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 tabRatio="935"/>
  </bookViews>
  <sheets>
    <sheet name="inversión 2021" sheetId="20" r:id="rId1"/>
  </sheets>
  <externalReferences>
    <externalReference r:id="rId2"/>
    <externalReference r:id="rId3"/>
    <externalReference r:id="rId4"/>
    <externalReference r:id="rId5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0" hidden="1">'inversión 2021'!$A$5:$X$57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Database" localSheetId="0">[4]PLANTA96!#REF!</definedName>
    <definedName name="_xlnm.Database">[4]PLANTA96!#REF!</definedName>
    <definedName name="_xlnm.Print_Titles" localSheetId="0">'inversión 2021'!$1:$5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20" l="1"/>
  <c r="L47" i="20"/>
  <c r="L9" i="20"/>
  <c r="L10" i="20"/>
  <c r="Q56" i="20" l="1"/>
  <c r="Q55" i="20" s="1"/>
  <c r="Q54" i="20" s="1"/>
  <c r="Q53" i="20"/>
  <c r="Q52" i="20" s="1"/>
  <c r="Q51" i="20"/>
  <c r="Q50" i="20" s="1"/>
  <c r="Q49" i="20"/>
  <c r="Q48" i="20" s="1"/>
  <c r="T56" i="20"/>
  <c r="T55" i="20" s="1"/>
  <c r="T54" i="20" s="1"/>
  <c r="Q45" i="20"/>
  <c r="T45" i="20" s="1"/>
  <c r="W45" i="20" s="1"/>
  <c r="Q44" i="20"/>
  <c r="T44" i="20" s="1"/>
  <c r="W44" i="20" s="1"/>
  <c r="Q12" i="20"/>
  <c r="T12" i="20" s="1"/>
  <c r="V55" i="20"/>
  <c r="U55" i="20"/>
  <c r="U54" i="20" s="1"/>
  <c r="S55" i="20"/>
  <c r="S54" i="20" s="1"/>
  <c r="R55" i="20"/>
  <c r="P55" i="20"/>
  <c r="P54" i="20" s="1"/>
  <c r="O55" i="20"/>
  <c r="O54" i="20" s="1"/>
  <c r="V54" i="20"/>
  <c r="R54" i="20"/>
  <c r="V52" i="20"/>
  <c r="U52" i="20"/>
  <c r="S52" i="20"/>
  <c r="R52" i="20"/>
  <c r="P52" i="20"/>
  <c r="O52" i="20"/>
  <c r="V50" i="20"/>
  <c r="U50" i="20"/>
  <c r="S50" i="20"/>
  <c r="R50" i="20"/>
  <c r="P50" i="20"/>
  <c r="O50" i="20"/>
  <c r="V48" i="20"/>
  <c r="U48" i="20"/>
  <c r="S48" i="20"/>
  <c r="R48" i="20"/>
  <c r="P48" i="20"/>
  <c r="O48" i="20"/>
  <c r="V42" i="20"/>
  <c r="V41" i="20" s="1"/>
  <c r="V40" i="20" s="1"/>
  <c r="U42" i="20"/>
  <c r="U41" i="20" s="1"/>
  <c r="U40" i="20" s="1"/>
  <c r="S42" i="20"/>
  <c r="S41" i="20" s="1"/>
  <c r="S40" i="20" s="1"/>
  <c r="R42" i="20"/>
  <c r="R41" i="20" s="1"/>
  <c r="R40" i="20" s="1"/>
  <c r="P42" i="20"/>
  <c r="P41" i="20" s="1"/>
  <c r="P40" i="20" s="1"/>
  <c r="O42" i="20"/>
  <c r="O41" i="20" s="1"/>
  <c r="O40" i="20" s="1"/>
  <c r="V36" i="20"/>
  <c r="V35" i="20" s="1"/>
  <c r="U36" i="20"/>
  <c r="U35" i="20" s="1"/>
  <c r="S36" i="20"/>
  <c r="S35" i="20" s="1"/>
  <c r="R36" i="20"/>
  <c r="R35" i="20" s="1"/>
  <c r="P36" i="20"/>
  <c r="P35" i="20" s="1"/>
  <c r="O36" i="20"/>
  <c r="O35" i="20" s="1"/>
  <c r="V33" i="20"/>
  <c r="U33" i="20"/>
  <c r="S33" i="20"/>
  <c r="R33" i="20"/>
  <c r="P33" i="20"/>
  <c r="O33" i="20"/>
  <c r="V31" i="20"/>
  <c r="U31" i="20"/>
  <c r="U30" i="20" s="1"/>
  <c r="S31" i="20"/>
  <c r="R31" i="20"/>
  <c r="P31" i="20"/>
  <c r="O31" i="20"/>
  <c r="V27" i="20"/>
  <c r="V26" i="20" s="1"/>
  <c r="V25" i="20" s="1"/>
  <c r="U27" i="20"/>
  <c r="U26" i="20" s="1"/>
  <c r="U25" i="20" s="1"/>
  <c r="S27" i="20"/>
  <c r="S26" i="20" s="1"/>
  <c r="S25" i="20" s="1"/>
  <c r="R27" i="20"/>
  <c r="R26" i="20" s="1"/>
  <c r="R25" i="20" s="1"/>
  <c r="P27" i="20"/>
  <c r="P26" i="20" s="1"/>
  <c r="P25" i="20" s="1"/>
  <c r="O27" i="20"/>
  <c r="O26" i="20" s="1"/>
  <c r="O25" i="20" s="1"/>
  <c r="V22" i="20"/>
  <c r="V21" i="20" s="1"/>
  <c r="U22" i="20"/>
  <c r="U21" i="20" s="1"/>
  <c r="S22" i="20"/>
  <c r="S21" i="20" s="1"/>
  <c r="R22" i="20"/>
  <c r="R21" i="20" s="1"/>
  <c r="P22" i="20"/>
  <c r="P21" i="20" s="1"/>
  <c r="O22" i="20"/>
  <c r="O21" i="20" s="1"/>
  <c r="V19" i="20"/>
  <c r="V18" i="20" s="1"/>
  <c r="U19" i="20"/>
  <c r="U18" i="20" s="1"/>
  <c r="S19" i="20"/>
  <c r="S18" i="20" s="1"/>
  <c r="R19" i="20"/>
  <c r="R18" i="20" s="1"/>
  <c r="P19" i="20"/>
  <c r="P18" i="20" s="1"/>
  <c r="O19" i="20"/>
  <c r="O18" i="20" s="1"/>
  <c r="V15" i="20"/>
  <c r="V14" i="20" s="1"/>
  <c r="V13" i="20" s="1"/>
  <c r="U15" i="20"/>
  <c r="U14" i="20" s="1"/>
  <c r="U13" i="20" s="1"/>
  <c r="S15" i="20"/>
  <c r="S14" i="20" s="1"/>
  <c r="S13" i="20" s="1"/>
  <c r="R15" i="20"/>
  <c r="R14" i="20" s="1"/>
  <c r="R13" i="20" s="1"/>
  <c r="P15" i="20"/>
  <c r="P14" i="20" s="1"/>
  <c r="P13" i="20" s="1"/>
  <c r="O15" i="20"/>
  <c r="O14" i="20" s="1"/>
  <c r="O13" i="20" s="1"/>
  <c r="V11" i="20"/>
  <c r="V10" i="20" s="1"/>
  <c r="V9" i="20" s="1"/>
  <c r="U11" i="20"/>
  <c r="U10" i="20" s="1"/>
  <c r="U9" i="20" s="1"/>
  <c r="S11" i="20"/>
  <c r="S10" i="20" s="1"/>
  <c r="S9" i="20" s="1"/>
  <c r="R11" i="20"/>
  <c r="R10" i="20" s="1"/>
  <c r="R9" i="20" s="1"/>
  <c r="Q11" i="20"/>
  <c r="Q10" i="20" s="1"/>
  <c r="Q9" i="20" s="1"/>
  <c r="P11" i="20"/>
  <c r="P10" i="20" s="1"/>
  <c r="P9" i="20" s="1"/>
  <c r="O11" i="20"/>
  <c r="O10" i="20" s="1"/>
  <c r="O9" i="20" s="1"/>
  <c r="T51" i="20" l="1"/>
  <c r="T50" i="20" s="1"/>
  <c r="T49" i="20"/>
  <c r="T48" i="20" s="1"/>
  <c r="T53" i="20"/>
  <c r="T52" i="20" s="1"/>
  <c r="V30" i="20"/>
  <c r="V29" i="20" s="1"/>
  <c r="W49" i="20"/>
  <c r="W48" i="20" s="1"/>
  <c r="W56" i="20"/>
  <c r="W55" i="20" s="1"/>
  <c r="W54" i="20" s="1"/>
  <c r="O17" i="20"/>
  <c r="U29" i="20"/>
  <c r="S47" i="20"/>
  <c r="T11" i="20"/>
  <c r="T10" i="20" s="1"/>
  <c r="T9" i="20" s="1"/>
  <c r="W12" i="20"/>
  <c r="W11" i="20" s="1"/>
  <c r="W10" i="20" s="1"/>
  <c r="W9" i="20" s="1"/>
  <c r="R17" i="20"/>
  <c r="S46" i="20"/>
  <c r="S39" i="20" s="1"/>
  <c r="S38" i="20" s="1"/>
  <c r="O47" i="20"/>
  <c r="O46" i="20" s="1"/>
  <c r="O39" i="20" s="1"/>
  <c r="O38" i="20" s="1"/>
  <c r="U17" i="20"/>
  <c r="S30" i="20"/>
  <c r="S29" i="20" s="1"/>
  <c r="P47" i="20"/>
  <c r="P46" i="20" s="1"/>
  <c r="P39" i="20" s="1"/>
  <c r="P38" i="20" s="1"/>
  <c r="V47" i="20"/>
  <c r="V46" i="20" s="1"/>
  <c r="V39" i="20" s="1"/>
  <c r="V38" i="20" s="1"/>
  <c r="W51" i="20"/>
  <c r="W50" i="20" s="1"/>
  <c r="R30" i="20"/>
  <c r="R29" i="20" s="1"/>
  <c r="O30" i="20"/>
  <c r="O29" i="20" s="1"/>
  <c r="O8" i="20" s="1"/>
  <c r="O7" i="20" s="1"/>
  <c r="R47" i="20"/>
  <c r="R46" i="20" s="1"/>
  <c r="R39" i="20" s="1"/>
  <c r="R38" i="20" s="1"/>
  <c r="S17" i="20"/>
  <c r="T47" i="20"/>
  <c r="T46" i="20" s="1"/>
  <c r="P30" i="20"/>
  <c r="P29" i="20" s="1"/>
  <c r="P17" i="20"/>
  <c r="Q47" i="20"/>
  <c r="Q46" i="20" s="1"/>
  <c r="U47" i="20"/>
  <c r="U46" i="20" s="1"/>
  <c r="U39" i="20" s="1"/>
  <c r="U38" i="20" s="1"/>
  <c r="V17" i="20"/>
  <c r="W53" i="20" l="1"/>
  <c r="W52" i="20" s="1"/>
  <c r="R8" i="20"/>
  <c r="R7" i="20" s="1"/>
  <c r="R6" i="20" s="1"/>
  <c r="W47" i="20"/>
  <c r="W46" i="20" s="1"/>
  <c r="S8" i="20"/>
  <c r="S7" i="20" s="1"/>
  <c r="S6" i="20" s="1"/>
  <c r="V8" i="20"/>
  <c r="V7" i="20" s="1"/>
  <c r="V6" i="20" s="1"/>
  <c r="U8" i="20"/>
  <c r="U7" i="20" s="1"/>
  <c r="O6" i="20"/>
  <c r="P8" i="20"/>
  <c r="P7" i="20" s="1"/>
  <c r="P6" i="20" s="1"/>
  <c r="U6" i="20"/>
  <c r="P57" i="20" l="1"/>
  <c r="O57" i="20"/>
  <c r="U57" i="20"/>
  <c r="R57" i="20"/>
  <c r="V57" i="20"/>
  <c r="S57" i="20"/>
  <c r="N50" i="20"/>
  <c r="L52" i="20"/>
  <c r="L53" i="20"/>
  <c r="N52" i="20"/>
  <c r="N55" i="20"/>
  <c r="N54" i="20" s="1"/>
  <c r="L51" i="20"/>
  <c r="L55" i="20"/>
  <c r="L56" i="20"/>
  <c r="N48" i="20"/>
  <c r="L50" i="20"/>
  <c r="L48" i="20"/>
  <c r="L49" i="20"/>
  <c r="N47" i="20" l="1"/>
  <c r="N46" i="20" s="1"/>
  <c r="L12" i="20" l="1"/>
  <c r="N11" i="20"/>
  <c r="N10" i="20" s="1"/>
  <c r="N9" i="20" s="1"/>
  <c r="L11" i="20"/>
  <c r="N19" i="20" l="1"/>
  <c r="L44" i="20" l="1"/>
  <c r="L45" i="20"/>
  <c r="N42" i="20"/>
  <c r="N41" i="20" l="1"/>
  <c r="N40" i="20" s="1"/>
  <c r="N36" i="20"/>
  <c r="N35" i="20" s="1"/>
  <c r="N33" i="20"/>
  <c r="N31" i="20"/>
  <c r="N27" i="20"/>
  <c r="N26" i="20" s="1"/>
  <c r="N25" i="20" s="1"/>
  <c r="N22" i="20"/>
  <c r="N21" i="20" s="1"/>
  <c r="N18" i="20"/>
  <c r="N15" i="20"/>
  <c r="N14" i="20" s="1"/>
  <c r="N13" i="20" s="1"/>
  <c r="Q43" i="20"/>
  <c r="Q42" i="20" s="1"/>
  <c r="Q41" i="20" s="1"/>
  <c r="Q40" i="20" s="1"/>
  <c r="Q39" i="20" s="1"/>
  <c r="Q38" i="20" s="1"/>
  <c r="L43" i="20"/>
  <c r="L42" i="20"/>
  <c r="L41" i="20"/>
  <c r="L40" i="20"/>
  <c r="L39" i="20"/>
  <c r="L38" i="20"/>
  <c r="Q37" i="20"/>
  <c r="L37" i="20"/>
  <c r="L36" i="20"/>
  <c r="L35" i="20"/>
  <c r="Q34" i="20"/>
  <c r="Q33" i="20" s="1"/>
  <c r="L34" i="20"/>
  <c r="L33" i="20"/>
  <c r="Q32" i="20"/>
  <c r="Q31" i="20" s="1"/>
  <c r="L32" i="20"/>
  <c r="L31" i="20"/>
  <c r="L30" i="20"/>
  <c r="L29" i="20"/>
  <c r="Q28" i="20"/>
  <c r="Q27" i="20" s="1"/>
  <c r="Q26" i="20" s="1"/>
  <c r="Q25" i="20" s="1"/>
  <c r="L28" i="20"/>
  <c r="L27" i="20"/>
  <c r="L26" i="20"/>
  <c r="L25" i="20"/>
  <c r="Q24" i="20"/>
  <c r="T24" i="20" s="1"/>
  <c r="W24" i="20" s="1"/>
  <c r="L24" i="20"/>
  <c r="Q23" i="20"/>
  <c r="L23" i="20"/>
  <c r="L22" i="20"/>
  <c r="L21" i="20"/>
  <c r="Q20" i="20"/>
  <c r="L20" i="20"/>
  <c r="L19" i="20"/>
  <c r="L18" i="20"/>
  <c r="L17" i="20"/>
  <c r="Q16" i="20"/>
  <c r="Q15" i="20" s="1"/>
  <c r="Q14" i="20" s="1"/>
  <c r="Q13" i="20" s="1"/>
  <c r="L16" i="20"/>
  <c r="L15" i="20"/>
  <c r="L14" i="20"/>
  <c r="L13" i="20"/>
  <c r="L8" i="20"/>
  <c r="L7" i="20"/>
  <c r="L6" i="20"/>
  <c r="Q30" i="20" l="1"/>
  <c r="T37" i="20"/>
  <c r="T36" i="20" s="1"/>
  <c r="T35" i="20" s="1"/>
  <c r="Q36" i="20"/>
  <c r="Q35" i="20" s="1"/>
  <c r="T20" i="20"/>
  <c r="T19" i="20" s="1"/>
  <c r="T18" i="20" s="1"/>
  <c r="Q19" i="20"/>
  <c r="Q18" i="20" s="1"/>
  <c r="Q22" i="20"/>
  <c r="Q21" i="20" s="1"/>
  <c r="N17" i="20"/>
  <c r="N39" i="20"/>
  <c r="N38" i="20" s="1"/>
  <c r="N30" i="20"/>
  <c r="N29" i="20" s="1"/>
  <c r="T43" i="20"/>
  <c r="T42" i="20" s="1"/>
  <c r="T41" i="20" s="1"/>
  <c r="T40" i="20" s="1"/>
  <c r="T39" i="20" s="1"/>
  <c r="T38" i="20" s="1"/>
  <c r="T23" i="20"/>
  <c r="T22" i="20" s="1"/>
  <c r="T21" i="20" s="1"/>
  <c r="T34" i="20"/>
  <c r="T33" i="20" s="1"/>
  <c r="T32" i="20"/>
  <c r="T31" i="20" s="1"/>
  <c r="T28" i="20"/>
  <c r="T27" i="20" s="1"/>
  <c r="T26" i="20" s="1"/>
  <c r="T25" i="20" s="1"/>
  <c r="T16" i="20"/>
  <c r="T15" i="20" s="1"/>
  <c r="T14" i="20" s="1"/>
  <c r="T13" i="20" s="1"/>
  <c r="W37" i="20"/>
  <c r="W36" i="20" s="1"/>
  <c r="W35" i="20" s="1"/>
  <c r="Q29" i="20" l="1"/>
  <c r="T30" i="20"/>
  <c r="T29" i="20" s="1"/>
  <c r="W20" i="20"/>
  <c r="W19" i="20" s="1"/>
  <c r="W18" i="20" s="1"/>
  <c r="Q17" i="20"/>
  <c r="T17" i="20"/>
  <c r="N8" i="20"/>
  <c r="N7" i="20" s="1"/>
  <c r="W32" i="20"/>
  <c r="W31" i="20" s="1"/>
  <c r="W43" i="20"/>
  <c r="W42" i="20" s="1"/>
  <c r="W41" i="20" s="1"/>
  <c r="W40" i="20" s="1"/>
  <c r="W39" i="20" s="1"/>
  <c r="W38" i="20" s="1"/>
  <c r="W23" i="20"/>
  <c r="W22" i="20" s="1"/>
  <c r="W21" i="20" s="1"/>
  <c r="W34" i="20"/>
  <c r="W33" i="20" s="1"/>
  <c r="W28" i="20"/>
  <c r="W27" i="20" s="1"/>
  <c r="W26" i="20" s="1"/>
  <c r="W25" i="20" s="1"/>
  <c r="W16" i="20"/>
  <c r="W15" i="20" s="1"/>
  <c r="W14" i="20" s="1"/>
  <c r="W13" i="20" s="1"/>
  <c r="Q8" i="20" l="1"/>
  <c r="Q7" i="20" s="1"/>
  <c r="Q6" i="20" s="1"/>
  <c r="W17" i="20"/>
  <c r="T8" i="20"/>
  <c r="T7" i="20" s="1"/>
  <c r="T6" i="20" s="1"/>
  <c r="W30" i="20"/>
  <c r="W29" i="20" s="1"/>
  <c r="N6" i="20"/>
  <c r="N57" i="20" s="1"/>
  <c r="W8" i="20" l="1"/>
  <c r="W7" i="20" s="1"/>
  <c r="W6" i="20" s="1"/>
  <c r="Q57" i="20"/>
  <c r="W57" i="20" l="1"/>
  <c r="T57" i="20"/>
</calcChain>
</file>

<file path=xl/sharedStrings.xml><?xml version="1.0" encoding="utf-8"?>
<sst xmlns="http://schemas.openxmlformats.org/spreadsheetml/2006/main" count="245" uniqueCount="78">
  <si>
    <t/>
  </si>
  <si>
    <t>Tipo</t>
  </si>
  <si>
    <t>Cuenta / 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</si>
  <si>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</si>
  <si>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</si>
  <si>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</si>
  <si>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</si>
  <si>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</si>
  <si>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</si>
  <si>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</si>
  <si>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</si>
  <si>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</si>
  <si>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cod-rubro</t>
  </si>
  <si>
    <t>DESCRIPCION</t>
  </si>
  <si>
    <t>Créditos</t>
  </si>
  <si>
    <t>Contracreditos</t>
  </si>
  <si>
    <t>Apropiación final Modificación No. 1</t>
  </si>
  <si>
    <t>Apropiación final Modificación No. 2</t>
  </si>
  <si>
    <t>Apropiación final Modificación No. 3</t>
  </si>
  <si>
    <t>Dependencia 
Responsable</t>
  </si>
  <si>
    <t>Dirección de Atención y Tratamiento</t>
  </si>
  <si>
    <t>Dirección de Gestión Corporativa</t>
  </si>
  <si>
    <t>Oficina de Sistemas de Información</t>
  </si>
  <si>
    <t>003</t>
  </si>
  <si>
    <t>ACTIVOS FIJOS NO CLASIFICADOS COMO MAQUINARIA Y EQUIPO</t>
  </si>
  <si>
    <t>008</t>
  </si>
  <si>
    <t>004</t>
  </si>
  <si>
    <t>MAQUINARIA Y EQUIPO</t>
  </si>
  <si>
    <t>005</t>
  </si>
  <si>
    <t xml:space="preserve">Adquisición de Computadores </t>
  </si>
  <si>
    <t>OTROS BIENES TRANSPORTABLES (EXCEPTO PRODUCTOS METÁLICOS, MAQUINARIA Y EQUIPO)</t>
  </si>
  <si>
    <t>SERVICIOS DE LA CONSTRUCCIÓN</t>
  </si>
  <si>
    <t>SERVICIOS PRESTADOS A LAS EMPRESAS Y SERVICIOS DE PRODUCCIÓN</t>
  </si>
  <si>
    <t>Dirección General</t>
  </si>
  <si>
    <t>C</t>
  </si>
  <si>
    <t>INVERSIÓN</t>
  </si>
  <si>
    <t>SISTEMA PENITENCIARIO Y CARCELARIO EN EL MARCO DE LOS DERECHOS HUMANOS</t>
  </si>
  <si>
    <t>0800</t>
  </si>
  <si>
    <t>INTERSUBSECTORIAL JUSTICIA</t>
  </si>
  <si>
    <t>ACTUALIZACIÓN  DE LOS PROCESOS EDUCATIVOS EN LOS ESTABLECIMIENTOS DE RECLUSIÓN DEL SISTEMA PENITENCIARIO Y CARCELARIO COLOMBIANO GARANTIZANDO EL DERECHO FUNDAMENTAL A LA EDUCACIÓN Y AL PROCESO DE TRATAMIENTO PENITENCIARIO.    NACIONAL</t>
  </si>
  <si>
    <t>1206005</t>
  </si>
  <si>
    <t>SERVICIOS DE RESOCIALIZACIÓN DE PERSONAS PRIVADAS DE LA LIBERTAD</t>
  </si>
  <si>
    <t>MEJORAMIENTO DE LA PLATAFORMA TECNOLÓGICA DEL INPEC  NACIONAL</t>
  </si>
  <si>
    <t>SERVICIO DE INFORMACIÓN PENITENCIARIA Y CARCELARIA PARA LA TOMA DE DECISIONES</t>
  </si>
  <si>
    <t>SERVICIO DE BIENESTAR A LA POBLACIÓN PRIVADA DE LA LIBERTAD</t>
  </si>
  <si>
    <t>Renovación de la suscripción de software jaspersft business inteligence bi profesional</t>
  </si>
  <si>
    <t>IMPLEMENTACIÓN DE HERRAMIENTAS DE EVALUACIÓN PENITENCIARIA  NACIONAL</t>
  </si>
  <si>
    <t>IMPLEMENTACIÓN DE HERRAMIENTAS TECNOLÓGICAS Y ELEMENTOS PARA MEJORAR LA CALIDAD  Y EFICIENCIA EN LA PRESTACIÓN DEL SERVICIO AL CIUDADANO DEL INPEC  NACIONAL</t>
  </si>
  <si>
    <t>003
004</t>
  </si>
  <si>
    <t>1206008</t>
  </si>
  <si>
    <t>INFRAESTRUCTURA PENITENCIARIA Y CARCELARIA DOTADA</t>
  </si>
  <si>
    <t>Dotar los puntos de atención con infraestructura física direccionada a individualizar la atención (módulos)</t>
  </si>
  <si>
    <t>Empoderar a los puntos de atención con herramientas tecnológicas de medición y calificación del servicio del servidor público – tiempo de respuesta (Digiturno)</t>
  </si>
  <si>
    <t>1206007</t>
  </si>
  <si>
    <t>SERVICIO DE BIENESTAR A LA POBLACIÓN PRIVADA DE LIBERTAD</t>
  </si>
  <si>
    <t>Empoderar a los puntos de atención con herramientas tecnológicas de medición y calificación del servicio del servidor público - (calificador del servicio)</t>
  </si>
  <si>
    <t>FORTALECIMIENTO DE LA GESTIÓN Y DIRECCIÓN DEL SECTOR JUSTICIA Y DEL DERECHO</t>
  </si>
  <si>
    <t>FORTALECIMIENTO DE LA GESTIÓN ARCHIVÍSTICA DEL INSTITUTO NACIONAL PENITENCIARIO Y CARCELARIO  NACIONAL</t>
  </si>
  <si>
    <t>SERVICIOS DE INFORMACIÓN ACTUALIZADOS</t>
  </si>
  <si>
    <t>TOTAL PRESUPUESTO</t>
  </si>
  <si>
    <t>Apropiación 
Presupuestal 2021</t>
  </si>
  <si>
    <t>FORTALECIMIENTO DEL PROGRAMA DE ATENCIÓN DE CONSUMO DE SUSTANCIAS PSICOACTIVAS EN LA POBLACIÓN PRIVADA DE LA LIBERTAD A CARGO DEL INPEC NACIONAL</t>
  </si>
  <si>
    <t xml:space="preserve">FORTALECIMIENTO EN LA PRESTACIÓN DEL SERVICIO DE FORMACIÓN VIRTUAL AL CUERPO DE CUSTODIA Y VUGILANCIA DEL INPEC A NIVEL NACIONAL </t>
  </si>
  <si>
    <t xml:space="preserve">Dirección Escuela de Formación </t>
  </si>
  <si>
    <t>Adquisición de licencias</t>
  </si>
  <si>
    <t>Adquisición de impresoras stikers</t>
  </si>
  <si>
    <t xml:space="preserve">Suministrar soporte técnico 24 horas de base de datos sistema AFIS </t>
  </si>
  <si>
    <t>Diseñar, diagramar e imprimir las Unidades Didacticas Integradas UDI para PPL estudiantes del Modelo Educativo para el Sistema Penitenciario y Carcelario Colombiano</t>
  </si>
  <si>
    <t>Integrar el instrumento de caracterización ocupacional al SISPEC WEB en el Módulo Sistema Progresivo y realizar capacitación en el manejo y uso de la misma a través de un programa pedagogico de capacitación.</t>
  </si>
  <si>
    <t>Capacitación en administración y soporte de plataformas LMS</t>
  </si>
  <si>
    <t>Adquisición de equipos de computo y mobiliario  para salas de educación</t>
  </si>
  <si>
    <t>Adecuación obra civil Centro de Datos y laboratorio de investigación y multimedia</t>
  </si>
  <si>
    <t>Equipos tecnológicos - Capacidad de Almacenamiento y procesamiento</t>
  </si>
  <si>
    <t>Diseñar programa de atención de consumo de sustancias psicoactivas para la Población Privada de la Libertad.</t>
  </si>
  <si>
    <t>1299058</t>
  </si>
  <si>
    <t>SERVICIO DE EDUCACIÓN INFORMAL PARA LA GESTIÓN ADMINISTRATIVA</t>
  </si>
  <si>
    <t>Adquisición de mobiliario sala computo puesto de trabajo tipo call center</t>
  </si>
  <si>
    <t>SERVICIO DE RESOCIALIZACIÓN DE PERSONAS PRIVADAS DE LA 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</si>
</sst>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 Narrow"/>
      <family val="2"/>
    </font>
    <font>
      <b/>
      <sz val="9"/>
      <color rgb="FF000000"/>
      <name val="Arial Narrow"/>
      <family val="2"/>
    </font>
    <font>
      <b/>
      <sz val="8"/>
      <color rgb="FF000000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 "/>
    </font>
    <font>
      <b/>
      <sz val="8"/>
      <color rgb="FFFFFFFF"/>
      <name val="Arial Narrow"/>
      <family val="2"/>
    </font>
    <font>
      <b/>
      <sz val="8"/>
      <color rgb="FFFFFFFF"/>
      <name val="Arial"/>
      <family val="2"/>
    </font>
    <font>
      <b/>
      <sz val="8"/>
      <name val="Calibri"/>
      <family val="2"/>
    </font>
    <font>
      <b/>
      <sz val="15"/>
      <color rgb="FF000000"/>
      <name val="Arial Narrow"/>
      <family val="2"/>
    </font>
    <font>
      <sz val="15"/>
      <color rgb="FF000000"/>
      <name val="Arial Narrow"/>
      <family val="2"/>
    </font>
    <font>
      <b/>
      <sz val="15"/>
      <name val="Calibri"/>
      <family val="2"/>
    </font>
    <font>
      <b/>
      <sz val="10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Arial"/>
      <family val="2"/>
    </font>
    <font>
      <b/>
      <sz val="14"/>
      <name val="Calibri"/>
      <family val="2"/>
    </font>
    <font>
      <b/>
      <sz val="13"/>
      <color rgb="FF000000"/>
      <name val="Arial Narrow"/>
      <family val="2"/>
    </font>
    <font>
      <sz val="13"/>
      <color rgb="FF000000"/>
      <name val="Arial Narrow"/>
      <family val="2"/>
    </font>
    <font>
      <b/>
      <sz val="13"/>
      <color rgb="FF000000"/>
      <name val="Arial"/>
      <family val="2"/>
    </font>
    <font>
      <b/>
      <sz val="13"/>
      <name val="Calibri"/>
      <family val="2"/>
    </font>
    <font>
      <sz val="12"/>
      <color rgb="FF000000"/>
      <name val="Arial Narrow"/>
      <family val="2"/>
    </font>
    <font>
      <b/>
      <sz val="12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name val="Arial"/>
      <family val="2"/>
    </font>
    <font>
      <b/>
      <sz val="11"/>
      <color rgb="FFFF0000"/>
      <name val="Arial Narrow"/>
      <family val="2"/>
    </font>
    <font>
      <b/>
      <sz val="15"/>
      <color rgb="FF00000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FFFF"/>
      <name val="Arial "/>
    </font>
    <font>
      <sz val="13"/>
      <color rgb="FF000000"/>
      <name val="Arial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0"/>
      <color rgb="FFFFFFFF"/>
      <name val="Arial Narrow"/>
      <family val="2"/>
    </font>
    <font>
      <b/>
      <sz val="11"/>
      <color theme="0"/>
      <name val="Arial Narrow"/>
      <family val="2"/>
    </font>
    <font>
      <b/>
      <sz val="13"/>
      <color theme="0"/>
      <name val="Arial Narrow"/>
      <family val="2"/>
    </font>
    <font>
      <sz val="11"/>
      <color theme="0"/>
      <name val="Arial Narrow"/>
      <family val="2"/>
    </font>
    <font>
      <b/>
      <sz val="13"/>
      <color theme="0"/>
      <name val="Arial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14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readingOrder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3" fontId="13" fillId="3" borderId="4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26" fillId="0" borderId="0" xfId="0" applyFont="1" applyFill="1" applyBorder="1"/>
    <xf numFmtId="0" fontId="28" fillId="0" borderId="0" xfId="0" applyFont="1" applyFill="1" applyBorder="1"/>
    <xf numFmtId="0" fontId="29" fillId="0" borderId="7" xfId="0" applyNumberFormat="1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>
      <alignment horizontal="center" vertical="center" wrapText="1"/>
    </xf>
    <xf numFmtId="0" fontId="30" fillId="0" borderId="6" xfId="0" applyNumberFormat="1" applyFont="1" applyFill="1" applyBorder="1" applyAlignment="1">
      <alignment horizontal="left" vertical="center" wrapText="1"/>
    </xf>
    <xf numFmtId="0" fontId="29" fillId="0" borderId="6" xfId="0" applyNumberFormat="1" applyFont="1" applyFill="1" applyBorder="1" applyAlignment="1">
      <alignment vertical="center" wrapText="1" readingOrder="1"/>
    </xf>
    <xf numFmtId="3" fontId="31" fillId="0" borderId="6" xfId="0" applyNumberFormat="1" applyFont="1" applyFill="1" applyBorder="1" applyAlignment="1">
      <alignment vertical="center" wrapText="1" readingOrder="1"/>
    </xf>
    <xf numFmtId="0" fontId="3" fillId="0" borderId="0" xfId="0" applyFont="1" applyFill="1" applyBorder="1"/>
    <xf numFmtId="0" fontId="33" fillId="0" borderId="6" xfId="0" applyNumberFormat="1" applyFont="1" applyFill="1" applyBorder="1" applyAlignment="1">
      <alignment horizontal="center" vertical="center" wrapText="1"/>
    </xf>
    <xf numFmtId="0" fontId="34" fillId="0" borderId="6" xfId="0" applyNumberFormat="1" applyFont="1" applyFill="1" applyBorder="1" applyAlignment="1">
      <alignment horizontal="left" vertical="center" wrapText="1"/>
    </xf>
    <xf numFmtId="0" fontId="34" fillId="0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vertical="center" wrapText="1" readingOrder="1"/>
    </xf>
    <xf numFmtId="3" fontId="5" fillId="0" borderId="8" xfId="0" applyNumberFormat="1" applyFont="1" applyFill="1" applyBorder="1" applyAlignment="1">
      <alignment vertical="center" wrapText="1" readingOrder="1"/>
    </xf>
    <xf numFmtId="0" fontId="34" fillId="0" borderId="8" xfId="0" applyNumberFormat="1" applyFont="1" applyFill="1" applyBorder="1" applyAlignment="1">
      <alignment vertical="center" wrapText="1" readingOrder="1"/>
    </xf>
    <xf numFmtId="49" fontId="33" fillId="0" borderId="6" xfId="0" applyNumberFormat="1" applyFont="1" applyFill="1" applyBorder="1" applyAlignment="1">
      <alignment horizontal="center" vertical="center" wrapText="1"/>
    </xf>
    <xf numFmtId="0" fontId="30" fillId="0" borderId="6" xfId="0" applyNumberFormat="1" applyFont="1" applyFill="1" applyBorder="1" applyAlignment="1">
      <alignment vertical="center" wrapText="1" readingOrder="1"/>
    </xf>
    <xf numFmtId="49" fontId="34" fillId="0" borderId="6" xfId="0" applyNumberFormat="1" applyFont="1" applyFill="1" applyBorder="1" applyAlignment="1">
      <alignment horizontal="center" vertical="center" wrapText="1"/>
    </xf>
    <xf numFmtId="0" fontId="30" fillId="0" borderId="6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 wrapText="1"/>
    </xf>
    <xf numFmtId="49" fontId="30" fillId="0" borderId="6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vertical="center" wrapText="1" readingOrder="1"/>
    </xf>
    <xf numFmtId="0" fontId="33" fillId="0" borderId="5" xfId="0" applyNumberFormat="1" applyFont="1" applyFill="1" applyBorder="1" applyAlignment="1">
      <alignment horizontal="center" vertical="center" wrapText="1"/>
    </xf>
    <xf numFmtId="0" fontId="30" fillId="0" borderId="5" xfId="0" applyNumberFormat="1" applyFont="1" applyFill="1" applyBorder="1" applyAlignment="1">
      <alignment vertical="center" wrapText="1" readingOrder="1"/>
    </xf>
    <xf numFmtId="3" fontId="5" fillId="0" borderId="5" xfId="0" applyNumberFormat="1" applyFont="1" applyFill="1" applyBorder="1" applyAlignment="1">
      <alignment vertical="center" wrapText="1" readingOrder="1"/>
    </xf>
    <xf numFmtId="3" fontId="5" fillId="0" borderId="10" xfId="0" applyNumberFormat="1" applyFont="1" applyFill="1" applyBorder="1" applyAlignment="1">
      <alignment vertical="center" wrapText="1" readingOrder="1"/>
    </xf>
    <xf numFmtId="0" fontId="30" fillId="0" borderId="7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vertical="center" wrapText="1" readingOrder="1"/>
    </xf>
    <xf numFmtId="3" fontId="37" fillId="0" borderId="4" xfId="0" applyNumberFormat="1" applyFont="1" applyFill="1" applyBorder="1" applyAlignment="1">
      <alignment vertical="center" wrapText="1" readingOrder="1"/>
    </xf>
    <xf numFmtId="0" fontId="23" fillId="0" borderId="6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left" vertical="center" wrapText="1"/>
    </xf>
    <xf numFmtId="3" fontId="25" fillId="0" borderId="6" xfId="0" applyNumberFormat="1" applyFont="1" applyFill="1" applyBorder="1" applyAlignment="1">
      <alignment vertical="center" wrapText="1" readingOrder="1"/>
    </xf>
    <xf numFmtId="3" fontId="21" fillId="0" borderId="6" xfId="0" applyNumberFormat="1" applyFont="1" applyFill="1" applyBorder="1" applyAlignment="1">
      <alignment vertical="center" wrapText="1" readingOrder="1"/>
    </xf>
    <xf numFmtId="3" fontId="23" fillId="0" borderId="6" xfId="0" applyNumberFormat="1" applyFont="1" applyFill="1" applyBorder="1" applyAlignment="1">
      <alignment vertical="center" wrapText="1" readingOrder="1"/>
    </xf>
    <xf numFmtId="49" fontId="35" fillId="0" borderId="6" xfId="2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3" fontId="7" fillId="0" borderId="2" xfId="0" applyNumberFormat="1" applyFont="1" applyFill="1" applyBorder="1" applyAlignment="1">
      <alignment vertical="top" wrapText="1" readingOrder="1"/>
    </xf>
    <xf numFmtId="0" fontId="40" fillId="0" borderId="0" xfId="0" applyFont="1" applyFill="1" applyBorder="1" applyAlignment="1">
      <alignment vertical="center"/>
    </xf>
    <xf numFmtId="0" fontId="33" fillId="0" borderId="4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30" fillId="0" borderId="5" xfId="0" applyNumberFormat="1" applyFont="1" applyFill="1" applyBorder="1" applyAlignment="1">
      <alignment horizontal="center" vertical="center" wrapText="1"/>
    </xf>
    <xf numFmtId="3" fontId="21" fillId="0" borderId="9" xfId="0" applyNumberFormat="1" applyFont="1" applyFill="1" applyBorder="1" applyAlignment="1">
      <alignment vertical="center" wrapText="1" readingOrder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left" vertical="center" wrapText="1"/>
    </xf>
    <xf numFmtId="0" fontId="29" fillId="0" borderId="5" xfId="0" applyNumberFormat="1" applyFont="1" applyFill="1" applyBorder="1" applyAlignment="1">
      <alignment vertical="center" wrapText="1" readingOrder="1"/>
    </xf>
    <xf numFmtId="3" fontId="31" fillId="0" borderId="5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2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3" fontId="34" fillId="2" borderId="0" xfId="0" applyNumberFormat="1" applyFont="1" applyFill="1" applyBorder="1" applyAlignment="1">
      <alignment vertical="center" wrapText="1" readingOrder="1"/>
    </xf>
    <xf numFmtId="0" fontId="6" fillId="0" borderId="2" xfId="0" applyFont="1" applyFill="1" applyBorder="1" applyAlignment="1">
      <alignment vertical="top" wrapText="1" readingOrder="1"/>
    </xf>
    <xf numFmtId="0" fontId="6" fillId="0" borderId="0" xfId="0" applyFont="1" applyFill="1" applyBorder="1"/>
    <xf numFmtId="3" fontId="42" fillId="0" borderId="6" xfId="0" applyNumberFormat="1" applyFont="1" applyFill="1" applyBorder="1" applyAlignment="1">
      <alignment vertical="center" wrapText="1" readingOrder="1"/>
    </xf>
    <xf numFmtId="0" fontId="43" fillId="0" borderId="6" xfId="0" applyNumberFormat="1" applyFont="1" applyFill="1" applyBorder="1" applyAlignment="1">
      <alignment horizontal="justify" vertical="center" wrapText="1" readingOrder="1"/>
    </xf>
    <xf numFmtId="3" fontId="44" fillId="0" borderId="6" xfId="0" applyNumberFormat="1" applyFont="1" applyFill="1" applyBorder="1" applyAlignment="1">
      <alignment vertical="center" wrapText="1" readingOrder="1"/>
    </xf>
    <xf numFmtId="0" fontId="27" fillId="0" borderId="6" xfId="0" applyNumberFormat="1" applyFont="1" applyFill="1" applyBorder="1" applyAlignment="1">
      <alignment horizontal="justify" vertical="center" wrapText="1" readingOrder="1"/>
    </xf>
    <xf numFmtId="0" fontId="32" fillId="0" borderId="6" xfId="0" applyNumberFormat="1" applyFont="1" applyFill="1" applyBorder="1" applyAlignment="1">
      <alignment vertical="center" wrapText="1" readingOrder="1"/>
    </xf>
    <xf numFmtId="0" fontId="36" fillId="0" borderId="6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vertical="center" wrapText="1" readingOrder="1"/>
    </xf>
    <xf numFmtId="0" fontId="34" fillId="0" borderId="17" xfId="0" applyNumberFormat="1" applyFont="1" applyFill="1" applyBorder="1" applyAlignment="1">
      <alignment vertical="center" wrapText="1" readingOrder="1"/>
    </xf>
    <xf numFmtId="0" fontId="34" fillId="0" borderId="21" xfId="0" applyNumberFormat="1" applyFont="1" applyFill="1" applyBorder="1" applyAlignment="1">
      <alignment vertical="center" wrapText="1" readingOrder="1"/>
    </xf>
    <xf numFmtId="0" fontId="18" fillId="0" borderId="12" xfId="0" applyFont="1" applyFill="1" applyBorder="1" applyAlignment="1">
      <alignment vertical="center" readingOrder="1"/>
    </xf>
    <xf numFmtId="0" fontId="18" fillId="0" borderId="22" xfId="0" applyFont="1" applyFill="1" applyBorder="1" applyAlignment="1">
      <alignment vertical="center" readingOrder="1"/>
    </xf>
    <xf numFmtId="0" fontId="18" fillId="0" borderId="17" xfId="0" applyFont="1" applyFill="1" applyBorder="1" applyAlignment="1">
      <alignment vertical="center" readingOrder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center" vertical="center" wrapText="1"/>
    </xf>
    <xf numFmtId="49" fontId="30" fillId="0" borderId="14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Fill="1" applyBorder="1" applyAlignment="1">
      <alignment horizontal="left" vertical="center" wrapText="1"/>
    </xf>
    <xf numFmtId="0" fontId="30" fillId="0" borderId="14" xfId="0" applyNumberFormat="1" applyFont="1" applyFill="1" applyBorder="1" applyAlignment="1">
      <alignment vertical="center" wrapText="1" readingOrder="1"/>
    </xf>
    <xf numFmtId="3" fontId="5" fillId="0" borderId="14" xfId="0" applyNumberFormat="1" applyFont="1" applyFill="1" applyBorder="1" applyAlignment="1">
      <alignment vertical="center" wrapText="1" readingOrder="1"/>
    </xf>
    <xf numFmtId="3" fontId="5" fillId="0" borderId="16" xfId="0" applyNumberFormat="1" applyFont="1" applyFill="1" applyBorder="1" applyAlignment="1">
      <alignment vertical="center" wrapText="1" readingOrder="1"/>
    </xf>
    <xf numFmtId="0" fontId="34" fillId="0" borderId="18" xfId="0" applyNumberFormat="1" applyFont="1" applyFill="1" applyBorder="1" applyAlignment="1">
      <alignment vertical="center" wrapText="1" readingOrder="1"/>
    </xf>
    <xf numFmtId="0" fontId="19" fillId="0" borderId="13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left" vertical="center" wrapText="1"/>
    </xf>
    <xf numFmtId="0" fontId="19" fillId="0" borderId="9" xfId="0" applyNumberFormat="1" applyFont="1" applyFill="1" applyBorder="1" applyAlignment="1">
      <alignment vertical="center" wrapText="1" readingOrder="1"/>
    </xf>
    <xf numFmtId="0" fontId="34" fillId="0" borderId="5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vertical="top" wrapText="1" readingOrder="1"/>
    </xf>
    <xf numFmtId="3" fontId="7" fillId="0" borderId="3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11" fillId="3" borderId="11" xfId="0" applyNumberFormat="1" applyFont="1" applyFill="1" applyBorder="1" applyAlignment="1">
      <alignment horizontal="center" vertical="center" textRotation="90" wrapText="1"/>
    </xf>
    <xf numFmtId="0" fontId="11" fillId="3" borderId="4" xfId="0" applyNumberFormat="1" applyFont="1" applyFill="1" applyBorder="1" applyAlignment="1">
      <alignment horizontal="center" vertical="center" textRotation="90" wrapText="1"/>
    </xf>
    <xf numFmtId="0" fontId="41" fillId="3" borderId="4" xfId="0" applyNumberFormat="1" applyFont="1" applyFill="1" applyBorder="1" applyAlignment="1">
      <alignment horizontal="center" vertical="center" textRotation="90" wrapText="1"/>
    </xf>
    <xf numFmtId="0" fontId="45" fillId="3" borderId="4" xfId="0" applyNumberFormat="1" applyFont="1" applyFill="1" applyBorder="1" applyAlignment="1">
      <alignment horizontal="center" vertical="center" textRotation="90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 readingOrder="1"/>
    </xf>
    <xf numFmtId="0" fontId="45" fillId="3" borderId="12" xfId="0" applyNumberFormat="1" applyFont="1" applyFill="1" applyBorder="1" applyAlignment="1">
      <alignment horizontal="center" vertical="center" wrapText="1" readingOrder="1"/>
    </xf>
    <xf numFmtId="0" fontId="46" fillId="5" borderId="7" xfId="0" applyNumberFormat="1" applyFont="1" applyFill="1" applyBorder="1" applyAlignment="1">
      <alignment horizontal="center" vertical="center" wrapText="1"/>
    </xf>
    <xf numFmtId="0" fontId="46" fillId="5" borderId="6" xfId="0" applyNumberFormat="1" applyFont="1" applyFill="1" applyBorder="1" applyAlignment="1">
      <alignment horizontal="center" vertical="center" wrapText="1"/>
    </xf>
    <xf numFmtId="49" fontId="46" fillId="5" borderId="6" xfId="0" applyNumberFormat="1" applyFont="1" applyFill="1" applyBorder="1" applyAlignment="1">
      <alignment horizontal="center" vertical="center" wrapText="1"/>
    </xf>
    <xf numFmtId="0" fontId="47" fillId="5" borderId="6" xfId="0" applyNumberFormat="1" applyFont="1" applyFill="1" applyBorder="1" applyAlignment="1">
      <alignment horizontal="center" vertical="center" wrapText="1"/>
    </xf>
    <xf numFmtId="0" fontId="48" fillId="5" borderId="6" xfId="0" applyNumberFormat="1" applyFont="1" applyFill="1" applyBorder="1" applyAlignment="1">
      <alignment horizontal="left" vertical="center" wrapText="1"/>
    </xf>
    <xf numFmtId="3" fontId="47" fillId="5" borderId="6" xfId="0" applyNumberFormat="1" applyFont="1" applyFill="1" applyBorder="1" applyAlignment="1">
      <alignment vertical="center" wrapText="1" readingOrder="1"/>
    </xf>
    <xf numFmtId="3" fontId="49" fillId="5" borderId="6" xfId="0" applyNumberFormat="1" applyFont="1" applyFill="1" applyBorder="1" applyAlignment="1">
      <alignment vertical="center" wrapText="1" readingOrder="1"/>
    </xf>
    <xf numFmtId="0" fontId="50" fillId="5" borderId="17" xfId="0" applyFont="1" applyFill="1" applyBorder="1" applyAlignment="1">
      <alignment vertical="center" readingOrder="1"/>
    </xf>
    <xf numFmtId="0" fontId="51" fillId="5" borderId="6" xfId="0" applyNumberFormat="1" applyFont="1" applyFill="1" applyBorder="1" applyAlignment="1">
      <alignment horizontal="center" vertical="center" wrapText="1"/>
    </xf>
    <xf numFmtId="0" fontId="52" fillId="5" borderId="6" xfId="0" applyNumberFormat="1" applyFont="1" applyFill="1" applyBorder="1" applyAlignment="1">
      <alignment horizontal="left" vertical="center" wrapText="1"/>
    </xf>
    <xf numFmtId="0" fontId="51" fillId="5" borderId="6" xfId="0" applyNumberFormat="1" applyFont="1" applyFill="1" applyBorder="1" applyAlignment="1">
      <alignment horizontal="justify" vertical="center" wrapText="1" readingOrder="1"/>
    </xf>
    <xf numFmtId="3" fontId="53" fillId="5" borderId="6" xfId="0" applyNumberFormat="1" applyFont="1" applyFill="1" applyBorder="1" applyAlignment="1">
      <alignment vertical="center" wrapText="1" readingOrder="1"/>
    </xf>
    <xf numFmtId="0" fontId="50" fillId="5" borderId="6" xfId="0" applyNumberFormat="1" applyFont="1" applyFill="1" applyBorder="1" applyAlignment="1">
      <alignment horizontal="center" vertical="center" wrapText="1"/>
    </xf>
    <xf numFmtId="0" fontId="52" fillId="5" borderId="6" xfId="0" applyNumberFormat="1" applyFont="1" applyFill="1" applyBorder="1" applyAlignment="1">
      <alignment horizontal="center" vertical="center" wrapText="1"/>
    </xf>
    <xf numFmtId="0" fontId="48" fillId="5" borderId="5" xfId="0" applyNumberFormat="1" applyFont="1" applyFill="1" applyBorder="1" applyAlignment="1">
      <alignment horizontal="center" vertical="center" wrapText="1"/>
    </xf>
    <xf numFmtId="0" fontId="46" fillId="5" borderId="5" xfId="0" applyNumberFormat="1" applyFont="1" applyFill="1" applyBorder="1" applyAlignment="1">
      <alignment vertical="center" wrapText="1" readingOrder="1"/>
    </xf>
    <xf numFmtId="3" fontId="54" fillId="5" borderId="5" xfId="0" applyNumberFormat="1" applyFont="1" applyFill="1" applyBorder="1" applyAlignment="1">
      <alignment vertical="center" wrapText="1" readingOrder="1"/>
    </xf>
    <xf numFmtId="0" fontId="55" fillId="5" borderId="21" xfId="0" applyNumberFormat="1" applyFont="1" applyFill="1" applyBorder="1" applyAlignment="1">
      <alignment vertical="center" wrapText="1" readingOrder="1"/>
    </xf>
    <xf numFmtId="0" fontId="51" fillId="5" borderId="19" xfId="0" applyNumberFormat="1" applyFont="1" applyFill="1" applyBorder="1" applyAlignment="1">
      <alignment horizontal="center" vertical="center" wrapText="1"/>
    </xf>
    <xf numFmtId="0" fontId="51" fillId="5" borderId="20" xfId="0" applyNumberFormat="1" applyFont="1" applyFill="1" applyBorder="1" applyAlignment="1">
      <alignment horizontal="center" vertical="center" wrapText="1"/>
    </xf>
    <xf numFmtId="0" fontId="50" fillId="5" borderId="20" xfId="0" applyNumberFormat="1" applyFont="1" applyFill="1" applyBorder="1" applyAlignment="1">
      <alignment horizontal="center" vertical="center" wrapText="1"/>
    </xf>
    <xf numFmtId="0" fontId="52" fillId="5" borderId="20" xfId="0" applyNumberFormat="1" applyFont="1" applyFill="1" applyBorder="1" applyAlignment="1">
      <alignment horizontal="center" vertical="center" wrapText="1"/>
    </xf>
    <xf numFmtId="0" fontId="51" fillId="5" borderId="20" xfId="0" applyNumberFormat="1" applyFont="1" applyFill="1" applyBorder="1" applyAlignment="1">
      <alignment horizontal="left" vertical="center" wrapText="1"/>
    </xf>
    <xf numFmtId="0" fontId="51" fillId="5" borderId="20" xfId="0" applyNumberFormat="1" applyFont="1" applyFill="1" applyBorder="1" applyAlignment="1">
      <alignment horizontal="center" vertical="center" wrapText="1" readingOrder="1"/>
    </xf>
    <xf numFmtId="3" fontId="53" fillId="5" borderId="20" xfId="0" applyNumberFormat="1" applyFont="1" applyFill="1" applyBorder="1" applyAlignment="1">
      <alignment vertical="center" wrapText="1" readingOrder="1"/>
    </xf>
    <xf numFmtId="0" fontId="50" fillId="5" borderId="23" xfId="0" applyFont="1" applyFill="1" applyBorder="1" applyAlignment="1">
      <alignment vertical="center"/>
    </xf>
  </cellXfs>
  <cellStyles count="3">
    <cellStyle name="Normal" xfId="0" builtinId="0"/>
    <cellStyle name="Normal 2 2" xfId="2"/>
    <cellStyle name="Normal 6" xfId="1"/>
  </cellStyles>
  <dxfs count="0"/>
  <tableStyles count="0" defaultTableStyle="TableStyleMedium2" defaultPivotStyle="PivotStyleLight16"/>
  <colors>
    <mruColors>
      <color rgb="FF33CC33"/>
      <color rgb="FFFF3300"/>
      <color rgb="FF00CC99"/>
      <color rgb="FF00CC66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261938</xdr:colOff>
      <xdr:row>0</xdr:row>
      <xdr:rowOff>59531</xdr:rowOff>
    </xdr:from>
    <xdr:ext cx="1342390" cy="431800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59531"/>
          <a:ext cx="1342390" cy="431800"/>
        </a:xfrm>
        <a:prstGeom prst="rect">
          <a:avLst/>
        </a:prstGeom>
      </xdr:spPr>
    </xdr:pic>
    <xdr:clientData/>
  </xdr:oneCellAnchor>
  <xdr:oneCellAnchor>
    <xdr:from>
      <xdr:col>13</xdr:col>
      <xdr:colOff>1402287</xdr:colOff>
      <xdr:row>0</xdr:row>
      <xdr:rowOff>62441</xdr:rowOff>
    </xdr:from>
    <xdr:ext cx="1816634" cy="403225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1287" y="62441"/>
          <a:ext cx="1816634" cy="40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CION%20PLYUS/Documents%20and%20Settings/SMCORTESJ/Mis%20documentos/CONTROL%20PRESUPUESTAL2010/aNTEPROYECTO%202010/VIGENCIA%202009/Nuevos%20Estab/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  <sheetName val="Lista despliegue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58"/>
  <sheetViews>
    <sheetView showGridLines="0" tabSelected="1" zoomScale="90" zoomScaleNormal="90" zoomScaleSheetLayoutView="90" workbookViewId="0">
      <selection activeCell="N44" sqref="N44"/>
    </sheetView>
  </sheetViews>
  <sheetFormatPr baseColWidth="10" defaultColWidth="11.42578125" defaultRowHeight="15"/>
  <cols>
    <col min="1" max="1" width="3" style="49" customWidth="1"/>
    <col min="2" max="2" width="6.28515625" style="49" customWidth="1"/>
    <col min="3" max="3" width="4.5703125" style="49" customWidth="1"/>
    <col min="4" max="4" width="3.28515625" style="49" customWidth="1"/>
    <col min="5" max="5" width="4.85546875" style="49" customWidth="1"/>
    <col min="6" max="6" width="7.28515625" style="52" customWidth="1"/>
    <col min="7" max="7" width="3.85546875" style="49" hidden="1" customWidth="1"/>
    <col min="8" max="8" width="2.85546875" style="49" hidden="1" customWidth="1"/>
    <col min="9" max="9" width="6.140625" style="49" hidden="1" customWidth="1"/>
    <col min="10" max="10" width="4.5703125" style="1" customWidth="1"/>
    <col min="11" max="11" width="3.85546875" style="66" customWidth="1"/>
    <col min="12" max="12" width="16.140625" style="49" hidden="1" customWidth="1"/>
    <col min="13" max="13" width="51.5703125" style="2" customWidth="1"/>
    <col min="14" max="14" width="22" style="3" customWidth="1"/>
    <col min="15" max="16" width="22.140625" style="3" hidden="1" customWidth="1"/>
    <col min="17" max="17" width="25" style="3" hidden="1" customWidth="1"/>
    <col min="18" max="18" width="26" style="3" hidden="1" customWidth="1"/>
    <col min="19" max="23" width="25" style="3" hidden="1" customWidth="1"/>
    <col min="24" max="24" width="26.7109375" style="72" customWidth="1"/>
    <col min="25" max="16384" width="11.42578125" style="50"/>
  </cols>
  <sheetData>
    <row r="1" spans="1:24">
      <c r="X1" s="70"/>
    </row>
    <row r="2" spans="1:24">
      <c r="X2" s="70"/>
    </row>
    <row r="3" spans="1:24" ht="22.5" customHeight="1" thickBot="1">
      <c r="A3" s="103"/>
      <c r="B3" s="104"/>
      <c r="C3" s="104"/>
      <c r="D3" s="104"/>
      <c r="E3" s="105"/>
      <c r="F3" s="104"/>
      <c r="G3" s="106"/>
      <c r="H3" s="104"/>
      <c r="I3" s="4"/>
      <c r="J3" s="5"/>
      <c r="K3" s="67"/>
      <c r="L3" s="4"/>
      <c r="M3" s="6"/>
      <c r="N3" s="51"/>
      <c r="O3" s="51"/>
      <c r="P3" s="51"/>
      <c r="Q3" s="51"/>
      <c r="R3" s="51"/>
      <c r="S3" s="51"/>
      <c r="T3" s="51"/>
      <c r="U3" s="51"/>
      <c r="V3" s="51"/>
      <c r="W3" s="51"/>
      <c r="X3" s="71"/>
    </row>
    <row r="4" spans="1:24" ht="0.75" customHeight="1" thickBot="1">
      <c r="A4" s="107"/>
      <c r="B4" s="108"/>
      <c r="C4" s="108"/>
      <c r="D4" s="108"/>
      <c r="E4" s="109"/>
      <c r="F4" s="109"/>
      <c r="G4" s="110"/>
      <c r="H4" s="110"/>
      <c r="I4" s="4"/>
      <c r="J4" s="5"/>
      <c r="K4" s="67"/>
      <c r="L4" s="4"/>
      <c r="M4" s="6" t="s">
        <v>0</v>
      </c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2"/>
    </row>
    <row r="5" spans="1:24" s="8" customFormat="1" ht="34.5" customHeight="1" thickBot="1">
      <c r="A5" s="111" t="s">
        <v>1</v>
      </c>
      <c r="B5" s="112" t="s">
        <v>2</v>
      </c>
      <c r="C5" s="112" t="s">
        <v>3</v>
      </c>
      <c r="D5" s="112" t="s">
        <v>4</v>
      </c>
      <c r="E5" s="112" t="s">
        <v>5</v>
      </c>
      <c r="F5" s="113" t="s">
        <v>6</v>
      </c>
      <c r="G5" s="112" t="s">
        <v>7</v>
      </c>
      <c r="H5" s="112" t="s">
        <v>8</v>
      </c>
      <c r="I5" s="112" t="s">
        <v>9</v>
      </c>
      <c r="J5" s="112" t="s">
        <v>10</v>
      </c>
      <c r="K5" s="114" t="s">
        <v>11</v>
      </c>
      <c r="L5" s="115" t="s">
        <v>12</v>
      </c>
      <c r="M5" s="116" t="s">
        <v>13</v>
      </c>
      <c r="N5" s="7" t="s">
        <v>60</v>
      </c>
      <c r="O5" s="7" t="s">
        <v>14</v>
      </c>
      <c r="P5" s="7" t="s">
        <v>15</v>
      </c>
      <c r="Q5" s="7" t="s">
        <v>16</v>
      </c>
      <c r="R5" s="7" t="s">
        <v>14</v>
      </c>
      <c r="S5" s="7" t="s">
        <v>15</v>
      </c>
      <c r="T5" s="7" t="s">
        <v>17</v>
      </c>
      <c r="U5" s="7" t="s">
        <v>14</v>
      </c>
      <c r="V5" s="7" t="s">
        <v>15</v>
      </c>
      <c r="W5" s="7" t="s">
        <v>18</v>
      </c>
      <c r="X5" s="117" t="s">
        <v>19</v>
      </c>
    </row>
    <row r="6" spans="1:24" s="9" customFormat="1" ht="33" customHeight="1" thickBot="1">
      <c r="A6" s="58" t="s">
        <v>34</v>
      </c>
      <c r="B6" s="59"/>
      <c r="C6" s="59"/>
      <c r="D6" s="59"/>
      <c r="E6" s="59"/>
      <c r="F6" s="53"/>
      <c r="G6" s="59"/>
      <c r="H6" s="59"/>
      <c r="I6" s="59"/>
      <c r="J6" s="59"/>
      <c r="K6" s="60"/>
      <c r="L6" s="61" t="str">
        <f t="shared" ref="L6:L35" si="0">CONCATENATE(A6,"-",B6,"-",C6,"-",D6,"-",E6,"-",F6,"-",G6,"-",H6,"-",I6)</f>
        <v>C--------</v>
      </c>
      <c r="M6" s="37" t="s">
        <v>35</v>
      </c>
      <c r="N6" s="38">
        <f t="shared" ref="N6" si="1">+N7+N38</f>
        <v>2115927818</v>
      </c>
      <c r="O6" s="38">
        <f t="shared" ref="O6:W6" si="2">+O7+O38</f>
        <v>0</v>
      </c>
      <c r="P6" s="38">
        <f t="shared" si="2"/>
        <v>0</v>
      </c>
      <c r="Q6" s="38">
        <f t="shared" si="2"/>
        <v>2115927818</v>
      </c>
      <c r="R6" s="38">
        <f t="shared" si="2"/>
        <v>0</v>
      </c>
      <c r="S6" s="38">
        <f t="shared" si="2"/>
        <v>0</v>
      </c>
      <c r="T6" s="38">
        <f t="shared" si="2"/>
        <v>2115927818</v>
      </c>
      <c r="U6" s="38">
        <f t="shared" si="2"/>
        <v>0</v>
      </c>
      <c r="V6" s="38">
        <f t="shared" si="2"/>
        <v>0</v>
      </c>
      <c r="W6" s="38">
        <f t="shared" si="2"/>
        <v>2115927818</v>
      </c>
      <c r="X6" s="84"/>
    </row>
    <row r="7" spans="1:24" s="10" customFormat="1" ht="50.25" customHeight="1">
      <c r="A7" s="96" t="s">
        <v>34</v>
      </c>
      <c r="B7" s="97">
        <v>1206</v>
      </c>
      <c r="C7" s="97"/>
      <c r="D7" s="97"/>
      <c r="E7" s="97"/>
      <c r="F7" s="54"/>
      <c r="G7" s="97"/>
      <c r="H7" s="97"/>
      <c r="I7" s="97"/>
      <c r="J7" s="97"/>
      <c r="K7" s="97"/>
      <c r="L7" s="98" t="str">
        <f t="shared" si="0"/>
        <v>C-1206-------</v>
      </c>
      <c r="M7" s="99" t="s">
        <v>36</v>
      </c>
      <c r="N7" s="57">
        <f t="shared" ref="N7:W7" si="3">+N8</f>
        <v>1733965300</v>
      </c>
      <c r="O7" s="57">
        <f t="shared" si="3"/>
        <v>0</v>
      </c>
      <c r="P7" s="57">
        <f t="shared" si="3"/>
        <v>0</v>
      </c>
      <c r="Q7" s="57">
        <f t="shared" si="3"/>
        <v>1733965300</v>
      </c>
      <c r="R7" s="57">
        <f t="shared" si="3"/>
        <v>0</v>
      </c>
      <c r="S7" s="57">
        <f t="shared" si="3"/>
        <v>0</v>
      </c>
      <c r="T7" s="57">
        <f t="shared" si="3"/>
        <v>1733965300</v>
      </c>
      <c r="U7" s="57">
        <f t="shared" si="3"/>
        <v>0</v>
      </c>
      <c r="V7" s="57">
        <f t="shared" si="3"/>
        <v>0</v>
      </c>
      <c r="W7" s="57">
        <f t="shared" si="3"/>
        <v>1733965300</v>
      </c>
      <c r="X7" s="85"/>
    </row>
    <row r="8" spans="1:24" s="11" customFormat="1" ht="28.5" customHeight="1">
      <c r="A8" s="13" t="s">
        <v>34</v>
      </c>
      <c r="B8" s="14">
        <v>1206</v>
      </c>
      <c r="C8" s="29" t="s">
        <v>37</v>
      </c>
      <c r="D8" s="14"/>
      <c r="E8" s="14"/>
      <c r="F8" s="14"/>
      <c r="G8" s="14"/>
      <c r="H8" s="14"/>
      <c r="I8" s="14"/>
      <c r="J8" s="14"/>
      <c r="K8" s="39"/>
      <c r="L8" s="41" t="str">
        <f t="shared" si="0"/>
        <v>C-1206-0800------</v>
      </c>
      <c r="M8" s="44" t="s">
        <v>38</v>
      </c>
      <c r="N8" s="42">
        <f>+N9+N13+N17+N25+N29</f>
        <v>1733965300</v>
      </c>
      <c r="O8" s="42">
        <f t="shared" ref="O8:W8" si="4">+O9+O13+O17+O25+O29</f>
        <v>0</v>
      </c>
      <c r="P8" s="42">
        <f t="shared" si="4"/>
        <v>0</v>
      </c>
      <c r="Q8" s="42">
        <f t="shared" si="4"/>
        <v>1733965300</v>
      </c>
      <c r="R8" s="42">
        <f t="shared" si="4"/>
        <v>0</v>
      </c>
      <c r="S8" s="42">
        <f t="shared" si="4"/>
        <v>0</v>
      </c>
      <c r="T8" s="42">
        <f t="shared" si="4"/>
        <v>1733965300</v>
      </c>
      <c r="U8" s="42">
        <f t="shared" si="4"/>
        <v>0</v>
      </c>
      <c r="V8" s="42">
        <f t="shared" si="4"/>
        <v>0</v>
      </c>
      <c r="W8" s="42">
        <f t="shared" si="4"/>
        <v>1733965300</v>
      </c>
      <c r="X8" s="86"/>
    </row>
    <row r="9" spans="1:24" s="11" customFormat="1" ht="84.75" customHeight="1">
      <c r="A9" s="118" t="s">
        <v>34</v>
      </c>
      <c r="B9" s="119">
        <v>1206</v>
      </c>
      <c r="C9" s="120" t="s">
        <v>37</v>
      </c>
      <c r="D9" s="119">
        <v>6</v>
      </c>
      <c r="E9" s="119"/>
      <c r="F9" s="119"/>
      <c r="G9" s="119"/>
      <c r="H9" s="119"/>
      <c r="I9" s="119"/>
      <c r="J9" s="119">
        <v>11</v>
      </c>
      <c r="K9" s="121"/>
      <c r="L9" s="122" t="str">
        <f t="shared" ref="L9:L12" si="5">CONCATENATE(A9,"-",B9,"-",C9,"-",D9,"-",E9,"-",F9,"-",G9,"-",H9,"-",I9)</f>
        <v>C-1206-0800-6-----</v>
      </c>
      <c r="M9" s="123" t="s">
        <v>61</v>
      </c>
      <c r="N9" s="124">
        <f>+N10</f>
        <v>225200000</v>
      </c>
      <c r="O9" s="124">
        <f t="shared" ref="O9:W11" si="6">+O10</f>
        <v>0</v>
      </c>
      <c r="P9" s="124">
        <f t="shared" si="6"/>
        <v>0</v>
      </c>
      <c r="Q9" s="124">
        <f t="shared" si="6"/>
        <v>225200000</v>
      </c>
      <c r="R9" s="124">
        <f t="shared" si="6"/>
        <v>0</v>
      </c>
      <c r="S9" s="124">
        <f t="shared" si="6"/>
        <v>0</v>
      </c>
      <c r="T9" s="124">
        <f t="shared" si="6"/>
        <v>225200000</v>
      </c>
      <c r="U9" s="124">
        <f t="shared" si="6"/>
        <v>0</v>
      </c>
      <c r="V9" s="124">
        <f t="shared" si="6"/>
        <v>0</v>
      </c>
      <c r="W9" s="124">
        <f t="shared" si="6"/>
        <v>225200000</v>
      </c>
      <c r="X9" s="125"/>
    </row>
    <row r="10" spans="1:24" s="11" customFormat="1" ht="42.75" customHeight="1">
      <c r="A10" s="36" t="s">
        <v>34</v>
      </c>
      <c r="B10" s="28">
        <v>1206</v>
      </c>
      <c r="C10" s="30" t="s">
        <v>37</v>
      </c>
      <c r="D10" s="28">
        <v>6</v>
      </c>
      <c r="E10" s="28" t="s">
        <v>25</v>
      </c>
      <c r="F10" s="19">
        <v>1206005</v>
      </c>
      <c r="G10" s="14"/>
      <c r="H10" s="14"/>
      <c r="I10" s="14"/>
      <c r="J10" s="14"/>
      <c r="K10" s="39"/>
      <c r="L10" s="15" t="str">
        <f t="shared" si="5"/>
        <v>C-1206-0800-6-008-1206005---</v>
      </c>
      <c r="M10" s="44" t="s">
        <v>77</v>
      </c>
      <c r="N10" s="42">
        <f>+N11</f>
        <v>225200000</v>
      </c>
      <c r="O10" s="42">
        <f t="shared" si="6"/>
        <v>0</v>
      </c>
      <c r="P10" s="42">
        <f t="shared" si="6"/>
        <v>0</v>
      </c>
      <c r="Q10" s="42">
        <f t="shared" si="6"/>
        <v>225200000</v>
      </c>
      <c r="R10" s="42">
        <f t="shared" si="6"/>
        <v>0</v>
      </c>
      <c r="S10" s="42">
        <f t="shared" si="6"/>
        <v>0</v>
      </c>
      <c r="T10" s="42">
        <f t="shared" si="6"/>
        <v>225200000</v>
      </c>
      <c r="U10" s="42">
        <f t="shared" si="6"/>
        <v>0</v>
      </c>
      <c r="V10" s="42">
        <f t="shared" si="6"/>
        <v>0</v>
      </c>
      <c r="W10" s="42">
        <f t="shared" si="6"/>
        <v>225200000</v>
      </c>
      <c r="X10" s="86"/>
    </row>
    <row r="11" spans="1:24" s="11" customFormat="1" ht="35.25" customHeight="1">
      <c r="A11" s="36" t="s">
        <v>34</v>
      </c>
      <c r="B11" s="28">
        <v>1206</v>
      </c>
      <c r="C11" s="30" t="s">
        <v>37</v>
      </c>
      <c r="D11" s="28">
        <v>6</v>
      </c>
      <c r="E11" s="14" t="s">
        <v>25</v>
      </c>
      <c r="F11" s="21">
        <v>1206005</v>
      </c>
      <c r="G11" s="28"/>
      <c r="H11" s="28"/>
      <c r="I11" s="28"/>
      <c r="J11" s="28">
        <v>11</v>
      </c>
      <c r="K11" s="14"/>
      <c r="L11" s="15" t="str">
        <f t="shared" si="5"/>
        <v>C-1206-0800-6-008-1206005---</v>
      </c>
      <c r="M11" s="16" t="s">
        <v>32</v>
      </c>
      <c r="N11" s="42">
        <f>+N12</f>
        <v>225200000</v>
      </c>
      <c r="O11" s="42">
        <f t="shared" si="6"/>
        <v>0</v>
      </c>
      <c r="P11" s="42">
        <f t="shared" si="6"/>
        <v>0</v>
      </c>
      <c r="Q11" s="42">
        <f t="shared" si="6"/>
        <v>225200000</v>
      </c>
      <c r="R11" s="42">
        <f t="shared" si="6"/>
        <v>0</v>
      </c>
      <c r="S11" s="42">
        <f t="shared" si="6"/>
        <v>0</v>
      </c>
      <c r="T11" s="42">
        <f t="shared" si="6"/>
        <v>225200000</v>
      </c>
      <c r="U11" s="42">
        <f t="shared" si="6"/>
        <v>0</v>
      </c>
      <c r="V11" s="42">
        <f t="shared" si="6"/>
        <v>0</v>
      </c>
      <c r="W11" s="42">
        <f t="shared" si="6"/>
        <v>225200000</v>
      </c>
      <c r="X11" s="86"/>
    </row>
    <row r="12" spans="1:24" s="11" customFormat="1" ht="54.75" customHeight="1">
      <c r="A12" s="36" t="s">
        <v>34</v>
      </c>
      <c r="B12" s="28">
        <v>1206</v>
      </c>
      <c r="C12" s="30" t="s">
        <v>37</v>
      </c>
      <c r="D12" s="28">
        <v>6</v>
      </c>
      <c r="E12" s="28" t="s">
        <v>25</v>
      </c>
      <c r="F12" s="21">
        <v>1206005</v>
      </c>
      <c r="G12" s="28"/>
      <c r="H12" s="28"/>
      <c r="I12" s="28"/>
      <c r="J12" s="28">
        <v>11</v>
      </c>
      <c r="K12" s="21">
        <v>801</v>
      </c>
      <c r="L12" s="15" t="str">
        <f t="shared" si="5"/>
        <v>C-1206-0800-6-008-1206005---</v>
      </c>
      <c r="M12" s="74" t="s">
        <v>73</v>
      </c>
      <c r="N12" s="75">
        <v>225200000</v>
      </c>
      <c r="O12" s="42"/>
      <c r="P12" s="42"/>
      <c r="Q12" s="73">
        <f>+N12+O12-P12</f>
        <v>225200000</v>
      </c>
      <c r="R12" s="42"/>
      <c r="S12" s="42"/>
      <c r="T12" s="73">
        <f>+Q12+R12-S12</f>
        <v>225200000</v>
      </c>
      <c r="U12" s="42"/>
      <c r="V12" s="42"/>
      <c r="W12" s="73">
        <f>+T12+U12-V12</f>
        <v>225200000</v>
      </c>
      <c r="X12" s="82" t="s">
        <v>20</v>
      </c>
    </row>
    <row r="13" spans="1:24" s="12" customFormat="1" ht="97.5" customHeight="1">
      <c r="A13" s="118" t="s">
        <v>34</v>
      </c>
      <c r="B13" s="119">
        <v>1206</v>
      </c>
      <c r="C13" s="120" t="s">
        <v>37</v>
      </c>
      <c r="D13" s="119">
        <v>7</v>
      </c>
      <c r="E13" s="119"/>
      <c r="F13" s="119"/>
      <c r="G13" s="119"/>
      <c r="H13" s="119"/>
      <c r="I13" s="119"/>
      <c r="J13" s="119">
        <v>11</v>
      </c>
      <c r="K13" s="126"/>
      <c r="L13" s="127" t="str">
        <f t="shared" si="0"/>
        <v>C-1206-0800-7-----</v>
      </c>
      <c r="M13" s="128" t="s">
        <v>39</v>
      </c>
      <c r="N13" s="129">
        <f t="shared" ref="N13:W14" si="7">+N14</f>
        <v>358400000</v>
      </c>
      <c r="O13" s="129">
        <f t="shared" si="7"/>
        <v>0</v>
      </c>
      <c r="P13" s="129">
        <f t="shared" si="7"/>
        <v>0</v>
      </c>
      <c r="Q13" s="129">
        <f t="shared" si="7"/>
        <v>358400000</v>
      </c>
      <c r="R13" s="129">
        <f t="shared" si="7"/>
        <v>0</v>
      </c>
      <c r="S13" s="129">
        <f t="shared" si="7"/>
        <v>0</v>
      </c>
      <c r="T13" s="129">
        <f t="shared" si="7"/>
        <v>358400000</v>
      </c>
      <c r="U13" s="129">
        <f t="shared" si="7"/>
        <v>0</v>
      </c>
      <c r="V13" s="129">
        <f t="shared" si="7"/>
        <v>0</v>
      </c>
      <c r="W13" s="129">
        <f t="shared" si="7"/>
        <v>358400000</v>
      </c>
      <c r="X13" s="125"/>
    </row>
    <row r="14" spans="1:24" s="18" customFormat="1" ht="33" customHeight="1">
      <c r="A14" s="13" t="s">
        <v>34</v>
      </c>
      <c r="B14" s="14">
        <v>1206</v>
      </c>
      <c r="C14" s="29" t="s">
        <v>37</v>
      </c>
      <c r="D14" s="14">
        <v>7</v>
      </c>
      <c r="E14" s="14" t="s">
        <v>25</v>
      </c>
      <c r="F14" s="19" t="s">
        <v>40</v>
      </c>
      <c r="G14" s="14"/>
      <c r="H14" s="14"/>
      <c r="I14" s="14"/>
      <c r="J14" s="14">
        <v>11</v>
      </c>
      <c r="K14" s="14"/>
      <c r="L14" s="15" t="str">
        <f t="shared" si="0"/>
        <v>C-1206-0800-7-008-1206005---</v>
      </c>
      <c r="M14" s="16" t="s">
        <v>41</v>
      </c>
      <c r="N14" s="17">
        <f t="shared" si="7"/>
        <v>358400000</v>
      </c>
      <c r="O14" s="17">
        <f t="shared" si="7"/>
        <v>0</v>
      </c>
      <c r="P14" s="17">
        <f t="shared" si="7"/>
        <v>0</v>
      </c>
      <c r="Q14" s="17">
        <f t="shared" si="7"/>
        <v>358400000</v>
      </c>
      <c r="R14" s="17">
        <f t="shared" si="7"/>
        <v>0</v>
      </c>
      <c r="S14" s="17">
        <f t="shared" si="7"/>
        <v>0</v>
      </c>
      <c r="T14" s="17">
        <f t="shared" si="7"/>
        <v>358400000</v>
      </c>
      <c r="U14" s="17">
        <f t="shared" si="7"/>
        <v>0</v>
      </c>
      <c r="V14" s="17">
        <f t="shared" si="7"/>
        <v>0</v>
      </c>
      <c r="W14" s="17">
        <f t="shared" si="7"/>
        <v>358400000</v>
      </c>
      <c r="X14" s="86"/>
    </row>
    <row r="15" spans="1:24" s="18" customFormat="1" ht="33" customHeight="1">
      <c r="A15" s="13" t="s">
        <v>34</v>
      </c>
      <c r="B15" s="14">
        <v>1206</v>
      </c>
      <c r="C15" s="29" t="s">
        <v>37</v>
      </c>
      <c r="D15" s="14">
        <v>7</v>
      </c>
      <c r="E15" s="14" t="s">
        <v>25</v>
      </c>
      <c r="F15" s="19">
        <v>1206005</v>
      </c>
      <c r="G15" s="14"/>
      <c r="H15" s="14"/>
      <c r="I15" s="14"/>
      <c r="J15" s="14">
        <v>11</v>
      </c>
      <c r="K15" s="14"/>
      <c r="L15" s="15" t="str">
        <f t="shared" si="0"/>
        <v>C-1206-0800-7-008-1206005---</v>
      </c>
      <c r="M15" s="16" t="s">
        <v>32</v>
      </c>
      <c r="N15" s="17">
        <f t="shared" ref="N15:W15" si="8">SUM(N16:N16)</f>
        <v>358400000</v>
      </c>
      <c r="O15" s="17">
        <f t="shared" si="8"/>
        <v>0</v>
      </c>
      <c r="P15" s="17">
        <f t="shared" si="8"/>
        <v>0</v>
      </c>
      <c r="Q15" s="17">
        <f t="shared" si="8"/>
        <v>358400000</v>
      </c>
      <c r="R15" s="17">
        <f t="shared" si="8"/>
        <v>0</v>
      </c>
      <c r="S15" s="17">
        <f t="shared" si="8"/>
        <v>0</v>
      </c>
      <c r="T15" s="17">
        <f t="shared" si="8"/>
        <v>358400000</v>
      </c>
      <c r="U15" s="17">
        <f t="shared" si="8"/>
        <v>0</v>
      </c>
      <c r="V15" s="17">
        <f t="shared" si="8"/>
        <v>0</v>
      </c>
      <c r="W15" s="17">
        <f t="shared" si="8"/>
        <v>358400000</v>
      </c>
      <c r="X15" s="86"/>
    </row>
    <row r="16" spans="1:24" ht="48.75" customHeight="1">
      <c r="A16" s="36" t="s">
        <v>34</v>
      </c>
      <c r="B16" s="28">
        <v>1206</v>
      </c>
      <c r="C16" s="30" t="s">
        <v>37</v>
      </c>
      <c r="D16" s="28">
        <v>7</v>
      </c>
      <c r="E16" s="28" t="s">
        <v>25</v>
      </c>
      <c r="F16" s="21">
        <v>1206005</v>
      </c>
      <c r="G16" s="28"/>
      <c r="H16" s="28"/>
      <c r="I16" s="28"/>
      <c r="J16" s="28">
        <v>11</v>
      </c>
      <c r="K16" s="21">
        <v>802</v>
      </c>
      <c r="L16" s="15" t="str">
        <f t="shared" si="0"/>
        <v>C-1206-0800-7-008-1206005---</v>
      </c>
      <c r="M16" s="74" t="s">
        <v>67</v>
      </c>
      <c r="N16" s="75">
        <v>358400000</v>
      </c>
      <c r="O16" s="23"/>
      <c r="P16" s="23"/>
      <c r="Q16" s="23">
        <f t="shared" ref="Q16" si="9">+N16+O16-P16</f>
        <v>358400000</v>
      </c>
      <c r="R16" s="23"/>
      <c r="S16" s="23"/>
      <c r="T16" s="23">
        <f t="shared" ref="T16" si="10">+Q16+R16-S16</f>
        <v>358400000</v>
      </c>
      <c r="U16" s="23"/>
      <c r="V16" s="23"/>
      <c r="W16" s="23">
        <f t="shared" ref="W16" si="11">+T16+U16-V16</f>
        <v>358400000</v>
      </c>
      <c r="X16" s="82" t="s">
        <v>20</v>
      </c>
    </row>
    <row r="17" spans="1:24" s="12" customFormat="1" ht="31.5" customHeight="1">
      <c r="A17" s="118" t="s">
        <v>34</v>
      </c>
      <c r="B17" s="119">
        <v>1206</v>
      </c>
      <c r="C17" s="120" t="s">
        <v>37</v>
      </c>
      <c r="D17" s="119">
        <v>8</v>
      </c>
      <c r="E17" s="119"/>
      <c r="F17" s="130"/>
      <c r="G17" s="119"/>
      <c r="H17" s="119"/>
      <c r="I17" s="119"/>
      <c r="J17" s="119">
        <v>11</v>
      </c>
      <c r="K17" s="126"/>
      <c r="L17" s="127" t="str">
        <f t="shared" si="0"/>
        <v>C-1206-0800-8-----</v>
      </c>
      <c r="M17" s="128" t="s">
        <v>42</v>
      </c>
      <c r="N17" s="129">
        <f t="shared" ref="N17" si="12">+N18+N21</f>
        <v>800000000</v>
      </c>
      <c r="O17" s="129">
        <f t="shared" ref="O17:W17" si="13">+O18+O21</f>
        <v>0</v>
      </c>
      <c r="P17" s="129">
        <f t="shared" si="13"/>
        <v>0</v>
      </c>
      <c r="Q17" s="129">
        <f t="shared" si="13"/>
        <v>800000000</v>
      </c>
      <c r="R17" s="129">
        <f t="shared" si="13"/>
        <v>0</v>
      </c>
      <c r="S17" s="129">
        <f t="shared" si="13"/>
        <v>0</v>
      </c>
      <c r="T17" s="129">
        <f t="shared" si="13"/>
        <v>800000000</v>
      </c>
      <c r="U17" s="129">
        <f t="shared" si="13"/>
        <v>0</v>
      </c>
      <c r="V17" s="129">
        <f t="shared" si="13"/>
        <v>0</v>
      </c>
      <c r="W17" s="129">
        <f t="shared" si="13"/>
        <v>800000000</v>
      </c>
      <c r="X17" s="125"/>
    </row>
    <row r="18" spans="1:24" s="18" customFormat="1" ht="33" customHeight="1">
      <c r="A18" s="13" t="s">
        <v>34</v>
      </c>
      <c r="B18" s="14">
        <v>1206</v>
      </c>
      <c r="C18" s="29" t="s">
        <v>37</v>
      </c>
      <c r="D18" s="14">
        <v>8</v>
      </c>
      <c r="E18" s="14" t="s">
        <v>26</v>
      </c>
      <c r="F18" s="19">
        <v>1206006</v>
      </c>
      <c r="G18" s="14"/>
      <c r="H18" s="14"/>
      <c r="I18" s="14"/>
      <c r="J18" s="14">
        <v>11</v>
      </c>
      <c r="K18" s="14"/>
      <c r="L18" s="15" t="str">
        <f t="shared" si="0"/>
        <v>C-1206-0800-8-004-1206006---</v>
      </c>
      <c r="M18" s="16" t="s">
        <v>43</v>
      </c>
      <c r="N18" s="17">
        <f t="shared" ref="N18:W18" si="14">+N19</f>
        <v>390000000</v>
      </c>
      <c r="O18" s="17">
        <f t="shared" si="14"/>
        <v>0</v>
      </c>
      <c r="P18" s="17">
        <f t="shared" si="14"/>
        <v>0</v>
      </c>
      <c r="Q18" s="17">
        <f t="shared" si="14"/>
        <v>390000000</v>
      </c>
      <c r="R18" s="17">
        <f t="shared" si="14"/>
        <v>0</v>
      </c>
      <c r="S18" s="17">
        <f t="shared" si="14"/>
        <v>0</v>
      </c>
      <c r="T18" s="17">
        <f t="shared" si="14"/>
        <v>390000000</v>
      </c>
      <c r="U18" s="17">
        <f t="shared" si="14"/>
        <v>0</v>
      </c>
      <c r="V18" s="17">
        <f t="shared" si="14"/>
        <v>0</v>
      </c>
      <c r="W18" s="17">
        <f t="shared" si="14"/>
        <v>390000000</v>
      </c>
      <c r="X18" s="86"/>
    </row>
    <row r="19" spans="1:24" s="18" customFormat="1" ht="33" customHeight="1">
      <c r="A19" s="13" t="s">
        <v>34</v>
      </c>
      <c r="B19" s="14">
        <v>1206</v>
      </c>
      <c r="C19" s="29" t="s">
        <v>37</v>
      </c>
      <c r="D19" s="14">
        <v>8</v>
      </c>
      <c r="E19" s="14" t="s">
        <v>26</v>
      </c>
      <c r="F19" s="19">
        <v>1206006</v>
      </c>
      <c r="G19" s="14"/>
      <c r="H19" s="14"/>
      <c r="I19" s="14"/>
      <c r="J19" s="14">
        <v>11</v>
      </c>
      <c r="K19" s="14"/>
      <c r="L19" s="15" t="str">
        <f t="shared" si="0"/>
        <v>C-1206-0800-8-004-1206006---</v>
      </c>
      <c r="M19" s="16" t="s">
        <v>27</v>
      </c>
      <c r="N19" s="17">
        <f>SUM(N20:N20)</f>
        <v>390000000</v>
      </c>
      <c r="O19" s="17">
        <f t="shared" ref="O19:W19" si="15">SUM(O20:O20)</f>
        <v>0</v>
      </c>
      <c r="P19" s="17">
        <f t="shared" si="15"/>
        <v>0</v>
      </c>
      <c r="Q19" s="17">
        <f t="shared" si="15"/>
        <v>390000000</v>
      </c>
      <c r="R19" s="17">
        <f t="shared" si="15"/>
        <v>0</v>
      </c>
      <c r="S19" s="17">
        <f t="shared" si="15"/>
        <v>0</v>
      </c>
      <c r="T19" s="17">
        <f t="shared" si="15"/>
        <v>390000000</v>
      </c>
      <c r="U19" s="17">
        <f t="shared" si="15"/>
        <v>0</v>
      </c>
      <c r="V19" s="17">
        <f t="shared" si="15"/>
        <v>0</v>
      </c>
      <c r="W19" s="17">
        <f t="shared" si="15"/>
        <v>390000000</v>
      </c>
      <c r="X19" s="86"/>
    </row>
    <row r="20" spans="1:24" s="18" customFormat="1" ht="35.25" customHeight="1">
      <c r="A20" s="36" t="s">
        <v>34</v>
      </c>
      <c r="B20" s="28">
        <v>1206</v>
      </c>
      <c r="C20" s="30" t="s">
        <v>37</v>
      </c>
      <c r="D20" s="28">
        <v>8</v>
      </c>
      <c r="E20" s="28" t="s">
        <v>26</v>
      </c>
      <c r="F20" s="21">
        <v>1206006</v>
      </c>
      <c r="G20" s="14"/>
      <c r="H20" s="14"/>
      <c r="I20" s="14"/>
      <c r="J20" s="28">
        <v>11</v>
      </c>
      <c r="K20" s="21">
        <v>803</v>
      </c>
      <c r="L20" s="20" t="str">
        <f t="shared" si="0"/>
        <v>C-1206-0800-8-004-1206006---</v>
      </c>
      <c r="M20" s="26" t="s">
        <v>72</v>
      </c>
      <c r="N20" s="23">
        <v>390000000</v>
      </c>
      <c r="O20" s="24"/>
      <c r="P20" s="23"/>
      <c r="Q20" s="23">
        <f>+N20+O20-P20</f>
        <v>390000000</v>
      </c>
      <c r="R20" s="23"/>
      <c r="S20" s="23"/>
      <c r="T20" s="23">
        <f>+Q20+R20-S20</f>
        <v>390000000</v>
      </c>
      <c r="U20" s="23"/>
      <c r="V20" s="23"/>
      <c r="W20" s="23">
        <f>+T20+U20-V20</f>
        <v>390000000</v>
      </c>
      <c r="X20" s="82" t="s">
        <v>22</v>
      </c>
    </row>
    <row r="21" spans="1:24" s="18" customFormat="1" ht="33" customHeight="1">
      <c r="A21" s="13" t="s">
        <v>34</v>
      </c>
      <c r="B21" s="14">
        <v>1206</v>
      </c>
      <c r="C21" s="29" t="s">
        <v>37</v>
      </c>
      <c r="D21" s="14">
        <v>8</v>
      </c>
      <c r="E21" s="14" t="s">
        <v>25</v>
      </c>
      <c r="F21" s="19">
        <v>1206007</v>
      </c>
      <c r="G21" s="14"/>
      <c r="H21" s="14"/>
      <c r="I21" s="14"/>
      <c r="J21" s="14">
        <v>11</v>
      </c>
      <c r="K21" s="14"/>
      <c r="L21" s="15" t="str">
        <f t="shared" si="0"/>
        <v>C-1206-0800-8-008-1206007---</v>
      </c>
      <c r="M21" s="77" t="s">
        <v>44</v>
      </c>
      <c r="N21" s="17">
        <f t="shared" ref="N21:W21" si="16">+N22</f>
        <v>410000000</v>
      </c>
      <c r="O21" s="17">
        <f t="shared" si="16"/>
        <v>0</v>
      </c>
      <c r="P21" s="17">
        <f t="shared" si="16"/>
        <v>0</v>
      </c>
      <c r="Q21" s="17">
        <f t="shared" si="16"/>
        <v>410000000</v>
      </c>
      <c r="R21" s="17">
        <f t="shared" si="16"/>
        <v>0</v>
      </c>
      <c r="S21" s="17">
        <f t="shared" si="16"/>
        <v>0</v>
      </c>
      <c r="T21" s="17">
        <f t="shared" si="16"/>
        <v>410000000</v>
      </c>
      <c r="U21" s="17">
        <f t="shared" si="16"/>
        <v>0</v>
      </c>
      <c r="V21" s="17">
        <f t="shared" si="16"/>
        <v>0</v>
      </c>
      <c r="W21" s="17">
        <f t="shared" si="16"/>
        <v>410000000</v>
      </c>
      <c r="X21" s="86"/>
    </row>
    <row r="22" spans="1:24" s="18" customFormat="1" ht="33" customHeight="1">
      <c r="A22" s="13" t="s">
        <v>34</v>
      </c>
      <c r="B22" s="14">
        <v>1206</v>
      </c>
      <c r="C22" s="29" t="s">
        <v>37</v>
      </c>
      <c r="D22" s="14">
        <v>8</v>
      </c>
      <c r="E22" s="14" t="s">
        <v>25</v>
      </c>
      <c r="F22" s="19">
        <v>1206007</v>
      </c>
      <c r="G22" s="14"/>
      <c r="H22" s="14"/>
      <c r="I22" s="14"/>
      <c r="J22" s="14">
        <v>11</v>
      </c>
      <c r="K22" s="14"/>
      <c r="L22" s="15" t="str">
        <f t="shared" si="0"/>
        <v>C-1206-0800-8-008-1206007---</v>
      </c>
      <c r="M22" s="16" t="s">
        <v>32</v>
      </c>
      <c r="N22" s="17">
        <f t="shared" ref="N22" si="17">SUM(N23:N24)</f>
        <v>410000000</v>
      </c>
      <c r="O22" s="17">
        <f t="shared" ref="O22:W22" si="18">SUM(O23:O24)</f>
        <v>0</v>
      </c>
      <c r="P22" s="17">
        <f t="shared" si="18"/>
        <v>0</v>
      </c>
      <c r="Q22" s="17">
        <f t="shared" si="18"/>
        <v>410000000</v>
      </c>
      <c r="R22" s="17">
        <f t="shared" si="18"/>
        <v>0</v>
      </c>
      <c r="S22" s="17">
        <f t="shared" si="18"/>
        <v>0</v>
      </c>
      <c r="T22" s="17">
        <f t="shared" si="18"/>
        <v>410000000</v>
      </c>
      <c r="U22" s="17">
        <f t="shared" si="18"/>
        <v>0</v>
      </c>
      <c r="V22" s="17">
        <f t="shared" si="18"/>
        <v>0</v>
      </c>
      <c r="W22" s="17">
        <f t="shared" si="18"/>
        <v>410000000</v>
      </c>
      <c r="X22" s="86"/>
    </row>
    <row r="23" spans="1:24" ht="33">
      <c r="A23" s="36" t="s">
        <v>34</v>
      </c>
      <c r="B23" s="28">
        <v>1206</v>
      </c>
      <c r="C23" s="30" t="s">
        <v>37</v>
      </c>
      <c r="D23" s="28">
        <v>8</v>
      </c>
      <c r="E23" s="28" t="s">
        <v>25</v>
      </c>
      <c r="F23" s="21">
        <v>1206007</v>
      </c>
      <c r="G23" s="28"/>
      <c r="H23" s="28"/>
      <c r="I23" s="28"/>
      <c r="J23" s="28">
        <v>11</v>
      </c>
      <c r="K23" s="21">
        <v>804</v>
      </c>
      <c r="L23" s="20" t="str">
        <f t="shared" si="0"/>
        <v>C-1206-0800-8-008-1206007---</v>
      </c>
      <c r="M23" s="26" t="s">
        <v>66</v>
      </c>
      <c r="N23" s="23">
        <v>270000000</v>
      </c>
      <c r="O23" s="23"/>
      <c r="P23" s="23"/>
      <c r="Q23" s="23">
        <f t="shared" ref="Q23:Q24" si="19">+N23+O23-P23</f>
        <v>270000000</v>
      </c>
      <c r="R23" s="23"/>
      <c r="S23" s="23"/>
      <c r="T23" s="23">
        <f t="shared" ref="T23:T24" si="20">+Q23+R23-S23</f>
        <v>270000000</v>
      </c>
      <c r="U23" s="23"/>
      <c r="V23" s="23"/>
      <c r="W23" s="23">
        <f t="shared" ref="W23:W24" si="21">+T23+U23-V23</f>
        <v>270000000</v>
      </c>
      <c r="X23" s="82" t="s">
        <v>22</v>
      </c>
    </row>
    <row r="24" spans="1:24" ht="33">
      <c r="A24" s="36" t="s">
        <v>34</v>
      </c>
      <c r="B24" s="28">
        <v>1206</v>
      </c>
      <c r="C24" s="30" t="s">
        <v>37</v>
      </c>
      <c r="D24" s="28">
        <v>8</v>
      </c>
      <c r="E24" s="28" t="s">
        <v>25</v>
      </c>
      <c r="F24" s="21">
        <v>1206007</v>
      </c>
      <c r="G24" s="28"/>
      <c r="H24" s="28"/>
      <c r="I24" s="28"/>
      <c r="J24" s="28">
        <v>11</v>
      </c>
      <c r="K24" s="21">
        <v>805</v>
      </c>
      <c r="L24" s="20" t="str">
        <f t="shared" si="0"/>
        <v>C-1206-0800-8-008-1206007---</v>
      </c>
      <c r="M24" s="26" t="s">
        <v>45</v>
      </c>
      <c r="N24" s="23">
        <v>140000000</v>
      </c>
      <c r="O24" s="23"/>
      <c r="P24" s="23"/>
      <c r="Q24" s="23">
        <f t="shared" si="19"/>
        <v>140000000</v>
      </c>
      <c r="R24" s="23"/>
      <c r="S24" s="23"/>
      <c r="T24" s="23">
        <f t="shared" si="20"/>
        <v>140000000</v>
      </c>
      <c r="U24" s="23"/>
      <c r="V24" s="23"/>
      <c r="W24" s="23">
        <f t="shared" si="21"/>
        <v>140000000</v>
      </c>
      <c r="X24" s="82" t="s">
        <v>22</v>
      </c>
    </row>
    <row r="25" spans="1:24" s="12" customFormat="1" ht="31.5" customHeight="1">
      <c r="A25" s="118" t="s">
        <v>34</v>
      </c>
      <c r="B25" s="119">
        <v>1206</v>
      </c>
      <c r="C25" s="120" t="s">
        <v>37</v>
      </c>
      <c r="D25" s="119">
        <v>9</v>
      </c>
      <c r="E25" s="119"/>
      <c r="F25" s="130"/>
      <c r="G25" s="119"/>
      <c r="H25" s="119"/>
      <c r="I25" s="119"/>
      <c r="J25" s="119">
        <v>11</v>
      </c>
      <c r="K25" s="126"/>
      <c r="L25" s="127" t="str">
        <f t="shared" si="0"/>
        <v>C-1206-0800-9-----</v>
      </c>
      <c r="M25" s="128" t="s">
        <v>46</v>
      </c>
      <c r="N25" s="129">
        <f t="shared" ref="N25:W26" si="22">+N26</f>
        <v>152000000</v>
      </c>
      <c r="O25" s="129">
        <f t="shared" si="22"/>
        <v>0</v>
      </c>
      <c r="P25" s="129">
        <f t="shared" si="22"/>
        <v>0</v>
      </c>
      <c r="Q25" s="129">
        <f t="shared" si="22"/>
        <v>152000000</v>
      </c>
      <c r="R25" s="129">
        <f t="shared" si="22"/>
        <v>0</v>
      </c>
      <c r="S25" s="129">
        <f t="shared" si="22"/>
        <v>0</v>
      </c>
      <c r="T25" s="129">
        <f t="shared" si="22"/>
        <v>152000000</v>
      </c>
      <c r="U25" s="129">
        <f t="shared" si="22"/>
        <v>0</v>
      </c>
      <c r="V25" s="129">
        <f t="shared" si="22"/>
        <v>0</v>
      </c>
      <c r="W25" s="129">
        <f t="shared" si="22"/>
        <v>152000000</v>
      </c>
      <c r="X25" s="125"/>
    </row>
    <row r="26" spans="1:24" s="18" customFormat="1" ht="33" customHeight="1">
      <c r="A26" s="36" t="s">
        <v>34</v>
      </c>
      <c r="B26" s="28">
        <v>1206</v>
      </c>
      <c r="C26" s="30" t="s">
        <v>37</v>
      </c>
      <c r="D26" s="28">
        <v>9</v>
      </c>
      <c r="E26" s="28" t="s">
        <v>25</v>
      </c>
      <c r="F26" s="19">
        <v>1206005</v>
      </c>
      <c r="G26" s="28"/>
      <c r="H26" s="28"/>
      <c r="I26" s="28"/>
      <c r="J26" s="28">
        <v>11</v>
      </c>
      <c r="K26" s="14"/>
      <c r="L26" s="15" t="str">
        <f t="shared" si="0"/>
        <v>C-1206-0800-9-008-1206005---</v>
      </c>
      <c r="M26" s="16" t="s">
        <v>41</v>
      </c>
      <c r="N26" s="17">
        <f t="shared" si="22"/>
        <v>152000000</v>
      </c>
      <c r="O26" s="17">
        <f t="shared" si="22"/>
        <v>0</v>
      </c>
      <c r="P26" s="17">
        <f t="shared" si="22"/>
        <v>0</v>
      </c>
      <c r="Q26" s="17">
        <f t="shared" si="22"/>
        <v>152000000</v>
      </c>
      <c r="R26" s="17">
        <f t="shared" si="22"/>
        <v>0</v>
      </c>
      <c r="S26" s="17">
        <f t="shared" si="22"/>
        <v>0</v>
      </c>
      <c r="T26" s="17">
        <f t="shared" si="22"/>
        <v>152000000</v>
      </c>
      <c r="U26" s="17">
        <f t="shared" si="22"/>
        <v>0</v>
      </c>
      <c r="V26" s="17">
        <f t="shared" si="22"/>
        <v>0</v>
      </c>
      <c r="W26" s="17">
        <f t="shared" si="22"/>
        <v>152000000</v>
      </c>
      <c r="X26" s="86"/>
    </row>
    <row r="27" spans="1:24" s="18" customFormat="1" ht="33" customHeight="1">
      <c r="A27" s="36" t="s">
        <v>34</v>
      </c>
      <c r="B27" s="28">
        <v>1206</v>
      </c>
      <c r="C27" s="30" t="s">
        <v>37</v>
      </c>
      <c r="D27" s="28">
        <v>9</v>
      </c>
      <c r="E27" s="14" t="s">
        <v>25</v>
      </c>
      <c r="F27" s="21">
        <v>1206005</v>
      </c>
      <c r="G27" s="28"/>
      <c r="H27" s="28"/>
      <c r="I27" s="28"/>
      <c r="J27" s="28">
        <v>11</v>
      </c>
      <c r="K27" s="14"/>
      <c r="L27" s="15" t="str">
        <f t="shared" si="0"/>
        <v>C-1206-0800-9-008-1206005---</v>
      </c>
      <c r="M27" s="16" t="s">
        <v>32</v>
      </c>
      <c r="N27" s="17">
        <f t="shared" ref="N27:W27" si="23">SUM(N28:N28)</f>
        <v>152000000</v>
      </c>
      <c r="O27" s="17">
        <f t="shared" si="23"/>
        <v>0</v>
      </c>
      <c r="P27" s="17">
        <f t="shared" si="23"/>
        <v>0</v>
      </c>
      <c r="Q27" s="17">
        <f t="shared" si="23"/>
        <v>152000000</v>
      </c>
      <c r="R27" s="17">
        <f t="shared" si="23"/>
        <v>0</v>
      </c>
      <c r="S27" s="17">
        <f t="shared" si="23"/>
        <v>0</v>
      </c>
      <c r="T27" s="17">
        <f t="shared" si="23"/>
        <v>152000000</v>
      </c>
      <c r="U27" s="17">
        <f t="shared" si="23"/>
        <v>0</v>
      </c>
      <c r="V27" s="17">
        <f t="shared" si="23"/>
        <v>0</v>
      </c>
      <c r="W27" s="17">
        <f t="shared" si="23"/>
        <v>152000000</v>
      </c>
      <c r="X27" s="86"/>
    </row>
    <row r="28" spans="1:24" ht="63">
      <c r="A28" s="36" t="s">
        <v>34</v>
      </c>
      <c r="B28" s="28">
        <v>1206</v>
      </c>
      <c r="C28" s="30" t="s">
        <v>37</v>
      </c>
      <c r="D28" s="28">
        <v>9</v>
      </c>
      <c r="E28" s="28" t="s">
        <v>25</v>
      </c>
      <c r="F28" s="21">
        <v>1206005</v>
      </c>
      <c r="G28" s="28"/>
      <c r="H28" s="28"/>
      <c r="I28" s="28"/>
      <c r="J28" s="28">
        <v>11</v>
      </c>
      <c r="K28" s="21">
        <v>806</v>
      </c>
      <c r="L28" s="20" t="str">
        <f t="shared" si="0"/>
        <v>C-1206-0800-9-008-1206005---</v>
      </c>
      <c r="M28" s="76" t="s">
        <v>68</v>
      </c>
      <c r="N28" s="22">
        <v>152000000</v>
      </c>
      <c r="O28" s="23"/>
      <c r="P28" s="23"/>
      <c r="Q28" s="23">
        <f t="shared" ref="Q28" si="24">+N28+O28-P28</f>
        <v>152000000</v>
      </c>
      <c r="R28" s="23"/>
      <c r="S28" s="23"/>
      <c r="T28" s="23">
        <f t="shared" ref="T28" si="25">+Q28+R28-S28</f>
        <v>152000000</v>
      </c>
      <c r="U28" s="23"/>
      <c r="V28" s="23"/>
      <c r="W28" s="23">
        <f t="shared" ref="W28" si="26">+T28+U28-V28</f>
        <v>152000000</v>
      </c>
      <c r="X28" s="82" t="s">
        <v>20</v>
      </c>
    </row>
    <row r="29" spans="1:24" s="12" customFormat="1" ht="89.25" customHeight="1">
      <c r="A29" s="118" t="s">
        <v>34</v>
      </c>
      <c r="B29" s="119">
        <v>1206</v>
      </c>
      <c r="C29" s="120" t="s">
        <v>37</v>
      </c>
      <c r="D29" s="119">
        <v>10</v>
      </c>
      <c r="E29" s="119"/>
      <c r="F29" s="119"/>
      <c r="G29" s="119"/>
      <c r="H29" s="119"/>
      <c r="I29" s="119"/>
      <c r="J29" s="119">
        <v>11</v>
      </c>
      <c r="K29" s="126"/>
      <c r="L29" s="127" t="str">
        <f t="shared" si="0"/>
        <v>C-1206-0800-10-----</v>
      </c>
      <c r="M29" s="128" t="s">
        <v>47</v>
      </c>
      <c r="N29" s="129">
        <f t="shared" ref="N29" si="27">+N30+N35</f>
        <v>198365300</v>
      </c>
      <c r="O29" s="129">
        <f t="shared" ref="O29:W29" si="28">+O30+O35</f>
        <v>0</v>
      </c>
      <c r="P29" s="129">
        <f t="shared" si="28"/>
        <v>0</v>
      </c>
      <c r="Q29" s="129">
        <f t="shared" si="28"/>
        <v>198365300</v>
      </c>
      <c r="R29" s="129">
        <f t="shared" si="28"/>
        <v>0</v>
      </c>
      <c r="S29" s="129">
        <f t="shared" si="28"/>
        <v>0</v>
      </c>
      <c r="T29" s="129">
        <f t="shared" si="28"/>
        <v>198365300</v>
      </c>
      <c r="U29" s="129">
        <f t="shared" si="28"/>
        <v>0</v>
      </c>
      <c r="V29" s="129">
        <f t="shared" si="28"/>
        <v>0</v>
      </c>
      <c r="W29" s="129">
        <f t="shared" si="28"/>
        <v>198365300</v>
      </c>
      <c r="X29" s="125"/>
    </row>
    <row r="30" spans="1:24" s="18" customFormat="1" ht="33" customHeight="1">
      <c r="A30" s="13" t="s">
        <v>34</v>
      </c>
      <c r="B30" s="14">
        <v>1206</v>
      </c>
      <c r="C30" s="29" t="s">
        <v>37</v>
      </c>
      <c r="D30" s="14">
        <v>10</v>
      </c>
      <c r="E30" s="14" t="s">
        <v>48</v>
      </c>
      <c r="F30" s="25" t="s">
        <v>49</v>
      </c>
      <c r="G30" s="14"/>
      <c r="H30" s="14"/>
      <c r="I30" s="14"/>
      <c r="J30" s="14">
        <v>11</v>
      </c>
      <c r="K30" s="14"/>
      <c r="L30" s="15" t="str">
        <f t="shared" si="0"/>
        <v>C-1206-0800-10-003
004-1206008---</v>
      </c>
      <c r="M30" s="45" t="s">
        <v>50</v>
      </c>
      <c r="N30" s="17">
        <f t="shared" ref="N30" si="29">+N31+N33</f>
        <v>196499562</v>
      </c>
      <c r="O30" s="17">
        <f t="shared" ref="O30:W30" si="30">+O31+O33</f>
        <v>0</v>
      </c>
      <c r="P30" s="17">
        <f t="shared" si="30"/>
        <v>0</v>
      </c>
      <c r="Q30" s="17">
        <f t="shared" si="30"/>
        <v>196499562</v>
      </c>
      <c r="R30" s="17">
        <f t="shared" si="30"/>
        <v>0</v>
      </c>
      <c r="S30" s="17">
        <f t="shared" si="30"/>
        <v>0</v>
      </c>
      <c r="T30" s="17">
        <f t="shared" si="30"/>
        <v>196499562</v>
      </c>
      <c r="U30" s="17">
        <f t="shared" si="30"/>
        <v>0</v>
      </c>
      <c r="V30" s="17">
        <f t="shared" si="30"/>
        <v>0</v>
      </c>
      <c r="W30" s="17">
        <f t="shared" si="30"/>
        <v>196499562</v>
      </c>
      <c r="X30" s="86"/>
    </row>
    <row r="31" spans="1:24" s="18" customFormat="1" ht="32.25" customHeight="1">
      <c r="A31" s="13" t="s">
        <v>34</v>
      </c>
      <c r="B31" s="14">
        <v>1206</v>
      </c>
      <c r="C31" s="29" t="s">
        <v>37</v>
      </c>
      <c r="D31" s="14">
        <v>10</v>
      </c>
      <c r="E31" s="14" t="s">
        <v>23</v>
      </c>
      <c r="F31" s="25" t="s">
        <v>49</v>
      </c>
      <c r="G31" s="14"/>
      <c r="H31" s="14"/>
      <c r="I31" s="14"/>
      <c r="J31" s="14">
        <v>11</v>
      </c>
      <c r="K31" s="14"/>
      <c r="L31" s="15" t="str">
        <f t="shared" si="0"/>
        <v>C-1206-0800-10-003-1206008---</v>
      </c>
      <c r="M31" s="16" t="s">
        <v>24</v>
      </c>
      <c r="N31" s="17">
        <f t="shared" ref="N31:W31" si="31">+N32</f>
        <v>101200000</v>
      </c>
      <c r="O31" s="17">
        <f t="shared" si="31"/>
        <v>0</v>
      </c>
      <c r="P31" s="17">
        <f t="shared" si="31"/>
        <v>0</v>
      </c>
      <c r="Q31" s="17">
        <f t="shared" si="31"/>
        <v>101200000</v>
      </c>
      <c r="R31" s="17">
        <f t="shared" si="31"/>
        <v>0</v>
      </c>
      <c r="S31" s="17">
        <f t="shared" si="31"/>
        <v>0</v>
      </c>
      <c r="T31" s="17">
        <f t="shared" si="31"/>
        <v>101200000</v>
      </c>
      <c r="U31" s="17">
        <f t="shared" si="31"/>
        <v>0</v>
      </c>
      <c r="V31" s="17">
        <f t="shared" si="31"/>
        <v>0</v>
      </c>
      <c r="W31" s="17">
        <f t="shared" si="31"/>
        <v>101200000</v>
      </c>
      <c r="X31" s="86"/>
    </row>
    <row r="32" spans="1:24" s="18" customFormat="1" ht="33">
      <c r="A32" s="36" t="s">
        <v>34</v>
      </c>
      <c r="B32" s="28">
        <v>1206</v>
      </c>
      <c r="C32" s="30" t="s">
        <v>37</v>
      </c>
      <c r="D32" s="28">
        <v>10</v>
      </c>
      <c r="E32" s="28" t="s">
        <v>23</v>
      </c>
      <c r="F32" s="27" t="s">
        <v>49</v>
      </c>
      <c r="G32" s="14"/>
      <c r="H32" s="14"/>
      <c r="I32" s="14"/>
      <c r="J32" s="28">
        <v>11</v>
      </c>
      <c r="K32" s="21">
        <v>807</v>
      </c>
      <c r="L32" s="20" t="str">
        <f t="shared" si="0"/>
        <v>C-1206-0800-10-003-1206008---</v>
      </c>
      <c r="M32" s="26" t="s">
        <v>51</v>
      </c>
      <c r="N32" s="22">
        <v>101200000</v>
      </c>
      <c r="O32" s="23"/>
      <c r="P32" s="23"/>
      <c r="Q32" s="23">
        <f>+N32+O32-P32</f>
        <v>101200000</v>
      </c>
      <c r="R32" s="23"/>
      <c r="S32" s="23"/>
      <c r="T32" s="23">
        <f>+Q32+R32-S32</f>
        <v>101200000</v>
      </c>
      <c r="U32" s="23"/>
      <c r="V32" s="23"/>
      <c r="W32" s="23">
        <f>+T32+U32-V32</f>
        <v>101200000</v>
      </c>
      <c r="X32" s="82" t="s">
        <v>33</v>
      </c>
    </row>
    <row r="33" spans="1:24" s="18" customFormat="1" ht="33" customHeight="1">
      <c r="A33" s="13" t="s">
        <v>34</v>
      </c>
      <c r="B33" s="14">
        <v>1206</v>
      </c>
      <c r="C33" s="29" t="s">
        <v>37</v>
      </c>
      <c r="D33" s="14">
        <v>10</v>
      </c>
      <c r="E33" s="14" t="s">
        <v>26</v>
      </c>
      <c r="F33" s="25" t="s">
        <v>49</v>
      </c>
      <c r="G33" s="14"/>
      <c r="H33" s="14"/>
      <c r="I33" s="14"/>
      <c r="J33" s="14">
        <v>11</v>
      </c>
      <c r="K33" s="28"/>
      <c r="L33" s="15" t="str">
        <f t="shared" si="0"/>
        <v>C-1206-0800-10-004-1206008---</v>
      </c>
      <c r="M33" s="16" t="s">
        <v>27</v>
      </c>
      <c r="N33" s="17">
        <f t="shared" ref="N33:W33" si="32">+N34</f>
        <v>95299562</v>
      </c>
      <c r="O33" s="17">
        <f t="shared" si="32"/>
        <v>0</v>
      </c>
      <c r="P33" s="17">
        <f t="shared" si="32"/>
        <v>0</v>
      </c>
      <c r="Q33" s="17">
        <f t="shared" si="32"/>
        <v>95299562</v>
      </c>
      <c r="R33" s="17">
        <f t="shared" si="32"/>
        <v>0</v>
      </c>
      <c r="S33" s="17">
        <f t="shared" si="32"/>
        <v>0</v>
      </c>
      <c r="T33" s="17">
        <f t="shared" si="32"/>
        <v>95299562</v>
      </c>
      <c r="U33" s="17">
        <f t="shared" si="32"/>
        <v>0</v>
      </c>
      <c r="V33" s="17">
        <f t="shared" si="32"/>
        <v>0</v>
      </c>
      <c r="W33" s="17">
        <f t="shared" si="32"/>
        <v>95299562</v>
      </c>
      <c r="X33" s="86"/>
    </row>
    <row r="34" spans="1:24" s="18" customFormat="1" ht="64.5" customHeight="1">
      <c r="A34" s="36" t="s">
        <v>34</v>
      </c>
      <c r="B34" s="28">
        <v>1206</v>
      </c>
      <c r="C34" s="30" t="s">
        <v>37</v>
      </c>
      <c r="D34" s="28">
        <v>10</v>
      </c>
      <c r="E34" s="28" t="s">
        <v>26</v>
      </c>
      <c r="F34" s="27" t="s">
        <v>49</v>
      </c>
      <c r="G34" s="14"/>
      <c r="H34" s="14"/>
      <c r="I34" s="14"/>
      <c r="J34" s="28">
        <v>11</v>
      </c>
      <c r="K34" s="21">
        <v>808</v>
      </c>
      <c r="L34" s="15" t="str">
        <f t="shared" si="0"/>
        <v>C-1206-0800-10-004-1206008---</v>
      </c>
      <c r="M34" s="26" t="s">
        <v>52</v>
      </c>
      <c r="N34" s="22">
        <v>95299562</v>
      </c>
      <c r="O34" s="31"/>
      <c r="P34" s="31"/>
      <c r="Q34" s="31">
        <f>+N34+O34-P34</f>
        <v>95299562</v>
      </c>
      <c r="R34" s="31"/>
      <c r="S34" s="31"/>
      <c r="T34" s="31">
        <f>+Q34+R34-S34</f>
        <v>95299562</v>
      </c>
      <c r="U34" s="31"/>
      <c r="V34" s="31"/>
      <c r="W34" s="31">
        <f>+T34+U34-V34</f>
        <v>95299562</v>
      </c>
      <c r="X34" s="82" t="s">
        <v>33</v>
      </c>
    </row>
    <row r="35" spans="1:24" s="18" customFormat="1" ht="33" customHeight="1">
      <c r="A35" s="13" t="s">
        <v>34</v>
      </c>
      <c r="B35" s="14">
        <v>1206</v>
      </c>
      <c r="C35" s="29" t="s">
        <v>37</v>
      </c>
      <c r="D35" s="14">
        <v>10</v>
      </c>
      <c r="E35" s="14" t="s">
        <v>26</v>
      </c>
      <c r="F35" s="19" t="s">
        <v>53</v>
      </c>
      <c r="G35" s="14"/>
      <c r="H35" s="14"/>
      <c r="I35" s="14"/>
      <c r="J35" s="28">
        <v>11</v>
      </c>
      <c r="K35" s="28"/>
      <c r="L35" s="15" t="str">
        <f t="shared" si="0"/>
        <v>C-1206-0800-10-004-1206007---</v>
      </c>
      <c r="M35" s="16" t="s">
        <v>54</v>
      </c>
      <c r="N35" s="17">
        <f t="shared" ref="N35:W36" si="33">+N36</f>
        <v>1865738</v>
      </c>
      <c r="O35" s="17">
        <f t="shared" si="33"/>
        <v>0</v>
      </c>
      <c r="P35" s="17">
        <f t="shared" si="33"/>
        <v>0</v>
      </c>
      <c r="Q35" s="17">
        <f t="shared" si="33"/>
        <v>1865738</v>
      </c>
      <c r="R35" s="17">
        <f t="shared" si="33"/>
        <v>0</v>
      </c>
      <c r="S35" s="17">
        <f t="shared" si="33"/>
        <v>0</v>
      </c>
      <c r="T35" s="17">
        <f t="shared" si="33"/>
        <v>1865738</v>
      </c>
      <c r="U35" s="17">
        <f t="shared" si="33"/>
        <v>0</v>
      </c>
      <c r="V35" s="17">
        <f t="shared" si="33"/>
        <v>0</v>
      </c>
      <c r="W35" s="17">
        <f t="shared" si="33"/>
        <v>1865738</v>
      </c>
      <c r="X35" s="86"/>
    </row>
    <row r="36" spans="1:24" s="18" customFormat="1" ht="25.5" customHeight="1">
      <c r="A36" s="13" t="s">
        <v>34</v>
      </c>
      <c r="B36" s="14">
        <v>1206</v>
      </c>
      <c r="C36" s="29" t="s">
        <v>37</v>
      </c>
      <c r="D36" s="14">
        <v>10</v>
      </c>
      <c r="E36" s="14" t="s">
        <v>26</v>
      </c>
      <c r="F36" s="19" t="s">
        <v>53</v>
      </c>
      <c r="G36" s="14"/>
      <c r="H36" s="14"/>
      <c r="I36" s="14"/>
      <c r="J36" s="14">
        <v>11</v>
      </c>
      <c r="K36" s="21"/>
      <c r="L36" s="20" t="str">
        <f t="shared" ref="L36:L45" si="34">CONCATENATE(A36,"-",B36,"-",C36,"-",D36,"-",E36,"-",F36,"-",G36,"-",H36,"-",I36)</f>
        <v>C-1206-0800-10-004-1206007---</v>
      </c>
      <c r="M36" s="16" t="s">
        <v>27</v>
      </c>
      <c r="N36" s="17">
        <f t="shared" si="33"/>
        <v>1865738</v>
      </c>
      <c r="O36" s="17">
        <f t="shared" si="33"/>
        <v>0</v>
      </c>
      <c r="P36" s="17">
        <f t="shared" si="33"/>
        <v>0</v>
      </c>
      <c r="Q36" s="17">
        <f t="shared" si="33"/>
        <v>1865738</v>
      </c>
      <c r="R36" s="17">
        <f t="shared" si="33"/>
        <v>0</v>
      </c>
      <c r="S36" s="17">
        <f t="shared" si="33"/>
        <v>0</v>
      </c>
      <c r="T36" s="17">
        <f t="shared" si="33"/>
        <v>1865738</v>
      </c>
      <c r="U36" s="17">
        <f t="shared" si="33"/>
        <v>0</v>
      </c>
      <c r="V36" s="17">
        <f t="shared" si="33"/>
        <v>0</v>
      </c>
      <c r="W36" s="17">
        <f t="shared" si="33"/>
        <v>1865738</v>
      </c>
      <c r="X36" s="86"/>
    </row>
    <row r="37" spans="1:24" s="18" customFormat="1" ht="65.25" customHeight="1">
      <c r="A37" s="36" t="s">
        <v>34</v>
      </c>
      <c r="B37" s="28">
        <v>1206</v>
      </c>
      <c r="C37" s="30" t="s">
        <v>37</v>
      </c>
      <c r="D37" s="28">
        <v>10</v>
      </c>
      <c r="E37" s="28" t="s">
        <v>26</v>
      </c>
      <c r="F37" s="21" t="s">
        <v>53</v>
      </c>
      <c r="G37" s="14"/>
      <c r="H37" s="14"/>
      <c r="I37" s="14"/>
      <c r="J37" s="28">
        <v>11</v>
      </c>
      <c r="K37" s="21">
        <v>809</v>
      </c>
      <c r="L37" s="20" t="str">
        <f t="shared" si="34"/>
        <v>C-1206-0800-10-004-1206007---</v>
      </c>
      <c r="M37" s="26" t="s">
        <v>55</v>
      </c>
      <c r="N37" s="22">
        <v>1865738</v>
      </c>
      <c r="O37" s="31"/>
      <c r="P37" s="31"/>
      <c r="Q37" s="31">
        <f>+N37+O37-P37</f>
        <v>1865738</v>
      </c>
      <c r="R37" s="31"/>
      <c r="S37" s="31"/>
      <c r="T37" s="31">
        <f>+Q37+R37-S37</f>
        <v>1865738</v>
      </c>
      <c r="U37" s="31"/>
      <c r="V37" s="31"/>
      <c r="W37" s="31">
        <f>+T37+U37-V37</f>
        <v>1865738</v>
      </c>
      <c r="X37" s="82" t="s">
        <v>33</v>
      </c>
    </row>
    <row r="38" spans="1:24" s="10" customFormat="1" ht="49.5" customHeight="1">
      <c r="A38" s="13" t="s">
        <v>34</v>
      </c>
      <c r="B38" s="14">
        <v>1299</v>
      </c>
      <c r="C38" s="29"/>
      <c r="D38" s="78"/>
      <c r="E38" s="14"/>
      <c r="F38" s="14"/>
      <c r="G38" s="14"/>
      <c r="H38" s="14"/>
      <c r="I38" s="14"/>
      <c r="J38" s="14">
        <v>11</v>
      </c>
      <c r="K38" s="79"/>
      <c r="L38" s="80" t="str">
        <f t="shared" si="34"/>
        <v>C-1299-------</v>
      </c>
      <c r="M38" s="81" t="s">
        <v>56</v>
      </c>
      <c r="N38" s="43">
        <f t="shared" ref="N38:W41" si="35">+N39</f>
        <v>381962518</v>
      </c>
      <c r="O38" s="43">
        <f t="shared" si="35"/>
        <v>0</v>
      </c>
      <c r="P38" s="43">
        <f t="shared" si="35"/>
        <v>0</v>
      </c>
      <c r="Q38" s="43">
        <f t="shared" si="35"/>
        <v>381962518</v>
      </c>
      <c r="R38" s="43">
        <f t="shared" si="35"/>
        <v>0</v>
      </c>
      <c r="S38" s="43">
        <f t="shared" si="35"/>
        <v>0</v>
      </c>
      <c r="T38" s="43">
        <f t="shared" si="35"/>
        <v>381962518</v>
      </c>
      <c r="U38" s="43">
        <f t="shared" si="35"/>
        <v>0</v>
      </c>
      <c r="V38" s="43">
        <f t="shared" si="35"/>
        <v>0</v>
      </c>
      <c r="W38" s="43">
        <f t="shared" si="35"/>
        <v>381962518</v>
      </c>
      <c r="X38" s="86"/>
    </row>
    <row r="39" spans="1:24" s="11" customFormat="1" ht="27.75" customHeight="1">
      <c r="A39" s="13" t="s">
        <v>34</v>
      </c>
      <c r="B39" s="14">
        <v>1299</v>
      </c>
      <c r="C39" s="29" t="s">
        <v>37</v>
      </c>
      <c r="D39" s="14"/>
      <c r="E39" s="14"/>
      <c r="F39" s="14"/>
      <c r="G39" s="14"/>
      <c r="H39" s="14"/>
      <c r="I39" s="14"/>
      <c r="J39" s="14">
        <v>11</v>
      </c>
      <c r="K39" s="40"/>
      <c r="L39" s="41" t="str">
        <f t="shared" si="34"/>
        <v>C-1299-0800------</v>
      </c>
      <c r="M39" s="44" t="s">
        <v>38</v>
      </c>
      <c r="N39" s="42">
        <f>+N40+N46</f>
        <v>381962518</v>
      </c>
      <c r="O39" s="42">
        <f t="shared" ref="O39:W39" si="36">+O40+O46</f>
        <v>0</v>
      </c>
      <c r="P39" s="42">
        <f t="shared" si="36"/>
        <v>0</v>
      </c>
      <c r="Q39" s="42">
        <f t="shared" si="36"/>
        <v>381962518</v>
      </c>
      <c r="R39" s="42">
        <f t="shared" si="36"/>
        <v>0</v>
      </c>
      <c r="S39" s="42">
        <f t="shared" si="36"/>
        <v>0</v>
      </c>
      <c r="T39" s="42">
        <f t="shared" si="36"/>
        <v>381962518</v>
      </c>
      <c r="U39" s="42">
        <f t="shared" si="36"/>
        <v>0</v>
      </c>
      <c r="V39" s="42">
        <f t="shared" si="36"/>
        <v>0</v>
      </c>
      <c r="W39" s="42">
        <f t="shared" si="36"/>
        <v>381962518</v>
      </c>
      <c r="X39" s="86"/>
    </row>
    <row r="40" spans="1:24" s="12" customFormat="1" ht="57" customHeight="1">
      <c r="A40" s="118" t="s">
        <v>34</v>
      </c>
      <c r="B40" s="119">
        <v>1299</v>
      </c>
      <c r="C40" s="120" t="s">
        <v>37</v>
      </c>
      <c r="D40" s="119">
        <v>5</v>
      </c>
      <c r="E40" s="119"/>
      <c r="F40" s="119"/>
      <c r="G40" s="119"/>
      <c r="H40" s="119"/>
      <c r="I40" s="119"/>
      <c r="J40" s="119">
        <v>11</v>
      </c>
      <c r="K40" s="131"/>
      <c r="L40" s="127" t="str">
        <f t="shared" si="34"/>
        <v>C-1299-0800-5-----</v>
      </c>
      <c r="M40" s="128" t="s">
        <v>57</v>
      </c>
      <c r="N40" s="129">
        <f t="shared" si="35"/>
        <v>170352000</v>
      </c>
      <c r="O40" s="129">
        <f t="shared" si="35"/>
        <v>0</v>
      </c>
      <c r="P40" s="129">
        <f t="shared" si="35"/>
        <v>0</v>
      </c>
      <c r="Q40" s="129">
        <f t="shared" si="35"/>
        <v>170352000</v>
      </c>
      <c r="R40" s="129">
        <f t="shared" si="35"/>
        <v>0</v>
      </c>
      <c r="S40" s="129">
        <f t="shared" si="35"/>
        <v>0</v>
      </c>
      <c r="T40" s="129">
        <f t="shared" si="35"/>
        <v>170352000</v>
      </c>
      <c r="U40" s="129">
        <f t="shared" si="35"/>
        <v>0</v>
      </c>
      <c r="V40" s="129">
        <f t="shared" si="35"/>
        <v>0</v>
      </c>
      <c r="W40" s="129">
        <f t="shared" si="35"/>
        <v>170352000</v>
      </c>
      <c r="X40" s="125"/>
    </row>
    <row r="41" spans="1:24" s="18" customFormat="1" ht="33" customHeight="1">
      <c r="A41" s="13" t="s">
        <v>34</v>
      </c>
      <c r="B41" s="14">
        <v>1299</v>
      </c>
      <c r="C41" s="29" t="s">
        <v>37</v>
      </c>
      <c r="D41" s="14">
        <v>5</v>
      </c>
      <c r="E41" s="14" t="s">
        <v>26</v>
      </c>
      <c r="F41" s="19">
        <v>1299062</v>
      </c>
      <c r="G41" s="14"/>
      <c r="H41" s="14"/>
      <c r="I41" s="14"/>
      <c r="J41" s="14">
        <v>11</v>
      </c>
      <c r="K41" s="28"/>
      <c r="L41" s="15" t="str">
        <f t="shared" si="34"/>
        <v>C-1299-0800-5-004-1299062---</v>
      </c>
      <c r="M41" s="16" t="s">
        <v>58</v>
      </c>
      <c r="N41" s="17">
        <f t="shared" si="35"/>
        <v>170352000</v>
      </c>
      <c r="O41" s="17">
        <f t="shared" si="35"/>
        <v>0</v>
      </c>
      <c r="P41" s="17">
        <f t="shared" si="35"/>
        <v>0</v>
      </c>
      <c r="Q41" s="17">
        <f t="shared" si="35"/>
        <v>170352000</v>
      </c>
      <c r="R41" s="17">
        <f t="shared" si="35"/>
        <v>0</v>
      </c>
      <c r="S41" s="17">
        <f t="shared" si="35"/>
        <v>0</v>
      </c>
      <c r="T41" s="17">
        <f t="shared" si="35"/>
        <v>170352000</v>
      </c>
      <c r="U41" s="17">
        <f t="shared" si="35"/>
        <v>0</v>
      </c>
      <c r="V41" s="17">
        <f t="shared" si="35"/>
        <v>0</v>
      </c>
      <c r="W41" s="17">
        <f t="shared" si="35"/>
        <v>170352000</v>
      </c>
      <c r="X41" s="86"/>
    </row>
    <row r="42" spans="1:24" s="18" customFormat="1" ht="16.5" customHeight="1">
      <c r="A42" s="13" t="s">
        <v>34</v>
      </c>
      <c r="B42" s="14">
        <v>1299</v>
      </c>
      <c r="C42" s="29" t="s">
        <v>37</v>
      </c>
      <c r="D42" s="14">
        <v>5</v>
      </c>
      <c r="E42" s="14" t="s">
        <v>26</v>
      </c>
      <c r="F42" s="19">
        <v>1299062</v>
      </c>
      <c r="G42" s="14"/>
      <c r="H42" s="14"/>
      <c r="I42" s="14"/>
      <c r="J42" s="14">
        <v>11</v>
      </c>
      <c r="K42" s="21"/>
      <c r="L42" s="20" t="str">
        <f t="shared" si="34"/>
        <v>C-1299-0800-5-004-1299062---</v>
      </c>
      <c r="M42" s="16" t="s">
        <v>27</v>
      </c>
      <c r="N42" s="17">
        <f>SUM(N43:N45)</f>
        <v>170352000</v>
      </c>
      <c r="O42" s="17">
        <f t="shared" ref="O42:W42" si="37">SUM(O43:O45)</f>
        <v>0</v>
      </c>
      <c r="P42" s="17">
        <f t="shared" si="37"/>
        <v>0</v>
      </c>
      <c r="Q42" s="17">
        <f t="shared" si="37"/>
        <v>170352000</v>
      </c>
      <c r="R42" s="17">
        <f t="shared" si="37"/>
        <v>0</v>
      </c>
      <c r="S42" s="17">
        <f t="shared" si="37"/>
        <v>0</v>
      </c>
      <c r="T42" s="17">
        <f t="shared" si="37"/>
        <v>170352000</v>
      </c>
      <c r="U42" s="17">
        <f t="shared" si="37"/>
        <v>0</v>
      </c>
      <c r="V42" s="17">
        <f t="shared" si="37"/>
        <v>0</v>
      </c>
      <c r="W42" s="17">
        <f t="shared" si="37"/>
        <v>170352000</v>
      </c>
      <c r="X42" s="86"/>
    </row>
    <row r="43" spans="1:24" s="64" customFormat="1" ht="29.25" customHeight="1">
      <c r="A43" s="36" t="s">
        <v>34</v>
      </c>
      <c r="B43" s="28">
        <v>1299</v>
      </c>
      <c r="C43" s="30" t="s">
        <v>37</v>
      </c>
      <c r="D43" s="28">
        <v>5</v>
      </c>
      <c r="E43" s="28" t="s">
        <v>26</v>
      </c>
      <c r="F43" s="21">
        <v>1299062</v>
      </c>
      <c r="G43" s="28"/>
      <c r="H43" s="28"/>
      <c r="I43" s="28"/>
      <c r="J43" s="28">
        <v>11</v>
      </c>
      <c r="K43" s="21">
        <v>810</v>
      </c>
      <c r="L43" s="15" t="str">
        <f t="shared" si="34"/>
        <v>C-1299-0800-5-004-1299062---</v>
      </c>
      <c r="M43" s="26" t="s">
        <v>29</v>
      </c>
      <c r="N43" s="23">
        <v>95849740</v>
      </c>
      <c r="O43" s="23"/>
      <c r="P43" s="23"/>
      <c r="Q43" s="23">
        <f>+N43+O43-P43</f>
        <v>95849740</v>
      </c>
      <c r="R43" s="23"/>
      <c r="S43" s="23"/>
      <c r="T43" s="23">
        <f>+Q43+R43-S43</f>
        <v>95849740</v>
      </c>
      <c r="U43" s="23"/>
      <c r="V43" s="23"/>
      <c r="W43" s="23">
        <f>+T43+U43-V43</f>
        <v>95849740</v>
      </c>
      <c r="X43" s="82" t="s">
        <v>21</v>
      </c>
    </row>
    <row r="44" spans="1:24" s="64" customFormat="1" ht="30" customHeight="1">
      <c r="A44" s="36" t="s">
        <v>34</v>
      </c>
      <c r="B44" s="28">
        <v>1299</v>
      </c>
      <c r="C44" s="30" t="s">
        <v>37</v>
      </c>
      <c r="D44" s="28">
        <v>5</v>
      </c>
      <c r="E44" s="28" t="s">
        <v>26</v>
      </c>
      <c r="F44" s="21">
        <v>1299062</v>
      </c>
      <c r="G44" s="28"/>
      <c r="H44" s="28"/>
      <c r="I44" s="28"/>
      <c r="J44" s="28">
        <v>11</v>
      </c>
      <c r="K44" s="100">
        <v>811</v>
      </c>
      <c r="L44" s="15" t="str">
        <f t="shared" si="34"/>
        <v>C-1299-0800-5-004-1299062---</v>
      </c>
      <c r="M44" s="26" t="s">
        <v>64</v>
      </c>
      <c r="N44" s="35">
        <v>33319610</v>
      </c>
      <c r="O44" s="35"/>
      <c r="P44" s="35"/>
      <c r="Q44" s="23">
        <f t="shared" ref="Q44:Q45" si="38">+N44+O44-P44</f>
        <v>33319610</v>
      </c>
      <c r="R44" s="35"/>
      <c r="S44" s="35"/>
      <c r="T44" s="23">
        <f t="shared" ref="T44:T45" si="39">+Q44+R44-S44</f>
        <v>33319610</v>
      </c>
      <c r="U44" s="35"/>
      <c r="V44" s="35"/>
      <c r="W44" s="23">
        <f t="shared" ref="W44:W45" si="40">+T44+U44-V44</f>
        <v>33319610</v>
      </c>
      <c r="X44" s="82" t="s">
        <v>21</v>
      </c>
    </row>
    <row r="45" spans="1:24" s="64" customFormat="1" ht="27.75" customHeight="1">
      <c r="A45" s="36" t="s">
        <v>34</v>
      </c>
      <c r="B45" s="28">
        <v>1299</v>
      </c>
      <c r="C45" s="30" t="s">
        <v>37</v>
      </c>
      <c r="D45" s="28">
        <v>5</v>
      </c>
      <c r="E45" s="28" t="s">
        <v>26</v>
      </c>
      <c r="F45" s="21">
        <v>1299062</v>
      </c>
      <c r="G45" s="28"/>
      <c r="H45" s="28"/>
      <c r="I45" s="28"/>
      <c r="J45" s="28">
        <v>11</v>
      </c>
      <c r="K45" s="100">
        <v>812</v>
      </c>
      <c r="L45" s="15" t="str">
        <f t="shared" si="34"/>
        <v>C-1299-0800-5-004-1299062---</v>
      </c>
      <c r="M45" s="33" t="s">
        <v>65</v>
      </c>
      <c r="N45" s="35">
        <v>41182650</v>
      </c>
      <c r="O45" s="35"/>
      <c r="P45" s="35"/>
      <c r="Q45" s="23">
        <f t="shared" si="38"/>
        <v>41182650</v>
      </c>
      <c r="R45" s="35"/>
      <c r="S45" s="35"/>
      <c r="T45" s="23">
        <f t="shared" si="39"/>
        <v>41182650</v>
      </c>
      <c r="U45" s="35"/>
      <c r="V45" s="35"/>
      <c r="W45" s="23">
        <f t="shared" si="40"/>
        <v>41182650</v>
      </c>
      <c r="X45" s="82" t="s">
        <v>21</v>
      </c>
    </row>
    <row r="46" spans="1:24" s="64" customFormat="1" ht="63" customHeight="1">
      <c r="A46" s="118" t="s">
        <v>34</v>
      </c>
      <c r="B46" s="119">
        <v>1299</v>
      </c>
      <c r="C46" s="120" t="s">
        <v>37</v>
      </c>
      <c r="D46" s="119">
        <v>6</v>
      </c>
      <c r="E46" s="119"/>
      <c r="F46" s="119"/>
      <c r="G46" s="119"/>
      <c r="H46" s="119"/>
      <c r="I46" s="119"/>
      <c r="J46" s="119">
        <v>11</v>
      </c>
      <c r="K46" s="132"/>
      <c r="L46" s="122" t="str">
        <f t="shared" ref="L46:L48" si="41">CONCATENATE(A46,"-",B46,"-",C46,"-",D46,"-",E46,"-",F46,"-",G46,"-",H46,"-",I46)</f>
        <v>C-1299-0800-6-----</v>
      </c>
      <c r="M46" s="133" t="s">
        <v>62</v>
      </c>
      <c r="N46" s="134">
        <f>+N47+N54</f>
        <v>211610518</v>
      </c>
      <c r="O46" s="134">
        <f t="shared" ref="O46:W46" si="42">+O47+O54</f>
        <v>0</v>
      </c>
      <c r="P46" s="134">
        <f t="shared" si="42"/>
        <v>0</v>
      </c>
      <c r="Q46" s="134">
        <f t="shared" si="42"/>
        <v>211610518</v>
      </c>
      <c r="R46" s="134">
        <f t="shared" si="42"/>
        <v>0</v>
      </c>
      <c r="S46" s="134">
        <f t="shared" si="42"/>
        <v>0</v>
      </c>
      <c r="T46" s="134">
        <f t="shared" si="42"/>
        <v>211610518</v>
      </c>
      <c r="U46" s="134">
        <f t="shared" si="42"/>
        <v>0</v>
      </c>
      <c r="V46" s="134">
        <f t="shared" si="42"/>
        <v>0</v>
      </c>
      <c r="W46" s="134">
        <f t="shared" si="42"/>
        <v>211610518</v>
      </c>
      <c r="X46" s="135"/>
    </row>
    <row r="47" spans="1:24" s="64" customFormat="1" ht="37.5" customHeight="1">
      <c r="A47" s="36" t="s">
        <v>34</v>
      </c>
      <c r="B47" s="28">
        <v>1299</v>
      </c>
      <c r="C47" s="30" t="s">
        <v>37</v>
      </c>
      <c r="D47" s="28">
        <v>6</v>
      </c>
      <c r="E47" s="28"/>
      <c r="F47" s="19" t="s">
        <v>74</v>
      </c>
      <c r="G47" s="14"/>
      <c r="H47" s="14"/>
      <c r="I47" s="14"/>
      <c r="J47" s="28">
        <v>11</v>
      </c>
      <c r="K47" s="56"/>
      <c r="L47" s="15" t="str">
        <f t="shared" si="41"/>
        <v>C-1299-0800-6--1299058---</v>
      </c>
      <c r="M47" s="62" t="s">
        <v>75</v>
      </c>
      <c r="N47" s="63">
        <f>+N48+N50+N52</f>
        <v>133250000</v>
      </c>
      <c r="O47" s="63">
        <f t="shared" ref="O47:W47" si="43">+O48+O50+O52</f>
        <v>0</v>
      </c>
      <c r="P47" s="63">
        <f t="shared" si="43"/>
        <v>0</v>
      </c>
      <c r="Q47" s="63">
        <f t="shared" si="43"/>
        <v>133250000</v>
      </c>
      <c r="R47" s="63">
        <f t="shared" si="43"/>
        <v>0</v>
      </c>
      <c r="S47" s="63">
        <f t="shared" si="43"/>
        <v>0</v>
      </c>
      <c r="T47" s="63">
        <f t="shared" si="43"/>
        <v>133250000</v>
      </c>
      <c r="U47" s="63">
        <f t="shared" si="43"/>
        <v>0</v>
      </c>
      <c r="V47" s="63">
        <f t="shared" si="43"/>
        <v>0</v>
      </c>
      <c r="W47" s="63">
        <f t="shared" si="43"/>
        <v>133250000</v>
      </c>
      <c r="X47" s="83"/>
    </row>
    <row r="48" spans="1:24" s="64" customFormat="1" ht="37.5" customHeight="1">
      <c r="A48" s="36" t="s">
        <v>34</v>
      </c>
      <c r="B48" s="28">
        <v>1299</v>
      </c>
      <c r="C48" s="30" t="s">
        <v>37</v>
      </c>
      <c r="D48" s="28">
        <v>6</v>
      </c>
      <c r="E48" s="14" t="s">
        <v>25</v>
      </c>
      <c r="F48" s="21" t="s">
        <v>74</v>
      </c>
      <c r="G48" s="14"/>
      <c r="H48" s="14"/>
      <c r="I48" s="14"/>
      <c r="J48" s="14">
        <v>11</v>
      </c>
      <c r="K48" s="14"/>
      <c r="L48" s="15" t="str">
        <f t="shared" si="41"/>
        <v>C-1299-0800-6-008-1299058---</v>
      </c>
      <c r="M48" s="16" t="s">
        <v>32</v>
      </c>
      <c r="N48" s="63">
        <f>+N49</f>
        <v>69000000</v>
      </c>
      <c r="O48" s="63">
        <f t="shared" ref="O48:W48" si="44">+O49</f>
        <v>0</v>
      </c>
      <c r="P48" s="63">
        <f t="shared" si="44"/>
        <v>0</v>
      </c>
      <c r="Q48" s="63">
        <f t="shared" si="44"/>
        <v>69000000</v>
      </c>
      <c r="R48" s="63">
        <f t="shared" si="44"/>
        <v>0</v>
      </c>
      <c r="S48" s="63">
        <f t="shared" si="44"/>
        <v>0</v>
      </c>
      <c r="T48" s="63">
        <f t="shared" si="44"/>
        <v>69000000</v>
      </c>
      <c r="U48" s="63">
        <f t="shared" si="44"/>
        <v>0</v>
      </c>
      <c r="V48" s="63">
        <f t="shared" si="44"/>
        <v>0</v>
      </c>
      <c r="W48" s="63">
        <f t="shared" si="44"/>
        <v>69000000</v>
      </c>
      <c r="X48" s="83"/>
    </row>
    <row r="49" spans="1:24" s="64" customFormat="1" ht="33">
      <c r="A49" s="36" t="s">
        <v>34</v>
      </c>
      <c r="B49" s="28">
        <v>1299</v>
      </c>
      <c r="C49" s="30" t="s">
        <v>37</v>
      </c>
      <c r="D49" s="28">
        <v>6</v>
      </c>
      <c r="E49" s="28" t="s">
        <v>25</v>
      </c>
      <c r="F49" s="21" t="s">
        <v>74</v>
      </c>
      <c r="G49" s="56"/>
      <c r="H49" s="56"/>
      <c r="I49" s="56"/>
      <c r="J49" s="56">
        <v>11</v>
      </c>
      <c r="K49" s="100">
        <v>813</v>
      </c>
      <c r="L49" s="15" t="str">
        <f t="shared" ref="L49:L56" si="45">CONCATENATE(A49,"-",B49,"-",C49,"-",D49,"-",E49,"-",F49,"-",G49,"-",H49,"-",I49)</f>
        <v>C-1299-0800-6-008-1299058---</v>
      </c>
      <c r="M49" s="33" t="s">
        <v>69</v>
      </c>
      <c r="N49" s="34">
        <v>69000000</v>
      </c>
      <c r="O49" s="35"/>
      <c r="P49" s="35"/>
      <c r="Q49" s="23">
        <f t="shared" ref="Q49" si="46">+N49+O49-P49</f>
        <v>69000000</v>
      </c>
      <c r="R49" s="35"/>
      <c r="S49" s="35"/>
      <c r="T49" s="23">
        <f t="shared" ref="T49" si="47">+Q49+R49-S49</f>
        <v>69000000</v>
      </c>
      <c r="U49" s="35"/>
      <c r="V49" s="35"/>
      <c r="W49" s="23">
        <f t="shared" ref="W49" si="48">+T49+U49-V49</f>
        <v>69000000</v>
      </c>
      <c r="X49" s="83" t="s">
        <v>63</v>
      </c>
    </row>
    <row r="50" spans="1:24" s="64" customFormat="1" ht="33">
      <c r="A50" s="36" t="s">
        <v>34</v>
      </c>
      <c r="B50" s="28">
        <v>1299</v>
      </c>
      <c r="C50" s="30" t="s">
        <v>37</v>
      </c>
      <c r="D50" s="28">
        <v>6</v>
      </c>
      <c r="E50" s="14" t="s">
        <v>26</v>
      </c>
      <c r="F50" s="21" t="s">
        <v>74</v>
      </c>
      <c r="G50" s="14"/>
      <c r="H50" s="14"/>
      <c r="I50" s="14"/>
      <c r="J50" s="14">
        <v>11</v>
      </c>
      <c r="K50" s="21"/>
      <c r="L50" s="20" t="str">
        <f t="shared" si="45"/>
        <v>C-1299-0800-6-004-1299058---</v>
      </c>
      <c r="M50" s="16" t="s">
        <v>27</v>
      </c>
      <c r="N50" s="63">
        <f>+N51</f>
        <v>52250000</v>
      </c>
      <c r="O50" s="63">
        <f t="shared" ref="O50:W50" si="49">+O51</f>
        <v>0</v>
      </c>
      <c r="P50" s="63">
        <f t="shared" si="49"/>
        <v>0</v>
      </c>
      <c r="Q50" s="63">
        <f t="shared" si="49"/>
        <v>52250000</v>
      </c>
      <c r="R50" s="63">
        <f t="shared" si="49"/>
        <v>0</v>
      </c>
      <c r="S50" s="63">
        <f t="shared" si="49"/>
        <v>0</v>
      </c>
      <c r="T50" s="63">
        <f t="shared" si="49"/>
        <v>52250000</v>
      </c>
      <c r="U50" s="63">
        <f t="shared" si="49"/>
        <v>0</v>
      </c>
      <c r="V50" s="63">
        <f t="shared" si="49"/>
        <v>0</v>
      </c>
      <c r="W50" s="63">
        <f t="shared" si="49"/>
        <v>52250000</v>
      </c>
      <c r="X50" s="83"/>
    </row>
    <row r="51" spans="1:24" s="64" customFormat="1" ht="33">
      <c r="A51" s="36" t="s">
        <v>34</v>
      </c>
      <c r="B51" s="28">
        <v>1299</v>
      </c>
      <c r="C51" s="30" t="s">
        <v>37</v>
      </c>
      <c r="D51" s="28">
        <v>6</v>
      </c>
      <c r="E51" s="28" t="s">
        <v>26</v>
      </c>
      <c r="F51" s="21" t="s">
        <v>74</v>
      </c>
      <c r="G51" s="28"/>
      <c r="H51" s="28"/>
      <c r="I51" s="28"/>
      <c r="J51" s="28">
        <v>11</v>
      </c>
      <c r="K51" s="100">
        <v>814</v>
      </c>
      <c r="L51" s="20" t="str">
        <f t="shared" si="45"/>
        <v>C-1299-0800-6-004-1299058---</v>
      </c>
      <c r="M51" s="33" t="s">
        <v>70</v>
      </c>
      <c r="N51" s="34">
        <v>52250000</v>
      </c>
      <c r="O51" s="35"/>
      <c r="P51" s="35"/>
      <c r="Q51" s="23">
        <f t="shared" ref="Q51" si="50">+N51+O51-P51</f>
        <v>52250000</v>
      </c>
      <c r="R51" s="35"/>
      <c r="S51" s="35"/>
      <c r="T51" s="23">
        <f t="shared" ref="T51" si="51">+Q51+R51-S51</f>
        <v>52250000</v>
      </c>
      <c r="U51" s="35"/>
      <c r="V51" s="35"/>
      <c r="W51" s="23">
        <f t="shared" ref="W51" si="52">+T51+U51-V51</f>
        <v>52250000</v>
      </c>
      <c r="X51" s="83" t="s">
        <v>63</v>
      </c>
    </row>
    <row r="52" spans="1:24" s="64" customFormat="1" ht="32.25" customHeight="1">
      <c r="A52" s="36" t="s">
        <v>34</v>
      </c>
      <c r="B52" s="28">
        <v>1299</v>
      </c>
      <c r="C52" s="30" t="s">
        <v>37</v>
      </c>
      <c r="D52" s="28">
        <v>6</v>
      </c>
      <c r="E52" s="29" t="s">
        <v>23</v>
      </c>
      <c r="F52" s="21" t="s">
        <v>74</v>
      </c>
      <c r="G52" s="14"/>
      <c r="H52" s="14"/>
      <c r="I52" s="14"/>
      <c r="J52" s="14">
        <v>11</v>
      </c>
      <c r="K52" s="56"/>
      <c r="L52" s="20" t="str">
        <f t="shared" si="45"/>
        <v>C-1299-0800-6-003-1299058---</v>
      </c>
      <c r="M52" s="62" t="s">
        <v>30</v>
      </c>
      <c r="N52" s="63">
        <f>+N53</f>
        <v>12000000</v>
      </c>
      <c r="O52" s="63">
        <f t="shared" ref="O52:W52" si="53">+O53</f>
        <v>0</v>
      </c>
      <c r="P52" s="63">
        <f t="shared" si="53"/>
        <v>0</v>
      </c>
      <c r="Q52" s="63">
        <f t="shared" si="53"/>
        <v>12000000</v>
      </c>
      <c r="R52" s="63">
        <f t="shared" si="53"/>
        <v>0</v>
      </c>
      <c r="S52" s="63">
        <f t="shared" si="53"/>
        <v>0</v>
      </c>
      <c r="T52" s="63">
        <f t="shared" si="53"/>
        <v>12000000</v>
      </c>
      <c r="U52" s="63">
        <f t="shared" si="53"/>
        <v>0</v>
      </c>
      <c r="V52" s="63">
        <f t="shared" si="53"/>
        <v>0</v>
      </c>
      <c r="W52" s="63">
        <f t="shared" si="53"/>
        <v>12000000</v>
      </c>
      <c r="X52" s="83"/>
    </row>
    <row r="53" spans="1:24" s="64" customFormat="1" ht="33">
      <c r="A53" s="36" t="s">
        <v>34</v>
      </c>
      <c r="B53" s="28">
        <v>1299</v>
      </c>
      <c r="C53" s="30" t="s">
        <v>37</v>
      </c>
      <c r="D53" s="28">
        <v>6</v>
      </c>
      <c r="E53" s="30" t="s">
        <v>23</v>
      </c>
      <c r="F53" s="21" t="s">
        <v>74</v>
      </c>
      <c r="G53" s="28"/>
      <c r="H53" s="28"/>
      <c r="I53" s="28"/>
      <c r="J53" s="28">
        <v>11</v>
      </c>
      <c r="K53" s="100">
        <v>815</v>
      </c>
      <c r="L53" s="20" t="str">
        <f t="shared" si="45"/>
        <v>C-1299-0800-6-003-1299058---</v>
      </c>
      <c r="M53" s="33" t="s">
        <v>76</v>
      </c>
      <c r="N53" s="34">
        <v>12000000</v>
      </c>
      <c r="O53" s="35"/>
      <c r="P53" s="35"/>
      <c r="Q53" s="23">
        <f t="shared" ref="Q53" si="54">+N53+O53-P53</f>
        <v>12000000</v>
      </c>
      <c r="R53" s="35"/>
      <c r="S53" s="35"/>
      <c r="T53" s="23">
        <f t="shared" ref="T53" si="55">+Q53+R53-S53</f>
        <v>12000000</v>
      </c>
      <c r="U53" s="35"/>
      <c r="V53" s="35"/>
      <c r="W53" s="23">
        <f t="shared" ref="W53" si="56">+T53+U53-V53</f>
        <v>12000000</v>
      </c>
      <c r="X53" s="83" t="s">
        <v>63</v>
      </c>
    </row>
    <row r="54" spans="1:24" s="64" customFormat="1" ht="23.25" customHeight="1">
      <c r="A54" s="36" t="s">
        <v>34</v>
      </c>
      <c r="B54" s="28">
        <v>1299</v>
      </c>
      <c r="C54" s="30" t="s">
        <v>37</v>
      </c>
      <c r="D54" s="28">
        <v>6</v>
      </c>
      <c r="E54" s="65"/>
      <c r="F54" s="32">
        <v>1299062</v>
      </c>
      <c r="G54" s="65"/>
      <c r="H54" s="65"/>
      <c r="I54" s="65"/>
      <c r="J54" s="65">
        <v>11</v>
      </c>
      <c r="K54" s="56"/>
      <c r="L54" s="20"/>
      <c r="M54" s="62" t="s">
        <v>58</v>
      </c>
      <c r="N54" s="63">
        <f>+N55</f>
        <v>78360518</v>
      </c>
      <c r="O54" s="63">
        <f t="shared" ref="O54:W55" si="57">+O55</f>
        <v>0</v>
      </c>
      <c r="P54" s="63">
        <f t="shared" si="57"/>
        <v>0</v>
      </c>
      <c r="Q54" s="63">
        <f t="shared" si="57"/>
        <v>78360518</v>
      </c>
      <c r="R54" s="63">
        <f t="shared" si="57"/>
        <v>0</v>
      </c>
      <c r="S54" s="63">
        <f t="shared" si="57"/>
        <v>0</v>
      </c>
      <c r="T54" s="63">
        <f t="shared" si="57"/>
        <v>78360518</v>
      </c>
      <c r="U54" s="63">
        <f t="shared" si="57"/>
        <v>0</v>
      </c>
      <c r="V54" s="63">
        <f t="shared" si="57"/>
        <v>0</v>
      </c>
      <c r="W54" s="63">
        <f t="shared" si="57"/>
        <v>78360518</v>
      </c>
      <c r="X54" s="83"/>
    </row>
    <row r="55" spans="1:24" s="64" customFormat="1" ht="21.75" customHeight="1">
      <c r="A55" s="36" t="s">
        <v>34</v>
      </c>
      <c r="B55" s="28">
        <v>1299</v>
      </c>
      <c r="C55" s="30" t="s">
        <v>37</v>
      </c>
      <c r="D55" s="28">
        <v>6</v>
      </c>
      <c r="E55" s="29" t="s">
        <v>28</v>
      </c>
      <c r="F55" s="100">
        <v>1299062</v>
      </c>
      <c r="G55" s="56"/>
      <c r="H55" s="56"/>
      <c r="I55" s="56"/>
      <c r="J55" s="56">
        <v>11</v>
      </c>
      <c r="K55" s="56"/>
      <c r="L55" s="20" t="str">
        <f t="shared" si="45"/>
        <v>C-1299-0800-6-005-1299062---</v>
      </c>
      <c r="M55" s="62" t="s">
        <v>31</v>
      </c>
      <c r="N55" s="63">
        <f>+N56</f>
        <v>78360518</v>
      </c>
      <c r="O55" s="63">
        <f t="shared" si="57"/>
        <v>0</v>
      </c>
      <c r="P55" s="63">
        <f t="shared" si="57"/>
        <v>0</v>
      </c>
      <c r="Q55" s="63">
        <f t="shared" si="57"/>
        <v>78360518</v>
      </c>
      <c r="R55" s="63">
        <f t="shared" si="57"/>
        <v>0</v>
      </c>
      <c r="S55" s="63">
        <f t="shared" si="57"/>
        <v>0</v>
      </c>
      <c r="T55" s="63">
        <f t="shared" si="57"/>
        <v>78360518</v>
      </c>
      <c r="U55" s="63">
        <f t="shared" si="57"/>
        <v>0</v>
      </c>
      <c r="V55" s="63">
        <f t="shared" si="57"/>
        <v>0</v>
      </c>
      <c r="W55" s="63">
        <f t="shared" si="57"/>
        <v>78360518</v>
      </c>
      <c r="X55" s="83"/>
    </row>
    <row r="56" spans="1:24" s="64" customFormat="1" ht="33.75" thickBot="1">
      <c r="A56" s="87" t="s">
        <v>34</v>
      </c>
      <c r="B56" s="88">
        <v>1299</v>
      </c>
      <c r="C56" s="89" t="s">
        <v>37</v>
      </c>
      <c r="D56" s="88">
        <v>6</v>
      </c>
      <c r="E56" s="89" t="s">
        <v>28</v>
      </c>
      <c r="F56" s="90">
        <v>1299062</v>
      </c>
      <c r="G56" s="88"/>
      <c r="H56" s="88"/>
      <c r="I56" s="88"/>
      <c r="J56" s="88">
        <v>11</v>
      </c>
      <c r="K56" s="90">
        <v>816</v>
      </c>
      <c r="L56" s="91" t="str">
        <f t="shared" si="45"/>
        <v>C-1299-0800-6-005-1299062---</v>
      </c>
      <c r="M56" s="92" t="s">
        <v>71</v>
      </c>
      <c r="N56" s="93">
        <v>78360518</v>
      </c>
      <c r="O56" s="94"/>
      <c r="P56" s="94"/>
      <c r="Q56" s="94">
        <f t="shared" ref="Q56" si="58">+N56+O56-P56</f>
        <v>78360518</v>
      </c>
      <c r="R56" s="94"/>
      <c r="S56" s="94"/>
      <c r="T56" s="94">
        <f t="shared" ref="T56" si="59">+Q56+R56-S56</f>
        <v>78360518</v>
      </c>
      <c r="U56" s="94"/>
      <c r="V56" s="94"/>
      <c r="W56" s="94">
        <f t="shared" ref="W56" si="60">+T56+U56-V56</f>
        <v>78360518</v>
      </c>
      <c r="X56" s="95" t="s">
        <v>63</v>
      </c>
    </row>
    <row r="57" spans="1:24" s="46" customFormat="1" ht="30" customHeight="1" thickBot="1">
      <c r="A57" s="136"/>
      <c r="B57" s="137"/>
      <c r="C57" s="137"/>
      <c r="D57" s="137"/>
      <c r="E57" s="137"/>
      <c r="F57" s="138"/>
      <c r="G57" s="137"/>
      <c r="H57" s="137"/>
      <c r="I57" s="137"/>
      <c r="J57" s="137"/>
      <c r="K57" s="139"/>
      <c r="L57" s="140"/>
      <c r="M57" s="141" t="s">
        <v>59</v>
      </c>
      <c r="N57" s="142">
        <f>+N6</f>
        <v>2115927818</v>
      </c>
      <c r="O57" s="142" t="e">
        <f>+#REF!+O6</f>
        <v>#REF!</v>
      </c>
      <c r="P57" s="142" t="e">
        <f>+#REF!+P6</f>
        <v>#REF!</v>
      </c>
      <c r="Q57" s="142" t="e">
        <f>+#REF!+Q6</f>
        <v>#REF!</v>
      </c>
      <c r="R57" s="142" t="e">
        <f>+#REF!+R6</f>
        <v>#REF!</v>
      </c>
      <c r="S57" s="142" t="e">
        <f>+#REF!+S6</f>
        <v>#REF!</v>
      </c>
      <c r="T57" s="142" t="e">
        <f>+#REF!+T6</f>
        <v>#REF!</v>
      </c>
      <c r="U57" s="142" t="e">
        <f>+#REF!+U6</f>
        <v>#REF!</v>
      </c>
      <c r="V57" s="142" t="e">
        <f>+#REF!+V6</f>
        <v>#REF!</v>
      </c>
      <c r="W57" s="142" t="e">
        <f>+#REF!+W6</f>
        <v>#REF!</v>
      </c>
      <c r="X57" s="143"/>
    </row>
    <row r="58" spans="1:24" s="18" customFormat="1" ht="15" customHeight="1">
      <c r="A58" s="47"/>
      <c r="B58" s="47"/>
      <c r="C58" s="47"/>
      <c r="D58" s="47"/>
      <c r="E58" s="47"/>
      <c r="F58" s="55"/>
      <c r="G58" s="47"/>
      <c r="H58" s="47"/>
      <c r="I58" s="47"/>
      <c r="J58" s="47"/>
      <c r="K58" s="68"/>
      <c r="L58" s="47"/>
      <c r="O58" s="48"/>
      <c r="X58" s="69"/>
    </row>
  </sheetData>
  <autoFilter ref="A5:X57"/>
  <mergeCells count="7">
    <mergeCell ref="A3:D3"/>
    <mergeCell ref="E3:F3"/>
    <mergeCell ref="G3:H3"/>
    <mergeCell ref="A4:D4"/>
    <mergeCell ref="E4:F4"/>
    <mergeCell ref="G4:H4"/>
    <mergeCell ref="N4:X4"/>
  </mergeCells>
  <printOptions horizontalCentered="1" verticalCentered="1"/>
  <pageMargins left="0.59055118110236227" right="0.39370078740157483" top="0.78740157480314965" bottom="0.6692913385826772" header="0.59055118110236227" footer="0.39370078740157483"/>
  <pageSetup paperSize="119" scale="67" fitToHeight="36" orientation="landscape" r:id="rId1"/>
  <headerFooter alignWithMargins="0">
    <oddFooter>&amp;RPágina &amp;P de &amp;F</oddFooter>
  </headerFooter>
  <rowBreaks count="2" manualBreakCount="2">
    <brk id="13" max="23" man="1"/>
    <brk id="4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inversión 2021</vt:lpstr>
      <vt:lpstr>'inversión 2021'!Títulos_a_imprimir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Calderón V</dc:creator>
  <cp:lastModifiedBy>Javier Vega</cp:lastModifiedBy>
  <cp:lastPrinted>2021-01-07T16:06:58Z</cp:lastPrinted>
  <dcterms:created xsi:type="dcterms:W3CDTF">2020-11-06T14:58:52Z</dcterms:created>
  <dcterms:modified xsi:type="dcterms:W3CDTF">2021-01-07T16:10:23Z</dcterms:modified>
</cp:coreProperties>
</file>