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C:\Users\LRIOSS\Documents\Plan de Acción\Plan Indicativo\2020\Modificaciones\"/>
    </mc:Choice>
  </mc:AlternateContent>
  <bookViews>
    <workbookView xWindow="0" yWindow="0" windowWidth="28800" windowHeight="12030" tabRatio="785" firstSheet="6" activeTab="6"/>
  </bookViews>
  <sheets>
    <sheet name="SEGUI IND" sheetId="3" state="hidden" r:id="rId1"/>
    <sheet name="SEGUI IND SECTOR" sheetId="5" state="hidden" r:id="rId2"/>
    <sheet name="SEGUI IND OBJETIVO" sheetId="4" state="hidden" r:id="rId3"/>
    <sheet name="PLAN INDICATIVO ORIGINAL " sheetId="1" state="hidden" r:id="rId4"/>
    <sheet name="PLAN INDICATIVO PUBLICAR" sheetId="6" state="hidden" r:id="rId5"/>
    <sheet name="BATERIA DE INDICADORES" sheetId="2" state="hidden" r:id="rId6"/>
    <sheet name="Formato General" sheetId="7" r:id="rId7"/>
    <sheet name="D1. Talento Humano" sheetId="10" r:id="rId8"/>
    <sheet name="D2. Direccionamiento Estrategi" sheetId="11" r:id="rId9"/>
    <sheet name="D3. Gestión x Valores " sheetId="19" r:id="rId10"/>
    <sheet name="D4. Evaluación de Resultados" sheetId="14" r:id="rId11"/>
    <sheet name="D5. Gestión del Conocimiento" sheetId="16" r:id="rId12"/>
    <sheet name="D6. Control Interno" sheetId="17" r:id="rId13"/>
    <sheet name="D7. Tratamiento" sheetId="8" r:id="rId14"/>
    <sheet name="D8. Seguridad" sheetId="9" r:id="rId15"/>
    <sheet name="D9. Derechos humanos" sheetId="18" r:id="rId16"/>
    <sheet name="D10. Información y comunicación" sheetId="15" r:id="rId17"/>
  </sheets>
  <externalReferences>
    <externalReference r:id="rId18"/>
    <externalReference r:id="rId19"/>
  </externalReferences>
  <definedNames>
    <definedName name="_xlnm._FilterDatabase" localSheetId="5" hidden="1">'BATERIA DE INDICADORES'!$A$3:$BM$246</definedName>
    <definedName name="_xlnm._FilterDatabase" localSheetId="6" hidden="1">'Formato General'!$B$8:$W$486</definedName>
    <definedName name="_xlnm._FilterDatabase" localSheetId="3" hidden="1">'PLAN INDICATIVO ORIGINAL '!$B$9:$P$9</definedName>
    <definedName name="_xlnm._FilterDatabase" localSheetId="4" hidden="1">'PLAN INDICATIVO PUBLICAR'!$B$9:$P$9</definedName>
    <definedName name="_xlnm._FilterDatabase" localSheetId="0" hidden="1">'SEGUI IND'!$A$4:$L$45</definedName>
    <definedName name="_xlnm._FilterDatabase" localSheetId="2" hidden="1">'SEGUI IND OBJETIVO'!$A$4:$K$45</definedName>
    <definedName name="_xlnm._FilterDatabase" localSheetId="1" hidden="1">'SEGUI IND SECTOR'!$B$4:$J$45</definedName>
    <definedName name="_xlnm.Print_Area" localSheetId="6">'Formato General'!$A$1:$W$1166</definedName>
    <definedName name="depende">[1]listas!$BD$2:$BD$31</definedName>
    <definedName name="item" localSheetId="7">#REF!</definedName>
    <definedName name="item" localSheetId="16">#REF!</definedName>
    <definedName name="item" localSheetId="8">#REF!</definedName>
    <definedName name="item" localSheetId="9">#REF!</definedName>
    <definedName name="item" localSheetId="10">#REF!</definedName>
    <definedName name="item" localSheetId="11">#REF!</definedName>
    <definedName name="item" localSheetId="12">#REF!</definedName>
    <definedName name="item" localSheetId="14">#REF!</definedName>
    <definedName name="item" localSheetId="15">#REF!</definedName>
    <definedName name="item">#REF!</definedName>
    <definedName name="Responsabilidades">[2]listas!$B$2:$B$31</definedName>
    <definedName name="_xlnm.Print_Titles" localSheetId="9">'D3. Gestión x Valores '!$2:$2</definedName>
    <definedName name="_xlnm.Print_Titles" localSheetId="13">'D7. Tratamiento'!$2:$2</definedName>
    <definedName name="_xlnm.Print_Titles" localSheetId="6">'Formato General'!$5:$8</definedName>
  </definedNames>
  <calcPr calcId="162913"/>
</workbook>
</file>

<file path=xl/calcChain.xml><?xml version="1.0" encoding="utf-8"?>
<calcChain xmlns="http://schemas.openxmlformats.org/spreadsheetml/2006/main">
  <c r="P18" i="7" l="1"/>
  <c r="S31" i="7" l="1"/>
  <c r="S48" i="7" l="1"/>
  <c r="S346" i="7" l="1"/>
  <c r="S345" i="7"/>
  <c r="S344" i="7"/>
  <c r="S343" i="7"/>
  <c r="S342" i="7"/>
  <c r="S51" i="7"/>
  <c r="S49" i="7"/>
  <c r="S47" i="7"/>
  <c r="S45" i="7"/>
  <c r="S44" i="7"/>
  <c r="S43" i="7"/>
  <c r="S42" i="7"/>
  <c r="S41" i="7"/>
  <c r="S38" i="7"/>
  <c r="S426" i="7"/>
  <c r="S425" i="7"/>
  <c r="S421" i="7"/>
  <c r="S418" i="7"/>
  <c r="S59" i="7"/>
  <c r="R58" i="7"/>
  <c r="S58" i="7" s="1"/>
  <c r="Q58" i="7"/>
  <c r="P58" i="7"/>
  <c r="O58" i="7"/>
  <c r="N58" i="7"/>
  <c r="S35" i="7"/>
  <c r="S34" i="7"/>
  <c r="S33" i="7"/>
  <c r="R32" i="7"/>
  <c r="S32" i="7" s="1"/>
  <c r="Q32" i="7"/>
  <c r="P32" i="7"/>
  <c r="O32" i="7"/>
  <c r="N32" i="7"/>
  <c r="S30" i="7"/>
  <c r="S29" i="7"/>
  <c r="S28" i="7"/>
  <c r="S27" i="7"/>
  <c r="S26" i="7"/>
  <c r="S25" i="7"/>
  <c r="S24" i="7"/>
  <c r="R23" i="7"/>
  <c r="S23" i="7" s="1"/>
  <c r="V23" i="7" s="1"/>
  <c r="Q23" i="7"/>
  <c r="P23" i="7"/>
  <c r="O23" i="7"/>
  <c r="N23" i="7"/>
  <c r="S22" i="7"/>
  <c r="S21" i="7"/>
  <c r="S20" i="7"/>
  <c r="R18" i="7"/>
  <c r="S18" i="7" s="1"/>
  <c r="V18" i="7" s="1"/>
  <c r="Q18" i="7"/>
  <c r="O18" i="7"/>
  <c r="N18" i="7"/>
  <c r="R14" i="7"/>
  <c r="S14" i="7" s="1"/>
  <c r="Q14" i="7"/>
  <c r="P14" i="7"/>
  <c r="O14" i="7"/>
  <c r="N14" i="7"/>
  <c r="S16" i="7"/>
  <c r="S15" i="7"/>
  <c r="S292" i="7"/>
  <c r="S291" i="7"/>
  <c r="S290" i="7"/>
  <c r="S350" i="7"/>
  <c r="B5" i="7"/>
  <c r="D312" i="6"/>
  <c r="L311" i="6"/>
  <c r="O311" i="6"/>
  <c r="L310" i="6"/>
  <c r="O310" i="6"/>
  <c r="L309" i="6"/>
  <c r="O309" i="6"/>
  <c r="L308" i="6"/>
  <c r="O308" i="6"/>
  <c r="O307" i="6"/>
  <c r="L306" i="6"/>
  <c r="O306" i="6"/>
  <c r="L305" i="6"/>
  <c r="O305" i="6"/>
  <c r="L304" i="6"/>
  <c r="O304" i="6"/>
  <c r="L303" i="6"/>
  <c r="O303" i="6"/>
  <c r="O302" i="6"/>
  <c r="L301" i="6"/>
  <c r="O301" i="6"/>
  <c r="L300" i="6"/>
  <c r="O300" i="6"/>
  <c r="L299" i="6"/>
  <c r="O299" i="6"/>
  <c r="L298" i="6"/>
  <c r="O298" i="6"/>
  <c r="L297" i="6"/>
  <c r="O297" i="6"/>
  <c r="L296" i="6"/>
  <c r="O296" i="6"/>
  <c r="L295" i="6"/>
  <c r="O295" i="6"/>
  <c r="L294" i="6"/>
  <c r="O294" i="6"/>
  <c r="L293" i="6"/>
  <c r="O293" i="6"/>
  <c r="O292" i="6"/>
  <c r="L291" i="6"/>
  <c r="O291" i="6"/>
  <c r="L290" i="6"/>
  <c r="O290" i="6"/>
  <c r="L289" i="6"/>
  <c r="O289" i="6"/>
  <c r="L288" i="6"/>
  <c r="O288" i="6"/>
  <c r="L287" i="6"/>
  <c r="O287" i="6"/>
  <c r="L286" i="6"/>
  <c r="O286" i="6"/>
  <c r="L285" i="6"/>
  <c r="O285" i="6"/>
  <c r="L284" i="6"/>
  <c r="O284" i="6"/>
  <c r="O283" i="6"/>
  <c r="L282" i="6"/>
  <c r="O282" i="6"/>
  <c r="L281" i="6"/>
  <c r="O281" i="6"/>
  <c r="L280" i="6"/>
  <c r="O280" i="6"/>
  <c r="L279" i="6"/>
  <c r="O279" i="6"/>
  <c r="L278" i="6"/>
  <c r="O278" i="6"/>
  <c r="L277" i="6"/>
  <c r="O277" i="6"/>
  <c r="L276" i="6"/>
  <c r="O276" i="6"/>
  <c r="L275" i="6"/>
  <c r="O275" i="6"/>
  <c r="L274" i="6"/>
  <c r="O274" i="6"/>
  <c r="O273" i="6"/>
  <c r="L272" i="6"/>
  <c r="O272" i="6"/>
  <c r="L271" i="6"/>
  <c r="O271" i="6"/>
  <c r="L270" i="6"/>
  <c r="O270" i="6"/>
  <c r="L269" i="6"/>
  <c r="O269" i="6"/>
  <c r="L265" i="6"/>
  <c r="O265" i="6"/>
  <c r="L264" i="6"/>
  <c r="O264" i="6"/>
  <c r="O263" i="6"/>
  <c r="L262" i="6"/>
  <c r="O262" i="6"/>
  <c r="L261" i="6"/>
  <c r="O261" i="6"/>
  <c r="O260" i="6"/>
  <c r="O259" i="6"/>
  <c r="L258" i="6"/>
  <c r="O258" i="6"/>
  <c r="L257" i="6"/>
  <c r="O257" i="6"/>
  <c r="O256" i="6"/>
  <c r="L255" i="6"/>
  <c r="O255" i="6"/>
  <c r="L254" i="6"/>
  <c r="O254" i="6"/>
  <c r="L253" i="6"/>
  <c r="O253" i="6"/>
  <c r="L252" i="6"/>
  <c r="O252" i="6"/>
  <c r="L251" i="6"/>
  <c r="O251" i="6"/>
  <c r="L247" i="6"/>
  <c r="L246" i="6"/>
  <c r="O246" i="6"/>
  <c r="L245" i="6"/>
  <c r="O245" i="6"/>
  <c r="L244" i="6"/>
  <c r="O244" i="6"/>
  <c r="L243" i="6"/>
  <c r="O243" i="6"/>
  <c r="L242" i="6"/>
  <c r="O242" i="6"/>
  <c r="L241" i="6"/>
  <c r="O241" i="6"/>
  <c r="L240" i="6"/>
  <c r="O240" i="6"/>
  <c r="L239" i="6"/>
  <c r="O239" i="6"/>
  <c r="O238" i="6"/>
  <c r="L237" i="6"/>
  <c r="O237" i="6"/>
  <c r="L236" i="6"/>
  <c r="O236" i="6"/>
  <c r="L235" i="6"/>
  <c r="O235" i="6"/>
  <c r="L234" i="6"/>
  <c r="O234" i="6"/>
  <c r="L233" i="6"/>
  <c r="O233" i="6"/>
  <c r="L232" i="6"/>
  <c r="O232" i="6"/>
  <c r="L231" i="6"/>
  <c r="O231" i="6"/>
  <c r="L230" i="6"/>
  <c r="O230" i="6"/>
  <c r="L229" i="6"/>
  <c r="O229" i="6"/>
  <c r="L228" i="6"/>
  <c r="O228" i="6"/>
  <c r="L226" i="6"/>
  <c r="O226" i="6"/>
  <c r="L225" i="6"/>
  <c r="O225" i="6"/>
  <c r="O224" i="6"/>
  <c r="L223" i="6"/>
  <c r="O223" i="6"/>
  <c r="O222" i="6"/>
  <c r="O221" i="6"/>
  <c r="O220" i="6"/>
  <c r="L219" i="6"/>
  <c r="O219" i="6"/>
  <c r="L218" i="6"/>
  <c r="O218" i="6"/>
  <c r="O217" i="6"/>
  <c r="L216" i="6"/>
  <c r="O216" i="6"/>
  <c r="L215" i="6"/>
  <c r="O215" i="6"/>
  <c r="J214" i="6"/>
  <c r="L213" i="6"/>
  <c r="O213" i="6"/>
  <c r="L212" i="6"/>
  <c r="O212" i="6"/>
  <c r="L211" i="6"/>
  <c r="O211" i="6"/>
  <c r="L210" i="6"/>
  <c r="O210" i="6"/>
  <c r="L209" i="6"/>
  <c r="O209" i="6"/>
  <c r="L208" i="6"/>
  <c r="O208" i="6"/>
  <c r="L207" i="6"/>
  <c r="O207" i="6"/>
  <c r="L206" i="6"/>
  <c r="O206" i="6"/>
  <c r="L205" i="6"/>
  <c r="O205" i="6"/>
  <c r="O204" i="6"/>
  <c r="L203" i="6"/>
  <c r="O203" i="6"/>
  <c r="L201" i="6"/>
  <c r="L200" i="6"/>
  <c r="O200" i="6"/>
  <c r="L199" i="6"/>
  <c r="O199" i="6"/>
  <c r="L198" i="6"/>
  <c r="O198" i="6"/>
  <c r="L197" i="6"/>
  <c r="O197" i="6"/>
  <c r="O196" i="6"/>
  <c r="L195" i="6"/>
  <c r="O195" i="6"/>
  <c r="L194" i="6"/>
  <c r="O194" i="6"/>
  <c r="L193" i="6"/>
  <c r="O193" i="6"/>
  <c r="L192" i="6"/>
  <c r="O192" i="6"/>
  <c r="L191" i="6"/>
  <c r="O191" i="6"/>
  <c r="L190" i="6"/>
  <c r="O190" i="6"/>
  <c r="O188" i="6"/>
  <c r="O187" i="6"/>
  <c r="L186" i="6"/>
  <c r="O186" i="6"/>
  <c r="O185" i="6"/>
  <c r="O183" i="6"/>
  <c r="L182" i="6"/>
  <c r="O182" i="6"/>
  <c r="O181" i="6"/>
  <c r="L180" i="6"/>
  <c r="O180" i="6"/>
  <c r="L179" i="6"/>
  <c r="O179" i="6"/>
  <c r="L178" i="6"/>
  <c r="O178" i="6"/>
  <c r="L177" i="6"/>
  <c r="O177" i="6"/>
  <c r="L176" i="6"/>
  <c r="O176" i="6"/>
  <c r="L175" i="6"/>
  <c r="O175" i="6"/>
  <c r="H174" i="6"/>
  <c r="L174" i="6"/>
  <c r="O174" i="6"/>
  <c r="L173" i="6"/>
  <c r="O173" i="6"/>
  <c r="L169" i="6"/>
  <c r="O169" i="6"/>
  <c r="L168" i="6"/>
  <c r="O168" i="6"/>
  <c r="L167" i="6"/>
  <c r="O167" i="6"/>
  <c r="O166" i="6"/>
  <c r="L165" i="6"/>
  <c r="O165" i="6"/>
  <c r="L164" i="6"/>
  <c r="O164" i="6"/>
  <c r="L163" i="6"/>
  <c r="O163" i="6"/>
  <c r="L162" i="6"/>
  <c r="O162" i="6"/>
  <c r="L161" i="6"/>
  <c r="O161" i="6"/>
  <c r="L160" i="6"/>
  <c r="O160" i="6"/>
  <c r="L159" i="6"/>
  <c r="O159" i="6"/>
  <c r="L158" i="6"/>
  <c r="O158" i="6"/>
  <c r="L157" i="6"/>
  <c r="O157" i="6"/>
  <c r="L156" i="6"/>
  <c r="O156" i="6"/>
  <c r="L155" i="6"/>
  <c r="O155" i="6"/>
  <c r="L153" i="6"/>
  <c r="O153" i="6"/>
  <c r="L152" i="6"/>
  <c r="O152" i="6"/>
  <c r="L151" i="6"/>
  <c r="O151" i="6"/>
  <c r="L150" i="6"/>
  <c r="O150" i="6"/>
  <c r="L149" i="6"/>
  <c r="O149" i="6"/>
  <c r="L148" i="6"/>
  <c r="O148" i="6"/>
  <c r="O147" i="6"/>
  <c r="L146" i="6"/>
  <c r="O146" i="6"/>
  <c r="L145" i="6"/>
  <c r="O145" i="6"/>
  <c r="L143" i="6"/>
  <c r="O143" i="6"/>
  <c r="L142" i="6"/>
  <c r="O142" i="6"/>
  <c r="L141" i="6"/>
  <c r="O141" i="6"/>
  <c r="L140" i="6"/>
  <c r="O140" i="6"/>
  <c r="L139" i="6"/>
  <c r="O139" i="6"/>
  <c r="L138" i="6"/>
  <c r="O138" i="6"/>
  <c r="O137" i="6"/>
  <c r="O136" i="6"/>
  <c r="L135" i="6"/>
  <c r="O135" i="6"/>
  <c r="L134" i="6"/>
  <c r="O134" i="6"/>
  <c r="L133" i="6"/>
  <c r="O133" i="6"/>
  <c r="O132" i="6"/>
  <c r="O131" i="6"/>
  <c r="L130" i="6"/>
  <c r="O130" i="6"/>
  <c r="O129" i="6"/>
  <c r="L128" i="6"/>
  <c r="O128" i="6"/>
  <c r="O127" i="6"/>
  <c r="O126" i="6"/>
  <c r="L123" i="6"/>
  <c r="O123" i="6"/>
  <c r="L122" i="6"/>
  <c r="O122" i="6"/>
  <c r="L118" i="6"/>
  <c r="O118" i="6"/>
  <c r="L117" i="6"/>
  <c r="O117" i="6"/>
  <c r="O116" i="6"/>
  <c r="L115" i="6"/>
  <c r="O115" i="6"/>
  <c r="L114" i="6"/>
  <c r="O114" i="6"/>
  <c r="L113" i="6"/>
  <c r="O113" i="6"/>
  <c r="L112" i="6"/>
  <c r="O112" i="6"/>
  <c r="L111" i="6"/>
  <c r="O111" i="6"/>
  <c r="O107" i="6"/>
  <c r="L106" i="6"/>
  <c r="O106" i="6"/>
  <c r="L105" i="6"/>
  <c r="O105" i="6"/>
  <c r="L104" i="6"/>
  <c r="O104" i="6"/>
  <c r="L103" i="6"/>
  <c r="O103" i="6"/>
  <c r="L102" i="6"/>
  <c r="O102" i="6"/>
  <c r="L101" i="6"/>
  <c r="O101" i="6"/>
  <c r="L97" i="6"/>
  <c r="O97" i="6"/>
  <c r="L96" i="6"/>
  <c r="O96" i="6"/>
  <c r="L95" i="6"/>
  <c r="O95" i="6"/>
  <c r="L94" i="6"/>
  <c r="O94" i="6"/>
  <c r="L93" i="6"/>
  <c r="O93" i="6"/>
  <c r="L89" i="6"/>
  <c r="O89" i="6"/>
  <c r="O88" i="6"/>
  <c r="L87" i="6"/>
  <c r="O87" i="6"/>
  <c r="O86" i="6"/>
  <c r="O85" i="6"/>
  <c r="L84" i="6"/>
  <c r="O84" i="6"/>
  <c r="O83" i="6"/>
  <c r="L82" i="6"/>
  <c r="O82" i="6"/>
  <c r="L81" i="6"/>
  <c r="O81" i="6"/>
  <c r="L80" i="6"/>
  <c r="O80" i="6"/>
  <c r="O79" i="6"/>
  <c r="L78" i="6"/>
  <c r="O78" i="6"/>
  <c r="O77" i="6"/>
  <c r="L76" i="6"/>
  <c r="O76" i="6"/>
  <c r="L75" i="6"/>
  <c r="O75" i="6"/>
  <c r="L74" i="6"/>
  <c r="O74" i="6"/>
  <c r="O73" i="6"/>
  <c r="L72" i="6"/>
  <c r="O72" i="6"/>
  <c r="O71" i="6"/>
  <c r="L70" i="6"/>
  <c r="O70" i="6"/>
  <c r="L69" i="6"/>
  <c r="O69" i="6"/>
  <c r="L68" i="6"/>
  <c r="O68" i="6"/>
  <c r="L67" i="6"/>
  <c r="O67" i="6"/>
  <c r="L66" i="6"/>
  <c r="O66" i="6"/>
  <c r="L65" i="6"/>
  <c r="O65" i="6"/>
  <c r="L64" i="6"/>
  <c r="O64" i="6"/>
  <c r="L63" i="6"/>
  <c r="O63" i="6"/>
  <c r="L62" i="6"/>
  <c r="O62" i="6"/>
  <c r="L61" i="6"/>
  <c r="O61" i="6"/>
  <c r="L60" i="6"/>
  <c r="O60" i="6"/>
  <c r="L59" i="6"/>
  <c r="O59" i="6"/>
  <c r="L58" i="6"/>
  <c r="O58" i="6"/>
  <c r="L57" i="6"/>
  <c r="O57" i="6"/>
  <c r="L56" i="6"/>
  <c r="O56" i="6"/>
  <c r="L55" i="6"/>
  <c r="O55" i="6"/>
  <c r="L52" i="6"/>
  <c r="O52" i="6"/>
  <c r="L51" i="6"/>
  <c r="L50" i="6"/>
  <c r="O50" i="6"/>
  <c r="L49" i="6"/>
  <c r="O49" i="6"/>
  <c r="O48" i="6"/>
  <c r="L47" i="6"/>
  <c r="O47" i="6"/>
  <c r="L46" i="6"/>
  <c r="O46" i="6"/>
  <c r="O45" i="6"/>
  <c r="L44" i="6"/>
  <c r="O44" i="6"/>
  <c r="O43" i="6"/>
  <c r="L42" i="6"/>
  <c r="O42" i="6"/>
  <c r="L41" i="6"/>
  <c r="O41" i="6"/>
  <c r="O40" i="6"/>
  <c r="L39" i="6"/>
  <c r="O39" i="6"/>
  <c r="O38" i="6"/>
  <c r="L37" i="6"/>
  <c r="O37" i="6"/>
  <c r="O36" i="6"/>
  <c r="L35" i="6"/>
  <c r="O35" i="6"/>
  <c r="L34" i="6"/>
  <c r="O34" i="6"/>
  <c r="L33" i="6"/>
  <c r="O33" i="6"/>
  <c r="G33" i="6"/>
  <c r="O31" i="6"/>
  <c r="L30" i="6"/>
  <c r="O30" i="6"/>
  <c r="L29" i="6"/>
  <c r="O29" i="6"/>
  <c r="O28" i="6"/>
  <c r="L27" i="6"/>
  <c r="O27" i="6"/>
  <c r="O26" i="6"/>
  <c r="O25" i="6"/>
  <c r="O24" i="6"/>
  <c r="L23" i="6"/>
  <c r="O23" i="6"/>
  <c r="L22" i="6"/>
  <c r="O22" i="6"/>
  <c r="L21" i="6"/>
  <c r="O21" i="6"/>
  <c r="L20" i="6"/>
  <c r="O20" i="6"/>
  <c r="O19" i="6"/>
  <c r="L17" i="6"/>
  <c r="O17" i="6"/>
  <c r="L16" i="6"/>
  <c r="O16" i="6"/>
  <c r="O15" i="6"/>
  <c r="O10" i="6"/>
  <c r="N10" i="6"/>
  <c r="M10" i="6"/>
  <c r="L10" i="6"/>
  <c r="K10" i="6"/>
  <c r="J10" i="6"/>
  <c r="I10" i="6"/>
  <c r="H10" i="6"/>
  <c r="G10" i="6"/>
  <c r="F10" i="6"/>
  <c r="E10" i="6"/>
  <c r="D10" i="6"/>
  <c r="B10" i="6"/>
  <c r="L273" i="1"/>
  <c r="O273" i="1"/>
  <c r="L277" i="1"/>
  <c r="F29" i="5"/>
  <c r="F18" i="5"/>
  <c r="F17" i="5"/>
  <c r="F44" i="5"/>
  <c r="F7" i="5"/>
  <c r="F45" i="5"/>
  <c r="F24" i="5"/>
  <c r="F13" i="5"/>
  <c r="F20" i="5"/>
  <c r="F41" i="5"/>
  <c r="F10" i="5"/>
  <c r="F42" i="5"/>
  <c r="F40" i="5"/>
  <c r="F14" i="5"/>
  <c r="F16" i="5"/>
  <c r="F35" i="5"/>
  <c r="F32" i="5"/>
  <c r="F27" i="5"/>
  <c r="F8" i="5"/>
  <c r="F28" i="5"/>
  <c r="F23" i="5"/>
  <c r="F22" i="5"/>
  <c r="F19" i="5"/>
  <c r="F43" i="5"/>
  <c r="F25" i="5"/>
  <c r="F37" i="5"/>
  <c r="F9" i="5"/>
  <c r="F5" i="5"/>
  <c r="F36" i="5"/>
  <c r="F26" i="5"/>
  <c r="F33" i="5"/>
  <c r="F34" i="5"/>
  <c r="F15" i="5"/>
  <c r="F11" i="5"/>
  <c r="F39" i="5"/>
  <c r="F30" i="5"/>
  <c r="F6" i="5"/>
  <c r="G18" i="4"/>
  <c r="G17" i="4"/>
  <c r="G16" i="4"/>
  <c r="G15" i="4"/>
  <c r="G45" i="4"/>
  <c r="G14" i="4"/>
  <c r="G21" i="4"/>
  <c r="G44" i="4"/>
  <c r="G32" i="4"/>
  <c r="G11" i="4"/>
  <c r="G10" i="4"/>
  <c r="G9" i="4"/>
  <c r="G8" i="4"/>
  <c r="G7" i="4"/>
  <c r="G6" i="4"/>
  <c r="G20" i="4"/>
  <c r="G19" i="4"/>
  <c r="G40" i="4"/>
  <c r="G43" i="4"/>
  <c r="G39" i="4"/>
  <c r="G38" i="4"/>
  <c r="G37" i="4"/>
  <c r="G36" i="4"/>
  <c r="G35" i="4"/>
  <c r="G34" i="4"/>
  <c r="G25" i="4"/>
  <c r="G24" i="4"/>
  <c r="G23" i="4"/>
  <c r="G42" i="4"/>
  <c r="G22" i="4"/>
  <c r="G31" i="4"/>
  <c r="G30" i="4"/>
  <c r="G5" i="4"/>
  <c r="G28" i="4"/>
  <c r="G27" i="4"/>
  <c r="G12" i="4"/>
  <c r="G41" i="4"/>
  <c r="F6" i="3"/>
  <c r="F9" i="3"/>
  <c r="F10" i="3"/>
  <c r="F12" i="3"/>
  <c r="F13" i="3"/>
  <c r="F14" i="3"/>
  <c r="F15" i="3"/>
  <c r="F16" i="3"/>
  <c r="F17" i="3"/>
  <c r="F18" i="3"/>
  <c r="F19" i="3"/>
  <c r="F20" i="3"/>
  <c r="F21" i="3"/>
  <c r="F22" i="3"/>
  <c r="F23" i="3"/>
  <c r="F24" i="3"/>
  <c r="F25" i="3"/>
  <c r="F26" i="3"/>
  <c r="F27" i="3"/>
  <c r="F28" i="3"/>
  <c r="F29" i="3"/>
  <c r="F30" i="3"/>
  <c r="F31" i="3"/>
  <c r="F32" i="3"/>
  <c r="F33" i="3"/>
  <c r="F34" i="3"/>
  <c r="F35" i="3"/>
  <c r="F36" i="3"/>
  <c r="F37" i="3"/>
  <c r="F38" i="3"/>
  <c r="F40" i="3"/>
  <c r="F41" i="3"/>
  <c r="F42" i="3"/>
  <c r="F43" i="3"/>
  <c r="F44" i="3"/>
  <c r="F45" i="3"/>
  <c r="F5" i="3"/>
  <c r="AB246" i="2"/>
  <c r="AD246" i="2"/>
  <c r="Z246" i="2"/>
  <c r="Y246" i="2"/>
  <c r="X246" i="2"/>
  <c r="W246" i="2"/>
  <c r="V246" i="2"/>
  <c r="U246" i="2"/>
  <c r="J246" i="2"/>
  <c r="H246" i="2"/>
  <c r="F246" i="2"/>
  <c r="E246" i="2"/>
  <c r="AB245" i="2"/>
  <c r="AD245" i="2"/>
  <c r="AA245" i="2"/>
  <c r="AL245" i="2"/>
  <c r="M245" i="2"/>
  <c r="L245" i="2"/>
  <c r="T245" i="2"/>
  <c r="J245" i="2"/>
  <c r="H245" i="2"/>
  <c r="F245" i="2"/>
  <c r="E245" i="2"/>
  <c r="AB244" i="2"/>
  <c r="AC244" i="2"/>
  <c r="AA244" i="2"/>
  <c r="T244" i="2"/>
  <c r="Q244" i="2"/>
  <c r="X244" i="2"/>
  <c r="P244" i="2"/>
  <c r="W244" i="2"/>
  <c r="O244" i="2"/>
  <c r="V244" i="2"/>
  <c r="N244" i="2"/>
  <c r="U244" i="2"/>
  <c r="M244" i="2"/>
  <c r="J244" i="2"/>
  <c r="H244" i="2"/>
  <c r="F244" i="2"/>
  <c r="E244" i="2"/>
  <c r="AB243" i="2"/>
  <c r="AC243" i="2"/>
  <c r="AA243" i="2"/>
  <c r="T243" i="2"/>
  <c r="Q243" i="2"/>
  <c r="X243" i="2"/>
  <c r="P243" i="2"/>
  <c r="W243" i="2"/>
  <c r="O243" i="2"/>
  <c r="V243" i="2"/>
  <c r="N243" i="2"/>
  <c r="U243" i="2"/>
  <c r="M243" i="2"/>
  <c r="J243" i="2"/>
  <c r="H243" i="2"/>
  <c r="F243" i="2"/>
  <c r="E243" i="2"/>
  <c r="AB242" i="2"/>
  <c r="AC242" i="2"/>
  <c r="AA242" i="2"/>
  <c r="B242" i="2"/>
  <c r="T242" i="2"/>
  <c r="Q242" i="2"/>
  <c r="X242" i="2"/>
  <c r="P242" i="2"/>
  <c r="W242" i="2"/>
  <c r="O242" i="2"/>
  <c r="V242" i="2"/>
  <c r="N242" i="2"/>
  <c r="U242" i="2"/>
  <c r="M242" i="2"/>
  <c r="J242" i="2"/>
  <c r="H242" i="2"/>
  <c r="F242" i="2"/>
  <c r="E242" i="2"/>
  <c r="AB241" i="2"/>
  <c r="AC241" i="2"/>
  <c r="AA241" i="2"/>
  <c r="AJ241" i="2"/>
  <c r="AQ241" i="2"/>
  <c r="M241" i="2"/>
  <c r="L241" i="2"/>
  <c r="T241" i="2"/>
  <c r="J241" i="2"/>
  <c r="H241" i="2"/>
  <c r="F241" i="2"/>
  <c r="E241" i="2"/>
  <c r="AB240" i="2"/>
  <c r="AC240" i="2"/>
  <c r="AA240" i="2"/>
  <c r="AH240" i="2"/>
  <c r="AO240" i="2"/>
  <c r="M240" i="2"/>
  <c r="L240" i="2"/>
  <c r="T240" i="2"/>
  <c r="J240" i="2"/>
  <c r="H240" i="2"/>
  <c r="F240" i="2"/>
  <c r="E240" i="2"/>
  <c r="AB239" i="2"/>
  <c r="AA239" i="2"/>
  <c r="M239" i="2"/>
  <c r="L239" i="2"/>
  <c r="J239" i="2"/>
  <c r="H239" i="2"/>
  <c r="F239" i="2"/>
  <c r="E239" i="2"/>
  <c r="AB238" i="2"/>
  <c r="AD238" i="2"/>
  <c r="AA238" i="2"/>
  <c r="AJ238" i="2"/>
  <c r="AQ238" i="2"/>
  <c r="J238" i="2"/>
  <c r="H238" i="2"/>
  <c r="F238" i="2"/>
  <c r="E238" i="2"/>
  <c r="AB237" i="2"/>
  <c r="AD237" i="2"/>
  <c r="AA237" i="2"/>
  <c r="T237" i="2"/>
  <c r="Q237" i="2"/>
  <c r="X237" i="2"/>
  <c r="P237" i="2"/>
  <c r="W237" i="2"/>
  <c r="O237" i="2"/>
  <c r="V237" i="2"/>
  <c r="N237" i="2"/>
  <c r="U237" i="2"/>
  <c r="M237" i="2"/>
  <c r="J237" i="2"/>
  <c r="H237" i="2"/>
  <c r="F237" i="2"/>
  <c r="E237" i="2"/>
  <c r="AB236" i="2"/>
  <c r="AA236" i="2"/>
  <c r="T236" i="2"/>
  <c r="Q236" i="2"/>
  <c r="X236" i="2"/>
  <c r="P236" i="2"/>
  <c r="W236" i="2"/>
  <c r="O236" i="2"/>
  <c r="V236" i="2"/>
  <c r="N236" i="2"/>
  <c r="U236" i="2"/>
  <c r="M236" i="2"/>
  <c r="J236" i="2"/>
  <c r="H236" i="2"/>
  <c r="F236" i="2"/>
  <c r="E236" i="2"/>
  <c r="AB235" i="2"/>
  <c r="AA235" i="2"/>
  <c r="T235" i="2"/>
  <c r="Q235" i="2"/>
  <c r="X235" i="2"/>
  <c r="P235" i="2"/>
  <c r="W235" i="2"/>
  <c r="O235" i="2"/>
  <c r="V235" i="2"/>
  <c r="N235" i="2"/>
  <c r="U235" i="2"/>
  <c r="M235" i="2"/>
  <c r="J235" i="2"/>
  <c r="H235" i="2"/>
  <c r="F235" i="2"/>
  <c r="E235" i="2"/>
  <c r="AB234" i="2"/>
  <c r="AD234" i="2"/>
  <c r="AA234" i="2"/>
  <c r="T234" i="2"/>
  <c r="Q234" i="2"/>
  <c r="X234" i="2"/>
  <c r="P234" i="2"/>
  <c r="W234" i="2"/>
  <c r="O234" i="2"/>
  <c r="V234" i="2"/>
  <c r="N234" i="2"/>
  <c r="U234" i="2"/>
  <c r="M234" i="2"/>
  <c r="J234" i="2"/>
  <c r="H234" i="2"/>
  <c r="F234" i="2"/>
  <c r="E234" i="2"/>
  <c r="AB233" i="2"/>
  <c r="AD233" i="2"/>
  <c r="AA233" i="2"/>
  <c r="T233" i="2"/>
  <c r="Q233" i="2"/>
  <c r="X233" i="2"/>
  <c r="P233" i="2"/>
  <c r="W233" i="2"/>
  <c r="O233" i="2"/>
  <c r="V233" i="2"/>
  <c r="N233" i="2"/>
  <c r="U233" i="2"/>
  <c r="M233" i="2"/>
  <c r="J233" i="2"/>
  <c r="H233" i="2"/>
  <c r="F233" i="2"/>
  <c r="E233" i="2"/>
  <c r="AB232" i="2"/>
  <c r="AD232" i="2"/>
  <c r="AA232" i="2"/>
  <c r="T232" i="2"/>
  <c r="Q232" i="2"/>
  <c r="X232" i="2"/>
  <c r="P232" i="2"/>
  <c r="W232" i="2"/>
  <c r="O232" i="2"/>
  <c r="V232" i="2"/>
  <c r="N232" i="2"/>
  <c r="U232" i="2"/>
  <c r="M232" i="2"/>
  <c r="J232" i="2"/>
  <c r="H232" i="2"/>
  <c r="F232" i="2"/>
  <c r="E232" i="2"/>
  <c r="AB231" i="2"/>
  <c r="AA231" i="2"/>
  <c r="T231" i="2"/>
  <c r="Q231" i="2"/>
  <c r="X231" i="2"/>
  <c r="P231" i="2"/>
  <c r="W231" i="2"/>
  <c r="O231" i="2"/>
  <c r="V231" i="2"/>
  <c r="N231" i="2"/>
  <c r="U231" i="2"/>
  <c r="M231" i="2"/>
  <c r="J231" i="2"/>
  <c r="H231" i="2"/>
  <c r="F231" i="2"/>
  <c r="E231" i="2"/>
  <c r="AB230" i="2"/>
  <c r="AD230" i="2"/>
  <c r="AA230" i="2"/>
  <c r="T230" i="2"/>
  <c r="Q230" i="2"/>
  <c r="X230" i="2"/>
  <c r="P230" i="2"/>
  <c r="W230" i="2"/>
  <c r="O230" i="2"/>
  <c r="V230" i="2"/>
  <c r="N230" i="2"/>
  <c r="U230" i="2"/>
  <c r="M230" i="2"/>
  <c r="J230" i="2"/>
  <c r="H230" i="2"/>
  <c r="F230" i="2"/>
  <c r="E230" i="2"/>
  <c r="AB229" i="2"/>
  <c r="AA229" i="2"/>
  <c r="T229" i="2"/>
  <c r="Q229" i="2"/>
  <c r="X229" i="2"/>
  <c r="P229" i="2"/>
  <c r="W229" i="2"/>
  <c r="O229" i="2"/>
  <c r="V229" i="2"/>
  <c r="N229" i="2"/>
  <c r="U229" i="2"/>
  <c r="M229" i="2"/>
  <c r="J229" i="2"/>
  <c r="H229" i="2"/>
  <c r="F229" i="2"/>
  <c r="E229" i="2"/>
  <c r="AB228" i="2"/>
  <c r="AA228" i="2"/>
  <c r="AJ228" i="2"/>
  <c r="AQ228" i="2"/>
  <c r="T228" i="2"/>
  <c r="Q228" i="2"/>
  <c r="X228" i="2"/>
  <c r="P228" i="2"/>
  <c r="W228" i="2"/>
  <c r="O228" i="2"/>
  <c r="V228" i="2"/>
  <c r="N228" i="2"/>
  <c r="U228" i="2"/>
  <c r="M228" i="2"/>
  <c r="J228" i="2"/>
  <c r="H228" i="2"/>
  <c r="F228" i="2"/>
  <c r="E228" i="2"/>
  <c r="AB227" i="2"/>
  <c r="AA227" i="2"/>
  <c r="T227" i="2"/>
  <c r="Q227" i="2"/>
  <c r="X227" i="2"/>
  <c r="P227" i="2"/>
  <c r="W227" i="2"/>
  <c r="O227" i="2"/>
  <c r="V227" i="2"/>
  <c r="N227" i="2"/>
  <c r="U227" i="2"/>
  <c r="M227" i="2"/>
  <c r="J227" i="2"/>
  <c r="H227" i="2"/>
  <c r="F227" i="2"/>
  <c r="E227" i="2"/>
  <c r="AB226" i="2"/>
  <c r="AA226" i="2"/>
  <c r="AG226" i="2"/>
  <c r="AN226" i="2"/>
  <c r="T226" i="2"/>
  <c r="Q226" i="2"/>
  <c r="X226" i="2"/>
  <c r="P226" i="2"/>
  <c r="W226" i="2"/>
  <c r="O226" i="2"/>
  <c r="V226" i="2"/>
  <c r="N226" i="2"/>
  <c r="U226" i="2"/>
  <c r="M226" i="2"/>
  <c r="J226" i="2"/>
  <c r="H226" i="2"/>
  <c r="F226" i="2"/>
  <c r="E226" i="2"/>
  <c r="AB225" i="2"/>
  <c r="AA225" i="2"/>
  <c r="B225" i="2"/>
  <c r="T225" i="2"/>
  <c r="Q225" i="2"/>
  <c r="X225" i="2"/>
  <c r="P225" i="2"/>
  <c r="W225" i="2"/>
  <c r="O225" i="2"/>
  <c r="V225" i="2"/>
  <c r="N225" i="2"/>
  <c r="U225" i="2"/>
  <c r="M225" i="2"/>
  <c r="J225" i="2"/>
  <c r="H225" i="2"/>
  <c r="F225" i="2"/>
  <c r="E225" i="2"/>
  <c r="AB224" i="2"/>
  <c r="AA224" i="2"/>
  <c r="AG224" i="2"/>
  <c r="AN224" i="2"/>
  <c r="T224" i="2"/>
  <c r="Q224" i="2"/>
  <c r="X224" i="2"/>
  <c r="P224" i="2"/>
  <c r="W224" i="2"/>
  <c r="O224" i="2"/>
  <c r="V224" i="2"/>
  <c r="N224" i="2"/>
  <c r="U224" i="2"/>
  <c r="M224" i="2"/>
  <c r="J224" i="2"/>
  <c r="H224" i="2"/>
  <c r="F224" i="2"/>
  <c r="E224" i="2"/>
  <c r="AB223" i="2"/>
  <c r="AA223" i="2"/>
  <c r="AG223" i="2"/>
  <c r="AN223" i="2"/>
  <c r="T223" i="2"/>
  <c r="Q223" i="2"/>
  <c r="X223" i="2"/>
  <c r="P223" i="2"/>
  <c r="W223" i="2"/>
  <c r="O223" i="2"/>
  <c r="V223" i="2"/>
  <c r="N223" i="2"/>
  <c r="U223" i="2"/>
  <c r="M223" i="2"/>
  <c r="J223" i="2"/>
  <c r="H223" i="2"/>
  <c r="F223" i="2"/>
  <c r="E223" i="2"/>
  <c r="AB222" i="2"/>
  <c r="AC222" i="2"/>
  <c r="AA222" i="2"/>
  <c r="T222" i="2"/>
  <c r="Q222" i="2"/>
  <c r="X222" i="2"/>
  <c r="P222" i="2"/>
  <c r="W222" i="2"/>
  <c r="O222" i="2"/>
  <c r="V222" i="2"/>
  <c r="N222" i="2"/>
  <c r="U222" i="2"/>
  <c r="M222" i="2"/>
  <c r="J222" i="2"/>
  <c r="H222" i="2"/>
  <c r="F222" i="2"/>
  <c r="E222" i="2"/>
  <c r="AB221" i="2"/>
  <c r="AC221" i="2"/>
  <c r="AA221" i="2"/>
  <c r="T221" i="2"/>
  <c r="Q221" i="2"/>
  <c r="X221" i="2"/>
  <c r="P221" i="2"/>
  <c r="W221" i="2"/>
  <c r="O221" i="2"/>
  <c r="V221" i="2"/>
  <c r="N221" i="2"/>
  <c r="U221" i="2"/>
  <c r="M221" i="2"/>
  <c r="J221" i="2"/>
  <c r="H221" i="2"/>
  <c r="F221" i="2"/>
  <c r="E221" i="2"/>
  <c r="AB220" i="2"/>
  <c r="AC220" i="2"/>
  <c r="AA220" i="2"/>
  <c r="AI220" i="2"/>
  <c r="AP220" i="2"/>
  <c r="T220" i="2"/>
  <c r="Q220" i="2"/>
  <c r="X220" i="2"/>
  <c r="P220" i="2"/>
  <c r="W220" i="2"/>
  <c r="O220" i="2"/>
  <c r="V220" i="2"/>
  <c r="N220" i="2"/>
  <c r="U220" i="2"/>
  <c r="M220" i="2"/>
  <c r="J220" i="2"/>
  <c r="H220" i="2"/>
  <c r="F220" i="2"/>
  <c r="E220" i="2"/>
  <c r="AB219" i="2"/>
  <c r="AA219" i="2"/>
  <c r="AF219" i="2"/>
  <c r="AM219" i="2"/>
  <c r="T219" i="2"/>
  <c r="Q219" i="2"/>
  <c r="X219" i="2"/>
  <c r="P219" i="2"/>
  <c r="W219" i="2"/>
  <c r="O219" i="2"/>
  <c r="V219" i="2"/>
  <c r="N219" i="2"/>
  <c r="U219" i="2"/>
  <c r="M219" i="2"/>
  <c r="J219" i="2"/>
  <c r="H219" i="2"/>
  <c r="F219" i="2"/>
  <c r="E219" i="2"/>
  <c r="AB218" i="2"/>
  <c r="AC218" i="2"/>
  <c r="AA218" i="2"/>
  <c r="AK218" i="2"/>
  <c r="AR218" i="2"/>
  <c r="T218" i="2"/>
  <c r="Q218" i="2"/>
  <c r="X218" i="2"/>
  <c r="P218" i="2"/>
  <c r="W218" i="2"/>
  <c r="O218" i="2"/>
  <c r="V218" i="2"/>
  <c r="N218" i="2"/>
  <c r="U218" i="2"/>
  <c r="M218" i="2"/>
  <c r="J218" i="2"/>
  <c r="H218" i="2"/>
  <c r="F218" i="2"/>
  <c r="E218" i="2"/>
  <c r="AB217" i="2"/>
  <c r="AA217" i="2"/>
  <c r="AI217" i="2"/>
  <c r="AP217" i="2"/>
  <c r="T217" i="2"/>
  <c r="Q217" i="2"/>
  <c r="X217" i="2"/>
  <c r="P217" i="2"/>
  <c r="W217" i="2"/>
  <c r="O217" i="2"/>
  <c r="V217" i="2"/>
  <c r="N217" i="2"/>
  <c r="U217" i="2"/>
  <c r="M217" i="2"/>
  <c r="J217" i="2"/>
  <c r="H217" i="2"/>
  <c r="F217" i="2"/>
  <c r="E217" i="2"/>
  <c r="AB216" i="2"/>
  <c r="AC216" i="2"/>
  <c r="AA216" i="2"/>
  <c r="AI216" i="2"/>
  <c r="AP216" i="2"/>
  <c r="T216" i="2"/>
  <c r="Q216" i="2"/>
  <c r="X216" i="2"/>
  <c r="P216" i="2"/>
  <c r="W216" i="2"/>
  <c r="O216" i="2"/>
  <c r="V216" i="2"/>
  <c r="N216" i="2"/>
  <c r="U216" i="2"/>
  <c r="M216" i="2"/>
  <c r="J216" i="2"/>
  <c r="H216" i="2"/>
  <c r="F216" i="2"/>
  <c r="E216" i="2"/>
  <c r="AB215" i="2"/>
  <c r="AC215" i="2"/>
  <c r="AA215" i="2"/>
  <c r="T215" i="2"/>
  <c r="Q215" i="2"/>
  <c r="X215" i="2"/>
  <c r="P215" i="2"/>
  <c r="W215" i="2"/>
  <c r="O215" i="2"/>
  <c r="V215" i="2"/>
  <c r="N215" i="2"/>
  <c r="U215" i="2"/>
  <c r="M215" i="2"/>
  <c r="J215" i="2"/>
  <c r="H215" i="2"/>
  <c r="F215" i="2"/>
  <c r="E215" i="2"/>
  <c r="AB214" i="2"/>
  <c r="AC214" i="2"/>
  <c r="AA214" i="2"/>
  <c r="T214" i="2"/>
  <c r="Q214" i="2"/>
  <c r="X214" i="2"/>
  <c r="P214" i="2"/>
  <c r="W214" i="2"/>
  <c r="O214" i="2"/>
  <c r="V214" i="2"/>
  <c r="N214" i="2"/>
  <c r="U214" i="2"/>
  <c r="M214" i="2"/>
  <c r="J214" i="2"/>
  <c r="H214" i="2"/>
  <c r="F214" i="2"/>
  <c r="E214" i="2"/>
  <c r="AB213" i="2"/>
  <c r="AC213" i="2"/>
  <c r="AA213" i="2"/>
  <c r="T213" i="2"/>
  <c r="Q213" i="2"/>
  <c r="X213" i="2"/>
  <c r="P213" i="2"/>
  <c r="W213" i="2"/>
  <c r="O213" i="2"/>
  <c r="V213" i="2"/>
  <c r="N213" i="2"/>
  <c r="U213" i="2"/>
  <c r="M213" i="2"/>
  <c r="J213" i="2"/>
  <c r="H213" i="2"/>
  <c r="F213" i="2"/>
  <c r="E213" i="2"/>
  <c r="AB212" i="2"/>
  <c r="AA212" i="2"/>
  <c r="B212" i="2"/>
  <c r="T212" i="2"/>
  <c r="Q212" i="2"/>
  <c r="X212" i="2"/>
  <c r="P212" i="2"/>
  <c r="W212" i="2"/>
  <c r="O212" i="2"/>
  <c r="V212" i="2"/>
  <c r="N212" i="2"/>
  <c r="U212" i="2"/>
  <c r="M212" i="2"/>
  <c r="J212" i="2"/>
  <c r="H212" i="2"/>
  <c r="F212" i="2"/>
  <c r="E212" i="2"/>
  <c r="AD211" i="2"/>
  <c r="AC211" i="2"/>
  <c r="AB211" i="2"/>
  <c r="AA211" i="2"/>
  <c r="AK211" i="2"/>
  <c r="AR211" i="2"/>
  <c r="T211" i="2"/>
  <c r="Q211" i="2"/>
  <c r="X211" i="2"/>
  <c r="P211" i="2"/>
  <c r="W211" i="2"/>
  <c r="O211" i="2"/>
  <c r="V211" i="2"/>
  <c r="N211" i="2"/>
  <c r="U211" i="2"/>
  <c r="M211" i="2"/>
  <c r="J211" i="2"/>
  <c r="H211" i="2"/>
  <c r="F211" i="2"/>
  <c r="E211" i="2"/>
  <c r="AD210" i="2"/>
  <c r="AC210" i="2"/>
  <c r="AB210" i="2"/>
  <c r="AA210" i="2"/>
  <c r="M210" i="2"/>
  <c r="L210" i="2"/>
  <c r="O210" i="2"/>
  <c r="V210" i="2"/>
  <c r="J210" i="2"/>
  <c r="H210" i="2"/>
  <c r="F210" i="2"/>
  <c r="E210" i="2"/>
  <c r="AB209" i="2"/>
  <c r="AA209" i="2"/>
  <c r="AI209" i="2"/>
  <c r="AP209" i="2"/>
  <c r="M209" i="2"/>
  <c r="L209" i="2"/>
  <c r="Q209" i="2"/>
  <c r="X209" i="2"/>
  <c r="J209" i="2"/>
  <c r="H209" i="2"/>
  <c r="F209" i="2"/>
  <c r="E209" i="2"/>
  <c r="AB208" i="2"/>
  <c r="AC208" i="2"/>
  <c r="AA208" i="2"/>
  <c r="AI208" i="2"/>
  <c r="AP208" i="2"/>
  <c r="M208" i="2"/>
  <c r="L208" i="2"/>
  <c r="T208" i="2"/>
  <c r="J208" i="2"/>
  <c r="H208" i="2"/>
  <c r="F208" i="2"/>
  <c r="E208" i="2"/>
  <c r="AB207" i="2"/>
  <c r="AA207" i="2"/>
  <c r="AL207" i="2"/>
  <c r="M207" i="2"/>
  <c r="L207" i="2"/>
  <c r="T207" i="2"/>
  <c r="J207" i="2"/>
  <c r="H207" i="2"/>
  <c r="F207" i="2"/>
  <c r="E207" i="2"/>
  <c r="AB206" i="2"/>
  <c r="AA206" i="2"/>
  <c r="M206" i="2"/>
  <c r="L206" i="2"/>
  <c r="T206" i="2"/>
  <c r="J206" i="2"/>
  <c r="H206" i="2"/>
  <c r="F206" i="2"/>
  <c r="E206" i="2"/>
  <c r="AB205" i="2"/>
  <c r="AD205" i="2"/>
  <c r="AA205" i="2"/>
  <c r="AF205" i="2"/>
  <c r="AM205" i="2"/>
  <c r="M205" i="2"/>
  <c r="L205" i="2"/>
  <c r="Q205" i="2"/>
  <c r="X205" i="2"/>
  <c r="J205" i="2"/>
  <c r="H205" i="2"/>
  <c r="F205" i="2"/>
  <c r="E205" i="2"/>
  <c r="AB204" i="2"/>
  <c r="AC204" i="2"/>
  <c r="AA204" i="2"/>
  <c r="AJ204" i="2"/>
  <c r="AQ204" i="2"/>
  <c r="M204" i="2"/>
  <c r="L204" i="2"/>
  <c r="T204" i="2"/>
  <c r="J204" i="2"/>
  <c r="H204" i="2"/>
  <c r="F204" i="2"/>
  <c r="E204" i="2"/>
  <c r="AB203" i="2"/>
  <c r="AA203" i="2"/>
  <c r="AH203" i="2"/>
  <c r="AO203" i="2"/>
  <c r="M203" i="2"/>
  <c r="L203" i="2"/>
  <c r="Q203" i="2"/>
  <c r="X203" i="2"/>
  <c r="J203" i="2"/>
  <c r="H203" i="2"/>
  <c r="F203" i="2"/>
  <c r="E203" i="2"/>
  <c r="AB202" i="2"/>
  <c r="AA202" i="2"/>
  <c r="AI202" i="2"/>
  <c r="AP202" i="2"/>
  <c r="T202" i="2"/>
  <c r="Q202" i="2"/>
  <c r="X202" i="2"/>
  <c r="P202" i="2"/>
  <c r="W202" i="2"/>
  <c r="O202" i="2"/>
  <c r="V202" i="2"/>
  <c r="N202" i="2"/>
  <c r="U202" i="2"/>
  <c r="M202" i="2"/>
  <c r="J202" i="2"/>
  <c r="H202" i="2"/>
  <c r="F202" i="2"/>
  <c r="E202" i="2"/>
  <c r="AB201" i="2"/>
  <c r="AC201" i="2"/>
  <c r="AA201" i="2"/>
  <c r="AI201" i="2"/>
  <c r="AP201" i="2"/>
  <c r="T201" i="2"/>
  <c r="Q201" i="2"/>
  <c r="X201" i="2"/>
  <c r="P201" i="2"/>
  <c r="W201" i="2"/>
  <c r="O201" i="2"/>
  <c r="V201" i="2"/>
  <c r="N201" i="2"/>
  <c r="U201" i="2"/>
  <c r="M201" i="2"/>
  <c r="J201" i="2"/>
  <c r="H201" i="2"/>
  <c r="F201" i="2"/>
  <c r="E201" i="2"/>
  <c r="AB200" i="2"/>
  <c r="AC200" i="2"/>
  <c r="AA200" i="2"/>
  <c r="AI200" i="2"/>
  <c r="AP200" i="2"/>
  <c r="T200" i="2"/>
  <c r="Q200" i="2"/>
  <c r="X200" i="2"/>
  <c r="P200" i="2"/>
  <c r="W200" i="2"/>
  <c r="O200" i="2"/>
  <c r="V200" i="2"/>
  <c r="N200" i="2"/>
  <c r="U200" i="2"/>
  <c r="M200" i="2"/>
  <c r="J200" i="2"/>
  <c r="H200" i="2"/>
  <c r="F200" i="2"/>
  <c r="E200" i="2"/>
  <c r="AB199" i="2"/>
  <c r="AA199" i="2"/>
  <c r="AI199" i="2"/>
  <c r="AP199" i="2"/>
  <c r="T199" i="2"/>
  <c r="Q199" i="2"/>
  <c r="X199" i="2"/>
  <c r="P199" i="2"/>
  <c r="W199" i="2"/>
  <c r="O199" i="2"/>
  <c r="V199" i="2"/>
  <c r="N199" i="2"/>
  <c r="U199" i="2"/>
  <c r="M199" i="2"/>
  <c r="J199" i="2"/>
  <c r="H199" i="2"/>
  <c r="F199" i="2"/>
  <c r="E199" i="2"/>
  <c r="AB198" i="2"/>
  <c r="AC198" i="2"/>
  <c r="AA198" i="2"/>
  <c r="AF198" i="2"/>
  <c r="AM198" i="2"/>
  <c r="T198" i="2"/>
  <c r="Q198" i="2"/>
  <c r="X198" i="2"/>
  <c r="P198" i="2"/>
  <c r="W198" i="2"/>
  <c r="O198" i="2"/>
  <c r="V198" i="2"/>
  <c r="N198" i="2"/>
  <c r="U198" i="2"/>
  <c r="M198" i="2"/>
  <c r="J198" i="2"/>
  <c r="H198" i="2"/>
  <c r="F198" i="2"/>
  <c r="E198" i="2"/>
  <c r="AB197" i="2"/>
  <c r="AA197" i="2"/>
  <c r="AG197" i="2"/>
  <c r="AN197" i="2"/>
  <c r="T197" i="2"/>
  <c r="Q197" i="2"/>
  <c r="X197" i="2"/>
  <c r="P197" i="2"/>
  <c r="W197" i="2"/>
  <c r="O197" i="2"/>
  <c r="V197" i="2"/>
  <c r="N197" i="2"/>
  <c r="U197" i="2"/>
  <c r="M197" i="2"/>
  <c r="J197" i="2"/>
  <c r="H197" i="2"/>
  <c r="F197" i="2"/>
  <c r="E197" i="2"/>
  <c r="AB196" i="2"/>
  <c r="AC196" i="2"/>
  <c r="AA196" i="2"/>
  <c r="AF196" i="2"/>
  <c r="AM196" i="2"/>
  <c r="T196" i="2"/>
  <c r="Q196" i="2"/>
  <c r="X196" i="2"/>
  <c r="P196" i="2"/>
  <c r="W196" i="2"/>
  <c r="O196" i="2"/>
  <c r="V196" i="2"/>
  <c r="N196" i="2"/>
  <c r="U196" i="2"/>
  <c r="M196" i="2"/>
  <c r="J196" i="2"/>
  <c r="H196" i="2"/>
  <c r="F196" i="2"/>
  <c r="E196" i="2"/>
  <c r="AB195" i="2"/>
  <c r="AA195" i="2"/>
  <c r="AG195" i="2"/>
  <c r="AN195" i="2"/>
  <c r="T195" i="2"/>
  <c r="Q195" i="2"/>
  <c r="X195" i="2"/>
  <c r="P195" i="2"/>
  <c r="W195" i="2"/>
  <c r="O195" i="2"/>
  <c r="V195" i="2"/>
  <c r="N195" i="2"/>
  <c r="U195" i="2"/>
  <c r="M195" i="2"/>
  <c r="J195" i="2"/>
  <c r="H195" i="2"/>
  <c r="F195" i="2"/>
  <c r="E195" i="2"/>
  <c r="AL194" i="2"/>
  <c r="AI194" i="2"/>
  <c r="AP194" i="2"/>
  <c r="AH194" i="2"/>
  <c r="AO194" i="2"/>
  <c r="AG194" i="2"/>
  <c r="AN194" i="2"/>
  <c r="AF194" i="2"/>
  <c r="AM194" i="2"/>
  <c r="AD194" i="2"/>
  <c r="AC194" i="2"/>
  <c r="J194" i="2"/>
  <c r="H194" i="2"/>
  <c r="F194" i="2"/>
  <c r="E194" i="2"/>
  <c r="B194" i="2"/>
  <c r="AB193" i="2"/>
  <c r="AC193" i="2"/>
  <c r="AA193" i="2"/>
  <c r="J193" i="2"/>
  <c r="H193" i="2"/>
  <c r="F193" i="2"/>
  <c r="E193" i="2"/>
  <c r="AB192" i="2"/>
  <c r="AC192" i="2"/>
  <c r="AA192" i="2"/>
  <c r="AF192" i="2"/>
  <c r="AM192" i="2"/>
  <c r="J192" i="2"/>
  <c r="H192" i="2"/>
  <c r="F192" i="2"/>
  <c r="E192" i="2"/>
  <c r="AB191" i="2"/>
  <c r="AC191" i="2"/>
  <c r="AA191" i="2"/>
  <c r="J191" i="2"/>
  <c r="H191" i="2"/>
  <c r="F191" i="2"/>
  <c r="E191" i="2"/>
  <c r="AB190" i="2"/>
  <c r="AC190" i="2"/>
  <c r="AA190" i="2"/>
  <c r="J190" i="2"/>
  <c r="H190" i="2"/>
  <c r="F190" i="2"/>
  <c r="E190" i="2"/>
  <c r="AB189" i="2"/>
  <c r="AC189" i="2"/>
  <c r="AA189" i="2"/>
  <c r="J189" i="2"/>
  <c r="H189" i="2"/>
  <c r="F189" i="2"/>
  <c r="E189" i="2"/>
  <c r="AB188" i="2"/>
  <c r="AC188" i="2"/>
  <c r="AA188" i="2"/>
  <c r="M188" i="2"/>
  <c r="L188" i="2"/>
  <c r="J188" i="2"/>
  <c r="H188" i="2"/>
  <c r="F188" i="2"/>
  <c r="E188" i="2"/>
  <c r="AB187" i="2"/>
  <c r="AA187" i="2"/>
  <c r="B187" i="2"/>
  <c r="M187" i="2"/>
  <c r="L187" i="2"/>
  <c r="J187" i="2"/>
  <c r="H187" i="2"/>
  <c r="F187" i="2"/>
  <c r="E187" i="2"/>
  <c r="AB186" i="2"/>
  <c r="AD186" i="2"/>
  <c r="AA186" i="2"/>
  <c r="M186" i="2"/>
  <c r="L186" i="2"/>
  <c r="Q186" i="2"/>
  <c r="X186" i="2"/>
  <c r="J186" i="2"/>
  <c r="H186" i="2"/>
  <c r="F186" i="2"/>
  <c r="E186" i="2"/>
  <c r="AB185" i="2"/>
  <c r="AA185" i="2"/>
  <c r="AJ185" i="2"/>
  <c r="AQ185" i="2"/>
  <c r="M185" i="2"/>
  <c r="L185" i="2"/>
  <c r="T185" i="2"/>
  <c r="J185" i="2"/>
  <c r="H185" i="2"/>
  <c r="F185" i="2"/>
  <c r="E185" i="2"/>
  <c r="AB184" i="2"/>
  <c r="AC184" i="2"/>
  <c r="AA184" i="2"/>
  <c r="M184" i="2"/>
  <c r="L184" i="2"/>
  <c r="Q184" i="2"/>
  <c r="X184" i="2"/>
  <c r="J184" i="2"/>
  <c r="H184" i="2"/>
  <c r="F184" i="2"/>
  <c r="E184" i="2"/>
  <c r="AB183" i="2"/>
  <c r="AD183" i="2"/>
  <c r="AA183" i="2"/>
  <c r="M183" i="2"/>
  <c r="L183" i="2"/>
  <c r="J183" i="2"/>
  <c r="H183" i="2"/>
  <c r="F183" i="2"/>
  <c r="E183" i="2"/>
  <c r="AB182" i="2"/>
  <c r="AC182" i="2"/>
  <c r="AA182" i="2"/>
  <c r="M182" i="2"/>
  <c r="L182" i="2"/>
  <c r="P182" i="2"/>
  <c r="W182" i="2"/>
  <c r="J182" i="2"/>
  <c r="H182" i="2"/>
  <c r="F182" i="2"/>
  <c r="E182" i="2"/>
  <c r="AB181" i="2"/>
  <c r="AD181" i="2"/>
  <c r="AA181" i="2"/>
  <c r="B181" i="2"/>
  <c r="M181" i="2"/>
  <c r="L181" i="2"/>
  <c r="T181" i="2"/>
  <c r="J181" i="2"/>
  <c r="H181" i="2"/>
  <c r="F181" i="2"/>
  <c r="E181" i="2"/>
  <c r="AB180" i="2"/>
  <c r="AC180" i="2"/>
  <c r="AA180" i="2"/>
  <c r="M180" i="2"/>
  <c r="L180" i="2"/>
  <c r="Q180" i="2"/>
  <c r="X180" i="2"/>
  <c r="J180" i="2"/>
  <c r="H180" i="2"/>
  <c r="F180" i="2"/>
  <c r="E180" i="2"/>
  <c r="AB179" i="2"/>
  <c r="AD179" i="2"/>
  <c r="AA179" i="2"/>
  <c r="AI179" i="2"/>
  <c r="AP179" i="2"/>
  <c r="M179" i="2"/>
  <c r="L179" i="2"/>
  <c r="O179" i="2"/>
  <c r="V179" i="2"/>
  <c r="J179" i="2"/>
  <c r="H179" i="2"/>
  <c r="F179" i="2"/>
  <c r="E179" i="2"/>
  <c r="AB178" i="2"/>
  <c r="AC178" i="2"/>
  <c r="AA178" i="2"/>
  <c r="M178" i="2"/>
  <c r="L178" i="2"/>
  <c r="P178" i="2"/>
  <c r="W178" i="2"/>
  <c r="J178" i="2"/>
  <c r="H178" i="2"/>
  <c r="F178" i="2"/>
  <c r="E178" i="2"/>
  <c r="AB177" i="2"/>
  <c r="AA177" i="2"/>
  <c r="M177" i="2"/>
  <c r="L177" i="2"/>
  <c r="T177" i="2"/>
  <c r="J177" i="2"/>
  <c r="H177" i="2"/>
  <c r="F177" i="2"/>
  <c r="E177" i="2"/>
  <c r="AB176" i="2"/>
  <c r="AA176" i="2"/>
  <c r="AI176" i="2"/>
  <c r="AP176" i="2"/>
  <c r="M176" i="2"/>
  <c r="L176" i="2"/>
  <c r="J176" i="2"/>
  <c r="H176" i="2"/>
  <c r="F176" i="2"/>
  <c r="E176" i="2"/>
  <c r="AB175" i="2"/>
  <c r="AA175" i="2"/>
  <c r="AI175" i="2"/>
  <c r="AP175" i="2"/>
  <c r="M175" i="2"/>
  <c r="L175" i="2"/>
  <c r="J175" i="2"/>
  <c r="H175" i="2"/>
  <c r="F175" i="2"/>
  <c r="E175" i="2"/>
  <c r="AB174" i="2"/>
  <c r="AC174" i="2"/>
  <c r="AA174" i="2"/>
  <c r="B174" i="2"/>
  <c r="M174" i="2"/>
  <c r="L174" i="2"/>
  <c r="Q174" i="2"/>
  <c r="X174" i="2"/>
  <c r="J174" i="2"/>
  <c r="H174" i="2"/>
  <c r="F174" i="2"/>
  <c r="E174" i="2"/>
  <c r="AB173" i="2"/>
  <c r="AD173" i="2"/>
  <c r="AA173" i="2"/>
  <c r="T173" i="2"/>
  <c r="Q173" i="2"/>
  <c r="X173" i="2"/>
  <c r="P173" i="2"/>
  <c r="W173" i="2"/>
  <c r="O173" i="2"/>
  <c r="V173" i="2"/>
  <c r="N173" i="2"/>
  <c r="U173" i="2"/>
  <c r="M173" i="2"/>
  <c r="J173" i="2"/>
  <c r="H173" i="2"/>
  <c r="F173" i="2"/>
  <c r="E173" i="2"/>
  <c r="AB172" i="2"/>
  <c r="AD172" i="2"/>
  <c r="AA172" i="2"/>
  <c r="T172" i="2"/>
  <c r="Q172" i="2"/>
  <c r="X172" i="2"/>
  <c r="P172" i="2"/>
  <c r="W172" i="2"/>
  <c r="O172" i="2"/>
  <c r="V172" i="2"/>
  <c r="N172" i="2"/>
  <c r="U172" i="2"/>
  <c r="M172" i="2"/>
  <c r="J172" i="2"/>
  <c r="H172" i="2"/>
  <c r="F172" i="2"/>
  <c r="E172" i="2"/>
  <c r="AB171" i="2"/>
  <c r="AC171" i="2"/>
  <c r="AA171" i="2"/>
  <c r="AH171" i="2"/>
  <c r="AO171" i="2"/>
  <c r="T171" i="2"/>
  <c r="Q171" i="2"/>
  <c r="X171" i="2"/>
  <c r="P171" i="2"/>
  <c r="W171" i="2"/>
  <c r="O171" i="2"/>
  <c r="V171" i="2"/>
  <c r="N171" i="2"/>
  <c r="U171" i="2"/>
  <c r="M171" i="2"/>
  <c r="J171" i="2"/>
  <c r="H171" i="2"/>
  <c r="F171" i="2"/>
  <c r="E171" i="2"/>
  <c r="AD170" i="2"/>
  <c r="AC170" i="2"/>
  <c r="AB170" i="2"/>
  <c r="AA170" i="2"/>
  <c r="AJ170" i="2"/>
  <c r="AQ170" i="2"/>
  <c r="T170" i="2"/>
  <c r="Q170" i="2"/>
  <c r="X170" i="2"/>
  <c r="P170" i="2"/>
  <c r="W170" i="2"/>
  <c r="O170" i="2"/>
  <c r="V170" i="2"/>
  <c r="N170" i="2"/>
  <c r="U170" i="2"/>
  <c r="M170" i="2"/>
  <c r="J170" i="2"/>
  <c r="H170" i="2"/>
  <c r="F170" i="2"/>
  <c r="E170" i="2"/>
  <c r="AB169" i="2"/>
  <c r="AA169" i="2"/>
  <c r="AI169" i="2"/>
  <c r="AP169" i="2"/>
  <c r="M169" i="2"/>
  <c r="L169" i="2"/>
  <c r="Q169" i="2"/>
  <c r="X169" i="2"/>
  <c r="J169" i="2"/>
  <c r="H169" i="2"/>
  <c r="F169" i="2"/>
  <c r="E169" i="2"/>
  <c r="AL168" i="2"/>
  <c r="AK168" i="2"/>
  <c r="AR168" i="2"/>
  <c r="AJ168" i="2"/>
  <c r="AQ168" i="2"/>
  <c r="AG168" i="2"/>
  <c r="AN168" i="2"/>
  <c r="AF168" i="2"/>
  <c r="AM168" i="2"/>
  <c r="AD168" i="2"/>
  <c r="AC168" i="2"/>
  <c r="T168" i="2"/>
  <c r="Q168" i="2"/>
  <c r="X168" i="2"/>
  <c r="P168" i="2"/>
  <c r="W168" i="2"/>
  <c r="O168" i="2"/>
  <c r="V168" i="2"/>
  <c r="N168" i="2"/>
  <c r="U168" i="2"/>
  <c r="M168" i="2"/>
  <c r="J168" i="2"/>
  <c r="H168" i="2"/>
  <c r="F168" i="2"/>
  <c r="E168" i="2"/>
  <c r="B168" i="2"/>
  <c r="AL167" i="2"/>
  <c r="AI167" i="2"/>
  <c r="AP167" i="2"/>
  <c r="AH167" i="2"/>
  <c r="AO167" i="2"/>
  <c r="AG167" i="2"/>
  <c r="AN167" i="2"/>
  <c r="AF167" i="2"/>
  <c r="AM167" i="2"/>
  <c r="AD167" i="2"/>
  <c r="AC167" i="2"/>
  <c r="T167" i="2"/>
  <c r="Q167" i="2"/>
  <c r="X167" i="2"/>
  <c r="P167" i="2"/>
  <c r="W167" i="2"/>
  <c r="O167" i="2"/>
  <c r="V167" i="2"/>
  <c r="N167" i="2"/>
  <c r="U167" i="2"/>
  <c r="M167" i="2"/>
  <c r="J167" i="2"/>
  <c r="H167" i="2"/>
  <c r="F167" i="2"/>
  <c r="E167" i="2"/>
  <c r="B167" i="2"/>
  <c r="AB166" i="2"/>
  <c r="AC166" i="2"/>
  <c r="AA166" i="2"/>
  <c r="B166" i="2"/>
  <c r="T166" i="2"/>
  <c r="Q166" i="2"/>
  <c r="X166" i="2"/>
  <c r="P166" i="2"/>
  <c r="W166" i="2"/>
  <c r="O166" i="2"/>
  <c r="V166" i="2"/>
  <c r="N166" i="2"/>
  <c r="U166" i="2"/>
  <c r="M166" i="2"/>
  <c r="J166" i="2"/>
  <c r="H166" i="2"/>
  <c r="F166" i="2"/>
  <c r="E166" i="2"/>
  <c r="AB165" i="2"/>
  <c r="AC165" i="2"/>
  <c r="AA165" i="2"/>
  <c r="B165" i="2"/>
  <c r="T165" i="2"/>
  <c r="Q165" i="2"/>
  <c r="X165" i="2"/>
  <c r="P165" i="2"/>
  <c r="W165" i="2"/>
  <c r="O165" i="2"/>
  <c r="V165" i="2"/>
  <c r="N165" i="2"/>
  <c r="U165" i="2"/>
  <c r="M165" i="2"/>
  <c r="J165" i="2"/>
  <c r="H165" i="2"/>
  <c r="F165" i="2"/>
  <c r="E165" i="2"/>
  <c r="AB164" i="2"/>
  <c r="AA164" i="2"/>
  <c r="AI164" i="2"/>
  <c r="AP164" i="2"/>
  <c r="T164" i="2"/>
  <c r="Q164" i="2"/>
  <c r="X164" i="2"/>
  <c r="P164" i="2"/>
  <c r="W164" i="2"/>
  <c r="O164" i="2"/>
  <c r="V164" i="2"/>
  <c r="N164" i="2"/>
  <c r="U164" i="2"/>
  <c r="M164" i="2"/>
  <c r="J164" i="2"/>
  <c r="H164" i="2"/>
  <c r="F164" i="2"/>
  <c r="E164" i="2"/>
  <c r="AB163" i="2"/>
  <c r="AA163" i="2"/>
  <c r="AI163" i="2"/>
  <c r="AP163" i="2"/>
  <c r="T163" i="2"/>
  <c r="Q163" i="2"/>
  <c r="X163" i="2"/>
  <c r="P163" i="2"/>
  <c r="W163" i="2"/>
  <c r="O163" i="2"/>
  <c r="V163" i="2"/>
  <c r="N163" i="2"/>
  <c r="U163" i="2"/>
  <c r="M163" i="2"/>
  <c r="J163" i="2"/>
  <c r="H163" i="2"/>
  <c r="F163" i="2"/>
  <c r="E163" i="2"/>
  <c r="AB162" i="2"/>
  <c r="AA162" i="2"/>
  <c r="B162" i="2"/>
  <c r="T162" i="2"/>
  <c r="Q162" i="2"/>
  <c r="X162" i="2"/>
  <c r="P162" i="2"/>
  <c r="W162" i="2"/>
  <c r="O162" i="2"/>
  <c r="V162" i="2"/>
  <c r="N162" i="2"/>
  <c r="U162" i="2"/>
  <c r="M162" i="2"/>
  <c r="J162" i="2"/>
  <c r="H162" i="2"/>
  <c r="F162" i="2"/>
  <c r="E162" i="2"/>
  <c r="AB161" i="2"/>
  <c r="AA161" i="2"/>
  <c r="AG161" i="2"/>
  <c r="AN161" i="2"/>
  <c r="T161" i="2"/>
  <c r="Q161" i="2"/>
  <c r="X161" i="2"/>
  <c r="P161" i="2"/>
  <c r="W161" i="2"/>
  <c r="O161" i="2"/>
  <c r="V161" i="2"/>
  <c r="N161" i="2"/>
  <c r="U161" i="2"/>
  <c r="M161" i="2"/>
  <c r="J161" i="2"/>
  <c r="H161" i="2"/>
  <c r="F161" i="2"/>
  <c r="E161" i="2"/>
  <c r="AB160" i="2"/>
  <c r="AA160" i="2"/>
  <c r="AI160" i="2"/>
  <c r="AP160" i="2"/>
  <c r="T160" i="2"/>
  <c r="Q160" i="2"/>
  <c r="X160" i="2"/>
  <c r="P160" i="2"/>
  <c r="W160" i="2"/>
  <c r="O160" i="2"/>
  <c r="V160" i="2"/>
  <c r="N160" i="2"/>
  <c r="U160" i="2"/>
  <c r="M160" i="2"/>
  <c r="J160" i="2"/>
  <c r="H160" i="2"/>
  <c r="F160" i="2"/>
  <c r="E160" i="2"/>
  <c r="AB159" i="2"/>
  <c r="AA159" i="2"/>
  <c r="AF159" i="2"/>
  <c r="AM159" i="2"/>
  <c r="J159" i="2"/>
  <c r="H159" i="2"/>
  <c r="F159" i="2"/>
  <c r="E159" i="2"/>
  <c r="AB158" i="2"/>
  <c r="AC158" i="2"/>
  <c r="AA158" i="2"/>
  <c r="AG158" i="2"/>
  <c r="AN158" i="2"/>
  <c r="T158" i="2"/>
  <c r="Q158" i="2"/>
  <c r="X158" i="2"/>
  <c r="P158" i="2"/>
  <c r="W158" i="2"/>
  <c r="O158" i="2"/>
  <c r="V158" i="2"/>
  <c r="N158" i="2"/>
  <c r="U158" i="2"/>
  <c r="M158" i="2"/>
  <c r="J158" i="2"/>
  <c r="H158" i="2"/>
  <c r="F158" i="2"/>
  <c r="E158" i="2"/>
  <c r="AB157" i="2"/>
  <c r="AC157" i="2"/>
  <c r="AA157" i="2"/>
  <c r="B157" i="2"/>
  <c r="T157" i="2"/>
  <c r="Q157" i="2"/>
  <c r="X157" i="2"/>
  <c r="P157" i="2"/>
  <c r="W157" i="2"/>
  <c r="O157" i="2"/>
  <c r="V157" i="2"/>
  <c r="N157" i="2"/>
  <c r="U157" i="2"/>
  <c r="M157" i="2"/>
  <c r="J157" i="2"/>
  <c r="H157" i="2"/>
  <c r="F157" i="2"/>
  <c r="E157" i="2"/>
  <c r="AB156" i="2"/>
  <c r="AD156" i="2"/>
  <c r="AA156" i="2"/>
  <c r="AK156" i="2"/>
  <c r="AR156" i="2"/>
  <c r="T156" i="2"/>
  <c r="Q156" i="2"/>
  <c r="X156" i="2"/>
  <c r="P156" i="2"/>
  <c r="W156" i="2"/>
  <c r="O156" i="2"/>
  <c r="V156" i="2"/>
  <c r="N156" i="2"/>
  <c r="U156" i="2"/>
  <c r="M156" i="2"/>
  <c r="J156" i="2"/>
  <c r="H156" i="2"/>
  <c r="F156" i="2"/>
  <c r="E156" i="2"/>
  <c r="AB155" i="2"/>
  <c r="AD155" i="2"/>
  <c r="AA155" i="2"/>
  <c r="AI155" i="2"/>
  <c r="AP155" i="2"/>
  <c r="M155" i="2"/>
  <c r="L155" i="2"/>
  <c r="H155" i="2"/>
  <c r="F155" i="2"/>
  <c r="E155" i="2"/>
  <c r="AB154" i="2"/>
  <c r="AC154" i="2"/>
  <c r="AA154" i="2"/>
  <c r="M154" i="2"/>
  <c r="L154" i="2"/>
  <c r="Q154" i="2"/>
  <c r="X154" i="2"/>
  <c r="H154" i="2"/>
  <c r="F154" i="2"/>
  <c r="E154" i="2"/>
  <c r="AB153" i="2"/>
  <c r="AD153" i="2"/>
  <c r="AA153" i="2"/>
  <c r="M153" i="2"/>
  <c r="L153" i="2"/>
  <c r="H153" i="2"/>
  <c r="F153" i="2"/>
  <c r="E153" i="2"/>
  <c r="AB152" i="2"/>
  <c r="AD152" i="2"/>
  <c r="AA152" i="2"/>
  <c r="B152" i="2"/>
  <c r="M152" i="2"/>
  <c r="L152" i="2"/>
  <c r="H152" i="2"/>
  <c r="F152" i="2"/>
  <c r="E152" i="2"/>
  <c r="AB151" i="2"/>
  <c r="AD151" i="2"/>
  <c r="AA151" i="2"/>
  <c r="AI151" i="2"/>
  <c r="AP151" i="2"/>
  <c r="M151" i="2"/>
  <c r="L151" i="2"/>
  <c r="P151" i="2"/>
  <c r="W151" i="2"/>
  <c r="H151" i="2"/>
  <c r="F151" i="2"/>
  <c r="E151" i="2"/>
  <c r="AB150" i="2"/>
  <c r="AC150" i="2"/>
  <c r="AA150" i="2"/>
  <c r="AH150" i="2"/>
  <c r="AO150" i="2"/>
  <c r="M150" i="2"/>
  <c r="L150" i="2"/>
  <c r="P150" i="2"/>
  <c r="W150" i="2"/>
  <c r="H150" i="2"/>
  <c r="F150" i="2"/>
  <c r="E150" i="2"/>
  <c r="AB149" i="2"/>
  <c r="AD149" i="2"/>
  <c r="AA149" i="2"/>
  <c r="M149" i="2"/>
  <c r="L149" i="2"/>
  <c r="T149" i="2"/>
  <c r="H149" i="2"/>
  <c r="F149" i="2"/>
  <c r="E149" i="2"/>
  <c r="AB148" i="2"/>
  <c r="AC148" i="2"/>
  <c r="AA148" i="2"/>
  <c r="M148" i="2"/>
  <c r="L148" i="2"/>
  <c r="T148" i="2"/>
  <c r="H148" i="2"/>
  <c r="F148" i="2"/>
  <c r="E148" i="2"/>
  <c r="AB147" i="2"/>
  <c r="AD147" i="2"/>
  <c r="AA147" i="2"/>
  <c r="M147" i="2"/>
  <c r="L147" i="2"/>
  <c r="P147" i="2"/>
  <c r="W147" i="2"/>
  <c r="H147" i="2"/>
  <c r="F147" i="2"/>
  <c r="E147" i="2"/>
  <c r="AB146" i="2"/>
  <c r="AC146" i="2"/>
  <c r="AA146" i="2"/>
  <c r="M146" i="2"/>
  <c r="L146" i="2"/>
  <c r="H146" i="2"/>
  <c r="F146" i="2"/>
  <c r="E146" i="2"/>
  <c r="AB145" i="2"/>
  <c r="AD145" i="2"/>
  <c r="AA145" i="2"/>
  <c r="M145" i="2"/>
  <c r="L145" i="2"/>
  <c r="T145" i="2"/>
  <c r="H145" i="2"/>
  <c r="F145" i="2"/>
  <c r="E145" i="2"/>
  <c r="AB144" i="2"/>
  <c r="AC144" i="2"/>
  <c r="AA144" i="2"/>
  <c r="M144" i="2"/>
  <c r="L144" i="2"/>
  <c r="T144" i="2"/>
  <c r="H144" i="2"/>
  <c r="F144" i="2"/>
  <c r="E144" i="2"/>
  <c r="AB143" i="2"/>
  <c r="AD143" i="2"/>
  <c r="AA143" i="2"/>
  <c r="M143" i="2"/>
  <c r="L143" i="2"/>
  <c r="Q143" i="2"/>
  <c r="X143" i="2"/>
  <c r="H143" i="2"/>
  <c r="F143" i="2"/>
  <c r="E143" i="2"/>
  <c r="AB142" i="2"/>
  <c r="AA142" i="2"/>
  <c r="AI142" i="2"/>
  <c r="AP142" i="2"/>
  <c r="M142" i="2"/>
  <c r="L142" i="2"/>
  <c r="H142" i="2"/>
  <c r="F142" i="2"/>
  <c r="E142" i="2"/>
  <c r="AB141" i="2"/>
  <c r="AA141" i="2"/>
  <c r="AJ141" i="2"/>
  <c r="AQ141" i="2"/>
  <c r="M141" i="2"/>
  <c r="L141" i="2"/>
  <c r="T141" i="2"/>
  <c r="H141" i="2"/>
  <c r="F141" i="2"/>
  <c r="E141" i="2"/>
  <c r="AB140" i="2"/>
  <c r="AC140" i="2"/>
  <c r="AA140" i="2"/>
  <c r="AI140" i="2"/>
  <c r="AP140" i="2"/>
  <c r="M140" i="2"/>
  <c r="L140" i="2"/>
  <c r="H140" i="2"/>
  <c r="F140" i="2"/>
  <c r="E140" i="2"/>
  <c r="AB139" i="2"/>
  <c r="AD139" i="2"/>
  <c r="AA139" i="2"/>
  <c r="M139" i="2"/>
  <c r="L139" i="2"/>
  <c r="Q139" i="2"/>
  <c r="X139" i="2"/>
  <c r="H139" i="2"/>
  <c r="F139" i="2"/>
  <c r="E139" i="2"/>
  <c r="AB138" i="2"/>
  <c r="AA138" i="2"/>
  <c r="AJ138" i="2"/>
  <c r="AQ138" i="2"/>
  <c r="M138" i="2"/>
  <c r="L138" i="2"/>
  <c r="H138" i="2"/>
  <c r="F138" i="2"/>
  <c r="E138" i="2"/>
  <c r="AB137" i="2"/>
  <c r="AD137" i="2"/>
  <c r="AA137" i="2"/>
  <c r="AI137" i="2"/>
  <c r="AP137" i="2"/>
  <c r="T137" i="2"/>
  <c r="Q137" i="2"/>
  <c r="X137" i="2"/>
  <c r="P137" i="2"/>
  <c r="W137" i="2"/>
  <c r="O137" i="2"/>
  <c r="V137" i="2"/>
  <c r="N137" i="2"/>
  <c r="U137" i="2"/>
  <c r="M137" i="2"/>
  <c r="J137" i="2"/>
  <c r="H137" i="2"/>
  <c r="F137" i="2"/>
  <c r="E137" i="2"/>
  <c r="AB136" i="2"/>
  <c r="AA136" i="2"/>
  <c r="AJ136" i="2"/>
  <c r="AQ136" i="2"/>
  <c r="T136" i="2"/>
  <c r="Q136" i="2"/>
  <c r="X136" i="2"/>
  <c r="P136" i="2"/>
  <c r="W136" i="2"/>
  <c r="O136" i="2"/>
  <c r="V136" i="2"/>
  <c r="N136" i="2"/>
  <c r="U136" i="2"/>
  <c r="M136" i="2"/>
  <c r="J136" i="2"/>
  <c r="H136" i="2"/>
  <c r="F136" i="2"/>
  <c r="E136" i="2"/>
  <c r="AB135" i="2"/>
  <c r="AD135" i="2"/>
  <c r="AA135" i="2"/>
  <c r="AK135" i="2"/>
  <c r="AR135" i="2"/>
  <c r="T135" i="2"/>
  <c r="Q135" i="2"/>
  <c r="X135" i="2"/>
  <c r="P135" i="2"/>
  <c r="W135" i="2"/>
  <c r="O135" i="2"/>
  <c r="V135" i="2"/>
  <c r="N135" i="2"/>
  <c r="U135" i="2"/>
  <c r="M135" i="2"/>
  <c r="J135" i="2"/>
  <c r="H135" i="2"/>
  <c r="F135" i="2"/>
  <c r="E135" i="2"/>
  <c r="AB134" i="2"/>
  <c r="AD134" i="2"/>
  <c r="AA134" i="2"/>
  <c r="AI134" i="2"/>
  <c r="AP134" i="2"/>
  <c r="T134" i="2"/>
  <c r="Q134" i="2"/>
  <c r="X134" i="2"/>
  <c r="P134" i="2"/>
  <c r="W134" i="2"/>
  <c r="O134" i="2"/>
  <c r="V134" i="2"/>
  <c r="N134" i="2"/>
  <c r="U134" i="2"/>
  <c r="M134" i="2"/>
  <c r="J134" i="2"/>
  <c r="H134" i="2"/>
  <c r="F134" i="2"/>
  <c r="E134" i="2"/>
  <c r="AB133" i="2"/>
  <c r="AD133" i="2"/>
  <c r="AA133" i="2"/>
  <c r="B133" i="2"/>
  <c r="T133" i="2"/>
  <c r="Q133" i="2"/>
  <c r="X133" i="2"/>
  <c r="P133" i="2"/>
  <c r="W133" i="2"/>
  <c r="O133" i="2"/>
  <c r="V133" i="2"/>
  <c r="N133" i="2"/>
  <c r="U133" i="2"/>
  <c r="M133" i="2"/>
  <c r="J133" i="2"/>
  <c r="H133" i="2"/>
  <c r="F133" i="2"/>
  <c r="E133" i="2"/>
  <c r="AB132" i="2"/>
  <c r="AC132" i="2"/>
  <c r="AA132" i="2"/>
  <c r="B132" i="2"/>
  <c r="T132" i="2"/>
  <c r="Q132" i="2"/>
  <c r="X132" i="2"/>
  <c r="P132" i="2"/>
  <c r="W132" i="2"/>
  <c r="O132" i="2"/>
  <c r="V132" i="2"/>
  <c r="N132" i="2"/>
  <c r="U132" i="2"/>
  <c r="M132" i="2"/>
  <c r="J132" i="2"/>
  <c r="H132" i="2"/>
  <c r="F132" i="2"/>
  <c r="E132" i="2"/>
  <c r="AB131" i="2"/>
  <c r="AC131" i="2"/>
  <c r="AA131" i="2"/>
  <c r="AL131" i="2"/>
  <c r="T131" i="2"/>
  <c r="Q131" i="2"/>
  <c r="X131" i="2"/>
  <c r="P131" i="2"/>
  <c r="W131" i="2"/>
  <c r="O131" i="2"/>
  <c r="V131" i="2"/>
  <c r="N131" i="2"/>
  <c r="U131" i="2"/>
  <c r="M131" i="2"/>
  <c r="J131" i="2"/>
  <c r="H131" i="2"/>
  <c r="F131" i="2"/>
  <c r="E131" i="2"/>
  <c r="AB130" i="2"/>
  <c r="AC130" i="2"/>
  <c r="AA130" i="2"/>
  <c r="AL130" i="2"/>
  <c r="T130" i="2"/>
  <c r="Q130" i="2"/>
  <c r="X130" i="2"/>
  <c r="P130" i="2"/>
  <c r="W130" i="2"/>
  <c r="O130" i="2"/>
  <c r="V130" i="2"/>
  <c r="N130" i="2"/>
  <c r="U130" i="2"/>
  <c r="M130" i="2"/>
  <c r="J130" i="2"/>
  <c r="H130" i="2"/>
  <c r="F130" i="2"/>
  <c r="E130" i="2"/>
  <c r="AL129" i="2"/>
  <c r="AI129" i="2"/>
  <c r="AP129" i="2"/>
  <c r="AH129" i="2"/>
  <c r="AO129" i="2"/>
  <c r="AG129" i="2"/>
  <c r="AN129" i="2"/>
  <c r="AF129" i="2"/>
  <c r="AM129" i="2"/>
  <c r="AB129" i="2"/>
  <c r="AC129" i="2"/>
  <c r="T129" i="2"/>
  <c r="Q129" i="2"/>
  <c r="X129" i="2"/>
  <c r="P129" i="2"/>
  <c r="W129" i="2"/>
  <c r="O129" i="2"/>
  <c r="V129" i="2"/>
  <c r="N129" i="2"/>
  <c r="U129" i="2"/>
  <c r="M129" i="2"/>
  <c r="J129" i="2"/>
  <c r="H129" i="2"/>
  <c r="F129" i="2"/>
  <c r="E129" i="2"/>
  <c r="B129" i="2"/>
  <c r="AB128" i="2"/>
  <c r="AA128" i="2"/>
  <c r="T128" i="2"/>
  <c r="Q128" i="2"/>
  <c r="X128" i="2"/>
  <c r="P128" i="2"/>
  <c r="W128" i="2"/>
  <c r="O128" i="2"/>
  <c r="V128" i="2"/>
  <c r="N128" i="2"/>
  <c r="U128" i="2"/>
  <c r="M128" i="2"/>
  <c r="J128" i="2"/>
  <c r="H128" i="2"/>
  <c r="F128" i="2"/>
  <c r="E128" i="2"/>
  <c r="AB127" i="2"/>
  <c r="AA127" i="2"/>
  <c r="T127" i="2"/>
  <c r="S127" i="2"/>
  <c r="Z127" i="2"/>
  <c r="R127" i="2"/>
  <c r="Y127" i="2"/>
  <c r="Q127" i="2"/>
  <c r="X127" i="2"/>
  <c r="P127" i="2"/>
  <c r="W127" i="2"/>
  <c r="O127" i="2"/>
  <c r="V127" i="2"/>
  <c r="N127" i="2"/>
  <c r="U127" i="2"/>
  <c r="M127" i="2"/>
  <c r="J127" i="2"/>
  <c r="H127" i="2"/>
  <c r="F127" i="2"/>
  <c r="E127" i="2"/>
  <c r="AB126" i="2"/>
  <c r="AD126" i="2"/>
  <c r="AA126" i="2"/>
  <c r="AH126" i="2"/>
  <c r="AO126" i="2"/>
  <c r="T126" i="2"/>
  <c r="S126" i="2"/>
  <c r="Z126" i="2"/>
  <c r="R126" i="2"/>
  <c r="Y126" i="2"/>
  <c r="Q126" i="2"/>
  <c r="X126" i="2"/>
  <c r="P126" i="2"/>
  <c r="W126" i="2"/>
  <c r="O126" i="2"/>
  <c r="V126" i="2"/>
  <c r="N126" i="2"/>
  <c r="U126" i="2"/>
  <c r="M126" i="2"/>
  <c r="J126" i="2"/>
  <c r="H126" i="2"/>
  <c r="F126" i="2"/>
  <c r="E126" i="2"/>
  <c r="AB125" i="2"/>
  <c r="AD125" i="2"/>
  <c r="AA125" i="2"/>
  <c r="T125" i="2"/>
  <c r="S125" i="2"/>
  <c r="Z125" i="2"/>
  <c r="R125" i="2"/>
  <c r="Y125" i="2"/>
  <c r="Q125" i="2"/>
  <c r="X125" i="2"/>
  <c r="P125" i="2"/>
  <c r="W125" i="2"/>
  <c r="O125" i="2"/>
  <c r="V125" i="2"/>
  <c r="N125" i="2"/>
  <c r="U125" i="2"/>
  <c r="M125" i="2"/>
  <c r="J125" i="2"/>
  <c r="H125" i="2"/>
  <c r="F125" i="2"/>
  <c r="E125" i="2"/>
  <c r="AB124" i="2"/>
  <c r="AC124" i="2"/>
  <c r="AA124" i="2"/>
  <c r="AH124" i="2"/>
  <c r="AO124" i="2"/>
  <c r="T124" i="2"/>
  <c r="Q124" i="2"/>
  <c r="X124" i="2"/>
  <c r="P124" i="2"/>
  <c r="W124" i="2"/>
  <c r="O124" i="2"/>
  <c r="V124" i="2"/>
  <c r="N124" i="2"/>
  <c r="U124" i="2"/>
  <c r="M124" i="2"/>
  <c r="J124" i="2"/>
  <c r="H124" i="2"/>
  <c r="F124" i="2"/>
  <c r="E124" i="2"/>
  <c r="AB123" i="2"/>
  <c r="AC123" i="2"/>
  <c r="AA123" i="2"/>
  <c r="AH123" i="2"/>
  <c r="AO123" i="2"/>
  <c r="T123" i="2"/>
  <c r="Q123" i="2"/>
  <c r="X123" i="2"/>
  <c r="P123" i="2"/>
  <c r="W123" i="2"/>
  <c r="O123" i="2"/>
  <c r="V123" i="2"/>
  <c r="N123" i="2"/>
  <c r="U123" i="2"/>
  <c r="M123" i="2"/>
  <c r="J123" i="2"/>
  <c r="H123" i="2"/>
  <c r="F123" i="2"/>
  <c r="E123" i="2"/>
  <c r="AB122" i="2"/>
  <c r="AA122" i="2"/>
  <c r="AL122" i="2"/>
  <c r="T122" i="2"/>
  <c r="Q122" i="2"/>
  <c r="X122" i="2"/>
  <c r="P122" i="2"/>
  <c r="W122" i="2"/>
  <c r="O122" i="2"/>
  <c r="V122" i="2"/>
  <c r="N122" i="2"/>
  <c r="U122" i="2"/>
  <c r="M122" i="2"/>
  <c r="J122" i="2"/>
  <c r="H122" i="2"/>
  <c r="F122" i="2"/>
  <c r="E122" i="2"/>
  <c r="AB121" i="2"/>
  <c r="AA121" i="2"/>
  <c r="T121" i="2"/>
  <c r="Q121" i="2"/>
  <c r="X121" i="2"/>
  <c r="P121" i="2"/>
  <c r="W121" i="2"/>
  <c r="O121" i="2"/>
  <c r="V121" i="2"/>
  <c r="N121" i="2"/>
  <c r="U121" i="2"/>
  <c r="M121" i="2"/>
  <c r="J121" i="2"/>
  <c r="H121" i="2"/>
  <c r="F121" i="2"/>
  <c r="E121" i="2"/>
  <c r="AB120" i="2"/>
  <c r="AA120" i="2"/>
  <c r="AL120" i="2"/>
  <c r="T120" i="2"/>
  <c r="Q120" i="2"/>
  <c r="X120" i="2"/>
  <c r="P120" i="2"/>
  <c r="W120" i="2"/>
  <c r="O120" i="2"/>
  <c r="V120" i="2"/>
  <c r="N120" i="2"/>
  <c r="U120" i="2"/>
  <c r="M120" i="2"/>
  <c r="J120" i="2"/>
  <c r="H120" i="2"/>
  <c r="F120" i="2"/>
  <c r="E120" i="2"/>
  <c r="AB119" i="2"/>
  <c r="AA119" i="2"/>
  <c r="T119" i="2"/>
  <c r="Q119" i="2"/>
  <c r="X119" i="2"/>
  <c r="P119" i="2"/>
  <c r="W119" i="2"/>
  <c r="O119" i="2"/>
  <c r="V119" i="2"/>
  <c r="N119" i="2"/>
  <c r="U119" i="2"/>
  <c r="M119" i="2"/>
  <c r="J119" i="2"/>
  <c r="H119" i="2"/>
  <c r="F119" i="2"/>
  <c r="E119" i="2"/>
  <c r="AB118" i="2"/>
  <c r="AD118" i="2"/>
  <c r="AA118" i="2"/>
  <c r="T118" i="2"/>
  <c r="Q118" i="2"/>
  <c r="X118" i="2"/>
  <c r="P118" i="2"/>
  <c r="W118" i="2"/>
  <c r="O118" i="2"/>
  <c r="V118" i="2"/>
  <c r="N118" i="2"/>
  <c r="U118" i="2"/>
  <c r="M118" i="2"/>
  <c r="J118" i="2"/>
  <c r="H118" i="2"/>
  <c r="F118" i="2"/>
  <c r="E118" i="2"/>
  <c r="AB117" i="2"/>
  <c r="AD117" i="2"/>
  <c r="AA117" i="2"/>
  <c r="T117" i="2"/>
  <c r="Q117" i="2"/>
  <c r="X117" i="2"/>
  <c r="P117" i="2"/>
  <c r="W117" i="2"/>
  <c r="O117" i="2"/>
  <c r="V117" i="2"/>
  <c r="N117" i="2"/>
  <c r="U117" i="2"/>
  <c r="M117" i="2"/>
  <c r="J117" i="2"/>
  <c r="H117" i="2"/>
  <c r="F117" i="2"/>
  <c r="E117" i="2"/>
  <c r="AB116" i="2"/>
  <c r="AA116" i="2"/>
  <c r="AH116" i="2"/>
  <c r="AO116" i="2"/>
  <c r="T116" i="2"/>
  <c r="Q116" i="2"/>
  <c r="X116" i="2"/>
  <c r="P116" i="2"/>
  <c r="W116" i="2"/>
  <c r="O116" i="2"/>
  <c r="V116" i="2"/>
  <c r="N116" i="2"/>
  <c r="U116" i="2"/>
  <c r="M116" i="2"/>
  <c r="J116" i="2"/>
  <c r="H116" i="2"/>
  <c r="F116" i="2"/>
  <c r="E116" i="2"/>
  <c r="AB115" i="2"/>
  <c r="AC115" i="2"/>
  <c r="AA115" i="2"/>
  <c r="T115" i="2"/>
  <c r="Q115" i="2"/>
  <c r="X115" i="2"/>
  <c r="P115" i="2"/>
  <c r="W115" i="2"/>
  <c r="O115" i="2"/>
  <c r="V115" i="2"/>
  <c r="N115" i="2"/>
  <c r="U115" i="2"/>
  <c r="M115" i="2"/>
  <c r="J115" i="2"/>
  <c r="H115" i="2"/>
  <c r="F115" i="2"/>
  <c r="E115" i="2"/>
  <c r="AB114" i="2"/>
  <c r="AA114" i="2"/>
  <c r="AL114" i="2"/>
  <c r="T114" i="2"/>
  <c r="S114" i="2"/>
  <c r="Z114" i="2"/>
  <c r="R114" i="2"/>
  <c r="Y114" i="2"/>
  <c r="Q114" i="2"/>
  <c r="X114" i="2"/>
  <c r="P114" i="2"/>
  <c r="W114" i="2"/>
  <c r="O114" i="2"/>
  <c r="V114" i="2"/>
  <c r="N114" i="2"/>
  <c r="U114" i="2"/>
  <c r="M114" i="2"/>
  <c r="J114" i="2"/>
  <c r="H114" i="2"/>
  <c r="F114" i="2"/>
  <c r="E114" i="2"/>
  <c r="AB113" i="2"/>
  <c r="AD113" i="2"/>
  <c r="AA113" i="2"/>
  <c r="T113" i="2"/>
  <c r="S113" i="2"/>
  <c r="Z113" i="2"/>
  <c r="R113" i="2"/>
  <c r="Y113" i="2"/>
  <c r="Q113" i="2"/>
  <c r="X113" i="2"/>
  <c r="P113" i="2"/>
  <c r="W113" i="2"/>
  <c r="O113" i="2"/>
  <c r="V113" i="2"/>
  <c r="N113" i="2"/>
  <c r="U113" i="2"/>
  <c r="M113" i="2"/>
  <c r="J113" i="2"/>
  <c r="H113" i="2"/>
  <c r="F113" i="2"/>
  <c r="E113" i="2"/>
  <c r="AB112" i="2"/>
  <c r="AC112" i="2"/>
  <c r="AA112" i="2"/>
  <c r="AH112" i="2"/>
  <c r="AO112" i="2"/>
  <c r="T112" i="2"/>
  <c r="S112" i="2"/>
  <c r="Z112" i="2"/>
  <c r="R112" i="2"/>
  <c r="Y112" i="2"/>
  <c r="Q112" i="2"/>
  <c r="X112" i="2"/>
  <c r="P112" i="2"/>
  <c r="W112" i="2"/>
  <c r="O112" i="2"/>
  <c r="V112" i="2"/>
  <c r="N112" i="2"/>
  <c r="U112" i="2"/>
  <c r="M112" i="2"/>
  <c r="J112" i="2"/>
  <c r="H112" i="2"/>
  <c r="F112" i="2"/>
  <c r="E112" i="2"/>
  <c r="AB111" i="2"/>
  <c r="AA111" i="2"/>
  <c r="T111" i="2"/>
  <c r="S111" i="2"/>
  <c r="Z111" i="2"/>
  <c r="R111" i="2"/>
  <c r="Y111" i="2"/>
  <c r="Q111" i="2"/>
  <c r="X111" i="2"/>
  <c r="P111" i="2"/>
  <c r="W111" i="2"/>
  <c r="O111" i="2"/>
  <c r="V111" i="2"/>
  <c r="N111" i="2"/>
  <c r="U111" i="2"/>
  <c r="M111" i="2"/>
  <c r="J111" i="2"/>
  <c r="H111" i="2"/>
  <c r="F111" i="2"/>
  <c r="E111" i="2"/>
  <c r="AB110" i="2"/>
  <c r="AD110" i="2"/>
  <c r="AA110" i="2"/>
  <c r="T110" i="2"/>
  <c r="S110" i="2"/>
  <c r="Z110" i="2"/>
  <c r="R110" i="2"/>
  <c r="Y110" i="2"/>
  <c r="Q110" i="2"/>
  <c r="X110" i="2"/>
  <c r="P110" i="2"/>
  <c r="W110" i="2"/>
  <c r="O110" i="2"/>
  <c r="V110" i="2"/>
  <c r="N110" i="2"/>
  <c r="U110" i="2"/>
  <c r="M110" i="2"/>
  <c r="J110" i="2"/>
  <c r="H110" i="2"/>
  <c r="F110" i="2"/>
  <c r="E110" i="2"/>
  <c r="AB109" i="2"/>
  <c r="AD109" i="2"/>
  <c r="AA109" i="2"/>
  <c r="AI109" i="2"/>
  <c r="AP109" i="2"/>
  <c r="T109" i="2"/>
  <c r="S109" i="2"/>
  <c r="Z109" i="2"/>
  <c r="R109" i="2"/>
  <c r="Y109" i="2"/>
  <c r="Q109" i="2"/>
  <c r="X109" i="2"/>
  <c r="P109" i="2"/>
  <c r="W109" i="2"/>
  <c r="O109" i="2"/>
  <c r="V109" i="2"/>
  <c r="N109" i="2"/>
  <c r="U109" i="2"/>
  <c r="M109" i="2"/>
  <c r="J109" i="2"/>
  <c r="H109" i="2"/>
  <c r="F109" i="2"/>
  <c r="E109" i="2"/>
  <c r="AB108" i="2"/>
  <c r="AC108" i="2"/>
  <c r="AA108" i="2"/>
  <c r="AL108" i="2"/>
  <c r="T108" i="2"/>
  <c r="S108" i="2"/>
  <c r="Z108" i="2"/>
  <c r="R108" i="2"/>
  <c r="Y108" i="2"/>
  <c r="Q108" i="2"/>
  <c r="X108" i="2"/>
  <c r="P108" i="2"/>
  <c r="W108" i="2"/>
  <c r="O108" i="2"/>
  <c r="V108" i="2"/>
  <c r="N108" i="2"/>
  <c r="U108" i="2"/>
  <c r="M108" i="2"/>
  <c r="J108" i="2"/>
  <c r="H108" i="2"/>
  <c r="F108" i="2"/>
  <c r="E108" i="2"/>
  <c r="AB107" i="2"/>
  <c r="AA107" i="2"/>
  <c r="AI107" i="2"/>
  <c r="AP107" i="2"/>
  <c r="T107" i="2"/>
  <c r="Q107" i="2"/>
  <c r="X107" i="2"/>
  <c r="P107" i="2"/>
  <c r="W107" i="2"/>
  <c r="O107" i="2"/>
  <c r="V107" i="2"/>
  <c r="N107" i="2"/>
  <c r="U107" i="2"/>
  <c r="M107" i="2"/>
  <c r="J107" i="2"/>
  <c r="H107" i="2"/>
  <c r="F107" i="2"/>
  <c r="E107" i="2"/>
  <c r="AB106" i="2"/>
  <c r="AC106" i="2"/>
  <c r="AA106" i="2"/>
  <c r="AL106" i="2"/>
  <c r="T106" i="2"/>
  <c r="Q106" i="2"/>
  <c r="X106" i="2"/>
  <c r="P106" i="2"/>
  <c r="W106" i="2"/>
  <c r="O106" i="2"/>
  <c r="V106" i="2"/>
  <c r="N106" i="2"/>
  <c r="U106" i="2"/>
  <c r="M106" i="2"/>
  <c r="J106" i="2"/>
  <c r="H106" i="2"/>
  <c r="F106" i="2"/>
  <c r="E106" i="2"/>
  <c r="AB105" i="2"/>
  <c r="AC105" i="2"/>
  <c r="AA105" i="2"/>
  <c r="AH105" i="2"/>
  <c r="AO105" i="2"/>
  <c r="T105" i="2"/>
  <c r="Q105" i="2"/>
  <c r="X105" i="2"/>
  <c r="P105" i="2"/>
  <c r="W105" i="2"/>
  <c r="O105" i="2"/>
  <c r="V105" i="2"/>
  <c r="N105" i="2"/>
  <c r="U105" i="2"/>
  <c r="M105" i="2"/>
  <c r="J105" i="2"/>
  <c r="H105" i="2"/>
  <c r="F105" i="2"/>
  <c r="E105" i="2"/>
  <c r="AB104" i="2"/>
  <c r="AD104" i="2"/>
  <c r="AA104" i="2"/>
  <c r="T104" i="2"/>
  <c r="Q104" i="2"/>
  <c r="X104" i="2"/>
  <c r="P104" i="2"/>
  <c r="W104" i="2"/>
  <c r="O104" i="2"/>
  <c r="V104" i="2"/>
  <c r="N104" i="2"/>
  <c r="U104" i="2"/>
  <c r="M104" i="2"/>
  <c r="J104" i="2"/>
  <c r="H104" i="2"/>
  <c r="F104" i="2"/>
  <c r="E104" i="2"/>
  <c r="AB103" i="2"/>
  <c r="AD103" i="2"/>
  <c r="AA103" i="2"/>
  <c r="AI103" i="2"/>
  <c r="AP103" i="2"/>
  <c r="T103" i="2"/>
  <c r="Q103" i="2"/>
  <c r="X103" i="2"/>
  <c r="P103" i="2"/>
  <c r="W103" i="2"/>
  <c r="O103" i="2"/>
  <c r="V103" i="2"/>
  <c r="N103" i="2"/>
  <c r="U103" i="2"/>
  <c r="M103" i="2"/>
  <c r="J103" i="2"/>
  <c r="H103" i="2"/>
  <c r="F103" i="2"/>
  <c r="E103" i="2"/>
  <c r="AB102" i="2"/>
  <c r="AA102" i="2"/>
  <c r="B102" i="2"/>
  <c r="M102" i="2"/>
  <c r="L102" i="2"/>
  <c r="T102" i="2"/>
  <c r="J102" i="2"/>
  <c r="H102" i="2"/>
  <c r="F102" i="2"/>
  <c r="E102" i="2"/>
  <c r="AB101" i="2"/>
  <c r="AC101" i="2"/>
  <c r="AA101" i="2"/>
  <c r="AG101" i="2"/>
  <c r="AN101" i="2"/>
  <c r="M101" i="2"/>
  <c r="L101" i="2"/>
  <c r="J101" i="2"/>
  <c r="H101" i="2"/>
  <c r="F101" i="2"/>
  <c r="E101" i="2"/>
  <c r="AB100" i="2"/>
  <c r="AD100" i="2"/>
  <c r="AA100" i="2"/>
  <c r="AL100" i="2"/>
  <c r="M100" i="2"/>
  <c r="L100" i="2"/>
  <c r="S100" i="2"/>
  <c r="Z100" i="2"/>
  <c r="J100" i="2"/>
  <c r="H100" i="2"/>
  <c r="F100" i="2"/>
  <c r="E100" i="2"/>
  <c r="AB99" i="2"/>
  <c r="AC99" i="2"/>
  <c r="AA99" i="2"/>
  <c r="M99" i="2"/>
  <c r="L99" i="2"/>
  <c r="Q99" i="2"/>
  <c r="X99" i="2"/>
  <c r="J99" i="2"/>
  <c r="H99" i="2"/>
  <c r="F99" i="2"/>
  <c r="E99" i="2"/>
  <c r="AB98" i="2"/>
  <c r="AD98" i="2"/>
  <c r="AA98" i="2"/>
  <c r="AI98" i="2"/>
  <c r="AP98" i="2"/>
  <c r="M98" i="2"/>
  <c r="L98" i="2"/>
  <c r="T98" i="2"/>
  <c r="J98" i="2"/>
  <c r="H98" i="2"/>
  <c r="F98" i="2"/>
  <c r="E98" i="2"/>
  <c r="AB97" i="2"/>
  <c r="AC97" i="2"/>
  <c r="AA97" i="2"/>
  <c r="M97" i="2"/>
  <c r="L97" i="2"/>
  <c r="R97" i="2"/>
  <c r="Y97" i="2"/>
  <c r="J97" i="2"/>
  <c r="H97" i="2"/>
  <c r="F97" i="2"/>
  <c r="E97" i="2"/>
  <c r="AB96" i="2"/>
  <c r="AA96" i="2"/>
  <c r="AF96" i="2"/>
  <c r="AM96" i="2"/>
  <c r="M96" i="2"/>
  <c r="L96" i="2"/>
  <c r="T96" i="2"/>
  <c r="J96" i="2"/>
  <c r="H96" i="2"/>
  <c r="F96" i="2"/>
  <c r="E96" i="2"/>
  <c r="AB95" i="2"/>
  <c r="AC95" i="2"/>
  <c r="AA95" i="2"/>
  <c r="AG95" i="2"/>
  <c r="AN95" i="2"/>
  <c r="M95" i="2"/>
  <c r="L95" i="2"/>
  <c r="P95" i="2"/>
  <c r="W95" i="2"/>
  <c r="J95" i="2"/>
  <c r="H95" i="2"/>
  <c r="F95" i="2"/>
  <c r="E95" i="2"/>
  <c r="AB94" i="2"/>
  <c r="AC94" i="2"/>
  <c r="AA94" i="2"/>
  <c r="AI94" i="2"/>
  <c r="AP94" i="2"/>
  <c r="M94" i="2"/>
  <c r="L94" i="2"/>
  <c r="R94" i="2"/>
  <c r="Y94" i="2"/>
  <c r="J94" i="2"/>
  <c r="H94" i="2"/>
  <c r="F94" i="2"/>
  <c r="E94" i="2"/>
  <c r="AB93" i="2"/>
  <c r="AC93" i="2"/>
  <c r="AA93" i="2"/>
  <c r="AJ93" i="2"/>
  <c r="AQ93" i="2"/>
  <c r="M93" i="2"/>
  <c r="L93" i="2"/>
  <c r="R93" i="2"/>
  <c r="Y93" i="2"/>
  <c r="J93" i="2"/>
  <c r="H93" i="2"/>
  <c r="F93" i="2"/>
  <c r="E93" i="2"/>
  <c r="AB92" i="2"/>
  <c r="AD92" i="2"/>
  <c r="AA92" i="2"/>
  <c r="AK92" i="2"/>
  <c r="AR92" i="2"/>
  <c r="M92" i="2"/>
  <c r="L92" i="2"/>
  <c r="O92" i="2"/>
  <c r="V92" i="2"/>
  <c r="J92" i="2"/>
  <c r="H92" i="2"/>
  <c r="F92" i="2"/>
  <c r="E92" i="2"/>
  <c r="AB91" i="2"/>
  <c r="AA91" i="2"/>
  <c r="AH91" i="2"/>
  <c r="AO91" i="2"/>
  <c r="M91" i="2"/>
  <c r="L91" i="2"/>
  <c r="J91" i="2"/>
  <c r="H91" i="2"/>
  <c r="F91" i="2"/>
  <c r="E91" i="2"/>
  <c r="AB90" i="2"/>
  <c r="AA90" i="2"/>
  <c r="AL90" i="2"/>
  <c r="M90" i="2"/>
  <c r="L90" i="2"/>
  <c r="J90" i="2"/>
  <c r="F90" i="2"/>
  <c r="E90" i="2"/>
  <c r="AB89" i="2"/>
  <c r="AD89" i="2"/>
  <c r="AA89" i="2"/>
  <c r="T89" i="2"/>
  <c r="Q89" i="2"/>
  <c r="X89" i="2"/>
  <c r="P89" i="2"/>
  <c r="W89" i="2"/>
  <c r="O89" i="2"/>
  <c r="V89" i="2"/>
  <c r="N89" i="2"/>
  <c r="U89" i="2"/>
  <c r="M89" i="2"/>
  <c r="J89" i="2"/>
  <c r="F89" i="2"/>
  <c r="E89" i="2"/>
  <c r="AB88" i="2"/>
  <c r="AC88" i="2"/>
  <c r="AA88" i="2"/>
  <c r="T88" i="2"/>
  <c r="Q88" i="2"/>
  <c r="X88" i="2"/>
  <c r="P88" i="2"/>
  <c r="W88" i="2"/>
  <c r="O88" i="2"/>
  <c r="V88" i="2"/>
  <c r="N88" i="2"/>
  <c r="U88" i="2"/>
  <c r="M88" i="2"/>
  <c r="J88" i="2"/>
  <c r="F88" i="2"/>
  <c r="E88" i="2"/>
  <c r="AB87" i="2"/>
  <c r="AA87" i="2"/>
  <c r="T87" i="2"/>
  <c r="Q87" i="2"/>
  <c r="X87" i="2"/>
  <c r="P87" i="2"/>
  <c r="W87" i="2"/>
  <c r="O87" i="2"/>
  <c r="V87" i="2"/>
  <c r="N87" i="2"/>
  <c r="U87" i="2"/>
  <c r="M87" i="2"/>
  <c r="J87" i="2"/>
  <c r="F87" i="2"/>
  <c r="E87" i="2"/>
  <c r="AD86" i="2"/>
  <c r="AC86" i="2"/>
  <c r="AB86" i="2"/>
  <c r="AA86" i="2"/>
  <c r="AI86" i="2"/>
  <c r="AP86" i="2"/>
  <c r="T86" i="2"/>
  <c r="Q86" i="2"/>
  <c r="X86" i="2"/>
  <c r="P86" i="2"/>
  <c r="W86" i="2"/>
  <c r="O86" i="2"/>
  <c r="V86" i="2"/>
  <c r="N86" i="2"/>
  <c r="U86" i="2"/>
  <c r="M86" i="2"/>
  <c r="J86" i="2"/>
  <c r="F86" i="2"/>
  <c r="E86" i="2"/>
  <c r="AB85" i="2"/>
  <c r="AD85" i="2"/>
  <c r="AA85" i="2"/>
  <c r="AG85" i="2"/>
  <c r="AN85" i="2"/>
  <c r="T85" i="2"/>
  <c r="Q85" i="2"/>
  <c r="X85" i="2"/>
  <c r="P85" i="2"/>
  <c r="W85" i="2"/>
  <c r="O85" i="2"/>
  <c r="V85" i="2"/>
  <c r="N85" i="2"/>
  <c r="U85" i="2"/>
  <c r="M85" i="2"/>
  <c r="J85" i="2"/>
  <c r="F85" i="2"/>
  <c r="E85" i="2"/>
  <c r="AB84" i="2"/>
  <c r="T84" i="2"/>
  <c r="Q84" i="2"/>
  <c r="X84" i="2"/>
  <c r="P84" i="2"/>
  <c r="W84" i="2"/>
  <c r="O84" i="2"/>
  <c r="V84" i="2"/>
  <c r="N84" i="2"/>
  <c r="U84" i="2"/>
  <c r="M84" i="2"/>
  <c r="J84" i="2"/>
  <c r="F84" i="2"/>
  <c r="E84" i="2"/>
  <c r="AD83" i="2"/>
  <c r="AC83" i="2"/>
  <c r="AB83" i="2"/>
  <c r="AA83" i="2"/>
  <c r="T83" i="2"/>
  <c r="Q83" i="2"/>
  <c r="X83" i="2"/>
  <c r="P83" i="2"/>
  <c r="W83" i="2"/>
  <c r="O83" i="2"/>
  <c r="V83" i="2"/>
  <c r="N83" i="2"/>
  <c r="U83" i="2"/>
  <c r="M83" i="2"/>
  <c r="J83" i="2"/>
  <c r="F83" i="2"/>
  <c r="E83" i="2"/>
  <c r="AB82" i="2"/>
  <c r="AA82" i="2"/>
  <c r="AH82" i="2"/>
  <c r="AO82" i="2"/>
  <c r="T82" i="2"/>
  <c r="Q82" i="2"/>
  <c r="X82" i="2"/>
  <c r="P82" i="2"/>
  <c r="W82" i="2"/>
  <c r="O82" i="2"/>
  <c r="V82" i="2"/>
  <c r="N82" i="2"/>
  <c r="U82" i="2"/>
  <c r="M82" i="2"/>
  <c r="J82" i="2"/>
  <c r="F82" i="2"/>
  <c r="E82" i="2"/>
  <c r="AL81" i="2"/>
  <c r="AK81" i="2"/>
  <c r="AR81" i="2"/>
  <c r="AJ81" i="2"/>
  <c r="AQ81" i="2"/>
  <c r="AI81" i="2"/>
  <c r="AP81" i="2"/>
  <c r="AH81" i="2"/>
  <c r="AO81" i="2"/>
  <c r="AG81" i="2"/>
  <c r="AN81" i="2"/>
  <c r="AF81" i="2"/>
  <c r="AM81" i="2"/>
  <c r="AB81" i="2"/>
  <c r="AD81" i="2"/>
  <c r="J81" i="2"/>
  <c r="F81" i="2"/>
  <c r="E81" i="2"/>
  <c r="B81" i="2"/>
  <c r="AL80" i="2"/>
  <c r="AK80" i="2"/>
  <c r="AR80" i="2"/>
  <c r="AJ80" i="2"/>
  <c r="AQ80" i="2"/>
  <c r="AI80" i="2"/>
  <c r="AP80" i="2"/>
  <c r="AH80" i="2"/>
  <c r="AO80" i="2"/>
  <c r="AG80" i="2"/>
  <c r="AN80" i="2"/>
  <c r="AF80" i="2"/>
  <c r="AM80" i="2"/>
  <c r="AB80" i="2"/>
  <c r="AD80" i="2"/>
  <c r="J80" i="2"/>
  <c r="F80" i="2"/>
  <c r="E80" i="2"/>
  <c r="B80" i="2"/>
  <c r="AL79" i="2"/>
  <c r="AK79" i="2"/>
  <c r="AR79" i="2"/>
  <c r="AJ79" i="2"/>
  <c r="AQ79" i="2"/>
  <c r="AI79" i="2"/>
  <c r="AP79" i="2"/>
  <c r="AH79" i="2"/>
  <c r="AO79" i="2"/>
  <c r="AG79" i="2"/>
  <c r="AN79" i="2"/>
  <c r="AF79" i="2"/>
  <c r="AM79" i="2"/>
  <c r="AB79" i="2"/>
  <c r="AD79" i="2"/>
  <c r="J79" i="2"/>
  <c r="F79" i="2"/>
  <c r="E79" i="2"/>
  <c r="B79" i="2"/>
  <c r="AB78" i="2"/>
  <c r="AD78" i="2"/>
  <c r="AA78" i="2"/>
  <c r="AF78" i="2"/>
  <c r="AM78" i="2"/>
  <c r="J78" i="2"/>
  <c r="F78" i="2"/>
  <c r="E78" i="2"/>
  <c r="AB77" i="2"/>
  <c r="AA77" i="2"/>
  <c r="AI77" i="2"/>
  <c r="AP77" i="2"/>
  <c r="M77" i="2"/>
  <c r="L77" i="2"/>
  <c r="T77" i="2"/>
  <c r="J77" i="2"/>
  <c r="F77" i="2"/>
  <c r="E77" i="2"/>
  <c r="AB76" i="2"/>
  <c r="AA76" i="2"/>
  <c r="AI76" i="2"/>
  <c r="AP76" i="2"/>
  <c r="M76" i="2"/>
  <c r="L76" i="2"/>
  <c r="T76" i="2"/>
  <c r="J76" i="2"/>
  <c r="F76" i="2"/>
  <c r="E76" i="2"/>
  <c r="AB75" i="2"/>
  <c r="AA75" i="2"/>
  <c r="AH75" i="2"/>
  <c r="AO75" i="2"/>
  <c r="M75" i="2"/>
  <c r="L75" i="2"/>
  <c r="T75" i="2"/>
  <c r="J75" i="2"/>
  <c r="F75" i="2"/>
  <c r="E75" i="2"/>
  <c r="AB74" i="2"/>
  <c r="AA74" i="2"/>
  <c r="AI74" i="2"/>
  <c r="AP74" i="2"/>
  <c r="T74" i="2"/>
  <c r="Q74" i="2"/>
  <c r="X74" i="2"/>
  <c r="P74" i="2"/>
  <c r="W74" i="2"/>
  <c r="O74" i="2"/>
  <c r="V74" i="2"/>
  <c r="N74" i="2"/>
  <c r="U74" i="2"/>
  <c r="M74" i="2"/>
  <c r="J74" i="2"/>
  <c r="F74" i="2"/>
  <c r="E74" i="2"/>
  <c r="AB73" i="2"/>
  <c r="AD73" i="2"/>
  <c r="AA73" i="2"/>
  <c r="AF73" i="2"/>
  <c r="AM73" i="2"/>
  <c r="T73" i="2"/>
  <c r="Q73" i="2"/>
  <c r="X73" i="2"/>
  <c r="P73" i="2"/>
  <c r="W73" i="2"/>
  <c r="O73" i="2"/>
  <c r="V73" i="2"/>
  <c r="N73" i="2"/>
  <c r="U73" i="2"/>
  <c r="M73" i="2"/>
  <c r="J73" i="2"/>
  <c r="F73" i="2"/>
  <c r="E73" i="2"/>
  <c r="AB72" i="2"/>
  <c r="AA72" i="2"/>
  <c r="T72" i="2"/>
  <c r="Q72" i="2"/>
  <c r="X72" i="2"/>
  <c r="P72" i="2"/>
  <c r="W72" i="2"/>
  <c r="O72" i="2"/>
  <c r="V72" i="2"/>
  <c r="N72" i="2"/>
  <c r="U72" i="2"/>
  <c r="M72" i="2"/>
  <c r="J72" i="2"/>
  <c r="F72" i="2"/>
  <c r="E72" i="2"/>
  <c r="AB71" i="2"/>
  <c r="AD71" i="2"/>
  <c r="AA71" i="2"/>
  <c r="AJ71" i="2"/>
  <c r="AQ71" i="2"/>
  <c r="T71" i="2"/>
  <c r="Q71" i="2"/>
  <c r="X71" i="2"/>
  <c r="P71" i="2"/>
  <c r="W71" i="2"/>
  <c r="O71" i="2"/>
  <c r="V71" i="2"/>
  <c r="N71" i="2"/>
  <c r="U71" i="2"/>
  <c r="M71" i="2"/>
  <c r="J71" i="2"/>
  <c r="F71" i="2"/>
  <c r="E71" i="2"/>
  <c r="AB70" i="2"/>
  <c r="AC70" i="2"/>
  <c r="AA70" i="2"/>
  <c r="AH70" i="2"/>
  <c r="AO70" i="2"/>
  <c r="T70" i="2"/>
  <c r="Q70" i="2"/>
  <c r="X70" i="2"/>
  <c r="P70" i="2"/>
  <c r="W70" i="2"/>
  <c r="O70" i="2"/>
  <c r="V70" i="2"/>
  <c r="N70" i="2"/>
  <c r="U70" i="2"/>
  <c r="M70" i="2"/>
  <c r="J70" i="2"/>
  <c r="F70" i="2"/>
  <c r="E70" i="2"/>
  <c r="AB69" i="2"/>
  <c r="AD69" i="2"/>
  <c r="AA69" i="2"/>
  <c r="AF69" i="2"/>
  <c r="AM69" i="2"/>
  <c r="T69" i="2"/>
  <c r="Q69" i="2"/>
  <c r="X69" i="2"/>
  <c r="P69" i="2"/>
  <c r="W69" i="2"/>
  <c r="O69" i="2"/>
  <c r="V69" i="2"/>
  <c r="N69" i="2"/>
  <c r="U69" i="2"/>
  <c r="M69" i="2"/>
  <c r="J69" i="2"/>
  <c r="F69" i="2"/>
  <c r="E69" i="2"/>
  <c r="AB68" i="2"/>
  <c r="AC68" i="2"/>
  <c r="AA68" i="2"/>
  <c r="T68" i="2"/>
  <c r="Q68" i="2"/>
  <c r="X68" i="2"/>
  <c r="P68" i="2"/>
  <c r="W68" i="2"/>
  <c r="O68" i="2"/>
  <c r="V68" i="2"/>
  <c r="N68" i="2"/>
  <c r="U68" i="2"/>
  <c r="M68" i="2"/>
  <c r="J68" i="2"/>
  <c r="F68" i="2"/>
  <c r="E68" i="2"/>
  <c r="AB67" i="2"/>
  <c r="AD67" i="2"/>
  <c r="AA67" i="2"/>
  <c r="AL67" i="2"/>
  <c r="T67" i="2"/>
  <c r="Q67" i="2"/>
  <c r="X67" i="2"/>
  <c r="P67" i="2"/>
  <c r="W67" i="2"/>
  <c r="O67" i="2"/>
  <c r="V67" i="2"/>
  <c r="N67" i="2"/>
  <c r="U67" i="2"/>
  <c r="M67" i="2"/>
  <c r="J67" i="2"/>
  <c r="F67" i="2"/>
  <c r="E67" i="2"/>
  <c r="AB66" i="2"/>
  <c r="AC66" i="2"/>
  <c r="AA66" i="2"/>
  <c r="AI66" i="2"/>
  <c r="AP66" i="2"/>
  <c r="T66" i="2"/>
  <c r="Q66" i="2"/>
  <c r="X66" i="2"/>
  <c r="P66" i="2"/>
  <c r="W66" i="2"/>
  <c r="O66" i="2"/>
  <c r="V66" i="2"/>
  <c r="N66" i="2"/>
  <c r="U66" i="2"/>
  <c r="M66" i="2"/>
  <c r="J66" i="2"/>
  <c r="F66" i="2"/>
  <c r="E66" i="2"/>
  <c r="AD65" i="2"/>
  <c r="AB65" i="2"/>
  <c r="AC65" i="2"/>
  <c r="AA65" i="2"/>
  <c r="T65" i="2"/>
  <c r="Q65" i="2"/>
  <c r="X65" i="2"/>
  <c r="P65" i="2"/>
  <c r="W65" i="2"/>
  <c r="O65" i="2"/>
  <c r="V65" i="2"/>
  <c r="N65" i="2"/>
  <c r="U65" i="2"/>
  <c r="M65" i="2"/>
  <c r="J65" i="2"/>
  <c r="H65" i="2"/>
  <c r="F65" i="2"/>
  <c r="E65" i="2"/>
  <c r="AD64" i="2"/>
  <c r="AB64" i="2"/>
  <c r="AC64" i="2"/>
  <c r="AA64" i="2"/>
  <c r="AH64" i="2"/>
  <c r="AO64" i="2"/>
  <c r="T64" i="2"/>
  <c r="Q64" i="2"/>
  <c r="X64" i="2"/>
  <c r="P64" i="2"/>
  <c r="W64" i="2"/>
  <c r="O64" i="2"/>
  <c r="V64" i="2"/>
  <c r="N64" i="2"/>
  <c r="U64" i="2"/>
  <c r="M64" i="2"/>
  <c r="J64" i="2"/>
  <c r="H64" i="2"/>
  <c r="F64" i="2"/>
  <c r="E64" i="2"/>
  <c r="AD63" i="2"/>
  <c r="AB63" i="2"/>
  <c r="AC63" i="2"/>
  <c r="AA63" i="2"/>
  <c r="T63" i="2"/>
  <c r="S63" i="2"/>
  <c r="Z63" i="2"/>
  <c r="R63" i="2"/>
  <c r="Y63" i="2"/>
  <c r="Q63" i="2"/>
  <c r="X63" i="2"/>
  <c r="P63" i="2"/>
  <c r="W63" i="2"/>
  <c r="O63" i="2"/>
  <c r="V63" i="2"/>
  <c r="N63" i="2"/>
  <c r="U63" i="2"/>
  <c r="M63" i="2"/>
  <c r="J63" i="2"/>
  <c r="H63" i="2"/>
  <c r="F63" i="2"/>
  <c r="E63" i="2"/>
  <c r="AD62" i="2"/>
  <c r="AB62" i="2"/>
  <c r="AC62" i="2"/>
  <c r="AA62" i="2"/>
  <c r="AH62" i="2"/>
  <c r="AO62" i="2"/>
  <c r="T62" i="2"/>
  <c r="Q62" i="2"/>
  <c r="X62" i="2"/>
  <c r="P62" i="2"/>
  <c r="W62" i="2"/>
  <c r="O62" i="2"/>
  <c r="V62" i="2"/>
  <c r="N62" i="2"/>
  <c r="U62" i="2"/>
  <c r="M62" i="2"/>
  <c r="J62" i="2"/>
  <c r="H62" i="2"/>
  <c r="F62" i="2"/>
  <c r="E62" i="2"/>
  <c r="AD61" i="2"/>
  <c r="AB61" i="2"/>
  <c r="AC61" i="2"/>
  <c r="AA61" i="2"/>
  <c r="AJ61" i="2"/>
  <c r="AQ61" i="2"/>
  <c r="T61" i="2"/>
  <c r="Q61" i="2"/>
  <c r="X61" i="2"/>
  <c r="P61" i="2"/>
  <c r="W61" i="2"/>
  <c r="O61" i="2"/>
  <c r="V61" i="2"/>
  <c r="N61" i="2"/>
  <c r="U61" i="2"/>
  <c r="M61" i="2"/>
  <c r="J61" i="2"/>
  <c r="H61" i="2"/>
  <c r="F61" i="2"/>
  <c r="E61" i="2"/>
  <c r="AD60" i="2"/>
  <c r="AB60" i="2"/>
  <c r="AC60" i="2"/>
  <c r="AA60" i="2"/>
  <c r="AL60" i="2"/>
  <c r="T60" i="2"/>
  <c r="Q60" i="2"/>
  <c r="X60" i="2"/>
  <c r="P60" i="2"/>
  <c r="W60" i="2"/>
  <c r="O60" i="2"/>
  <c r="V60" i="2"/>
  <c r="N60" i="2"/>
  <c r="U60" i="2"/>
  <c r="M60" i="2"/>
  <c r="J60" i="2"/>
  <c r="H60" i="2"/>
  <c r="F60" i="2"/>
  <c r="E60" i="2"/>
  <c r="AD59" i="2"/>
  <c r="AB59" i="2"/>
  <c r="AC59" i="2"/>
  <c r="AA59" i="2"/>
  <c r="AH59" i="2"/>
  <c r="AO59" i="2"/>
  <c r="T59" i="2"/>
  <c r="Q59" i="2"/>
  <c r="X59" i="2"/>
  <c r="P59" i="2"/>
  <c r="W59" i="2"/>
  <c r="O59" i="2"/>
  <c r="V59" i="2"/>
  <c r="N59" i="2"/>
  <c r="U59" i="2"/>
  <c r="M59" i="2"/>
  <c r="J59" i="2"/>
  <c r="H59" i="2"/>
  <c r="F59" i="2"/>
  <c r="E59" i="2"/>
  <c r="AD58" i="2"/>
  <c r="AB58" i="2"/>
  <c r="AC58" i="2"/>
  <c r="AA58" i="2"/>
  <c r="AH58" i="2"/>
  <c r="AO58" i="2"/>
  <c r="T58" i="2"/>
  <c r="Q58" i="2"/>
  <c r="X58" i="2"/>
  <c r="P58" i="2"/>
  <c r="W58" i="2"/>
  <c r="O58" i="2"/>
  <c r="V58" i="2"/>
  <c r="N58" i="2"/>
  <c r="U58" i="2"/>
  <c r="M58" i="2"/>
  <c r="J58" i="2"/>
  <c r="H58" i="2"/>
  <c r="F58" i="2"/>
  <c r="E58" i="2"/>
  <c r="AD57" i="2"/>
  <c r="AB57" i="2"/>
  <c r="AC57" i="2"/>
  <c r="AA57" i="2"/>
  <c r="AJ57" i="2"/>
  <c r="AQ57" i="2"/>
  <c r="T57" i="2"/>
  <c r="Q57" i="2"/>
  <c r="X57" i="2"/>
  <c r="P57" i="2"/>
  <c r="W57" i="2"/>
  <c r="O57" i="2"/>
  <c r="V57" i="2"/>
  <c r="N57" i="2"/>
  <c r="U57" i="2"/>
  <c r="M57" i="2"/>
  <c r="J57" i="2"/>
  <c r="H57" i="2"/>
  <c r="F57" i="2"/>
  <c r="E57" i="2"/>
  <c r="AD56" i="2"/>
  <c r="AB56" i="2"/>
  <c r="AC56" i="2"/>
  <c r="AA56" i="2"/>
  <c r="AL56" i="2"/>
  <c r="T56" i="2"/>
  <c r="Q56" i="2"/>
  <c r="X56" i="2"/>
  <c r="P56" i="2"/>
  <c r="W56" i="2"/>
  <c r="O56" i="2"/>
  <c r="V56" i="2"/>
  <c r="N56" i="2"/>
  <c r="U56" i="2"/>
  <c r="M56" i="2"/>
  <c r="J56" i="2"/>
  <c r="H56" i="2"/>
  <c r="F56" i="2"/>
  <c r="E56" i="2"/>
  <c r="AD55" i="2"/>
  <c r="AB55" i="2"/>
  <c r="AC55" i="2"/>
  <c r="AA55" i="2"/>
  <c r="AL55" i="2"/>
  <c r="T55" i="2"/>
  <c r="Q55" i="2"/>
  <c r="X55" i="2"/>
  <c r="P55" i="2"/>
  <c r="W55" i="2"/>
  <c r="O55" i="2"/>
  <c r="V55" i="2"/>
  <c r="N55" i="2"/>
  <c r="U55" i="2"/>
  <c r="M55" i="2"/>
  <c r="J55" i="2"/>
  <c r="H55" i="2"/>
  <c r="F55" i="2"/>
  <c r="E55" i="2"/>
  <c r="AD54" i="2"/>
  <c r="AB54" i="2"/>
  <c r="AC54" i="2"/>
  <c r="AA54" i="2"/>
  <c r="T54" i="2"/>
  <c r="Q54" i="2"/>
  <c r="X54" i="2"/>
  <c r="P54" i="2"/>
  <c r="W54" i="2"/>
  <c r="O54" i="2"/>
  <c r="V54" i="2"/>
  <c r="N54" i="2"/>
  <c r="U54" i="2"/>
  <c r="M54" i="2"/>
  <c r="J54" i="2"/>
  <c r="H54" i="2"/>
  <c r="F54" i="2"/>
  <c r="E54" i="2"/>
  <c r="AD53" i="2"/>
  <c r="AC53" i="2"/>
  <c r="AB53" i="2"/>
  <c r="AA53" i="2"/>
  <c r="AI53" i="2"/>
  <c r="AP53" i="2"/>
  <c r="T53" i="2"/>
  <c r="Q53" i="2"/>
  <c r="X53" i="2"/>
  <c r="P53" i="2"/>
  <c r="W53" i="2"/>
  <c r="O53" i="2"/>
  <c r="V53" i="2"/>
  <c r="N53" i="2"/>
  <c r="U53" i="2"/>
  <c r="M53" i="2"/>
  <c r="J53" i="2"/>
  <c r="H53" i="2"/>
  <c r="F53" i="2"/>
  <c r="E53" i="2"/>
  <c r="AD52" i="2"/>
  <c r="AB52" i="2"/>
  <c r="AC52" i="2"/>
  <c r="AA52" i="2"/>
  <c r="AH52" i="2"/>
  <c r="AO52" i="2"/>
  <c r="M52" i="2"/>
  <c r="L52" i="2"/>
  <c r="O52" i="2"/>
  <c r="V52" i="2"/>
  <c r="J52" i="2"/>
  <c r="H52" i="2"/>
  <c r="F52" i="2"/>
  <c r="E52" i="2"/>
  <c r="AD51" i="2"/>
  <c r="AB51" i="2"/>
  <c r="AC51" i="2"/>
  <c r="AA51" i="2"/>
  <c r="AL51" i="2"/>
  <c r="M51" i="2"/>
  <c r="L51" i="2"/>
  <c r="P51" i="2"/>
  <c r="W51" i="2"/>
  <c r="J51" i="2"/>
  <c r="H51" i="2"/>
  <c r="F51" i="2"/>
  <c r="E51" i="2"/>
  <c r="AD50" i="2"/>
  <c r="AB50" i="2"/>
  <c r="AC50" i="2"/>
  <c r="AA50" i="2"/>
  <c r="AH50" i="2"/>
  <c r="AO50" i="2"/>
  <c r="M50" i="2"/>
  <c r="L50" i="2"/>
  <c r="Q50" i="2"/>
  <c r="X50" i="2"/>
  <c r="J50" i="2"/>
  <c r="H50" i="2"/>
  <c r="F50" i="2"/>
  <c r="E50" i="2"/>
  <c r="AD49" i="2"/>
  <c r="AB49" i="2"/>
  <c r="AC49" i="2"/>
  <c r="AA49" i="2"/>
  <c r="B49" i="2"/>
  <c r="T49" i="2"/>
  <c r="Q49" i="2"/>
  <c r="X49" i="2"/>
  <c r="P49" i="2"/>
  <c r="W49" i="2"/>
  <c r="O49" i="2"/>
  <c r="V49" i="2"/>
  <c r="N49" i="2"/>
  <c r="U49" i="2"/>
  <c r="M49" i="2"/>
  <c r="J49" i="2"/>
  <c r="H49" i="2"/>
  <c r="F49" i="2"/>
  <c r="E49" i="2"/>
  <c r="AD48" i="2"/>
  <c r="AB48" i="2"/>
  <c r="AC48" i="2"/>
  <c r="AA48" i="2"/>
  <c r="AI48" i="2"/>
  <c r="AP48" i="2"/>
  <c r="T48" i="2"/>
  <c r="Q48" i="2"/>
  <c r="X48" i="2"/>
  <c r="P48" i="2"/>
  <c r="W48" i="2"/>
  <c r="O48" i="2"/>
  <c r="V48" i="2"/>
  <c r="N48" i="2"/>
  <c r="U48" i="2"/>
  <c r="M48" i="2"/>
  <c r="J48" i="2"/>
  <c r="H48" i="2"/>
  <c r="F48" i="2"/>
  <c r="E48" i="2"/>
  <c r="AD47" i="2"/>
  <c r="AB47" i="2"/>
  <c r="AC47" i="2"/>
  <c r="AA47" i="2"/>
  <c r="B47" i="2"/>
  <c r="T47" i="2"/>
  <c r="Q47" i="2"/>
  <c r="X47" i="2"/>
  <c r="P47" i="2"/>
  <c r="W47" i="2"/>
  <c r="O47" i="2"/>
  <c r="V47" i="2"/>
  <c r="N47" i="2"/>
  <c r="U47" i="2"/>
  <c r="M47" i="2"/>
  <c r="J47" i="2"/>
  <c r="H47" i="2"/>
  <c r="F47" i="2"/>
  <c r="E47" i="2"/>
  <c r="AD46" i="2"/>
  <c r="AB46" i="2"/>
  <c r="AC46" i="2"/>
  <c r="AA46" i="2"/>
  <c r="AI46" i="2"/>
  <c r="AP46" i="2"/>
  <c r="T46" i="2"/>
  <c r="Q46" i="2"/>
  <c r="X46" i="2"/>
  <c r="P46" i="2"/>
  <c r="W46" i="2"/>
  <c r="O46" i="2"/>
  <c r="V46" i="2"/>
  <c r="N46" i="2"/>
  <c r="U46" i="2"/>
  <c r="M46" i="2"/>
  <c r="J46" i="2"/>
  <c r="H46" i="2"/>
  <c r="F46" i="2"/>
  <c r="E46" i="2"/>
  <c r="AD45" i="2"/>
  <c r="AB45" i="2"/>
  <c r="AC45" i="2"/>
  <c r="AA45" i="2"/>
  <c r="B45" i="2"/>
  <c r="T45" i="2"/>
  <c r="Q45" i="2"/>
  <c r="X45" i="2"/>
  <c r="P45" i="2"/>
  <c r="W45" i="2"/>
  <c r="O45" i="2"/>
  <c r="V45" i="2"/>
  <c r="N45" i="2"/>
  <c r="U45" i="2"/>
  <c r="M45" i="2"/>
  <c r="J45" i="2"/>
  <c r="H45" i="2"/>
  <c r="F45" i="2"/>
  <c r="E45" i="2"/>
  <c r="AD44" i="2"/>
  <c r="AB44" i="2"/>
  <c r="AC44" i="2"/>
  <c r="AA44" i="2"/>
  <c r="AI44" i="2"/>
  <c r="AP44" i="2"/>
  <c r="T44" i="2"/>
  <c r="Q44" i="2"/>
  <c r="X44" i="2"/>
  <c r="P44" i="2"/>
  <c r="W44" i="2"/>
  <c r="O44" i="2"/>
  <c r="V44" i="2"/>
  <c r="N44" i="2"/>
  <c r="U44" i="2"/>
  <c r="M44" i="2"/>
  <c r="J44" i="2"/>
  <c r="H44" i="2"/>
  <c r="F44" i="2"/>
  <c r="E44" i="2"/>
  <c r="AD43" i="2"/>
  <c r="AB43" i="2"/>
  <c r="AC43" i="2"/>
  <c r="AA43" i="2"/>
  <c r="B43" i="2"/>
  <c r="T43" i="2"/>
  <c r="Q43" i="2"/>
  <c r="X43" i="2"/>
  <c r="P43" i="2"/>
  <c r="W43" i="2"/>
  <c r="O43" i="2"/>
  <c r="V43" i="2"/>
  <c r="N43" i="2"/>
  <c r="U43" i="2"/>
  <c r="M43" i="2"/>
  <c r="J43" i="2"/>
  <c r="H43" i="2"/>
  <c r="F43" i="2"/>
  <c r="E43" i="2"/>
  <c r="AD42" i="2"/>
  <c r="AB42" i="2"/>
  <c r="AC42" i="2"/>
  <c r="AA42" i="2"/>
  <c r="AF42" i="2"/>
  <c r="AM42" i="2"/>
  <c r="M42" i="2"/>
  <c r="L42" i="2"/>
  <c r="Q42" i="2"/>
  <c r="X42" i="2"/>
  <c r="J42" i="2"/>
  <c r="H42" i="2"/>
  <c r="F42" i="2"/>
  <c r="E42" i="2"/>
  <c r="AD41" i="2"/>
  <c r="AB41" i="2"/>
  <c r="AC41" i="2"/>
  <c r="AA41" i="2"/>
  <c r="AI41" i="2"/>
  <c r="AP41" i="2"/>
  <c r="T41" i="2"/>
  <c r="Q41" i="2"/>
  <c r="X41" i="2"/>
  <c r="P41" i="2"/>
  <c r="W41" i="2"/>
  <c r="O41" i="2"/>
  <c r="V41" i="2"/>
  <c r="N41" i="2"/>
  <c r="U41" i="2"/>
  <c r="M41" i="2"/>
  <c r="J41" i="2"/>
  <c r="H41" i="2"/>
  <c r="F41" i="2"/>
  <c r="E41" i="2"/>
  <c r="AD40" i="2"/>
  <c r="AB40" i="2"/>
  <c r="AC40" i="2"/>
  <c r="AA40" i="2"/>
  <c r="AI40" i="2"/>
  <c r="AP40" i="2"/>
  <c r="T40" i="2"/>
  <c r="Q40" i="2"/>
  <c r="X40" i="2"/>
  <c r="P40" i="2"/>
  <c r="W40" i="2"/>
  <c r="O40" i="2"/>
  <c r="V40" i="2"/>
  <c r="N40" i="2"/>
  <c r="U40" i="2"/>
  <c r="M40" i="2"/>
  <c r="J40" i="2"/>
  <c r="H40" i="2"/>
  <c r="F40" i="2"/>
  <c r="E40" i="2"/>
  <c r="AB39" i="2"/>
  <c r="AD39" i="2"/>
  <c r="AA39" i="2"/>
  <c r="AI39" i="2"/>
  <c r="AP39" i="2"/>
  <c r="M39" i="2"/>
  <c r="L39" i="2"/>
  <c r="P39" i="2"/>
  <c r="W39" i="2"/>
  <c r="J39" i="2"/>
  <c r="H39" i="2"/>
  <c r="F39" i="2"/>
  <c r="E39" i="2"/>
  <c r="AB38" i="2"/>
  <c r="AA38" i="2"/>
  <c r="M38" i="2"/>
  <c r="L38" i="2"/>
  <c r="P38" i="2"/>
  <c r="W38" i="2"/>
  <c r="J38" i="2"/>
  <c r="H38" i="2"/>
  <c r="F38" i="2"/>
  <c r="E38" i="2"/>
  <c r="AB37" i="2"/>
  <c r="AD37" i="2"/>
  <c r="AA37" i="2"/>
  <c r="AI37" i="2"/>
  <c r="AP37" i="2"/>
  <c r="M37" i="2"/>
  <c r="L37" i="2"/>
  <c r="J37" i="2"/>
  <c r="H37" i="2"/>
  <c r="F37" i="2"/>
  <c r="E37" i="2"/>
  <c r="AB36" i="2"/>
  <c r="AC36" i="2"/>
  <c r="AA36" i="2"/>
  <c r="AK36" i="2"/>
  <c r="AR36" i="2"/>
  <c r="T36" i="2"/>
  <c r="Q36" i="2"/>
  <c r="X36" i="2"/>
  <c r="P36" i="2"/>
  <c r="W36" i="2"/>
  <c r="O36" i="2"/>
  <c r="V36" i="2"/>
  <c r="N36" i="2"/>
  <c r="U36" i="2"/>
  <c r="M36" i="2"/>
  <c r="J36" i="2"/>
  <c r="H36" i="2"/>
  <c r="F36" i="2"/>
  <c r="E36" i="2"/>
  <c r="AB35" i="2"/>
  <c r="AC35" i="2"/>
  <c r="AA35" i="2"/>
  <c r="T35" i="2"/>
  <c r="Q35" i="2"/>
  <c r="X35" i="2"/>
  <c r="P35" i="2"/>
  <c r="W35" i="2"/>
  <c r="O35" i="2"/>
  <c r="V35" i="2"/>
  <c r="N35" i="2"/>
  <c r="U35" i="2"/>
  <c r="M35" i="2"/>
  <c r="J35" i="2"/>
  <c r="H35" i="2"/>
  <c r="F35" i="2"/>
  <c r="E35" i="2"/>
  <c r="AB34" i="2"/>
  <c r="AC34" i="2"/>
  <c r="AA34" i="2"/>
  <c r="T34" i="2"/>
  <c r="Q34" i="2"/>
  <c r="X34" i="2"/>
  <c r="P34" i="2"/>
  <c r="W34" i="2"/>
  <c r="O34" i="2"/>
  <c r="V34" i="2"/>
  <c r="N34" i="2"/>
  <c r="U34" i="2"/>
  <c r="M34" i="2"/>
  <c r="J34" i="2"/>
  <c r="H34" i="2"/>
  <c r="F34" i="2"/>
  <c r="E34" i="2"/>
  <c r="AB33" i="2"/>
  <c r="AC33" i="2"/>
  <c r="AA33" i="2"/>
  <c r="AJ33" i="2"/>
  <c r="AQ33" i="2"/>
  <c r="T33" i="2"/>
  <c r="Q33" i="2"/>
  <c r="X33" i="2"/>
  <c r="P33" i="2"/>
  <c r="W33" i="2"/>
  <c r="O33" i="2"/>
  <c r="V33" i="2"/>
  <c r="N33" i="2"/>
  <c r="U33" i="2"/>
  <c r="M33" i="2"/>
  <c r="J33" i="2"/>
  <c r="H33" i="2"/>
  <c r="F33" i="2"/>
  <c r="E33" i="2"/>
  <c r="AD32" i="2"/>
  <c r="AB32" i="2"/>
  <c r="AC32" i="2"/>
  <c r="AA32" i="2"/>
  <c r="AJ32" i="2"/>
  <c r="AQ32" i="2"/>
  <c r="J32" i="2"/>
  <c r="H32" i="2"/>
  <c r="F32" i="2"/>
  <c r="E32" i="2"/>
  <c r="AD31" i="2"/>
  <c r="AB31" i="2"/>
  <c r="AC31" i="2"/>
  <c r="AA31" i="2"/>
  <c r="AL31" i="2"/>
  <c r="T31" i="2"/>
  <c r="Q31" i="2"/>
  <c r="X31" i="2"/>
  <c r="P31" i="2"/>
  <c r="W31" i="2"/>
  <c r="O31" i="2"/>
  <c r="V31" i="2"/>
  <c r="M31" i="2"/>
  <c r="J31" i="2"/>
  <c r="H31" i="2"/>
  <c r="F31" i="2"/>
  <c r="E31" i="2"/>
  <c r="AD30" i="2"/>
  <c r="AB30" i="2"/>
  <c r="AC30" i="2"/>
  <c r="AA30" i="2"/>
  <c r="AL30" i="2"/>
  <c r="T30" i="2"/>
  <c r="Q30" i="2"/>
  <c r="X30" i="2"/>
  <c r="P30" i="2"/>
  <c r="W30" i="2"/>
  <c r="O30" i="2"/>
  <c r="V30" i="2"/>
  <c r="M30" i="2"/>
  <c r="J30" i="2"/>
  <c r="H30" i="2"/>
  <c r="F30" i="2"/>
  <c r="E30" i="2"/>
  <c r="AD29" i="2"/>
  <c r="AB29" i="2"/>
  <c r="AC29" i="2"/>
  <c r="AA29" i="2"/>
  <c r="AL29" i="2"/>
  <c r="T29" i="2"/>
  <c r="Q29" i="2"/>
  <c r="X29" i="2"/>
  <c r="P29" i="2"/>
  <c r="W29" i="2"/>
  <c r="O29" i="2"/>
  <c r="V29" i="2"/>
  <c r="M29" i="2"/>
  <c r="J29" i="2"/>
  <c r="H29" i="2"/>
  <c r="F29" i="2"/>
  <c r="E29" i="2"/>
  <c r="AD28" i="2"/>
  <c r="AB28" i="2"/>
  <c r="AC28" i="2"/>
  <c r="AA28" i="2"/>
  <c r="AL28" i="2"/>
  <c r="T28" i="2"/>
  <c r="Q28" i="2"/>
  <c r="X28" i="2"/>
  <c r="P28" i="2"/>
  <c r="W28" i="2"/>
  <c r="O28" i="2"/>
  <c r="V28" i="2"/>
  <c r="M28" i="2"/>
  <c r="J28" i="2"/>
  <c r="H28" i="2"/>
  <c r="F28" i="2"/>
  <c r="E28" i="2"/>
  <c r="AD27" i="2"/>
  <c r="AB27" i="2"/>
  <c r="AC27" i="2"/>
  <c r="AA27" i="2"/>
  <c r="AL27" i="2"/>
  <c r="T27" i="2"/>
  <c r="Q27" i="2"/>
  <c r="X27" i="2"/>
  <c r="P27" i="2"/>
  <c r="W27" i="2"/>
  <c r="O27" i="2"/>
  <c r="V27" i="2"/>
  <c r="M27" i="2"/>
  <c r="J27" i="2"/>
  <c r="H27" i="2"/>
  <c r="F27" i="2"/>
  <c r="E27" i="2"/>
  <c r="AD26" i="2"/>
  <c r="AB26" i="2"/>
  <c r="AC26" i="2"/>
  <c r="AA26" i="2"/>
  <c r="AL26" i="2"/>
  <c r="T26" i="2"/>
  <c r="Q26" i="2"/>
  <c r="X26" i="2"/>
  <c r="P26" i="2"/>
  <c r="W26" i="2"/>
  <c r="O26" i="2"/>
  <c r="V26" i="2"/>
  <c r="M26" i="2"/>
  <c r="J26" i="2"/>
  <c r="H26" i="2"/>
  <c r="F26" i="2"/>
  <c r="E26" i="2"/>
  <c r="AD25" i="2"/>
  <c r="AB25" i="2"/>
  <c r="AC25" i="2"/>
  <c r="AA25" i="2"/>
  <c r="AL25" i="2"/>
  <c r="T25" i="2"/>
  <c r="Q25" i="2"/>
  <c r="X25" i="2"/>
  <c r="P25" i="2"/>
  <c r="W25" i="2"/>
  <c r="O25" i="2"/>
  <c r="V25" i="2"/>
  <c r="M25" i="2"/>
  <c r="J25" i="2"/>
  <c r="H25" i="2"/>
  <c r="F25" i="2"/>
  <c r="E25" i="2"/>
  <c r="AD24" i="2"/>
  <c r="AB24" i="2"/>
  <c r="AC24" i="2"/>
  <c r="AA24" i="2"/>
  <c r="AL24" i="2"/>
  <c r="T24" i="2"/>
  <c r="Q24" i="2"/>
  <c r="X24" i="2"/>
  <c r="P24" i="2"/>
  <c r="W24" i="2"/>
  <c r="O24" i="2"/>
  <c r="V24" i="2"/>
  <c r="M24" i="2"/>
  <c r="J24" i="2"/>
  <c r="H24" i="2"/>
  <c r="F24" i="2"/>
  <c r="E24" i="2"/>
  <c r="AD23" i="2"/>
  <c r="AB23" i="2"/>
  <c r="AC23" i="2"/>
  <c r="AA23" i="2"/>
  <c r="AL23" i="2"/>
  <c r="T23" i="2"/>
  <c r="Q23" i="2"/>
  <c r="X23" i="2"/>
  <c r="P23" i="2"/>
  <c r="W23" i="2"/>
  <c r="O23" i="2"/>
  <c r="V23" i="2"/>
  <c r="M23" i="2"/>
  <c r="J23" i="2"/>
  <c r="H23" i="2"/>
  <c r="F23" i="2"/>
  <c r="E23" i="2"/>
  <c r="AD22" i="2"/>
  <c r="AB22" i="2"/>
  <c r="AC22" i="2"/>
  <c r="AA22" i="2"/>
  <c r="AL22" i="2"/>
  <c r="J22" i="2"/>
  <c r="H22" i="2"/>
  <c r="F22" i="2"/>
  <c r="E22" i="2"/>
  <c r="AD21" i="2"/>
  <c r="AB21" i="2"/>
  <c r="AC21" i="2"/>
  <c r="AA21" i="2"/>
  <c r="J21" i="2"/>
  <c r="H21" i="2"/>
  <c r="F21" i="2"/>
  <c r="E21" i="2"/>
  <c r="AB20" i="2"/>
  <c r="AD20" i="2"/>
  <c r="AA20" i="2"/>
  <c r="AL20" i="2"/>
  <c r="T20" i="2"/>
  <c r="S20" i="2"/>
  <c r="Z20" i="2"/>
  <c r="R20" i="2"/>
  <c r="Y20" i="2"/>
  <c r="Q20" i="2"/>
  <c r="X20" i="2"/>
  <c r="P20" i="2"/>
  <c r="W20" i="2"/>
  <c r="O20" i="2"/>
  <c r="V20" i="2"/>
  <c r="N20" i="2"/>
  <c r="U20" i="2"/>
  <c r="M20" i="2"/>
  <c r="J20" i="2"/>
  <c r="H20" i="2"/>
  <c r="F20" i="2"/>
  <c r="E20" i="2"/>
  <c r="AL19" i="2"/>
  <c r="AK19" i="2"/>
  <c r="AR19" i="2"/>
  <c r="AJ19" i="2"/>
  <c r="AQ19" i="2"/>
  <c r="AI19" i="2"/>
  <c r="AP19" i="2"/>
  <c r="AH19" i="2"/>
  <c r="AO19" i="2"/>
  <c r="AG19" i="2"/>
  <c r="AN19" i="2"/>
  <c r="AF19" i="2"/>
  <c r="AM19" i="2"/>
  <c r="AB19" i="2"/>
  <c r="AD19" i="2"/>
  <c r="T19" i="2"/>
  <c r="S19" i="2"/>
  <c r="Z19" i="2"/>
  <c r="R19" i="2"/>
  <c r="Y19" i="2"/>
  <c r="Q19" i="2"/>
  <c r="X19" i="2"/>
  <c r="P19" i="2"/>
  <c r="W19" i="2"/>
  <c r="O19" i="2"/>
  <c r="V19" i="2"/>
  <c r="N19" i="2"/>
  <c r="U19" i="2"/>
  <c r="M19" i="2"/>
  <c r="J19" i="2"/>
  <c r="H19" i="2"/>
  <c r="F19" i="2"/>
  <c r="E19" i="2"/>
  <c r="AD18" i="2"/>
  <c r="AB18" i="2"/>
  <c r="AC18" i="2"/>
  <c r="AA18" i="2"/>
  <c r="T18" i="2"/>
  <c r="S18" i="2"/>
  <c r="Z18" i="2"/>
  <c r="R18" i="2"/>
  <c r="Y18" i="2"/>
  <c r="Q18" i="2"/>
  <c r="X18" i="2"/>
  <c r="P18" i="2"/>
  <c r="W18" i="2"/>
  <c r="O18" i="2"/>
  <c r="V18" i="2"/>
  <c r="N18" i="2"/>
  <c r="U18" i="2"/>
  <c r="M18" i="2"/>
  <c r="J18" i="2"/>
  <c r="H18" i="2"/>
  <c r="F18" i="2"/>
  <c r="E18" i="2"/>
  <c r="AD17" i="2"/>
  <c r="AB17" i="2"/>
  <c r="AC17" i="2"/>
  <c r="AA17" i="2"/>
  <c r="T17" i="2"/>
  <c r="S17" i="2"/>
  <c r="Z17" i="2"/>
  <c r="R17" i="2"/>
  <c r="Y17" i="2"/>
  <c r="Q17" i="2"/>
  <c r="X17" i="2"/>
  <c r="P17" i="2"/>
  <c r="W17" i="2"/>
  <c r="O17" i="2"/>
  <c r="V17" i="2"/>
  <c r="N17" i="2"/>
  <c r="U17" i="2"/>
  <c r="M17" i="2"/>
  <c r="J17" i="2"/>
  <c r="H17" i="2"/>
  <c r="F17" i="2"/>
  <c r="E17" i="2"/>
  <c r="AD16" i="2"/>
  <c r="AC16" i="2"/>
  <c r="AB16" i="2"/>
  <c r="AA16" i="2"/>
  <c r="AJ16" i="2"/>
  <c r="AQ16" i="2"/>
  <c r="T16" i="2"/>
  <c r="S16" i="2"/>
  <c r="Z16" i="2"/>
  <c r="R16" i="2"/>
  <c r="Y16" i="2"/>
  <c r="Q16" i="2"/>
  <c r="X16" i="2"/>
  <c r="P16" i="2"/>
  <c r="W16" i="2"/>
  <c r="O16" i="2"/>
  <c r="V16" i="2"/>
  <c r="N16" i="2"/>
  <c r="U16" i="2"/>
  <c r="M16" i="2"/>
  <c r="J16" i="2"/>
  <c r="H16" i="2"/>
  <c r="F16" i="2"/>
  <c r="E16" i="2"/>
  <c r="AD15" i="2"/>
  <c r="AB15" i="2"/>
  <c r="AC15" i="2"/>
  <c r="AA15" i="2"/>
  <c r="T15" i="2"/>
  <c r="S15" i="2"/>
  <c r="Z15" i="2"/>
  <c r="R15" i="2"/>
  <c r="Y15" i="2"/>
  <c r="Q15" i="2"/>
  <c r="X15" i="2"/>
  <c r="P15" i="2"/>
  <c r="W15" i="2"/>
  <c r="O15" i="2"/>
  <c r="V15" i="2"/>
  <c r="N15" i="2"/>
  <c r="U15" i="2"/>
  <c r="M15" i="2"/>
  <c r="J15" i="2"/>
  <c r="H15" i="2"/>
  <c r="F15" i="2"/>
  <c r="E15" i="2"/>
  <c r="AD14" i="2"/>
  <c r="AB14" i="2"/>
  <c r="AC14" i="2"/>
  <c r="T14" i="2"/>
  <c r="S14" i="2"/>
  <c r="Z14" i="2"/>
  <c r="R14" i="2"/>
  <c r="Y14" i="2"/>
  <c r="Q14" i="2"/>
  <c r="X14" i="2"/>
  <c r="P14" i="2"/>
  <c r="W14" i="2"/>
  <c r="O14" i="2"/>
  <c r="V14" i="2"/>
  <c r="N14" i="2"/>
  <c r="U14" i="2"/>
  <c r="M14" i="2"/>
  <c r="J14" i="2"/>
  <c r="H14" i="2"/>
  <c r="F14" i="2"/>
  <c r="E14" i="2"/>
  <c r="AD13" i="2"/>
  <c r="AB13" i="2"/>
  <c r="AC13" i="2"/>
  <c r="AA13" i="2"/>
  <c r="AJ13" i="2"/>
  <c r="AQ13" i="2"/>
  <c r="T13" i="2"/>
  <c r="S13" i="2"/>
  <c r="Z13" i="2"/>
  <c r="R13" i="2"/>
  <c r="Y13" i="2"/>
  <c r="Q13" i="2"/>
  <c r="X13" i="2"/>
  <c r="P13" i="2"/>
  <c r="W13" i="2"/>
  <c r="O13" i="2"/>
  <c r="V13" i="2"/>
  <c r="N13" i="2"/>
  <c r="U13" i="2"/>
  <c r="M13" i="2"/>
  <c r="J13" i="2"/>
  <c r="H13" i="2"/>
  <c r="F13" i="2"/>
  <c r="E13" i="2"/>
  <c r="AD12" i="2"/>
  <c r="AB12" i="2"/>
  <c r="AC12" i="2"/>
  <c r="AA12" i="2"/>
  <c r="AJ12" i="2"/>
  <c r="AQ12" i="2"/>
  <c r="T12" i="2"/>
  <c r="S12" i="2"/>
  <c r="Z12" i="2"/>
  <c r="R12" i="2"/>
  <c r="Y12" i="2"/>
  <c r="Q12" i="2"/>
  <c r="X12" i="2"/>
  <c r="P12" i="2"/>
  <c r="W12" i="2"/>
  <c r="O12" i="2"/>
  <c r="V12" i="2"/>
  <c r="N12" i="2"/>
  <c r="U12" i="2"/>
  <c r="M12" i="2"/>
  <c r="J12" i="2"/>
  <c r="H12" i="2"/>
  <c r="F12" i="2"/>
  <c r="E12" i="2"/>
  <c r="AD11" i="2"/>
  <c r="AB11" i="2"/>
  <c r="AC11" i="2"/>
  <c r="AA11" i="2"/>
  <c r="AJ11" i="2"/>
  <c r="AQ11" i="2"/>
  <c r="T11" i="2"/>
  <c r="S11" i="2"/>
  <c r="Z11" i="2"/>
  <c r="R11" i="2"/>
  <c r="Y11" i="2"/>
  <c r="Q11" i="2"/>
  <c r="X11" i="2"/>
  <c r="P11" i="2"/>
  <c r="W11" i="2"/>
  <c r="O11" i="2"/>
  <c r="V11" i="2"/>
  <c r="N11" i="2"/>
  <c r="U11" i="2"/>
  <c r="M11" i="2"/>
  <c r="J11" i="2"/>
  <c r="H11" i="2"/>
  <c r="F11" i="2"/>
  <c r="E11" i="2"/>
  <c r="AD10" i="2"/>
  <c r="AB10" i="2"/>
  <c r="AC10" i="2"/>
  <c r="AA10" i="2"/>
  <c r="T10" i="2"/>
  <c r="S10" i="2"/>
  <c r="Z10" i="2"/>
  <c r="R10" i="2"/>
  <c r="Y10" i="2"/>
  <c r="Q10" i="2"/>
  <c r="X10" i="2"/>
  <c r="P10" i="2"/>
  <c r="W10" i="2"/>
  <c r="O10" i="2"/>
  <c r="V10" i="2"/>
  <c r="N10" i="2"/>
  <c r="U10" i="2"/>
  <c r="M10" i="2"/>
  <c r="J10" i="2"/>
  <c r="H10" i="2"/>
  <c r="F10" i="2"/>
  <c r="E10" i="2"/>
  <c r="AD9" i="2"/>
  <c r="AB9" i="2"/>
  <c r="AC9" i="2"/>
  <c r="AA9" i="2"/>
  <c r="T9" i="2"/>
  <c r="S9" i="2"/>
  <c r="Z9" i="2"/>
  <c r="R9" i="2"/>
  <c r="Y9" i="2"/>
  <c r="Q9" i="2"/>
  <c r="X9" i="2"/>
  <c r="P9" i="2"/>
  <c r="W9" i="2"/>
  <c r="O9" i="2"/>
  <c r="V9" i="2"/>
  <c r="N9" i="2"/>
  <c r="U9" i="2"/>
  <c r="M9" i="2"/>
  <c r="J9" i="2"/>
  <c r="H9" i="2"/>
  <c r="F9" i="2"/>
  <c r="E9" i="2"/>
  <c r="AD8" i="2"/>
  <c r="AB8" i="2"/>
  <c r="AC8" i="2"/>
  <c r="AA8" i="2"/>
  <c r="T8" i="2"/>
  <c r="S8" i="2"/>
  <c r="Z8" i="2"/>
  <c r="R8" i="2"/>
  <c r="Y8" i="2"/>
  <c r="Q8" i="2"/>
  <c r="X8" i="2"/>
  <c r="P8" i="2"/>
  <c r="W8" i="2"/>
  <c r="O8" i="2"/>
  <c r="V8" i="2"/>
  <c r="N8" i="2"/>
  <c r="U8" i="2"/>
  <c r="M8" i="2"/>
  <c r="J8" i="2"/>
  <c r="H8" i="2"/>
  <c r="F8" i="2"/>
  <c r="E8" i="2"/>
  <c r="AD7" i="2"/>
  <c r="AB7" i="2"/>
  <c r="AC7" i="2"/>
  <c r="AA7" i="2"/>
  <c r="T7" i="2"/>
  <c r="S7" i="2"/>
  <c r="Z7" i="2"/>
  <c r="R7" i="2"/>
  <c r="Y7" i="2"/>
  <c r="Q7" i="2"/>
  <c r="X7" i="2"/>
  <c r="P7" i="2"/>
  <c r="W7" i="2"/>
  <c r="O7" i="2"/>
  <c r="V7" i="2"/>
  <c r="N7" i="2"/>
  <c r="U7" i="2"/>
  <c r="M7" i="2"/>
  <c r="J7" i="2"/>
  <c r="H7" i="2"/>
  <c r="F7" i="2"/>
  <c r="E7" i="2"/>
  <c r="AD6" i="2"/>
  <c r="AB6" i="2"/>
  <c r="AC6" i="2"/>
  <c r="AA6" i="2"/>
  <c r="AJ6" i="2"/>
  <c r="AQ6" i="2"/>
  <c r="T6" i="2"/>
  <c r="S6" i="2"/>
  <c r="Z6" i="2"/>
  <c r="R6" i="2"/>
  <c r="Y6" i="2"/>
  <c r="Q6" i="2"/>
  <c r="X6" i="2"/>
  <c r="P6" i="2"/>
  <c r="W6" i="2"/>
  <c r="O6" i="2"/>
  <c r="V6" i="2"/>
  <c r="N6" i="2"/>
  <c r="U6" i="2"/>
  <c r="M6" i="2"/>
  <c r="J6" i="2"/>
  <c r="H6" i="2"/>
  <c r="F6" i="2"/>
  <c r="E6" i="2"/>
  <c r="AD5" i="2"/>
  <c r="AB5" i="2"/>
  <c r="AC5" i="2"/>
  <c r="AA5" i="2"/>
  <c r="T5" i="2"/>
  <c r="S5" i="2"/>
  <c r="Z5" i="2"/>
  <c r="R5" i="2"/>
  <c r="Y5" i="2"/>
  <c r="Q5" i="2"/>
  <c r="X5" i="2"/>
  <c r="P5" i="2"/>
  <c r="W5" i="2"/>
  <c r="O5" i="2"/>
  <c r="V5" i="2"/>
  <c r="N5" i="2"/>
  <c r="U5" i="2"/>
  <c r="M5" i="2"/>
  <c r="J5" i="2"/>
  <c r="H5" i="2"/>
  <c r="F5" i="2"/>
  <c r="E5" i="2"/>
  <c r="AD4" i="2"/>
  <c r="AC4" i="2"/>
  <c r="AB4" i="2"/>
  <c r="AA4" i="2"/>
  <c r="T4" i="2"/>
  <c r="S4" i="2"/>
  <c r="Z4" i="2"/>
  <c r="R4" i="2"/>
  <c r="Y4" i="2"/>
  <c r="Q4" i="2"/>
  <c r="X4" i="2"/>
  <c r="P4" i="2"/>
  <c r="W4" i="2"/>
  <c r="O4" i="2"/>
  <c r="V4" i="2"/>
  <c r="N4" i="2"/>
  <c r="U4" i="2"/>
  <c r="M4" i="2"/>
  <c r="J4" i="2"/>
  <c r="H4" i="2"/>
  <c r="F4" i="2"/>
  <c r="E4" i="2"/>
  <c r="A3" i="2"/>
  <c r="D314" i="1"/>
  <c r="L313" i="1"/>
  <c r="O313" i="1"/>
  <c r="L312" i="1"/>
  <c r="O312" i="1"/>
  <c r="L311" i="1"/>
  <c r="L310" i="1"/>
  <c r="AK243" i="2"/>
  <c r="AR243" i="2"/>
  <c r="L309" i="1"/>
  <c r="O308" i="1"/>
  <c r="L307" i="1"/>
  <c r="O307" i="1"/>
  <c r="L306" i="1"/>
  <c r="L305" i="1"/>
  <c r="O305" i="1"/>
  <c r="L304" i="1"/>
  <c r="O303" i="1"/>
  <c r="L302" i="1"/>
  <c r="O302" i="1"/>
  <c r="L301" i="1"/>
  <c r="O301" i="1"/>
  <c r="L300" i="1"/>
  <c r="O300" i="1"/>
  <c r="L299" i="1"/>
  <c r="O299" i="1"/>
  <c r="L298" i="1"/>
  <c r="O298" i="1"/>
  <c r="L297" i="1"/>
  <c r="O297" i="1"/>
  <c r="L296" i="1"/>
  <c r="O296" i="1"/>
  <c r="L295" i="1"/>
  <c r="L294" i="1"/>
  <c r="O293" i="1"/>
  <c r="L292" i="1"/>
  <c r="L291" i="1"/>
  <c r="O291" i="1"/>
  <c r="L290" i="1"/>
  <c r="O290" i="1"/>
  <c r="L289" i="1"/>
  <c r="O289" i="1"/>
  <c r="L288" i="1"/>
  <c r="O288" i="1"/>
  <c r="L287" i="1"/>
  <c r="O287" i="1"/>
  <c r="L286" i="1"/>
  <c r="O286" i="1"/>
  <c r="L285" i="1"/>
  <c r="O284" i="1"/>
  <c r="L283" i="1"/>
  <c r="L282" i="1"/>
  <c r="O282" i="1"/>
  <c r="L281" i="1"/>
  <c r="L280" i="1"/>
  <c r="O280" i="1"/>
  <c r="L279" i="1"/>
  <c r="L278" i="1"/>
  <c r="O278" i="1"/>
  <c r="O277" i="1"/>
  <c r="L276" i="1"/>
  <c r="L275" i="1"/>
  <c r="O274" i="1"/>
  <c r="L272" i="1"/>
  <c r="O272" i="1"/>
  <c r="L271" i="1"/>
  <c r="L270" i="1"/>
  <c r="L266" i="1"/>
  <c r="L265" i="1"/>
  <c r="O265" i="1"/>
  <c r="O264" i="1"/>
  <c r="L263" i="1"/>
  <c r="O263" i="1"/>
  <c r="L262" i="1"/>
  <c r="O261" i="1"/>
  <c r="O260" i="1"/>
  <c r="L259" i="1"/>
  <c r="L258" i="1"/>
  <c r="O258" i="1"/>
  <c r="O257" i="1"/>
  <c r="L256" i="1"/>
  <c r="L255" i="1"/>
  <c r="L254" i="1"/>
  <c r="L253" i="1"/>
  <c r="L252" i="1"/>
  <c r="O252" i="1"/>
  <c r="L248" i="1"/>
  <c r="AK194" i="2"/>
  <c r="AR194" i="2"/>
  <c r="L247" i="1"/>
  <c r="L246" i="1"/>
  <c r="L245" i="1"/>
  <c r="L244" i="1"/>
  <c r="L243" i="1"/>
  <c r="L242" i="1"/>
  <c r="L241" i="1"/>
  <c r="O241" i="1"/>
  <c r="L240" i="1"/>
  <c r="O239" i="1"/>
  <c r="L238" i="1"/>
  <c r="O238" i="1"/>
  <c r="L237" i="1"/>
  <c r="L236" i="1"/>
  <c r="L235" i="1"/>
  <c r="O235" i="1"/>
  <c r="L234" i="1"/>
  <c r="O234" i="1"/>
  <c r="L233" i="1"/>
  <c r="L232" i="1"/>
  <c r="L231" i="1"/>
  <c r="O231" i="1"/>
  <c r="L230" i="1"/>
  <c r="O230" i="1"/>
  <c r="L229" i="1"/>
  <c r="L227" i="1"/>
  <c r="O227" i="1"/>
  <c r="L226" i="1"/>
  <c r="O225" i="1"/>
  <c r="L224" i="1"/>
  <c r="O224" i="1"/>
  <c r="O223" i="1"/>
  <c r="O222" i="1"/>
  <c r="O221" i="1"/>
  <c r="L220" i="1"/>
  <c r="L219" i="1"/>
  <c r="O219" i="1"/>
  <c r="O218" i="1"/>
  <c r="L217" i="1"/>
  <c r="L216" i="1"/>
  <c r="AK167" i="2"/>
  <c r="AR167" i="2"/>
  <c r="J215" i="1"/>
  <c r="AI168" i="2"/>
  <c r="AP168" i="2"/>
  <c r="L214" i="1"/>
  <c r="L213" i="1"/>
  <c r="L212" i="1"/>
  <c r="L211" i="1"/>
  <c r="L210" i="1"/>
  <c r="O210" i="1"/>
  <c r="L209" i="1"/>
  <c r="L208" i="1"/>
  <c r="O208" i="1"/>
  <c r="L207" i="1"/>
  <c r="L206" i="1"/>
  <c r="O205" i="1"/>
  <c r="L204" i="1"/>
  <c r="R166" i="2"/>
  <c r="Y166" i="2"/>
  <c r="L202" i="1"/>
  <c r="L201" i="1"/>
  <c r="O201" i="1"/>
  <c r="L200" i="1"/>
  <c r="O200" i="1"/>
  <c r="L199" i="1"/>
  <c r="L198" i="1"/>
  <c r="O197" i="1"/>
  <c r="L196" i="1"/>
  <c r="L195" i="1"/>
  <c r="L194" i="1"/>
  <c r="L193" i="1"/>
  <c r="L192" i="1"/>
  <c r="L191" i="1"/>
  <c r="O189" i="1"/>
  <c r="O188" i="1"/>
  <c r="L187" i="1"/>
  <c r="O186" i="1"/>
  <c r="O184" i="1"/>
  <c r="L183" i="1"/>
  <c r="O183" i="1"/>
  <c r="O182" i="1"/>
  <c r="L181" i="1"/>
  <c r="L180" i="1"/>
  <c r="L179" i="1"/>
  <c r="O179" i="1"/>
  <c r="L178" i="1"/>
  <c r="L177" i="1"/>
  <c r="L176" i="1"/>
  <c r="AK129" i="2"/>
  <c r="AR129" i="2"/>
  <c r="H175" i="1"/>
  <c r="L175" i="1"/>
  <c r="O175" i="1"/>
  <c r="L174" i="1"/>
  <c r="R137" i="2"/>
  <c r="Y137" i="2"/>
  <c r="L170" i="1"/>
  <c r="O170" i="1"/>
  <c r="L169" i="1"/>
  <c r="O169" i="1"/>
  <c r="L168" i="1"/>
  <c r="O168" i="1"/>
  <c r="O167" i="1"/>
  <c r="L166" i="1"/>
  <c r="O166" i="1"/>
  <c r="L165" i="1"/>
  <c r="O165" i="1"/>
  <c r="L164" i="1"/>
  <c r="O164" i="1"/>
  <c r="L163" i="1"/>
  <c r="O163" i="1"/>
  <c r="L162" i="1"/>
  <c r="O162" i="1"/>
  <c r="L161" i="1"/>
  <c r="O161" i="1"/>
  <c r="L160" i="1"/>
  <c r="O160" i="1"/>
  <c r="L159" i="1"/>
  <c r="O159" i="1"/>
  <c r="L158" i="1"/>
  <c r="O158" i="1"/>
  <c r="L157" i="1"/>
  <c r="O157" i="1"/>
  <c r="L156" i="1"/>
  <c r="O156" i="1"/>
  <c r="L154" i="1"/>
  <c r="O154" i="1"/>
  <c r="L153" i="1"/>
  <c r="O153" i="1"/>
  <c r="L152" i="1"/>
  <c r="O152" i="1"/>
  <c r="L151" i="1"/>
  <c r="O151" i="1"/>
  <c r="L150" i="1"/>
  <c r="O150" i="1"/>
  <c r="L149" i="1"/>
  <c r="O149" i="1"/>
  <c r="O148" i="1"/>
  <c r="L147" i="1"/>
  <c r="O147" i="1"/>
  <c r="L146" i="1"/>
  <c r="S107" i="2"/>
  <c r="Z107" i="2"/>
  <c r="L144" i="1"/>
  <c r="O144" i="1"/>
  <c r="L143" i="1"/>
  <c r="O143" i="1"/>
  <c r="L142" i="1"/>
  <c r="R106" i="2"/>
  <c r="Y106" i="2"/>
  <c r="L141" i="1"/>
  <c r="O141" i="1"/>
  <c r="L140" i="1"/>
  <c r="O140" i="1"/>
  <c r="L139" i="1"/>
  <c r="O139" i="1"/>
  <c r="O138" i="1"/>
  <c r="O137" i="1"/>
  <c r="L136" i="1"/>
  <c r="O136" i="1"/>
  <c r="L135" i="1"/>
  <c r="O135" i="1"/>
  <c r="L134" i="1"/>
  <c r="O133" i="1"/>
  <c r="O132" i="1"/>
  <c r="L131" i="1"/>
  <c r="O131" i="1"/>
  <c r="O130" i="1"/>
  <c r="L129" i="1"/>
  <c r="O129" i="1"/>
  <c r="O128" i="1"/>
  <c r="O127" i="1"/>
  <c r="L124" i="1"/>
  <c r="L123" i="1"/>
  <c r="L119" i="1"/>
  <c r="O119" i="1"/>
  <c r="L118" i="1"/>
  <c r="O117" i="1"/>
  <c r="L116" i="1"/>
  <c r="L115" i="1"/>
  <c r="O115" i="1"/>
  <c r="L114" i="1"/>
  <c r="O114" i="1"/>
  <c r="L113" i="1"/>
  <c r="O113" i="1"/>
  <c r="L112" i="1"/>
  <c r="O112" i="1"/>
  <c r="L111" i="1"/>
  <c r="R83" i="2"/>
  <c r="Y83" i="2"/>
  <c r="O107" i="1"/>
  <c r="L106" i="1"/>
  <c r="L105" i="1"/>
  <c r="L104" i="1"/>
  <c r="L103" i="1"/>
  <c r="L102" i="1"/>
  <c r="O102" i="1"/>
  <c r="L101" i="1"/>
  <c r="L97" i="1"/>
  <c r="L96" i="1"/>
  <c r="O96" i="1"/>
  <c r="L95" i="1"/>
  <c r="L94" i="1"/>
  <c r="O94" i="1"/>
  <c r="L93" i="1"/>
  <c r="S69" i="2"/>
  <c r="Z69" i="2"/>
  <c r="L89" i="1"/>
  <c r="O89" i="1"/>
  <c r="O88" i="1"/>
  <c r="L87" i="1"/>
  <c r="S64" i="2"/>
  <c r="Z64" i="2"/>
  <c r="O86" i="1"/>
  <c r="O85" i="1"/>
  <c r="L84" i="1"/>
  <c r="O84" i="1"/>
  <c r="O83" i="1"/>
  <c r="L82" i="1"/>
  <c r="O82" i="1"/>
  <c r="L81" i="1"/>
  <c r="O81" i="1"/>
  <c r="L80" i="1"/>
  <c r="O80" i="1"/>
  <c r="O79" i="1"/>
  <c r="L78" i="1"/>
  <c r="O78" i="1"/>
  <c r="O77" i="1"/>
  <c r="L76" i="1"/>
  <c r="O76" i="1"/>
  <c r="L75" i="1"/>
  <c r="O75" i="1"/>
  <c r="L74" i="1"/>
  <c r="S62" i="2"/>
  <c r="Z62" i="2"/>
  <c r="O73" i="1"/>
  <c r="L72" i="1"/>
  <c r="O72" i="1"/>
  <c r="O71" i="1"/>
  <c r="L70" i="1"/>
  <c r="L69" i="1"/>
  <c r="L68" i="1"/>
  <c r="L67" i="1"/>
  <c r="L66" i="1"/>
  <c r="L65" i="1"/>
  <c r="L64" i="1"/>
  <c r="L63" i="1"/>
  <c r="L62" i="1"/>
  <c r="S49" i="2"/>
  <c r="Z49" i="2"/>
  <c r="L61" i="1"/>
  <c r="O61" i="1"/>
  <c r="L60" i="1"/>
  <c r="L59" i="1"/>
  <c r="L58" i="1"/>
  <c r="O58" i="1"/>
  <c r="L57" i="1"/>
  <c r="O57" i="1"/>
  <c r="L56" i="1"/>
  <c r="L55" i="1"/>
  <c r="S40" i="2"/>
  <c r="Z40" i="2"/>
  <c r="L52" i="1"/>
  <c r="L51" i="1"/>
  <c r="L50" i="1"/>
  <c r="O50" i="1"/>
  <c r="L49" i="1"/>
  <c r="O49" i="1"/>
  <c r="O48" i="1"/>
  <c r="L47" i="1"/>
  <c r="L46" i="1"/>
  <c r="O45" i="1"/>
  <c r="L44" i="1"/>
  <c r="S36" i="2"/>
  <c r="Z36" i="2"/>
  <c r="O43" i="1"/>
  <c r="L42" i="1"/>
  <c r="O42" i="1"/>
  <c r="L41" i="1"/>
  <c r="O41" i="1"/>
  <c r="O40" i="1"/>
  <c r="L39" i="1"/>
  <c r="O39" i="1"/>
  <c r="O38" i="1"/>
  <c r="L37" i="1"/>
  <c r="O37" i="1"/>
  <c r="O36" i="1"/>
  <c r="L35" i="1"/>
  <c r="L34" i="1"/>
  <c r="O34" i="1"/>
  <c r="L33" i="1"/>
  <c r="S31" i="2"/>
  <c r="Z31" i="2"/>
  <c r="G33" i="1"/>
  <c r="N31" i="2"/>
  <c r="U31" i="2"/>
  <c r="O31" i="1"/>
  <c r="L30" i="1"/>
  <c r="O30" i="1"/>
  <c r="L29" i="1"/>
  <c r="O29" i="1"/>
  <c r="O28" i="1"/>
  <c r="L27" i="1"/>
  <c r="O27" i="1"/>
  <c r="O26" i="1"/>
  <c r="O25" i="1"/>
  <c r="O24" i="1"/>
  <c r="L23" i="1"/>
  <c r="L22" i="1"/>
  <c r="L21" i="1"/>
  <c r="L20" i="1"/>
  <c r="O19" i="1"/>
  <c r="L17" i="1"/>
  <c r="O17" i="1"/>
  <c r="L16" i="1"/>
  <c r="O15" i="1"/>
  <c r="O10" i="1"/>
  <c r="N10" i="1"/>
  <c r="M10" i="1"/>
  <c r="L10" i="1"/>
  <c r="K10" i="1"/>
  <c r="J10" i="1"/>
  <c r="I10" i="1"/>
  <c r="H10" i="1"/>
  <c r="G10" i="1"/>
  <c r="F10" i="1"/>
  <c r="E10" i="1"/>
  <c r="D10" i="1"/>
  <c r="B10" i="1"/>
  <c r="AK219" i="2"/>
  <c r="AR219" i="2"/>
  <c r="AK165" i="2"/>
  <c r="AR165" i="2"/>
  <c r="AK144" i="2"/>
  <c r="AR144" i="2"/>
  <c r="AK148" i="2"/>
  <c r="AR148" i="2"/>
  <c r="AK229" i="2"/>
  <c r="AR229" i="2"/>
  <c r="AK133" i="2"/>
  <c r="AR133" i="2"/>
  <c r="AK178" i="2"/>
  <c r="AR178" i="2"/>
  <c r="AK182" i="2"/>
  <c r="AR182" i="2"/>
  <c r="AK186" i="2"/>
  <c r="AR186" i="2"/>
  <c r="AK190" i="2"/>
  <c r="AR190" i="2"/>
  <c r="AK197" i="2"/>
  <c r="AR197" i="2"/>
  <c r="AK200" i="2"/>
  <c r="AR200" i="2"/>
  <c r="S207" i="2"/>
  <c r="Z207" i="2"/>
  <c r="S240" i="2"/>
  <c r="Z240" i="2"/>
  <c r="AK244" i="2"/>
  <c r="AR244" i="2"/>
  <c r="AJ10" i="2"/>
  <c r="AQ10" i="2"/>
  <c r="AJ18" i="2"/>
  <c r="AQ18" i="2"/>
  <c r="R62" i="2"/>
  <c r="Y62" i="2"/>
  <c r="R160" i="2"/>
  <c r="Y160" i="2"/>
  <c r="R53" i="2"/>
  <c r="Y53" i="2"/>
  <c r="AK9" i="2"/>
  <c r="AR9" i="2"/>
  <c r="AK188" i="2"/>
  <c r="AR188" i="2"/>
  <c r="AK192" i="2"/>
  <c r="AR192" i="2"/>
  <c r="AK195" i="2"/>
  <c r="AR195" i="2"/>
  <c r="AK212" i="2"/>
  <c r="AR212" i="2"/>
  <c r="AK242" i="2"/>
  <c r="AR242" i="2"/>
  <c r="R43" i="2"/>
  <c r="Y43" i="2"/>
  <c r="AK215" i="2"/>
  <c r="AR215" i="2"/>
  <c r="R33" i="2"/>
  <c r="Y33" i="2"/>
  <c r="B36" i="2"/>
  <c r="R58" i="2"/>
  <c r="Y58" i="2"/>
  <c r="R47" i="2"/>
  <c r="Y47" i="2"/>
  <c r="R85" i="2"/>
  <c r="Y85" i="2"/>
  <c r="R86" i="2"/>
  <c r="Y86" i="2"/>
  <c r="B130" i="2"/>
  <c r="B161" i="2"/>
  <c r="AK49" i="2"/>
  <c r="AR49" i="2"/>
  <c r="R36" i="2"/>
  <c r="Y36" i="2"/>
  <c r="B40" i="2"/>
  <c r="B55" i="2"/>
  <c r="B195" i="2"/>
  <c r="R244" i="2"/>
  <c r="Y244" i="2"/>
  <c r="R28" i="2"/>
  <c r="Y28" i="2"/>
  <c r="R24" i="2"/>
  <c r="Y24" i="2"/>
  <c r="R65" i="2"/>
  <c r="Y65" i="2"/>
  <c r="R90" i="2"/>
  <c r="Y90" i="2"/>
  <c r="AJ117" i="2"/>
  <c r="AQ117" i="2"/>
  <c r="AK75" i="2"/>
  <c r="AR75" i="2"/>
  <c r="AK179" i="2"/>
  <c r="AR179" i="2"/>
  <c r="AK183" i="2"/>
  <c r="AR183" i="2"/>
  <c r="S210" i="2"/>
  <c r="Z210" i="2"/>
  <c r="R27" i="2"/>
  <c r="Y27" i="2"/>
  <c r="R41" i="2"/>
  <c r="Y41" i="2"/>
  <c r="R49" i="2"/>
  <c r="Y49" i="2"/>
  <c r="R54" i="2"/>
  <c r="Y54" i="2"/>
  <c r="R56" i="2"/>
  <c r="Y56" i="2"/>
  <c r="R66" i="2"/>
  <c r="Y66" i="2"/>
  <c r="R67" i="2"/>
  <c r="Y67" i="2"/>
  <c r="R68" i="2"/>
  <c r="Y68" i="2"/>
  <c r="R69" i="2"/>
  <c r="Y69" i="2"/>
  <c r="R70" i="2"/>
  <c r="Y70" i="2"/>
  <c r="R71" i="2"/>
  <c r="Y71" i="2"/>
  <c r="R72" i="2"/>
  <c r="Y72" i="2"/>
  <c r="R73" i="2"/>
  <c r="Y73" i="2"/>
  <c r="R74" i="2"/>
  <c r="Y74" i="2"/>
  <c r="R128" i="2"/>
  <c r="Y128" i="2"/>
  <c r="R157" i="2"/>
  <c r="Y157" i="2"/>
  <c r="B198" i="2"/>
  <c r="AJ113" i="2"/>
  <c r="AQ113" i="2"/>
  <c r="AK175" i="2"/>
  <c r="AR175" i="2"/>
  <c r="AK230" i="2"/>
  <c r="AR230" i="2"/>
  <c r="AK239" i="2"/>
  <c r="AR239" i="2"/>
  <c r="R23" i="2"/>
  <c r="Y23" i="2"/>
  <c r="R31" i="2"/>
  <c r="Y31" i="2"/>
  <c r="R45" i="2"/>
  <c r="Y45" i="2"/>
  <c r="R60" i="2"/>
  <c r="Y60" i="2"/>
  <c r="R84" i="2"/>
  <c r="Y84" i="2"/>
  <c r="AJ89" i="2"/>
  <c r="AQ89" i="2"/>
  <c r="AJ7" i="2"/>
  <c r="AQ7" i="2"/>
  <c r="AJ34" i="2"/>
  <c r="AQ34" i="2"/>
  <c r="AJ88" i="2"/>
  <c r="AQ88" i="2"/>
  <c r="R105" i="2"/>
  <c r="Y105" i="2"/>
  <c r="AJ111" i="2"/>
  <c r="AQ111" i="2"/>
  <c r="R118" i="2"/>
  <c r="Y118" i="2"/>
  <c r="R122" i="2"/>
  <c r="Y122" i="2"/>
  <c r="R134" i="2"/>
  <c r="Y134" i="2"/>
  <c r="R152" i="2"/>
  <c r="Y152" i="2"/>
  <c r="AJ154" i="2"/>
  <c r="AQ154" i="2"/>
  <c r="R162" i="2"/>
  <c r="Y162" i="2"/>
  <c r="R165" i="2"/>
  <c r="Y165" i="2"/>
  <c r="R167" i="2"/>
  <c r="Y167" i="2"/>
  <c r="AJ167" i="2"/>
  <c r="AQ167" i="2"/>
  <c r="R168" i="2"/>
  <c r="Y168" i="2"/>
  <c r="R173" i="2"/>
  <c r="Y173" i="2"/>
  <c r="R176" i="2"/>
  <c r="Y176" i="2"/>
  <c r="AJ189" i="2"/>
  <c r="AQ189" i="2"/>
  <c r="AJ191" i="2"/>
  <c r="AQ191" i="2"/>
  <c r="AJ193" i="2"/>
  <c r="AQ193" i="2"/>
  <c r="R201" i="2"/>
  <c r="Y201" i="2"/>
  <c r="R211" i="2"/>
  <c r="Y211" i="2"/>
  <c r="R212" i="2"/>
  <c r="Y212" i="2"/>
  <c r="R216" i="2"/>
  <c r="Y216" i="2"/>
  <c r="R220" i="2"/>
  <c r="Y220" i="2"/>
  <c r="R224" i="2"/>
  <c r="Y224" i="2"/>
  <c r="R227" i="2"/>
  <c r="Y227" i="2"/>
  <c r="R231" i="2"/>
  <c r="Y231" i="2"/>
  <c r="R235" i="2"/>
  <c r="Y235" i="2"/>
  <c r="AJ242" i="2"/>
  <c r="AQ242" i="2"/>
  <c r="AJ35" i="2"/>
  <c r="AQ35" i="2"/>
  <c r="R115" i="2"/>
  <c r="Y115" i="2"/>
  <c r="R132" i="2"/>
  <c r="Y132" i="2"/>
  <c r="AJ133" i="2"/>
  <c r="AQ133" i="2"/>
  <c r="R135" i="2"/>
  <c r="Y135" i="2"/>
  <c r="AJ145" i="2"/>
  <c r="AQ145" i="2"/>
  <c r="R155" i="2"/>
  <c r="Y155" i="2"/>
  <c r="R158" i="2"/>
  <c r="Y158" i="2"/>
  <c r="R163" i="2"/>
  <c r="Y163" i="2"/>
  <c r="AJ194" i="2"/>
  <c r="AQ194" i="2"/>
  <c r="R195" i="2"/>
  <c r="Y195" i="2"/>
  <c r="R198" i="2"/>
  <c r="Y198" i="2"/>
  <c r="R202" i="2"/>
  <c r="Y202" i="2"/>
  <c r="R213" i="2"/>
  <c r="Y213" i="2"/>
  <c r="AJ215" i="2"/>
  <c r="AQ215" i="2"/>
  <c r="R217" i="2"/>
  <c r="Y217" i="2"/>
  <c r="R221" i="2"/>
  <c r="Y221" i="2"/>
  <c r="R228" i="2"/>
  <c r="Y228" i="2"/>
  <c r="R232" i="2"/>
  <c r="Y232" i="2"/>
  <c r="AJ234" i="2"/>
  <c r="AQ234" i="2"/>
  <c r="R236" i="2"/>
  <c r="Y236" i="2"/>
  <c r="AJ243" i="2"/>
  <c r="AQ243" i="2"/>
  <c r="R119" i="2"/>
  <c r="Y119" i="2"/>
  <c r="R123" i="2"/>
  <c r="Y123" i="2"/>
  <c r="AJ4" i="2"/>
  <c r="AQ4" i="2"/>
  <c r="AJ5" i="2"/>
  <c r="AQ5" i="2"/>
  <c r="AJ9" i="2"/>
  <c r="AQ9" i="2"/>
  <c r="AJ17" i="2"/>
  <c r="AQ17" i="2"/>
  <c r="AJ21" i="2"/>
  <c r="AQ21" i="2"/>
  <c r="R25" i="2"/>
  <c r="Y25" i="2"/>
  <c r="R29" i="2"/>
  <c r="Y29" i="2"/>
  <c r="R34" i="2"/>
  <c r="Y34" i="2"/>
  <c r="R44" i="2"/>
  <c r="Y44" i="2"/>
  <c r="R46" i="2"/>
  <c r="Y46" i="2"/>
  <c r="R48" i="2"/>
  <c r="Y48" i="2"/>
  <c r="AJ54" i="2"/>
  <c r="AQ54" i="2"/>
  <c r="R64" i="2"/>
  <c r="Y64" i="2"/>
  <c r="R87" i="2"/>
  <c r="Y87" i="2"/>
  <c r="R88" i="2"/>
  <c r="Y88" i="2"/>
  <c r="R89" i="2"/>
  <c r="Y89" i="2"/>
  <c r="R103" i="2"/>
  <c r="Y103" i="2"/>
  <c r="R107" i="2"/>
  <c r="Y107" i="2"/>
  <c r="R116" i="2"/>
  <c r="Y116" i="2"/>
  <c r="AJ118" i="2"/>
  <c r="AQ118" i="2"/>
  <c r="R120" i="2"/>
  <c r="Y120" i="2"/>
  <c r="R124" i="2"/>
  <c r="Y124" i="2"/>
  <c r="AJ125" i="2"/>
  <c r="AQ125" i="2"/>
  <c r="AJ129" i="2"/>
  <c r="AQ129" i="2"/>
  <c r="R130" i="2"/>
  <c r="Y130" i="2"/>
  <c r="R136" i="2"/>
  <c r="Y136" i="2"/>
  <c r="R138" i="2"/>
  <c r="Y138" i="2"/>
  <c r="AJ144" i="2"/>
  <c r="AQ144" i="2"/>
  <c r="R146" i="2"/>
  <c r="Y146" i="2"/>
  <c r="R156" i="2"/>
  <c r="Y156" i="2"/>
  <c r="R161" i="2"/>
  <c r="Y161" i="2"/>
  <c r="AJ162" i="2"/>
  <c r="AQ162" i="2"/>
  <c r="R164" i="2"/>
  <c r="Y164" i="2"/>
  <c r="AJ165" i="2"/>
  <c r="AQ165" i="2"/>
  <c r="AH168" i="2"/>
  <c r="AO168" i="2"/>
  <c r="R171" i="2"/>
  <c r="Y171" i="2"/>
  <c r="AJ177" i="2"/>
  <c r="AQ177" i="2"/>
  <c r="AJ178" i="2"/>
  <c r="AQ178" i="2"/>
  <c r="AJ182" i="2"/>
  <c r="AQ182" i="2"/>
  <c r="AJ186" i="2"/>
  <c r="AQ186" i="2"/>
  <c r="AJ188" i="2"/>
  <c r="AQ188" i="2"/>
  <c r="R196" i="2"/>
  <c r="Y196" i="2"/>
  <c r="R199" i="2"/>
  <c r="Y199" i="2"/>
  <c r="AJ212" i="2"/>
  <c r="AQ212" i="2"/>
  <c r="R214" i="2"/>
  <c r="Y214" i="2"/>
  <c r="R218" i="2"/>
  <c r="Y218" i="2"/>
  <c r="R222" i="2"/>
  <c r="Y222" i="2"/>
  <c r="R225" i="2"/>
  <c r="Y225" i="2"/>
  <c r="AJ227" i="2"/>
  <c r="AQ227" i="2"/>
  <c r="R229" i="2"/>
  <c r="Y229" i="2"/>
  <c r="R233" i="2"/>
  <c r="Y233" i="2"/>
  <c r="AJ235" i="2"/>
  <c r="AQ235" i="2"/>
  <c r="R237" i="2"/>
  <c r="Y237" i="2"/>
  <c r="AJ239" i="2"/>
  <c r="AQ239" i="2"/>
  <c r="R242" i="2"/>
  <c r="Y242" i="2"/>
  <c r="AJ244" i="2"/>
  <c r="AQ244" i="2"/>
  <c r="AJ8" i="2"/>
  <c r="AQ8" i="2"/>
  <c r="AJ15" i="2"/>
  <c r="AQ15" i="2"/>
  <c r="R26" i="2"/>
  <c r="Y26" i="2"/>
  <c r="R30" i="2"/>
  <c r="Y30" i="2"/>
  <c r="R35" i="2"/>
  <c r="Y35" i="2"/>
  <c r="AJ38" i="2"/>
  <c r="AQ38" i="2"/>
  <c r="R40" i="2"/>
  <c r="Y40" i="2"/>
  <c r="R55" i="2"/>
  <c r="Y55" i="2"/>
  <c r="R57" i="2"/>
  <c r="Y57" i="2"/>
  <c r="R59" i="2"/>
  <c r="Y59" i="2"/>
  <c r="R61" i="2"/>
  <c r="Y61" i="2"/>
  <c r="AJ68" i="2"/>
  <c r="AQ68" i="2"/>
  <c r="AJ72" i="2"/>
  <c r="AQ72" i="2"/>
  <c r="R82" i="2"/>
  <c r="Y82" i="2"/>
  <c r="AJ99" i="2"/>
  <c r="AQ99" i="2"/>
  <c r="R104" i="2"/>
  <c r="Y104" i="2"/>
  <c r="R117" i="2"/>
  <c r="Y117" i="2"/>
  <c r="R121" i="2"/>
  <c r="Y121" i="2"/>
  <c r="R129" i="2"/>
  <c r="Y129" i="2"/>
  <c r="R131" i="2"/>
  <c r="Y131" i="2"/>
  <c r="AJ132" i="2"/>
  <c r="AQ132" i="2"/>
  <c r="R133" i="2"/>
  <c r="Y133" i="2"/>
  <c r="AJ139" i="2"/>
  <c r="AQ139" i="2"/>
  <c r="AJ143" i="2"/>
  <c r="AQ143" i="2"/>
  <c r="AJ147" i="2"/>
  <c r="AQ147" i="2"/>
  <c r="R170" i="2"/>
  <c r="Y170" i="2"/>
  <c r="R172" i="2"/>
  <c r="Y172" i="2"/>
  <c r="R197" i="2"/>
  <c r="Y197" i="2"/>
  <c r="R200" i="2"/>
  <c r="Y200" i="2"/>
  <c r="AJ210" i="2"/>
  <c r="AQ210" i="2"/>
  <c r="AJ213" i="2"/>
  <c r="AQ213" i="2"/>
  <c r="R215" i="2"/>
  <c r="Y215" i="2"/>
  <c r="R219" i="2"/>
  <c r="Y219" i="2"/>
  <c r="AJ221" i="2"/>
  <c r="AQ221" i="2"/>
  <c r="R223" i="2"/>
  <c r="Y223" i="2"/>
  <c r="R226" i="2"/>
  <c r="Y226" i="2"/>
  <c r="R230" i="2"/>
  <c r="Y230" i="2"/>
  <c r="R234" i="2"/>
  <c r="Y234" i="2"/>
  <c r="AJ236" i="2"/>
  <c r="AQ236" i="2"/>
  <c r="R243" i="2"/>
  <c r="Y243" i="2"/>
  <c r="H6" i="5"/>
  <c r="I41" i="4"/>
  <c r="I44" i="4"/>
  <c r="H13" i="5"/>
  <c r="H16" i="3"/>
  <c r="H36" i="5"/>
  <c r="I42" i="4"/>
  <c r="T37" i="2"/>
  <c r="H29" i="5"/>
  <c r="H17" i="5"/>
  <c r="H21" i="5"/>
  <c r="H38" i="5"/>
  <c r="I18" i="4"/>
  <c r="I16" i="4"/>
  <c r="I33" i="4"/>
  <c r="I26" i="4"/>
  <c r="I31" i="4"/>
  <c r="I17" i="4"/>
  <c r="H35" i="5"/>
  <c r="H40" i="5"/>
  <c r="H16" i="5"/>
  <c r="H23" i="5"/>
  <c r="H9" i="5"/>
  <c r="H33" i="5"/>
  <c r="H15" i="5"/>
  <c r="I8" i="4"/>
  <c r="I6" i="4"/>
  <c r="I38" i="4"/>
  <c r="I24" i="4"/>
  <c r="I5" i="4"/>
  <c r="H45" i="5"/>
  <c r="I15" i="4"/>
  <c r="I14" i="4"/>
  <c r="H22" i="5"/>
  <c r="I37" i="4"/>
  <c r="I23" i="4"/>
  <c r="H18" i="5"/>
  <c r="H44" i="5"/>
  <c r="H5" i="5"/>
  <c r="I20" i="4"/>
  <c r="H26" i="3"/>
  <c r="H8" i="5"/>
  <c r="I43" i="4"/>
  <c r="H5" i="3"/>
  <c r="H37" i="3"/>
  <c r="AK130" i="2"/>
  <c r="AR130" i="2"/>
  <c r="S175" i="2"/>
  <c r="Z175" i="2"/>
  <c r="AK164" i="2"/>
  <c r="AR164" i="2"/>
  <c r="AK88" i="2"/>
  <c r="AR88" i="2"/>
  <c r="B241" i="2"/>
  <c r="AK241" i="2"/>
  <c r="AR241" i="2"/>
  <c r="AK208" i="2"/>
  <c r="AR208" i="2"/>
  <c r="AK163" i="2"/>
  <c r="AR163" i="2"/>
  <c r="AK198" i="2"/>
  <c r="AR198" i="2"/>
  <c r="AK209" i="2"/>
  <c r="AR209" i="2"/>
  <c r="AK213" i="2"/>
  <c r="AR213" i="2"/>
  <c r="AK217" i="2"/>
  <c r="AR217" i="2"/>
  <c r="AK221" i="2"/>
  <c r="AR221" i="2"/>
  <c r="B177" i="2"/>
  <c r="AF164" i="2"/>
  <c r="AM164" i="2"/>
  <c r="AL240" i="2"/>
  <c r="N241" i="2"/>
  <c r="U241" i="2"/>
  <c r="AK44" i="2"/>
  <c r="AR44" i="2"/>
  <c r="AK74" i="2"/>
  <c r="AR74" i="2"/>
  <c r="AD68" i="2"/>
  <c r="AK143" i="2"/>
  <c r="AR143" i="2"/>
  <c r="AK147" i="2"/>
  <c r="AR147" i="2"/>
  <c r="AK227" i="2"/>
  <c r="AR227" i="2"/>
  <c r="B159" i="2"/>
  <c r="AG199" i="2"/>
  <c r="AN199" i="2"/>
  <c r="B207" i="2"/>
  <c r="AI235" i="2"/>
  <c r="AP235" i="2"/>
  <c r="H45" i="3"/>
  <c r="H29" i="3"/>
  <c r="H17" i="3"/>
  <c r="AK76" i="2"/>
  <c r="AR76" i="2"/>
  <c r="S177" i="2"/>
  <c r="Z177" i="2"/>
  <c r="H44" i="3"/>
  <c r="H40" i="3"/>
  <c r="H32" i="3"/>
  <c r="H24" i="3"/>
  <c r="H12" i="3"/>
  <c r="H8" i="3"/>
  <c r="H43" i="3"/>
  <c r="H39" i="3"/>
  <c r="H23" i="3"/>
  <c r="AK158" i="2"/>
  <c r="AR158" i="2"/>
  <c r="AK189" i="2"/>
  <c r="AR189" i="2"/>
  <c r="AK193" i="2"/>
  <c r="AR193" i="2"/>
  <c r="AK196" i="2"/>
  <c r="AR196" i="2"/>
  <c r="AK206" i="2"/>
  <c r="AR206" i="2"/>
  <c r="AJ59" i="2"/>
  <c r="AQ59" i="2"/>
  <c r="B89" i="2"/>
  <c r="AC92" i="2"/>
  <c r="H36" i="3"/>
  <c r="N240" i="2"/>
  <c r="U240" i="2"/>
  <c r="H42" i="3"/>
  <c r="H30" i="3"/>
  <c r="H18" i="3"/>
  <c r="H14" i="3"/>
  <c r="AL242" i="2"/>
  <c r="B42" i="2"/>
  <c r="AC155" i="2"/>
  <c r="B185" i="2"/>
  <c r="B209" i="2"/>
  <c r="AK46" i="2"/>
  <c r="AR46" i="2"/>
  <c r="AK86" i="2"/>
  <c r="AR86" i="2"/>
  <c r="S90" i="2"/>
  <c r="Z90" i="2"/>
  <c r="AK139" i="2"/>
  <c r="AR139" i="2"/>
  <c r="AK160" i="2"/>
  <c r="AR160" i="2"/>
  <c r="AJ107" i="2"/>
  <c r="AQ107" i="2"/>
  <c r="AG133" i="2"/>
  <c r="AN133" i="2"/>
  <c r="B140" i="2"/>
  <c r="AJ160" i="2"/>
  <c r="AQ160" i="2"/>
  <c r="B240" i="2"/>
  <c r="O240" i="2"/>
  <c r="V240" i="2"/>
  <c r="P241" i="2"/>
  <c r="W241" i="2"/>
  <c r="AK72" i="2"/>
  <c r="AR72" i="2"/>
  <c r="AK157" i="2"/>
  <c r="AR157" i="2"/>
  <c r="AK166" i="2"/>
  <c r="AR166" i="2"/>
  <c r="B12" i="2"/>
  <c r="AL33" i="2"/>
  <c r="AG130" i="2"/>
  <c r="AN130" i="2"/>
  <c r="AG132" i="2"/>
  <c r="AN132" i="2"/>
  <c r="AG159" i="2"/>
  <c r="AN159" i="2"/>
  <c r="AK43" i="2"/>
  <c r="AR43" i="2"/>
  <c r="AK77" i="2"/>
  <c r="AR77" i="2"/>
  <c r="AK145" i="2"/>
  <c r="AR145" i="2"/>
  <c r="AK191" i="2"/>
  <c r="AR191" i="2"/>
  <c r="O270" i="1"/>
  <c r="O306" i="1"/>
  <c r="AG12" i="2"/>
  <c r="AN12" i="2"/>
  <c r="AG25" i="2"/>
  <c r="AN25" i="2"/>
  <c r="AG40" i="2"/>
  <c r="AN40" i="2"/>
  <c r="AF43" i="2"/>
  <c r="AM43" i="2"/>
  <c r="AL62" i="2"/>
  <c r="B71" i="2"/>
  <c r="AF92" i="2"/>
  <c r="AM92" i="2"/>
  <c r="AD115" i="2"/>
  <c r="AC118" i="2"/>
  <c r="B169" i="2"/>
  <c r="B178" i="2"/>
  <c r="AH95" i="2"/>
  <c r="AO95" i="2"/>
  <c r="AJ122" i="2"/>
  <c r="AQ122" i="2"/>
  <c r="B145" i="2"/>
  <c r="AI145" i="2"/>
  <c r="AP145" i="2"/>
  <c r="AI150" i="2"/>
  <c r="AP150" i="2"/>
  <c r="AJ169" i="2"/>
  <c r="AQ169" i="2"/>
  <c r="AI174" i="2"/>
  <c r="AP174" i="2"/>
  <c r="O177" i="2"/>
  <c r="V177" i="2"/>
  <c r="AI178" i="2"/>
  <c r="AP178" i="2"/>
  <c r="AI186" i="2"/>
  <c r="AP186" i="2"/>
  <c r="AH191" i="2"/>
  <c r="AO191" i="2"/>
  <c r="AK146" i="2"/>
  <c r="AR146" i="2"/>
  <c r="AK150" i="2"/>
  <c r="AR150" i="2"/>
  <c r="B78" i="2"/>
  <c r="N98" i="2"/>
  <c r="U98" i="2"/>
  <c r="AJ98" i="2"/>
  <c r="AQ98" i="2"/>
  <c r="AK39" i="2"/>
  <c r="AR39" i="2"/>
  <c r="AK134" i="2"/>
  <c r="AR134" i="2"/>
  <c r="AK151" i="2"/>
  <c r="AR151" i="2"/>
  <c r="AK162" i="2"/>
  <c r="AR162" i="2"/>
  <c r="B25" i="2"/>
  <c r="AG30" i="2"/>
  <c r="AN30" i="2"/>
  <c r="O42" i="2"/>
  <c r="V42" i="2"/>
  <c r="AF47" i="2"/>
  <c r="AM47" i="2"/>
  <c r="AH55" i="2"/>
  <c r="AO55" i="2"/>
  <c r="AG68" i="2"/>
  <c r="AN68" i="2"/>
  <c r="AG74" i="2"/>
  <c r="AN74" i="2"/>
  <c r="AG75" i="2"/>
  <c r="AN75" i="2"/>
  <c r="B98" i="2"/>
  <c r="O98" i="2"/>
  <c r="V98" i="2"/>
  <c r="AL98" i="2"/>
  <c r="AF161" i="2"/>
  <c r="AM161" i="2"/>
  <c r="AD171" i="2"/>
  <c r="O185" i="2"/>
  <c r="V185" i="2"/>
  <c r="B191" i="2"/>
  <c r="O207" i="2"/>
  <c r="V207" i="2"/>
  <c r="B210" i="2"/>
  <c r="AI236" i="2"/>
  <c r="AP236" i="2"/>
  <c r="B239" i="2"/>
  <c r="AD241" i="2"/>
  <c r="AD242" i="2"/>
  <c r="AL139" i="2"/>
  <c r="AL243" i="2"/>
  <c r="O253" i="1"/>
  <c r="B29" i="2"/>
  <c r="B82" i="2"/>
  <c r="AC110" i="2"/>
  <c r="AD132" i="2"/>
  <c r="AC133" i="2"/>
  <c r="B175" i="2"/>
  <c r="AD178" i="2"/>
  <c r="AD221" i="2"/>
  <c r="AC233" i="2"/>
  <c r="AK45" i="2"/>
  <c r="AR45" i="2"/>
  <c r="S92" i="2"/>
  <c r="Z92" i="2"/>
  <c r="AK99" i="2"/>
  <c r="AR99" i="2"/>
  <c r="AK131" i="2"/>
  <c r="AR131" i="2"/>
  <c r="B27" i="2"/>
  <c r="AK7" i="2"/>
  <c r="AR7" i="2"/>
  <c r="AK42" i="2"/>
  <c r="AR42" i="2"/>
  <c r="S50" i="2"/>
  <c r="Z50" i="2"/>
  <c r="O178" i="1"/>
  <c r="O199" i="1"/>
  <c r="O206" i="1"/>
  <c r="AL12" i="2"/>
  <c r="B24" i="2"/>
  <c r="AD66" i="2"/>
  <c r="AI82" i="2"/>
  <c r="AP82" i="2"/>
  <c r="Q90" i="2"/>
  <c r="X90" i="2"/>
  <c r="AI90" i="2"/>
  <c r="AP90" i="2"/>
  <c r="AD94" i="2"/>
  <c r="AJ101" i="2"/>
  <c r="AQ101" i="2"/>
  <c r="AH111" i="2"/>
  <c r="AO111" i="2"/>
  <c r="AD112" i="2"/>
  <c r="AC113" i="2"/>
  <c r="AH114" i="2"/>
  <c r="AO114" i="2"/>
  <c r="AC126" i="2"/>
  <c r="B139" i="2"/>
  <c r="AC139" i="2"/>
  <c r="R150" i="2"/>
  <c r="Y150" i="2"/>
  <c r="AC152" i="2"/>
  <c r="AD154" i="2"/>
  <c r="AH193" i="2"/>
  <c r="AF195" i="2"/>
  <c r="AM195" i="2"/>
  <c r="N204" i="2"/>
  <c r="U204" i="2"/>
  <c r="AI204" i="2"/>
  <c r="AP204" i="2"/>
  <c r="N206" i="2"/>
  <c r="U206" i="2"/>
  <c r="AJ219" i="2"/>
  <c r="AQ219" i="2"/>
  <c r="AC232" i="2"/>
  <c r="B245" i="2"/>
  <c r="AK66" i="2"/>
  <c r="AR66" i="2"/>
  <c r="O220" i="1"/>
  <c r="B37" i="2"/>
  <c r="O74" i="1"/>
  <c r="O214" i="1"/>
  <c r="O295" i="1"/>
  <c r="AI4" i="2"/>
  <c r="AP4" i="2"/>
  <c r="B39" i="2"/>
  <c r="AK5" i="2"/>
  <c r="AR5" i="2"/>
  <c r="AK8" i="2"/>
  <c r="AR8" i="2"/>
  <c r="AK24" i="2"/>
  <c r="AR24" i="2"/>
  <c r="S42" i="2"/>
  <c r="Z42" i="2"/>
  <c r="AK47" i="2"/>
  <c r="AR47" i="2"/>
  <c r="AK68" i="2"/>
  <c r="AR68" i="2"/>
  <c r="O176" i="1"/>
  <c r="O212" i="1"/>
  <c r="O233" i="1"/>
  <c r="O279" i="1"/>
  <c r="B5" i="2"/>
  <c r="AG5" i="2"/>
  <c r="AN5" i="2"/>
  <c r="B7" i="2"/>
  <c r="AG7" i="2"/>
  <c r="AN7" i="2"/>
  <c r="B9" i="2"/>
  <c r="AG9" i="2"/>
  <c r="AN9" i="2"/>
  <c r="B11" i="2"/>
  <c r="AG11" i="2"/>
  <c r="AN11" i="2"/>
  <c r="B13" i="2"/>
  <c r="B26" i="2"/>
  <c r="AG27" i="2"/>
  <c r="AN27" i="2"/>
  <c r="B30" i="2"/>
  <c r="AG33" i="2"/>
  <c r="AN33" i="2"/>
  <c r="AD70" i="2"/>
  <c r="AI72" i="2"/>
  <c r="AP72" i="2"/>
  <c r="AC79" i="2"/>
  <c r="B88" i="2"/>
  <c r="AJ90" i="2"/>
  <c r="AQ90" i="2"/>
  <c r="AD108" i="2"/>
  <c r="AL113" i="2"/>
  <c r="AD123" i="2"/>
  <c r="AC125" i="2"/>
  <c r="H19" i="3"/>
  <c r="AJ126" i="2"/>
  <c r="AQ126" i="2"/>
  <c r="AK136" i="2"/>
  <c r="AR136" i="2"/>
  <c r="AG139" i="2"/>
  <c r="AN139" i="2"/>
  <c r="B144" i="2"/>
  <c r="AI144" i="2"/>
  <c r="AP144" i="2"/>
  <c r="AI154" i="2"/>
  <c r="AP154" i="2"/>
  <c r="AD158" i="2"/>
  <c r="AC179" i="2"/>
  <c r="H27" i="3"/>
  <c r="AC186" i="2"/>
  <c r="B193" i="2"/>
  <c r="B204" i="2"/>
  <c r="P204" i="2"/>
  <c r="W204" i="2"/>
  <c r="AK204" i="2"/>
  <c r="AR204" i="2"/>
  <c r="B208" i="2"/>
  <c r="T209" i="2"/>
  <c r="AD243" i="2"/>
  <c r="AH38" i="2"/>
  <c r="AO38" i="2"/>
  <c r="T100" i="2"/>
  <c r="O209" i="1"/>
  <c r="O211" i="1"/>
  <c r="O213" i="1"/>
  <c r="O229" i="1"/>
  <c r="O283" i="1"/>
  <c r="AL7" i="2"/>
  <c r="AL9" i="2"/>
  <c r="AK11" i="2"/>
  <c r="AR11" i="2"/>
  <c r="AI12" i="2"/>
  <c r="AP12" i="2"/>
  <c r="AL21" i="2"/>
  <c r="B23" i="2"/>
  <c r="AL32" i="2"/>
  <c r="AF35" i="2"/>
  <c r="AM35" i="2"/>
  <c r="AF36" i="2"/>
  <c r="AM36" i="2"/>
  <c r="B38" i="2"/>
  <c r="AI38" i="2"/>
  <c r="AP38" i="2"/>
  <c r="AH39" i="2"/>
  <c r="AO39" i="2"/>
  <c r="N50" i="2"/>
  <c r="U50" i="2"/>
  <c r="AL59" i="2"/>
  <c r="AC67" i="2"/>
  <c r="P75" i="2"/>
  <c r="W75" i="2"/>
  <c r="B76" i="2"/>
  <c r="AG76" i="2"/>
  <c r="AN76" i="2"/>
  <c r="AH77" i="2"/>
  <c r="AO77" i="2"/>
  <c r="AC78" i="2"/>
  <c r="AD88" i="2"/>
  <c r="AC89" i="2"/>
  <c r="AG93" i="2"/>
  <c r="AN93" i="2"/>
  <c r="Q94" i="2"/>
  <c r="X94" i="2"/>
  <c r="S98" i="2"/>
  <c r="Z98" i="2"/>
  <c r="P99" i="2"/>
  <c r="W99" i="2"/>
  <c r="AG99" i="2"/>
  <c r="AN99" i="2"/>
  <c r="S102" i="2"/>
  <c r="Z102" i="2"/>
  <c r="AC103" i="2"/>
  <c r="H13" i="3"/>
  <c r="AD106" i="2"/>
  <c r="AC117" i="2"/>
  <c r="AD120" i="2"/>
  <c r="AC120" i="2"/>
  <c r="AD124" i="2"/>
  <c r="AJ127" i="2"/>
  <c r="AQ127" i="2"/>
  <c r="AL127" i="2"/>
  <c r="AJ135" i="2"/>
  <c r="AQ135" i="2"/>
  <c r="AL135" i="2"/>
  <c r="AG135" i="2"/>
  <c r="AN135" i="2"/>
  <c r="B135" i="2"/>
  <c r="AJ140" i="2"/>
  <c r="AQ140" i="2"/>
  <c r="AK140" i="2"/>
  <c r="AR140" i="2"/>
  <c r="AG140" i="2"/>
  <c r="AN140" i="2"/>
  <c r="AL140" i="2"/>
  <c r="AK149" i="2"/>
  <c r="AR149" i="2"/>
  <c r="B149" i="2"/>
  <c r="AJ151" i="2"/>
  <c r="AQ151" i="2"/>
  <c r="AL151" i="2"/>
  <c r="B151" i="2"/>
  <c r="AG151" i="2"/>
  <c r="AN151" i="2"/>
  <c r="O153" i="2"/>
  <c r="V153" i="2"/>
  <c r="N153" i="2"/>
  <c r="U153" i="2"/>
  <c r="T155" i="2"/>
  <c r="O155" i="2"/>
  <c r="V155" i="2"/>
  <c r="N155" i="2"/>
  <c r="U155" i="2"/>
  <c r="AI157" i="2"/>
  <c r="AP157" i="2"/>
  <c r="AG157" i="2"/>
  <c r="AN157" i="2"/>
  <c r="AI173" i="2"/>
  <c r="AP173" i="2"/>
  <c r="AJ173" i="2"/>
  <c r="AQ173" i="2"/>
  <c r="AD175" i="2"/>
  <c r="AC175" i="2"/>
  <c r="B182" i="2"/>
  <c r="AF190" i="2"/>
  <c r="AM190" i="2"/>
  <c r="AJ190" i="2"/>
  <c r="AQ190" i="2"/>
  <c r="AI215" i="2"/>
  <c r="AP215" i="2"/>
  <c r="AF215" i="2"/>
  <c r="AM215" i="2"/>
  <c r="B215" i="2"/>
  <c r="R102" i="2"/>
  <c r="Y102" i="2"/>
  <c r="AK4" i="2"/>
  <c r="AR4" i="2"/>
  <c r="AK10" i="2"/>
  <c r="AR10" i="2"/>
  <c r="AK21" i="2"/>
  <c r="AR21" i="2"/>
  <c r="O124" i="1"/>
  <c r="O237" i="1"/>
  <c r="O16" i="1"/>
  <c r="AK35" i="2"/>
  <c r="AR35" i="2"/>
  <c r="AK38" i="2"/>
  <c r="AR38" i="2"/>
  <c r="AK48" i="2"/>
  <c r="AR48" i="2"/>
  <c r="O180" i="1"/>
  <c r="O226" i="1"/>
  <c r="O255" i="1"/>
  <c r="O281" i="1"/>
  <c r="B4" i="2"/>
  <c r="B6" i="2"/>
  <c r="AG6" i="2"/>
  <c r="AN6" i="2"/>
  <c r="B8" i="2"/>
  <c r="AG8" i="2"/>
  <c r="AN8" i="2"/>
  <c r="B10" i="2"/>
  <c r="AG10" i="2"/>
  <c r="AN10" i="2"/>
  <c r="AL11" i="2"/>
  <c r="AK12" i="2"/>
  <c r="AR12" i="2"/>
  <c r="AI20" i="2"/>
  <c r="AP20" i="2"/>
  <c r="AG24" i="2"/>
  <c r="AN24" i="2"/>
  <c r="AK25" i="2"/>
  <c r="AR25" i="2"/>
  <c r="AG26" i="2"/>
  <c r="AN26" i="2"/>
  <c r="AG29" i="2"/>
  <c r="AN29" i="2"/>
  <c r="B35" i="2"/>
  <c r="AI35" i="2"/>
  <c r="AP35" i="2"/>
  <c r="AI36" i="2"/>
  <c r="AP36" i="2"/>
  <c r="O37" i="2"/>
  <c r="V37" i="2"/>
  <c r="AC38" i="2"/>
  <c r="AL38" i="2"/>
  <c r="T39" i="2"/>
  <c r="AF45" i="2"/>
  <c r="AM45" i="2"/>
  <c r="B50" i="2"/>
  <c r="AI50" i="2"/>
  <c r="AP50" i="2"/>
  <c r="AL61" i="2"/>
  <c r="AC69" i="2"/>
  <c r="AL71" i="2"/>
  <c r="AC73" i="2"/>
  <c r="AC81" i="2"/>
  <c r="AG88" i="2"/>
  <c r="AN88" i="2"/>
  <c r="AL89" i="2"/>
  <c r="AI91" i="2"/>
  <c r="AP91" i="2"/>
  <c r="B95" i="2"/>
  <c r="O96" i="2"/>
  <c r="V96" i="2"/>
  <c r="AJ96" i="2"/>
  <c r="AQ96" i="2"/>
  <c r="B99" i="2"/>
  <c r="AI99" i="2"/>
  <c r="AP99" i="2"/>
  <c r="O100" i="2"/>
  <c r="V100" i="2"/>
  <c r="N102" i="2"/>
  <c r="U102" i="2"/>
  <c r="AJ103" i="2"/>
  <c r="AQ103" i="2"/>
  <c r="AD105" i="2"/>
  <c r="AC109" i="2"/>
  <c r="AJ121" i="2"/>
  <c r="AQ121" i="2"/>
  <c r="AL121" i="2"/>
  <c r="AC127" i="2"/>
  <c r="AD127" i="2"/>
  <c r="AL128" i="2"/>
  <c r="AJ128" i="2"/>
  <c r="AQ128" i="2"/>
  <c r="AJ137" i="2"/>
  <c r="AQ137" i="2"/>
  <c r="AK137" i="2"/>
  <c r="AR137" i="2"/>
  <c r="AG137" i="2"/>
  <c r="AN137" i="2"/>
  <c r="AL137" i="2"/>
  <c r="B137" i="2"/>
  <c r="AJ148" i="2"/>
  <c r="AQ148" i="2"/>
  <c r="B148" i="2"/>
  <c r="AJ174" i="2"/>
  <c r="AQ174" i="2"/>
  <c r="AK174" i="2"/>
  <c r="AR174" i="2"/>
  <c r="AG174" i="2"/>
  <c r="AN174" i="2"/>
  <c r="AL174" i="2"/>
  <c r="T175" i="2"/>
  <c r="P175" i="2"/>
  <c r="W175" i="2"/>
  <c r="T183" i="2"/>
  <c r="P183" i="2"/>
  <c r="W183" i="2"/>
  <c r="O183" i="2"/>
  <c r="V183" i="2"/>
  <c r="Q188" i="2"/>
  <c r="X188" i="2"/>
  <c r="T188" i="2"/>
  <c r="N188" i="2"/>
  <c r="U188" i="2"/>
  <c r="AC217" i="2"/>
  <c r="AD217" i="2"/>
  <c r="AH4" i="2"/>
  <c r="AO4" i="2"/>
  <c r="AL6" i="2"/>
  <c r="AL8" i="2"/>
  <c r="AL10" i="2"/>
  <c r="AL17" i="2"/>
  <c r="B21" i="2"/>
  <c r="AG21" i="2"/>
  <c r="AN21" i="2"/>
  <c r="AG23" i="2"/>
  <c r="AN23" i="2"/>
  <c r="B32" i="2"/>
  <c r="AG32" i="2"/>
  <c r="AN32" i="2"/>
  <c r="AD38" i="2"/>
  <c r="AJ50" i="2"/>
  <c r="AQ50" i="2"/>
  <c r="AL58" i="2"/>
  <c r="AL88" i="2"/>
  <c r="P96" i="2"/>
  <c r="W96" i="2"/>
  <c r="AL96" i="2"/>
  <c r="AL99" i="2"/>
  <c r="P100" i="2"/>
  <c r="W100" i="2"/>
  <c r="O102" i="2"/>
  <c r="V102" i="2"/>
  <c r="AJ109" i="2"/>
  <c r="AQ109" i="2"/>
  <c r="AC116" i="2"/>
  <c r="AD116" i="2"/>
  <c r="AJ119" i="2"/>
  <c r="AQ119" i="2"/>
  <c r="AL119" i="2"/>
  <c r="AJ134" i="2"/>
  <c r="AQ134" i="2"/>
  <c r="AL134" i="2"/>
  <c r="T140" i="2"/>
  <c r="R140" i="2"/>
  <c r="Y140" i="2"/>
  <c r="P140" i="2"/>
  <c r="W140" i="2"/>
  <c r="AC177" i="2"/>
  <c r="H25" i="3"/>
  <c r="AD177" i="2"/>
  <c r="AI181" i="2"/>
  <c r="AP181" i="2"/>
  <c r="AJ181" i="2"/>
  <c r="AQ181" i="2"/>
  <c r="AC185" i="2"/>
  <c r="AD185" i="2"/>
  <c r="AC231" i="2"/>
  <c r="AD231" i="2"/>
  <c r="AI21" i="2"/>
  <c r="AP21" i="2"/>
  <c r="AK32" i="2"/>
  <c r="AR32" i="2"/>
  <c r="AD119" i="2"/>
  <c r="AC119" i="2"/>
  <c r="AH120" i="2"/>
  <c r="AO120" i="2"/>
  <c r="AJ120" i="2"/>
  <c r="AQ120" i="2"/>
  <c r="AC136" i="2"/>
  <c r="AD136" i="2"/>
  <c r="AJ146" i="2"/>
  <c r="AQ146" i="2"/>
  <c r="AL146" i="2"/>
  <c r="B146" i="2"/>
  <c r="AJ166" i="2"/>
  <c r="AQ166" i="2"/>
  <c r="AI166" i="2"/>
  <c r="AP166" i="2"/>
  <c r="AF166" i="2"/>
  <c r="AM166" i="2"/>
  <c r="AI183" i="2"/>
  <c r="AP183" i="2"/>
  <c r="B183" i="2"/>
  <c r="AI188" i="2"/>
  <c r="AP188" i="2"/>
  <c r="AF188" i="2"/>
  <c r="AM188" i="2"/>
  <c r="B188" i="2"/>
  <c r="AC207" i="2"/>
  <c r="H31" i="3"/>
  <c r="AD207" i="2"/>
  <c r="B214" i="2"/>
  <c r="AI214" i="2"/>
  <c r="AP214" i="2"/>
  <c r="AG225" i="2"/>
  <c r="AN225" i="2"/>
  <c r="AF225" i="2"/>
  <c r="AM225" i="2"/>
  <c r="AJ114" i="2"/>
  <c r="AQ114" i="2"/>
  <c r="AL126" i="2"/>
  <c r="AI130" i="2"/>
  <c r="AP130" i="2"/>
  <c r="AL133" i="2"/>
  <c r="AC134" i="2"/>
  <c r="AC135" i="2"/>
  <c r="AC137" i="2"/>
  <c r="AI139" i="2"/>
  <c r="AP139" i="2"/>
  <c r="AD140" i="2"/>
  <c r="AC151" i="2"/>
  <c r="AC153" i="2"/>
  <c r="AC172" i="2"/>
  <c r="AC173" i="2"/>
  <c r="AD174" i="2"/>
  <c r="AF175" i="2"/>
  <c r="AM175" i="2"/>
  <c r="AL178" i="2"/>
  <c r="AC181" i="2"/>
  <c r="AD182" i="2"/>
  <c r="AC183" i="2"/>
  <c r="AL186" i="2"/>
  <c r="AD188" i="2"/>
  <c r="AD190" i="2"/>
  <c r="AC205" i="2"/>
  <c r="AD215" i="2"/>
  <c r="AJ217" i="2"/>
  <c r="AQ217" i="2"/>
  <c r="AC234" i="2"/>
  <c r="AC237" i="2"/>
  <c r="AC238" i="2"/>
  <c r="R240" i="2"/>
  <c r="Y240" i="2"/>
  <c r="AD240" i="2"/>
  <c r="AD244" i="2"/>
  <c r="AH245" i="2"/>
  <c r="AO245" i="2"/>
  <c r="AL118" i="2"/>
  <c r="AI136" i="2"/>
  <c r="AP136" i="2"/>
  <c r="B138" i="2"/>
  <c r="AK138" i="2"/>
  <c r="AR138" i="2"/>
  <c r="B141" i="2"/>
  <c r="AI141" i="2"/>
  <c r="AP141" i="2"/>
  <c r="B143" i="2"/>
  <c r="AI143" i="2"/>
  <c r="AP143" i="2"/>
  <c r="AF165" i="2"/>
  <c r="AM165" i="2"/>
  <c r="P174" i="2"/>
  <c r="W174" i="2"/>
  <c r="AG176" i="2"/>
  <c r="AN176" i="2"/>
  <c r="N177" i="2"/>
  <c r="U177" i="2"/>
  <c r="R181" i="2"/>
  <c r="Y181" i="2"/>
  <c r="N185" i="2"/>
  <c r="U185" i="2"/>
  <c r="B186" i="2"/>
  <c r="AD189" i="2"/>
  <c r="AG191" i="2"/>
  <c r="AN191" i="2"/>
  <c r="AG193" i="2"/>
  <c r="AJ200" i="2"/>
  <c r="AQ200" i="2"/>
  <c r="N207" i="2"/>
  <c r="U207" i="2"/>
  <c r="AJ207" i="2"/>
  <c r="AQ207" i="2"/>
  <c r="AF209" i="2"/>
  <c r="AM209" i="2"/>
  <c r="R210" i="2"/>
  <c r="Y210" i="2"/>
  <c r="AL238" i="2"/>
  <c r="AJ240" i="2"/>
  <c r="AQ240" i="2"/>
  <c r="AL244" i="2"/>
  <c r="Q245" i="2"/>
  <c r="X245" i="2"/>
  <c r="AI133" i="2"/>
  <c r="AP133" i="2"/>
  <c r="AL170" i="2"/>
  <c r="R177" i="2"/>
  <c r="Y177" i="2"/>
  <c r="R185" i="2"/>
  <c r="Y185" i="2"/>
  <c r="AL191" i="2"/>
  <c r="AL193" i="2"/>
  <c r="R207" i="2"/>
  <c r="Y207" i="2"/>
  <c r="O207" i="1"/>
  <c r="O294" i="1"/>
  <c r="AI5" i="2"/>
  <c r="AP5" i="2"/>
  <c r="AI6" i="2"/>
  <c r="AP6" i="2"/>
  <c r="AH7" i="2"/>
  <c r="AO7" i="2"/>
  <c r="AH8" i="2"/>
  <c r="AO8" i="2"/>
  <c r="AH9" i="2"/>
  <c r="AO9" i="2"/>
  <c r="AH10" i="2"/>
  <c r="AO10" i="2"/>
  <c r="AH11" i="2"/>
  <c r="AO11" i="2"/>
  <c r="AK13" i="2"/>
  <c r="AR13" i="2"/>
  <c r="AL15" i="2"/>
  <c r="AH16" i="2"/>
  <c r="AO16" i="2"/>
  <c r="AC19" i="2"/>
  <c r="AI26" i="2"/>
  <c r="AP26" i="2"/>
  <c r="AK27" i="2"/>
  <c r="AR27" i="2"/>
  <c r="AI29" i="2"/>
  <c r="AP29" i="2"/>
  <c r="AK30" i="2"/>
  <c r="AR30" i="2"/>
  <c r="AH32" i="2"/>
  <c r="AO32" i="2"/>
  <c r="AI33" i="2"/>
  <c r="AP33" i="2"/>
  <c r="B34" i="2"/>
  <c r="AD34" i="2"/>
  <c r="AL34" i="2"/>
  <c r="R37" i="2"/>
  <c r="Y37" i="2"/>
  <c r="AC37" i="2"/>
  <c r="H41" i="3"/>
  <c r="AJ37" i="2"/>
  <c r="AQ37" i="2"/>
  <c r="AJ40" i="2"/>
  <c r="AQ40" i="2"/>
  <c r="T42" i="2"/>
  <c r="AI45" i="2"/>
  <c r="AP45" i="2"/>
  <c r="AF46" i="2"/>
  <c r="AM46" i="2"/>
  <c r="B46" i="2"/>
  <c r="AJ46" i="2"/>
  <c r="AQ46" i="2"/>
  <c r="T50" i="2"/>
  <c r="O50" i="2"/>
  <c r="V50" i="2"/>
  <c r="R50" i="2"/>
  <c r="Y50" i="2"/>
  <c r="AI51" i="2"/>
  <c r="AP51" i="2"/>
  <c r="B54" i="2"/>
  <c r="AH57" i="2"/>
  <c r="AO57" i="2"/>
  <c r="AL63" i="2"/>
  <c r="AJ63" i="2"/>
  <c r="AQ63" i="2"/>
  <c r="AH63" i="2"/>
  <c r="AO63" i="2"/>
  <c r="AL65" i="2"/>
  <c r="AJ65" i="2"/>
  <c r="AQ65" i="2"/>
  <c r="AH65" i="2"/>
  <c r="AO65" i="2"/>
  <c r="AJ66" i="2"/>
  <c r="AQ66" i="2"/>
  <c r="AG66" i="2"/>
  <c r="AN66" i="2"/>
  <c r="AH66" i="2"/>
  <c r="AO66" i="2"/>
  <c r="B66" i="2"/>
  <c r="AL66" i="2"/>
  <c r="AI31" i="2"/>
  <c r="AP31" i="2"/>
  <c r="AK34" i="2"/>
  <c r="AR34" i="2"/>
  <c r="O46" i="1"/>
  <c r="O52" i="1"/>
  <c r="O56" i="1"/>
  <c r="O60" i="1"/>
  <c r="O62" i="1"/>
  <c r="O64" i="1"/>
  <c r="O66" i="1"/>
  <c r="O68" i="1"/>
  <c r="O70" i="1"/>
  <c r="O93" i="1"/>
  <c r="O95" i="1"/>
  <c r="O97" i="1"/>
  <c r="O104" i="1"/>
  <c r="O106" i="1"/>
  <c r="AG4" i="2"/>
  <c r="AN4" i="2"/>
  <c r="AL4" i="2"/>
  <c r="AL5" i="2"/>
  <c r="AK6" i="2"/>
  <c r="AR6" i="2"/>
  <c r="AI7" i="2"/>
  <c r="AP7" i="2"/>
  <c r="AI8" i="2"/>
  <c r="AP8" i="2"/>
  <c r="AI9" i="2"/>
  <c r="AP9" i="2"/>
  <c r="AI10" i="2"/>
  <c r="AP10" i="2"/>
  <c r="AI11" i="2"/>
  <c r="AP11" i="2"/>
  <c r="AH12" i="2"/>
  <c r="AO12" i="2"/>
  <c r="AG13" i="2"/>
  <c r="AN13" i="2"/>
  <c r="AL13" i="2"/>
  <c r="AL16" i="2"/>
  <c r="AH17" i="2"/>
  <c r="AO17" i="2"/>
  <c r="AG20" i="2"/>
  <c r="AN20" i="2"/>
  <c r="AH21" i="2"/>
  <c r="AO21" i="2"/>
  <c r="B22" i="2"/>
  <c r="AG22" i="2"/>
  <c r="AN22" i="2"/>
  <c r="AI23" i="2"/>
  <c r="AP23" i="2"/>
  <c r="AI25" i="2"/>
  <c r="AP25" i="2"/>
  <c r="AK26" i="2"/>
  <c r="AR26" i="2"/>
  <c r="B28" i="2"/>
  <c r="AG28" i="2"/>
  <c r="AN28" i="2"/>
  <c r="AK29" i="2"/>
  <c r="AR29" i="2"/>
  <c r="B31" i="2"/>
  <c r="AG31" i="2"/>
  <c r="AN31" i="2"/>
  <c r="AI32" i="2"/>
  <c r="AP32" i="2"/>
  <c r="B33" i="2"/>
  <c r="AD33" i="2"/>
  <c r="AK33" i="2"/>
  <c r="AR33" i="2"/>
  <c r="AG34" i="2"/>
  <c r="AN34" i="2"/>
  <c r="N37" i="2"/>
  <c r="U37" i="2"/>
  <c r="AG38" i="2"/>
  <c r="AN38" i="2"/>
  <c r="O39" i="2"/>
  <c r="V39" i="2"/>
  <c r="AF39" i="2"/>
  <c r="AM39" i="2"/>
  <c r="AL40" i="2"/>
  <c r="AH41" i="2"/>
  <c r="AO41" i="2"/>
  <c r="N42" i="2"/>
  <c r="U42" i="2"/>
  <c r="AI42" i="2"/>
  <c r="AP42" i="2"/>
  <c r="AI43" i="2"/>
  <c r="AP43" i="2"/>
  <c r="AF44" i="2"/>
  <c r="AM44" i="2"/>
  <c r="B44" i="2"/>
  <c r="AJ44" i="2"/>
  <c r="AQ44" i="2"/>
  <c r="AF49" i="2"/>
  <c r="AM49" i="2"/>
  <c r="AJ55" i="2"/>
  <c r="AQ55" i="2"/>
  <c r="AL57" i="2"/>
  <c r="AH13" i="2"/>
  <c r="AO13" i="2"/>
  <c r="AH18" i="2"/>
  <c r="AO18" i="2"/>
  <c r="AJ42" i="2"/>
  <c r="AQ42" i="2"/>
  <c r="AI49" i="2"/>
  <c r="AP49" i="2"/>
  <c r="AI52" i="2"/>
  <c r="AP52" i="2"/>
  <c r="AG52" i="2"/>
  <c r="AN52" i="2"/>
  <c r="B52" i="2"/>
  <c r="AJ52" i="2"/>
  <c r="AQ52" i="2"/>
  <c r="AI54" i="2"/>
  <c r="AP54" i="2"/>
  <c r="AG54" i="2"/>
  <c r="AN54" i="2"/>
  <c r="AL54" i="2"/>
  <c r="AI22" i="2"/>
  <c r="AP22" i="2"/>
  <c r="AI28" i="2"/>
  <c r="AP28" i="2"/>
  <c r="AH34" i="2"/>
  <c r="AO34" i="2"/>
  <c r="AH37" i="2"/>
  <c r="AO37" i="2"/>
  <c r="AK31" i="2"/>
  <c r="AR31" i="2"/>
  <c r="O47" i="1"/>
  <c r="O55" i="1"/>
  <c r="O59" i="1"/>
  <c r="O63" i="1"/>
  <c r="O65" i="1"/>
  <c r="O67" i="1"/>
  <c r="O69" i="1"/>
  <c r="O101" i="1"/>
  <c r="O103" i="1"/>
  <c r="O105" i="1"/>
  <c r="O118" i="1"/>
  <c r="O123" i="1"/>
  <c r="O177" i="1"/>
  <c r="O181" i="1"/>
  <c r="O198" i="1"/>
  <c r="O232" i="1"/>
  <c r="O236" i="1"/>
  <c r="O254" i="1"/>
  <c r="O256" i="1"/>
  <c r="O266" i="1"/>
  <c r="O271" i="1"/>
  <c r="AH5" i="2"/>
  <c r="AO5" i="2"/>
  <c r="AH6" i="2"/>
  <c r="AO6" i="2"/>
  <c r="AI13" i="2"/>
  <c r="AP13" i="2"/>
  <c r="AH15" i="2"/>
  <c r="AO15" i="2"/>
  <c r="AL18" i="2"/>
  <c r="AK20" i="2"/>
  <c r="AR20" i="2"/>
  <c r="AK22" i="2"/>
  <c r="AR22" i="2"/>
  <c r="AI24" i="2"/>
  <c r="AP24" i="2"/>
  <c r="AI27" i="2"/>
  <c r="AP27" i="2"/>
  <c r="AI30" i="2"/>
  <c r="AP30" i="2"/>
  <c r="AH33" i="2"/>
  <c r="AO33" i="2"/>
  <c r="AI34" i="2"/>
  <c r="AP34" i="2"/>
  <c r="Q37" i="2"/>
  <c r="X37" i="2"/>
  <c r="AJ39" i="2"/>
  <c r="AQ39" i="2"/>
  <c r="R42" i="2"/>
  <c r="Y42" i="2"/>
  <c r="AI47" i="2"/>
  <c r="AP47" i="2"/>
  <c r="AF48" i="2"/>
  <c r="AM48" i="2"/>
  <c r="B48" i="2"/>
  <c r="AJ48" i="2"/>
  <c r="AQ48" i="2"/>
  <c r="AJ51" i="2"/>
  <c r="AQ51" i="2"/>
  <c r="AH51" i="2"/>
  <c r="AO51" i="2"/>
  <c r="B51" i="2"/>
  <c r="AG51" i="2"/>
  <c r="AN51" i="2"/>
  <c r="P52" i="2"/>
  <c r="W52" i="2"/>
  <c r="T52" i="2"/>
  <c r="AL52" i="2"/>
  <c r="AH56" i="2"/>
  <c r="AO56" i="2"/>
  <c r="AC72" i="2"/>
  <c r="AD72" i="2"/>
  <c r="AD84" i="2"/>
  <c r="AC84" i="2"/>
  <c r="AC91" i="2"/>
  <c r="AD91" i="2"/>
  <c r="AF100" i="2"/>
  <c r="AM100" i="2"/>
  <c r="AI102" i="2"/>
  <c r="AP102" i="2"/>
  <c r="AD107" i="2"/>
  <c r="AC107" i="2"/>
  <c r="H15" i="3"/>
  <c r="AJ115" i="2"/>
  <c r="AQ115" i="2"/>
  <c r="AL115" i="2"/>
  <c r="AC71" i="2"/>
  <c r="AG72" i="2"/>
  <c r="AN72" i="2"/>
  <c r="AJ77" i="2"/>
  <c r="AQ77" i="2"/>
  <c r="AG77" i="2"/>
  <c r="AN77" i="2"/>
  <c r="B77" i="2"/>
  <c r="AL77" i="2"/>
  <c r="AC80" i="2"/>
  <c r="AJ82" i="2"/>
  <c r="AQ82" i="2"/>
  <c r="AK83" i="2"/>
  <c r="AR83" i="2"/>
  <c r="AG86" i="2"/>
  <c r="AN86" i="2"/>
  <c r="AL87" i="2"/>
  <c r="AK87" i="2"/>
  <c r="AR87" i="2"/>
  <c r="T90" i="2"/>
  <c r="O90" i="2"/>
  <c r="V90" i="2"/>
  <c r="N90" i="2"/>
  <c r="U90" i="2"/>
  <c r="Q91" i="2"/>
  <c r="X91" i="2"/>
  <c r="P91" i="2"/>
  <c r="W91" i="2"/>
  <c r="AD99" i="2"/>
  <c r="AJ100" i="2"/>
  <c r="AQ100" i="2"/>
  <c r="AL102" i="2"/>
  <c r="AC104" i="2"/>
  <c r="AH107" i="2"/>
  <c r="AO107" i="2"/>
  <c r="AD111" i="2"/>
  <c r="AC111" i="2"/>
  <c r="AD122" i="2"/>
  <c r="AC122" i="2"/>
  <c r="AL124" i="2"/>
  <c r="AJ124" i="2"/>
  <c r="AQ124" i="2"/>
  <c r="B142" i="2"/>
  <c r="P142" i="2"/>
  <c r="W142" i="2"/>
  <c r="R142" i="2"/>
  <c r="Y142" i="2"/>
  <c r="AH60" i="2"/>
  <c r="AO60" i="2"/>
  <c r="AH61" i="2"/>
  <c r="AO61" i="2"/>
  <c r="AJ70" i="2"/>
  <c r="AQ70" i="2"/>
  <c r="AL70" i="2"/>
  <c r="AG70" i="2"/>
  <c r="AN70" i="2"/>
  <c r="B70" i="2"/>
  <c r="AI70" i="2"/>
  <c r="AP70" i="2"/>
  <c r="AJ74" i="2"/>
  <c r="AQ74" i="2"/>
  <c r="AH74" i="2"/>
  <c r="AO74" i="2"/>
  <c r="B74" i="2"/>
  <c r="AL74" i="2"/>
  <c r="AJ75" i="2"/>
  <c r="AQ75" i="2"/>
  <c r="AL75" i="2"/>
  <c r="B75" i="2"/>
  <c r="AI75" i="2"/>
  <c r="AP75" i="2"/>
  <c r="AJ76" i="2"/>
  <c r="AQ76" i="2"/>
  <c r="AH76" i="2"/>
  <c r="AO76" i="2"/>
  <c r="AL76" i="2"/>
  <c r="AD87" i="2"/>
  <c r="AC87" i="2"/>
  <c r="AD90" i="2"/>
  <c r="AC90" i="2"/>
  <c r="H11" i="3"/>
  <c r="P92" i="2"/>
  <c r="W92" i="2"/>
  <c r="T94" i="2"/>
  <c r="O94" i="2"/>
  <c r="V94" i="2"/>
  <c r="S94" i="2"/>
  <c r="Z94" i="2"/>
  <c r="N94" i="2"/>
  <c r="U94" i="2"/>
  <c r="Q95" i="2"/>
  <c r="X95" i="2"/>
  <c r="AD96" i="2"/>
  <c r="AC96" i="2"/>
  <c r="AJ105" i="2"/>
  <c r="AQ105" i="2"/>
  <c r="AI105" i="2"/>
  <c r="AP105" i="2"/>
  <c r="AL112" i="2"/>
  <c r="AJ112" i="2"/>
  <c r="AQ112" i="2"/>
  <c r="AD114" i="2"/>
  <c r="AC114" i="2"/>
  <c r="AD121" i="2"/>
  <c r="AC121" i="2"/>
  <c r="AJ123" i="2"/>
  <c r="AQ123" i="2"/>
  <c r="AL123" i="2"/>
  <c r="AD128" i="2"/>
  <c r="AC128" i="2"/>
  <c r="H20" i="3"/>
  <c r="AI68" i="2"/>
  <c r="AP68" i="2"/>
  <c r="AK70" i="2"/>
  <c r="AR70" i="2"/>
  <c r="AJ91" i="2"/>
  <c r="AQ91" i="2"/>
  <c r="AL91" i="2"/>
  <c r="AG91" i="2"/>
  <c r="AN91" i="2"/>
  <c r="B91" i="2"/>
  <c r="AK91" i="2"/>
  <c r="AR91" i="2"/>
  <c r="T92" i="2"/>
  <c r="AL94" i="2"/>
  <c r="B94" i="2"/>
  <c r="AJ94" i="2"/>
  <c r="AQ94" i="2"/>
  <c r="AJ95" i="2"/>
  <c r="AQ95" i="2"/>
  <c r="AK95" i="2"/>
  <c r="AR95" i="2"/>
  <c r="AI95" i="2"/>
  <c r="AP95" i="2"/>
  <c r="AL95" i="2"/>
  <c r="AJ97" i="2"/>
  <c r="AQ97" i="2"/>
  <c r="AG97" i="2"/>
  <c r="AN97" i="2"/>
  <c r="AC98" i="2"/>
  <c r="AD102" i="2"/>
  <c r="AC102" i="2"/>
  <c r="AL111" i="2"/>
  <c r="AH115" i="2"/>
  <c r="AO115" i="2"/>
  <c r="AL116" i="2"/>
  <c r="AJ116" i="2"/>
  <c r="AQ116" i="2"/>
  <c r="AD141" i="2"/>
  <c r="AC141" i="2"/>
  <c r="AJ142" i="2"/>
  <c r="AQ142" i="2"/>
  <c r="AL142" i="2"/>
  <c r="AG142" i="2"/>
  <c r="AN142" i="2"/>
  <c r="AK142" i="2"/>
  <c r="AR142" i="2"/>
  <c r="AH142" i="2"/>
  <c r="AO142" i="2"/>
  <c r="AH121" i="2"/>
  <c r="AO121" i="2"/>
  <c r="AH122" i="2"/>
  <c r="AO122" i="2"/>
  <c r="AH128" i="2"/>
  <c r="AO128" i="2"/>
  <c r="AI138" i="2"/>
  <c r="AP138" i="2"/>
  <c r="AH141" i="2"/>
  <c r="AO141" i="2"/>
  <c r="AH143" i="2"/>
  <c r="AO143" i="2"/>
  <c r="AH144" i="2"/>
  <c r="AO144" i="2"/>
  <c r="AH145" i="2"/>
  <c r="AO145" i="2"/>
  <c r="AI146" i="2"/>
  <c r="AP146" i="2"/>
  <c r="AG147" i="2"/>
  <c r="AN147" i="2"/>
  <c r="R148" i="2"/>
  <c r="Y148" i="2"/>
  <c r="AG148" i="2"/>
  <c r="AN148" i="2"/>
  <c r="AJ149" i="2"/>
  <c r="AQ149" i="2"/>
  <c r="AL149" i="2"/>
  <c r="AG149" i="2"/>
  <c r="AN149" i="2"/>
  <c r="AI149" i="2"/>
  <c r="AP149" i="2"/>
  <c r="AI156" i="2"/>
  <c r="AP156" i="2"/>
  <c r="AH147" i="2"/>
  <c r="AO147" i="2"/>
  <c r="AH148" i="2"/>
  <c r="AO148" i="2"/>
  <c r="T154" i="2"/>
  <c r="N154" i="2"/>
  <c r="U154" i="2"/>
  <c r="R154" i="2"/>
  <c r="Y154" i="2"/>
  <c r="AH155" i="2"/>
  <c r="AO155" i="2"/>
  <c r="AH88" i="2"/>
  <c r="AO88" i="2"/>
  <c r="AJ92" i="2"/>
  <c r="AQ92" i="2"/>
  <c r="S96" i="2"/>
  <c r="Z96" i="2"/>
  <c r="Q98" i="2"/>
  <c r="X98" i="2"/>
  <c r="AI106" i="2"/>
  <c r="AP106" i="2"/>
  <c r="AI108" i="2"/>
  <c r="AP108" i="2"/>
  <c r="AH109" i="2"/>
  <c r="AO109" i="2"/>
  <c r="AH117" i="2"/>
  <c r="AO117" i="2"/>
  <c r="AH118" i="2"/>
  <c r="AO118" i="2"/>
  <c r="B131" i="2"/>
  <c r="AG131" i="2"/>
  <c r="AN131" i="2"/>
  <c r="AI132" i="2"/>
  <c r="AP132" i="2"/>
  <c r="AG134" i="2"/>
  <c r="AN134" i="2"/>
  <c r="AH135" i="2"/>
  <c r="AO135" i="2"/>
  <c r="AG136" i="2"/>
  <c r="AN136" i="2"/>
  <c r="AL136" i="2"/>
  <c r="P138" i="2"/>
  <c r="W138" i="2"/>
  <c r="AG138" i="2"/>
  <c r="AN138" i="2"/>
  <c r="AL138" i="2"/>
  <c r="N141" i="2"/>
  <c r="U141" i="2"/>
  <c r="AK141" i="2"/>
  <c r="AR141" i="2"/>
  <c r="AC143" i="2"/>
  <c r="AL143" i="2"/>
  <c r="P144" i="2"/>
  <c r="W144" i="2"/>
  <c r="AD144" i="2"/>
  <c r="AL144" i="2"/>
  <c r="N145" i="2"/>
  <c r="U145" i="2"/>
  <c r="AC145" i="2"/>
  <c r="AL145" i="2"/>
  <c r="P146" i="2"/>
  <c r="W146" i="2"/>
  <c r="AG146" i="2"/>
  <c r="AN146" i="2"/>
  <c r="AI147" i="2"/>
  <c r="AP147" i="2"/>
  <c r="AI148" i="2"/>
  <c r="AP148" i="2"/>
  <c r="AC149" i="2"/>
  <c r="AJ150" i="2"/>
  <c r="AQ150" i="2"/>
  <c r="AG150" i="2"/>
  <c r="AN150" i="2"/>
  <c r="AL150" i="2"/>
  <c r="AJ155" i="2"/>
  <c r="AQ155" i="2"/>
  <c r="AJ158" i="2"/>
  <c r="AQ158" i="2"/>
  <c r="AI158" i="2"/>
  <c r="AP158" i="2"/>
  <c r="B158" i="2"/>
  <c r="AH158" i="2"/>
  <c r="AO158" i="2"/>
  <c r="AF160" i="2"/>
  <c r="AM160" i="2"/>
  <c r="B160" i="2"/>
  <c r="AF162" i="2"/>
  <c r="AM162" i="2"/>
  <c r="AI162" i="2"/>
  <c r="AP162" i="2"/>
  <c r="T169" i="2"/>
  <c r="R169" i="2"/>
  <c r="Y169" i="2"/>
  <c r="O169" i="2"/>
  <c r="V169" i="2"/>
  <c r="N169" i="2"/>
  <c r="U169" i="2"/>
  <c r="AC169" i="2"/>
  <c r="AD169" i="2"/>
  <c r="AI172" i="2"/>
  <c r="AP172" i="2"/>
  <c r="AJ172" i="2"/>
  <c r="AQ172" i="2"/>
  <c r="AH172" i="2"/>
  <c r="AO172" i="2"/>
  <c r="AH71" i="2"/>
  <c r="AO71" i="2"/>
  <c r="AC85" i="2"/>
  <c r="AI88" i="2"/>
  <c r="AP88" i="2"/>
  <c r="AH89" i="2"/>
  <c r="AO89" i="2"/>
  <c r="AL92" i="2"/>
  <c r="AD95" i="2"/>
  <c r="R98" i="2"/>
  <c r="Y98" i="2"/>
  <c r="AH99" i="2"/>
  <c r="AO99" i="2"/>
  <c r="AC100" i="2"/>
  <c r="Q102" i="2"/>
  <c r="X102" i="2"/>
  <c r="AH103" i="2"/>
  <c r="AO103" i="2"/>
  <c r="AH113" i="2"/>
  <c r="AO113" i="2"/>
  <c r="AL117" i="2"/>
  <c r="AH119" i="2"/>
  <c r="AO119" i="2"/>
  <c r="AL125" i="2"/>
  <c r="AI131" i="2"/>
  <c r="AP131" i="2"/>
  <c r="AL132" i="2"/>
  <c r="AH133" i="2"/>
  <c r="AO133" i="2"/>
  <c r="B134" i="2"/>
  <c r="AH134" i="2"/>
  <c r="AO134" i="2"/>
  <c r="AI135" i="2"/>
  <c r="AP135" i="2"/>
  <c r="B136" i="2"/>
  <c r="AH136" i="2"/>
  <c r="AO136" i="2"/>
  <c r="AH137" i="2"/>
  <c r="AO137" i="2"/>
  <c r="AH138" i="2"/>
  <c r="AO138" i="2"/>
  <c r="AH139" i="2"/>
  <c r="AO139" i="2"/>
  <c r="AH140" i="2"/>
  <c r="AO140" i="2"/>
  <c r="AG141" i="2"/>
  <c r="AN141" i="2"/>
  <c r="AL141" i="2"/>
  <c r="AG143" i="2"/>
  <c r="AN143" i="2"/>
  <c r="R144" i="2"/>
  <c r="Y144" i="2"/>
  <c r="AG144" i="2"/>
  <c r="AN144" i="2"/>
  <c r="AG145" i="2"/>
  <c r="AN145" i="2"/>
  <c r="AH146" i="2"/>
  <c r="AO146" i="2"/>
  <c r="B147" i="2"/>
  <c r="AC147" i="2"/>
  <c r="AL147" i="2"/>
  <c r="P148" i="2"/>
  <c r="W148" i="2"/>
  <c r="AD148" i="2"/>
  <c r="AL148" i="2"/>
  <c r="N149" i="2"/>
  <c r="U149" i="2"/>
  <c r="AH149" i="2"/>
  <c r="AO149" i="2"/>
  <c r="B150" i="2"/>
  <c r="AH152" i="2"/>
  <c r="AO152" i="2"/>
  <c r="T153" i="2"/>
  <c r="R153" i="2"/>
  <c r="Y153" i="2"/>
  <c r="Q153" i="2"/>
  <c r="X153" i="2"/>
  <c r="O154" i="2"/>
  <c r="V154" i="2"/>
  <c r="AC156" i="2"/>
  <c r="H22" i="3"/>
  <c r="AJ157" i="2"/>
  <c r="AQ157" i="2"/>
  <c r="AH157" i="2"/>
  <c r="AO157" i="2"/>
  <c r="AL157" i="2"/>
  <c r="AL158" i="2"/>
  <c r="AJ163" i="2"/>
  <c r="AQ163" i="2"/>
  <c r="B163" i="2"/>
  <c r="AF163" i="2"/>
  <c r="AM163" i="2"/>
  <c r="AJ164" i="2"/>
  <c r="AQ164" i="2"/>
  <c r="O175" i="2"/>
  <c r="V175" i="2"/>
  <c r="AH178" i="2"/>
  <c r="AO178" i="2"/>
  <c r="B179" i="2"/>
  <c r="P179" i="2"/>
  <c r="W179" i="2"/>
  <c r="O181" i="2"/>
  <c r="V181" i="2"/>
  <c r="AL182" i="2"/>
  <c r="AJ183" i="2"/>
  <c r="AQ183" i="2"/>
  <c r="AH186" i="2"/>
  <c r="AO186" i="2"/>
  <c r="AF187" i="2"/>
  <c r="AM187" i="2"/>
  <c r="R188" i="2"/>
  <c r="Y188" i="2"/>
  <c r="AL189" i="2"/>
  <c r="AI190" i="2"/>
  <c r="AP190" i="2"/>
  <c r="AI192" i="2"/>
  <c r="AP192" i="2"/>
  <c r="AI196" i="2"/>
  <c r="AP196" i="2"/>
  <c r="B196" i="2"/>
  <c r="B197" i="2"/>
  <c r="AF197" i="2"/>
  <c r="AM197" i="2"/>
  <c r="AI198" i="2"/>
  <c r="AP198" i="2"/>
  <c r="AF202" i="2"/>
  <c r="AM202" i="2"/>
  <c r="B202" i="2"/>
  <c r="AK202" i="2"/>
  <c r="AR202" i="2"/>
  <c r="T203" i="2"/>
  <c r="O203" i="2"/>
  <c r="V203" i="2"/>
  <c r="N203" i="2"/>
  <c r="U203" i="2"/>
  <c r="AJ205" i="2"/>
  <c r="AQ205" i="2"/>
  <c r="AJ231" i="2"/>
  <c r="AQ231" i="2"/>
  <c r="AI231" i="2"/>
  <c r="AP231" i="2"/>
  <c r="B231" i="2"/>
  <c r="AH231" i="2"/>
  <c r="AO231" i="2"/>
  <c r="AC239" i="2"/>
  <c r="H35" i="3"/>
  <c r="AD239" i="2"/>
  <c r="T179" i="2"/>
  <c r="AF179" i="2"/>
  <c r="AM179" i="2"/>
  <c r="Q181" i="2"/>
  <c r="X181" i="2"/>
  <c r="AG182" i="2"/>
  <c r="AN182" i="2"/>
  <c r="AG187" i="2"/>
  <c r="AN187" i="2"/>
  <c r="B189" i="2"/>
  <c r="AG189" i="2"/>
  <c r="AN189" i="2"/>
  <c r="B192" i="2"/>
  <c r="AJ192" i="2"/>
  <c r="AQ192" i="2"/>
  <c r="AJ198" i="2"/>
  <c r="AQ198" i="2"/>
  <c r="AC202" i="2"/>
  <c r="AD202" i="2"/>
  <c r="AD203" i="2"/>
  <c r="AC203" i="2"/>
  <c r="H38" i="3"/>
  <c r="AL205" i="2"/>
  <c r="AJ206" i="2"/>
  <c r="AQ206" i="2"/>
  <c r="AG206" i="2"/>
  <c r="AN206" i="2"/>
  <c r="B206" i="2"/>
  <c r="AJ208" i="2"/>
  <c r="AQ208" i="2"/>
  <c r="AG208" i="2"/>
  <c r="AN208" i="2"/>
  <c r="AL208" i="2"/>
  <c r="AJ229" i="2"/>
  <c r="AQ229" i="2"/>
  <c r="AG229" i="2"/>
  <c r="AN229" i="2"/>
  <c r="B229" i="2"/>
  <c r="AJ232" i="2"/>
  <c r="AQ232" i="2"/>
  <c r="AI232" i="2"/>
  <c r="AP232" i="2"/>
  <c r="AH232" i="2"/>
  <c r="AO232" i="2"/>
  <c r="AI177" i="2"/>
  <c r="AP177" i="2"/>
  <c r="AJ179" i="2"/>
  <c r="AQ179" i="2"/>
  <c r="AH182" i="2"/>
  <c r="AO182" i="2"/>
  <c r="AI185" i="2"/>
  <c r="AP185" i="2"/>
  <c r="AL187" i="2"/>
  <c r="AH189" i="2"/>
  <c r="AO189" i="2"/>
  <c r="AD204" i="2"/>
  <c r="T205" i="2"/>
  <c r="O205" i="2"/>
  <c r="V205" i="2"/>
  <c r="AC206" i="2"/>
  <c r="AD206" i="2"/>
  <c r="P208" i="2"/>
  <c r="W208" i="2"/>
  <c r="N208" i="2"/>
  <c r="U208" i="2"/>
  <c r="R209" i="2"/>
  <c r="Y209" i="2"/>
  <c r="O209" i="2"/>
  <c r="V209" i="2"/>
  <c r="Q210" i="2"/>
  <c r="X210" i="2"/>
  <c r="N210" i="2"/>
  <c r="U210" i="2"/>
  <c r="T210" i="2"/>
  <c r="AG210" i="2"/>
  <c r="AN210" i="2"/>
  <c r="AC219" i="2"/>
  <c r="AD219" i="2"/>
  <c r="AF221" i="2"/>
  <c r="AM221" i="2"/>
  <c r="B221" i="2"/>
  <c r="AJ230" i="2"/>
  <c r="AQ230" i="2"/>
  <c r="AG230" i="2"/>
  <c r="AN230" i="2"/>
  <c r="B230" i="2"/>
  <c r="AD236" i="2"/>
  <c r="AC236" i="2"/>
  <c r="AH151" i="2"/>
  <c r="AO151" i="2"/>
  <c r="Q155" i="2"/>
  <c r="X155" i="2"/>
  <c r="B164" i="2"/>
  <c r="AI165" i="2"/>
  <c r="AP165" i="2"/>
  <c r="AL171" i="2"/>
  <c r="AH174" i="2"/>
  <c r="AO174" i="2"/>
  <c r="AJ175" i="2"/>
  <c r="AQ175" i="2"/>
  <c r="Q177" i="2"/>
  <c r="X177" i="2"/>
  <c r="AG178" i="2"/>
  <c r="AN178" i="2"/>
  <c r="N181" i="2"/>
  <c r="U181" i="2"/>
  <c r="AI182" i="2"/>
  <c r="AP182" i="2"/>
  <c r="AF183" i="2"/>
  <c r="AM183" i="2"/>
  <c r="Q185" i="2"/>
  <c r="X185" i="2"/>
  <c r="AG186" i="2"/>
  <c r="AN186" i="2"/>
  <c r="O188" i="2"/>
  <c r="V188" i="2"/>
  <c r="AI189" i="2"/>
  <c r="AP189" i="2"/>
  <c r="B190" i="2"/>
  <c r="AI191" i="2"/>
  <c r="AP191" i="2"/>
  <c r="AJ196" i="2"/>
  <c r="AQ196" i="2"/>
  <c r="AD200" i="2"/>
  <c r="AJ202" i="2"/>
  <c r="AQ202" i="2"/>
  <c r="R203" i="2"/>
  <c r="Y203" i="2"/>
  <c r="AI206" i="2"/>
  <c r="AP206" i="2"/>
  <c r="AH208" i="2"/>
  <c r="AO208" i="2"/>
  <c r="AI210" i="2"/>
  <c r="AP210" i="2"/>
  <c r="AF213" i="2"/>
  <c r="AM213" i="2"/>
  <c r="AI213" i="2"/>
  <c r="AP213" i="2"/>
  <c r="B213" i="2"/>
  <c r="AD235" i="2"/>
  <c r="AC235" i="2"/>
  <c r="AL237" i="2"/>
  <c r="AJ237" i="2"/>
  <c r="AQ237" i="2"/>
  <c r="AH237" i="2"/>
  <c r="AO237" i="2"/>
  <c r="AI219" i="2"/>
  <c r="AP219" i="2"/>
  <c r="AH235" i="2"/>
  <c r="AO235" i="2"/>
  <c r="AH236" i="2"/>
  <c r="AO236" i="2"/>
  <c r="AI239" i="2"/>
  <c r="AP239" i="2"/>
  <c r="AI241" i="2"/>
  <c r="AP241" i="2"/>
  <c r="AI242" i="2"/>
  <c r="AP242" i="2"/>
  <c r="AI243" i="2"/>
  <c r="AP243" i="2"/>
  <c r="AI244" i="2"/>
  <c r="AP244" i="2"/>
  <c r="AC245" i="2"/>
  <c r="H33" i="3"/>
  <c r="AI193" i="2"/>
  <c r="AP193" i="2"/>
  <c r="B200" i="2"/>
  <c r="AF200" i="2"/>
  <c r="AM200" i="2"/>
  <c r="AG204" i="2"/>
  <c r="AN204" i="2"/>
  <c r="AL204" i="2"/>
  <c r="P206" i="2"/>
  <c r="W206" i="2"/>
  <c r="Q207" i="2"/>
  <c r="X207" i="2"/>
  <c r="AH207" i="2"/>
  <c r="AO207" i="2"/>
  <c r="AH209" i="2"/>
  <c r="AO209" i="2"/>
  <c r="AF212" i="2"/>
  <c r="AM212" i="2"/>
  <c r="B217" i="2"/>
  <c r="AF217" i="2"/>
  <c r="AM217" i="2"/>
  <c r="AI218" i="2"/>
  <c r="AP218" i="2"/>
  <c r="B224" i="2"/>
  <c r="B226" i="2"/>
  <c r="AF226" i="2"/>
  <c r="AM226" i="2"/>
  <c r="AG227" i="2"/>
  <c r="AN227" i="2"/>
  <c r="AG228" i="2"/>
  <c r="AN228" i="2"/>
  <c r="AH234" i="2"/>
  <c r="AO234" i="2"/>
  <c r="AF238" i="2"/>
  <c r="AM238" i="2"/>
  <c r="Q240" i="2"/>
  <c r="X240" i="2"/>
  <c r="AG241" i="2"/>
  <c r="AN241" i="2"/>
  <c r="AL241" i="2"/>
  <c r="AG242" i="2"/>
  <c r="AN242" i="2"/>
  <c r="B243" i="2"/>
  <c r="AG243" i="2"/>
  <c r="AN243" i="2"/>
  <c r="B244" i="2"/>
  <c r="AG244" i="2"/>
  <c r="AN244" i="2"/>
  <c r="AC246" i="2"/>
  <c r="AH204" i="2"/>
  <c r="AO204" i="2"/>
  <c r="AI212" i="2"/>
  <c r="AP212" i="2"/>
  <c r="B219" i="2"/>
  <c r="B223" i="2"/>
  <c r="B227" i="2"/>
  <c r="B228" i="2"/>
  <c r="AK228" i="2"/>
  <c r="AR228" i="2"/>
  <c r="AG239" i="2"/>
  <c r="AN239" i="2"/>
  <c r="AH241" i="2"/>
  <c r="AO241" i="2"/>
  <c r="AH242" i="2"/>
  <c r="AO242" i="2"/>
  <c r="AH243" i="2"/>
  <c r="AO243" i="2"/>
  <c r="AH244" i="2"/>
  <c r="AO244" i="2"/>
  <c r="O21" i="1"/>
  <c r="O23" i="1"/>
  <c r="O33" i="1"/>
  <c r="O35" i="1"/>
  <c r="O116" i="1"/>
  <c r="O134" i="1"/>
  <c r="O146" i="1"/>
  <c r="S124" i="2"/>
  <c r="Z124" i="2"/>
  <c r="S122" i="2"/>
  <c r="Z122" i="2"/>
  <c r="S120" i="2"/>
  <c r="Z120" i="2"/>
  <c r="S118" i="2"/>
  <c r="Z118" i="2"/>
  <c r="S116" i="2"/>
  <c r="Z116" i="2"/>
  <c r="S123" i="2"/>
  <c r="Z123" i="2"/>
  <c r="S121" i="2"/>
  <c r="Z121" i="2"/>
  <c r="S119" i="2"/>
  <c r="Z119" i="2"/>
  <c r="S115" i="2"/>
  <c r="Z115" i="2"/>
  <c r="S117" i="2"/>
  <c r="Z117" i="2"/>
  <c r="O187" i="1"/>
  <c r="O191" i="1"/>
  <c r="O193" i="1"/>
  <c r="O195" i="1"/>
  <c r="O216" i="1"/>
  <c r="S173" i="2"/>
  <c r="Z173" i="2"/>
  <c r="S170" i="2"/>
  <c r="Z170" i="2"/>
  <c r="S172" i="2"/>
  <c r="Z172" i="2"/>
  <c r="S171" i="2"/>
  <c r="Z171" i="2"/>
  <c r="S185" i="2"/>
  <c r="Z185" i="2"/>
  <c r="S183" i="2"/>
  <c r="Z183" i="2"/>
  <c r="S181" i="2"/>
  <c r="Z181" i="2"/>
  <c r="S179" i="2"/>
  <c r="Z179" i="2"/>
  <c r="S188" i="2"/>
  <c r="Z188" i="2"/>
  <c r="O240" i="1"/>
  <c r="O242" i="1"/>
  <c r="O244" i="1"/>
  <c r="O246" i="1"/>
  <c r="S199" i="2"/>
  <c r="Z199" i="2"/>
  <c r="S197" i="2"/>
  <c r="Z197" i="2"/>
  <c r="S195" i="2"/>
  <c r="Z195" i="2"/>
  <c r="S198" i="2"/>
  <c r="Z198" i="2"/>
  <c r="S196" i="2"/>
  <c r="Z196" i="2"/>
  <c r="O292" i="1"/>
  <c r="O309" i="1"/>
  <c r="O311" i="1"/>
  <c r="B15" i="2"/>
  <c r="AG15" i="2"/>
  <c r="AN15" i="2"/>
  <c r="AK15" i="2"/>
  <c r="AR15" i="2"/>
  <c r="B16" i="2"/>
  <c r="AG16" i="2"/>
  <c r="AN16" i="2"/>
  <c r="AK16" i="2"/>
  <c r="AR16" i="2"/>
  <c r="B17" i="2"/>
  <c r="AG17" i="2"/>
  <c r="AN17" i="2"/>
  <c r="AK17" i="2"/>
  <c r="AR17" i="2"/>
  <c r="B18" i="2"/>
  <c r="AG18" i="2"/>
  <c r="AN18" i="2"/>
  <c r="AK18" i="2"/>
  <c r="AR18" i="2"/>
  <c r="AF20" i="2"/>
  <c r="AM20" i="2"/>
  <c r="AJ20" i="2"/>
  <c r="AQ20" i="2"/>
  <c r="AF22" i="2"/>
  <c r="AM22" i="2"/>
  <c r="AJ22" i="2"/>
  <c r="AQ22" i="2"/>
  <c r="S23" i="2"/>
  <c r="Z23" i="2"/>
  <c r="AF23" i="2"/>
  <c r="AM23" i="2"/>
  <c r="AJ23" i="2"/>
  <c r="AQ23" i="2"/>
  <c r="S24" i="2"/>
  <c r="Z24" i="2"/>
  <c r="AF24" i="2"/>
  <c r="AM24" i="2"/>
  <c r="AJ24" i="2"/>
  <c r="AQ24" i="2"/>
  <c r="S25" i="2"/>
  <c r="Z25" i="2"/>
  <c r="AF25" i="2"/>
  <c r="AM25" i="2"/>
  <c r="AJ25" i="2"/>
  <c r="AQ25" i="2"/>
  <c r="S26" i="2"/>
  <c r="Z26" i="2"/>
  <c r="AF26" i="2"/>
  <c r="AM26" i="2"/>
  <c r="AJ26" i="2"/>
  <c r="AQ26" i="2"/>
  <c r="S27" i="2"/>
  <c r="Z27" i="2"/>
  <c r="AF27" i="2"/>
  <c r="AM27" i="2"/>
  <c r="AJ27" i="2"/>
  <c r="AQ27" i="2"/>
  <c r="S28" i="2"/>
  <c r="Z28" i="2"/>
  <c r="AF28" i="2"/>
  <c r="AM28" i="2"/>
  <c r="AJ28" i="2"/>
  <c r="AQ28" i="2"/>
  <c r="S29" i="2"/>
  <c r="Z29" i="2"/>
  <c r="AF29" i="2"/>
  <c r="AM29" i="2"/>
  <c r="AJ29" i="2"/>
  <c r="AQ29" i="2"/>
  <c r="S30" i="2"/>
  <c r="Z30" i="2"/>
  <c r="AF30" i="2"/>
  <c r="AM30" i="2"/>
  <c r="AJ30" i="2"/>
  <c r="AQ30" i="2"/>
  <c r="AF31" i="2"/>
  <c r="AM31" i="2"/>
  <c r="AJ31" i="2"/>
  <c r="AQ31" i="2"/>
  <c r="AD35" i="2"/>
  <c r="AL36" i="2"/>
  <c r="AH36" i="2"/>
  <c r="AO36" i="2"/>
  <c r="AG36" i="2"/>
  <c r="AN36" i="2"/>
  <c r="S37" i="2"/>
  <c r="Z37" i="2"/>
  <c r="S39" i="2"/>
  <c r="Z39" i="2"/>
  <c r="AC39" i="2"/>
  <c r="AF40" i="2"/>
  <c r="AM40" i="2"/>
  <c r="AK40" i="2"/>
  <c r="AR40" i="2"/>
  <c r="AG41" i="2"/>
  <c r="AN41" i="2"/>
  <c r="AL41" i="2"/>
  <c r="AL43" i="2"/>
  <c r="AH43" i="2"/>
  <c r="AO43" i="2"/>
  <c r="AG43" i="2"/>
  <c r="AN43" i="2"/>
  <c r="S44" i="2"/>
  <c r="Z44" i="2"/>
  <c r="AL45" i="2"/>
  <c r="AH45" i="2"/>
  <c r="AO45" i="2"/>
  <c r="AG45" i="2"/>
  <c r="AN45" i="2"/>
  <c r="S46" i="2"/>
  <c r="Z46" i="2"/>
  <c r="AL47" i="2"/>
  <c r="AH47" i="2"/>
  <c r="AO47" i="2"/>
  <c r="AG47" i="2"/>
  <c r="AN47" i="2"/>
  <c r="S48" i="2"/>
  <c r="Z48" i="2"/>
  <c r="AL49" i="2"/>
  <c r="AH49" i="2"/>
  <c r="AO49" i="2"/>
  <c r="AG49" i="2"/>
  <c r="AN49" i="2"/>
  <c r="AK51" i="2"/>
  <c r="AR51" i="2"/>
  <c r="S52" i="2"/>
  <c r="Z52" i="2"/>
  <c r="B53" i="2"/>
  <c r="AJ53" i="2"/>
  <c r="AQ53" i="2"/>
  <c r="AF54" i="2"/>
  <c r="AM54" i="2"/>
  <c r="AK54" i="2"/>
  <c r="AR54" i="2"/>
  <c r="AK56" i="2"/>
  <c r="AR56" i="2"/>
  <c r="AG56" i="2"/>
  <c r="AN56" i="2"/>
  <c r="B56" i="2"/>
  <c r="AI56" i="2"/>
  <c r="AP56" i="2"/>
  <c r="AF56" i="2"/>
  <c r="AM56" i="2"/>
  <c r="AK58" i="2"/>
  <c r="AR58" i="2"/>
  <c r="AG58" i="2"/>
  <c r="AN58" i="2"/>
  <c r="B58" i="2"/>
  <c r="AI58" i="2"/>
  <c r="AP58" i="2"/>
  <c r="AF58" i="2"/>
  <c r="AM58" i="2"/>
  <c r="AK60" i="2"/>
  <c r="AR60" i="2"/>
  <c r="AG60" i="2"/>
  <c r="AN60" i="2"/>
  <c r="B60" i="2"/>
  <c r="AI60" i="2"/>
  <c r="AP60" i="2"/>
  <c r="AF60" i="2"/>
  <c r="AM60" i="2"/>
  <c r="AK62" i="2"/>
  <c r="AR62" i="2"/>
  <c r="AG62" i="2"/>
  <c r="AN62" i="2"/>
  <c r="B62" i="2"/>
  <c r="AI62" i="2"/>
  <c r="AP62" i="2"/>
  <c r="AF62" i="2"/>
  <c r="AM62" i="2"/>
  <c r="AK64" i="2"/>
  <c r="AR64" i="2"/>
  <c r="AG64" i="2"/>
  <c r="AN64" i="2"/>
  <c r="B64" i="2"/>
  <c r="AI64" i="2"/>
  <c r="AP64" i="2"/>
  <c r="AF64" i="2"/>
  <c r="AM64" i="2"/>
  <c r="S67" i="2"/>
  <c r="Z67" i="2"/>
  <c r="AD74" i="2"/>
  <c r="AC74" i="2"/>
  <c r="R76" i="2"/>
  <c r="Y76" i="2"/>
  <c r="N76" i="2"/>
  <c r="U76" i="2"/>
  <c r="Q76" i="2"/>
  <c r="X76" i="2"/>
  <c r="S76" i="2"/>
  <c r="Z76" i="2"/>
  <c r="O76" i="2"/>
  <c r="V76" i="2"/>
  <c r="AK96" i="2"/>
  <c r="AR96" i="2"/>
  <c r="S88" i="2"/>
  <c r="Z88" i="2"/>
  <c r="S84" i="2"/>
  <c r="Z84" i="2"/>
  <c r="S86" i="2"/>
  <c r="Z86" i="2"/>
  <c r="S85" i="2"/>
  <c r="Z85" i="2"/>
  <c r="S83" i="2"/>
  <c r="Z83" i="2"/>
  <c r="S87" i="2"/>
  <c r="Z87" i="2"/>
  <c r="S89" i="2"/>
  <c r="Z89" i="2"/>
  <c r="S82" i="2"/>
  <c r="Z82" i="2"/>
  <c r="S106" i="2"/>
  <c r="Z106" i="2"/>
  <c r="S105" i="2"/>
  <c r="Z105" i="2"/>
  <c r="S137" i="2"/>
  <c r="Z137" i="2"/>
  <c r="S136" i="2"/>
  <c r="Z136" i="2"/>
  <c r="S135" i="2"/>
  <c r="Z135" i="2"/>
  <c r="S134" i="2"/>
  <c r="Z134" i="2"/>
  <c r="S133" i="2"/>
  <c r="Z133" i="2"/>
  <c r="S132" i="2"/>
  <c r="Z132" i="2"/>
  <c r="S131" i="2"/>
  <c r="Z131" i="2"/>
  <c r="S130" i="2"/>
  <c r="Z130" i="2"/>
  <c r="S128" i="2"/>
  <c r="Z128" i="2"/>
  <c r="S129" i="2"/>
  <c r="Z129" i="2"/>
  <c r="S168" i="2"/>
  <c r="Z168" i="2"/>
  <c r="S158" i="2"/>
  <c r="Z158" i="2"/>
  <c r="S157" i="2"/>
  <c r="Z157" i="2"/>
  <c r="S166" i="2"/>
  <c r="Z166" i="2"/>
  <c r="S164" i="2"/>
  <c r="Z164" i="2"/>
  <c r="S162" i="2"/>
  <c r="Z162" i="2"/>
  <c r="S169" i="2"/>
  <c r="Z169" i="2"/>
  <c r="S167" i="2"/>
  <c r="Z167" i="2"/>
  <c r="S165" i="2"/>
  <c r="Z165" i="2"/>
  <c r="S163" i="2"/>
  <c r="Z163" i="2"/>
  <c r="S161" i="2"/>
  <c r="Z161" i="2"/>
  <c r="S160" i="2"/>
  <c r="Z160" i="2"/>
  <c r="S156" i="2"/>
  <c r="Z156" i="2"/>
  <c r="S205" i="2"/>
  <c r="Z205" i="2"/>
  <c r="S203" i="2"/>
  <c r="Z203" i="2"/>
  <c r="AK23" i="2"/>
  <c r="AR23" i="2"/>
  <c r="AK28" i="2"/>
  <c r="AR28" i="2"/>
  <c r="S38" i="2"/>
  <c r="Z38" i="2"/>
  <c r="O38" i="2"/>
  <c r="V38" i="2"/>
  <c r="Q38" i="2"/>
  <c r="X38" i="2"/>
  <c r="S41" i="2"/>
  <c r="Z41" i="2"/>
  <c r="S51" i="2"/>
  <c r="Z51" i="2"/>
  <c r="O51" i="2"/>
  <c r="V51" i="2"/>
  <c r="Q51" i="2"/>
  <c r="X51" i="2"/>
  <c r="AF53" i="2"/>
  <c r="AM53" i="2"/>
  <c r="AK53" i="2"/>
  <c r="AR53" i="2"/>
  <c r="S55" i="2"/>
  <c r="Z55" i="2"/>
  <c r="S57" i="2"/>
  <c r="Z57" i="2"/>
  <c r="S59" i="2"/>
  <c r="Z59" i="2"/>
  <c r="S61" i="2"/>
  <c r="Z61" i="2"/>
  <c r="S65" i="2"/>
  <c r="Z65" i="2"/>
  <c r="AI67" i="2"/>
  <c r="AP67" i="2"/>
  <c r="AK67" i="2"/>
  <c r="AR67" i="2"/>
  <c r="AG67" i="2"/>
  <c r="AN67" i="2"/>
  <c r="AF67" i="2"/>
  <c r="AM67" i="2"/>
  <c r="AK69" i="2"/>
  <c r="AR69" i="2"/>
  <c r="AG69" i="2"/>
  <c r="AN69" i="2"/>
  <c r="AI69" i="2"/>
  <c r="AP69" i="2"/>
  <c r="AH69" i="2"/>
  <c r="AO69" i="2"/>
  <c r="AD75" i="2"/>
  <c r="AC75" i="2"/>
  <c r="H9" i="3"/>
  <c r="R77" i="2"/>
  <c r="Y77" i="2"/>
  <c r="N77" i="2"/>
  <c r="U77" i="2"/>
  <c r="Q77" i="2"/>
  <c r="X77" i="2"/>
  <c r="S77" i="2"/>
  <c r="Z77" i="2"/>
  <c r="O77" i="2"/>
  <c r="V77" i="2"/>
  <c r="AI85" i="2"/>
  <c r="AP85" i="2"/>
  <c r="AJ85" i="2"/>
  <c r="AQ85" i="2"/>
  <c r="AH85" i="2"/>
  <c r="AO85" i="2"/>
  <c r="AK85" i="2"/>
  <c r="AR85" i="2"/>
  <c r="AF85" i="2"/>
  <c r="AM85" i="2"/>
  <c r="AL85" i="2"/>
  <c r="Q101" i="2"/>
  <c r="X101" i="2"/>
  <c r="T101" i="2"/>
  <c r="O101" i="2"/>
  <c r="V101" i="2"/>
  <c r="N101" i="2"/>
  <c r="U101" i="2"/>
  <c r="S101" i="2"/>
  <c r="Z101" i="2"/>
  <c r="P101" i="2"/>
  <c r="W101" i="2"/>
  <c r="O20" i="1"/>
  <c r="O22" i="1"/>
  <c r="O44" i="1"/>
  <c r="O87" i="1"/>
  <c r="S71" i="2"/>
  <c r="Z71" i="2"/>
  <c r="S72" i="2"/>
  <c r="Z72" i="2"/>
  <c r="S68" i="2"/>
  <c r="Z68" i="2"/>
  <c r="S74" i="2"/>
  <c r="Z74" i="2"/>
  <c r="S70" i="2"/>
  <c r="Z70" i="2"/>
  <c r="S66" i="2"/>
  <c r="Z66" i="2"/>
  <c r="O111" i="1"/>
  <c r="O142" i="1"/>
  <c r="O174" i="1"/>
  <c r="O192" i="1"/>
  <c r="O194" i="1"/>
  <c r="O196" i="1"/>
  <c r="O204" i="1"/>
  <c r="O217" i="1"/>
  <c r="O243" i="1"/>
  <c r="O245" i="1"/>
  <c r="O247" i="1"/>
  <c r="O259" i="1"/>
  <c r="O262" i="1"/>
  <c r="S223" i="2"/>
  <c r="Z223" i="2"/>
  <c r="S221" i="2"/>
  <c r="Z221" i="2"/>
  <c r="S219" i="2"/>
  <c r="Z219" i="2"/>
  <c r="S217" i="2"/>
  <c r="Z217" i="2"/>
  <c r="S215" i="2"/>
  <c r="Z215" i="2"/>
  <c r="S213" i="2"/>
  <c r="Z213" i="2"/>
  <c r="S211" i="2"/>
  <c r="Z211" i="2"/>
  <c r="S222" i="2"/>
  <c r="Z222" i="2"/>
  <c r="S220" i="2"/>
  <c r="Z220" i="2"/>
  <c r="S218" i="2"/>
  <c r="Z218" i="2"/>
  <c r="S216" i="2"/>
  <c r="Z216" i="2"/>
  <c r="S214" i="2"/>
  <c r="Z214" i="2"/>
  <c r="S212" i="2"/>
  <c r="Z212" i="2"/>
  <c r="O275" i="1"/>
  <c r="O276" i="1"/>
  <c r="O285" i="1"/>
  <c r="O304" i="1"/>
  <c r="O310" i="1"/>
  <c r="AF4" i="2"/>
  <c r="AM4" i="2"/>
  <c r="AF5" i="2"/>
  <c r="AM5" i="2"/>
  <c r="AF6" i="2"/>
  <c r="AM6" i="2"/>
  <c r="AF7" i="2"/>
  <c r="AM7" i="2"/>
  <c r="AF8" i="2"/>
  <c r="AM8" i="2"/>
  <c r="AF9" i="2"/>
  <c r="AM9" i="2"/>
  <c r="AF10" i="2"/>
  <c r="AM10" i="2"/>
  <c r="AF11" i="2"/>
  <c r="AM11" i="2"/>
  <c r="AF12" i="2"/>
  <c r="AM12" i="2"/>
  <c r="AF13" i="2"/>
  <c r="AM13" i="2"/>
  <c r="AI15" i="2"/>
  <c r="AP15" i="2"/>
  <c r="AI16" i="2"/>
  <c r="AP16" i="2"/>
  <c r="AI17" i="2"/>
  <c r="AP17" i="2"/>
  <c r="AI18" i="2"/>
  <c r="AP18" i="2"/>
  <c r="AC20" i="2"/>
  <c r="AH20" i="2"/>
  <c r="AO20" i="2"/>
  <c r="AF21" i="2"/>
  <c r="AM21" i="2"/>
  <c r="AH22" i="2"/>
  <c r="AO22" i="2"/>
  <c r="AH23" i="2"/>
  <c r="AO23" i="2"/>
  <c r="AH24" i="2"/>
  <c r="AO24" i="2"/>
  <c r="AH25" i="2"/>
  <c r="AO25" i="2"/>
  <c r="AH26" i="2"/>
  <c r="AO26" i="2"/>
  <c r="AH27" i="2"/>
  <c r="AO27" i="2"/>
  <c r="AH28" i="2"/>
  <c r="AO28" i="2"/>
  <c r="AH29" i="2"/>
  <c r="AO29" i="2"/>
  <c r="AH30" i="2"/>
  <c r="AO30" i="2"/>
  <c r="AH31" i="2"/>
  <c r="AO31" i="2"/>
  <c r="AF32" i="2"/>
  <c r="AM32" i="2"/>
  <c r="S33" i="2"/>
  <c r="Z33" i="2"/>
  <c r="AF33" i="2"/>
  <c r="AM33" i="2"/>
  <c r="S34" i="2"/>
  <c r="Z34" i="2"/>
  <c r="AF34" i="2"/>
  <c r="AM34" i="2"/>
  <c r="S35" i="2"/>
  <c r="Z35" i="2"/>
  <c r="AL35" i="2"/>
  <c r="AH35" i="2"/>
  <c r="AO35" i="2"/>
  <c r="AG35" i="2"/>
  <c r="AN35" i="2"/>
  <c r="AD36" i="2"/>
  <c r="AJ36" i="2"/>
  <c r="AQ36" i="2"/>
  <c r="AK37" i="2"/>
  <c r="AR37" i="2"/>
  <c r="AG37" i="2"/>
  <c r="AN37" i="2"/>
  <c r="AF37" i="2"/>
  <c r="AM37" i="2"/>
  <c r="AL37" i="2"/>
  <c r="R38" i="2"/>
  <c r="Y38" i="2"/>
  <c r="AG39" i="2"/>
  <c r="AN39" i="2"/>
  <c r="AL39" i="2"/>
  <c r="AH40" i="2"/>
  <c r="AO40" i="2"/>
  <c r="B41" i="2"/>
  <c r="AJ41" i="2"/>
  <c r="AQ41" i="2"/>
  <c r="P42" i="2"/>
  <c r="W42" i="2"/>
  <c r="AL42" i="2"/>
  <c r="AH42" i="2"/>
  <c r="AO42" i="2"/>
  <c r="AG42" i="2"/>
  <c r="AN42" i="2"/>
  <c r="S43" i="2"/>
  <c r="Z43" i="2"/>
  <c r="AJ43" i="2"/>
  <c r="AQ43" i="2"/>
  <c r="AL44" i="2"/>
  <c r="AH44" i="2"/>
  <c r="AO44" i="2"/>
  <c r="AG44" i="2"/>
  <c r="AN44" i="2"/>
  <c r="S45" i="2"/>
  <c r="Z45" i="2"/>
  <c r="AJ45" i="2"/>
  <c r="AQ45" i="2"/>
  <c r="AL46" i="2"/>
  <c r="AH46" i="2"/>
  <c r="AO46" i="2"/>
  <c r="AG46" i="2"/>
  <c r="AN46" i="2"/>
  <c r="S47" i="2"/>
  <c r="Z47" i="2"/>
  <c r="AJ47" i="2"/>
  <c r="AQ47" i="2"/>
  <c r="AL48" i="2"/>
  <c r="AH48" i="2"/>
  <c r="AO48" i="2"/>
  <c r="AG48" i="2"/>
  <c r="AN48" i="2"/>
  <c r="AJ49" i="2"/>
  <c r="AQ49" i="2"/>
  <c r="AK50" i="2"/>
  <c r="AR50" i="2"/>
  <c r="AG50" i="2"/>
  <c r="AN50" i="2"/>
  <c r="AF50" i="2"/>
  <c r="AM50" i="2"/>
  <c r="AL50" i="2"/>
  <c r="R51" i="2"/>
  <c r="Y51" i="2"/>
  <c r="AF52" i="2"/>
  <c r="AM52" i="2"/>
  <c r="AK52" i="2"/>
  <c r="AR52" i="2"/>
  <c r="AG53" i="2"/>
  <c r="AN53" i="2"/>
  <c r="AL53" i="2"/>
  <c r="S54" i="2"/>
  <c r="Z54" i="2"/>
  <c r="AH54" i="2"/>
  <c r="AO54" i="2"/>
  <c r="AK55" i="2"/>
  <c r="AR55" i="2"/>
  <c r="AG55" i="2"/>
  <c r="AN55" i="2"/>
  <c r="AI55" i="2"/>
  <c r="AP55" i="2"/>
  <c r="AF55" i="2"/>
  <c r="AM55" i="2"/>
  <c r="AJ56" i="2"/>
  <c r="AQ56" i="2"/>
  <c r="AK57" i="2"/>
  <c r="AR57" i="2"/>
  <c r="AG57" i="2"/>
  <c r="AN57" i="2"/>
  <c r="B57" i="2"/>
  <c r="AI57" i="2"/>
  <c r="AP57" i="2"/>
  <c r="AF57" i="2"/>
  <c r="AM57" i="2"/>
  <c r="AJ58" i="2"/>
  <c r="AQ58" i="2"/>
  <c r="AK59" i="2"/>
  <c r="AR59" i="2"/>
  <c r="AG59" i="2"/>
  <c r="AN59" i="2"/>
  <c r="B59" i="2"/>
  <c r="AI59" i="2"/>
  <c r="AP59" i="2"/>
  <c r="AF59" i="2"/>
  <c r="AM59" i="2"/>
  <c r="AJ60" i="2"/>
  <c r="AQ60" i="2"/>
  <c r="AK61" i="2"/>
  <c r="AR61" i="2"/>
  <c r="AG61" i="2"/>
  <c r="AN61" i="2"/>
  <c r="B61" i="2"/>
  <c r="AI61" i="2"/>
  <c r="AP61" i="2"/>
  <c r="AF61" i="2"/>
  <c r="AM61" i="2"/>
  <c r="AJ62" i="2"/>
  <c r="AQ62" i="2"/>
  <c r="AK63" i="2"/>
  <c r="AR63" i="2"/>
  <c r="AG63" i="2"/>
  <c r="AN63" i="2"/>
  <c r="B63" i="2"/>
  <c r="AI63" i="2"/>
  <c r="AP63" i="2"/>
  <c r="AF63" i="2"/>
  <c r="AM63" i="2"/>
  <c r="AJ64" i="2"/>
  <c r="AQ64" i="2"/>
  <c r="AK65" i="2"/>
  <c r="AR65" i="2"/>
  <c r="AG65" i="2"/>
  <c r="AN65" i="2"/>
  <c r="B65" i="2"/>
  <c r="AI65" i="2"/>
  <c r="AP65" i="2"/>
  <c r="AF65" i="2"/>
  <c r="AM65" i="2"/>
  <c r="B67" i="2"/>
  <c r="AH67" i="2"/>
  <c r="AO67" i="2"/>
  <c r="B69" i="2"/>
  <c r="AJ69" i="2"/>
  <c r="AQ69" i="2"/>
  <c r="S73" i="2"/>
  <c r="Z73" i="2"/>
  <c r="P76" i="2"/>
  <c r="W76" i="2"/>
  <c r="AD76" i="2"/>
  <c r="AC76" i="2"/>
  <c r="AL78" i="2"/>
  <c r="AH78" i="2"/>
  <c r="AO78" i="2"/>
  <c r="AK78" i="2"/>
  <c r="AR78" i="2"/>
  <c r="AG78" i="2"/>
  <c r="AN78" i="2"/>
  <c r="AI78" i="2"/>
  <c r="AP78" i="2"/>
  <c r="AJ78" i="2"/>
  <c r="AQ78" i="2"/>
  <c r="Q93" i="2"/>
  <c r="X93" i="2"/>
  <c r="T93" i="2"/>
  <c r="O93" i="2"/>
  <c r="V93" i="2"/>
  <c r="N93" i="2"/>
  <c r="U93" i="2"/>
  <c r="S93" i="2"/>
  <c r="Z93" i="2"/>
  <c r="P93" i="2"/>
  <c r="W93" i="2"/>
  <c r="Q97" i="2"/>
  <c r="X97" i="2"/>
  <c r="T97" i="2"/>
  <c r="O97" i="2"/>
  <c r="V97" i="2"/>
  <c r="N97" i="2"/>
  <c r="U97" i="2"/>
  <c r="S97" i="2"/>
  <c r="Z97" i="2"/>
  <c r="P97" i="2"/>
  <c r="W97" i="2"/>
  <c r="S104" i="2"/>
  <c r="Z104" i="2"/>
  <c r="S103" i="2"/>
  <c r="Z103" i="2"/>
  <c r="S153" i="2"/>
  <c r="Z153" i="2"/>
  <c r="S154" i="2"/>
  <c r="Z154" i="2"/>
  <c r="S155" i="2"/>
  <c r="Z155" i="2"/>
  <c r="S201" i="2"/>
  <c r="Z201" i="2"/>
  <c r="S202" i="2"/>
  <c r="Z202" i="2"/>
  <c r="S200" i="2"/>
  <c r="Z200" i="2"/>
  <c r="S235" i="2"/>
  <c r="Z235" i="2"/>
  <c r="S231" i="2"/>
  <c r="Z231" i="2"/>
  <c r="S230" i="2"/>
  <c r="Z230" i="2"/>
  <c r="S229" i="2"/>
  <c r="Z229" i="2"/>
  <c r="S228" i="2"/>
  <c r="Z228" i="2"/>
  <c r="S227" i="2"/>
  <c r="Z227" i="2"/>
  <c r="S236" i="2"/>
  <c r="Z236" i="2"/>
  <c r="S232" i="2"/>
  <c r="Z232" i="2"/>
  <c r="S237" i="2"/>
  <c r="Z237" i="2"/>
  <c r="S233" i="2"/>
  <c r="Z233" i="2"/>
  <c r="S234" i="2"/>
  <c r="Z234" i="2"/>
  <c r="S226" i="2"/>
  <c r="Z226" i="2"/>
  <c r="S225" i="2"/>
  <c r="Z225" i="2"/>
  <c r="S224" i="2"/>
  <c r="Z224" i="2"/>
  <c r="S244" i="2"/>
  <c r="Z244" i="2"/>
  <c r="S243" i="2"/>
  <c r="Z243" i="2"/>
  <c r="S242" i="2"/>
  <c r="Z242" i="2"/>
  <c r="AF15" i="2"/>
  <c r="AM15" i="2"/>
  <c r="AF16" i="2"/>
  <c r="AM16" i="2"/>
  <c r="AF17" i="2"/>
  <c r="AM17" i="2"/>
  <c r="AF18" i="2"/>
  <c r="AM18" i="2"/>
  <c r="N23" i="2"/>
  <c r="U23" i="2"/>
  <c r="N24" i="2"/>
  <c r="U24" i="2"/>
  <c r="N25" i="2"/>
  <c r="U25" i="2"/>
  <c r="N26" i="2"/>
  <c r="U26" i="2"/>
  <c r="N27" i="2"/>
  <c r="U27" i="2"/>
  <c r="N28" i="2"/>
  <c r="U28" i="2"/>
  <c r="N29" i="2"/>
  <c r="U29" i="2"/>
  <c r="N30" i="2"/>
  <c r="U30" i="2"/>
  <c r="N38" i="2"/>
  <c r="U38" i="2"/>
  <c r="T38" i="2"/>
  <c r="R39" i="2"/>
  <c r="Y39" i="2"/>
  <c r="N39" i="2"/>
  <c r="U39" i="2"/>
  <c r="Q39" i="2"/>
  <c r="X39" i="2"/>
  <c r="AF41" i="2"/>
  <c r="AM41" i="2"/>
  <c r="AK41" i="2"/>
  <c r="AR41" i="2"/>
  <c r="N51" i="2"/>
  <c r="U51" i="2"/>
  <c r="T51" i="2"/>
  <c r="R52" i="2"/>
  <c r="Y52" i="2"/>
  <c r="N52" i="2"/>
  <c r="U52" i="2"/>
  <c r="Q52" i="2"/>
  <c r="X52" i="2"/>
  <c r="S53" i="2"/>
  <c r="Z53" i="2"/>
  <c r="AH53" i="2"/>
  <c r="AO53" i="2"/>
  <c r="S56" i="2"/>
  <c r="Z56" i="2"/>
  <c r="S58" i="2"/>
  <c r="Z58" i="2"/>
  <c r="S60" i="2"/>
  <c r="Z60" i="2"/>
  <c r="AL64" i="2"/>
  <c r="AJ67" i="2"/>
  <c r="AQ67" i="2"/>
  <c r="AL69" i="2"/>
  <c r="AL73" i="2"/>
  <c r="AH73" i="2"/>
  <c r="AO73" i="2"/>
  <c r="B73" i="2"/>
  <c r="AK73" i="2"/>
  <c r="AR73" i="2"/>
  <c r="AG73" i="2"/>
  <c r="AN73" i="2"/>
  <c r="AI73" i="2"/>
  <c r="AP73" i="2"/>
  <c r="AJ73" i="2"/>
  <c r="AQ73" i="2"/>
  <c r="R75" i="2"/>
  <c r="Y75" i="2"/>
  <c r="N75" i="2"/>
  <c r="U75" i="2"/>
  <c r="Q75" i="2"/>
  <c r="X75" i="2"/>
  <c r="S75" i="2"/>
  <c r="Z75" i="2"/>
  <c r="O75" i="2"/>
  <c r="V75" i="2"/>
  <c r="P77" i="2"/>
  <c r="W77" i="2"/>
  <c r="AD77" i="2"/>
  <c r="AC77" i="2"/>
  <c r="AD82" i="2"/>
  <c r="AC82" i="2"/>
  <c r="H10" i="3"/>
  <c r="AL83" i="2"/>
  <c r="AH83" i="2"/>
  <c r="AO83" i="2"/>
  <c r="B83" i="2"/>
  <c r="AI83" i="2"/>
  <c r="AP83" i="2"/>
  <c r="AG83" i="2"/>
  <c r="AN83" i="2"/>
  <c r="AJ83" i="2"/>
  <c r="AQ83" i="2"/>
  <c r="AF83" i="2"/>
  <c r="AM83" i="2"/>
  <c r="B85" i="2"/>
  <c r="AK100" i="2"/>
  <c r="AR100" i="2"/>
  <c r="R101" i="2"/>
  <c r="Y101" i="2"/>
  <c r="P37" i="2"/>
  <c r="W37" i="2"/>
  <c r="AF38" i="2"/>
  <c r="AM38" i="2"/>
  <c r="P50" i="2"/>
  <c r="W50" i="2"/>
  <c r="AF51" i="2"/>
  <c r="AM51" i="2"/>
  <c r="AF66" i="2"/>
  <c r="AM66" i="2"/>
  <c r="B68" i="2"/>
  <c r="AH68" i="2"/>
  <c r="AO68" i="2"/>
  <c r="AL68" i="2"/>
  <c r="AF70" i="2"/>
  <c r="AM70" i="2"/>
  <c r="AG71" i="2"/>
  <c r="AN71" i="2"/>
  <c r="AK71" i="2"/>
  <c r="AR71" i="2"/>
  <c r="B72" i="2"/>
  <c r="AH72" i="2"/>
  <c r="AO72" i="2"/>
  <c r="AL72" i="2"/>
  <c r="AF74" i="2"/>
  <c r="AM74" i="2"/>
  <c r="AF75" i="2"/>
  <c r="AM75" i="2"/>
  <c r="AF76" i="2"/>
  <c r="AM76" i="2"/>
  <c r="AF77" i="2"/>
  <c r="AM77" i="2"/>
  <c r="AK82" i="2"/>
  <c r="AR82" i="2"/>
  <c r="AG82" i="2"/>
  <c r="AN82" i="2"/>
  <c r="AF82" i="2"/>
  <c r="AM82" i="2"/>
  <c r="AL82" i="2"/>
  <c r="AL86" i="2"/>
  <c r="AH86" i="2"/>
  <c r="AO86" i="2"/>
  <c r="B86" i="2"/>
  <c r="AJ86" i="2"/>
  <c r="AQ86" i="2"/>
  <c r="AF86" i="2"/>
  <c r="AM86" i="2"/>
  <c r="B87" i="2"/>
  <c r="AJ87" i="2"/>
  <c r="AQ87" i="2"/>
  <c r="AK90" i="2"/>
  <c r="AR90" i="2"/>
  <c r="AG90" i="2"/>
  <c r="AN90" i="2"/>
  <c r="B90" i="2"/>
  <c r="AH90" i="2"/>
  <c r="AO90" i="2"/>
  <c r="AF90" i="2"/>
  <c r="AM90" i="2"/>
  <c r="S91" i="2"/>
  <c r="Z91" i="2"/>
  <c r="O91" i="2"/>
  <c r="V91" i="2"/>
  <c r="T91" i="2"/>
  <c r="N91" i="2"/>
  <c r="U91" i="2"/>
  <c r="R91" i="2"/>
  <c r="Y91" i="2"/>
  <c r="B92" i="2"/>
  <c r="AD93" i="2"/>
  <c r="AK94" i="2"/>
  <c r="AR94" i="2"/>
  <c r="AG94" i="2"/>
  <c r="AN94" i="2"/>
  <c r="AH94" i="2"/>
  <c r="AO94" i="2"/>
  <c r="AF94" i="2"/>
  <c r="AM94" i="2"/>
  <c r="S95" i="2"/>
  <c r="Z95" i="2"/>
  <c r="O95" i="2"/>
  <c r="V95" i="2"/>
  <c r="T95" i="2"/>
  <c r="N95" i="2"/>
  <c r="U95" i="2"/>
  <c r="R95" i="2"/>
  <c r="Y95" i="2"/>
  <c r="B96" i="2"/>
  <c r="AD97" i="2"/>
  <c r="AK98" i="2"/>
  <c r="AR98" i="2"/>
  <c r="AG98" i="2"/>
  <c r="AN98" i="2"/>
  <c r="AH98" i="2"/>
  <c r="AO98" i="2"/>
  <c r="AF98" i="2"/>
  <c r="AM98" i="2"/>
  <c r="S99" i="2"/>
  <c r="Z99" i="2"/>
  <c r="O99" i="2"/>
  <c r="V99" i="2"/>
  <c r="T99" i="2"/>
  <c r="N99" i="2"/>
  <c r="U99" i="2"/>
  <c r="R99" i="2"/>
  <c r="Y99" i="2"/>
  <c r="B100" i="2"/>
  <c r="AD101" i="2"/>
  <c r="AK102" i="2"/>
  <c r="AR102" i="2"/>
  <c r="AG102" i="2"/>
  <c r="AN102" i="2"/>
  <c r="AH102" i="2"/>
  <c r="AO102" i="2"/>
  <c r="AF102" i="2"/>
  <c r="AM102" i="2"/>
  <c r="AK104" i="2"/>
  <c r="AR104" i="2"/>
  <c r="AG104" i="2"/>
  <c r="AN104" i="2"/>
  <c r="B104" i="2"/>
  <c r="AH104" i="2"/>
  <c r="AO104" i="2"/>
  <c r="AJ104" i="2"/>
  <c r="AQ104" i="2"/>
  <c r="AF104" i="2"/>
  <c r="AM104" i="2"/>
  <c r="AK110" i="2"/>
  <c r="AR110" i="2"/>
  <c r="AG110" i="2"/>
  <c r="AN110" i="2"/>
  <c r="B110" i="2"/>
  <c r="AJ110" i="2"/>
  <c r="AQ110" i="2"/>
  <c r="AH110" i="2"/>
  <c r="AO110" i="2"/>
  <c r="AF110" i="2"/>
  <c r="AM110" i="2"/>
  <c r="AF68" i="2"/>
  <c r="AM68" i="2"/>
  <c r="AI71" i="2"/>
  <c r="AP71" i="2"/>
  <c r="AF72" i="2"/>
  <c r="AM72" i="2"/>
  <c r="AF87" i="2"/>
  <c r="AM87" i="2"/>
  <c r="AK89" i="2"/>
  <c r="AR89" i="2"/>
  <c r="AG89" i="2"/>
  <c r="AN89" i="2"/>
  <c r="AI89" i="2"/>
  <c r="AP89" i="2"/>
  <c r="AF89" i="2"/>
  <c r="AM89" i="2"/>
  <c r="AI92" i="2"/>
  <c r="AP92" i="2"/>
  <c r="AH92" i="2"/>
  <c r="AO92" i="2"/>
  <c r="AG92" i="2"/>
  <c r="AN92" i="2"/>
  <c r="AL93" i="2"/>
  <c r="AH93" i="2"/>
  <c r="AO93" i="2"/>
  <c r="AK93" i="2"/>
  <c r="AR93" i="2"/>
  <c r="AF93" i="2"/>
  <c r="AM93" i="2"/>
  <c r="B93" i="2"/>
  <c r="AI93" i="2"/>
  <c r="AP93" i="2"/>
  <c r="AI96" i="2"/>
  <c r="AP96" i="2"/>
  <c r="AH96" i="2"/>
  <c r="AO96" i="2"/>
  <c r="AG96" i="2"/>
  <c r="AN96" i="2"/>
  <c r="AL97" i="2"/>
  <c r="AH97" i="2"/>
  <c r="AO97" i="2"/>
  <c r="AK97" i="2"/>
  <c r="AR97" i="2"/>
  <c r="AF97" i="2"/>
  <c r="AM97" i="2"/>
  <c r="B97" i="2"/>
  <c r="AI97" i="2"/>
  <c r="AP97" i="2"/>
  <c r="AI100" i="2"/>
  <c r="AP100" i="2"/>
  <c r="AH100" i="2"/>
  <c r="AO100" i="2"/>
  <c r="AG100" i="2"/>
  <c r="AN100" i="2"/>
  <c r="AL101" i="2"/>
  <c r="AH101" i="2"/>
  <c r="AO101" i="2"/>
  <c r="AK101" i="2"/>
  <c r="AR101" i="2"/>
  <c r="AF101" i="2"/>
  <c r="AM101" i="2"/>
  <c r="B101" i="2"/>
  <c r="AI101" i="2"/>
  <c r="AP101" i="2"/>
  <c r="AJ102" i="2"/>
  <c r="AQ102" i="2"/>
  <c r="AI104" i="2"/>
  <c r="AP104" i="2"/>
  <c r="AK106" i="2"/>
  <c r="AR106" i="2"/>
  <c r="AG106" i="2"/>
  <c r="AN106" i="2"/>
  <c r="B106" i="2"/>
  <c r="AJ106" i="2"/>
  <c r="AQ106" i="2"/>
  <c r="AH106" i="2"/>
  <c r="AO106" i="2"/>
  <c r="AF106" i="2"/>
  <c r="AM106" i="2"/>
  <c r="AK108" i="2"/>
  <c r="AR108" i="2"/>
  <c r="AG108" i="2"/>
  <c r="AN108" i="2"/>
  <c r="B108" i="2"/>
  <c r="AH108" i="2"/>
  <c r="AO108" i="2"/>
  <c r="AJ108" i="2"/>
  <c r="AQ108" i="2"/>
  <c r="AF108" i="2"/>
  <c r="AM108" i="2"/>
  <c r="AI110" i="2"/>
  <c r="AP110" i="2"/>
  <c r="AF71" i="2"/>
  <c r="AM71" i="2"/>
  <c r="AI87" i="2"/>
  <c r="AP87" i="2"/>
  <c r="AH87" i="2"/>
  <c r="AO87" i="2"/>
  <c r="AG87" i="2"/>
  <c r="AN87" i="2"/>
  <c r="AL104" i="2"/>
  <c r="AL110" i="2"/>
  <c r="R92" i="2"/>
  <c r="Y92" i="2"/>
  <c r="N92" i="2"/>
  <c r="U92" i="2"/>
  <c r="Q92" i="2"/>
  <c r="X92" i="2"/>
  <c r="R96" i="2"/>
  <c r="Y96" i="2"/>
  <c r="N96" i="2"/>
  <c r="U96" i="2"/>
  <c r="Q96" i="2"/>
  <c r="X96" i="2"/>
  <c r="R100" i="2"/>
  <c r="Y100" i="2"/>
  <c r="N100" i="2"/>
  <c r="U100" i="2"/>
  <c r="Q100" i="2"/>
  <c r="X100" i="2"/>
  <c r="AK105" i="2"/>
  <c r="AR105" i="2"/>
  <c r="AG105" i="2"/>
  <c r="AN105" i="2"/>
  <c r="B105" i="2"/>
  <c r="AF105" i="2"/>
  <c r="AM105" i="2"/>
  <c r="AL105" i="2"/>
  <c r="AK109" i="2"/>
  <c r="AR109" i="2"/>
  <c r="AG109" i="2"/>
  <c r="AN109" i="2"/>
  <c r="B109" i="2"/>
  <c r="AF109" i="2"/>
  <c r="AM109" i="2"/>
  <c r="AL109" i="2"/>
  <c r="AK112" i="2"/>
  <c r="AR112" i="2"/>
  <c r="AG112" i="2"/>
  <c r="AN112" i="2"/>
  <c r="B112" i="2"/>
  <c r="AI112" i="2"/>
  <c r="AP112" i="2"/>
  <c r="AF112" i="2"/>
  <c r="AM112" i="2"/>
  <c r="AK114" i="2"/>
  <c r="AR114" i="2"/>
  <c r="AG114" i="2"/>
  <c r="AN114" i="2"/>
  <c r="B114" i="2"/>
  <c r="AI114" i="2"/>
  <c r="AP114" i="2"/>
  <c r="AF114" i="2"/>
  <c r="AM114" i="2"/>
  <c r="AK116" i="2"/>
  <c r="AR116" i="2"/>
  <c r="AG116" i="2"/>
  <c r="AN116" i="2"/>
  <c r="B116" i="2"/>
  <c r="AI116" i="2"/>
  <c r="AP116" i="2"/>
  <c r="AF116" i="2"/>
  <c r="AM116" i="2"/>
  <c r="AK118" i="2"/>
  <c r="AR118" i="2"/>
  <c r="AG118" i="2"/>
  <c r="AN118" i="2"/>
  <c r="B118" i="2"/>
  <c r="AI118" i="2"/>
  <c r="AP118" i="2"/>
  <c r="AF118" i="2"/>
  <c r="AM118" i="2"/>
  <c r="AK120" i="2"/>
  <c r="AR120" i="2"/>
  <c r="AG120" i="2"/>
  <c r="AN120" i="2"/>
  <c r="B120" i="2"/>
  <c r="AI120" i="2"/>
  <c r="AP120" i="2"/>
  <c r="AF120" i="2"/>
  <c r="AM120" i="2"/>
  <c r="AK122" i="2"/>
  <c r="AR122" i="2"/>
  <c r="AG122" i="2"/>
  <c r="AN122" i="2"/>
  <c r="B122" i="2"/>
  <c r="AI122" i="2"/>
  <c r="AP122" i="2"/>
  <c r="AF122" i="2"/>
  <c r="AM122" i="2"/>
  <c r="AK124" i="2"/>
  <c r="AR124" i="2"/>
  <c r="AG124" i="2"/>
  <c r="AN124" i="2"/>
  <c r="B124" i="2"/>
  <c r="AI124" i="2"/>
  <c r="AP124" i="2"/>
  <c r="AF124" i="2"/>
  <c r="AM124" i="2"/>
  <c r="AK126" i="2"/>
  <c r="AR126" i="2"/>
  <c r="AG126" i="2"/>
  <c r="AN126" i="2"/>
  <c r="B126" i="2"/>
  <c r="AI126" i="2"/>
  <c r="AP126" i="2"/>
  <c r="AF126" i="2"/>
  <c r="AM126" i="2"/>
  <c r="AK128" i="2"/>
  <c r="AR128" i="2"/>
  <c r="AG128" i="2"/>
  <c r="AN128" i="2"/>
  <c r="B128" i="2"/>
  <c r="AI128" i="2"/>
  <c r="AP128" i="2"/>
  <c r="AF128" i="2"/>
  <c r="AM128" i="2"/>
  <c r="AD129" i="2"/>
  <c r="AD130" i="2"/>
  <c r="AD131" i="2"/>
  <c r="AK103" i="2"/>
  <c r="AR103" i="2"/>
  <c r="AG103" i="2"/>
  <c r="AN103" i="2"/>
  <c r="B103" i="2"/>
  <c r="AF103" i="2"/>
  <c r="AM103" i="2"/>
  <c r="AL103" i="2"/>
  <c r="AK107" i="2"/>
  <c r="AR107" i="2"/>
  <c r="AG107" i="2"/>
  <c r="AN107" i="2"/>
  <c r="B107" i="2"/>
  <c r="AF107" i="2"/>
  <c r="AM107" i="2"/>
  <c r="AL107" i="2"/>
  <c r="AK111" i="2"/>
  <c r="AR111" i="2"/>
  <c r="AG111" i="2"/>
  <c r="AN111" i="2"/>
  <c r="B111" i="2"/>
  <c r="AI111" i="2"/>
  <c r="AP111" i="2"/>
  <c r="AF111" i="2"/>
  <c r="AM111" i="2"/>
  <c r="AK113" i="2"/>
  <c r="AR113" i="2"/>
  <c r="AG113" i="2"/>
  <c r="AN113" i="2"/>
  <c r="B113" i="2"/>
  <c r="AI113" i="2"/>
  <c r="AP113" i="2"/>
  <c r="AF113" i="2"/>
  <c r="AM113" i="2"/>
  <c r="AK115" i="2"/>
  <c r="AR115" i="2"/>
  <c r="AG115" i="2"/>
  <c r="AN115" i="2"/>
  <c r="B115" i="2"/>
  <c r="AI115" i="2"/>
  <c r="AP115" i="2"/>
  <c r="AF115" i="2"/>
  <c r="AM115" i="2"/>
  <c r="AK117" i="2"/>
  <c r="AR117" i="2"/>
  <c r="AG117" i="2"/>
  <c r="AN117" i="2"/>
  <c r="B117" i="2"/>
  <c r="AI117" i="2"/>
  <c r="AP117" i="2"/>
  <c r="AF117" i="2"/>
  <c r="AM117" i="2"/>
  <c r="AK119" i="2"/>
  <c r="AR119" i="2"/>
  <c r="AG119" i="2"/>
  <c r="AN119" i="2"/>
  <c r="B119" i="2"/>
  <c r="AI119" i="2"/>
  <c r="AP119" i="2"/>
  <c r="AF119" i="2"/>
  <c r="AM119" i="2"/>
  <c r="AK121" i="2"/>
  <c r="AR121" i="2"/>
  <c r="AG121" i="2"/>
  <c r="AN121" i="2"/>
  <c r="B121" i="2"/>
  <c r="AI121" i="2"/>
  <c r="AP121" i="2"/>
  <c r="AF121" i="2"/>
  <c r="AM121" i="2"/>
  <c r="AK123" i="2"/>
  <c r="AR123" i="2"/>
  <c r="AG123" i="2"/>
  <c r="AN123" i="2"/>
  <c r="B123" i="2"/>
  <c r="AI123" i="2"/>
  <c r="AP123" i="2"/>
  <c r="AF123" i="2"/>
  <c r="AM123" i="2"/>
  <c r="AK125" i="2"/>
  <c r="AR125" i="2"/>
  <c r="AG125" i="2"/>
  <c r="AN125" i="2"/>
  <c r="B125" i="2"/>
  <c r="AI125" i="2"/>
  <c r="AP125" i="2"/>
  <c r="AF125" i="2"/>
  <c r="AM125" i="2"/>
  <c r="AK127" i="2"/>
  <c r="AR127" i="2"/>
  <c r="AG127" i="2"/>
  <c r="AN127" i="2"/>
  <c r="B127" i="2"/>
  <c r="AI127" i="2"/>
  <c r="AP127" i="2"/>
  <c r="AF127" i="2"/>
  <c r="AM127" i="2"/>
  <c r="AH125" i="2"/>
  <c r="AO125" i="2"/>
  <c r="AH127" i="2"/>
  <c r="AO127" i="2"/>
  <c r="AC138" i="2"/>
  <c r="H21" i="3"/>
  <c r="AD138" i="2"/>
  <c r="S139" i="2"/>
  <c r="Z139" i="2"/>
  <c r="O139" i="2"/>
  <c r="V139" i="2"/>
  <c r="R139" i="2"/>
  <c r="Y139" i="2"/>
  <c r="P139" i="2"/>
  <c r="W139" i="2"/>
  <c r="T139" i="2"/>
  <c r="N139" i="2"/>
  <c r="U139" i="2"/>
  <c r="AC142" i="2"/>
  <c r="AD142" i="2"/>
  <c r="S143" i="2"/>
  <c r="Z143" i="2"/>
  <c r="O143" i="2"/>
  <c r="V143" i="2"/>
  <c r="R143" i="2"/>
  <c r="Y143" i="2"/>
  <c r="P143" i="2"/>
  <c r="W143" i="2"/>
  <c r="T143" i="2"/>
  <c r="N143" i="2"/>
  <c r="U143" i="2"/>
  <c r="S141" i="2"/>
  <c r="Z141" i="2"/>
  <c r="O141" i="2"/>
  <c r="V141" i="2"/>
  <c r="Q141" i="2"/>
  <c r="X141" i="2"/>
  <c r="S145" i="2"/>
  <c r="Z145" i="2"/>
  <c r="O145" i="2"/>
  <c r="V145" i="2"/>
  <c r="Q145" i="2"/>
  <c r="X145" i="2"/>
  <c r="AD146" i="2"/>
  <c r="N147" i="2"/>
  <c r="U147" i="2"/>
  <c r="T147" i="2"/>
  <c r="S149" i="2"/>
  <c r="Z149" i="2"/>
  <c r="O149" i="2"/>
  <c r="V149" i="2"/>
  <c r="Q149" i="2"/>
  <c r="X149" i="2"/>
  <c r="AD150" i="2"/>
  <c r="S151" i="2"/>
  <c r="Z151" i="2"/>
  <c r="O151" i="2"/>
  <c r="V151" i="2"/>
  <c r="R151" i="2"/>
  <c r="Y151" i="2"/>
  <c r="N151" i="2"/>
  <c r="U151" i="2"/>
  <c r="T151" i="2"/>
  <c r="AF130" i="2"/>
  <c r="AM130" i="2"/>
  <c r="AJ130" i="2"/>
  <c r="AQ130" i="2"/>
  <c r="AF131" i="2"/>
  <c r="AM131" i="2"/>
  <c r="AJ131" i="2"/>
  <c r="AQ131" i="2"/>
  <c r="AF132" i="2"/>
  <c r="AM132" i="2"/>
  <c r="AK132" i="2"/>
  <c r="AR132" i="2"/>
  <c r="S138" i="2"/>
  <c r="Z138" i="2"/>
  <c r="O138" i="2"/>
  <c r="V138" i="2"/>
  <c r="Q138" i="2"/>
  <c r="X138" i="2"/>
  <c r="N140" i="2"/>
  <c r="U140" i="2"/>
  <c r="R141" i="2"/>
  <c r="Y141" i="2"/>
  <c r="S142" i="2"/>
  <c r="Z142" i="2"/>
  <c r="O142" i="2"/>
  <c r="V142" i="2"/>
  <c r="Q142" i="2"/>
  <c r="X142" i="2"/>
  <c r="N144" i="2"/>
  <c r="U144" i="2"/>
  <c r="R145" i="2"/>
  <c r="Y145" i="2"/>
  <c r="S146" i="2"/>
  <c r="Z146" i="2"/>
  <c r="O146" i="2"/>
  <c r="V146" i="2"/>
  <c r="Q146" i="2"/>
  <c r="X146" i="2"/>
  <c r="N148" i="2"/>
  <c r="U148" i="2"/>
  <c r="R149" i="2"/>
  <c r="Y149" i="2"/>
  <c r="S150" i="2"/>
  <c r="Z150" i="2"/>
  <c r="O150" i="2"/>
  <c r="V150" i="2"/>
  <c r="Q150" i="2"/>
  <c r="X150" i="2"/>
  <c r="S147" i="2"/>
  <c r="Z147" i="2"/>
  <c r="O147" i="2"/>
  <c r="V147" i="2"/>
  <c r="Q147" i="2"/>
  <c r="X147" i="2"/>
  <c r="AK153" i="2"/>
  <c r="AR153" i="2"/>
  <c r="AG153" i="2"/>
  <c r="AN153" i="2"/>
  <c r="B153" i="2"/>
  <c r="AI153" i="2"/>
  <c r="AP153" i="2"/>
  <c r="AH153" i="2"/>
  <c r="AO153" i="2"/>
  <c r="AJ153" i="2"/>
  <c r="AQ153" i="2"/>
  <c r="AF153" i="2"/>
  <c r="AM153" i="2"/>
  <c r="AF88" i="2"/>
  <c r="AM88" i="2"/>
  <c r="P90" i="2"/>
  <c r="W90" i="2"/>
  <c r="AF91" i="2"/>
  <c r="AM91" i="2"/>
  <c r="P94" i="2"/>
  <c r="W94" i="2"/>
  <c r="AF95" i="2"/>
  <c r="AM95" i="2"/>
  <c r="P98" i="2"/>
  <c r="W98" i="2"/>
  <c r="AF99" i="2"/>
  <c r="AM99" i="2"/>
  <c r="P102" i="2"/>
  <c r="W102" i="2"/>
  <c r="AH130" i="2"/>
  <c r="AO130" i="2"/>
  <c r="AH131" i="2"/>
  <c r="AO131" i="2"/>
  <c r="AH132" i="2"/>
  <c r="AO132" i="2"/>
  <c r="N138" i="2"/>
  <c r="U138" i="2"/>
  <c r="T138" i="2"/>
  <c r="S140" i="2"/>
  <c r="Z140" i="2"/>
  <c r="O140" i="2"/>
  <c r="V140" i="2"/>
  <c r="Q140" i="2"/>
  <c r="X140" i="2"/>
  <c r="P141" i="2"/>
  <c r="W141" i="2"/>
  <c r="N142" i="2"/>
  <c r="U142" i="2"/>
  <c r="T142" i="2"/>
  <c r="S144" i="2"/>
  <c r="Z144" i="2"/>
  <c r="O144" i="2"/>
  <c r="V144" i="2"/>
  <c r="Q144" i="2"/>
  <c r="X144" i="2"/>
  <c r="P145" i="2"/>
  <c r="W145" i="2"/>
  <c r="N146" i="2"/>
  <c r="U146" i="2"/>
  <c r="T146" i="2"/>
  <c r="R147" i="2"/>
  <c r="Y147" i="2"/>
  <c r="S148" i="2"/>
  <c r="Z148" i="2"/>
  <c r="O148" i="2"/>
  <c r="V148" i="2"/>
  <c r="Q148" i="2"/>
  <c r="X148" i="2"/>
  <c r="P149" i="2"/>
  <c r="W149" i="2"/>
  <c r="N150" i="2"/>
  <c r="U150" i="2"/>
  <c r="T150" i="2"/>
  <c r="Q151" i="2"/>
  <c r="X151" i="2"/>
  <c r="AL153" i="2"/>
  <c r="AC160" i="2"/>
  <c r="AD160" i="2"/>
  <c r="T152" i="2"/>
  <c r="P152" i="2"/>
  <c r="W152" i="2"/>
  <c r="Q152" i="2"/>
  <c r="X152" i="2"/>
  <c r="AK152" i="2"/>
  <c r="AR152" i="2"/>
  <c r="AG152" i="2"/>
  <c r="AN152" i="2"/>
  <c r="AF152" i="2"/>
  <c r="AM152" i="2"/>
  <c r="AL152" i="2"/>
  <c r="AC162" i="2"/>
  <c r="AD162" i="2"/>
  <c r="AC163" i="2"/>
  <c r="AD163" i="2"/>
  <c r="N152" i="2"/>
  <c r="U152" i="2"/>
  <c r="S152" i="2"/>
  <c r="Z152" i="2"/>
  <c r="AI152" i="2"/>
  <c r="AP152" i="2"/>
  <c r="AK154" i="2"/>
  <c r="AR154" i="2"/>
  <c r="AG154" i="2"/>
  <c r="AN154" i="2"/>
  <c r="B154" i="2"/>
  <c r="AF154" i="2"/>
  <c r="AM154" i="2"/>
  <c r="AL154" i="2"/>
  <c r="AJ156" i="2"/>
  <c r="AQ156" i="2"/>
  <c r="AL156" i="2"/>
  <c r="AG156" i="2"/>
  <c r="AN156" i="2"/>
  <c r="B156" i="2"/>
  <c r="AF156" i="2"/>
  <c r="AM156" i="2"/>
  <c r="AL159" i="2"/>
  <c r="AH159" i="2"/>
  <c r="AO159" i="2"/>
  <c r="AJ159" i="2"/>
  <c r="AQ159" i="2"/>
  <c r="AI159" i="2"/>
  <c r="AP159" i="2"/>
  <c r="AL161" i="2"/>
  <c r="AH161" i="2"/>
  <c r="AO161" i="2"/>
  <c r="AJ161" i="2"/>
  <c r="AQ161" i="2"/>
  <c r="AI161" i="2"/>
  <c r="AP161" i="2"/>
  <c r="AC164" i="2"/>
  <c r="AD164" i="2"/>
  <c r="AF133" i="2"/>
  <c r="AM133" i="2"/>
  <c r="AF134" i="2"/>
  <c r="AM134" i="2"/>
  <c r="AF135" i="2"/>
  <c r="AM135" i="2"/>
  <c r="AF136" i="2"/>
  <c r="AM136" i="2"/>
  <c r="AF137" i="2"/>
  <c r="AM137" i="2"/>
  <c r="AF138" i="2"/>
  <c r="AM138" i="2"/>
  <c r="AF139" i="2"/>
  <c r="AM139" i="2"/>
  <c r="AF140" i="2"/>
  <c r="AM140" i="2"/>
  <c r="AF141" i="2"/>
  <c r="AM141" i="2"/>
  <c r="AF142" i="2"/>
  <c r="AM142" i="2"/>
  <c r="AF143" i="2"/>
  <c r="AM143" i="2"/>
  <c r="AF144" i="2"/>
  <c r="AM144" i="2"/>
  <c r="AF145" i="2"/>
  <c r="AM145" i="2"/>
  <c r="AF146" i="2"/>
  <c r="AM146" i="2"/>
  <c r="AF147" i="2"/>
  <c r="AM147" i="2"/>
  <c r="AF148" i="2"/>
  <c r="AM148" i="2"/>
  <c r="AF149" i="2"/>
  <c r="AM149" i="2"/>
  <c r="AF150" i="2"/>
  <c r="AM150" i="2"/>
  <c r="AF151" i="2"/>
  <c r="AM151" i="2"/>
  <c r="O152" i="2"/>
  <c r="V152" i="2"/>
  <c r="AJ152" i="2"/>
  <c r="AQ152" i="2"/>
  <c r="AH154" i="2"/>
  <c r="AO154" i="2"/>
  <c r="AK155" i="2"/>
  <c r="AR155" i="2"/>
  <c r="AG155" i="2"/>
  <c r="AN155" i="2"/>
  <c r="B155" i="2"/>
  <c r="AF155" i="2"/>
  <c r="AM155" i="2"/>
  <c r="AL155" i="2"/>
  <c r="AH156" i="2"/>
  <c r="AO156" i="2"/>
  <c r="AD157" i="2"/>
  <c r="AC159" i="2"/>
  <c r="AD159" i="2"/>
  <c r="AK159" i="2"/>
  <c r="AR159" i="2"/>
  <c r="AC161" i="2"/>
  <c r="AD161" i="2"/>
  <c r="AK161" i="2"/>
  <c r="AR161" i="2"/>
  <c r="P153" i="2"/>
  <c r="W153" i="2"/>
  <c r="P154" i="2"/>
  <c r="W154" i="2"/>
  <c r="P155" i="2"/>
  <c r="W155" i="2"/>
  <c r="AL160" i="2"/>
  <c r="AH160" i="2"/>
  <c r="AO160" i="2"/>
  <c r="AG160" i="2"/>
  <c r="AN160" i="2"/>
  <c r="AL162" i="2"/>
  <c r="AH162" i="2"/>
  <c r="AO162" i="2"/>
  <c r="AG162" i="2"/>
  <c r="AN162" i="2"/>
  <c r="AL164" i="2"/>
  <c r="AH164" i="2"/>
  <c r="AO164" i="2"/>
  <c r="AG164" i="2"/>
  <c r="AN164" i="2"/>
  <c r="AD165" i="2"/>
  <c r="AL166" i="2"/>
  <c r="AH166" i="2"/>
  <c r="AO166" i="2"/>
  <c r="AG166" i="2"/>
  <c r="AN166" i="2"/>
  <c r="AK170" i="2"/>
  <c r="AR170" i="2"/>
  <c r="AG170" i="2"/>
  <c r="AN170" i="2"/>
  <c r="B170" i="2"/>
  <c r="AI170" i="2"/>
  <c r="AP170" i="2"/>
  <c r="AH170" i="2"/>
  <c r="AO170" i="2"/>
  <c r="AF170" i="2"/>
  <c r="AM170" i="2"/>
  <c r="AC176" i="2"/>
  <c r="AD176" i="2"/>
  <c r="Q176" i="2"/>
  <c r="X176" i="2"/>
  <c r="T176" i="2"/>
  <c r="O176" i="2"/>
  <c r="V176" i="2"/>
  <c r="S176" i="2"/>
  <c r="Z176" i="2"/>
  <c r="N176" i="2"/>
  <c r="U176" i="2"/>
  <c r="AK184" i="2"/>
  <c r="AR184" i="2"/>
  <c r="AL163" i="2"/>
  <c r="AH163" i="2"/>
  <c r="AO163" i="2"/>
  <c r="AG163" i="2"/>
  <c r="AN163" i="2"/>
  <c r="AL165" i="2"/>
  <c r="AH165" i="2"/>
  <c r="AO165" i="2"/>
  <c r="AG165" i="2"/>
  <c r="AN165" i="2"/>
  <c r="AD166" i="2"/>
  <c r="AK171" i="2"/>
  <c r="AR171" i="2"/>
  <c r="AG171" i="2"/>
  <c r="AN171" i="2"/>
  <c r="B171" i="2"/>
  <c r="AJ171" i="2"/>
  <c r="AQ171" i="2"/>
  <c r="AI171" i="2"/>
  <c r="AP171" i="2"/>
  <c r="AF171" i="2"/>
  <c r="AM171" i="2"/>
  <c r="S174" i="2"/>
  <c r="Z174" i="2"/>
  <c r="O174" i="2"/>
  <c r="V174" i="2"/>
  <c r="T174" i="2"/>
  <c r="N174" i="2"/>
  <c r="U174" i="2"/>
  <c r="R174" i="2"/>
  <c r="Y174" i="2"/>
  <c r="P176" i="2"/>
  <c r="W176" i="2"/>
  <c r="AL176" i="2"/>
  <c r="AH176" i="2"/>
  <c r="AO176" i="2"/>
  <c r="AK176" i="2"/>
  <c r="AR176" i="2"/>
  <c r="AF176" i="2"/>
  <c r="AM176" i="2"/>
  <c r="B176" i="2"/>
  <c r="AJ176" i="2"/>
  <c r="AQ176" i="2"/>
  <c r="AK180" i="2"/>
  <c r="AR180" i="2"/>
  <c r="S178" i="2"/>
  <c r="Z178" i="2"/>
  <c r="O178" i="2"/>
  <c r="V178" i="2"/>
  <c r="Q178" i="2"/>
  <c r="X178" i="2"/>
  <c r="R180" i="2"/>
  <c r="Y180" i="2"/>
  <c r="AI180" i="2"/>
  <c r="AP180" i="2"/>
  <c r="S182" i="2"/>
  <c r="Z182" i="2"/>
  <c r="O182" i="2"/>
  <c r="V182" i="2"/>
  <c r="Q182" i="2"/>
  <c r="X182" i="2"/>
  <c r="R184" i="2"/>
  <c r="Y184" i="2"/>
  <c r="AI184" i="2"/>
  <c r="AP184" i="2"/>
  <c r="S186" i="2"/>
  <c r="Z186" i="2"/>
  <c r="O186" i="2"/>
  <c r="V186" i="2"/>
  <c r="P186" i="2"/>
  <c r="W186" i="2"/>
  <c r="R186" i="2"/>
  <c r="Y186" i="2"/>
  <c r="R187" i="2"/>
  <c r="Y187" i="2"/>
  <c r="N187" i="2"/>
  <c r="U187" i="2"/>
  <c r="S187" i="2"/>
  <c r="Z187" i="2"/>
  <c r="Q187" i="2"/>
  <c r="X187" i="2"/>
  <c r="AK169" i="2"/>
  <c r="AR169" i="2"/>
  <c r="AG169" i="2"/>
  <c r="AN169" i="2"/>
  <c r="AF169" i="2"/>
  <c r="AM169" i="2"/>
  <c r="AL169" i="2"/>
  <c r="AK173" i="2"/>
  <c r="AR173" i="2"/>
  <c r="AG173" i="2"/>
  <c r="AN173" i="2"/>
  <c r="B173" i="2"/>
  <c r="AF173" i="2"/>
  <c r="AM173" i="2"/>
  <c r="AL173" i="2"/>
  <c r="AG175" i="2"/>
  <c r="AN175" i="2"/>
  <c r="AL175" i="2"/>
  <c r="AK177" i="2"/>
  <c r="AR177" i="2"/>
  <c r="AG177" i="2"/>
  <c r="AN177" i="2"/>
  <c r="AF177" i="2"/>
  <c r="AM177" i="2"/>
  <c r="AL177" i="2"/>
  <c r="R178" i="2"/>
  <c r="Y178" i="2"/>
  <c r="AG179" i="2"/>
  <c r="AN179" i="2"/>
  <c r="AL179" i="2"/>
  <c r="N180" i="2"/>
  <c r="U180" i="2"/>
  <c r="S180" i="2"/>
  <c r="Z180" i="2"/>
  <c r="AD180" i="2"/>
  <c r="AJ180" i="2"/>
  <c r="AQ180" i="2"/>
  <c r="AK181" i="2"/>
  <c r="AR181" i="2"/>
  <c r="AG181" i="2"/>
  <c r="AN181" i="2"/>
  <c r="AF181" i="2"/>
  <c r="AM181" i="2"/>
  <c r="AL181" i="2"/>
  <c r="R182" i="2"/>
  <c r="Y182" i="2"/>
  <c r="AG183" i="2"/>
  <c r="AN183" i="2"/>
  <c r="AL183" i="2"/>
  <c r="N184" i="2"/>
  <c r="U184" i="2"/>
  <c r="S184" i="2"/>
  <c r="Z184" i="2"/>
  <c r="AD184" i="2"/>
  <c r="AJ184" i="2"/>
  <c r="AQ184" i="2"/>
  <c r="AK185" i="2"/>
  <c r="AR185" i="2"/>
  <c r="AG185" i="2"/>
  <c r="AN185" i="2"/>
  <c r="AF185" i="2"/>
  <c r="AM185" i="2"/>
  <c r="AL185" i="2"/>
  <c r="T186" i="2"/>
  <c r="T187" i="2"/>
  <c r="AI187" i="2"/>
  <c r="AP187" i="2"/>
  <c r="AJ187" i="2"/>
  <c r="AQ187" i="2"/>
  <c r="AH187" i="2"/>
  <c r="AO187" i="2"/>
  <c r="AD193" i="2"/>
  <c r="AL199" i="2"/>
  <c r="AH199" i="2"/>
  <c r="AO199" i="2"/>
  <c r="AK199" i="2"/>
  <c r="AR199" i="2"/>
  <c r="AF199" i="2"/>
  <c r="AM199" i="2"/>
  <c r="AJ199" i="2"/>
  <c r="AQ199" i="2"/>
  <c r="AF157" i="2"/>
  <c r="AM157" i="2"/>
  <c r="AF158" i="2"/>
  <c r="AM158" i="2"/>
  <c r="AH169" i="2"/>
  <c r="AO169" i="2"/>
  <c r="AK172" i="2"/>
  <c r="AR172" i="2"/>
  <c r="AG172" i="2"/>
  <c r="AN172" i="2"/>
  <c r="B172" i="2"/>
  <c r="AF172" i="2"/>
  <c r="AM172" i="2"/>
  <c r="AL172" i="2"/>
  <c r="AH173" i="2"/>
  <c r="AO173" i="2"/>
  <c r="R175" i="2"/>
  <c r="Y175" i="2"/>
  <c r="N175" i="2"/>
  <c r="U175" i="2"/>
  <c r="Q175" i="2"/>
  <c r="X175" i="2"/>
  <c r="AH175" i="2"/>
  <c r="AO175" i="2"/>
  <c r="AH177" i="2"/>
  <c r="AO177" i="2"/>
  <c r="N178" i="2"/>
  <c r="U178" i="2"/>
  <c r="T178" i="2"/>
  <c r="R179" i="2"/>
  <c r="Y179" i="2"/>
  <c r="N179" i="2"/>
  <c r="U179" i="2"/>
  <c r="Q179" i="2"/>
  <c r="X179" i="2"/>
  <c r="AH179" i="2"/>
  <c r="AO179" i="2"/>
  <c r="B180" i="2"/>
  <c r="O180" i="2"/>
  <c r="V180" i="2"/>
  <c r="T180" i="2"/>
  <c r="AF180" i="2"/>
  <c r="AM180" i="2"/>
  <c r="AH181" i="2"/>
  <c r="AO181" i="2"/>
  <c r="N182" i="2"/>
  <c r="U182" i="2"/>
  <c r="T182" i="2"/>
  <c r="R183" i="2"/>
  <c r="Y183" i="2"/>
  <c r="N183" i="2"/>
  <c r="U183" i="2"/>
  <c r="Q183" i="2"/>
  <c r="X183" i="2"/>
  <c r="AH183" i="2"/>
  <c r="AO183" i="2"/>
  <c r="B184" i="2"/>
  <c r="O184" i="2"/>
  <c r="V184" i="2"/>
  <c r="T184" i="2"/>
  <c r="AF184" i="2"/>
  <c r="AM184" i="2"/>
  <c r="AH185" i="2"/>
  <c r="AO185" i="2"/>
  <c r="N186" i="2"/>
  <c r="U186" i="2"/>
  <c r="O187" i="2"/>
  <c r="V187" i="2"/>
  <c r="AD187" i="2"/>
  <c r="AC187" i="2"/>
  <c r="AK187" i="2"/>
  <c r="AR187" i="2"/>
  <c r="AD191" i="2"/>
  <c r="AD192" i="2"/>
  <c r="AL195" i="2"/>
  <c r="AH195" i="2"/>
  <c r="AO195" i="2"/>
  <c r="AJ195" i="2"/>
  <c r="AQ195" i="2"/>
  <c r="AI195" i="2"/>
  <c r="AP195" i="2"/>
  <c r="AD196" i="2"/>
  <c r="AL197" i="2"/>
  <c r="AH197" i="2"/>
  <c r="AO197" i="2"/>
  <c r="AJ197" i="2"/>
  <c r="AQ197" i="2"/>
  <c r="AI197" i="2"/>
  <c r="AP197" i="2"/>
  <c r="AD198" i="2"/>
  <c r="B199" i="2"/>
  <c r="AC199" i="2"/>
  <c r="AD199" i="2"/>
  <c r="P180" i="2"/>
  <c r="W180" i="2"/>
  <c r="AL180" i="2"/>
  <c r="AH180" i="2"/>
  <c r="AO180" i="2"/>
  <c r="AG180" i="2"/>
  <c r="AN180" i="2"/>
  <c r="P184" i="2"/>
  <c r="W184" i="2"/>
  <c r="AL184" i="2"/>
  <c r="AH184" i="2"/>
  <c r="AO184" i="2"/>
  <c r="AG184" i="2"/>
  <c r="AN184" i="2"/>
  <c r="P187" i="2"/>
  <c r="W187" i="2"/>
  <c r="AC195" i="2"/>
  <c r="H28" i="3"/>
  <c r="AD195" i="2"/>
  <c r="AC197" i="2"/>
  <c r="AD197" i="2"/>
  <c r="AL201" i="2"/>
  <c r="AH201" i="2"/>
  <c r="AO201" i="2"/>
  <c r="AG201" i="2"/>
  <c r="AN201" i="2"/>
  <c r="AK203" i="2"/>
  <c r="AR203" i="2"/>
  <c r="AG203" i="2"/>
  <c r="AN203" i="2"/>
  <c r="AF203" i="2"/>
  <c r="AM203" i="2"/>
  <c r="AL203" i="2"/>
  <c r="AD209" i="2"/>
  <c r="AC209" i="2"/>
  <c r="AK220" i="2"/>
  <c r="AR220" i="2"/>
  <c r="AK222" i="2"/>
  <c r="AR222" i="2"/>
  <c r="P188" i="2"/>
  <c r="W188" i="2"/>
  <c r="AL188" i="2"/>
  <c r="AH188" i="2"/>
  <c r="AO188" i="2"/>
  <c r="AG188" i="2"/>
  <c r="AN188" i="2"/>
  <c r="AL190" i="2"/>
  <c r="AH190" i="2"/>
  <c r="AO190" i="2"/>
  <c r="AG190" i="2"/>
  <c r="AN190" i="2"/>
  <c r="AL192" i="2"/>
  <c r="AH192" i="2"/>
  <c r="AO192" i="2"/>
  <c r="AG192" i="2"/>
  <c r="AN192" i="2"/>
  <c r="AL196" i="2"/>
  <c r="AH196" i="2"/>
  <c r="AO196" i="2"/>
  <c r="AG196" i="2"/>
  <c r="AN196" i="2"/>
  <c r="AL198" i="2"/>
  <c r="AH198" i="2"/>
  <c r="AO198" i="2"/>
  <c r="AG198" i="2"/>
  <c r="AN198" i="2"/>
  <c r="AL200" i="2"/>
  <c r="AH200" i="2"/>
  <c r="AO200" i="2"/>
  <c r="AG200" i="2"/>
  <c r="AN200" i="2"/>
  <c r="AD201" i="2"/>
  <c r="AJ201" i="2"/>
  <c r="AQ201" i="2"/>
  <c r="AL202" i="2"/>
  <c r="AH202" i="2"/>
  <c r="AO202" i="2"/>
  <c r="AG202" i="2"/>
  <c r="AN202" i="2"/>
  <c r="AI203" i="2"/>
  <c r="AP203" i="2"/>
  <c r="Q204" i="2"/>
  <c r="X204" i="2"/>
  <c r="S204" i="2"/>
  <c r="Z204" i="2"/>
  <c r="O204" i="2"/>
  <c r="V204" i="2"/>
  <c r="R204" i="2"/>
  <c r="Y204" i="2"/>
  <c r="B205" i="2"/>
  <c r="S206" i="2"/>
  <c r="Z206" i="2"/>
  <c r="O206" i="2"/>
  <c r="V206" i="2"/>
  <c r="Q206" i="2"/>
  <c r="X206" i="2"/>
  <c r="R206" i="2"/>
  <c r="Y206" i="2"/>
  <c r="AD208" i="2"/>
  <c r="AC212" i="2"/>
  <c r="AD212" i="2"/>
  <c r="AK214" i="2"/>
  <c r="AR214" i="2"/>
  <c r="B201" i="2"/>
  <c r="AF201" i="2"/>
  <c r="AM201" i="2"/>
  <c r="AK201" i="2"/>
  <c r="AR201" i="2"/>
  <c r="B203" i="2"/>
  <c r="AJ203" i="2"/>
  <c r="AQ203" i="2"/>
  <c r="AK205" i="2"/>
  <c r="AR205" i="2"/>
  <c r="AG205" i="2"/>
  <c r="AN205" i="2"/>
  <c r="AI205" i="2"/>
  <c r="AP205" i="2"/>
  <c r="AH205" i="2"/>
  <c r="AO205" i="2"/>
  <c r="AI207" i="2"/>
  <c r="AP207" i="2"/>
  <c r="AK207" i="2"/>
  <c r="AR207" i="2"/>
  <c r="AG207" i="2"/>
  <c r="AN207" i="2"/>
  <c r="AF207" i="2"/>
  <c r="AM207" i="2"/>
  <c r="Q208" i="2"/>
  <c r="X208" i="2"/>
  <c r="S208" i="2"/>
  <c r="Z208" i="2"/>
  <c r="O208" i="2"/>
  <c r="V208" i="2"/>
  <c r="R208" i="2"/>
  <c r="Y208" i="2"/>
  <c r="AL211" i="2"/>
  <c r="AH211" i="2"/>
  <c r="AO211" i="2"/>
  <c r="AJ211" i="2"/>
  <c r="AQ211" i="2"/>
  <c r="B211" i="2"/>
  <c r="AI211" i="2"/>
  <c r="AP211" i="2"/>
  <c r="AG211" i="2"/>
  <c r="AN211" i="2"/>
  <c r="AF211" i="2"/>
  <c r="AM211" i="2"/>
  <c r="AK216" i="2"/>
  <c r="AR216" i="2"/>
  <c r="AI222" i="2"/>
  <c r="AP222" i="2"/>
  <c r="AD223" i="2"/>
  <c r="AC223" i="2"/>
  <c r="AK223" i="2"/>
  <c r="AR223" i="2"/>
  <c r="AD224" i="2"/>
  <c r="AC224" i="2"/>
  <c r="H34" i="3"/>
  <c r="AK224" i="2"/>
  <c r="AR224" i="2"/>
  <c r="AD225" i="2"/>
  <c r="AC225" i="2"/>
  <c r="AK225" i="2"/>
  <c r="AR225" i="2"/>
  <c r="AD226" i="2"/>
  <c r="AC226" i="2"/>
  <c r="AK226" i="2"/>
  <c r="AR226" i="2"/>
  <c r="AD228" i="2"/>
  <c r="AC228" i="2"/>
  <c r="P169" i="2"/>
  <c r="W169" i="2"/>
  <c r="AF174" i="2"/>
  <c r="AM174" i="2"/>
  <c r="P177" i="2"/>
  <c r="W177" i="2"/>
  <c r="AF178" i="2"/>
  <c r="AM178" i="2"/>
  <c r="P181" i="2"/>
  <c r="W181" i="2"/>
  <c r="AF182" i="2"/>
  <c r="AM182" i="2"/>
  <c r="P185" i="2"/>
  <c r="W185" i="2"/>
  <c r="AF186" i="2"/>
  <c r="AM186" i="2"/>
  <c r="AF189" i="2"/>
  <c r="AM189" i="2"/>
  <c r="AF191" i="2"/>
  <c r="AM191" i="2"/>
  <c r="AF193" i="2"/>
  <c r="AM193" i="2"/>
  <c r="P203" i="2"/>
  <c r="W203" i="2"/>
  <c r="AF204" i="2"/>
  <c r="AM204" i="2"/>
  <c r="N205" i="2"/>
  <c r="U205" i="2"/>
  <c r="R205" i="2"/>
  <c r="Y205" i="2"/>
  <c r="AH206" i="2"/>
  <c r="AO206" i="2"/>
  <c r="AL206" i="2"/>
  <c r="P207" i="2"/>
  <c r="W207" i="2"/>
  <c r="AF208" i="2"/>
  <c r="AM208" i="2"/>
  <c r="N209" i="2"/>
  <c r="U209" i="2"/>
  <c r="S209" i="2"/>
  <c r="Z209" i="2"/>
  <c r="AJ209" i="2"/>
  <c r="AQ209" i="2"/>
  <c r="P210" i="2"/>
  <c r="W210" i="2"/>
  <c r="AL210" i="2"/>
  <c r="AH210" i="2"/>
  <c r="AO210" i="2"/>
  <c r="AF210" i="2"/>
  <c r="AM210" i="2"/>
  <c r="AK210" i="2"/>
  <c r="AR210" i="2"/>
  <c r="AL213" i="2"/>
  <c r="AH213" i="2"/>
  <c r="AO213" i="2"/>
  <c r="AG213" i="2"/>
  <c r="AN213" i="2"/>
  <c r="AD214" i="2"/>
  <c r="AJ214" i="2"/>
  <c r="AQ214" i="2"/>
  <c r="AL215" i="2"/>
  <c r="AH215" i="2"/>
  <c r="AO215" i="2"/>
  <c r="AG215" i="2"/>
  <c r="AN215" i="2"/>
  <c r="AD216" i="2"/>
  <c r="AJ216" i="2"/>
  <c r="AQ216" i="2"/>
  <c r="AL217" i="2"/>
  <c r="AH217" i="2"/>
  <c r="AO217" i="2"/>
  <c r="AG217" i="2"/>
  <c r="AN217" i="2"/>
  <c r="AD218" i="2"/>
  <c r="AJ218" i="2"/>
  <c r="AQ218" i="2"/>
  <c r="AL219" i="2"/>
  <c r="AH219" i="2"/>
  <c r="AO219" i="2"/>
  <c r="AG219" i="2"/>
  <c r="AN219" i="2"/>
  <c r="AD220" i="2"/>
  <c r="AJ220" i="2"/>
  <c r="AQ220" i="2"/>
  <c r="AL221" i="2"/>
  <c r="AH221" i="2"/>
  <c r="AO221" i="2"/>
  <c r="AG221" i="2"/>
  <c r="AN221" i="2"/>
  <c r="AD222" i="2"/>
  <c r="AJ222" i="2"/>
  <c r="AQ222" i="2"/>
  <c r="AF223" i="2"/>
  <c r="AM223" i="2"/>
  <c r="AF224" i="2"/>
  <c r="AM224" i="2"/>
  <c r="AF214" i="2"/>
  <c r="AM214" i="2"/>
  <c r="B216" i="2"/>
  <c r="AF216" i="2"/>
  <c r="AM216" i="2"/>
  <c r="B218" i="2"/>
  <c r="AF218" i="2"/>
  <c r="AM218" i="2"/>
  <c r="B220" i="2"/>
  <c r="AF220" i="2"/>
  <c r="AM220" i="2"/>
  <c r="AI221" i="2"/>
  <c r="AP221" i="2"/>
  <c r="B222" i="2"/>
  <c r="AF222" i="2"/>
  <c r="AM222" i="2"/>
  <c r="AD227" i="2"/>
  <c r="AC227" i="2"/>
  <c r="AD229" i="2"/>
  <c r="AC229" i="2"/>
  <c r="P205" i="2"/>
  <c r="W205" i="2"/>
  <c r="AF206" i="2"/>
  <c r="AM206" i="2"/>
  <c r="P209" i="2"/>
  <c r="W209" i="2"/>
  <c r="AG209" i="2"/>
  <c r="AN209" i="2"/>
  <c r="AL209" i="2"/>
  <c r="AL212" i="2"/>
  <c r="AH212" i="2"/>
  <c r="AO212" i="2"/>
  <c r="AG212" i="2"/>
  <c r="AN212" i="2"/>
  <c r="AD213" i="2"/>
  <c r="AL214" i="2"/>
  <c r="AH214" i="2"/>
  <c r="AO214" i="2"/>
  <c r="AG214" i="2"/>
  <c r="AN214" i="2"/>
  <c r="AL216" i="2"/>
  <c r="AH216" i="2"/>
  <c r="AO216" i="2"/>
  <c r="AG216" i="2"/>
  <c r="AN216" i="2"/>
  <c r="AL218" i="2"/>
  <c r="AH218" i="2"/>
  <c r="AO218" i="2"/>
  <c r="AG218" i="2"/>
  <c r="AN218" i="2"/>
  <c r="AL220" i="2"/>
  <c r="AH220" i="2"/>
  <c r="AO220" i="2"/>
  <c r="AG220" i="2"/>
  <c r="AN220" i="2"/>
  <c r="AL222" i="2"/>
  <c r="AH222" i="2"/>
  <c r="AO222" i="2"/>
  <c r="AG222" i="2"/>
  <c r="AN222" i="2"/>
  <c r="AI223" i="2"/>
  <c r="AP223" i="2"/>
  <c r="AL223" i="2"/>
  <c r="AH223" i="2"/>
  <c r="AO223" i="2"/>
  <c r="AJ223" i="2"/>
  <c r="AQ223" i="2"/>
  <c r="AI224" i="2"/>
  <c r="AP224" i="2"/>
  <c r="AL224" i="2"/>
  <c r="AH224" i="2"/>
  <c r="AO224" i="2"/>
  <c r="AJ224" i="2"/>
  <c r="AQ224" i="2"/>
  <c r="AI225" i="2"/>
  <c r="AP225" i="2"/>
  <c r="AL225" i="2"/>
  <c r="AH225" i="2"/>
  <c r="AO225" i="2"/>
  <c r="AJ225" i="2"/>
  <c r="AQ225" i="2"/>
  <c r="AI226" i="2"/>
  <c r="AP226" i="2"/>
  <c r="AL226" i="2"/>
  <c r="AH226" i="2"/>
  <c r="AO226" i="2"/>
  <c r="AJ226" i="2"/>
  <c r="AQ226" i="2"/>
  <c r="AK233" i="2"/>
  <c r="AR233" i="2"/>
  <c r="AG233" i="2"/>
  <c r="AN233" i="2"/>
  <c r="B233" i="2"/>
  <c r="AF233" i="2"/>
  <c r="AM233" i="2"/>
  <c r="AL233" i="2"/>
  <c r="S239" i="2"/>
  <c r="Z239" i="2"/>
  <c r="O239" i="2"/>
  <c r="V239" i="2"/>
  <c r="Q239" i="2"/>
  <c r="X239" i="2"/>
  <c r="R239" i="2"/>
  <c r="Y239" i="2"/>
  <c r="AH227" i="2"/>
  <c r="AO227" i="2"/>
  <c r="AL227" i="2"/>
  <c r="AH228" i="2"/>
  <c r="AO228" i="2"/>
  <c r="AL228" i="2"/>
  <c r="AH229" i="2"/>
  <c r="AO229" i="2"/>
  <c r="AL229" i="2"/>
  <c r="AC230" i="2"/>
  <c r="AH230" i="2"/>
  <c r="AO230" i="2"/>
  <c r="AL230" i="2"/>
  <c r="AK232" i="2"/>
  <c r="AR232" i="2"/>
  <c r="AG232" i="2"/>
  <c r="AN232" i="2"/>
  <c r="B232" i="2"/>
  <c r="AF232" i="2"/>
  <c r="AM232" i="2"/>
  <c r="AL232" i="2"/>
  <c r="AH233" i="2"/>
  <c r="AO233" i="2"/>
  <c r="AI234" i="2"/>
  <c r="AP234" i="2"/>
  <c r="AK236" i="2"/>
  <c r="AR236" i="2"/>
  <c r="AG236" i="2"/>
  <c r="AN236" i="2"/>
  <c r="B236" i="2"/>
  <c r="AF236" i="2"/>
  <c r="AM236" i="2"/>
  <c r="AL236" i="2"/>
  <c r="AK238" i="2"/>
  <c r="AR238" i="2"/>
  <c r="AG238" i="2"/>
  <c r="AN238" i="2"/>
  <c r="AI238" i="2"/>
  <c r="AP238" i="2"/>
  <c r="B238" i="2"/>
  <c r="AH238" i="2"/>
  <c r="AO238" i="2"/>
  <c r="T239" i="2"/>
  <c r="AI240" i="2"/>
  <c r="AP240" i="2"/>
  <c r="AK240" i="2"/>
  <c r="AR240" i="2"/>
  <c r="AG240" i="2"/>
  <c r="AN240" i="2"/>
  <c r="AF240" i="2"/>
  <c r="AM240" i="2"/>
  <c r="Q241" i="2"/>
  <c r="X241" i="2"/>
  <c r="S241" i="2"/>
  <c r="Z241" i="2"/>
  <c r="O241" i="2"/>
  <c r="V241" i="2"/>
  <c r="R241" i="2"/>
  <c r="Y241" i="2"/>
  <c r="AK245" i="2"/>
  <c r="AR245" i="2"/>
  <c r="AI227" i="2"/>
  <c r="AP227" i="2"/>
  <c r="AI228" i="2"/>
  <c r="AP228" i="2"/>
  <c r="AI229" i="2"/>
  <c r="AP229" i="2"/>
  <c r="AI230" i="2"/>
  <c r="AP230" i="2"/>
  <c r="AK231" i="2"/>
  <c r="AR231" i="2"/>
  <c r="AG231" i="2"/>
  <c r="AN231" i="2"/>
  <c r="AF231" i="2"/>
  <c r="AM231" i="2"/>
  <c r="AL231" i="2"/>
  <c r="AI233" i="2"/>
  <c r="AP233" i="2"/>
  <c r="AK235" i="2"/>
  <c r="AR235" i="2"/>
  <c r="AG235" i="2"/>
  <c r="AN235" i="2"/>
  <c r="B235" i="2"/>
  <c r="AF235" i="2"/>
  <c r="AM235" i="2"/>
  <c r="AL235" i="2"/>
  <c r="AI237" i="2"/>
  <c r="AP237" i="2"/>
  <c r="AK237" i="2"/>
  <c r="AR237" i="2"/>
  <c r="AG237" i="2"/>
  <c r="AN237" i="2"/>
  <c r="B237" i="2"/>
  <c r="AF237" i="2"/>
  <c r="AM237" i="2"/>
  <c r="N239" i="2"/>
  <c r="U239" i="2"/>
  <c r="AF227" i="2"/>
  <c r="AM227" i="2"/>
  <c r="AF228" i="2"/>
  <c r="AM228" i="2"/>
  <c r="AF229" i="2"/>
  <c r="AM229" i="2"/>
  <c r="AF230" i="2"/>
  <c r="AM230" i="2"/>
  <c r="AJ233" i="2"/>
  <c r="AQ233" i="2"/>
  <c r="AK234" i="2"/>
  <c r="AR234" i="2"/>
  <c r="AG234" i="2"/>
  <c r="AN234" i="2"/>
  <c r="B234" i="2"/>
  <c r="AF234" i="2"/>
  <c r="AM234" i="2"/>
  <c r="AL234" i="2"/>
  <c r="P239" i="2"/>
  <c r="W239" i="2"/>
  <c r="AH239" i="2"/>
  <c r="AO239" i="2"/>
  <c r="AL239" i="2"/>
  <c r="P240" i="2"/>
  <c r="W240" i="2"/>
  <c r="AF241" i="2"/>
  <c r="AM241" i="2"/>
  <c r="AF242" i="2"/>
  <c r="AM242" i="2"/>
  <c r="AF243" i="2"/>
  <c r="AM243" i="2"/>
  <c r="AF244" i="2"/>
  <c r="AM244" i="2"/>
  <c r="N245" i="2"/>
  <c r="U245" i="2"/>
  <c r="R245" i="2"/>
  <c r="Y245" i="2"/>
  <c r="AI245" i="2"/>
  <c r="AP245" i="2"/>
  <c r="O245" i="2"/>
  <c r="V245" i="2"/>
  <c r="S245" i="2"/>
  <c r="Z245" i="2"/>
  <c r="AF245" i="2"/>
  <c r="AM245" i="2"/>
  <c r="AJ245" i="2"/>
  <c r="AQ245" i="2"/>
  <c r="AF239" i="2"/>
  <c r="AM239" i="2"/>
  <c r="P245" i="2"/>
  <c r="W245" i="2"/>
  <c r="AG245" i="2"/>
  <c r="AN245" i="2"/>
  <c r="I7" i="4"/>
  <c r="H25" i="5"/>
  <c r="H34" i="5"/>
  <c r="I34" i="4"/>
  <c r="H14" i="5"/>
  <c r="H28" i="5"/>
  <c r="I30" i="4"/>
  <c r="H37" i="5"/>
  <c r="H41" i="5"/>
  <c r="I36" i="4"/>
  <c r="H19" i="5"/>
  <c r="I22" i="4"/>
  <c r="I11" i="4"/>
  <c r="I28" i="4"/>
  <c r="H7" i="5"/>
  <c r="I39" i="4"/>
  <c r="I21" i="4"/>
  <c r="H24" i="5"/>
  <c r="I29" i="4"/>
  <c r="I9" i="4"/>
  <c r="H42" i="5"/>
  <c r="I27" i="4"/>
  <c r="I10" i="4"/>
  <c r="H10" i="5"/>
  <c r="I35" i="4"/>
  <c r="H26" i="5"/>
  <c r="H39" i="5"/>
  <c r="I25" i="4"/>
  <c r="H12" i="5"/>
  <c r="H27" i="5"/>
  <c r="I19" i="4"/>
  <c r="I32" i="4"/>
  <c r="H32" i="5"/>
  <c r="H20" i="5"/>
  <c r="I40" i="4"/>
  <c r="H43" i="5"/>
  <c r="I45" i="4"/>
  <c r="H11" i="5"/>
</calcChain>
</file>

<file path=xl/comments1.xml><?xml version="1.0" encoding="utf-8"?>
<comments xmlns="http://schemas.openxmlformats.org/spreadsheetml/2006/main">
  <authors>
    <author>Mery Brigeth Melguizo Baez</author>
    <author/>
    <author>Familia Saavedra</author>
  </authors>
  <commentList>
    <comment ref="H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text>
        <r>
          <rPr>
            <sz val="11"/>
            <color rgb="FF000000"/>
            <rFont val="Calibri"/>
            <family val="2"/>
          </rPr>
          <t>Implementación Cárceles para la paz nacional</t>
        </r>
      </text>
    </comment>
    <comment ref="G56" authorId="1" shapeId="0">
      <text>
        <r>
          <rPr>
            <sz val="11"/>
            <color rgb="FF000000"/>
            <rFont val="Calibri"/>
            <family val="2"/>
          </rPr>
          <t xml:space="preserve">Que correponde a 830000 de </t>
        </r>
      </text>
    </comment>
    <comment ref="E63" authorId="1" shapeId="0">
      <text>
        <r>
          <rPr>
            <sz val="11"/>
            <color rgb="FF000000"/>
            <rFont val="Calibri"/>
            <family val="2"/>
          </rPr>
          <t xml:space="preserve">planean en sisipec </t>
        </r>
      </text>
    </comment>
    <comment ref="D106" authorId="1" shapeId="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7" authorId="2" shapeId="0">
      <text>
        <r>
          <rPr>
            <b/>
            <sz val="9"/>
            <color indexed="81"/>
            <rFont val="Tahoma"/>
            <family val="2"/>
          </rPr>
          <t>Familia Saavedra:</t>
        </r>
        <r>
          <rPr>
            <sz val="9"/>
            <color indexed="81"/>
            <rFont val="Tahoma"/>
            <family val="2"/>
          </rPr>
          <t xml:space="preserve">
Se modifica meta de 2 a 1, teniendo encuenta la periodicidad.</t>
        </r>
      </text>
    </comment>
    <comment ref="I190" authorId="1" shapeId="0">
      <text>
        <r>
          <rPr>
            <sz val="11"/>
            <color rgb="FF000000"/>
            <rFont val="Calibri"/>
            <family val="2"/>
          </rPr>
          <t>Que corresponde a la elaboración de un diagnostico y los compromisos del nivel directivo de la entidad con respecto a el servicio al ciudadano.</t>
        </r>
      </text>
    </comment>
    <comment ref="I215" authorId="1" shapeId="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7" authorId="1" shapeId="0">
      <text>
        <r>
          <rPr>
            <sz val="11"/>
            <color rgb="FF000000"/>
            <rFont val="Calibri"/>
            <family val="2"/>
          </rPr>
          <t>Por incumplimiento de la meta, esta se traslada para el año 2016</t>
        </r>
      </text>
    </comment>
    <comment ref="I273"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4"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7" authorId="1" shapeId="0">
      <text>
        <r>
          <rPr>
            <sz val="11"/>
            <color rgb="FF000000"/>
            <rFont val="Calibri"/>
            <family val="2"/>
          </rPr>
          <t>Mery Brigeth Melguizo Baez:
Se ajusta nombre requerimiento OFIS 9/03/2016</t>
        </r>
      </text>
    </comment>
    <comment ref="D307" authorId="1" shapeId="0">
      <text>
        <r>
          <rPr>
            <sz val="11"/>
            <color rgb="FF000000"/>
            <rFont val="Calibri"/>
            <family val="2"/>
          </rPr>
          <t>Mery Brigeth Melguizo Baez:
Cambia nombre requerimiento OFISI 09/03/2016</t>
        </r>
      </text>
    </comment>
  </commentList>
</comments>
</file>

<file path=xl/comments2.xml><?xml version="1.0" encoding="utf-8"?>
<comments xmlns="http://schemas.openxmlformats.org/spreadsheetml/2006/main">
  <authors>
    <author>Mery Brigeth Melguizo Baez</author>
    <author/>
    <author>Familia Saavedra</author>
  </authors>
  <commentList>
    <comment ref="H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text>
        <r>
          <rPr>
            <sz val="11"/>
            <color rgb="FF000000"/>
            <rFont val="Calibri"/>
            <family val="2"/>
          </rPr>
          <t>Implementación Cárceles para la paz nacional</t>
        </r>
      </text>
    </comment>
    <comment ref="G56" authorId="1" shapeId="0">
      <text>
        <r>
          <rPr>
            <sz val="11"/>
            <color rgb="FF000000"/>
            <rFont val="Calibri"/>
            <family val="2"/>
          </rPr>
          <t xml:space="preserve">Que correponde a 830000 de </t>
        </r>
      </text>
    </comment>
    <comment ref="E63" authorId="1" shapeId="0">
      <text>
        <r>
          <rPr>
            <sz val="11"/>
            <color rgb="FF000000"/>
            <rFont val="Calibri"/>
            <family val="2"/>
          </rPr>
          <t xml:space="preserve">planean en sisipec </t>
        </r>
      </text>
    </comment>
    <comment ref="D106" authorId="1" shapeId="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6" authorId="2" shapeId="0">
      <text>
        <r>
          <rPr>
            <b/>
            <sz val="9"/>
            <color indexed="81"/>
            <rFont val="Tahoma"/>
            <family val="2"/>
          </rPr>
          <t>Familia Saavedra:</t>
        </r>
        <r>
          <rPr>
            <sz val="9"/>
            <color indexed="81"/>
            <rFont val="Tahoma"/>
            <family val="2"/>
          </rPr>
          <t xml:space="preserve">
Se modifica meta de 2 a 1, teniendo encuenta la periodicidad.</t>
        </r>
      </text>
    </comment>
    <comment ref="I189" authorId="1" shapeId="0">
      <text>
        <r>
          <rPr>
            <sz val="11"/>
            <color rgb="FF000000"/>
            <rFont val="Calibri"/>
            <family val="2"/>
          </rPr>
          <t>Que corresponde a la elaboración de un diagnostico y los compromisos del nivel directivo de la entidad con respecto a el servicio al ciudadano.</t>
        </r>
      </text>
    </comment>
    <comment ref="I214" authorId="1" shapeId="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6" authorId="1" shapeId="0">
      <text>
        <r>
          <rPr>
            <sz val="11"/>
            <color rgb="FF000000"/>
            <rFont val="Calibri"/>
            <family val="2"/>
          </rPr>
          <t>Por incumplimiento de la meta, esta se traslada para el año 2016</t>
        </r>
      </text>
    </comment>
    <comment ref="I272"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3" authorId="1" shape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6" authorId="1" shapeId="0">
      <text>
        <r>
          <rPr>
            <sz val="11"/>
            <color rgb="FF000000"/>
            <rFont val="Calibri"/>
            <family val="2"/>
          </rPr>
          <t>Mery Brigeth Melguizo Baez:
Se ajusta nombre requerimiento OFIS 9/03/2016</t>
        </r>
      </text>
    </comment>
    <comment ref="D306" authorId="1" shapeId="0">
      <text>
        <r>
          <rPr>
            <sz val="11"/>
            <color rgb="FF000000"/>
            <rFont val="Calibri"/>
            <family val="2"/>
          </rPr>
          <t>Mery Brigeth Melguizo Baez:
Cambia nombre requerimiento OFISI 09/03/2016</t>
        </r>
      </text>
    </comment>
  </commentList>
</comments>
</file>

<file path=xl/sharedStrings.xml><?xml version="1.0" encoding="utf-8"?>
<sst xmlns="http://schemas.openxmlformats.org/spreadsheetml/2006/main" count="9421" uniqueCount="2048">
  <si>
    <t>MINISTERIO DEL INTERIOR</t>
  </si>
  <si>
    <t>INSTITUTO NACIONAL PENITENCIARIO Y CARCELARIO -INPEC</t>
  </si>
  <si>
    <t>PLAN ESTRATEGICO 2015-2018</t>
  </si>
  <si>
    <t>DIRECTOR GENERAL DEL INPEC BRIGADIER GENERAL JORGE LUIS RAMIREZ ARAGON</t>
  </si>
  <si>
    <t>PLAN INDICATIVO DEL DIRECCIONAMIENTO ESTRATEGICO 2015-2018"</t>
  </si>
  <si>
    <t>ESTRUCTURA</t>
  </si>
  <si>
    <t>COD</t>
  </si>
  <si>
    <t>NIVEL</t>
  </si>
  <si>
    <t>INDICADORES</t>
  </si>
  <si>
    <t>DEPENDENCIA RESPONSABLE</t>
  </si>
  <si>
    <t>PROGRAMACION FISICA Y FINANCIERA RECURSOS PROGRAMADOS FUENTES DE FINANCIACION (Millones de pesos)</t>
  </si>
  <si>
    <t>LÍNEA DE BASE 31/12/2014</t>
  </si>
  <si>
    <t>INDICADOR ESPERADO EN LA META DE PRODUCTO</t>
  </si>
  <si>
    <t>TIPO INDICADOR</t>
  </si>
  <si>
    <t>LOGRO INDICADOR</t>
  </si>
  <si>
    <t xml:space="preserve">CUMPLIMIENTO PORCENTUL </t>
  </si>
  <si>
    <t>TOTAL</t>
  </si>
  <si>
    <t>TOTAL ESTRUCTURA PLAN ESTRATEGICO INPEC</t>
  </si>
  <si>
    <t>1. FACTOR ESTRATEGICO:</t>
  </si>
  <si>
    <t>F1</t>
  </si>
  <si>
    <t>ATENCIÓN Y TRATAMIENTO PENITENCIARIO</t>
  </si>
  <si>
    <t>1.1 COMPONENTE ESTRATÉGICO</t>
  </si>
  <si>
    <t>C1</t>
  </si>
  <si>
    <t>ATENCIÓN BASICA</t>
  </si>
  <si>
    <t>1.1.1 OBJETIVO ESTRATEGICO</t>
  </si>
  <si>
    <t>O1</t>
  </si>
  <si>
    <t>Sostener la Atención Social a la PPL, que les otorgue condiciones dignas en la  Prisionalización.</t>
  </si>
  <si>
    <t>1.1.1.1 SECTOR:</t>
  </si>
  <si>
    <t>I1</t>
  </si>
  <si>
    <t>ALIMENTACIÓN</t>
  </si>
  <si>
    <t>Informes de análisis y concepto técnico de las actas de los comités de seguimiento al suministro de alimentación para la PPL.</t>
  </si>
  <si>
    <t>DIRECCIÓN DE ATENCIÓN Y TRATAMIENTO</t>
  </si>
  <si>
    <t>Número</t>
  </si>
  <si>
    <t>META DE PRODUCTO 1:</t>
  </si>
  <si>
    <t>P16</t>
  </si>
  <si>
    <t>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t>
  </si>
  <si>
    <t>META DE PRODUCTO 2:</t>
  </si>
  <si>
    <t>P179</t>
  </si>
  <si>
    <t>Estrategias para el mejoramiento  de las condiciones higiénico-sanitarias de las actividades productivas de los ERON relacionadas con alimentos, elaboradas e implementadas.</t>
  </si>
  <si>
    <t>P256</t>
  </si>
  <si>
    <t>Informes de análisis de las actas de Comité de Seguimiento al Suministro de Alimentación COSAL</t>
  </si>
  <si>
    <t>1.1.1.2 SECTOR:</t>
  </si>
  <si>
    <t>I2</t>
  </si>
  <si>
    <t>SALUD</t>
  </si>
  <si>
    <t>SUBDIRECCIÓN DE SALUD</t>
  </si>
  <si>
    <t>Porcentaje</t>
  </si>
  <si>
    <t>P89</t>
  </si>
  <si>
    <t>Seguimiento a la notificación obligatoria de los eventos de interés en salud pública por los ERON considerados como UPGD</t>
  </si>
  <si>
    <t>P198</t>
  </si>
  <si>
    <t>Jornadas Cívicas penitenciarias en salud a nivel nacional realizadas</t>
  </si>
  <si>
    <t>META DE PRODUCTO 3:</t>
  </si>
  <si>
    <t>P90</t>
  </si>
  <si>
    <t>Población Privada de la libertad a cargo del INPEC con cobertura en salud por medio del Fondo de Salud PPL 2015</t>
  </si>
  <si>
    <t>META DE PRODUCTO 4:</t>
  </si>
  <si>
    <t>P77</t>
  </si>
  <si>
    <t>Informes de seguimiento a la prestación del servicio de salud en los establecimientos de reclusión, realizados.</t>
  </si>
  <si>
    <t>META DE PRODUCTO 5:</t>
  </si>
  <si>
    <t>P180</t>
  </si>
  <si>
    <t>Manual Técnico administrativo para la prestación de los servicios de salud a la población privada de la libertad elaborado en coordinación con la USPEC</t>
  </si>
  <si>
    <t>META DE PRODUCTO 6:</t>
  </si>
  <si>
    <t>P181</t>
  </si>
  <si>
    <t>Adaptación del contexto penitenciario del SOGCS documentado</t>
  </si>
  <si>
    <t>META DE PRODUCTO 7:</t>
  </si>
  <si>
    <t>P94</t>
  </si>
  <si>
    <t>Lineamientos para seguimiento y mejoramiento continuo de las acciones, de salud pública y prevención del riesgo elaborados.</t>
  </si>
  <si>
    <t>META DE PRODUCTO 8:</t>
  </si>
  <si>
    <t>META DE PRODUCTO 10:</t>
  </si>
  <si>
    <t>P78</t>
  </si>
  <si>
    <t>Informe técnico de seguimiento a la prestación de servicios de salud realizado</t>
  </si>
  <si>
    <t>META DE PRODUCTO 11:</t>
  </si>
  <si>
    <t>P49</t>
  </si>
  <si>
    <t>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t>
  </si>
  <si>
    <t>META DE PRODUCTO 12:</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</si>
  <si>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</si>
  <si>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</si>
  <si>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META DE PRODUCTO 13:</t>
  </si>
  <si>
    <t>P87</t>
  </si>
  <si>
    <t>ERON capacitados en  prevención del consumo de sustancias psicoactivas (SPA)</t>
  </si>
  <si>
    <t>META DE PRODUCTO 14:</t>
  </si>
  <si>
    <t>P95</t>
  </si>
  <si>
    <t>Comunidad terapéutica constituida como estrategia de intervención en el Establecimiento Penitenciario de Mediana Seguridad y Carcelario de Cali</t>
  </si>
  <si>
    <t>ESTABLECIMIENTO DE RECLUSIÓN DE CALI</t>
  </si>
  <si>
    <t>META DE PRODUCTO 15:</t>
  </si>
  <si>
    <t>P257</t>
  </si>
  <si>
    <t>Lineamiento e implementación de acciones de prácticas de salubridad e higiene en la gestión del riesgo de desastres y atención de emergencias en los ERON</t>
  </si>
  <si>
    <t>1.1.1.3 SECTOR:</t>
  </si>
  <si>
    <t>I3</t>
  </si>
  <si>
    <t>ATENCIÓN PSICOSOCIAL</t>
  </si>
  <si>
    <t>SUBDIRECCIÓN DE ATENCIÓN PSICOSOCIAL</t>
  </si>
  <si>
    <t>P99</t>
  </si>
  <si>
    <t>Curso virtual  para servidores penitenciarios como un proceso de formación frente a la problemática de tentativa de suicidio y casos suicidas para internos  diseñado y realizado.</t>
  </si>
  <si>
    <t>P100</t>
  </si>
  <si>
    <t>Informes de seguimiento a los proyectos y programas tendientes a la atención psicosocial de la población de internos, elaborados.</t>
  </si>
  <si>
    <t>P101</t>
  </si>
  <si>
    <t>Lineamientos para la atención e intervención sicológica de la población reclusa en los establecimientos de reclusión, diseñados</t>
  </si>
  <si>
    <t>P102</t>
  </si>
  <si>
    <t xml:space="preserve">Convenio suscritos con  entidades externas, públicas o privadas, locales, regionales, nacionales o internacionales, para la ejecución de los programas y proyectos de atención psicosocial. </t>
  </si>
  <si>
    <t>P103</t>
  </si>
  <si>
    <t xml:space="preserve">Lineamientos que garanticen la libertad de cultos de la población privada de la libertad, diseñados </t>
  </si>
  <si>
    <t>META DE PRODUCTO 9:</t>
  </si>
  <si>
    <t>P104</t>
  </si>
  <si>
    <t>Política para la atención de población excepcional  con enfoque diferencial elaborada.</t>
  </si>
  <si>
    <t>P105</t>
  </si>
  <si>
    <t xml:space="preserve">Estrategias que fortalezcan los vínculos entre la población privada de la libertad y su familia definida </t>
  </si>
  <si>
    <t>P183</t>
  </si>
  <si>
    <t xml:space="preserve">Cuerpos de voluntariados creados para atender las necesidades de internos y sus familias </t>
  </si>
  <si>
    <t>P69</t>
  </si>
  <si>
    <t>Programa validado para mejoramiento de la convivencia y disminución de los efectos de prisionalización.</t>
  </si>
  <si>
    <t>P96</t>
  </si>
  <si>
    <t xml:space="preserve">Programa de promoción de la relación y la vinculación entre los internos, la familia y la sociedad  diseñado e implementado </t>
  </si>
  <si>
    <t>1.1.1.4 SECTOR:</t>
  </si>
  <si>
    <t>I4</t>
  </si>
  <si>
    <t>DESARROLLO ESPIRITUAL</t>
  </si>
  <si>
    <t>Porcentaje de población objetivo beneficiada con programas de desarrollo espiritual</t>
  </si>
  <si>
    <t>GRUPO DE APOYO ESPIRITUAL</t>
  </si>
  <si>
    <t>P29</t>
  </si>
  <si>
    <t>Establecimientos beneficiados con la campaña de fortalecimiento de la "UNIÓN FAMILIAR"</t>
  </si>
  <si>
    <t>P30</t>
  </si>
  <si>
    <t>Establecimientos con seguimiento realizado a los sacerdotes que desarrollaran la asistencia espiritual a raves de contratación</t>
  </si>
  <si>
    <t>P106</t>
  </si>
  <si>
    <t>Programa de asistencia espiritual y religiosa desarrollado con los funcionarios del Instituto y a los internos, velando por el respeto a la libertad de cultos y el cumplimiento de la normativa vigente.</t>
  </si>
  <si>
    <t>P76</t>
  </si>
  <si>
    <t>Sacerdotes y coordinadores de la asistencia espiritual, capacitados en el tema de paz y reconciliación</t>
  </si>
  <si>
    <t>1.1.1.5 SECTOR:</t>
  </si>
  <si>
    <t>I5</t>
  </si>
  <si>
    <t>ASISTENCIA JURIDICA</t>
  </si>
  <si>
    <t>Porcentaje de demanda atendida con asistencia jurídica</t>
  </si>
  <si>
    <t>OFICINA ASESORA JURIDICA</t>
  </si>
  <si>
    <t>ND</t>
  </si>
  <si>
    <t>P36</t>
  </si>
  <si>
    <t>Establecimientos y Regional Noroeste utilizando el modulo para crear solicitudes de traslado del SISIPEC</t>
  </si>
  <si>
    <t>GRUPO DE ASUNTOS PENITENCIARIOS</t>
  </si>
  <si>
    <t>P246</t>
  </si>
  <si>
    <t>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t>
  </si>
  <si>
    <t>P108</t>
  </si>
  <si>
    <t>Formato de registro de solicitudes atendidas de asistencia jurídica elaborado e implementado.</t>
  </si>
  <si>
    <t>1.2 COMPONENTE ESTRATÉGICO</t>
  </si>
  <si>
    <t>C2</t>
  </si>
  <si>
    <t>1.1.2 OBJETIVO ESTRATEGICO</t>
  </si>
  <si>
    <t>O2</t>
  </si>
  <si>
    <t>Brindar programas pertinentes de tratamiento penitenciario orientados a la PPL que les permita su resocialización para la vida en libertad.</t>
  </si>
  <si>
    <t>1.1.2.1 SECTOR:</t>
  </si>
  <si>
    <t>I6</t>
  </si>
  <si>
    <t>TRATAMIENTO PENITENCIARIO</t>
  </si>
  <si>
    <t xml:space="preserve">Personas que acceden a programas de tratamiento penitenciario para su resocialización (clasificados fase de tratamiento de minima y confianza) </t>
  </si>
  <si>
    <t>SUBDIRECCIÓN ATENCIÓN PSICOSOCIAL</t>
  </si>
  <si>
    <t>I42</t>
  </si>
  <si>
    <t>P109</t>
  </si>
  <si>
    <t xml:space="preserve">Seguimiento y retroalimentación trimestralmente a la clasificación en fase de tratamiento penitenciario de los ERON </t>
  </si>
  <si>
    <t>P33</t>
  </si>
  <si>
    <t>Establecimientos de reclusión del orden nacional cubiertos con programas psicosociales de Tratamiento Penitenciario implementado a los internos clasificados en fase de tratamiento</t>
  </si>
  <si>
    <t>P110</t>
  </si>
  <si>
    <t>Seguimiento y retroalimentación trimestral a la asignación a programas  ocupacionales de trabajo, estudio y enseñanza a las Regionales y ERON.</t>
  </si>
  <si>
    <t>P97</t>
  </si>
  <si>
    <t xml:space="preserve">Instrumento de Valoración Integral al Condenado -IVIC actualizado </t>
  </si>
  <si>
    <t>P98</t>
  </si>
  <si>
    <t xml:space="preserve"> Instrumento para la valoración de reincidencia diseñado e implementado</t>
  </si>
  <si>
    <t>1.2.1.1 SECTOR:</t>
  </si>
  <si>
    <t>I7</t>
  </si>
  <si>
    <t>EDUCACIÓN, DEPORTE, RECREACIÓN Y CULTURA</t>
  </si>
  <si>
    <t>Cobertura en el programa de educación</t>
  </si>
  <si>
    <t>SUBDIRECCIÓN DE EDUCACIÓN</t>
  </si>
  <si>
    <t>I8</t>
  </si>
  <si>
    <t>Porcentaje de ERON con programas de deporte, recreación y cultura planeados en SISIPEC implementados.</t>
  </si>
  <si>
    <t>P184</t>
  </si>
  <si>
    <t>Modelo educativo institucional del Instituto Penitenciario y Carcelario actualizado</t>
  </si>
  <si>
    <t>P111</t>
  </si>
  <si>
    <t>Fortalecer la ruta de coordinación entre el SENA y el INPEC para llevar a cabo la atención a la Población Privada de la Libertad, en el marco de la aprobación de un Convenio Interinstitucional entre las dos entidades.</t>
  </si>
  <si>
    <t>P112</t>
  </si>
  <si>
    <t xml:space="preserve">ERON fortalecidos con elementos  para el desarrollo del modelo educativo  </t>
  </si>
  <si>
    <t>P113</t>
  </si>
  <si>
    <t>Aumentar en 5% los cupos en el programa de educación superior, en relación con el año inmediatamente anterior,</t>
  </si>
  <si>
    <t>P32</t>
  </si>
  <si>
    <t>Establecimientos de Reclusión cubiertos con programas  de Educación formal, para el trabajo y desarrollo humano o informal de acuerdo con las necesidades y posibilidades de cada uno.</t>
  </si>
  <si>
    <t>P115</t>
  </si>
  <si>
    <t>Pruebas de estado realizadas (SABER 11, VALIDACION GENERAL Y SABER PRO)</t>
  </si>
  <si>
    <t>P116</t>
  </si>
  <si>
    <t>Convenios para el fortalecimiento de los programas de educación con diferentes entidades gestionados</t>
  </si>
  <si>
    <t>P186</t>
  </si>
  <si>
    <t xml:space="preserve">ERON dotados con elementos para recreación deportiva y cultural  </t>
  </si>
  <si>
    <t>P31</t>
  </si>
  <si>
    <t>Establecimientos de Reclusión cubiertos con programas de cultura, deporte o recreación.</t>
  </si>
  <si>
    <t>P199</t>
  </si>
  <si>
    <t>ERON con Bibliotecas en funcionamiento (espacio físico, mobiliario, equipo de computo con software, material bibliográfico actualizado y personal capacitado)</t>
  </si>
  <si>
    <t>1.2.1.2 SECTOR:</t>
  </si>
  <si>
    <t>I9</t>
  </si>
  <si>
    <t>LABORAL Y PRODUCTIVO</t>
  </si>
  <si>
    <t>SUBDIRECCIÓN DE ACTIVIDADES PRODUCTIVAS</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</si>
  <si>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</si>
  <si>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</si>
  <si>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P58</t>
  </si>
  <si>
    <t xml:space="preserve">Nuevo uniforme de vestir y calzado para las internas condenadas del país diseñado; en formas, colores y materiales apropiados al genero femenino; en cumplimiento a lo establecido en el articulo 2º de la Ley 1709 de 2014. </t>
  </si>
  <si>
    <t>P120</t>
  </si>
  <si>
    <t>Uniforme de vestir para las internas condenadas fabricados y distribuidos</t>
  </si>
  <si>
    <t>P26</t>
  </si>
  <si>
    <t xml:space="preserve">Escuela taller dirigida a la población pos penada en la regional viejo caldas como prueba piloto con apoyo de una institución de educación,, implementada </t>
  </si>
  <si>
    <t>P187</t>
  </si>
  <si>
    <t>Actividades ocupacionales del área laboral en los nuevos establecimientos (Espinal, Buga y Tuluá) implementadas</t>
  </si>
  <si>
    <t>P121</t>
  </si>
  <si>
    <t>Planes ocupacionales del área laboral revisados y analizados en los 137 ERON</t>
  </si>
  <si>
    <t>P122</t>
  </si>
  <si>
    <t>ERON que solicitan fortalecimiento en mantenimiento, reposición, compra de maquinaria y áreas locativas apoyados</t>
  </si>
  <si>
    <t>P123</t>
  </si>
  <si>
    <t xml:space="preserve">Implementación y /o mejoramiento de los puntos de venta identificados con la marca institucional Libera Colombia ®. </t>
  </si>
  <si>
    <t>P124</t>
  </si>
  <si>
    <t xml:space="preserve">Instituto participando en (2) ferias de exposición  regional, propendiendo por la comercialización de bienes y servicios elaborados por la población de internos.  </t>
  </si>
  <si>
    <t>P125</t>
  </si>
  <si>
    <t xml:space="preserve">Instituto participando en (3) ferias de carácter nacional,  donde se incluya la vinculación de las (6) regionales y eron del país. </t>
  </si>
  <si>
    <t>1.2.1.3 SECTOR:</t>
  </si>
  <si>
    <t>I10</t>
  </si>
  <si>
    <t>PAZ Y RESOCIALIZACIÓN</t>
  </si>
  <si>
    <t>Porcentaje de población beneficiada con los programas de tratamiento especial  para internos de justicia y paz (Ley 975 del 2005).</t>
  </si>
  <si>
    <t>GRUPO DE REINTEGRACIÓN</t>
  </si>
  <si>
    <t>P4</t>
  </si>
  <si>
    <t xml:space="preserve">ERON  de Justicia y Paz (nombrados como Justicia y Paz mediante  resolución)  fortalecidos con la implementación del  Modelo de Atención e Intervención Integral para los Internos de Justicia y Paz – MAIJUP. </t>
  </si>
  <si>
    <t>1.2.1.4 SECTOR:</t>
  </si>
  <si>
    <t>I11</t>
  </si>
  <si>
    <t>POSPENADOS</t>
  </si>
  <si>
    <t>Porcentaje de población beneficiada con el programa de pos penados.</t>
  </si>
  <si>
    <t>P126</t>
  </si>
  <si>
    <t>Casa Libertad creada como primer centro de atención, orientación y apoyo, en coordinación con el Minjsticia, Colsubsidio y Fundación Teatro Interno.</t>
  </si>
  <si>
    <t>P188</t>
  </si>
  <si>
    <t xml:space="preserve">Presentación de un proyecto para la caracterización y diagnóstico ocupacional de la PPL, que incluya posibilidades productivas  para pos penados </t>
  </si>
  <si>
    <t>2. FACTOR ESTRATEGICO:</t>
  </si>
  <si>
    <t>F2</t>
  </si>
  <si>
    <t xml:space="preserve">SEGURIDAD PENITENCIARIA Y CARCELARIA </t>
  </si>
  <si>
    <t>DIRECCIÓN DE CUSTODIA Y VIGILANCIA</t>
  </si>
  <si>
    <t>2.1 COMPONENTE ESTRATÉGICO</t>
  </si>
  <si>
    <t>C3</t>
  </si>
  <si>
    <t>SEGURIDAD Y CUSTODIA</t>
  </si>
  <si>
    <t>2.1.1 OBJETIVO ESTRATEGICO</t>
  </si>
  <si>
    <t>O3</t>
  </si>
  <si>
    <t>Generar condiciones permanentes de seguridad en los ERON.</t>
  </si>
  <si>
    <t>2.1.1.1 SECTOR:</t>
  </si>
  <si>
    <t>I12</t>
  </si>
  <si>
    <t xml:space="preserve">SEGURIDAD Y VIGILANCIA </t>
  </si>
  <si>
    <t>Porcentaje de ERON clasificados según Ley 1709 de 2014.</t>
  </si>
  <si>
    <t xml:space="preserve">SUBDIRECCIÓN DE SEGURIDAD Y VIGILANCIA </t>
  </si>
  <si>
    <t>I13</t>
  </si>
  <si>
    <t>Porcentaje de novedades que alteran el orden Interno y Externo de los ERON</t>
  </si>
  <si>
    <t>P1</t>
  </si>
  <si>
    <t>Proyecto de inversión formulado para implementación del CERVI</t>
  </si>
  <si>
    <t>P19</t>
  </si>
  <si>
    <t>Documento de Actividades del CEDIP proyectado y presentado a la Oficina Asesora de planeación</t>
  </si>
  <si>
    <t>P20</t>
  </si>
  <si>
    <t>Documento de Adiestramiento Canino "MERC" remitido a la Oficina Asesora de Planeación</t>
  </si>
  <si>
    <t>P247</t>
  </si>
  <si>
    <t xml:space="preserve">Seminario de reentrenamiento del método "MERC" programado en compañía de la Escuela Penitenciaria Nacional. </t>
  </si>
  <si>
    <t>P248</t>
  </si>
  <si>
    <t>Funcionarios del CCV seleccionados para realizar el V curso Técnico Laboral por competencias en Adiestramiento y Manejo Canino</t>
  </si>
  <si>
    <t>P249</t>
  </si>
  <si>
    <t xml:space="preserve">ERON con mayor vulnerabilidad de acuerdo a las amenazas de origen natural, socionatural y antrópicas, identificados </t>
  </si>
  <si>
    <t>P24</t>
  </si>
  <si>
    <t>ERON con el Servicio de Guía Canino reforzado</t>
  </si>
  <si>
    <t>P46</t>
  </si>
  <si>
    <t>Herramienta sistemática de seguimiento y  control del proceso de Seguridad, administrada por la Dirección de Custodia y Vigilancia</t>
  </si>
  <si>
    <t>P56</t>
  </si>
  <si>
    <t xml:space="preserve">Máximo de Internos Indocumentados </t>
  </si>
  <si>
    <t>P127</t>
  </si>
  <si>
    <t>Operativos de registro y control en los ERON realizados</t>
  </si>
  <si>
    <t>P128</t>
  </si>
  <si>
    <t>Hechos punibles judicializados en los ERON.</t>
  </si>
  <si>
    <t>P189</t>
  </si>
  <si>
    <t xml:space="preserve">ERON clasificados en atención a los lineamientos diseñados e implementados de acuerdo con Ley 1709 de 2014. </t>
  </si>
  <si>
    <t>P241</t>
  </si>
  <si>
    <t>Acompañamiento para la formulación de la política sectorial de Gestión de Riesgo diseñada por el Ministerio de Justicia y del Derecho.</t>
  </si>
  <si>
    <t>P258</t>
  </si>
  <si>
    <t>Dependencias del  CERVI en funcionamiento.</t>
  </si>
  <si>
    <t>P259</t>
  </si>
  <si>
    <t>ERON con funcionarios enlace con el CERVI para desarrollar actividades de vigilancia electrónica  y control a la prisión y detención domiciliaria.</t>
  </si>
  <si>
    <t>P260</t>
  </si>
  <si>
    <t xml:space="preserve">Internos con prisión y detención domiciliaria sin vigilancia electrónica, en los Establecimientos de Reclusión de la ciudad de  Bogotá ubicados e identificados o con  novedades </t>
  </si>
  <si>
    <t>2.1.1.2 SECTOR:</t>
  </si>
  <si>
    <t>I14</t>
  </si>
  <si>
    <t>CUERPO DE CUSTODIA</t>
  </si>
  <si>
    <t>SUBDIRECCIÓN CUERPO DE CUSTODIA</t>
  </si>
  <si>
    <t>P2</t>
  </si>
  <si>
    <t>ERON haciendo uso del modulo Novedad Comando -Asignación Puestos de Servicio del SISISPEC WEB</t>
  </si>
  <si>
    <t>P18</t>
  </si>
  <si>
    <t>Documento con los requerimientos para el desarrollo de la ETAPA 2 del Modulo Comando-Asignación Puestos de Servicio del SISIPEC WEB,  para llevar el control diario de la distribución del personal del CCV en cada ERON, presentado a la Oficina de Sistemas de la Información.</t>
  </si>
  <si>
    <t>Encuentro de Comandantes de Vigilancia para fortalecer el proceso de seguridad  penitenciaria y carcelaria realizado</t>
  </si>
  <si>
    <t>P130</t>
  </si>
  <si>
    <t>Encuentro de Comandantes  operativos de los Centros de Instrucción  realizado</t>
  </si>
  <si>
    <t>P131</t>
  </si>
  <si>
    <t>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t>
  </si>
  <si>
    <t>P132</t>
  </si>
  <si>
    <t xml:space="preserve">Plan piloto jornada laboral cuerpo de custodia diseñado e implementado </t>
  </si>
  <si>
    <t>P133</t>
  </si>
  <si>
    <t>Requerimiento de  selección de dragoneantes, suboficiales y oficiales del cuerpo de custodia tramitado</t>
  </si>
  <si>
    <t>P134</t>
  </si>
  <si>
    <t xml:space="preserve">Número de ERON con el personal del CCV proporcional a la cantidad de internos </t>
  </si>
  <si>
    <t>3. FACTOR ESTRATEGICO:</t>
  </si>
  <si>
    <t>F3</t>
  </si>
  <si>
    <t>TALENTO HUMANO Y FORMACIÓN PENITENCIARIA</t>
  </si>
  <si>
    <t xml:space="preserve">DIRECCIÓN ESCUELA DE FORMACIÓN / SUBDIRECCIÓN DE TALENTO HUMANO </t>
  </si>
  <si>
    <t>3.1 COMPONENTE ESTRATÉGICO</t>
  </si>
  <si>
    <t>C4</t>
  </si>
  <si>
    <t>GESTIÓN Y FORMACIÓN DEL TALENTO HUMANO</t>
  </si>
  <si>
    <t>3.1.1 OBJETIVO ESTRATEGICO</t>
  </si>
  <si>
    <t>O4</t>
  </si>
  <si>
    <t>Gestionar los programas académicos de acuerdo con los lineamientos establecidos en la legislación vigente con el fin de producir una oferta educativa pertinente y de calidad.</t>
  </si>
  <si>
    <t xml:space="preserve">DIRECCIÓN ESCUELA DE FORMACIÓN  </t>
  </si>
  <si>
    <t>3.1.1.1 SECTOR:</t>
  </si>
  <si>
    <t>I15</t>
  </si>
  <si>
    <t>FORMACIÓN Y CAPACITACIÓN PENITENCIARIA</t>
  </si>
  <si>
    <t>Número de programas técnico laborales con renovación de registro ante la secretaria de educación correspondiente</t>
  </si>
  <si>
    <t>I39</t>
  </si>
  <si>
    <t>Número de programas de profundización técnica con aprobación del Consejo académico de la EPN.</t>
  </si>
  <si>
    <t>I41</t>
  </si>
  <si>
    <t xml:space="preserve">Porcentaje de beneficiarios de programas de formación y capacitación penitenciaria </t>
  </si>
  <si>
    <t>P253</t>
  </si>
  <si>
    <t>Plan Institucional de Capacitación elaborado, aprobado, ejecutado y evaluado</t>
  </si>
  <si>
    <t>P190</t>
  </si>
  <si>
    <t xml:space="preserve">Programas Técnico Laborales con renovación de registro ante la secretaria de educación correspondiente </t>
  </si>
  <si>
    <t>P138</t>
  </si>
  <si>
    <t xml:space="preserve">Programas de profundización técnica aprobados por el Consejo Académico de la EPN. </t>
  </si>
  <si>
    <t>P12</t>
  </si>
  <si>
    <t>Aspirantes al Cuerpo de Custodia y Vigilancia formados para desempeñar el cargo de dragoneante.</t>
  </si>
  <si>
    <t>P13</t>
  </si>
  <si>
    <t>Bachilleres con instrucción para prestar el servicio militar en el INPEC</t>
  </si>
  <si>
    <t>P40</t>
  </si>
  <si>
    <t>Funcionarios del INPEC capacitados a través de la Red de Apoyo</t>
  </si>
  <si>
    <t>P41</t>
  </si>
  <si>
    <t>Funcionarios del INPEC capacitados a través de los programas de  educación informal contratados por la EPN.</t>
  </si>
  <si>
    <t>P42</t>
  </si>
  <si>
    <t>Funcionarios del INPEC capacitados mediante cursos virtuales diseñados y desarrollados por la EPN</t>
  </si>
  <si>
    <t>P48</t>
  </si>
  <si>
    <t>Piezas de comunicación con Imagen corporativa revisada y actualizada.</t>
  </si>
  <si>
    <t>P52</t>
  </si>
  <si>
    <t>Integrantes del Cuerpo de Custodia y Vigilancia formados en los diferentes campos de la seguridad penitenciaria.</t>
  </si>
  <si>
    <t>P53</t>
  </si>
  <si>
    <t>Integrantes del Cuerpo de Custodia y Vigilancia formados para desempeñar los cargos de Inspector e Inspector Jefe, en el marco de la convocatoria 305 de 2014</t>
  </si>
  <si>
    <t>P67</t>
  </si>
  <si>
    <t>Profesionales formados para desempeñar los cargos de Director y Subdirector de ERON.</t>
  </si>
  <si>
    <t>META DE PRODUCTO 16:</t>
  </si>
  <si>
    <t>P86</t>
  </si>
  <si>
    <t xml:space="preserve">Taller: "Estrategias para la buena gestión de las Relaciones Públicas y Protocolo Institucional - Sede Central" realizado y evaluado. </t>
  </si>
  <si>
    <t>GRUPO DE RELACIONES PUBLICAS Y PROTOCOLO</t>
  </si>
  <si>
    <t>3.1.1.3 SECTOR:</t>
  </si>
  <si>
    <t>I17</t>
  </si>
  <si>
    <t xml:space="preserve">REINDUCCIÓN </t>
  </si>
  <si>
    <t>Porcentaje de  servidores  penitenciarios con reinducción por cambios normativos o estructurales</t>
  </si>
  <si>
    <t>P240</t>
  </si>
  <si>
    <t>Plan de Reinducción del INPEC anualmente elaborado</t>
  </si>
  <si>
    <t>P140</t>
  </si>
  <si>
    <t>Implementación anualmente del Plan de reinducción del INPEC.</t>
  </si>
  <si>
    <t>3.1.1.4 SECTOR:</t>
  </si>
  <si>
    <t>I18</t>
  </si>
  <si>
    <t>REENTRENAMIENTO</t>
  </si>
  <si>
    <t>Porcentaje de personal objetivo del Cuerpo de Custodia y Vigilancia con reentrenamiento</t>
  </si>
  <si>
    <t>P60</t>
  </si>
  <si>
    <t>Personal del Cuerpo de Custodia y Vigilancia, Fuerzas Armadas y de Policía, actualizados y reentrenados en los campos de seguridad penitenciaria.</t>
  </si>
  <si>
    <t>P141</t>
  </si>
  <si>
    <t xml:space="preserve"> Establecimientos de reclusión con programas de reentrenamiento al Cuerpo de custodia y vigilancia</t>
  </si>
  <si>
    <t>3.1.2 OBJETIVO ESTRATEGICO</t>
  </si>
  <si>
    <t>O5</t>
  </si>
  <si>
    <t>Garantizar la gestión del Talento Humano, para que los servidores penitenciarios desarrollen de manera competente y comprometida la Nacionalidad de la Institucional.</t>
  </si>
  <si>
    <t>SUBDIRECCIÓN DE TALENTO HUMANO</t>
  </si>
  <si>
    <t>3.1.1.2 SECTOR:</t>
  </si>
  <si>
    <t>I19</t>
  </si>
  <si>
    <t xml:space="preserve">INDUCCIÓN    </t>
  </si>
  <si>
    <t>Porcentaje de servidores  penitenciarios nombrados con inducción</t>
  </si>
  <si>
    <t>P142</t>
  </si>
  <si>
    <t>Plan de Inducción del INPEC, revisado, ajustado e implementado</t>
  </si>
  <si>
    <t>3.1.1.5 SECTOR:</t>
  </si>
  <si>
    <t>I20</t>
  </si>
  <si>
    <t>ADMINISTRACIÓN DEL PERSONAL</t>
  </si>
  <si>
    <t>Porcentaje de funcionarios objeto de evaluación de desempeño con resultados en rango sobresaliente</t>
  </si>
  <si>
    <t>P3</t>
  </si>
  <si>
    <t xml:space="preserve">Gerentes Públicos de las Direcciones Regionales con roles asignados, capacitados y asesorados en el Sistema de Información y Gestión del Empleo Público (SIGEP). </t>
  </si>
  <si>
    <t>P38</t>
  </si>
  <si>
    <t>Estudio técnico de ampliación de planta de servidores públicos del INPEC (Ley 1709 de 2014 art. 35 par. 2) elaborado</t>
  </si>
  <si>
    <t>P61</t>
  </si>
  <si>
    <t>plan de  comunicaciones  del sistema  tipo de evaluación del desempeño laboral en el  INPEC monitoreado..</t>
  </si>
  <si>
    <t>P144</t>
  </si>
  <si>
    <t>Modelo de Gestión de Talento Humano diseñado e implementado</t>
  </si>
  <si>
    <t>P145</t>
  </si>
  <si>
    <t xml:space="preserve">Modelo de evaluación de  acuerdos de gestión de los Gerentes públicos del INPEC, diseñado e implementado </t>
  </si>
  <si>
    <t>P146</t>
  </si>
  <si>
    <t>Plan de vacantes elaborado</t>
  </si>
  <si>
    <t>P255</t>
  </si>
  <si>
    <t>Registro publico de carrera administrativa actualizado</t>
  </si>
  <si>
    <t>3.1.1.6 SECTOR:</t>
  </si>
  <si>
    <t>I21</t>
  </si>
  <si>
    <t>BIENESTAR E INCENTIVOS</t>
  </si>
  <si>
    <t>Porcentaje del Sistema de estímulos e Incentivos del INPEC, actualizado e implementado.</t>
  </si>
  <si>
    <t>P68</t>
  </si>
  <si>
    <t xml:space="preserve">Funcionario beneficiados con la implementación del Programa “formación de líderes INPEC” </t>
  </si>
  <si>
    <t>P71</t>
  </si>
  <si>
    <t>Porcentaje de fases del proceso para la certificación en competencias Laborales norma 2106010 de servicio al cliente de acuerdo a las políticas de la organización al personal que se encuentra vinculado a la Subdirección de Talento Humano.</t>
  </si>
  <si>
    <t>P191</t>
  </si>
  <si>
    <t>Programa de clima y cultura organizacional dirigió a los lideres dueños de proceso y grupos de trabajo diseñado e implementado.</t>
  </si>
  <si>
    <t>P147</t>
  </si>
  <si>
    <t>Porcentaje del programas de protección y servicios sociales implementado.</t>
  </si>
  <si>
    <t>P148</t>
  </si>
  <si>
    <t>Servidores penitenciarios beneficiados con incentivos pecuniarios y no pecuniarios</t>
  </si>
  <si>
    <t>P149</t>
  </si>
  <si>
    <t>Seguimiento anual a la herramienta de medición del clima laboral realizado</t>
  </si>
  <si>
    <t>P150</t>
  </si>
  <si>
    <t>Encuentro Nacional de Juegos Deportivos Penitenciarios y Carcelarios.</t>
  </si>
  <si>
    <t>P151</t>
  </si>
  <si>
    <t>Encuentros de parejas y familias de los servidores penitenciarios.</t>
  </si>
  <si>
    <t>P152</t>
  </si>
  <si>
    <t>Funcionarios beneficiados con convenio INPEC-ICETEX</t>
  </si>
  <si>
    <t>P201</t>
  </si>
  <si>
    <t>Encuentros regionales dirigidos a funcionarios próximos a cumplir requisitos de pensión de vejez.</t>
  </si>
  <si>
    <t>3.1.1.7 SECTOR:</t>
  </si>
  <si>
    <t>I22</t>
  </si>
  <si>
    <t>SEGURIDAD Y SALUD EN EL TRABAJO</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</si>
  <si>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</si>
  <si>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</si>
  <si>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</si>
  <si>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P44</t>
  </si>
  <si>
    <t xml:space="preserve">Funcionarios intervenidos con la Fase 2 del programa de salud mental en los ERON </t>
  </si>
  <si>
    <t>P175</t>
  </si>
  <si>
    <t>Sistema de gestión en Seguridad y Salud en el Trabajo formulado e implementado</t>
  </si>
  <si>
    <t>4. FACTOR ESTRATEGICO:</t>
  </si>
  <si>
    <t>F4</t>
  </si>
  <si>
    <t>GESTIÓN INSTITUCIONAL, JURIDICA Y DEFENSA</t>
  </si>
  <si>
    <t>DIRECCIÓN DE GESTIÓN CORPORATIVAOFICINA ASESORAS DE PLANEACIÓN / JURIDICA / CONTROL INTERNO DISCIPLINARIO</t>
  </si>
  <si>
    <t>4.1 COMPONENTE ESTRATÉGICO</t>
  </si>
  <si>
    <t>C5</t>
  </si>
  <si>
    <t>PLANEACIÓN Y GESTIÓN</t>
  </si>
  <si>
    <t>OFICINA ASESORA DE PLANEACIÓN / JURIDICA / CONTROL INTERNO DISCIPLINARIO</t>
  </si>
  <si>
    <t>4.1.1 OBJETIVO ESTRATEGICO</t>
  </si>
  <si>
    <t>O6</t>
  </si>
  <si>
    <t>Implementar un modelo de planeación y gestión que articule la adopción de políticas, afiance la actuación administrativa,  facilite el cumplimiento de las metas institucionales y la prestación de servicios a la comunidad.</t>
  </si>
  <si>
    <t>OFICINA ASESORA DE PLANEACIÓN</t>
  </si>
  <si>
    <t>4.1.1.1 SECTOR:</t>
  </si>
  <si>
    <t>I23</t>
  </si>
  <si>
    <t>GESTIÓN MISIONAL Y DE GOBIERNO</t>
  </si>
  <si>
    <t>Porcentaje de cumplimiento del Plan de Direccionamiento Estratégico - PDE  y Metas de Gobierno</t>
  </si>
  <si>
    <t>P177</t>
  </si>
  <si>
    <t>Plan de Direccionamiento estratégico  socializado en las  6 Regionales y 138 ERON</t>
  </si>
  <si>
    <t>P178</t>
  </si>
  <si>
    <t xml:space="preserve">Plan de Acción Institucional formulado y aprobado </t>
  </si>
  <si>
    <t>P153</t>
  </si>
  <si>
    <t>P154</t>
  </si>
  <si>
    <t>Tableros de control de los indicadores institucionales, SINERGIA diseñados</t>
  </si>
  <si>
    <t>P155</t>
  </si>
  <si>
    <t xml:space="preserve">Indicadores sectoriales, institucionales SINERGIA con seguimiento </t>
  </si>
  <si>
    <t>P47</t>
  </si>
  <si>
    <t>Herramientas de planeación formuladas y monitoreadas. (planes de Acción, Plan anticorrupción, FURAG, Modelo integrado de Planeación y Gestión, Plan Indicativo)</t>
  </si>
  <si>
    <t>P51</t>
  </si>
  <si>
    <t>Instrumentos para la operación Estadística del INPEC, adicionados e implementados.</t>
  </si>
  <si>
    <t>P242</t>
  </si>
  <si>
    <t xml:space="preserve">Plan Estratégico de Seguridad Vial elaborado </t>
  </si>
  <si>
    <t>I25</t>
  </si>
  <si>
    <t>TRANSPARENCIA, PARTICIPACION Y SERVICIO AL CIUDADANO</t>
  </si>
  <si>
    <t>Porcentaje del Índice de Transparencia Nacional</t>
  </si>
  <si>
    <t>P156</t>
  </si>
  <si>
    <t>Plan Anticorrupción y de Atención al Ciudadano Institucional elaborado y publicado en la WEB</t>
  </si>
  <si>
    <t>P251</t>
  </si>
  <si>
    <t>Mapa de riesgo de corrupción estructurado, divulgado, monitoreado y revisado</t>
  </si>
  <si>
    <t>P37</t>
  </si>
  <si>
    <t xml:space="preserve">Estrategias para soportar la Transparencia, participación y servicio al Ciudadano presentadas </t>
  </si>
  <si>
    <t>P157</t>
  </si>
  <si>
    <t>Estrategia Gobierno en Línea implementada</t>
  </si>
  <si>
    <t>P158</t>
  </si>
  <si>
    <t>Celebración Día de la Transparencia.</t>
  </si>
  <si>
    <t>DIRECCIÓN DE GESTIÓN CORPORATIVA</t>
  </si>
  <si>
    <t>P159</t>
  </si>
  <si>
    <t>Ejercicio de rendición de cuentas realizado</t>
  </si>
  <si>
    <t>P254</t>
  </si>
  <si>
    <t>Política Institucional de servicio al ciudadano de acuerdo al Programa Nacional del Servicio Nacional, elaborada e implementada al 2018.</t>
  </si>
  <si>
    <t>GRUPO DE ATENCIÓN AL CIUDADANO</t>
  </si>
  <si>
    <t>P23</t>
  </si>
  <si>
    <t>Encuesta de satisfacción del servicio al ciudadano a las 6 regionales y 10 establecimientos de reclusión por regional y sede central realizada, analizada y presentada</t>
  </si>
  <si>
    <t>P10</t>
  </si>
  <si>
    <t xml:space="preserve">Aplicativo de quejas web evaluado en su uso. </t>
  </si>
  <si>
    <t>P22</t>
  </si>
  <si>
    <t>ERON dotados con elementos de Oficina del servicio al ciudadano</t>
  </si>
  <si>
    <t>P202</t>
  </si>
  <si>
    <t xml:space="preserve"> Sistema integrado de peticiones, quejas, reclamos y denuncias del INPEC estructurado y desarrollado</t>
  </si>
  <si>
    <t>P203</t>
  </si>
  <si>
    <t>Ventanilla de información de interés público creada en nivel nacional y  los ERON.</t>
  </si>
  <si>
    <t>P204</t>
  </si>
  <si>
    <t>Mecanismos de participación ciudadana ejecutados</t>
  </si>
  <si>
    <t>P205</t>
  </si>
  <si>
    <t>Ferias de Atención al ciudadano realizadas</t>
  </si>
  <si>
    <t>P55</t>
  </si>
  <si>
    <t>Manual de Protocolo Institucional INPEC presentado</t>
  </si>
  <si>
    <t>P14</t>
  </si>
  <si>
    <t>Campaña institucional de sensibilización "YO CREO EN MI, YO CREO EN EL INPEC", realizada</t>
  </si>
  <si>
    <t>P75</t>
  </si>
  <si>
    <t>Riesgos identificados a través de auditorías internas y autoevaluación.</t>
  </si>
  <si>
    <t xml:space="preserve">OFICINA DE CONTROL INTERNO   </t>
  </si>
  <si>
    <t>P59</t>
  </si>
  <si>
    <t>Percepción de la imagen positiva de la Oficina de Control Interno incrementada en el Nivel Central.</t>
  </si>
  <si>
    <t>P245</t>
  </si>
  <si>
    <t xml:space="preserve">Sistema de Control Interno Evaluado </t>
  </si>
  <si>
    <t>P252</t>
  </si>
  <si>
    <t>Información Institucional actualizada y disponible a traves de medios fisicos y electrónicos de acuerdo al articulo  9 de la ley 1712 de 2014</t>
  </si>
  <si>
    <t xml:space="preserve">OFICINA DE SISTEMAS DE INFORMACIÓN </t>
  </si>
  <si>
    <t>4.1.1.3 SECTOR:</t>
  </si>
  <si>
    <t>I26</t>
  </si>
  <si>
    <t>EFICIENCIA ADMINISTRATIVA</t>
  </si>
  <si>
    <t>Porcentaje de avance de Implementación del SGI en el  INPEC</t>
  </si>
  <si>
    <t>P206</t>
  </si>
  <si>
    <t>Sistema de Gestión de la Calidad Nivel Nacional  implementado y en mantenimiento</t>
  </si>
  <si>
    <t>P81</t>
  </si>
  <si>
    <t>SGI actualizado acorde con las necesidades identificadas</t>
  </si>
  <si>
    <t>P63</t>
  </si>
  <si>
    <t>Políticas elaboradas y aprobadas</t>
  </si>
  <si>
    <t>P5</t>
  </si>
  <si>
    <t>Sistema de Gestión de Calidad basado en las Normas NTC 5555 y 5581 diseñado y  documentado</t>
  </si>
  <si>
    <t>P45</t>
  </si>
  <si>
    <t>Funcionarios responsables del proceso de contratación de ERON cubiertos con socialización de los procedimientos que se deben aplicar en los procesos de contratación.</t>
  </si>
  <si>
    <t>P72</t>
  </si>
  <si>
    <t>Proyecto de inversión ¨implementación del programa integrado de gestión documental en el INPEC a nivel nacional¨ ejecutado</t>
  </si>
  <si>
    <t>P207</t>
  </si>
  <si>
    <t xml:space="preserve">Política institucional de cero papel para el INPEC elaborada e implementada </t>
  </si>
  <si>
    <t>P209</t>
  </si>
  <si>
    <t xml:space="preserve">Formularios para descarga del sistema Humano  elaborados </t>
  </si>
  <si>
    <t>P210</t>
  </si>
  <si>
    <t>Programa  Integrado de Gestión Documental  Institucional formulado e implementado</t>
  </si>
  <si>
    <t>P211</t>
  </si>
  <si>
    <t>Manual de Manejo de archivos del INPEC, elaborado y aprobado</t>
  </si>
  <si>
    <t>P250</t>
  </si>
  <si>
    <t>Fases de la política de racionalización de tramites (identificación, priorización y raciomalización de tramites) implementadas</t>
  </si>
  <si>
    <t>P212</t>
  </si>
  <si>
    <t xml:space="preserve">MECI actualizado </t>
  </si>
  <si>
    <t>META DE PRODUCTO 17:</t>
  </si>
  <si>
    <t>P213</t>
  </si>
  <si>
    <t>Software adquirido para el manejo de las comunicaciones oficiales recibidas (externas e internas) que permita la organización y el control - GESDOC</t>
  </si>
  <si>
    <t>P9</t>
  </si>
  <si>
    <t>Alianzas estratégicas gestionadas</t>
  </si>
  <si>
    <t>GRUPO DE RELACIONES INTERNACIONALES</t>
  </si>
  <si>
    <t>4.1.1.4 SECTOR:</t>
  </si>
  <si>
    <t>I27</t>
  </si>
  <si>
    <t>GESTIÓN FINANCIERA</t>
  </si>
  <si>
    <t>Porcentaje  de Ejecución Presupuestal</t>
  </si>
  <si>
    <t>I28</t>
  </si>
  <si>
    <t>Porcentaje de Ejecución del  PAC programado</t>
  </si>
  <si>
    <t>P215</t>
  </si>
  <si>
    <t>Programación y seguimiento a la Ejecución Presupuestal realizada</t>
  </si>
  <si>
    <t>P216</t>
  </si>
  <si>
    <t>Proyectos de Inversión formulados y con seguimiento</t>
  </si>
  <si>
    <t>P217</t>
  </si>
  <si>
    <t>Plan Anual de Adquisiciones (PAA) elaborado y publicado en la pagina web</t>
  </si>
  <si>
    <t>P50</t>
  </si>
  <si>
    <t xml:space="preserve">Instrumentos de ejecución presupuestal formulados y  monitoreados </t>
  </si>
  <si>
    <t>P214</t>
  </si>
  <si>
    <t>Programa Anual Mensual izado de Caja - PAC elaborado</t>
  </si>
  <si>
    <t>P218</t>
  </si>
  <si>
    <t>Manual  Contable para el INPEC elaborado y aprobado.</t>
  </si>
  <si>
    <t>P83</t>
  </si>
  <si>
    <t>Sistema de Control Interno Contable del INPEC, realizado e implementado</t>
  </si>
  <si>
    <t>4.1.5 OBJETIVO ESTRATEGICO</t>
  </si>
  <si>
    <t>O7</t>
  </si>
  <si>
    <t xml:space="preserve">Realizar asesoría jurídica y orientar las políticas a nivel nacional sobre la aplicación de normas jurídicas para la defensa judicial y directrices normativas del Inpec. </t>
  </si>
  <si>
    <t>OFICINA ASESORA JURIDICA / OFICINA CONTROL INTERNO DISCIPLINARIO</t>
  </si>
  <si>
    <t>4.1.1.5 SECTOR:</t>
  </si>
  <si>
    <t>I29</t>
  </si>
  <si>
    <t>JURIDICA Y DEFENSA</t>
  </si>
  <si>
    <t xml:space="preserve">Porcentaje pagos sentencias judiciales solicitadas </t>
  </si>
  <si>
    <t>I30</t>
  </si>
  <si>
    <t>Porcentaje de procesos disciplinarios resueltos</t>
  </si>
  <si>
    <t>OFICINA DE CONTROL INTERNO DISCIPLINARIO</t>
  </si>
  <si>
    <t>P84</t>
  </si>
  <si>
    <t>Solicitudes de conciliación prejudicial y/o judicial estudiadas y presentadas al comité</t>
  </si>
  <si>
    <t>P192</t>
  </si>
  <si>
    <t xml:space="preserve">Demandas judiciales registradas en el aplicativo EKOGUI según requerimientos  impartidos por el Ministerio de Justicia y del Derecho </t>
  </si>
  <si>
    <t>P39</t>
  </si>
  <si>
    <t>Fallos de segunda instancia dentro de los procesos disciplinarios que se surten en contra de los funcionarios públicos, proyectados y presentados</t>
  </si>
  <si>
    <t>P219</t>
  </si>
  <si>
    <t>Acciones de Tutela notificadas y contestadas.</t>
  </si>
  <si>
    <t>P139</t>
  </si>
  <si>
    <t xml:space="preserve">Conceptos jurídicos en materia de régimen penitenciario y carcelario, administrativo y legal. solicitados y resueltos </t>
  </si>
  <si>
    <t>P221</t>
  </si>
  <si>
    <t>Procesos de jurisdicción coactiva gestionados de las vigencias  2005-2015</t>
  </si>
  <si>
    <t>P223</t>
  </si>
  <si>
    <t>Normas jurídicas  relacionada con la legislación Nacional  vigentes del periodo 1992-2015 compiladas.</t>
  </si>
  <si>
    <t>P93</t>
  </si>
  <si>
    <t xml:space="preserve">Mesas de trabajo para evaluar el avance y las complejidades presentadas en el estudio de los procesos disciplinarios, realizadas mensualmente </t>
  </si>
  <si>
    <t>P88</t>
  </si>
  <si>
    <t>Base de datos de los procesos disciplinarios en segunda instancia que alerte sobre los vencimientos de los tiempos para resolver, crear y actualizada</t>
  </si>
  <si>
    <t>P65</t>
  </si>
  <si>
    <t>Procesos con hechos 2010 finalizados</t>
  </si>
  <si>
    <t>P66</t>
  </si>
  <si>
    <t>Procesos con hechos 2011 finalizados</t>
  </si>
  <si>
    <t>P224</t>
  </si>
  <si>
    <t xml:space="preserve">Quejas e informes radicados a la oficina de control interno disciplinario, tramitadas en un término máximo de 30 días </t>
  </si>
  <si>
    <t>P222</t>
  </si>
  <si>
    <t>Proyectos de acuerdo y resoluciones sobre  las funciones del instituto con control de legalidad</t>
  </si>
  <si>
    <t>P28</t>
  </si>
  <si>
    <t>Establecimientos de Reclusión con cobertura ampliada en el nivel de atención e intervención de las conductas reiterativas (Ausentismo laboral, ingreso de elementos prohibidos y vulneración a los Derechos Humanos)</t>
  </si>
  <si>
    <t>P193</t>
  </si>
  <si>
    <t>Plan Nacional de Prevención integral para los funcionarios del Instituto Nacional Penitenciario y Carcelario INPEC implementado.</t>
  </si>
  <si>
    <t>P185</t>
  </si>
  <si>
    <t>Proceso de identificación, medición y control de riesgos jurídicos del Instituto elaborado</t>
  </si>
  <si>
    <t>P200</t>
  </si>
  <si>
    <t>Información reportada en el SIID depurada en su totalidad</t>
  </si>
  <si>
    <t>P220</t>
  </si>
  <si>
    <t xml:space="preserve">Acciones de tutela notificadas, registradas en el aplicativo SIJUR y contestadas  </t>
  </si>
  <si>
    <t>5. EJE TRANSVERSAL:</t>
  </si>
  <si>
    <t>F5</t>
  </si>
  <si>
    <t>PROMOCIÓN DE LOS DERECHOS HUMANOS</t>
  </si>
  <si>
    <t>GRUPO DE DERECHOS HUMANOS</t>
  </si>
  <si>
    <t>5.1 COMPONENTE ESTRATEGICO</t>
  </si>
  <si>
    <t>C6</t>
  </si>
  <si>
    <t>DERECHOS HUMANOS</t>
  </si>
  <si>
    <t>5.1.1 OBJETIVO ESTRATEGICO</t>
  </si>
  <si>
    <t>O8</t>
  </si>
  <si>
    <t xml:space="preserve">Contribuir a la protección y el fomento de los derechos humanos de la población privada de la libertad en la prestación de los servicios penitenciarios y carcelarios. </t>
  </si>
  <si>
    <t>5.1.1.1 CLASIFICADOR:</t>
  </si>
  <si>
    <t>I31</t>
  </si>
  <si>
    <t>Número de herramientas  realizadas para la Promoción de los Derechos Humanos</t>
  </si>
  <si>
    <t>P226</t>
  </si>
  <si>
    <t xml:space="preserve">Estrategia de comunicación para la Promoción de los Derechos Humanos realizada </t>
  </si>
  <si>
    <t>P227</t>
  </si>
  <si>
    <t>P228</t>
  </si>
  <si>
    <t>Vídeo sobre Derechos Humanos diseñado, elaborado y difundido</t>
  </si>
  <si>
    <t>P229</t>
  </si>
  <si>
    <t>Diplomado en Derechos Humanos en el Sistema Penitenciario diseñado</t>
  </si>
  <si>
    <t>P35</t>
  </si>
  <si>
    <t>Establecimientos sensibilizados en el tema de Derechos Humanos</t>
  </si>
  <si>
    <t>5.1.1.2 CLASIFICADOR:</t>
  </si>
  <si>
    <t>I32</t>
  </si>
  <si>
    <t>RESPETO DE LOS DH CON ENFOQUE DIFERENCIAL</t>
  </si>
  <si>
    <t>Número de Actividades realizadas con enfoque diferencial</t>
  </si>
  <si>
    <t>P230</t>
  </si>
  <si>
    <t>Sensibilización mensual sobre algunas de las poblaciones excepcionales (grupos étnicos, tercera edad,  extranjeros, mujeres lactantes y gestantes, personas con capacidad limitada) realizada</t>
  </si>
  <si>
    <t>P231</t>
  </si>
  <si>
    <t>Cápsula informativa trimestral sobre la normatividad de algunas de las poblaciones excepcionales diseñada, elaborada y difundida</t>
  </si>
  <si>
    <t>P232</t>
  </si>
  <si>
    <t>Lineamiento sobre algunas de las poblaciones excepcionales diseñada, elaborada y difundida</t>
  </si>
  <si>
    <t>5.1.1.3 CLASIFICADOR:</t>
  </si>
  <si>
    <t>I40</t>
  </si>
  <si>
    <t>GESTIÓN INSTITUCIONAL DE DERECHOS HUMANOS</t>
  </si>
  <si>
    <t>Número de Acciones de Gestión realizadas en Derechos Humanos</t>
  </si>
  <si>
    <t>P233</t>
  </si>
  <si>
    <t>Coordinaciones interinstitucionales en materia de Derechos Humanos realizadas</t>
  </si>
  <si>
    <t>P234</t>
  </si>
  <si>
    <t xml:space="preserve">Política Institucional  de Derechos Humanos actualizada </t>
  </si>
  <si>
    <t>P235</t>
  </si>
  <si>
    <t>Informe de seguimiento sobre los casos internacionales de los cuales se tenga conocimiento, realizado</t>
  </si>
  <si>
    <t>P17</t>
  </si>
  <si>
    <t>Diagnósticos regionales sobre la situación actual de DDHH realizados</t>
  </si>
  <si>
    <t>6. EJE TRANSVERSAL:</t>
  </si>
  <si>
    <t>F6</t>
  </si>
  <si>
    <t>SISTEMA INTEGRAL DE INFORMACIÓN Y COMUNICACIÓN</t>
  </si>
  <si>
    <t>OFICINA DE SISTEMAS DE INFORMACIÓN Y OFICINA ASESORA DE COMUNICACIONES</t>
  </si>
  <si>
    <t>6.1 COMPONENTE ESTRATEGICO</t>
  </si>
  <si>
    <t>C7</t>
  </si>
  <si>
    <t>INFORMACIÓN Y COMUNICACIÓN</t>
  </si>
  <si>
    <t>6.1.1 OBJETIVO ESTRATEGICO</t>
  </si>
  <si>
    <t>O9</t>
  </si>
  <si>
    <t>Administrar, promover el uso y apropiación de las tecnologías de la información y las comunicaciones como soporte de la gestión administrativa del sistema penitenciario y carcelario.</t>
  </si>
  <si>
    <t>6.1.1.1 CLASIFICADOR:</t>
  </si>
  <si>
    <t>I34</t>
  </si>
  <si>
    <t>DESARROLLO TECNOLOGICO</t>
  </si>
  <si>
    <t>I33</t>
  </si>
  <si>
    <t>Porcentaje de ERON con sistemas de bloqueadores de señal</t>
  </si>
  <si>
    <t>I16</t>
  </si>
  <si>
    <t>P236</t>
  </si>
  <si>
    <t>Sistema de Gestión de Seguridad de la Información SGSI, implementado</t>
  </si>
  <si>
    <t>P79</t>
  </si>
  <si>
    <t>Servicio de servidor de archivos para copia de archivos de usuario dentro del modelo de seguridad de la información implementado</t>
  </si>
  <si>
    <t>P62</t>
  </si>
  <si>
    <t>P6</t>
  </si>
  <si>
    <t>Tableros de control estadístico con la información de los internos en SISIPEC</t>
  </si>
  <si>
    <t>P25</t>
  </si>
  <si>
    <t>Búsqueda de estrategias para la implementación del servicio de telefonía fija para internos, con bloqueo y/o inhibición de señales de comunicación móvil no autorizadas al interior de los ERON</t>
  </si>
  <si>
    <t>P143</t>
  </si>
  <si>
    <t>ERON con sistemas bloqueadores de señal implementados</t>
  </si>
  <si>
    <t>P82</t>
  </si>
  <si>
    <t>Sistema AFIS solución biométrica actualizado</t>
  </si>
  <si>
    <t>P57</t>
  </si>
  <si>
    <t>Migración Firewall - Actualizado</t>
  </si>
  <si>
    <t>P73</t>
  </si>
  <si>
    <t>Formulación del Proyecto de inversión para el fortalecimiento del programa de audiencias virtuales en coordinación con el Consejo Superior de la Judicatura</t>
  </si>
  <si>
    <t>P194</t>
  </si>
  <si>
    <t>Proyecto de inversión para el fortalecimiento del programa de audiencias virtuales en coordinación con el Consejo Superior de la Judicatura ejecutado</t>
  </si>
  <si>
    <t>P70</t>
  </si>
  <si>
    <t>Proyecto de Dominio único para el INPEC elaborado.</t>
  </si>
  <si>
    <t>P237</t>
  </si>
  <si>
    <t>Migración a nuevos servidores base de datos y software de producción SISIPEC realizada</t>
  </si>
  <si>
    <t>P239</t>
  </si>
  <si>
    <t>Soporte y desarrollo de nuevas funcionalidades de aplicativos de apoyo SIORD, SIJUR, QUEJAS WEB., realizado</t>
  </si>
  <si>
    <t>P195</t>
  </si>
  <si>
    <t xml:space="preserve">Protocolo de Internet IPv6 elaborado </t>
  </si>
  <si>
    <t>P34</t>
  </si>
  <si>
    <t>P238</t>
  </si>
  <si>
    <t>Herramienta GESDOC a nivel Nacional, implementadas.</t>
  </si>
  <si>
    <t>P85</t>
  </si>
  <si>
    <t>6.1.1.2 CLASIFICADOR:</t>
  </si>
  <si>
    <t>I37</t>
  </si>
  <si>
    <t>COMUNICACIONES</t>
  </si>
  <si>
    <t>Porcentaje de acciones de la Política de Comunicaciones cumplidas.</t>
  </si>
  <si>
    <t>OFICINA ASESORA DE COMUNICACIONES</t>
  </si>
  <si>
    <t>P160</t>
  </si>
  <si>
    <t>Solicitudes de los diferentes medios de comunicación para el desarrollo de sus actividades periodísticas con la población de internos tramitadas</t>
  </si>
  <si>
    <t>P161</t>
  </si>
  <si>
    <t xml:space="preserve">Mensaje mensual en los medios de comunicación por medio de estrategias de comunicación sobre la gestión institucional emitido </t>
  </si>
  <si>
    <t>P162</t>
  </si>
  <si>
    <t>Herramientas de comunicación dentro del marco de las políticas de Gobierno en Línea. (Notas Web, Boletines de Prensa, Notinpec), implementadas</t>
  </si>
  <si>
    <t>P163</t>
  </si>
  <si>
    <t>Campañas institucionales con el fin de mejorar la cultura y el clima organizacional realizadas</t>
  </si>
  <si>
    <t>P164</t>
  </si>
  <si>
    <t xml:space="preserve">  Política de comunicación institucional realizar, publicada y divulgada</t>
  </si>
  <si>
    <t>P165</t>
  </si>
  <si>
    <t>Acciones que permitan conocer la efectividad de los canales de comunicación (Raiting, Notas positivas publicadas y Boletines Internos, Notinpec) realizadas</t>
  </si>
  <si>
    <t>P166</t>
  </si>
  <si>
    <t xml:space="preserve">Esquema de publicación adoptado y difundido </t>
  </si>
  <si>
    <t>P167</t>
  </si>
  <si>
    <t>Revista institucional en los Establecimientos Carcelarios a nivel nacional, fortalecida.</t>
  </si>
  <si>
    <t>P168</t>
  </si>
  <si>
    <t>Manual de Comunicación de Crisis elaborado y aprobado</t>
  </si>
  <si>
    <t>P169</t>
  </si>
  <si>
    <t>Videos Institucionales elaborados y editados.</t>
  </si>
  <si>
    <t>P170</t>
  </si>
  <si>
    <t>Cartilla del Interno diseñada, aprobada e impresa.</t>
  </si>
  <si>
    <t>P15</t>
  </si>
  <si>
    <t>Centro de monitoreo de medios creado con equipos de última tecnología que facilite el seguimiento a las noticias que conciernen al Instituto.</t>
  </si>
  <si>
    <t>P21</t>
  </si>
  <si>
    <t>Equipos de última tecnología dotados  para el desarrollo de las funciones propias de la oficina asesora de Comunicaciones</t>
  </si>
  <si>
    <t>P54</t>
  </si>
  <si>
    <t xml:space="preserve">Lineamientos y diseño establecidos para la implementación del muro informativo en los pabellones de cada uno de los ERON del país, con el fin de que los internos tengan acceso a la información institucional, nacional e internacional. </t>
  </si>
  <si>
    <t>P243</t>
  </si>
  <si>
    <t xml:space="preserve">Requerimientos asociados a eventos y/o logistica que conlleven a mejorar la percepción de la comunidad y la potenciaolización de la imagen de la entidad ante los grupos de interés, atendidos.  </t>
  </si>
  <si>
    <t>6.1.1.3 CLASIFICADOR:</t>
  </si>
  <si>
    <t>I38</t>
  </si>
  <si>
    <t>SISIPEC</t>
  </si>
  <si>
    <t>Porcentaje de Implementación de la estrategia de interoperabilidad de los sistemas de información de las entidades del sector justicia.</t>
  </si>
  <si>
    <t>I35</t>
  </si>
  <si>
    <t>I36</t>
  </si>
  <si>
    <t>P171</t>
  </si>
  <si>
    <t>Estrategia de interoperabilidad entre los sistemas de información de las entidades del sector justicia, diseñada e implementada.</t>
  </si>
  <si>
    <t>P174</t>
  </si>
  <si>
    <t xml:space="preserve">Suscribir Convenio entre el INPEC y el Min-Defensa para lograr la conectividad y el soporte técnico al aplicativo SISIPEC web de los establecimientos de reclusión especiales para miembros de la fuerza pública </t>
  </si>
  <si>
    <t>P80</t>
  </si>
  <si>
    <t>Servicio de WEB service desarrollado</t>
  </si>
  <si>
    <t>P11</t>
  </si>
  <si>
    <t>Aplicativo proyectos productivos - fase I desarrollado</t>
  </si>
  <si>
    <t>P27</t>
  </si>
  <si>
    <t>Establecimientos (Bogotá)  con modulo no dinero implantados</t>
  </si>
  <si>
    <t>P173</t>
  </si>
  <si>
    <t>Integración del Sistema Biométrico con Visitel del personal visitante registrado en los ERON</t>
  </si>
  <si>
    <t>P172</t>
  </si>
  <si>
    <t xml:space="preserve">Promover el uso adecuado del Sistema de Información Penitenciaria y Carcelaria SISIPEC </t>
  </si>
  <si>
    <t>Módulo de salud en el Sistema de Información Penitenciaria y Carcelaria SISIPEC, desarrollado</t>
  </si>
  <si>
    <t>TOTAL DE METAS PDE</t>
  </si>
  <si>
    <t>Cod. Factor</t>
  </si>
  <si>
    <t>1. FACTOR</t>
  </si>
  <si>
    <t>Cód. Objetivo</t>
  </si>
  <si>
    <t>Cod. Sector</t>
  </si>
  <si>
    <t xml:space="preserve">PLAN DEL INDICADOR </t>
  </si>
  <si>
    <t>Cód. Indicador</t>
  </si>
  <si>
    <t>1.1.1.1.1. INDICADOR RESULTADO</t>
  </si>
  <si>
    <t>Línea Base</t>
  </si>
  <si>
    <t>Total</t>
  </si>
  <si>
    <t>tipo</t>
  </si>
  <si>
    <t>COD PRODUCTO</t>
  </si>
  <si>
    <t>PRODUCTOS</t>
  </si>
  <si>
    <t>Direccion</t>
  </si>
  <si>
    <t>Subdireccion</t>
  </si>
  <si>
    <t>SIGLA PA</t>
  </si>
  <si>
    <t>Total Cuatrienio</t>
  </si>
  <si>
    <t>Unidad de Medida</t>
  </si>
  <si>
    <t xml:space="preserve">LOGRO </t>
  </si>
  <si>
    <t xml:space="preserve">CUMPLIMIENTO </t>
  </si>
  <si>
    <t>S6</t>
  </si>
  <si>
    <t xml:space="preserve">Plan de Acción </t>
  </si>
  <si>
    <t>DIRAT</t>
  </si>
  <si>
    <t>#REF!</t>
  </si>
  <si>
    <t>S10</t>
  </si>
  <si>
    <t>Plan Estratégico</t>
  </si>
  <si>
    <t>META DE PRODUCTO 18:</t>
  </si>
  <si>
    <t>META DE PRODUCTO 19:</t>
  </si>
  <si>
    <t>META DE PRODUCTO 20:</t>
  </si>
  <si>
    <t>META DE PRODUCTO 21:</t>
  </si>
  <si>
    <t>REGIONAL - CALI</t>
  </si>
  <si>
    <t>S5</t>
  </si>
  <si>
    <t>NA</t>
  </si>
  <si>
    <t>S8</t>
  </si>
  <si>
    <t>S9</t>
  </si>
  <si>
    <t>GAPOE</t>
  </si>
  <si>
    <t>S7</t>
  </si>
  <si>
    <t>GASUP</t>
  </si>
  <si>
    <t>OFAJU</t>
  </si>
  <si>
    <t>S1</t>
  </si>
  <si>
    <t>S2</t>
  </si>
  <si>
    <t>S3</t>
  </si>
  <si>
    <t>S4</t>
  </si>
  <si>
    <t>S20</t>
  </si>
  <si>
    <t>DICUV</t>
  </si>
  <si>
    <t>META DE PRODUCTO 10</t>
  </si>
  <si>
    <t>S19</t>
  </si>
  <si>
    <t>DIRES</t>
  </si>
  <si>
    <t>S26</t>
  </si>
  <si>
    <t xml:space="preserve">Plan Indicativo </t>
  </si>
  <si>
    <t>GREPU</t>
  </si>
  <si>
    <t>S29</t>
  </si>
  <si>
    <t>S28</t>
  </si>
  <si>
    <t>S27</t>
  </si>
  <si>
    <t>SUTAH</t>
  </si>
  <si>
    <t>S24</t>
  </si>
  <si>
    <t>GRUPO BIENESTAR LABORAL</t>
  </si>
  <si>
    <t>S25</t>
  </si>
  <si>
    <t>S30</t>
  </si>
  <si>
    <t>S13</t>
  </si>
  <si>
    <t>OFPLA</t>
  </si>
  <si>
    <t>S14</t>
  </si>
  <si>
    <t>DIGEC</t>
  </si>
  <si>
    <t>GATEC</t>
  </si>
  <si>
    <t>OFICI</t>
  </si>
  <si>
    <t>OFISI</t>
  </si>
  <si>
    <t>S11</t>
  </si>
  <si>
    <t>GRUPO DE GESTIÓN DOCUMENTAL</t>
  </si>
  <si>
    <t>GRUPO DE NOMINA</t>
  </si>
  <si>
    <t>GRURI</t>
  </si>
  <si>
    <t>S12</t>
  </si>
  <si>
    <t>S15</t>
  </si>
  <si>
    <t>OFIDI</t>
  </si>
  <si>
    <t>S17</t>
  </si>
  <si>
    <t>GODHU</t>
  </si>
  <si>
    <t>S18</t>
  </si>
  <si>
    <t>S16</t>
  </si>
  <si>
    <t>S22</t>
  </si>
  <si>
    <t>S21</t>
  </si>
  <si>
    <t>OFICO</t>
  </si>
  <si>
    <t>S23</t>
  </si>
  <si>
    <t>p197</t>
  </si>
  <si>
    <t>Meta 2015</t>
  </si>
  <si>
    <t>Logro 2015</t>
  </si>
  <si>
    <t xml:space="preserve">Cumplimiento </t>
  </si>
  <si>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</si>
  <si>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t>
    </r>
  </si>
  <si>
    <r>
      <t xml:space="preserve">Rentabilidad de las Actividades Productivas que funcionan bajo la modalidad de Administración directa Acuerdo 0010 - 2004 </t>
    </r>
    <r>
      <rPr>
        <b/>
        <sz val="11"/>
        <color rgb="FFFF0000"/>
        <rFont val="Calibri"/>
        <family val="2"/>
      </rPr>
      <t>ESTE INDICADOR LE PROPONEN EL CAMBIO DE NOMBRE POR  Porcentaje de Población privada de la libertad que redime pena por trabajo</t>
    </r>
  </si>
  <si>
    <t>90.096 internos vinculados a programas  ocupacionales de trabajo, estudio y enseñanza de 121.318  Internos objetivo de los programas ocupacionales de trabajo, estudio y enseñanza al finalizar el año 2015.</t>
  </si>
  <si>
    <t xml:space="preserve">NO REPORTO SEGUIMIENTO </t>
  </si>
  <si>
    <t>Se elaboraron 6 informes bimensuales de análisis y concepto técnico de las actas de los comités de seguimiento al suministro de alimentación para la PPL.</t>
  </si>
  <si>
    <t>172.448 internos con cobertura en salud de un total de 174.337 PPL en los ERON al finalizar el 2015</t>
  </si>
  <si>
    <t>12.176 internos atendidos con elementos de dotación de ingreso. (colchoneta, elementos de cama y kit de aseo)  de un total de 22.642 internos que ingresaron al finalizar el año 2015</t>
  </si>
  <si>
    <t>1390 internos beneficiados con programas de tratamiento penitenciario.</t>
  </si>
  <si>
    <t>41.352 internos vinculados a los programas de educación formal, educación para el trabajo y el desarrollo humano y educación informal reportados a través de SISIPECWEB por los establecimientos de un total de 121.371 total de internos al finalizar el año 2015</t>
  </si>
  <si>
    <t>650 internos beneficiados con programas de tratamiento especial. (ley 975 de 2005)  de un total de 1.740 postulados privados de la libertad.</t>
  </si>
  <si>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t>
    </r>
  </si>
  <si>
    <t>No se asigno meta para el año 2015</t>
  </si>
  <si>
    <t>727 Personas seleccionadas del Cuerpo de Custodia y Vigilancia  recibieron reentrenamiento</t>
  </si>
  <si>
    <t>El Consejo Académico de la Escuela Penitenciaria Nacional aprobó los programas de profundización técnica que se relacionan a continuación:
1. Programa de profundización de control y coordinación del Sistema Penitenciario para ascenso al grado de Inspector Jefe.
2. Programa de profundización en supervisión y ejecución del Sistema Penitenciario para ascenso al grado de Inspector.</t>
  </si>
  <si>
    <t xml:space="preserve">no se programó meta y para el año 2015 la escuela no tenia asignada este indicador </t>
  </si>
  <si>
    <t>Se realizaron doce (12) sensibilizaciones acerca de los sectores sociales LGBTI en los siguientes establecimientos: EPMSC DE NEIVA, EPMSC DE MEDELLIN, COMPLEJO CARCELARIO Y PENITENCIARIO DE MEDELLIN PEDREGAL "COPED", COMPLEJO CARCELARIO Y PENITENCIARIO METROPOLITANO DE CÚCUTA- "COCUC", EPMSC DE VALLEDUPAR -ERE-, EPMSC DE QUIBDO, EPAMSCAS DE POPAYAN -ERE -, COMPLEJO CARCELARIO Y PENITENCIARIO DE JAMUNDI "COJAM", RM DE MANIZALES, RM DE ARMENIA, EPAMS LA DORADA -ERE- y EPMSC DE TUMACO. Igualmente se diseñaron , elaboraron y difundieron cuatro  (4)  Cápsulas relacionadas con el tema de enfoque diferencial así: Derechos de las mujeres, afrocolombianidad, adultos mayores e indígenas. Con lo anterior,  se da cumplimiento a la meta establecida para el año 2015.</t>
  </si>
  <si>
    <t xml:space="preserve">
La estrategia de comunicación que se diseñó, tuvo como documento guía el Anexo 6 de la Directiva 12 de 2011. Sumado a ello se diseñaron, elaboraron y difundieron 8 cápsulas informativas, que trabajaron los siguientes temas: enfoque diferencial, derechos de los niños, LGBTI, día nacional de DDHH, día de la raza, día internacional de la eliminación de la violencia contra la mujer, día de la transparencia y día internacional de los DDHH y se realizó un video para el lanzamiento de la Campaña Inpec Unido por los Derechos Humanos.
</t>
  </si>
  <si>
    <t>No se programó meta 2015</t>
  </si>
  <si>
    <t xml:space="preserve">Se programó 451.988.170.848,05 y se ejecutó  443.142.316.959,11 </t>
  </si>
  <si>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t>
    </r>
  </si>
  <si>
    <t>Porcentaje de sistemas de información migrados y creados SISIPEC SE SOLICITA CAMBIAR NOMBRE POR Porcentaje de Módulos migrados y desarrollados (SISIPEC)</t>
  </si>
  <si>
    <t>LA FIRMA MERLIN SISTEMAS. S.A.S DESARROLLO LA FASE 1 DEL APLICATIVO PROYECTOS PRODUCTIVOS (SISTEMA DE INFORMACION)  PARA LA DEPENDENCIA DE ACTIVIDADES PRODUCTIVAS DE LA SUBDIRECCION DE ATENCION Y TRATAMIENTO.</t>
  </si>
  <si>
    <t>No se contempla por presentar información inconsistente</t>
  </si>
  <si>
    <r>
      <t xml:space="preserve">Porcentaje de demanda atendida con asistencia jurídica </t>
    </r>
    <r>
      <rPr>
        <b/>
        <sz val="11"/>
        <color rgb="FFFF0000"/>
        <rFont val="Calibri"/>
        <family val="2"/>
      </rPr>
      <t>SE PROPONE CAMBIAR NOMBRE DE INDICADOR POR Porcentaje de fallos de segunda instancia de procesos disciplinarios finalizados.</t>
    </r>
  </si>
  <si>
    <t>Se finalizaron 199 fallos de segunda instancia de procesos disciplinarios  de  205 Fallos de segunda instancia recibidos en GRECO en el año 2015</t>
  </si>
  <si>
    <r>
      <t xml:space="preserve">Porcentaje pagos sentencias judiciales solicitadas </t>
    </r>
    <r>
      <rPr>
        <b/>
        <sz val="11"/>
        <color rgb="FFFF0000"/>
        <rFont val="Calibri"/>
        <family val="2"/>
      </rPr>
      <t>SE PROPONE CAMBIO DE NOMBRE POR Porcentaje de sentencias radicadas con resolución</t>
    </r>
  </si>
  <si>
    <r>
      <t>Porcentaje de procesos disciplinarios resueltos</t>
    </r>
    <r>
      <rPr>
        <b/>
        <sz val="11"/>
        <color rgb="FFFF0000"/>
        <rFont val="Calibri"/>
        <family val="2"/>
      </rPr>
      <t xml:space="preserve"> SE PROPOEN CAMBIAR ELINDICADOR POR Porcentaje de  tutelas notificadas por juzgados que no son contestados dentro de los tiempos </t>
    </r>
  </si>
  <si>
    <t xml:space="preserve">NO SE TIENE SEGUIMIENTO </t>
  </si>
  <si>
    <t xml:space="preserve">Este dato fue reportado en el seguimiento al PA de dic 2015 solicitar a Javier el soporte </t>
  </si>
  <si>
    <t>Aun no se tiene el dato 2014 -2015</t>
  </si>
  <si>
    <t>DESCRIPCIÓN</t>
  </si>
  <si>
    <t>RESPONSABLE</t>
  </si>
  <si>
    <t>se reportaron 1.451 novedades asociadas con Fuga de internos (violenta, fallas de seguridad, suplantación o remisión-traslado); Muerte de internos de forma violenta (Por arma de fuego, arma blanca o arma contundente) Internos heridos (Por arma blanca, arma de fuego o arma contundente) de un total de novedades de 8.342</t>
  </si>
  <si>
    <r>
      <t xml:space="preserve">Número de programas de atención y reinserción social con acompañamiento del Cuerpo de Custodia y Vigilancia - CCV </t>
    </r>
    <r>
      <rPr>
        <b/>
        <sz val="11"/>
        <color rgb="FFFF0000"/>
        <rFont val="Calibri"/>
        <family val="2"/>
      </rPr>
      <t>CAMBIO DE NOMBRE Número de personal del Cuerpo de Custodia y Vigilancia que apoyan los procesos administrativos en cumplimiento a la misión institucional en los ERON</t>
    </r>
  </si>
  <si>
    <t xml:space="preserve">
3329   funcionarios que apoyan los procesos administrativos en cada uno de los ERON, asignados por el Comandante de Vigilancia del establecimiento y reportados en el SISIPEC WEB Pestaña Novedades Comando. Se tienen en cuenta para esta variable, los servicios asignados a las Compañías Cacica Gaitana y Compañía Francisco José de Caldas.</t>
  </si>
  <si>
    <t>Para el año 2015 se implemento la herramienta Google Apps a Nivel Nacional y se realizaron las ampliaciones de canales con la firma contratista Azteca, en las sedes correspondientes. Se desarrollaron las herramientas Web Servicie y Tableros de Control para consumo de información publicados en la página Web. Se realizaron ajustes y desarrollo de nuevas soluciones a los aplicativos QUEJAS, SIJUR y SIORD. (El mantenimiento y soporte continuo a los aplicativos se da de acuerdo al nivel de demanda).</t>
  </si>
  <si>
    <t xml:space="preserve">No reportó avance porque para el 2015 la Escuela no tenia asignado este indicador </t>
  </si>
  <si>
    <t>142 servidores penitenciarios capacitados con inducción de un total de 239 nombrados en el año 2015</t>
  </si>
  <si>
    <t xml:space="preserve">339 Funcionarios de carrera con evaluación del desempeño en rango sobresaliente de acuerdo con el sistema tipo emitido adoptado por el acuerdo 137 de 2010 de la Comisión Nacional del Servicio Civil:  (Esta información corresponde al año inmediatamente anterior teniendo en cuenta los periodos señalados en el acuerdo 137 de 2010 de la CNSC) de un total de 11.733 funcionarios objeto de la evaluación </t>
  </si>
  <si>
    <t>Avance porcentual que corresponde a la elaboración de diagnostico necesario para que el Sistema de estímulos e Incentivos del INPEC sea actualizado e implementado.</t>
  </si>
  <si>
    <t xml:space="preserve">90 ERON que implementan el sistema de Gestión en seguridad y salud en el trabajo de un total de 137 ERON que requieren la implementación del sistema de Gestión en Seguridad y Salud en el trabajo </t>
  </si>
  <si>
    <t xml:space="preserve">Este dato fue reportado en el seguimiento al PA de dic 2015 solicitar a Angélica el soporte </t>
  </si>
  <si>
    <t>De 818 sentencias radicadas se lograron189 resoluciones.</t>
  </si>
  <si>
    <t>7.104 Ordenes de desacato recibidas por parte de los juzgados de 8.230 Tutelas notificadas por los juzgados, ( aquellas que haya sido vinculada la dirección general (REPORTE SIJUR y/o base de datos TUTELAS, manejada en el grupo de Tutelas)</t>
  </si>
  <si>
    <t>Se realizó implementación de bloqueadores de señal para 5 establecimientos: COMPLEJO CARCELARIO Y PENITENCIARIO METROPOLITANO DE BOGOTA,       EC BARRANQUILLA,                               EPMSC BARRANQUILLA, EPAMSCAS VALLEDUPAR (ERM), EPC LA PAZ. Que sumados a los 11 que se tenían se logra 16   establecimientos de 136</t>
  </si>
  <si>
    <r>
      <t xml:space="preserve">Porcentaje de ERON con Sistema de Gestión de Seguridad de la información SGSI  implementado </t>
    </r>
    <r>
      <rPr>
        <b/>
        <sz val="11"/>
        <color rgb="FFFF0000"/>
        <rFont val="Calibri"/>
        <family val="2"/>
      </rPr>
      <t>SE SOLICITA CAMBIO DE NOMBRE POR Porcentaje de avance del componente GEL (Gobierno en Línea) de Seguridad y Privacidad de la Información.</t>
    </r>
  </si>
  <si>
    <t>Mediante Resolución 5848 del 29 de Diciembre de 2015 se aprueba y adopta la Política del Sistema de Gestión de Seguridad de la Información. Mediante acta No. 017 se registra la publicación y socialización de la POLITICA del SGSI por medios electrónicos así: a) el día 22 de enero se envía MASIVO mediante correo institucional de la Política de Seguridad de la Información. b) El día 25 de enero se realizo la publicación de la política en NOTINPEC No 351. c) Durante el mes de febrero en los fondos de pantalla "wallpaper" se publicó la Política del SGSI. d) Se realizo una encuesta de 10 preguntas y se envió por correo masivo el día 8 de febrero, con el objetivo de conocer el nivel de impacto y aceptación de la Política del Sistema de Gestión de Seguridad de la Información por parte de los funcionarios del INPEC a Nivel Nacional. La publicación de resultados se encuentran en la Ruta Virtual, link SGSI.</t>
  </si>
  <si>
    <r>
      <t xml:space="preserve"> Número de funcionarios capacitados en el uso adecuado del SISIPEC.     </t>
    </r>
    <r>
      <rPr>
        <b/>
        <sz val="11"/>
        <color rgb="FFFF0000"/>
        <rFont val="Calibri"/>
        <family val="2"/>
      </rPr>
      <t xml:space="preserve">SOLICITAN Eliminar ESTE INDICADOR        </t>
    </r>
  </si>
  <si>
    <t xml:space="preserve">SOLICITAN Eliminar ESTE INDICADOR   </t>
  </si>
  <si>
    <t xml:space="preserve">Se beneficiaron 231.613 Internos y funcionarios que solicitaron asistencia y acompañamiento espiritual, el 30% de estos beneficiarios correspondieron a la Regional central, 21% a la regional Norte, 19% a la Regional Noroeste, 18% a la Regional Oriente, 7% a Regional Occidentes y 2% a Regional Viejo Caldas. </t>
  </si>
  <si>
    <t xml:space="preserve">Se gestionaron actividades con 12 organismos gubernamentales y no gubernamentales (Alcaldía Mayor de Bogotá, Comité Internacional de la Cruz Roja-CICR, Consejo Superior de la Judicatura, Consejería Presidencial de DDHH, Ministerio del Interior, Ministerio de Relaciones Exteriores-Cancillería, Ministerio de Justicia y del Derecho, Coalición Larga Vida para las Mariposas, Fundación Comité de Solidaridad de Presos Políticos, Fundación Sembremos Semillas de Libertad), dos diagnósticos: uno de la Regional Occidente y otro de la Regional Viejo Caldas y se realizó un informe que relacionó las gestiones realizadas con organismos internacionales y el Ministerio de Relaciones Exteriores-Cancillería. </t>
  </si>
  <si>
    <t xml:space="preserve">Personas que acceden a programas de tratamiento penitenciario para su resocialización (clasificados fase de tratamiento de mínima y confianza) </t>
  </si>
  <si>
    <t xml:space="preserve">73 ERON cuenta con programas de deporte, recreación y cultura planeados en SISIPEC e implementados </t>
  </si>
  <si>
    <t xml:space="preserve">44.824 población inscrita en programas de trabajo de un total de 77.691 Población condenada al finalizar el año 2015 </t>
  </si>
  <si>
    <t xml:space="preserve">OBJETIVO </t>
  </si>
  <si>
    <t xml:space="preserve">Sector </t>
  </si>
  <si>
    <r>
      <t xml:space="preserve">Porcentaje de demanda atendida con asistencia jurídica </t>
    </r>
    <r>
      <rPr>
        <b/>
        <sz val="11"/>
        <color rgb="FFFF0000"/>
        <rFont val="Calibri"/>
        <family val="2"/>
      </rPr>
      <t xml:space="preserve">SE PROPONE CAMBIAR NOMBRE DE INDICADOR POR Porcentaje de fallos de segunda instancia de procesos disciplinarios finalizados. La META y el LOGRO corresponen al nuevoindicador propuesto </t>
    </r>
  </si>
  <si>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 La META y el LOGRO corresponen al nuevoindicador propuesto </t>
    </r>
  </si>
  <si>
    <r>
      <t xml:space="preserve">Porcentaje de ERON con Sistema de Gestión de Seguridad de la información SGSI  implementado </t>
    </r>
    <r>
      <rPr>
        <b/>
        <sz val="11"/>
        <color rgb="FFFF0000"/>
        <rFont val="Calibri"/>
        <family val="2"/>
      </rPr>
      <t xml:space="preserve">SE SOLICITA CAMBIO DE NOMBRE POR Porcentaje de avance del componente GEL (Gobierno en Línea) de Seguridad y Privacidad de la Información. La META y el LOGRO corresponen al nuevoindicador propuesto </t>
    </r>
  </si>
  <si>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La META y el LOGRO corresponen al nuevoindicador propuesto </t>
    </r>
  </si>
  <si>
    <r>
      <t xml:space="preserve">Número de programas de atención y reinserción social con acompañamiento del Cuerpo de Custodia y Vigilancia - CCV </t>
    </r>
    <r>
      <rPr>
        <b/>
        <sz val="11"/>
        <color rgb="FFFF0000"/>
        <rFont val="Calibri"/>
        <family val="2"/>
      </rPr>
      <t xml:space="preserve">CAMBIO DE NOMBRE Número de personal del Cuerpo de Custodia y Vigilancia que apoyan los procesos administrativos en cumplimiento a la misión institucional en los ERON, La META y el LOGRO corresponen al nuevoindicador propuesto </t>
    </r>
  </si>
  <si>
    <r>
      <t>Porcentaje de procesos disciplinarios resueltos</t>
    </r>
    <r>
      <rPr>
        <b/>
        <sz val="11"/>
        <color rgb="FFFF0000"/>
        <rFont val="Calibri"/>
        <family val="2"/>
      </rPr>
      <t xml:space="preserve"> SE PROPOEN CAMBIAR ELINDICADOR POR Porcentaje de  tutelas notificadas por juzgados que no son contestados dentro de los tiempos. La META y el LOGRO corresponen al nuevoindicador propuesto </t>
    </r>
  </si>
  <si>
    <r>
      <t xml:space="preserve">Porcentaje pagos sentencias judiciales solicitadas </t>
    </r>
    <r>
      <rPr>
        <b/>
        <sz val="11"/>
        <color rgb="FFFF0000"/>
        <rFont val="Calibri"/>
        <family val="2"/>
      </rPr>
      <t xml:space="preserve">SE PROPONE CAMBIO DE NOMBRE POR Porcentaje de sentencias radicadas con resolución. La META y el LOGRO corresponen al nuevoindicador propuesto </t>
    </r>
  </si>
  <si>
    <r>
      <t xml:space="preserve">Rentabilidad de las Actividades Productivas que funcionan bajo la modalidad de Administración directa Acuerdo 0010 - 2004 </t>
    </r>
    <r>
      <rPr>
        <b/>
        <sz val="11"/>
        <color rgb="FFFF0000"/>
        <rFont val="Calibri"/>
        <family val="2"/>
      </rPr>
      <t xml:space="preserve">ESTE INDICADOR LE PROPONEN EL CAMBIO DE NOMBRE POR  Porcentaje de Población privada de la libertad que redime pena por trabajo. La META y el LOGRO corresponen al nuevoindicador propuesto </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</si>
  <si>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 La META y el LOGRO corresponen al nuevoindicador propuesto </t>
    </r>
  </si>
  <si>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 La META y el LOGRO corresponen al nuevoindicador propuesto </t>
    </r>
  </si>
  <si>
    <t xml:space="preserve">NO REPORTÓ SEGUIMIENTO </t>
  </si>
  <si>
    <t>No se asignó meta para el año 2015</t>
  </si>
  <si>
    <t xml:space="preserve">No reportó avance, porque para el 2015 la Escuela no tenia asignado este indicador </t>
  </si>
  <si>
    <t>Observación</t>
  </si>
  <si>
    <t>Solicitan eliminar este producto del plan de acción 2016 de la DIRAT, porque el resultado fue alcanzado en 2015.</t>
  </si>
  <si>
    <t>Se solicita ajustar la meta de 36 a 10 para la vigencia 2016, por reducción del presupuesto</t>
  </si>
  <si>
    <t>Se solicita eliminación de producto el 19 enero. Sin embargo por solicitud posterior de la dependencia, se solicitda continuar con el producto.</t>
  </si>
  <si>
    <t>Solicitud de eliminación, Documento del 19 de enero de 2016</t>
  </si>
  <si>
    <t>Se incluye este producto, previa solicitud del 20 de enero de 2016. Pendiente definir metas 2017 y 2018</t>
  </si>
  <si>
    <t>Código del Indicador</t>
  </si>
  <si>
    <t>Solicitud de ajuste nombre indicador y metas.
Metas anteriores: 2%, 8.8%,19,1% y 25,9%.</t>
  </si>
  <si>
    <t>Solicitud de ajuste nombre del indicador, metas y unidad de medida.
Metas anteriores: 5%, 25%, 75% y 100%</t>
  </si>
  <si>
    <t xml:space="preserve">Se solicita cambio de nombre del indicador y metas.
Metas anteriores: 50%,50%, 0% y 0%.
</t>
  </si>
  <si>
    <t xml:space="preserve">Solicitan eliminación de producto el 19 de enero, debido a que la meta fue cumplida en 2015. </t>
  </si>
  <si>
    <t>Solicitud de eliminación, Documento del 19 de enero de 2016. El 4 de mayo existe una nueva solicitud d emodificación de metas.</t>
  </si>
  <si>
    <t>Se ajusta la meta de la vigencia 2016, teniendo encuenta que tenia un valor de 500.</t>
  </si>
  <si>
    <t>Número de personal del Cuerpo de Custdia y Vigilancia que apoyan los pocesos administrativos en cumplimiento a la misión institucional en los ERON</t>
  </si>
  <si>
    <t>Porcentaje de PPL a cargo del INPEC con cobertura en salud.</t>
  </si>
  <si>
    <t>Porcentaje de PPL con elementos de dotación de ingreso.</t>
  </si>
  <si>
    <t>Porcentaje de Población privada de la libertad que redime pena por trabajo.</t>
  </si>
  <si>
    <t>Cobertura de población  intramuros vinculada a programas  ocupacionales de trabajo, estudio y enseñanza.</t>
  </si>
  <si>
    <t>Porcentaje de avance de implementación de herramientas para la Renovación Tecnológica en Sedes Regionales, Sede Central y EPN.</t>
  </si>
  <si>
    <t>Porcentaje de avance del componente GEL (Gobierno en Linea) de Seguridad y Privacidad de la Información.</t>
  </si>
  <si>
    <t>Porcentaje de Módulos migrados y desarrollados (SISIPEC)</t>
  </si>
  <si>
    <t>Porcentaje de Ejecución del PAC asignado</t>
  </si>
  <si>
    <t>Porcentaje de cumplimiento del Plan de Direccionamiento Estratégico</t>
  </si>
  <si>
    <t xml:space="preserve">Plan de Direccionamiento estratégico con seguimiento anual </t>
  </si>
  <si>
    <t>Se aplica según solicitud de modificación. Se ajusta peridicidad y metas de 2 a 1.</t>
  </si>
  <si>
    <t>P261</t>
  </si>
  <si>
    <t>Rediseñar, adecuar e instalar la red lógica y eléctrica de la Sede Central.</t>
  </si>
  <si>
    <t>META DE PRODUCTO</t>
  </si>
  <si>
    <t>4.1.1.2 SECTOR:</t>
  </si>
  <si>
    <t>Cápsula informativa en Derechos Humanos diseñada, elaborada y difundida</t>
  </si>
  <si>
    <t>Establecimientos de reclusión con programas de reentrenamiento al Cuerpo de custodia y vigilancia</t>
  </si>
  <si>
    <t xml:space="preserve">CUMPLIMIENTO PORCENTUAL </t>
  </si>
  <si>
    <t>MINISTERIO DE JUSTICIA Y DEL DERECHO</t>
  </si>
  <si>
    <t>Establecimientos y Regional Noroeste utilizando el módulo para crear solicitudes de traslado del SISIPEC</t>
  </si>
  <si>
    <t>CÓDIGO</t>
  </si>
  <si>
    <t>INDICADORES ESTRATÉGICOS</t>
  </si>
  <si>
    <t>CONVENCIONES DE INDICADORES</t>
  </si>
  <si>
    <t>1. DIMENSIÓN ESTRATÉGICA:</t>
  </si>
  <si>
    <t>D1</t>
  </si>
  <si>
    <t>PSICOSOCIAL</t>
  </si>
  <si>
    <t>ATENCIÓN SOCIAL</t>
  </si>
  <si>
    <t>LÍNEA DE BASE 31/12/2018</t>
  </si>
  <si>
    <t>OD1</t>
  </si>
  <si>
    <t>APOYO ESPIRITUAL</t>
  </si>
  <si>
    <t>EDUCACIÓN</t>
  </si>
  <si>
    <t>GRUPO ESPIRITUAL</t>
  </si>
  <si>
    <t>EDUCACIÓN PENITENCIARIA Y CARCELARIA</t>
  </si>
  <si>
    <t>CULTURA DEPORTE Y RECREACIÓN</t>
  </si>
  <si>
    <t>ACTIVIDADES PRODUCTIVAS</t>
  </si>
  <si>
    <t>DESARROLLO DE HABILIDADES  PRODUCTIVAS</t>
  </si>
  <si>
    <t>ACTIVIDADES OCUPACIONALES</t>
  </si>
  <si>
    <t>GESTIÓN COMERCIAL</t>
  </si>
  <si>
    <t>ASEGURAMIENTO EN SALUD</t>
  </si>
  <si>
    <t>SALUD PÚBLICA</t>
  </si>
  <si>
    <t>SERVICIOS DE SALUD</t>
  </si>
  <si>
    <t>OBJETIVOS INTERMEDIOS</t>
  </si>
  <si>
    <t>SEGURIDAD PENITENCIARIA</t>
  </si>
  <si>
    <t>TALENTO HUMANO</t>
  </si>
  <si>
    <t>PLANEACIÓN DEL RECURSO HUMANO</t>
  </si>
  <si>
    <t>INGRESO DEL TALENTO HUMANO</t>
  </si>
  <si>
    <t>RETIRO DEL TALENTO HUMANO</t>
  </si>
  <si>
    <t>PLANEACIÓN INSTITUCIONAL</t>
  </si>
  <si>
    <t>ESTADISTICA</t>
  </si>
  <si>
    <t>DEFENSA JURÍDICA</t>
  </si>
  <si>
    <t>PROGRAMACIÓN PRESUPUESTAL</t>
  </si>
  <si>
    <t>ATENCIÓN AL CIUDADANO</t>
  </si>
  <si>
    <t>EVALUACIÓN DE RESULTADOS</t>
  </si>
  <si>
    <t>GESTIÓN DOCUMENTAL</t>
  </si>
  <si>
    <t>CONTROL INTERNO</t>
  </si>
  <si>
    <t>EVALUACIÓN Y SEGUIMIENTO</t>
  </si>
  <si>
    <t>EVALUACIÓN A LA GESTIÓN DEL RIESGO</t>
  </si>
  <si>
    <t>INDICADOR  SECTOR:</t>
  </si>
  <si>
    <t xml:space="preserve">Promover en los servidores penitenciarios un cambio cultural, tendiente a la gestión integra, responsable y transparente de lo público. </t>
  </si>
  <si>
    <t xml:space="preserve">Aplicar el conocimiento normativo y del entorno en la Gestión del Talento Humano. </t>
  </si>
  <si>
    <t xml:space="preserve">Actualizar los registros de información acorde al sector de ingreso. </t>
  </si>
  <si>
    <t>Asegurar la igualdad en el acceso a la función pública asignando empleos  por mérito.</t>
  </si>
  <si>
    <t xml:space="preserve">Facilitar la integración del total de los nuevos servidores públicos a la cultura del Instituto aplicando el programa de inducción. </t>
  </si>
  <si>
    <t>OBJETIVO ESTRATEGICO</t>
  </si>
  <si>
    <t>1.1.1.SECTOR:</t>
  </si>
  <si>
    <t>1.1.2 SECTOR:</t>
  </si>
  <si>
    <t>1.1.3 SECTOR:</t>
  </si>
  <si>
    <t>1.1.4 SECTOR:</t>
  </si>
  <si>
    <t>DESARROLLO DEL TALENTO HUMANO</t>
  </si>
  <si>
    <t>Realizar Reinducción a todos los funcionarios activos cada 2 años</t>
  </si>
  <si>
    <t xml:space="preserve">Actualizar los registros de información acorde al sector desarrollo. </t>
  </si>
  <si>
    <t xml:space="preserve">Estructurar el diagnóstico de necesidades de aprendizaje organizacional. </t>
  </si>
  <si>
    <t>Ejecutar programas que fortalezcan la capacidad administrativa del talento humano durante el ciclo de desarrollo. (ATH)</t>
  </si>
  <si>
    <t xml:space="preserve">Realizar mediciones de clima laboral (al menos cada dos años), y la correspondiente intervención de mejoramiento. </t>
  </si>
  <si>
    <t xml:space="preserve">Actualizar los  registros de información acorde con el sector retiro. </t>
  </si>
  <si>
    <t>Efectuar desvinculación asistida a los funcionarios en proceso de retiro.</t>
  </si>
  <si>
    <t xml:space="preserve">Generar mecanismos para transferir el conocimiento de los servidores que se retiran de la entidad a quienes continúan vinculados. </t>
  </si>
  <si>
    <t>META DE PRODUCTO :</t>
  </si>
  <si>
    <t>META DE PRODUCTO:</t>
  </si>
  <si>
    <t xml:space="preserve">META DE PRODUCTO: </t>
  </si>
  <si>
    <t>1.2.1.SECTOR:</t>
  </si>
  <si>
    <t>CÓDIGO DE INTEGRIDAD</t>
  </si>
  <si>
    <t>Formar y capacitar a los servidores públicos del Instituto y de las otras entidades, en el campo penitenciario y carcelario, con el fin de desarrollar competencias que les permitan desempeñarse en su puesto de trabajo.</t>
  </si>
  <si>
    <t>DIRECCIÓN ESCUELA PENITENCIARIA</t>
  </si>
  <si>
    <t>Plan Institucional de Capacitación elaborado, aprobado, ejecutado y evaluado, acorde con los lineamientos definidos por el DAFP.</t>
  </si>
  <si>
    <t>Integrantes del Cuerpo de Custodia y Vigilancia formados para desempeñar los cargos de oficial y suboficial en el marco de las convocatorias de la CNSC.</t>
  </si>
  <si>
    <t>Aspirantes al Cuerpo de Custodia y Vigilancia formados para desempeñar el cargo de dragoneante, en el marco de las convocatorias de la CNSC.</t>
  </si>
  <si>
    <t>Bachilleres con instrucción para prestar el servicio militar en el INPEC.</t>
  </si>
  <si>
    <t>Funcionarios del INPEC capacitados a través de la Red de Apoyo.</t>
  </si>
  <si>
    <t>Funcionarios del INPEC capacitados mediante cursos virtuales diseñados y desarrollados por la EPN.</t>
  </si>
  <si>
    <t>Profesionales formados para desempeñar los cargos de Director y Subdirector de ERON, acorde con las solicitudes de SUTAH.</t>
  </si>
  <si>
    <t>Funcionarios con formación en Derechos Humanos.</t>
  </si>
  <si>
    <t>Personal del Cuerpo de Custodia y Vigilancia, Fuerzas Armadas y de Policía, actualizados y reentrenados.</t>
  </si>
  <si>
    <t>Programas de formación académica o laboral evaluados de acuerdo con los lineamientos definidos en el Manual de Evaluación de la DIRES.</t>
  </si>
  <si>
    <t>Centros de instrucción con respuesta de la autoridad educativa competente para la emisión de reconocimiento de carácter oficial.</t>
  </si>
  <si>
    <t>Estándares para la acreditación de la Academia con ACA con cumplimiento al 100%</t>
  </si>
  <si>
    <t>INDICADOR DEL SECTOR</t>
  </si>
  <si>
    <t>INDICADOR ESTRATÉGICO</t>
  </si>
  <si>
    <t>1.1.5 SECTOR:</t>
  </si>
  <si>
    <t>D2</t>
  </si>
  <si>
    <t>OD2</t>
  </si>
  <si>
    <t>2. DIMENSIÓN ESTRATÉGICA:</t>
  </si>
  <si>
    <t>PLANEACIÓN ESTRATÉGICA</t>
  </si>
  <si>
    <t>GESTIÓN PRESUPUESTAL</t>
  </si>
  <si>
    <t>3. DIMENSIÓN ESTRATÉGICA:</t>
  </si>
  <si>
    <t>D3</t>
  </si>
  <si>
    <t>OD3</t>
  </si>
  <si>
    <t>OFICINA SISTEMAS DE INFORMACIÓN</t>
  </si>
  <si>
    <t>2.1.1.SECTOR:</t>
  </si>
  <si>
    <t>2.1.2.SECTOR:</t>
  </si>
  <si>
    <t>2.2.1.SECTOR:</t>
  </si>
  <si>
    <t>3.1.1.SECTOR:</t>
  </si>
  <si>
    <t>3.1.2.SECTOR:</t>
  </si>
  <si>
    <t>3.2.1.SECTOR:</t>
  </si>
  <si>
    <t>3.2.2.SECTOR:</t>
  </si>
  <si>
    <t>EFICIENCIA DEL GASTO PÚBLICO</t>
  </si>
  <si>
    <t>DIRERCCIÓN DE GESTIÓN CORPORATIVA</t>
  </si>
  <si>
    <t>3.2.3.SECTOR:</t>
  </si>
  <si>
    <t>3.2.4.SECTOR:</t>
  </si>
  <si>
    <t>3.2.5.SECTOR:</t>
  </si>
  <si>
    <t>3.2.6.SECTOR:</t>
  </si>
  <si>
    <t>OE9</t>
  </si>
  <si>
    <t>OE1</t>
  </si>
  <si>
    <t>OE2</t>
  </si>
  <si>
    <t>OE3</t>
  </si>
  <si>
    <t>OE4</t>
  </si>
  <si>
    <t>OE5</t>
  </si>
  <si>
    <t>OE6</t>
  </si>
  <si>
    <t>OE7</t>
  </si>
  <si>
    <t>OE10</t>
  </si>
  <si>
    <t>OE12</t>
  </si>
  <si>
    <t>OE13</t>
  </si>
  <si>
    <t>S31</t>
  </si>
  <si>
    <t>S32</t>
  </si>
  <si>
    <t>S33</t>
  </si>
  <si>
    <t>PLANEACIÓN INSTITUCIONAL 3</t>
  </si>
  <si>
    <t>GESTIÓN PRESUPUESTAL Y EFICIENCIA DEL GASTO PÚBLICO 4</t>
  </si>
  <si>
    <t>PLANEACIÓN ESTRATEGICA 7</t>
  </si>
  <si>
    <t>ESTADISTICA 8</t>
  </si>
  <si>
    <t>PROGRAMACIÓN PRESUPUESTAL 9</t>
  </si>
  <si>
    <t>OE14</t>
  </si>
  <si>
    <t>OE15</t>
  </si>
  <si>
    <t>S34</t>
  </si>
  <si>
    <t>S35</t>
  </si>
  <si>
    <t>4. DIMENSIÓN ESTRATÉGICA:</t>
  </si>
  <si>
    <t>4.1.1.SECTOR:</t>
  </si>
  <si>
    <t>S36</t>
  </si>
  <si>
    <t>S37</t>
  </si>
  <si>
    <t>S38</t>
  </si>
  <si>
    <t>D4</t>
  </si>
  <si>
    <t>OD4</t>
  </si>
  <si>
    <t>5. DIMENSIÓN ESTRATÉGICA:</t>
  </si>
  <si>
    <t>OE17</t>
  </si>
  <si>
    <t>S39</t>
  </si>
  <si>
    <t>5.1.1.SECTOR:</t>
  </si>
  <si>
    <t>S40</t>
  </si>
  <si>
    <t xml:space="preserve">COMUNICACIÓN ORGANIZACIONAL Y MEDIOS INSTITUCIONALES </t>
  </si>
  <si>
    <t>6.1.1.SECTOR:</t>
  </si>
  <si>
    <t>OE18</t>
  </si>
  <si>
    <t xml:space="preserve">OBJETIVO ESTRATÉGICO DE LA DIMENSIÓN </t>
  </si>
  <si>
    <t xml:space="preserve">INVESTIGACIÓN PENITENCIARIA Y CARCELARIA </t>
  </si>
  <si>
    <t>SEGUIMIENTO Y EVALUACIÓN DEL DESEMPEÑO INSTITUCIONAL</t>
  </si>
  <si>
    <t>OE19</t>
  </si>
  <si>
    <t>S41</t>
  </si>
  <si>
    <t>D6</t>
  </si>
  <si>
    <t>OD7</t>
  </si>
  <si>
    <t>D5</t>
  </si>
  <si>
    <t>OD5</t>
  </si>
  <si>
    <t>OD6</t>
  </si>
  <si>
    <t>7. DIMENSIÓN ESTRATÉGICA:</t>
  </si>
  <si>
    <t>D7</t>
  </si>
  <si>
    <t>S42</t>
  </si>
  <si>
    <t>S43</t>
  </si>
  <si>
    <t xml:space="preserve">ENFOQUE HACIA LA PREVISIÓN </t>
  </si>
  <si>
    <t>8. DIMENSIÓN ESTRATÉGICA:</t>
  </si>
  <si>
    <t xml:space="preserve"> OBJETIVO ESTRATÉGICO DE LA DIMENSIÓN </t>
  </si>
  <si>
    <t>8.1.1 SECTOR:</t>
  </si>
  <si>
    <t>8.2.1 SECTOR:</t>
  </si>
  <si>
    <t>8.2.2 SECTOR:</t>
  </si>
  <si>
    <t>OD8</t>
  </si>
  <si>
    <t>D8</t>
  </si>
  <si>
    <t>9.1.1 SECTOR:</t>
  </si>
  <si>
    <t>10. DIMENSIÓN ESTRATÉGICA:</t>
  </si>
  <si>
    <t xml:space="preserve">PROMOCIÓN, PREVENCIÓN Y GESTIÓN DERECHOS HUMANOS </t>
  </si>
  <si>
    <t>GRUPO DERECHOS HUMANOS</t>
  </si>
  <si>
    <t>3.1.3.SECTOR:</t>
  </si>
  <si>
    <t>OFICINA DE CONTROL INTERNO</t>
  </si>
  <si>
    <t>Mejorar el acceso a la Estrategia de VIVIF para la población solicitante.</t>
  </si>
  <si>
    <t>Mejorar el acceso a atención psicológica en la población privada de la libertad.</t>
  </si>
  <si>
    <t>Mejorar la cobertura de los programas dirigidos a la población reconocida con condiciones excepcionales.</t>
  </si>
  <si>
    <t>Porcentual</t>
  </si>
  <si>
    <t xml:space="preserve">Porcentaje de ERON con programa  de validación y preparación  para presentar pruebas de Estado ICFES </t>
  </si>
  <si>
    <t>Promover el desarrollo de actividades laborales ocupacionales y productivas para las personas privadas de la libertad</t>
  </si>
  <si>
    <t xml:space="preserve">Diseño del nuevo calzado para los internos condenados del país; en formas, colores y materiales apropiados al género masculino; en cumplimiento a lo establecido en el articulo 2º de la Ley 1709 de 2014. </t>
  </si>
  <si>
    <t>Actividades ocupacionales del área laboral en los nuevos establecimientos (Girón e Ipiales) implementadas</t>
  </si>
  <si>
    <t>Fortalecimiento en mantenimiento, reposición, compra de maquinaria y herramientas de las áreas laborales</t>
  </si>
  <si>
    <t>Actividades productivas bajo la modalidad de administración directa, de carácter industrial, agropecuario, comercial y de servicios, creadas o fortalecidas para el mejoramiento de sus condiciones, en cuanto a dotación.</t>
  </si>
  <si>
    <t>Establecer estrategias encaminadas al acceso y vigilancia de los servicios en salud y alimentación a la población a cargo del INPEC</t>
  </si>
  <si>
    <t>Mejoramiento en el cumplimiento de la normatividad sanitaria en las actividades productivas relacionadas con alimentos.</t>
  </si>
  <si>
    <t>Fomento de la lactancia materna en la población privada de la libertad a través del uso de las Salas amigas de la Familia Lactante.</t>
  </si>
  <si>
    <t>Mejoramiento en la integridad de la información reportada en las actas COSAL en los ERON</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</si>
  <si>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</si>
  <si>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 xml:space="preserve">Promover  los recursos de información  y comunicación en pro de  la imagen institucional.  </t>
  </si>
  <si>
    <t>Sensibilización a nivel nacional a través de NOTINPEC sobre el uso adecuado de los canales de comunicación, las redes sociales e información, a manera de píldoras informativas</t>
  </si>
  <si>
    <t xml:space="preserve"> Acciones que permitan conocer la efectividad de los canales de comunicación (Página Web Institucional,  Boletines Internos,  Notinpec y correo oficial )</t>
  </si>
  <si>
    <t xml:space="preserve">Efectuar crónicas y reportajes en ERON. </t>
  </si>
  <si>
    <t>Diseño adecuado y efectivo del componente Información y Comunicación</t>
  </si>
  <si>
    <t>Responsabilidades gerentes públicos y líderes de proceso (primera Línea de defensa)</t>
  </si>
  <si>
    <t xml:space="preserve">Implementar el Programa de Gestión Documental del Instituto </t>
  </si>
  <si>
    <t xml:space="preserve">Seguimiento al Programa de Gestión Documental - PGD </t>
  </si>
  <si>
    <t xml:space="preserve">  ERON, con programas  deportivos y recreativos. </t>
  </si>
  <si>
    <t xml:space="preserve"> ERON,  con elementos para deporte, recreación y cultura. </t>
  </si>
  <si>
    <t xml:space="preserve">4.1 COMPONENTE </t>
  </si>
  <si>
    <t xml:space="preserve">5.1 COMPONENTE </t>
  </si>
  <si>
    <t xml:space="preserve">6.1 COMPONENTE </t>
  </si>
  <si>
    <t xml:space="preserve">7.1 COMPONENTE </t>
  </si>
  <si>
    <t xml:space="preserve">8.1 COMPONENTE </t>
  </si>
  <si>
    <t xml:space="preserve">9.1 COMPONENTE </t>
  </si>
  <si>
    <t xml:space="preserve">10.1 COMPONENTE </t>
  </si>
  <si>
    <t xml:space="preserve">1.1 COMPONENTE </t>
  </si>
  <si>
    <t xml:space="preserve">1.2 COMPONENTE </t>
  </si>
  <si>
    <t xml:space="preserve">2.1 COMPONENTE </t>
  </si>
  <si>
    <t xml:space="preserve">2.2 COMPONENTE </t>
  </si>
  <si>
    <t xml:space="preserve">3.1 COMPONENTE </t>
  </si>
  <si>
    <t xml:space="preserve">3.2 COMPONENTE </t>
  </si>
  <si>
    <t>INDICADOR  COMPONENTE:</t>
  </si>
  <si>
    <t>1.1 COMPONENTE</t>
  </si>
  <si>
    <t>SEGURIDAD PENITENCIARIA Y CARCELARIA</t>
  </si>
  <si>
    <t>Establecer la planta del Cuerpo de Custodia de cada establecimiento de acuerdo a sus puestos de servicio</t>
  </si>
  <si>
    <t xml:space="preserve">PROYECCIÓN CUERPO DE CUSTODIA
</t>
  </si>
  <si>
    <t>INFORMACIÓN PENITENCIARIA Y CARCELARIA</t>
  </si>
  <si>
    <t>Planeación presupuestal viable y sostenible</t>
  </si>
  <si>
    <t>TRANSPARENCIA Y ACCESO A LA INFORMACIÓN PÚBLICA</t>
  </si>
  <si>
    <t>RACIONALIZACIÓN DE TRAMITE</t>
  </si>
  <si>
    <t>TIC PARA LA SOCIEDAD</t>
  </si>
  <si>
    <t>TIC PARA EL ESTADO</t>
  </si>
  <si>
    <t>MEJORA NORMATIVA</t>
  </si>
  <si>
    <t>RELACIÓN -ESTADO CIUDADANO</t>
  </si>
  <si>
    <t>DE LA VENTANILLA HACIA ADENTRO</t>
  </si>
  <si>
    <t>DE LA VENTANILLA HACIA ADENTRO 6</t>
  </si>
  <si>
    <t xml:space="preserve">RENDICIÓN DE CUENTAS Y PARTICIPACIÓN CIUDADANA </t>
  </si>
  <si>
    <t>3.1.4. SECTOR:</t>
  </si>
  <si>
    <t>3.1.5.SECTOR:</t>
  </si>
  <si>
    <t xml:space="preserve">SEGURIDAD DIGITAL </t>
  </si>
  <si>
    <t>PLANEACIÓN INSTITUCIONAL21</t>
  </si>
  <si>
    <t>C15</t>
  </si>
  <si>
    <t>GESTIÓN CONOCIMIENTO Y LA INNOVACIÓN 5</t>
  </si>
  <si>
    <t>C9</t>
  </si>
  <si>
    <t>6.1.2.SECTOR:</t>
  </si>
  <si>
    <t>6.1.3.SECTOR:</t>
  </si>
  <si>
    <t>7.1.1 SECTOR:</t>
  </si>
  <si>
    <t>7.1.2 SECTOR:</t>
  </si>
  <si>
    <t>7.1.3 SECTOR:</t>
  </si>
  <si>
    <t xml:space="preserve">7.2  COMPONENTE </t>
  </si>
  <si>
    <t>7.2.1 SECTOR:</t>
  </si>
  <si>
    <t>7.2.2 SECTOR:</t>
  </si>
  <si>
    <t xml:space="preserve">7.3  COMPONENTE </t>
  </si>
  <si>
    <t>7.3.1 SECTOR:</t>
  </si>
  <si>
    <t>7.3.2. SECTOR:</t>
  </si>
  <si>
    <t>7.3.3 SECTOR:</t>
  </si>
  <si>
    <t xml:space="preserve">7.4  COMPONENTE </t>
  </si>
  <si>
    <t>7.4.1 SECTOR:</t>
  </si>
  <si>
    <t>7.4.2 SECTOR:</t>
  </si>
  <si>
    <t>7.4.3 SECTOR:</t>
  </si>
  <si>
    <t>7.4.4 SECTOR:</t>
  </si>
  <si>
    <t>C11</t>
  </si>
  <si>
    <t>C12</t>
  </si>
  <si>
    <t>C13</t>
  </si>
  <si>
    <t>C14</t>
  </si>
  <si>
    <t>OBJETIVO COMPONENTE</t>
  </si>
  <si>
    <t>1.1.1 SECTOR:</t>
  </si>
  <si>
    <t>C16</t>
  </si>
  <si>
    <t xml:space="preserve">8.2 COMPONENTE </t>
  </si>
  <si>
    <t>C17</t>
  </si>
  <si>
    <t>C18</t>
  </si>
  <si>
    <t>10.1.1.SECTOR:</t>
  </si>
  <si>
    <t xml:space="preserve">10.2 COMPONENTE </t>
  </si>
  <si>
    <t>Fortalecer la comunidad penitenciaria y su relación con el Instituto en un entorno confiable que permita la apertura y el aprovechamiento de los datos públicos.</t>
  </si>
  <si>
    <t>Eficacia de la participación ciudadana para mejorar la gestión institucional</t>
  </si>
  <si>
    <t>Mejorar el funcionamiento Institucional y su relación con otras entidades públicas.</t>
  </si>
  <si>
    <t xml:space="preserve">Eficacia del análisis de datos para mejorar la gestión institucional </t>
  </si>
  <si>
    <t>OFICINA ASESORA PLANEACIÓN</t>
  </si>
  <si>
    <t>Porcentaje de Ejecución Presupuestal</t>
  </si>
  <si>
    <t>Promover al Instituto el seguimiento a la gestión y su desempeño</t>
  </si>
  <si>
    <t>Eficacia del seguimiento a la gestión institucional y la evaluación de los resultados obtenidos</t>
  </si>
  <si>
    <t>Productos de investigación que generan nuevo conocimiento en el sector penitenciario y carcelario.</t>
  </si>
  <si>
    <t>Alianza estratégica con la Red de Escuelas del Estado para la divulgación y retroalimentación del conocimiento penitenciario a nivel nacional.</t>
  </si>
  <si>
    <t>Promover el Mejoramiento Continuo del Instituto</t>
  </si>
  <si>
    <t>Presentar  ordenes de pago  al comité  de conciliaciones y defensa judicial del INPEC.</t>
  </si>
  <si>
    <t>Conciliación estado procesos judiciales entre el grupo de jurisdicción coactiva, demandas y defensa judicial de la Oficina Asesora Jurídica y Grupo Contable- Dirección de Gestión Corporativa</t>
  </si>
  <si>
    <t>Seguimiento a cumplimiento  de las actividades de la Política de prevención del daño antijurídico.</t>
  </si>
  <si>
    <t>OFICINA ASESORA JURÍDICA</t>
  </si>
  <si>
    <t>Ejecutar la planeación institucional en el marco de los valores del servicio público.</t>
  </si>
  <si>
    <t>Conocer los avances en la consecución de resultados previstos en su marco estratégico.</t>
  </si>
  <si>
    <t>6. DIMENSIÓN ESTRATÉGICA:</t>
  </si>
  <si>
    <t xml:space="preserve">9. OBJETIVO ESTRATÉGICO DE LA DIMENSIÓN </t>
  </si>
  <si>
    <r>
      <t xml:space="preserve">Registrar y actualizar trámites  y otros procedimientos administrativos en el SUIT frente a al Tramite de  solicitud de los diferentes medios de comunicación para el desarrollo de sus actividades periodísticas con la población de internos  </t>
    </r>
    <r>
      <rPr>
        <sz val="11"/>
        <color theme="1"/>
        <rFont val="Calibri"/>
        <family val="2"/>
      </rPr>
      <t>(Instrumentos gestión de la información</t>
    </r>
    <r>
      <rPr>
        <sz val="11"/>
        <rFont val="Calibri"/>
        <family val="2"/>
      </rPr>
      <t xml:space="preserve"> )</t>
    </r>
  </si>
  <si>
    <t xml:space="preserve">Implementar herramientas de comunicación como Página Web en la sala de prensa y Boletines internos a través de correo de comunicación organizacional. </t>
  </si>
  <si>
    <t>Cumplir el Plan de comunicaciones  de acuerdo al Diseño e implementación de la estrategia de rendición de cuentas  de la vigencia.</t>
  </si>
  <si>
    <t>Quejas e informes disciplinarios recibidos y evaluados.</t>
  </si>
  <si>
    <t>porcentual</t>
  </si>
  <si>
    <t>numero</t>
  </si>
  <si>
    <t>Información estadística de la PPL elaborada y publicada</t>
  </si>
  <si>
    <t>Elaborar y publicar la información sociodemográfica de la PPL de la vigencia 2018.</t>
  </si>
  <si>
    <t>Elaborar y publicar mensualmente boletín estadístico con información sociodemográfica de la PPL.</t>
  </si>
  <si>
    <t>Generar espacios de participación de la ciudadanía para identificar acciones de mejora y posibilidades de racionalización de trámites.</t>
  </si>
  <si>
    <t>Actualización y monitoreo de los trámites y servicios del Instituto en el Sistema Único de Información de Trámites – SUIT.</t>
  </si>
  <si>
    <t>Hacer seguimiento al registro trimestralmente en el modulo gestión datos de operación del SUIT, información de uso de trámites que realizan los dueños de los trámites</t>
  </si>
  <si>
    <t>Riesgos de corrupción identificados y valorados por cada proceso, de acuerdo con la metodología para la administración del riesgo</t>
  </si>
  <si>
    <t>Participación de la ciudadanía en la construcción del mapa de riesgos de corrupción</t>
  </si>
  <si>
    <t>Mapa de riesgos de corrupción definido y documentado por cada proceso institucional</t>
  </si>
  <si>
    <t>Mapa de riesgos de corrupción publicado en el portal web institucional</t>
  </si>
  <si>
    <t>Mapa de riesgos de corrupción divulgado por mínimo tres canales de comunicación</t>
  </si>
  <si>
    <t>Informes de monitoreo al mapa de riesgos de corrupción vigente, con base en la información reportada por los dueños de proceso y según lo establecido en la Política de Administración del Riesgo</t>
  </si>
  <si>
    <t>Ajustes al mapa de riesgos de corrupción documentados y aprobados, según recomendaciones y solicitudes realizados al interior de la entidad.</t>
  </si>
  <si>
    <t>Conformación del equipo de trabajo de la estrategia de rendición de cuentas y definición de plan de trabajo.</t>
  </si>
  <si>
    <t>Elaboración del análisis del estado del proceso de rendición de cuentas y publicación en el portal web institucional de los documentos que lo conforman</t>
  </si>
  <si>
    <t>Consulta a la ciudadanía sobre necesidades de información del Instituto, para definir temas y contenidos de la Rendición de Cuentas y publicación de resultados en la link RdC en la página web Institucional.</t>
  </si>
  <si>
    <t>Habilitar un blog virtual en la página web institucional como acción de diálogo de la Rendición de Cuentas.</t>
  </si>
  <si>
    <t>Realización de las mesas de diálogo temáticas definidas en la estrategia de Rendición de Cuentas en cada vigencia</t>
  </si>
  <si>
    <t>Evaluar la percepción de la ciudadanía respecto al desarrollo de las mesas de diálogo temáticas y audiencia pública de rendición de cuentas, mediante instrumentos evaluativos</t>
  </si>
  <si>
    <t>Acciones de promoción de la cultura de rendición y petición de cuentas en el Instituto.</t>
  </si>
  <si>
    <t>Divulgar los resultados y plan de mejoramiento de la estrategia de rendición de cuentas en el portal web institucional y en los canales de comunicación institucionales.</t>
  </si>
  <si>
    <t>Publicar en el portal web institucional informes de: (i) acciones adelantadas en la estrategia de rendición de cuentas, (ii) informe de la audiencia pública e (iii) informe de las mesas de diálogo temáticas desarrolladas.</t>
  </si>
  <si>
    <t>OFICINA ASESORA DE PLANEACION</t>
  </si>
  <si>
    <t>Acciones de socialización de la Política de Administración del riesgo con líderes y responsables de proceso ejecutadas</t>
  </si>
  <si>
    <t>Política de administración del riesgo vigente difundida en mínimo tres canales de comunicación institucional</t>
  </si>
  <si>
    <t>Proyectos de resolución con liquidación que ordenan el pagos de sentencias, pago de  conciliaciones, multas y sanciones,  previa disponibilidad presupuestal y hasta agotar presupuesto de la vigencia fiscal.</t>
  </si>
  <si>
    <t>OFICINA CONTROL UNICO DISCIPLINARIO</t>
  </si>
  <si>
    <t>Publicación en la página web institucional link "Rendición de cuentas", de la información de consulta a la ciudadanía frente a la gestión administrativa y acciones de diálogo dispuestas en la RdC de cada vigencia.</t>
  </si>
  <si>
    <t xml:space="preserve">Realizar medición semestral de percepción de los ciudadanos respecto a la calidad y accesibilidad a los servicios </t>
  </si>
  <si>
    <t>Publicar y divulgar los resultados de percepción de la ciudadanía.</t>
  </si>
  <si>
    <t xml:space="preserve">Número </t>
  </si>
  <si>
    <t>Medición de la calidad del servicio que prestan los servidores penitenciarios de los puntos de atención al ciudadano a nivel nacional</t>
  </si>
  <si>
    <t>Socializar a nivel nacional los canales de atención del servicio al ciudadano dirigida a los ciudadanos en general</t>
  </si>
  <si>
    <t xml:space="preserve">Actualizar la caracterización del ciudadano de acuerdo a la guía del DNP y normatividad vigente </t>
  </si>
  <si>
    <t>Realizar Actividad lúdica de estímulo para la gestión de rendición de cuentas dirigida a servidores penitenciarios</t>
  </si>
  <si>
    <t>IE1</t>
  </si>
  <si>
    <t>IE2</t>
  </si>
  <si>
    <t>IE3</t>
  </si>
  <si>
    <t>IE4</t>
  </si>
  <si>
    <t>IE5</t>
  </si>
  <si>
    <t>IE6</t>
  </si>
  <si>
    <t>IE8</t>
  </si>
  <si>
    <t>IE9</t>
  </si>
  <si>
    <t>IE12</t>
  </si>
  <si>
    <t>IE13</t>
  </si>
  <si>
    <t>IE14</t>
  </si>
  <si>
    <t>IE15</t>
  </si>
  <si>
    <t>IE16</t>
  </si>
  <si>
    <t>IE17</t>
  </si>
  <si>
    <t>IE18</t>
  </si>
  <si>
    <t>IE19</t>
  </si>
  <si>
    <t>IE20</t>
  </si>
  <si>
    <t>IS1</t>
  </si>
  <si>
    <t>IS2</t>
  </si>
  <si>
    <t>IS3</t>
  </si>
  <si>
    <t>IS4</t>
  </si>
  <si>
    <t>IS5</t>
  </si>
  <si>
    <t>IS6</t>
  </si>
  <si>
    <t>IS7</t>
  </si>
  <si>
    <t>IS8</t>
  </si>
  <si>
    <t>IS9</t>
  </si>
  <si>
    <t>IS10</t>
  </si>
  <si>
    <t>IS11</t>
  </si>
  <si>
    <t>IS13</t>
  </si>
  <si>
    <t>IS14</t>
  </si>
  <si>
    <t>IS15</t>
  </si>
  <si>
    <t>IS16</t>
  </si>
  <si>
    <t>IS17</t>
  </si>
  <si>
    <t>IS18</t>
  </si>
  <si>
    <t>IS19</t>
  </si>
  <si>
    <t>IS20</t>
  </si>
  <si>
    <t>IS21</t>
  </si>
  <si>
    <t>IS22</t>
  </si>
  <si>
    <t>IS23</t>
  </si>
  <si>
    <t>IS24</t>
  </si>
  <si>
    <t>IS25</t>
  </si>
  <si>
    <t>IS26</t>
  </si>
  <si>
    <t>IS27</t>
  </si>
  <si>
    <t>IS29</t>
  </si>
  <si>
    <t>IS30</t>
  </si>
  <si>
    <t>IS32</t>
  </si>
  <si>
    <t>IS33</t>
  </si>
  <si>
    <t>IS34</t>
  </si>
  <si>
    <t>IS35</t>
  </si>
  <si>
    <t>IS36</t>
  </si>
  <si>
    <t>IS37</t>
  </si>
  <si>
    <t>IS38</t>
  </si>
  <si>
    <t>IS39</t>
  </si>
  <si>
    <t>IS40</t>
  </si>
  <si>
    <t>IS41</t>
  </si>
  <si>
    <t>IS42</t>
  </si>
  <si>
    <t>IS43</t>
  </si>
  <si>
    <t>IS44</t>
  </si>
  <si>
    <t>IS45</t>
  </si>
  <si>
    <t>IS46</t>
  </si>
  <si>
    <t>IS51</t>
  </si>
  <si>
    <t>IS52</t>
  </si>
  <si>
    <t>IS53</t>
  </si>
  <si>
    <t>IS55</t>
  </si>
  <si>
    <t>IS56</t>
  </si>
  <si>
    <t>IS57</t>
  </si>
  <si>
    <t>IS58</t>
  </si>
  <si>
    <t>IS59</t>
  </si>
  <si>
    <t>IS60</t>
  </si>
  <si>
    <t>IS61</t>
  </si>
  <si>
    <t>IS62</t>
  </si>
  <si>
    <t>IS63</t>
  </si>
  <si>
    <t>IS64</t>
  </si>
  <si>
    <t>IS65</t>
  </si>
  <si>
    <t>IS66</t>
  </si>
  <si>
    <t>IS67</t>
  </si>
  <si>
    <t>IS68</t>
  </si>
  <si>
    <t>IS70</t>
  </si>
  <si>
    <t>IS72</t>
  </si>
  <si>
    <t>IS73</t>
  </si>
  <si>
    <t>IS74</t>
  </si>
  <si>
    <t>IS75</t>
  </si>
  <si>
    <t>IS76</t>
  </si>
  <si>
    <t>IS77</t>
  </si>
  <si>
    <t>IS78</t>
  </si>
  <si>
    <t>IS79</t>
  </si>
  <si>
    <t>IS80</t>
  </si>
  <si>
    <t>IS81</t>
  </si>
  <si>
    <t>IS82</t>
  </si>
  <si>
    <t>IS83</t>
  </si>
  <si>
    <t>IS84</t>
  </si>
  <si>
    <t>IS85</t>
  </si>
  <si>
    <t>IS86</t>
  </si>
  <si>
    <t>IS90</t>
  </si>
  <si>
    <t>IS91</t>
  </si>
  <si>
    <t>IS92</t>
  </si>
  <si>
    <t>IS93</t>
  </si>
  <si>
    <t>IS94</t>
  </si>
  <si>
    <t>IS95</t>
  </si>
  <si>
    <t>Formulación y Aprobación Plan de Direccionamiento estratégico  en concordancia con el Plan Nacional de Desarrollo, El plan Decenal de justica y el Plan Sectorial</t>
  </si>
  <si>
    <t>Formulación aprobación y publicación en la WEB del plan Anticorrupción y de Atención al Ciudadano Institucional.</t>
  </si>
  <si>
    <t>Integración y aprobación de los planes institucionales y estratégicos  al plan de acción del Instituto</t>
  </si>
  <si>
    <t>Formulación y Aprobación Plan de  Acción Institucional</t>
  </si>
  <si>
    <t>Formulación y Actualización de los proyectos de Inversión del Instituto</t>
  </si>
  <si>
    <t xml:space="preserve">Realizar seguimiento anual al Plan de Direccionamiento estratégico. </t>
  </si>
  <si>
    <t>Realizar seguimiento Trimestral al modelo integrado de planeación y gestión</t>
  </si>
  <si>
    <t>Realizar seguimiento Trimestral al Plan de Acción.</t>
  </si>
  <si>
    <t xml:space="preserve">Seguimiento mensual a los indicadores, aprobados en SINERGIA </t>
  </si>
  <si>
    <t xml:space="preserve">Seguimiento Trimestral a los indicadores, Estratégicos </t>
  </si>
  <si>
    <t>Seguimiento Trimestral a los indicadores, de los procesos</t>
  </si>
  <si>
    <t>Realizar la actualización de los Documentos del proceso</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</si>
  <si>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</si>
  <si>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Actualizar los registros de información acorde al sector planeación.</t>
  </si>
  <si>
    <t xml:space="preserve">Ajustar de ser requerido y de acuerdo a directrices vigentes el Manual de Funciones y Competencias Laborales. </t>
  </si>
  <si>
    <t>C8</t>
  </si>
  <si>
    <t>OE8</t>
  </si>
  <si>
    <t xml:space="preserve">Porcentaje de cumplimiento del ciclo del servidor público (planeación, ingreso, desarrollo y retiro) aplicado en la gestión del talento humano. </t>
  </si>
  <si>
    <t>Promover en los servidores penitenciarios un cambio cultural, tendiente a la gestión integra, responsable y transparente de lo público. 3</t>
  </si>
  <si>
    <t>Formulación de los planes de acción institucional 4</t>
  </si>
  <si>
    <t>Planeación presupuestal viable y sostenible 5</t>
  </si>
  <si>
    <t>Mejorar el funcionamiento Institucional y su relación con otras entidades públicas. 7</t>
  </si>
  <si>
    <t>Promover la construcción de una cultura de análisis y retroalimentación para el mejoramiento continuo.</t>
  </si>
  <si>
    <t>IS47</t>
  </si>
  <si>
    <t>Generar la captura y distribución del conocimiento.</t>
  </si>
  <si>
    <t>OE16</t>
  </si>
  <si>
    <t>9. DIMENSIÓN ESTRATÉGICA:</t>
  </si>
  <si>
    <t>D9</t>
  </si>
  <si>
    <t>OD9</t>
  </si>
  <si>
    <t>D10</t>
  </si>
  <si>
    <t>OD10</t>
  </si>
  <si>
    <t>OE20</t>
  </si>
  <si>
    <t xml:space="preserve">Porcentaje de cumplimiento en la implementación y apropiación de los servidores penitenciarios de la Política de Integridad en el ejercicio público. </t>
  </si>
  <si>
    <t>Porcentaje de cumplimiento en la implementación y apropiación de los servidores penitenciarios de la Política de Integridad en el ejercicio público. 3</t>
  </si>
  <si>
    <t>IE7</t>
  </si>
  <si>
    <t>IE10</t>
  </si>
  <si>
    <t xml:space="preserve">Planes Institucionales formulados y aprobados </t>
  </si>
  <si>
    <t xml:space="preserve">Realizar las solicitudes de conciliación prejudicial, judicial o posfallo estudiadas y presentadas al comité </t>
  </si>
  <si>
    <t xml:space="preserve">Gestionar los procesos de jurisdicción coactiva gestionados </t>
  </si>
  <si>
    <t>Decisiones del comité  de conciliaciones y defensa judicial del INPEC, acciones de repetición reportadas al Coordinador de los agentes de Ministerio Público ante la jurisdicción en lo contencioso</t>
  </si>
  <si>
    <t>Realizar clasificación y/o seguimiento de la PPL condenada en fases de Tratamiento Penitenciario en los ERON.</t>
  </si>
  <si>
    <t>Realizar asignación de la PPL condenada a programas ocupacionales de trabajo, estudio y enseñanza  en los ERON.</t>
  </si>
  <si>
    <t>Incrementar el número de PPL condenados que participan en los programas psicosociales con fines  de Tratamiento Penitenciario implementados en los ERON.</t>
  </si>
  <si>
    <t>-</t>
  </si>
  <si>
    <t xml:space="preserve">Mejorar la oportunidad en la atención en salud,  a través del seguimiento en la implementación del Procedimiento de Atención en Salud actualizado . </t>
  </si>
  <si>
    <t>Formulación de los planes de acción institucionales</t>
  </si>
  <si>
    <t xml:space="preserve">Diseñar y difundir de campaña para la Promoción de los Derechos Humanos </t>
  </si>
  <si>
    <t xml:space="preserve">Creación  de documentos informativos en materia de Derechos Humanos </t>
  </si>
  <si>
    <t xml:space="preserve">Número de herramientas implementadas para la promoción, prevención y diseñadas para la gestión de los Derechos Humanos </t>
  </si>
  <si>
    <t>Implementar herramientas de promoción, prevención y  diseñar para la gestión de los Derechos Humanos de la población privada de la libertad enfocada a la prestación de los servicios penitenciarios y carcelarios.</t>
  </si>
  <si>
    <t>Número de  herramientas implementadas para la promoción y prevención de los Derechos Humanos en los Establecimientos</t>
  </si>
  <si>
    <t xml:space="preserve"> Número de  herramientas implementadas para la promoción de los Derechos Humanos en los Establecimientos. </t>
  </si>
  <si>
    <t xml:space="preserve">  Número de herramientas implementadas  para la prevención de los Derechos Humanos en los Establecimientos.</t>
  </si>
  <si>
    <t xml:space="preserve">  Numero de herramientas diseñadas para la gestión de los Derechos Humanos.</t>
  </si>
  <si>
    <t>Implementar Herramientas de Evaluación Penitenciaria (proyecto de Inversión)</t>
  </si>
  <si>
    <t xml:space="preserve"> ERON con Bibliotecas en funcionamiento (espacio físico, mobiliario, equipo de computo con software, material bibliográfico actualizado y personal capacitado)</t>
  </si>
  <si>
    <t xml:space="preserve">Gestionar Alianzas estratégicas en el mejoramiento y diseño de los productos artesanales de la PPL </t>
  </si>
  <si>
    <t xml:space="preserve">(2) Ferias de exposición nacional con la vinculación de los establecimientos de reclusión adscritos al INPEC </t>
  </si>
  <si>
    <t>Programar el presupuesto del Instituto acorde con los lineamientos emitidos desde el Ministerio de Hacienda y Crédito Público y el Departamento Nacional de Planeación</t>
  </si>
  <si>
    <t xml:space="preserve">Formular el Programa Anual Mensualizado de Caja -PAC </t>
  </si>
  <si>
    <t xml:space="preserve">Formulación y publicación del Plan Anual de Adquisiciones </t>
  </si>
  <si>
    <t>Evaluación y Seguimiento a la Ejecución Presupuestal realizada</t>
  </si>
  <si>
    <t xml:space="preserve">Evaluar el Sistema de Control Interno. </t>
  </si>
  <si>
    <t>Plan Anticorrupción y Atención al Ciudadano formulado y monitoreado</t>
  </si>
  <si>
    <t>SERVICIO AL CIUDADANO</t>
  </si>
  <si>
    <t xml:space="preserve">Requerimientos asociados a eventos y/o logística que conlleven a mejorar la percepción de la comunidad y la potencialización de la imagen de la entidad ante los grupos de interés, atendidos.  </t>
  </si>
  <si>
    <t>GRUPO DE RELACIONES INTERNACIONALES Y PROTOCOLO</t>
  </si>
  <si>
    <t xml:space="preserve">Fomentar las relaciones institucionales del INPEC con organismos y entidades internacionales,  y con entidades Nacionales que tengan competencia en lo internacional. </t>
  </si>
  <si>
    <t>Generar  servicios tecnológicos  ajustados a las nuevas exigencias gubernamentales</t>
  </si>
  <si>
    <t>Aumentar  la capacidad tecnológica</t>
  </si>
  <si>
    <t>Numero</t>
  </si>
  <si>
    <t>Orientar  acciones de Información, Educación y Comunicación IEC, enfocadas a la salud pública para la PPL</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</si>
  <si>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</si>
  <si>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Implementar el modelo educativo del INPEC en cada uno de los ERON,  incluyendo  las actividades deportivas, recreativas y culturales como parte constitutiva del tratamiento penitenciario,   en pro de  mejorar   la calidad de la educación impartida a los privados de la libertad.</t>
  </si>
  <si>
    <t>% de establecimientos con programas de educación en el marco del modelo educativo</t>
  </si>
  <si>
    <t>Incremento en la demanda de cupos para las actividades ocupacionales y productivas</t>
  </si>
  <si>
    <t>Implementación  de nuevos  puntos de venta identificados con la marca institucional Libera Colombia ®.</t>
  </si>
  <si>
    <t>Fortalecimiento de los puntos de venta existentes de la  Marca Institucional Libera Colombia  ®.</t>
  </si>
  <si>
    <t>Realizar Seguimiento al mejoramiento de los servicios de salud</t>
  </si>
  <si>
    <t>GRUPO ASUNTOS PENITENCIARIOS</t>
  </si>
  <si>
    <t>Infraestructura de la Plataforma tecnológica (Proyecto de inversión)</t>
  </si>
  <si>
    <t>Realización de audiencia de rendición de cuentas en cada vigencia</t>
  </si>
  <si>
    <t>Presupuesto formulado para la vigencia acorde con los lineamientos emitidos desde el Ministerio de Hacienda y Crédito Público y el Departamento Nacional de Planeación</t>
  </si>
  <si>
    <t>OE11</t>
  </si>
  <si>
    <t>Fortalecer la gestión de la información contable con calidad proveniente de las subunidades ejecutoras o de otros procesos como resultado final del ejercicio financiero.</t>
  </si>
  <si>
    <t>Coordinar en materia administrativa el seguimiento que  involucre, los servicios públicos,  las necesidades de infraestructura de los ERON las cuales se presentan a la USPEC y necesidades de la Dirección General y Direcciones Regionales.</t>
  </si>
  <si>
    <t>Desarrollar los procedimientos administrativos para el cumplimiento de la ejecución del plan anual de caja</t>
  </si>
  <si>
    <t xml:space="preserve">Propender por la eficiente administración de los Recursos Físicos y específicamente de los Bienes Muebles y semovientes caninos del Instituto Nacional Penitenciario y Carcelario INPEC. </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</si>
  <si>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</si>
  <si>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 xml:space="preserve">Implementar la Norma Internacional de Contabilidad del Sector Público en el INPEC conforme al cronograma anual  </t>
  </si>
  <si>
    <t>Fortalecer el Sistema de Control Interno Contable del INPEC conforme al cronograma anual</t>
  </si>
  <si>
    <t>Controlar  el pago de los servicios públicos a nivel nacional a cargo del Instituto</t>
  </si>
  <si>
    <t>Coordinar con las dependencias del instituto los servicios generales y de vigilancia privada requerida para el óptimo funcionamiento administrativo.</t>
  </si>
  <si>
    <t>Controlar de manera oportuna el mantenimiento y reparaciones locativas, de infraestructura y enseres asignados a las dependencias de las sedes administrativas del Instituto.</t>
  </si>
  <si>
    <t>Coordinar con la USPEC la priorización e intervención a la infraestructura penitenciaria.</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</si>
  <si>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</si>
  <si>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Garantizar que las Subunidades ejecutoras cuenten con el cupo PAC requerido, el cual debe ser gestionado ante la Dirección General de Crédito Publico y Tesoro Nacional del Ministerio de Hacienda y Crédito Público.</t>
  </si>
  <si>
    <t>Cumplir con las obligaciones financieras a cargo del Instituto de acuerdo al PAC aprobado y  atendiendo los lineamientos de la Dirección General de Crédito Publico y Tesoro Nacional.</t>
  </si>
  <si>
    <t>Realizar seguimiento a los recursos por concepto de ingresos propios del Instituto</t>
  </si>
  <si>
    <t>Verificar que las unidades ejecutoras realicen los movimientos de manera oportuna en el aplicativo PCT para el manejo eficiente de los inventarios del Instituto</t>
  </si>
  <si>
    <t>Mantener el Registro actualizado de los ejemplares caninos adquiridos por el Instituto en las diferentes modalidades.</t>
  </si>
  <si>
    <t>Efectuar control y seguimiento de los bienes muebles que son susceptibles para dar de baja en cada una de las unidades ejecutoras del Instituto</t>
  </si>
  <si>
    <t xml:space="preserve">Tener el control del parque automotor del instituto </t>
  </si>
  <si>
    <t xml:space="preserve">Controlar los bienes muebles de las unidades ejecutoras de propiedad del Instituto </t>
  </si>
  <si>
    <t>Dotar del suministro de material defensa y municiones a los establecimientos carcelarios, centros de instrucción y grupos especiales-GROPES.</t>
  </si>
  <si>
    <t xml:space="preserve">Garantizar la entrega de la dotación de intendencia a los establecimientos carcelarios, centros de instrucción y grupos especiales-GROPES que es adquirida mediante la contratación estatal </t>
  </si>
  <si>
    <t>Mantener actualizado el Programa Generales de Seguros</t>
  </si>
  <si>
    <t>Incluir o excluir de las Pólizas los bienes muebles e inmuebles conforme a la relación presentada por el Grupo de Manejo de Bienes Muebles del INPEC.</t>
  </si>
  <si>
    <t>Atender y tramitar oportunamente los informes de reclamación de siniestros presentados por los servidores públicos del INPEC</t>
  </si>
  <si>
    <t>Lograr la eficiente y oportuna adquisición de los bienes y servicios programados en el Plan Anual de Adquisiciones para la vigencia</t>
  </si>
  <si>
    <t>Asegurar la eficiente y oportuna función de supervisión a la ejecución contractual</t>
  </si>
  <si>
    <t>Elaborar actos administrativos sancionatorios tales como multas, caducidades, terminaciones anticipadas, de mutuo acuerdo, y contestar los recursos que se presenten a dichos actos.</t>
  </si>
  <si>
    <t>DIRECCIONAMIENTO ESTRATEGICO 1</t>
  </si>
  <si>
    <t>Diseñar e implementar programas de tratamiento penitenciario y de atención social eficaces beneficiando a la ppl y facilitando su proceso de prisionalización</t>
  </si>
  <si>
    <t>Ejecutar el Cronograma de implementación del Programa de Gestión Documental-PGD</t>
  </si>
  <si>
    <t>Cumplir con las actividades que conforma el Sistema Integrado de Conservación-SIC</t>
  </si>
  <si>
    <t xml:space="preserve">Desarrollar la actividades de la Política de Gestión de Documentos Electrónicos conforme al cronograma contemplado </t>
  </si>
  <si>
    <t>Orientar a nivel nacional sobre la aplicación del Manual de Gestión Documental.</t>
  </si>
  <si>
    <t xml:space="preserve">Actualizar el aplicativo GESDOC -Sistema de radicación de comunicaciones oficiales Externas e Internas y seguimiento a su utilización </t>
  </si>
  <si>
    <t>Implementar y socializar la Guía de prevención de emergencias y atención de desastres en archivos.</t>
  </si>
  <si>
    <t>Realizar seguimiento al Plan Institucional de Archivos PINAR</t>
  </si>
  <si>
    <t xml:space="preserve">Porcentual </t>
  </si>
  <si>
    <t xml:space="preserve">Diseñar, elaborar y difusión de la  Cápsula informativa en Derechos Humanos </t>
  </si>
  <si>
    <t xml:space="preserve">Diseñar, elaborar y difusión de la herramienta de promoción  de Derechos a las personas privadas de la libertad </t>
  </si>
  <si>
    <t>Evaluar la actuación laboral y el rendimiento o logro de resultados de los gerentes públicos y servidores de carrera administrativa. (AG y EDL)</t>
  </si>
  <si>
    <t xml:space="preserve">Gestionar e implementar actividades de la caja de herramientas del Código de Integridad de acuerdo al plan de trabajo aprobado por Comité. </t>
  </si>
  <si>
    <t>Diseñar la ruta estratégica con miras a fortalecer la confianza ciudadana y la legitimidad.</t>
  </si>
  <si>
    <t>Formulación y Aprobación del Modelo Integrado de Planeación y Gestión</t>
  </si>
  <si>
    <t>Administrar el modulo de la planeación estratégica del Instituto</t>
  </si>
  <si>
    <t>Diseño y aplicación de mecanismo de evaluación de la estrategia de rendición de cuentas por cada vigencia</t>
  </si>
  <si>
    <t>Información Institucional actualizada y disponible a través de medios físicos y electrónicos de acuerdo al articulo  9 de la ley 1712 de 2014.</t>
  </si>
  <si>
    <t>Implementar las políticas  tics gubernamentales (Proyecto de inversión)</t>
  </si>
  <si>
    <t>Tramitar los lineamientos para la adquisición de las pólizas y su cobertura de acuerdo a las necesidades que presente el INPEC</t>
  </si>
  <si>
    <t xml:space="preserve">Realizar las acciones para adelantar la gestión contractual  en todo su ciclo de acuerdo con las normas de contratación vigentes. </t>
  </si>
  <si>
    <t>Proyectar para firma de la Dirección General los actos administrativos de reclasificación, denominación  y destinación de los pabellones de los ERON (previa autorización de DINPE .Parágrafo 2 art. 20 Resol.6349 /16)</t>
  </si>
  <si>
    <t>Presentar previo requerimiento de Minjusticia o DINPE estudios para la reforma o rediseño de la Estructura del Instituto (cumplimiento Directiva Presidencial 019/2018)</t>
  </si>
  <si>
    <t>Requerir a los dueños de procesos la actualización de los documentos del SGI asociados a los procesos a cargo y suprimir el uso de la Ruta Virtual de la Calidad en lo correspondiente a la documentación del sistema de gestión integrado.(Ruta Virtual únicamente para uso de doctrina institucional directivas y circulares).</t>
  </si>
  <si>
    <t xml:space="preserve">Reforzar y capacitar a los integrantes del equipo operativo calidad MECI en el modulo de documentación de la herramienta ISOlucion  de acuerdo a requerimientos presentados a la OFPLA por los dueños de proceso </t>
  </si>
  <si>
    <t xml:space="preserve">Informar a la Dirección General anualmente el desempeño de  Gestión del sistema de Gestión de la Calidad y sobre las oportunidades de mejora </t>
  </si>
  <si>
    <t>Implementar el modelo estándar de control interno en coordinación con las dependencias del instituto de acuerdo a competencias del MECI .</t>
  </si>
  <si>
    <t xml:space="preserve">Tramites de casa cárcel solicitados y resueltos </t>
  </si>
  <si>
    <t>Seguimiento mensual de los indicadores, (físico, producto y financiero) de los proyectos de inversión activos</t>
  </si>
  <si>
    <t>Promover el mejoramiento continuo del Instituto mediante métodos, procedimientos de control y gestión de riesgos, así como mecanismos de prevención y evaluación de este.</t>
  </si>
  <si>
    <t>Evaluación del sistema de control interno (FURAG II)</t>
  </si>
  <si>
    <t>Revista de Control Interno orientada a contribuir activamente en la identificación de mejoras al sistema de control interno, divulgando las políticas, metodologías y normativas del INPEC, sensibilizando sobre temas transversales de gestión y control.</t>
  </si>
  <si>
    <t>Evaluación de la eficacia de la estrategia implementada por el INPEC para promover la aplicación del Código de Integridad.</t>
  </si>
  <si>
    <t>Mejorar la accesibilidad a elementos básicas para la población privada de la libertad Intramural</t>
  </si>
  <si>
    <t>Mejorar la resolución  de conflictos  al interior de los establecimientos de reclusión del país. (proyecto de inversión)</t>
  </si>
  <si>
    <t xml:space="preserve"> Fortalecer el programa de atención de consumo de sustancias psicoactivas en la población privada de la libertad a cargo del INPEC. (proyecto de Inversión)</t>
  </si>
  <si>
    <t>Fortalecer los centros de referenciación del orden Nacional</t>
  </si>
  <si>
    <t>Fortalecer el tratamiento penitenciario con la implementación de comunidades terapéuticas en el ERON</t>
  </si>
  <si>
    <t xml:space="preserve">Facilitar el acompañamiento de las entidades religiosas para que las practicas de culto y el aporte al bien común se materialicen, según necesidades de asistencia espiritual y religiosa de la Población Privada de la Libertad y funcionarios. </t>
  </si>
  <si>
    <t>Fortalecer la dimensión espiritual de la población privada de libertad y funcionarios.</t>
  </si>
  <si>
    <t xml:space="preserve">ERON  desarrollando el modelo educativo </t>
  </si>
  <si>
    <t xml:space="preserve">ERON con programas  culturales y artísticos. </t>
  </si>
  <si>
    <t>Aprobación de las normas técnicas que establecen los requisitos que deben cumplir y los ensayos a los que deben someterse las materias primas e insumos utilizados en la fabricación de uniformes y calzado para la PPL condenada.</t>
  </si>
  <si>
    <t>Participación  en  (2) ferias de exposición  regional , lideradas por cada una de las (6) regionales  con la vinculación de  los Establecimientos de su jurisdicción.</t>
  </si>
  <si>
    <t xml:space="preserve">Mantener al 100% el aseguramiento en salud de la población privada de la libertad </t>
  </si>
  <si>
    <t xml:space="preserve">Diseñar y Elaboración de estrategias  para Sensibilizaciones  sobre temas relacionados con Derechos Humanos </t>
  </si>
  <si>
    <t>Garantizar un adecuado flujo de información tanto interna  como externa</t>
  </si>
  <si>
    <t>Cumplir con el cronograma anual de seguimiento a la Política de eficiencia administrativa y cero papel</t>
  </si>
  <si>
    <t xml:space="preserve">Seguimiento de información en redes sociales ( YouTube, Twitter y Facebook) </t>
  </si>
  <si>
    <t>Modernización  del programa de atención  niños RM Bogotá</t>
  </si>
  <si>
    <t>IS12</t>
  </si>
  <si>
    <t>P64</t>
  </si>
  <si>
    <t>P74</t>
  </si>
  <si>
    <t>P91</t>
  </si>
  <si>
    <t>P92</t>
  </si>
  <si>
    <t>P107</t>
  </si>
  <si>
    <t>IS28</t>
  </si>
  <si>
    <t>P114</t>
  </si>
  <si>
    <t>P117</t>
  </si>
  <si>
    <t>P118</t>
  </si>
  <si>
    <t>P119</t>
  </si>
  <si>
    <t>P129</t>
  </si>
  <si>
    <t>P135</t>
  </si>
  <si>
    <t>P136</t>
  </si>
  <si>
    <t>P137</t>
  </si>
  <si>
    <t>P176</t>
  </si>
  <si>
    <t>IS48</t>
  </si>
  <si>
    <t>P182</t>
  </si>
  <si>
    <t>IS49</t>
  </si>
  <si>
    <t>IS50</t>
  </si>
  <si>
    <t>IE11</t>
  </si>
  <si>
    <t>IS54</t>
  </si>
  <si>
    <t>P196</t>
  </si>
  <si>
    <t>P197</t>
  </si>
  <si>
    <t>C10</t>
  </si>
  <si>
    <t>P208</t>
  </si>
  <si>
    <t>IS69</t>
  </si>
  <si>
    <t>P225</t>
  </si>
  <si>
    <t>OE21</t>
  </si>
  <si>
    <t>P244</t>
  </si>
  <si>
    <t>OE22</t>
  </si>
  <si>
    <t>OE23</t>
  </si>
  <si>
    <t>OE24</t>
  </si>
  <si>
    <t>P262</t>
  </si>
  <si>
    <t>P263</t>
  </si>
  <si>
    <t>P264</t>
  </si>
  <si>
    <t>P265</t>
  </si>
  <si>
    <t>P266</t>
  </si>
  <si>
    <t>P267</t>
  </si>
  <si>
    <t>P268</t>
  </si>
  <si>
    <t>P269</t>
  </si>
  <si>
    <t>P270</t>
  </si>
  <si>
    <t>P271</t>
  </si>
  <si>
    <t>OE25</t>
  </si>
  <si>
    <t>IS96</t>
  </si>
  <si>
    <t>IS97</t>
  </si>
  <si>
    <t>IS98</t>
  </si>
  <si>
    <t>P272</t>
  </si>
  <si>
    <t>P273</t>
  </si>
  <si>
    <t>P274</t>
  </si>
  <si>
    <t>P275</t>
  </si>
  <si>
    <t>P276</t>
  </si>
  <si>
    <t>P277</t>
  </si>
  <si>
    <t>P278</t>
  </si>
  <si>
    <t>P279</t>
  </si>
  <si>
    <t>P280</t>
  </si>
  <si>
    <t>OE26</t>
  </si>
  <si>
    <t>P281</t>
  </si>
  <si>
    <t>P282</t>
  </si>
  <si>
    <t>P283</t>
  </si>
  <si>
    <t>P284</t>
  </si>
  <si>
    <t>P285</t>
  </si>
  <si>
    <t>P287</t>
  </si>
  <si>
    <t>P288</t>
  </si>
  <si>
    <t>DOCUMENTAL</t>
  </si>
  <si>
    <t xml:space="preserve">Realizar el seguimiento de la ejecución presupuestal dando cumplimiento a las metas establecidas para tal fin en el plan de Acción, para aprovechar los recursos asignados con eficiencia y eficacia. </t>
  </si>
  <si>
    <t>OE27</t>
  </si>
  <si>
    <t>Controlar, analizar y hacer seguimiento a la ejecución presupuestal de gastos de los diferentes rubros que la conforman, con el propósito de optimizar y aprovechar los recursos asignados al Instituto.</t>
  </si>
  <si>
    <t>Apoyar a la Dirección de Atención y Tratamiento en la preparación y presentación de los recursos propios generados en los establecimientos de reclusión.</t>
  </si>
  <si>
    <t>Validar los soportes del anteproyecto de recursos propios generados por cada establecimiento de reclusión, previamente avalados por la dirección regional, para la aprobación del anteproyecto de presupuesto que se presente al Ministerio de Hacienda y Crédito Público.</t>
  </si>
  <si>
    <t>P286</t>
  </si>
  <si>
    <t>Evaluar los planes, programas y proyectos de competencia directa de la Dirección  Corporativa  de conformidad con las instrucciones impartidas y las normas legales vigentes.</t>
  </si>
  <si>
    <t>Controlar los trámites tendientes a la legalización de los bienes inmuebles destinados al instituto y la actualización de la información de las viviendas fiscales a través de las hojas de vida de cada inmueble.</t>
  </si>
  <si>
    <t>Implementación del nuevo codigo General disciplinario Ley 1952 de enero del 2019</t>
  </si>
  <si>
    <t>Seguimiento y orientacion a las acciones que realicen las entidades religiosas a traves de los lideres espirituales o voluntarios</t>
  </si>
  <si>
    <t>Planes ocupacionales del área laboral revisados y analizados en los 132 ERON</t>
  </si>
  <si>
    <t>Aumentar la cobertura de PPL que participan en actividades de prevención del consumo de SPA</t>
  </si>
  <si>
    <t>Diseñar e implementar acciones para mejorar la intervención de conductas suicidas.</t>
  </si>
  <si>
    <t>Ampliación de oferta de educación supérior</t>
  </si>
  <si>
    <t>Ampliar la participación de la Población privada de la libertad habil a la oferta educativa desarrollada por el Sena</t>
  </si>
  <si>
    <t xml:space="preserve">Ampliación de la cobertura del programa de preparación  y  validación ICFES </t>
  </si>
  <si>
    <t>Identificar mediante análisis los cambios en el comportamiento de los EISP en los ERON</t>
  </si>
  <si>
    <t>Vigilar la realización del EMI por parte del prestador de salud en los ERON</t>
  </si>
  <si>
    <t xml:space="preserve">Coordinar la Recepción y Atención de las visitas de las diferentes delegaciones extranjeras mediante las gestiones administrativas, logísticas y protocolarias en procura de mantener la imagen del instituto  </t>
  </si>
  <si>
    <t>Coordinar el ingreso del Cuerpo Consular  y/o Agentes Diplomáticos en misión oficial a los Establecimientos del Orden Nacional.</t>
  </si>
  <si>
    <t xml:space="preserve">Realizar  las gestiones Administrativas de  las Comisiones al Extranjero y/o Repatriaciones de los Funcionarios Postulados para dichas actividades. </t>
  </si>
  <si>
    <t>Realización  del Encuentro Anual de Cónsules Acreditados en Colombia con la Dirección General.</t>
  </si>
  <si>
    <t>Realizar seguimiento y acompañamiento al avance del plan de implementación Estándares "ACA" en Jamundí, Espinal y Escuela Penitenciaria</t>
  </si>
  <si>
    <t xml:space="preserve">Requerimientos de  traslados  de la población privada de la libertad,  atendidos siguiendo las directrices, criterios y procedimientos de conformidad con la ley </t>
  </si>
  <si>
    <t>Requerimientos de  remisiones de la población privada de la libertad,  atendidos siguiendo las directrices, criterios y procedimientos de conformidad con la ley</t>
  </si>
  <si>
    <t>Requerimientos de  fijacion de establecimientos, entrega de personas capturadas con fines de extradicion y asignacion de Establecimiento de Reclusión a los privados de libertad Colombianos que se encuentren cumpliendo condena en otros países y que les haya sido aprobada la repatriación siguiendo las directrices, criterios y procedimientos de conformidad con la ley</t>
  </si>
  <si>
    <t>Informe de gestión anual de la entidad publicado en la página web institucional</t>
  </si>
  <si>
    <t>Realizar seguimiento trimestral a los planes de acción de las Direcciones Regionales y establecimientos de reclusión.</t>
  </si>
  <si>
    <t>Diseñar  nuevos cuadros de salida de información estadística de la PPL para el tablero virtual.</t>
  </si>
  <si>
    <t>Realizar operativos de intervención del GROPE</t>
  </si>
  <si>
    <t>Iniciar el proceso de judicialización en los delitos de los cuales se tenga conocimiento al interior de los ERON</t>
  </si>
  <si>
    <t>Atender los requerimiento de los ERON en la consulta de la base de datos Registraduría Nacional del Estado Civil para identificación e individualización de personas</t>
  </si>
  <si>
    <t>Coordinar las actividades correspondientes a la realización de los cursos de las diferentes especialidades que involucran al personal de Cuerpo de Custodia y Vigilancia</t>
  </si>
  <si>
    <t>Atender las solicitudes de amenazas de muerte contra PPL y/o servidores penitenciarios</t>
  </si>
  <si>
    <t>Diagnosticar la planta de semovientes caninos y la logistica necesaria para su adecuado funcionamiento por cada ERON</t>
  </si>
  <si>
    <t>Consolidar la información respecto a la identificación e idoneidad del recurso canino</t>
  </si>
  <si>
    <t>Formular los linemamientos de operatividad para los ERON</t>
  </si>
  <si>
    <t>Realizar el análisis mensual de los indicadores de seguridad</t>
  </si>
  <si>
    <t>Formular las tablas de organización del personal del cuerpo de cuatodia y vigilancia de acuerdo a las necesidades de los servicios de seguridad en cada ERON</t>
  </si>
  <si>
    <t>Determinar la planta tipo del personal de Cuerpo de Custodia y Vigilancia para cada ERON</t>
  </si>
  <si>
    <t>Llevar acabo la incorporación, la administración y licenciamiento del servicio militar de los auxiliares del Cuerpo de Custodia</t>
  </si>
  <si>
    <t>Llevar acabo el encuentro de comandantes de centros de instrucción</t>
  </si>
  <si>
    <t>Recolectar, analizar y evaluar de manera permanente la información reportada por los ERON  bajo los parámetros estadisticos, generando la ruta para una eficaz toma de decisiones.</t>
  </si>
  <si>
    <t>Asesorar la formulación de los planes de mejoramiento por parte de entidades Externas como de la Oficina de control Interno</t>
  </si>
  <si>
    <t>Gestionar el Proyecto de Inversión (Fortalecer la Gestión Archivística del INPEC) (Proyecto de Inversión)</t>
  </si>
  <si>
    <t>IS87</t>
  </si>
  <si>
    <t>IS88</t>
  </si>
  <si>
    <t>IS89</t>
  </si>
  <si>
    <t>DOCUMENTAL 42</t>
  </si>
  <si>
    <t>COMUNICACIÓN ORGANIZACIONAL Y MEDIOS INSTITUCIONALES 43</t>
  </si>
  <si>
    <t>Implementar el Plan de seguridad y privacidad de la información</t>
  </si>
  <si>
    <t>Elaborar y aprobar la declaración de aplicabilidad para el Sistema de Gestión de Seguridad de la Información SGSI en el proceso de Gestión Tecnológica de la Información</t>
  </si>
  <si>
    <t>Gestionar y/o elaborar  herramienta audiovisual para la promocion de los Derechos Humanos</t>
  </si>
  <si>
    <t>Herramientas de prevencion de Derechos Humanos implementadas en los Establecimientos (sensibilizaciones y socializacion de documentos informativos)</t>
  </si>
  <si>
    <t>Elaborar y presentar a la Direccion General el informe de  seguimiento sobre los casos internacionales de los cuales se tenga conocimiento.</t>
  </si>
  <si>
    <t xml:space="preserve">Coordinar mesas de trabajo para  la construccion de una herramienta de monitoreo para las variables de Derechos Humanos </t>
  </si>
  <si>
    <t>"Herramientas de promoción de Derechos Humanos Implementadas en los Establecimientos (campaña,capsulas,herramienta de promoción de derechos a ppl,herramientas de conmemoración a días de derechos humanos)".</t>
  </si>
  <si>
    <t xml:space="preserve">PLAN INDICATIVO DEL DIRECCIONAMIENTO ESTRATEGICO 2019-2022" </t>
  </si>
  <si>
    <t xml:space="preserve"> Ampliación cobertura programa de alfabetización en establecimientos de reclusión</t>
  </si>
  <si>
    <t>INDICADORES DEL SECTOR</t>
  </si>
  <si>
    <t>INTEGRIDAD EN EL SERVICIO PÚBLICO 2</t>
  </si>
  <si>
    <t>Gestionar un talento humano idóneo, comprometido y transparente, que contribuya al cumplimiento de la misión institucional, los fines del Estado, y alcance su propio desarrollo personal y laboral.</t>
  </si>
  <si>
    <t>Presupuesto formulado para la vigencia acorde con los lineamientos emitidos desde el Ministerio de Hacienda y Crédito Público y el Departamento Nacional de Planeación 5</t>
  </si>
  <si>
    <t>Porcentaje de cumplimiento Decreto 612 del 2018 4</t>
  </si>
  <si>
    <t>Porcentaje de cumplimiento Decreto 612 del 2018</t>
  </si>
  <si>
    <t>Porcentaje de disponibilidad del aplicativo misional SISIPEC</t>
  </si>
  <si>
    <t>Porcentaje de implementación de la Política de Gobierno Digital establecida por MINTIC.</t>
  </si>
  <si>
    <t>Porcentaje de avance en el cumplimiento de las acciones relacionadas con el ciclo de ingreso del talento humano</t>
  </si>
  <si>
    <t>Porcentaje de avance en el cumplimiento de las acciones relacionadas con el ciclo de desarrollo del talento humano</t>
  </si>
  <si>
    <t>Porcentaje de avance en el cumplimiento de las acciones de retiro del servidor público realizadas</t>
  </si>
  <si>
    <t>Porcentaje de avance en el cumplimiento de las acciones de la planeación estratégica de Talento humano</t>
  </si>
  <si>
    <t>Porcentaje de servidores públicos del Instituto formados y capacitados</t>
  </si>
  <si>
    <t xml:space="preserve">Porcentaje de avance  de la implementación  de la caja de herramientas. </t>
  </si>
  <si>
    <t>Planes Formulados y aprobados 8</t>
  </si>
  <si>
    <t>Información estadística de la PPL elaborada y publicada 9</t>
  </si>
  <si>
    <t>Presupuesto formulado para la vigencia 11</t>
  </si>
  <si>
    <t>Incremento en la participación ciudadana en relación a la vigencia anterior para mejorar la gestión institucional</t>
  </si>
  <si>
    <t>Porcentaje de satisfacción de la audiencia de  rendición de cuentas para mejorar la gestión institucional</t>
  </si>
  <si>
    <t xml:space="preserve">Porcentaje de Implementación y actualización del  SGI del Instituto  </t>
  </si>
  <si>
    <t>IS231</t>
  </si>
  <si>
    <t>Número de Programas de formación académica o laboral ofertados  aprobados por la autoridad educativa correspondiente.</t>
  </si>
  <si>
    <t>Porcentaje de cumplimiento de demanda de eventos Y/o logística institucional organizados</t>
  </si>
  <si>
    <t xml:space="preserve">Número de reportes de armamento de los ERON elaborado </t>
  </si>
  <si>
    <t>Número requerimientos demograficos poblacional demandados tramitados  10</t>
  </si>
  <si>
    <t>Número de Seguimientos  a las subunidades ejecutoras en cumplimiento de la información contable</t>
  </si>
  <si>
    <t xml:space="preserve">Porcentaje de apropiación definitiva del presupuesto </t>
  </si>
  <si>
    <t xml:space="preserve">Porcentaje de disponibilidad  en los servicios  conectividad de red de comunicaciones </t>
  </si>
  <si>
    <t>Porcentaje de cumplimiento soporte técnico de las herramientas Ofimáticas implementadas en la sede central y anexos tramitados.</t>
  </si>
  <si>
    <t>Porcentaje de la eficacia del buen uso y aprovechamiento de la infraestructura tecnológica del Instituto</t>
  </si>
  <si>
    <t>Porcentaje de Implementaciòn en  GLPI (Gestión libre del parque informático) y el seguimiento a la infraestructura tecnológica de seguridad y vigilancia electrónica.</t>
  </si>
  <si>
    <t>Porcentaje de cumplimiento de Seguimientos oportunos de tramites  reportados en el aplicativo</t>
  </si>
  <si>
    <t>Porcentaje de cumplimiento de los soportes técnicos de los sistemas de información de apoyo demandados solucionados</t>
  </si>
  <si>
    <t>Porcentaje de cumplimiento de los soportes técnicos del sistema de información misional SISIPEC demandados solucionados</t>
  </si>
  <si>
    <t xml:space="preserve">Número  de Seguimientos a  las necesidades prioritarias de infraestructura subsanadas por la USPEC.  </t>
  </si>
  <si>
    <t>Porcentaje de las herramientas TICs implementadas en el Instituto con difusión y entrenamiento</t>
  </si>
  <si>
    <t xml:space="preserve"> Porcentaje de  cumplimiento de los soportes técnicos de la infraestructura tecnológica de seguridad y vigilancia electrónica solucionado.</t>
  </si>
  <si>
    <t xml:space="preserve">Porcentaje de  Decisiones de fondo de los Procesos activos, quejas e informes  </t>
  </si>
  <si>
    <t>Porcentaje de cumplimiento de los trámites de  defensa jurídica, judicial y extrajudicial de la entidad en términos y oportunidades concedidas por los Jueces de la Republica</t>
  </si>
  <si>
    <t>Porcentaje de cumplimiento de Seguimientos oportunos de tramites  reportados en el aplicativo 18</t>
  </si>
  <si>
    <t xml:space="preserve">Número de reportes de armamento de los ERON elaborado 30 </t>
  </si>
  <si>
    <t xml:space="preserve">Porcentaje de cumplimiento en  tramite de los recursos de segunda instancia en los procesos Disciplinarios contra funcionarios del Instituto </t>
  </si>
  <si>
    <t xml:space="preserve">Porcentaje de cumplimiento en  tramite de las solicitudes de conceptos jurídicos y controles de legalidad de actos administrativos firmados por el Director General </t>
  </si>
  <si>
    <t>Porcentaje  del cumplimiento al seguimiento del plan institucional Nacional</t>
  </si>
  <si>
    <t>Porcentaje  del cumplimiento al seguimiento del plan institucional Dirección Regional</t>
  </si>
  <si>
    <t>Porcentaje  del cumplimiento al seguimiento del plan institucional Establecimiento de reclusión</t>
  </si>
  <si>
    <t>Número de Productos de investigación formulados y diseñados  en la vigencia.</t>
  </si>
  <si>
    <t>Número de encuentros academicos realizados para la divulgación y retroalimentación del conocimiento penitenciario.</t>
  </si>
  <si>
    <t>Incremento Porcentual de percepción del sistema</t>
  </si>
  <si>
    <t>Evaluación de la implementación de la estrategia  de aplicación del Código de Integridad realizada</t>
  </si>
  <si>
    <t>Evaluación del Estado del Sistema de Control Interno realizada</t>
  </si>
  <si>
    <t>Porcentaje de la poblaciòn intramural con Entrega de elementos de aseo personal a la PPL en abril, agosto y diciembre</t>
  </si>
  <si>
    <t>Porcentaje de cumplimiento de las VIVIF  programadas</t>
  </si>
  <si>
    <t xml:space="preserve">Porcentaje de cumplimiento de la poblaciòn intramural  atendida por atención psicológica que solicita atención </t>
  </si>
  <si>
    <t>Porcentaje de cumplimiento de la poblaciòn intramural  con actividades de  prevención al consumo de SPA</t>
  </si>
  <si>
    <t xml:space="preserve">Nùmero de ERON con protocolo de detección de riesgo suicida implementado </t>
  </si>
  <si>
    <t>Porcentaje de cumplimiento de la poblaciòn reconocida con condiciones excepcional   atendida en programas dirigidos a grupos con condiciones excepcionales</t>
  </si>
  <si>
    <t>Índice de cumplimiento integral  (fìsico, gestiòn y financiero) proyecto de inversión</t>
  </si>
  <si>
    <t xml:space="preserve">Porcentaje de ERON proyectados con programas de atención a niños </t>
  </si>
  <si>
    <t>Porcentaje de cumplimiento de la poblaciòn intramural  clasificada y/o con seguimiento  en fase de tratamiento</t>
  </si>
  <si>
    <t xml:space="preserve">Porcentaje de cumplimiento de la poblaciòn intramural   que participan en programas psicosociales con fines de tratamiento </t>
  </si>
  <si>
    <t>Nùmero  de Comunidades terapéuticas  en funcionamiento a nivel nacional</t>
  </si>
  <si>
    <t>Porcentaje de ERON  desarrollando la educación  mediante el modelo educativo del INPEC aprobado.</t>
  </si>
  <si>
    <t xml:space="preserve">Porcentaje de ERON vinculando a Poblaciòn Intramural  en los programas de educación superior </t>
  </si>
  <si>
    <t xml:space="preserve">Porcentaje de ERON vinculando a Poblaciòn Intramural  en los programas de educación para el trabajo y  desarrollo humano </t>
  </si>
  <si>
    <t xml:space="preserve">Porcentaje de ERON con Poblaciòn Intramural  con  programa de alfabetización   </t>
  </si>
  <si>
    <t>Porcentaje de ERON dotados con material bibliográfico y mobiliario para bibliotecas</t>
  </si>
  <si>
    <t xml:space="preserve">Porcentaje de ERON  con programas deportivos y recreativos implementados </t>
  </si>
  <si>
    <t xml:space="preserve">Porcentaje de ERON   con elementos para deporte, recreación, cultura y bibliotecas dotados </t>
  </si>
  <si>
    <t xml:space="preserve">Porcentaje de ERON   con programas culturales y artísticos implementado </t>
  </si>
  <si>
    <t xml:space="preserve">Número  de planes ocupacionales actualizados </t>
  </si>
  <si>
    <t xml:space="preserve">Número total de actividades productivas intervenidas </t>
  </si>
  <si>
    <t>Número de productos recibidos vendidos para puntos de ventas</t>
  </si>
  <si>
    <t>Porcentaje de ERON con cumplimiento a la política y procedimientos de alimentación</t>
  </si>
  <si>
    <t xml:space="preserve">Porcentaje total de población a cargo del INPEC  asegurada a un sistema de salud en Colombia </t>
  </si>
  <si>
    <t xml:space="preserve">Porcentaje total de ERON que notifican de manera oportuna por periodo epidemiológico </t>
  </si>
  <si>
    <t xml:space="preserve">Porcentaje  total de ERON que realizaron acciones de IEC priorizadas en el mes </t>
  </si>
  <si>
    <t xml:space="preserve">Porcentaje  total de  EMI realizados por el prestador de salud Intramural en el periodo </t>
  </si>
  <si>
    <t xml:space="preserve">Porcentaje total de citas programadas cumplidas  x mes </t>
  </si>
  <si>
    <t>Número de  Reportes  de las novedades de seguridad de los ERON</t>
  </si>
  <si>
    <t>Número operativos realizados por el GROPE</t>
  </si>
  <si>
    <t>Porcentaje de cumplimiento de los procesos de judicialización demandados radicados</t>
  </si>
  <si>
    <t>Porcentaje de cumplimiento de los ERON con la planta ideal de semovientes y logistica</t>
  </si>
  <si>
    <t xml:space="preserve">Porcentaje de  documentos actualizados del proceso de seguridad </t>
  </si>
  <si>
    <t xml:space="preserve">Porcentaje de cumplimiento de los  ERON con planta tipo definida para el personal del CCV </t>
  </si>
  <si>
    <t>Número de auxiliares Bachilleres incorporados conforme al convenio interadministrativo vigente</t>
  </si>
  <si>
    <r>
      <t xml:space="preserve">TALENTO HUMANO </t>
    </r>
    <r>
      <rPr>
        <b/>
        <sz val="11"/>
        <color rgb="FF000000"/>
        <rFont val="Calibri"/>
        <family val="2"/>
      </rPr>
      <t>1</t>
    </r>
  </si>
  <si>
    <r>
      <t xml:space="preserve">Gestionar un talento humano idóneo, comprometido y transparente, que contribuya al cumplimiento de la misión institucional,  los fines del Estado, y alcance su propio desarrollo personal y laboral. </t>
    </r>
    <r>
      <rPr>
        <b/>
        <sz val="11"/>
        <color rgb="FF000000"/>
        <rFont val="Calibri"/>
        <family val="2"/>
      </rPr>
      <t>1</t>
    </r>
  </si>
  <si>
    <r>
      <t xml:space="preserve">GESTIÓN DEL TALENTO HUMANO </t>
    </r>
    <r>
      <rPr>
        <b/>
        <sz val="11"/>
        <color rgb="FF000000"/>
        <rFont val="Calibri"/>
        <family val="2"/>
      </rPr>
      <t>1</t>
    </r>
  </si>
  <si>
    <r>
      <t xml:space="preserve">Formar y capacitar a los servidores públicos del Instituto y de las otras entidades, en el campo penitenciario y carcelario, con el fin de desarrollar competencias que les permitan desempeñarse en su puesto de trabajo. </t>
    </r>
    <r>
      <rPr>
        <b/>
        <sz val="11"/>
        <color rgb="FF000000"/>
        <rFont val="Calibri"/>
        <family val="2"/>
      </rPr>
      <t>2</t>
    </r>
  </si>
  <si>
    <r>
      <t xml:space="preserve">Porcentaje de servidores públicos del Instituto formados y capacitados </t>
    </r>
    <r>
      <rPr>
        <b/>
        <sz val="11"/>
        <color rgb="FF000000"/>
        <rFont val="Calibri"/>
        <family val="2"/>
      </rPr>
      <t>2</t>
    </r>
  </si>
  <si>
    <r>
      <t xml:space="preserve">Porcentaje de cumplimiento del ciclo del servidor público (planeación, ingreso, desarrollo y retiro) aplicado en la gestión del talento humano. </t>
    </r>
    <r>
      <rPr>
        <b/>
        <sz val="11"/>
        <color rgb="FF000000"/>
        <rFont val="Calibri"/>
        <family val="2"/>
      </rPr>
      <t>1</t>
    </r>
  </si>
  <si>
    <r>
      <t xml:space="preserve">PLANEACIÓN DEL RECURSO HUMANO </t>
    </r>
    <r>
      <rPr>
        <b/>
        <sz val="11"/>
        <color rgb="FF000000"/>
        <rFont val="Calibri"/>
        <family val="2"/>
      </rPr>
      <t>1</t>
    </r>
  </si>
  <si>
    <r>
      <t xml:space="preserve">INGRESO DEL TALENTO HUMANO </t>
    </r>
    <r>
      <rPr>
        <b/>
        <sz val="11"/>
        <color rgb="FF000000"/>
        <rFont val="Calibri"/>
        <family val="2"/>
      </rPr>
      <t>2</t>
    </r>
  </si>
  <si>
    <r>
      <t xml:space="preserve">DESARROLLO TALENTO HUMANO </t>
    </r>
    <r>
      <rPr>
        <b/>
        <sz val="11"/>
        <color rgb="FF000000"/>
        <rFont val="Calibri"/>
        <family val="2"/>
      </rPr>
      <t>3</t>
    </r>
  </si>
  <si>
    <r>
      <t xml:space="preserve">RETIRO DEL TALENTO HUMANO </t>
    </r>
    <r>
      <rPr>
        <b/>
        <sz val="11"/>
        <color rgb="FF000000"/>
        <rFont val="Calibri"/>
        <family val="2"/>
      </rPr>
      <t>4</t>
    </r>
  </si>
  <si>
    <r>
      <t>FORMACIÓN Y CAPACITACIÓN PENITENCIARIA</t>
    </r>
    <r>
      <rPr>
        <b/>
        <sz val="11"/>
        <color rgb="FF000000"/>
        <rFont val="Calibri"/>
        <family val="2"/>
      </rPr>
      <t xml:space="preserve"> 5</t>
    </r>
  </si>
  <si>
    <r>
      <t xml:space="preserve">CÓDIGO DE INTEGRIDAD  </t>
    </r>
    <r>
      <rPr>
        <b/>
        <sz val="11"/>
        <color rgb="FF000000"/>
        <rFont val="Calibri"/>
        <family val="2"/>
      </rPr>
      <t>6</t>
    </r>
  </si>
  <si>
    <r>
      <t xml:space="preserve">Porcentaje de avance en el cumplimiento de las acciones de la planeación estratégica de Talento humano </t>
    </r>
    <r>
      <rPr>
        <b/>
        <sz val="11"/>
        <color rgb="FF000000"/>
        <rFont val="Calibri"/>
        <family val="2"/>
      </rPr>
      <t>1</t>
    </r>
  </si>
  <si>
    <r>
      <t xml:space="preserve">Porcentaje de avance en el cumplimiento de las acciones relacionadas con el ciclo de ingreso del talento humano </t>
    </r>
    <r>
      <rPr>
        <b/>
        <sz val="11"/>
        <color rgb="FF000000"/>
        <rFont val="Calibri"/>
        <family val="2"/>
      </rPr>
      <t>2</t>
    </r>
  </si>
  <si>
    <r>
      <t xml:space="preserve">Porcentaje de avance en el cumplimiento de las acciones relacionadas con el ciclo de desarrollo del talento humano </t>
    </r>
    <r>
      <rPr>
        <b/>
        <sz val="11"/>
        <color rgb="FF000000"/>
        <rFont val="Calibri"/>
        <family val="2"/>
      </rPr>
      <t>3</t>
    </r>
  </si>
  <si>
    <r>
      <t xml:space="preserve">Porcentaje de avance en el cumplimiento de las acciones de retiro del servidor público realizadas </t>
    </r>
    <r>
      <rPr>
        <b/>
        <sz val="11"/>
        <color rgb="FF000000"/>
        <rFont val="Calibri"/>
        <family val="2"/>
      </rPr>
      <t>4</t>
    </r>
  </si>
  <si>
    <r>
      <t xml:space="preserve">Tasa anual de estudiantes promovidos </t>
    </r>
    <r>
      <rPr>
        <b/>
        <sz val="11"/>
        <color rgb="FF000000"/>
        <rFont val="Calibri"/>
        <family val="2"/>
      </rPr>
      <t>5</t>
    </r>
  </si>
  <si>
    <r>
      <t xml:space="preserve">Número Programas de formación académica o laboral ofertados  aprobados por la autoridad educativa correspondiente. </t>
    </r>
    <r>
      <rPr>
        <b/>
        <sz val="11"/>
        <color rgb="FF000000"/>
        <rFont val="Calibri"/>
        <family val="2"/>
      </rPr>
      <t>6</t>
    </r>
  </si>
  <si>
    <r>
      <t xml:space="preserve">Porcentaje de avance  de la implementación  de la caja de herramientas. </t>
    </r>
    <r>
      <rPr>
        <b/>
        <sz val="11"/>
        <color rgb="FF000000"/>
        <rFont val="Calibri"/>
        <family val="2"/>
      </rPr>
      <t>7</t>
    </r>
  </si>
  <si>
    <r>
      <t xml:space="preserve">Fortalecer la comunidad penitenciaria y su relación con el Instituto en un entorno confiable que permita la apertura y el aprovechamiento de los datos públicos. </t>
    </r>
    <r>
      <rPr>
        <b/>
        <sz val="11"/>
        <color rgb="FF000000"/>
        <rFont val="Calibri"/>
        <family val="2"/>
      </rPr>
      <t>6</t>
    </r>
  </si>
  <si>
    <r>
      <t xml:space="preserve">RELACIÓN -ESTADO CIUDADANO </t>
    </r>
    <r>
      <rPr>
        <b/>
        <sz val="11"/>
        <color rgb="FF000000"/>
        <rFont val="Calibri"/>
        <family val="2"/>
      </rPr>
      <t>5</t>
    </r>
  </si>
  <si>
    <r>
      <t xml:space="preserve">GESTIÓN POR VALORES PARA EL RESULTADO </t>
    </r>
    <r>
      <rPr>
        <b/>
        <sz val="11"/>
        <color rgb="FF000000"/>
        <rFont val="Calibri"/>
        <family val="2"/>
      </rPr>
      <t>3</t>
    </r>
  </si>
  <si>
    <r>
      <t xml:space="preserve">TRANSPARENCIA Y ACCESO A LA INFORMACIÓN PÚBLICA </t>
    </r>
    <r>
      <rPr>
        <b/>
        <sz val="11"/>
        <color rgb="FF000000"/>
        <rFont val="Calibri"/>
        <family val="2"/>
      </rPr>
      <t>10</t>
    </r>
  </si>
  <si>
    <r>
      <t xml:space="preserve">ATENCIÓN AL CIUDADANO </t>
    </r>
    <r>
      <rPr>
        <b/>
        <sz val="11"/>
        <color rgb="FF000000"/>
        <rFont val="Calibri"/>
        <family val="2"/>
      </rPr>
      <t>11</t>
    </r>
  </si>
  <si>
    <r>
      <t xml:space="preserve">RACIONALIZACIÓN DE TRAMITE </t>
    </r>
    <r>
      <rPr>
        <b/>
        <sz val="11"/>
        <color rgb="FF000000"/>
        <rFont val="Calibri"/>
        <family val="2"/>
      </rPr>
      <t>12</t>
    </r>
  </si>
  <si>
    <r>
      <t xml:space="preserve">RENDICIÓN DE CUENTAS Y PARTICIPACIÓN CIUDADANA </t>
    </r>
    <r>
      <rPr>
        <b/>
        <sz val="11"/>
        <color rgb="FF000000"/>
        <rFont val="Calibri"/>
        <family val="2"/>
      </rPr>
      <t>13</t>
    </r>
  </si>
  <si>
    <r>
      <t xml:space="preserve">TIC PARA LA SOCIEDAD </t>
    </r>
    <r>
      <rPr>
        <b/>
        <sz val="11"/>
        <color rgb="FF000000"/>
        <rFont val="Calibri"/>
        <family val="2"/>
      </rPr>
      <t>14</t>
    </r>
  </si>
  <si>
    <r>
      <t xml:space="preserve">REDISEÑO INSTITUCIONAL Y OPERACIÓN POR PROCESOS </t>
    </r>
    <r>
      <rPr>
        <b/>
        <sz val="11"/>
        <color rgb="FF000000"/>
        <rFont val="Calibri"/>
        <family val="2"/>
      </rPr>
      <t>15</t>
    </r>
  </si>
  <si>
    <r>
      <t xml:space="preserve">EFICIENCIA DEL GASTO PUBLICO </t>
    </r>
    <r>
      <rPr>
        <b/>
        <sz val="11"/>
        <color rgb="FF000000"/>
        <rFont val="Calibri"/>
        <family val="2"/>
      </rPr>
      <t>16</t>
    </r>
  </si>
  <si>
    <r>
      <t xml:space="preserve">TIC PARA EL ESTADO </t>
    </r>
    <r>
      <rPr>
        <b/>
        <sz val="11"/>
        <color rgb="FF000000"/>
        <rFont val="Calibri"/>
        <family val="2"/>
      </rPr>
      <t>17</t>
    </r>
  </si>
  <si>
    <r>
      <t xml:space="preserve">SEGURIDAD DIGITAL </t>
    </r>
    <r>
      <rPr>
        <b/>
        <sz val="11"/>
        <color rgb="FF000000"/>
        <rFont val="Calibri"/>
        <family val="2"/>
      </rPr>
      <t>18</t>
    </r>
  </si>
  <si>
    <r>
      <t xml:space="preserve">DEFENSA JURÍDICA </t>
    </r>
    <r>
      <rPr>
        <b/>
        <sz val="11"/>
        <color rgb="FF000000"/>
        <rFont val="Calibri"/>
        <family val="2"/>
      </rPr>
      <t>19</t>
    </r>
  </si>
  <si>
    <r>
      <t>MEJORA NORMATIVA</t>
    </r>
    <r>
      <rPr>
        <b/>
        <sz val="11"/>
        <color rgb="FF000000"/>
        <rFont val="Calibri"/>
        <family val="2"/>
      </rPr>
      <t xml:space="preserve"> 20</t>
    </r>
  </si>
  <si>
    <r>
      <t xml:space="preserve">Índice en la Oportunidad de respuesta </t>
    </r>
    <r>
      <rPr>
        <b/>
        <sz val="11"/>
        <color rgb="FF000000"/>
        <rFont val="Calibri"/>
        <family val="2"/>
      </rPr>
      <t>13</t>
    </r>
  </si>
  <si>
    <r>
      <t xml:space="preserve">Porcentaje de cumplimiento de demanda de eventos Y/o logística institucional organizados </t>
    </r>
    <r>
      <rPr>
        <b/>
        <sz val="11"/>
        <color rgb="FF000000"/>
        <rFont val="Calibri"/>
        <family val="2"/>
      </rPr>
      <t>16</t>
    </r>
  </si>
  <si>
    <r>
      <t xml:space="preserve">Incremento en la participación ciudadana en relación a la vigencia anterior para mejorar la gestión institucional </t>
    </r>
    <r>
      <rPr>
        <b/>
        <sz val="11"/>
        <color rgb="FF000000"/>
        <rFont val="Calibri"/>
        <family val="2"/>
      </rPr>
      <t>19</t>
    </r>
  </si>
  <si>
    <r>
      <t xml:space="preserve">Porcentaje de satisfacción de la audiencia de  rendición de cuentas para mejorar la gestión institucional </t>
    </r>
    <r>
      <rPr>
        <b/>
        <sz val="11"/>
        <color rgb="FF000000"/>
        <rFont val="Calibri"/>
        <family val="2"/>
      </rPr>
      <t>20</t>
    </r>
  </si>
  <si>
    <r>
      <t xml:space="preserve">Porcentaje de cumplimiento de los soportes técnicos del sistema de información misional SISIPEC demandados solucionados </t>
    </r>
    <r>
      <rPr>
        <b/>
        <sz val="11"/>
        <color rgb="FF000000"/>
        <rFont val="Calibri"/>
        <family val="2"/>
      </rPr>
      <t>21</t>
    </r>
  </si>
  <si>
    <r>
      <t xml:space="preserve">Porcentaje de cumplimiento de los soportes técnicos de los sistemas de información de apoyo demandados solucionados </t>
    </r>
    <r>
      <rPr>
        <b/>
        <sz val="11"/>
        <color rgb="FF000000"/>
        <rFont val="Calibri"/>
        <family val="2"/>
      </rPr>
      <t>22</t>
    </r>
  </si>
  <si>
    <r>
      <t xml:space="preserve">Porcentaje de disponibilidad del aplicativo misional SISIPEC </t>
    </r>
    <r>
      <rPr>
        <b/>
        <sz val="11"/>
        <color rgb="FF000000"/>
        <rFont val="Calibri"/>
        <family val="2"/>
      </rPr>
      <t>23</t>
    </r>
  </si>
  <si>
    <r>
      <t xml:space="preserve">Porcentaje de Implementación y actualización del  SGI del Instituto </t>
    </r>
    <r>
      <rPr>
        <b/>
        <sz val="11"/>
        <color rgb="FF000000"/>
        <rFont val="Calibri"/>
        <family val="2"/>
      </rPr>
      <t xml:space="preserve"> 24</t>
    </r>
  </si>
  <si>
    <r>
      <t xml:space="preserve">Porcentaje de Ejecución Presupuestal </t>
    </r>
    <r>
      <rPr>
        <b/>
        <sz val="11"/>
        <color rgb="FF000000"/>
        <rFont val="Calibri"/>
        <family val="2"/>
      </rPr>
      <t>25</t>
    </r>
  </si>
  <si>
    <r>
      <t xml:space="preserve">Número de Seguimientos  a las subunidades ejecutoras en cumplimiento de la información contable </t>
    </r>
    <r>
      <rPr>
        <b/>
        <sz val="11"/>
        <color rgb="FF000000"/>
        <rFont val="Calibri"/>
        <family val="2"/>
      </rPr>
      <t>26</t>
    </r>
  </si>
  <si>
    <r>
      <t xml:space="preserve">Número de Seguimiento a  las necesidades prioritarias de infraestructura subsanadas por la USPEC.   </t>
    </r>
    <r>
      <rPr>
        <b/>
        <sz val="11"/>
        <color rgb="FF000000"/>
        <rFont val="Calibri"/>
        <family val="2"/>
      </rPr>
      <t>27</t>
    </r>
  </si>
  <si>
    <r>
      <t xml:space="preserve">Porcentaje de apropiación definitiva del presupuesto </t>
    </r>
    <r>
      <rPr>
        <b/>
        <sz val="11"/>
        <color rgb="FF000000"/>
        <rFont val="Calibri"/>
        <family val="2"/>
      </rPr>
      <t>33</t>
    </r>
  </si>
  <si>
    <r>
      <t xml:space="preserve"> Porcentaje de disponibilidad  en los servicios  conectividad de red de comunicaciones </t>
    </r>
    <r>
      <rPr>
        <b/>
        <sz val="11"/>
        <color rgb="FF000000"/>
        <rFont val="Calibri"/>
        <family val="2"/>
      </rPr>
      <t xml:space="preserve">34  </t>
    </r>
  </si>
  <si>
    <r>
      <t xml:space="preserve">Porcentaje de cumplimiento soporte técnico de las herramientas Ofimáticas implementadas en la sede central y anexos tramitados. </t>
    </r>
    <r>
      <rPr>
        <b/>
        <sz val="11"/>
        <color rgb="FF000000"/>
        <rFont val="Calibri"/>
        <family val="2"/>
      </rPr>
      <t>35</t>
    </r>
  </si>
  <si>
    <r>
      <t xml:space="preserve">Porcentaje de implementación de la Política de Gobierno Digital establecida por MINTIC. </t>
    </r>
    <r>
      <rPr>
        <b/>
        <sz val="11"/>
        <color rgb="FF000000"/>
        <rFont val="Calibri"/>
        <family val="2"/>
      </rPr>
      <t>36</t>
    </r>
  </si>
  <si>
    <r>
      <t xml:space="preserve">Porcentaje de la eficacia del buen uso y aprovechamiento de la infraestructura tecnológica del Instituto </t>
    </r>
    <r>
      <rPr>
        <b/>
        <sz val="11"/>
        <color rgb="FF000000"/>
        <rFont val="Calibri"/>
        <family val="2"/>
      </rPr>
      <t>37</t>
    </r>
  </si>
  <si>
    <r>
      <t xml:space="preserve">Porcentaje de las herramientas TICs implementadas en el Instituto con difusión y entrenamiento </t>
    </r>
    <r>
      <rPr>
        <b/>
        <sz val="11"/>
        <color rgb="FF000000"/>
        <rFont val="Calibri"/>
        <family val="2"/>
      </rPr>
      <t>38</t>
    </r>
  </si>
  <si>
    <r>
      <t xml:space="preserve"> Porcentaje de Implementaciòn en  GLPI (Gestión libre del parque informático) y el seguimiento a la infraestructura tecnológica de seguridad y vigilancia electrónica. </t>
    </r>
    <r>
      <rPr>
        <b/>
        <sz val="11"/>
        <color rgb="FF000000"/>
        <rFont val="Calibri"/>
        <family val="2"/>
      </rPr>
      <t>39</t>
    </r>
  </si>
  <si>
    <r>
      <t xml:space="preserve">  Porcentaje de  cumplimiento de los soportes técnicos de la infraestructura tecnológica de seguridad y vigilancia electrónica solucionado. </t>
    </r>
    <r>
      <rPr>
        <b/>
        <sz val="11"/>
        <color rgb="FF000000"/>
        <rFont val="Calibri"/>
        <family val="2"/>
      </rPr>
      <t>40</t>
    </r>
  </si>
  <si>
    <r>
      <t xml:space="preserve">Porcentaje de cumplimiento de los trámites de  defensa jurídica, judicial y extrajudicial de la entidad en términos y oportunidades concedidas por los Jueces de la Republica </t>
    </r>
    <r>
      <rPr>
        <b/>
        <sz val="11"/>
        <color rgb="FF000000"/>
        <rFont val="Calibri"/>
        <family val="2"/>
      </rPr>
      <t>41</t>
    </r>
  </si>
  <si>
    <r>
      <t xml:space="preserve">Porcentaje de  Decisiones de fondo de los Procesos activos, quejas e informes  </t>
    </r>
    <r>
      <rPr>
        <b/>
        <sz val="11"/>
        <color rgb="FF000000"/>
        <rFont val="Calibri"/>
        <family val="2"/>
      </rPr>
      <t>42</t>
    </r>
  </si>
  <si>
    <r>
      <t xml:space="preserve">N°  de procesos con hechos 2017 en curso con decisiones de fondo </t>
    </r>
    <r>
      <rPr>
        <b/>
        <sz val="11"/>
        <color rgb="FF000000"/>
        <rFont val="Calibri"/>
        <family val="2"/>
      </rPr>
      <t>43</t>
    </r>
  </si>
  <si>
    <r>
      <t xml:space="preserve">Porcentaje de cumplimiento en  tramite de los recursos de segunda instancia en los procesos Disciplinarios contra funcionarios del Instituto  </t>
    </r>
    <r>
      <rPr>
        <b/>
        <sz val="11"/>
        <color rgb="FF000000"/>
        <rFont val="Calibri"/>
        <family val="2"/>
      </rPr>
      <t>46</t>
    </r>
  </si>
  <si>
    <r>
      <t xml:space="preserve">Porcentaje de cumplimiento en  tramite de las solicitudes de conceptos jurídicos y controles de legalidad de actos administrativos firmados por el Director General.  </t>
    </r>
    <r>
      <rPr>
        <b/>
        <sz val="11"/>
        <color rgb="FF000000"/>
        <rFont val="Calibri"/>
        <family val="2"/>
      </rPr>
      <t>47</t>
    </r>
  </si>
  <si>
    <r>
      <t xml:space="preserve">Eficacia de la participación ciudadana para mejorar la gestión institucional </t>
    </r>
    <r>
      <rPr>
        <b/>
        <sz val="11"/>
        <color rgb="FF000000"/>
        <rFont val="Calibri"/>
        <family val="2"/>
      </rPr>
      <t>6</t>
    </r>
  </si>
  <si>
    <r>
      <t xml:space="preserve">SEGUIMIENTO Y EVALUACIÓN DEL DESEMPEÑO INSTITUCIONAL </t>
    </r>
    <r>
      <rPr>
        <b/>
        <sz val="11"/>
        <color rgb="FF000000"/>
        <rFont val="Calibri"/>
        <family val="2"/>
      </rPr>
      <t>7</t>
    </r>
  </si>
  <si>
    <r>
      <t xml:space="preserve">Número de Productos de investigación formulados y diseñados  en la vigencia. </t>
    </r>
    <r>
      <rPr>
        <b/>
        <sz val="11"/>
        <color rgb="FF000000"/>
        <rFont val="Calibri"/>
        <family val="2"/>
      </rPr>
      <t>9</t>
    </r>
  </si>
  <si>
    <r>
      <t xml:space="preserve">INVESTIGACIÓN PENITENCIARIA Y CARCELARIA </t>
    </r>
    <r>
      <rPr>
        <b/>
        <sz val="11"/>
        <color rgb="FF000000"/>
        <rFont val="Calibri"/>
        <family val="2"/>
      </rPr>
      <t>22</t>
    </r>
  </si>
  <si>
    <r>
      <t xml:space="preserve">Número de encuentros academicos realizados para la divulgación y retroalimentación del conocimiento penitenciario. </t>
    </r>
    <r>
      <rPr>
        <b/>
        <sz val="11"/>
        <color rgb="FF000000"/>
        <rFont val="Calibri"/>
        <family val="2"/>
      </rPr>
      <t>51</t>
    </r>
  </si>
  <si>
    <r>
      <t xml:space="preserve">CONTROL INTERNO </t>
    </r>
    <r>
      <rPr>
        <b/>
        <sz val="11"/>
        <color rgb="FF000000"/>
        <rFont val="Calibri"/>
        <family val="2"/>
      </rPr>
      <t>6</t>
    </r>
  </si>
  <si>
    <r>
      <t xml:space="preserve">Evaluacion del sistema de control interno (FURAG II) </t>
    </r>
    <r>
      <rPr>
        <b/>
        <sz val="11"/>
        <color rgb="FF000000"/>
        <rFont val="Calibri"/>
        <family val="2"/>
      </rPr>
      <t>10</t>
    </r>
  </si>
  <si>
    <r>
      <t xml:space="preserve">EVALUACIÓN Y SEGUIMIENTO </t>
    </r>
    <r>
      <rPr>
        <b/>
        <sz val="11"/>
        <color rgb="FF000000"/>
        <rFont val="Calibri"/>
        <family val="2"/>
      </rPr>
      <t>23</t>
    </r>
  </si>
  <si>
    <r>
      <t xml:space="preserve">ENFOQUE HACIA LA PREVISIÓN </t>
    </r>
    <r>
      <rPr>
        <b/>
        <sz val="11"/>
        <color rgb="FF000000"/>
        <rFont val="Calibri"/>
        <family val="2"/>
      </rPr>
      <t>24</t>
    </r>
  </si>
  <si>
    <r>
      <t xml:space="preserve">EVALUACIÓN A LA GESTIÓN DEL RIESGO </t>
    </r>
    <r>
      <rPr>
        <b/>
        <sz val="11"/>
        <color rgb="FF000000"/>
        <rFont val="Calibri"/>
        <family val="2"/>
      </rPr>
      <t>25</t>
    </r>
  </si>
  <si>
    <r>
      <t xml:space="preserve">Evaluación  independienteal control Interno Contable realizada </t>
    </r>
    <r>
      <rPr>
        <b/>
        <sz val="11"/>
        <color rgb="FF000000"/>
        <rFont val="Calibri"/>
        <family val="2"/>
      </rPr>
      <t>52</t>
    </r>
  </si>
  <si>
    <r>
      <t xml:space="preserve">Evaluación del Estado del Sistema de Control Interno realizada </t>
    </r>
    <r>
      <rPr>
        <b/>
        <sz val="11"/>
        <color rgb="FF000000"/>
        <rFont val="Calibri"/>
        <family val="2"/>
      </rPr>
      <t>53</t>
    </r>
  </si>
  <si>
    <r>
      <t xml:space="preserve">Incremento Porcentual de percepción del sistema </t>
    </r>
    <r>
      <rPr>
        <b/>
        <sz val="11"/>
        <color rgb="FF000000"/>
        <rFont val="Calibri"/>
        <family val="2"/>
      </rPr>
      <t>54</t>
    </r>
  </si>
  <si>
    <r>
      <t xml:space="preserve">Evaluación de la implementación de la estrategia  de aplicación del Código de Integridad realizada. </t>
    </r>
    <r>
      <rPr>
        <b/>
        <sz val="11"/>
        <color rgb="FF000000"/>
        <rFont val="Calibri"/>
        <family val="2"/>
      </rPr>
      <t>55</t>
    </r>
  </si>
  <si>
    <r>
      <t xml:space="preserve">Plan Anticorrupción y Atención al Ciudadano formulado y monitoreado </t>
    </r>
    <r>
      <rPr>
        <b/>
        <sz val="11"/>
        <color rgb="FF000000"/>
        <rFont val="Calibri"/>
        <family val="2"/>
      </rPr>
      <t>56</t>
    </r>
  </si>
  <si>
    <r>
      <t>TRATAMIENTO PENITENCIARIO</t>
    </r>
    <r>
      <rPr>
        <b/>
        <sz val="11"/>
        <color rgb="FF000000"/>
        <rFont val="Calibri"/>
        <family val="2"/>
      </rPr>
      <t xml:space="preserve"> 7</t>
    </r>
  </si>
  <si>
    <r>
      <t xml:space="preserve">ATENCIÓN SOCIAL </t>
    </r>
    <r>
      <rPr>
        <b/>
        <sz val="11"/>
        <color rgb="FF000000"/>
        <rFont val="Calibri"/>
        <family val="2"/>
      </rPr>
      <t>26</t>
    </r>
  </si>
  <si>
    <r>
      <t xml:space="preserve">TRATAMIENTO PENITENCIARIO </t>
    </r>
    <r>
      <rPr>
        <b/>
        <sz val="11"/>
        <color rgb="FF000000"/>
        <rFont val="Calibri"/>
        <family val="2"/>
      </rPr>
      <t>27</t>
    </r>
  </si>
  <si>
    <r>
      <t xml:space="preserve">APOYO ESPIRITUAL </t>
    </r>
    <r>
      <rPr>
        <b/>
        <sz val="11"/>
        <color rgb="FF000000"/>
        <rFont val="Calibri"/>
        <family val="2"/>
      </rPr>
      <t>28</t>
    </r>
  </si>
  <si>
    <r>
      <t xml:space="preserve">EDUCACIÓN PENITENCIARIA Y CARCELARIA </t>
    </r>
    <r>
      <rPr>
        <b/>
        <sz val="11"/>
        <color rgb="FF000000"/>
        <rFont val="Calibri"/>
        <family val="2"/>
      </rPr>
      <t>29</t>
    </r>
  </si>
  <si>
    <r>
      <t xml:space="preserve">CULTURA DEPORTE Y RECREACIÓN </t>
    </r>
    <r>
      <rPr>
        <b/>
        <sz val="11"/>
        <color rgb="FF000000"/>
        <rFont val="Calibri"/>
        <family val="2"/>
      </rPr>
      <t>30</t>
    </r>
  </si>
  <si>
    <r>
      <t xml:space="preserve">ACTIVIDADES OCUPACIONALES </t>
    </r>
    <r>
      <rPr>
        <b/>
        <sz val="11"/>
        <color rgb="FF000000"/>
        <rFont val="Calibri"/>
        <family val="2"/>
      </rPr>
      <t>31</t>
    </r>
  </si>
  <si>
    <r>
      <t xml:space="preserve">ACTIVIDADES PRODUCTIVAS </t>
    </r>
    <r>
      <rPr>
        <b/>
        <sz val="11"/>
        <color rgb="FF000000"/>
        <rFont val="Calibri"/>
        <family val="2"/>
      </rPr>
      <t>32</t>
    </r>
  </si>
  <si>
    <r>
      <t xml:space="preserve">GESTIÓN COMERCIAL </t>
    </r>
    <r>
      <rPr>
        <b/>
        <sz val="11"/>
        <color rgb="FF000000"/>
        <rFont val="Calibri"/>
        <family val="2"/>
      </rPr>
      <t>33</t>
    </r>
  </si>
  <si>
    <r>
      <t>ALIMENTACIÓN</t>
    </r>
    <r>
      <rPr>
        <b/>
        <sz val="11"/>
        <color rgb="FF000000"/>
        <rFont val="Calibri"/>
        <family val="2"/>
      </rPr>
      <t xml:space="preserve"> 34</t>
    </r>
  </si>
  <si>
    <r>
      <t xml:space="preserve">ASEGURAMIENTO EN SALUD </t>
    </r>
    <r>
      <rPr>
        <b/>
        <sz val="11"/>
        <color rgb="FF000000"/>
        <rFont val="Calibri"/>
        <family val="2"/>
      </rPr>
      <t>35</t>
    </r>
  </si>
  <si>
    <r>
      <t xml:space="preserve">SALUD PUBLICA </t>
    </r>
    <r>
      <rPr>
        <b/>
        <sz val="11"/>
        <color rgb="FF000000"/>
        <rFont val="Calibri"/>
        <family val="2"/>
      </rPr>
      <t>36</t>
    </r>
  </si>
  <si>
    <r>
      <t xml:space="preserve">SERVICIOS DE SALUD </t>
    </r>
    <r>
      <rPr>
        <b/>
        <sz val="11"/>
        <color rgb="FF000000"/>
        <rFont val="Calibri"/>
        <family val="2"/>
      </rPr>
      <t>37</t>
    </r>
  </si>
  <si>
    <r>
      <t xml:space="preserve">Porcentaje de la poblaciòn intramural con Entrega de elementos de aseo personal a la PPL en abril, agosto y diciembre </t>
    </r>
    <r>
      <rPr>
        <b/>
        <sz val="11"/>
        <color rgb="FF000000"/>
        <rFont val="Calibri"/>
        <family val="2"/>
      </rPr>
      <t>57</t>
    </r>
  </si>
  <si>
    <r>
      <t xml:space="preserve">Porcentaje de cumplimiento de las VIVIF  programadas </t>
    </r>
    <r>
      <rPr>
        <b/>
        <sz val="11"/>
        <color rgb="FF000000"/>
        <rFont val="Calibri"/>
        <family val="2"/>
      </rPr>
      <t>58</t>
    </r>
  </si>
  <si>
    <r>
      <t xml:space="preserve">Porcentaje de la poblaciòn intramural  atendida por atención psicológica que solicita atención </t>
    </r>
    <r>
      <rPr>
        <b/>
        <sz val="11"/>
        <color rgb="FF000000"/>
        <rFont val="Calibri"/>
        <family val="2"/>
      </rPr>
      <t>59</t>
    </r>
  </si>
  <si>
    <r>
      <t xml:space="preserve">Porcentaje de cumplimiento de la poblaciòn intramural  con actividades de  prevención al consumo de SPA </t>
    </r>
    <r>
      <rPr>
        <b/>
        <sz val="11"/>
        <color rgb="FF000000"/>
        <rFont val="Calibri"/>
        <family val="2"/>
      </rPr>
      <t>60</t>
    </r>
  </si>
  <si>
    <r>
      <t xml:space="preserve">Nùmero de ERON con protocolo de detección de riesgo suicida implementado </t>
    </r>
    <r>
      <rPr>
        <b/>
        <sz val="11"/>
        <color rgb="FF000000"/>
        <rFont val="Calibri"/>
        <family val="2"/>
      </rPr>
      <t>61</t>
    </r>
  </si>
  <si>
    <r>
      <t xml:space="preserve">Porcentaje de cumplimiento de la poblaciòn reconocida con condiciones excepcional   atendida en programas dirigidos a grupos con condiciones excepcionales </t>
    </r>
    <r>
      <rPr>
        <b/>
        <sz val="11"/>
        <color rgb="FF000000"/>
        <rFont val="Calibri"/>
        <family val="2"/>
      </rPr>
      <t>62</t>
    </r>
  </si>
  <si>
    <r>
      <t xml:space="preserve">Índice de cumplimiento integral  (fìsico, gestiòn y financiero) proyecto de inversión </t>
    </r>
    <r>
      <rPr>
        <b/>
        <sz val="11"/>
        <color rgb="FF000000"/>
        <rFont val="Calibri"/>
        <family val="2"/>
      </rPr>
      <t>63</t>
    </r>
  </si>
  <si>
    <r>
      <t xml:space="preserve">Porcentaje de ERON proyectados con programas de atención a niños </t>
    </r>
    <r>
      <rPr>
        <b/>
        <sz val="11"/>
        <color rgb="FF000000"/>
        <rFont val="Calibri"/>
        <family val="2"/>
      </rPr>
      <t>64</t>
    </r>
  </si>
  <si>
    <r>
      <t xml:space="preserve">Porcentaje de cumplimiento de la poblaciòn intramural  clasificada y/o con seguimiento  en fase de tratamiento </t>
    </r>
    <r>
      <rPr>
        <b/>
        <sz val="11"/>
        <color rgb="FF000000"/>
        <rFont val="Calibri"/>
        <family val="2"/>
      </rPr>
      <t>65</t>
    </r>
  </si>
  <si>
    <r>
      <t xml:space="preserve">Porcentaje de cumplimiento de la poblaciòn intramural  condenada asignada a actividades ocupacionales TEE </t>
    </r>
    <r>
      <rPr>
        <b/>
        <sz val="11"/>
        <color rgb="FF000000"/>
        <rFont val="Calibri"/>
        <family val="2"/>
      </rPr>
      <t>66</t>
    </r>
  </si>
  <si>
    <r>
      <t xml:space="preserve">Porcentaje de cumplimiento de la poblaciòn intramural   que participan en programas psicosociales con fines de tratamiento </t>
    </r>
    <r>
      <rPr>
        <b/>
        <sz val="11"/>
        <color rgb="FF000000"/>
        <rFont val="Calibri"/>
        <family val="2"/>
      </rPr>
      <t xml:space="preserve">67 </t>
    </r>
  </si>
  <si>
    <r>
      <t xml:space="preserve"> Nùmero  de Comunidades terapéuticas  en funcionamiento a nivel nacional </t>
    </r>
    <r>
      <rPr>
        <b/>
        <sz val="11"/>
        <color rgb="FF000000"/>
        <rFont val="Calibri"/>
        <family val="2"/>
      </rPr>
      <t>68</t>
    </r>
  </si>
  <si>
    <r>
      <t xml:space="preserve">Porcentaje de ERON  desarrollando la educación  mediante el modelo educativo del INPEC aprobado. </t>
    </r>
    <r>
      <rPr>
        <b/>
        <sz val="11"/>
        <color rgb="FF000000"/>
        <rFont val="Calibri"/>
        <family val="2"/>
      </rPr>
      <t>70</t>
    </r>
  </si>
  <si>
    <r>
      <t xml:space="preserve">Porcentaje de ERON vinculando a Poblaciòn Intramural  en los programas de educación superior  </t>
    </r>
    <r>
      <rPr>
        <b/>
        <sz val="11"/>
        <color rgb="FF000000"/>
        <rFont val="Calibri"/>
        <family val="2"/>
      </rPr>
      <t>71</t>
    </r>
  </si>
  <si>
    <r>
      <t xml:space="preserve">Porcentaje de ERON vinculando a Poblaciòn Intramural  en los programas de educación para el trabajo y  desarrollo humano  </t>
    </r>
    <r>
      <rPr>
        <b/>
        <sz val="11"/>
        <color rgb="FF000000"/>
        <rFont val="Calibri"/>
        <family val="2"/>
      </rPr>
      <t>72</t>
    </r>
  </si>
  <si>
    <r>
      <t xml:space="preserve">Porcentaje de ERON con programa  de validación y preparación  para presentar pruebas de Estado ICFES  </t>
    </r>
    <r>
      <rPr>
        <b/>
        <sz val="11"/>
        <color rgb="FF000000"/>
        <rFont val="Calibri"/>
        <family val="2"/>
      </rPr>
      <t>73</t>
    </r>
  </si>
  <si>
    <r>
      <t xml:space="preserve">Porcentaje de ERON con Poblaciòn Intramural  con  programa de alfabetización </t>
    </r>
    <r>
      <rPr>
        <b/>
        <sz val="11"/>
        <color rgb="FF000000"/>
        <rFont val="Calibri"/>
        <family val="2"/>
      </rPr>
      <t>74</t>
    </r>
  </si>
  <si>
    <r>
      <t xml:space="preserve">Porcentaje de ERON dotados con material bibliográfico y mobiliario para bibliotecas </t>
    </r>
    <r>
      <rPr>
        <b/>
        <sz val="11"/>
        <color rgb="FF000000"/>
        <rFont val="Calibri"/>
        <family val="2"/>
      </rPr>
      <t>75</t>
    </r>
  </si>
  <si>
    <r>
      <t xml:space="preserve">Porcentaje de ERON  con programas deportivos y recreativos implementados   </t>
    </r>
    <r>
      <rPr>
        <b/>
        <sz val="11"/>
        <color rgb="FF000000"/>
        <rFont val="Calibri"/>
        <family val="2"/>
      </rPr>
      <t>76</t>
    </r>
  </si>
  <si>
    <r>
      <t xml:space="preserve">Porcentaje de ERON   con elementos para deporte, recreación, cultura y bibliotecas dotados </t>
    </r>
    <r>
      <rPr>
        <b/>
        <sz val="11"/>
        <color rgb="FF000000"/>
        <rFont val="Calibri"/>
        <family val="2"/>
      </rPr>
      <t>77</t>
    </r>
  </si>
  <si>
    <r>
      <t xml:space="preserve">Porcentaje de ERON   con programas culturales y artísticos implementado. </t>
    </r>
    <r>
      <rPr>
        <b/>
        <sz val="11"/>
        <color rgb="FF000000"/>
        <rFont val="Calibri"/>
        <family val="2"/>
      </rPr>
      <t>78</t>
    </r>
  </si>
  <si>
    <r>
      <t xml:space="preserve">Número  de planes ocupacionales actualizados  </t>
    </r>
    <r>
      <rPr>
        <b/>
        <sz val="11"/>
        <color rgb="FF000000"/>
        <rFont val="Calibri"/>
        <family val="2"/>
      </rPr>
      <t>79</t>
    </r>
  </si>
  <si>
    <r>
      <t xml:space="preserve">Número total de actividades productivas intervenidas </t>
    </r>
    <r>
      <rPr>
        <b/>
        <sz val="11"/>
        <color rgb="FF000000"/>
        <rFont val="Calibri"/>
        <family val="2"/>
      </rPr>
      <t>80</t>
    </r>
  </si>
  <si>
    <r>
      <t xml:space="preserve">Número de productos recibidos vendidos para puntos de ventas </t>
    </r>
    <r>
      <rPr>
        <b/>
        <sz val="11"/>
        <color rgb="FF000000"/>
        <rFont val="Calibri"/>
        <family val="2"/>
      </rPr>
      <t>81</t>
    </r>
  </si>
  <si>
    <r>
      <t>Porcentaje de ERON con cumplimiento a la política y procedimientos de alimentación</t>
    </r>
    <r>
      <rPr>
        <b/>
        <sz val="11"/>
        <color rgb="FF000000"/>
        <rFont val="Calibri"/>
        <family val="2"/>
      </rPr>
      <t xml:space="preserve"> 82</t>
    </r>
  </si>
  <si>
    <r>
      <t>Porcentaje total de población a cargo del INPEC  asegurada a un sistema de salud en Colombia</t>
    </r>
    <r>
      <rPr>
        <b/>
        <sz val="11"/>
        <color rgb="FF000000"/>
        <rFont val="Calibri"/>
        <family val="2"/>
      </rPr>
      <t xml:space="preserve"> 83</t>
    </r>
  </si>
  <si>
    <r>
      <t xml:space="preserve">Porcentaje total de ERON que notifican de manera oportuna por periodo epidemiológico </t>
    </r>
    <r>
      <rPr>
        <b/>
        <sz val="11"/>
        <color rgb="FF000000"/>
        <rFont val="Calibri"/>
        <family val="2"/>
      </rPr>
      <t>84</t>
    </r>
  </si>
  <si>
    <r>
      <t xml:space="preserve">Porcentaje  total de ERON que realizaron acciones de IEC priorizadas en el mes </t>
    </r>
    <r>
      <rPr>
        <b/>
        <sz val="11"/>
        <color rgb="FF000000"/>
        <rFont val="Calibri"/>
        <family val="2"/>
      </rPr>
      <t>85</t>
    </r>
  </si>
  <si>
    <r>
      <t xml:space="preserve">Porcentaje  total de  EMI realizados por el prestador de salud Intramural en el periodo </t>
    </r>
    <r>
      <rPr>
        <b/>
        <sz val="11"/>
        <color rgb="FF000000"/>
        <rFont val="Calibri"/>
        <family val="2"/>
      </rPr>
      <t>86</t>
    </r>
  </si>
  <si>
    <r>
      <t xml:space="preserve">Porcentaje  total de  EMI realizados por el prestador de salud Intramural en el periodo </t>
    </r>
    <r>
      <rPr>
        <b/>
        <sz val="11"/>
        <color rgb="FF000000"/>
        <rFont val="Calibri"/>
        <family val="2"/>
      </rPr>
      <t>87</t>
    </r>
  </si>
  <si>
    <t>Porcentaje de cumplimiento de la poblaciòn intramural  condenada asignada a actividades ocupacionales TEE</t>
  </si>
  <si>
    <t xml:space="preserve"> Porcentaje  de asistencias efectuadas por parte de los lideres espirituales de acuerdo a su culto  religiosa</t>
  </si>
  <si>
    <r>
      <t xml:space="preserve"> Porcentaje de asistencias efectuadas por parte de los lideres espirituales de acuerdo a su culto  religiosa </t>
    </r>
    <r>
      <rPr>
        <b/>
        <sz val="11"/>
        <color rgb="FF000000"/>
        <rFont val="Calibri"/>
        <family val="2"/>
      </rPr>
      <t>69</t>
    </r>
  </si>
  <si>
    <t>Porcentaje de ERON con información estadistica consolidada</t>
  </si>
  <si>
    <r>
      <t xml:space="preserve">SEGURIDAD PENITENCIARIA </t>
    </r>
    <r>
      <rPr>
        <b/>
        <sz val="11"/>
        <color rgb="FF000000"/>
        <rFont val="Calibri"/>
        <family val="2"/>
      </rPr>
      <t>8</t>
    </r>
  </si>
  <si>
    <r>
      <t xml:space="preserve">Porcentaje de  documentos actualizados del proceso de seguridad </t>
    </r>
    <r>
      <rPr>
        <b/>
        <sz val="11"/>
        <color rgb="FF000000"/>
        <rFont val="Calibri"/>
        <family val="2"/>
      </rPr>
      <t>16</t>
    </r>
  </si>
  <si>
    <r>
      <t xml:space="preserve">Porcentaje de cumplimiento de los  ERON con planta tipo definida para el personal del CCV </t>
    </r>
    <r>
      <rPr>
        <b/>
        <sz val="11"/>
        <color rgb="FF000000"/>
        <rFont val="Calibri"/>
        <family val="2"/>
      </rPr>
      <t>17</t>
    </r>
  </si>
  <si>
    <r>
      <t xml:space="preserve">SEGURIDAD PENITENCIARIA Y CARCELARIA </t>
    </r>
    <r>
      <rPr>
        <b/>
        <sz val="11"/>
        <color rgb="FF000000"/>
        <rFont val="Calibri"/>
        <family val="2"/>
      </rPr>
      <t>38</t>
    </r>
  </si>
  <si>
    <r>
      <t xml:space="preserve">PROYECCIÓN CUERPO DE CUSTODIA </t>
    </r>
    <r>
      <rPr>
        <b/>
        <sz val="11"/>
        <color rgb="FF000000"/>
        <rFont val="Calibri"/>
        <family val="2"/>
      </rPr>
      <t>39</t>
    </r>
    <r>
      <rPr>
        <sz val="11"/>
        <color rgb="FF000000"/>
        <rFont val="Calibri"/>
        <family val="2"/>
      </rPr>
      <t xml:space="preserve">
</t>
    </r>
  </si>
  <si>
    <r>
      <t xml:space="preserve">INFORMACIÓN PENITENCIARIA Y CARCELARIA </t>
    </r>
    <r>
      <rPr>
        <b/>
        <sz val="11"/>
        <color rgb="FF000000"/>
        <rFont val="Calibri"/>
        <family val="2"/>
      </rPr>
      <t>40</t>
    </r>
    <r>
      <rPr>
        <sz val="11"/>
        <color rgb="FF000000"/>
        <rFont val="Calibri"/>
        <family val="2"/>
      </rPr>
      <t xml:space="preserve">
</t>
    </r>
  </si>
  <si>
    <r>
      <t xml:space="preserve">Número de  Reportes  de las novedades de seguridad de los ERON </t>
    </r>
    <r>
      <rPr>
        <b/>
        <sz val="11"/>
        <color rgb="FF000000"/>
        <rFont val="Calibri"/>
        <family val="2"/>
        <scheme val="minor"/>
      </rPr>
      <t>88</t>
    </r>
  </si>
  <si>
    <r>
      <t xml:space="preserve">Porcentaje de cumplimiento de los ERON con la planta ideal de semovientes y logistica </t>
    </r>
    <r>
      <rPr>
        <b/>
        <sz val="11"/>
        <color rgb="FF000000"/>
        <rFont val="Calibri"/>
        <family val="2"/>
        <scheme val="minor"/>
      </rPr>
      <t>89</t>
    </r>
  </si>
  <si>
    <r>
      <t xml:space="preserve">Número operativos realizados por el GROPE </t>
    </r>
    <r>
      <rPr>
        <b/>
        <sz val="11"/>
        <color rgb="FF000000"/>
        <rFont val="Calibri"/>
        <family val="2"/>
        <scheme val="minor"/>
      </rPr>
      <t>90</t>
    </r>
  </si>
  <si>
    <r>
      <t xml:space="preserve">Porcentaje de cumplimiento de los procesos de judicialización demandados radicados </t>
    </r>
    <r>
      <rPr>
        <b/>
        <sz val="11"/>
        <color rgb="FF000000"/>
        <rFont val="Calibri"/>
        <family val="2"/>
        <scheme val="minor"/>
      </rPr>
      <t>91</t>
    </r>
  </si>
  <si>
    <r>
      <t xml:space="preserve">Número de auxiliares Bachilleres incorporados conforme al convenio interadministrativo vigente </t>
    </r>
    <r>
      <rPr>
        <b/>
        <sz val="11"/>
        <color rgb="FF000000"/>
        <rFont val="Calibri"/>
        <family val="2"/>
        <scheme val="minor"/>
      </rPr>
      <t>93</t>
    </r>
  </si>
  <si>
    <r>
      <t xml:space="preserve">Porcentaje de ERON con información estadistica consolidada </t>
    </r>
    <r>
      <rPr>
        <b/>
        <sz val="11"/>
        <color rgb="FF000000"/>
        <rFont val="Calibri"/>
        <family val="2"/>
        <scheme val="minor"/>
      </rPr>
      <t>94</t>
    </r>
  </si>
  <si>
    <r>
      <t xml:space="preserve">Porcentaje de cumplimiento de los  ERON con planta tipo definida para el personal del CCV </t>
    </r>
    <r>
      <rPr>
        <b/>
        <sz val="11"/>
        <color rgb="FF000000"/>
        <rFont val="Calibri"/>
        <family val="2"/>
        <scheme val="minor"/>
      </rPr>
      <t>92</t>
    </r>
  </si>
  <si>
    <r>
      <t xml:space="preserve">DERECHOS HUMANOS </t>
    </r>
    <r>
      <rPr>
        <b/>
        <sz val="11"/>
        <color rgb="FF000000"/>
        <rFont val="Calibri"/>
        <family val="2"/>
      </rPr>
      <t>9</t>
    </r>
  </si>
  <si>
    <r>
      <t xml:space="preserve">Numero de herramientas implementadas para la promoción y prevención de los Derechos Humanos en los Establecimientos </t>
    </r>
    <r>
      <rPr>
        <b/>
        <sz val="11"/>
        <color rgb="FF000000"/>
        <rFont val="Calibri"/>
        <family val="2"/>
      </rPr>
      <t>18</t>
    </r>
  </si>
  <si>
    <r>
      <t xml:space="preserve">PROMOCIÓN, PREVENCIÓN Y GESTIÓN DERECHOS HUMANOS  </t>
    </r>
    <r>
      <rPr>
        <b/>
        <sz val="11"/>
        <color rgb="FF000000"/>
        <rFont val="Calibri"/>
        <family val="2"/>
      </rPr>
      <t>41</t>
    </r>
  </si>
  <si>
    <r>
      <t xml:space="preserve">Numero de herramientas implementadas para la promoción de los Derechos Humanos en los Establecimientos. </t>
    </r>
    <r>
      <rPr>
        <b/>
        <sz val="11"/>
        <color rgb="FF000000"/>
        <rFont val="Calibri"/>
        <family val="2"/>
      </rPr>
      <t>95</t>
    </r>
  </si>
  <si>
    <r>
      <t xml:space="preserve">Numero de herramientas implementadas para la prevención de los Derechos Humanos en los Establecimientos. </t>
    </r>
    <r>
      <rPr>
        <b/>
        <sz val="11"/>
        <color rgb="FF000000"/>
        <rFont val="Calibri"/>
        <family val="2"/>
      </rPr>
      <t>96</t>
    </r>
  </si>
  <si>
    <r>
      <t xml:space="preserve"> Numero de herramientas diseñadas para la gestión de los Derechos Humanos. </t>
    </r>
    <r>
      <rPr>
        <b/>
        <sz val="11"/>
        <color rgb="FF000000"/>
        <rFont val="Calibri"/>
        <family val="2"/>
      </rPr>
      <t>97</t>
    </r>
  </si>
  <si>
    <t xml:space="preserve">Porcentaje de cumplimiento convalidación de las TVD del Instituto por el AGN </t>
  </si>
  <si>
    <t>Porcentaje de cumplimiento de la convalidación de las TRD del Instituto por el AGN</t>
  </si>
  <si>
    <t xml:space="preserve">Porcentaje de Implementación TRD en las sedes del Instituto </t>
  </si>
  <si>
    <t xml:space="preserve">Porcentaje de Implementación  TVD en las sedes del Instituto </t>
  </si>
  <si>
    <t xml:space="preserve">Porcentaje de cumplimiento de las transferencias documentales programadas ejecutadas </t>
  </si>
  <si>
    <t xml:space="preserve">Porcentaje de cumplimiento de las acciones de actualización aplicativo GESDOC </t>
  </si>
  <si>
    <r>
      <t xml:space="preserve">INFORMACIÓN Y COMUNICACIÓN </t>
    </r>
    <r>
      <rPr>
        <b/>
        <sz val="11"/>
        <color rgb="FF000000"/>
        <rFont val="Calibri"/>
        <family val="2"/>
      </rPr>
      <t>9</t>
    </r>
  </si>
  <si>
    <t>Seguimiento al Programa de Gestión Documental - PGD 19</t>
  </si>
  <si>
    <r>
      <t xml:space="preserve">CONTROL INTERNO </t>
    </r>
    <r>
      <rPr>
        <b/>
        <sz val="11"/>
        <color rgb="FF000000"/>
        <rFont val="Calibri"/>
        <family val="2"/>
      </rPr>
      <t>9</t>
    </r>
  </si>
  <si>
    <r>
      <t xml:space="preserve">PSICOSOCIAL </t>
    </r>
    <r>
      <rPr>
        <b/>
        <sz val="11"/>
        <color rgb="FF000000"/>
        <rFont val="Calibri"/>
        <family val="2"/>
      </rPr>
      <t>10</t>
    </r>
  </si>
  <si>
    <r>
      <t xml:space="preserve">SALUD </t>
    </r>
    <r>
      <rPr>
        <b/>
        <sz val="11"/>
        <color rgb="FF000000"/>
        <rFont val="Calibri"/>
        <family val="2"/>
      </rPr>
      <t>13</t>
    </r>
  </si>
  <si>
    <r>
      <t xml:space="preserve">DESARROLLO HABILIDADES PRODUCTIVAS </t>
    </r>
    <r>
      <rPr>
        <b/>
        <sz val="11"/>
        <color rgb="FF000000"/>
        <rFont val="Calibri"/>
        <family val="2"/>
      </rPr>
      <t>12</t>
    </r>
  </si>
  <si>
    <r>
      <t xml:space="preserve">EDUCACIÓN </t>
    </r>
    <r>
      <rPr>
        <b/>
        <sz val="11"/>
        <color rgb="FF000000"/>
        <rFont val="Calibri"/>
        <family val="2"/>
      </rPr>
      <t>11</t>
    </r>
  </si>
  <si>
    <r>
      <t xml:space="preserve">Promover al Instituto el seguimiento a la gestión y su desempeño </t>
    </r>
    <r>
      <rPr>
        <b/>
        <sz val="11"/>
        <color rgb="FF000000"/>
        <rFont val="Calibri"/>
        <family val="2"/>
      </rPr>
      <t>16</t>
    </r>
  </si>
  <si>
    <r>
      <t xml:space="preserve">Eficacia del seguimiento a la gestión institucional y la evaluación de los resultados obtenidos </t>
    </r>
    <r>
      <rPr>
        <b/>
        <sz val="11"/>
        <color rgb="FF000000"/>
        <rFont val="Calibri"/>
        <family val="2"/>
      </rPr>
      <t>8</t>
    </r>
  </si>
  <si>
    <r>
      <t xml:space="preserve">Porcentaje del cumplimiento al seguimiento del plan institucional Nacional </t>
    </r>
    <r>
      <rPr>
        <b/>
        <sz val="11"/>
        <color rgb="FF000000"/>
        <rFont val="Calibri"/>
        <family val="2"/>
      </rPr>
      <t>48</t>
    </r>
  </si>
  <si>
    <r>
      <t xml:space="preserve">Porcentaje del cumplimiento al seguimiento del plan institucional Dirección Regional </t>
    </r>
    <r>
      <rPr>
        <b/>
        <sz val="11"/>
        <color rgb="FF000000"/>
        <rFont val="Calibri"/>
        <family val="2"/>
      </rPr>
      <t>49</t>
    </r>
  </si>
  <si>
    <r>
      <t xml:space="preserve">Porcentaje del cumplimiento al seguimiento del plan institucional Establecimiento de reclusión </t>
    </r>
    <r>
      <rPr>
        <b/>
        <sz val="11"/>
        <color rgb="FF000000"/>
        <rFont val="Calibri"/>
        <family val="2"/>
      </rPr>
      <t>50</t>
    </r>
  </si>
  <si>
    <r>
      <t xml:space="preserve">GESTIÓN DEL CONOCIMIENTO  </t>
    </r>
    <r>
      <rPr>
        <b/>
        <sz val="11"/>
        <color rgb="FF000000"/>
        <rFont val="Calibri"/>
        <family val="2"/>
      </rPr>
      <t>8</t>
    </r>
  </si>
  <si>
    <r>
      <t xml:space="preserve">Desarrollar una cultura organizacional fundamentada en la información, el control y la evaluación </t>
    </r>
    <r>
      <rPr>
        <b/>
        <sz val="11"/>
        <color rgb="FF000000"/>
        <rFont val="Calibri"/>
        <family val="2"/>
      </rPr>
      <t>18</t>
    </r>
  </si>
  <si>
    <r>
      <t xml:space="preserve">DISEÑAR E IMPLEMENTAR PROGRAMAS DE TRATAMIENTO PENITENCIARIO Y DE ATENCION SOCIAL EFICACES BENEFICIANDO A LA PPL Y FACILITANDO SU PROCESO DE PRISIONALIZACIÓN </t>
    </r>
    <r>
      <rPr>
        <b/>
        <sz val="11"/>
        <color rgb="FF000000"/>
        <rFont val="Calibri"/>
        <family val="2"/>
      </rPr>
      <t>19</t>
    </r>
  </si>
  <si>
    <r>
      <t xml:space="preserve">Implemetar el modelo educativo del INPEC en cada uno de los ERON,  incluyendo  las actividades deportivas, recreativas y culturales como parte constitutiva del tratamiento penitenciario,   en pro de  mejorar   la calidad de la educación impartida a los privados de la libertad. </t>
    </r>
    <r>
      <rPr>
        <b/>
        <sz val="11"/>
        <color rgb="FF000000"/>
        <rFont val="Calibri"/>
        <family val="2"/>
      </rPr>
      <t>20</t>
    </r>
  </si>
  <si>
    <r>
      <t xml:space="preserve">Promover el desarrollo de actividades laborales ocupacionales y productivas para las personas privadas de la libertad </t>
    </r>
    <r>
      <rPr>
        <b/>
        <sz val="11"/>
        <color rgb="FF000000"/>
        <rFont val="Calibri"/>
        <family val="2"/>
      </rPr>
      <t>21</t>
    </r>
  </si>
  <si>
    <r>
      <t xml:space="preserve">Establecer estrategias encaminadas al acceso y vigilancia de los servicios en salud y alimentación a la población a cargo del INPEC </t>
    </r>
    <r>
      <rPr>
        <b/>
        <sz val="11"/>
        <color rgb="FF000000"/>
        <rFont val="Calibri"/>
        <family val="2"/>
      </rPr>
      <t>22</t>
    </r>
  </si>
  <si>
    <r>
      <t xml:space="preserve">Generar condiciones permanentes de seguridad en los ERON. </t>
    </r>
    <r>
      <rPr>
        <b/>
        <sz val="11"/>
        <color rgb="FF000000"/>
        <rFont val="Calibri"/>
        <family val="2"/>
      </rPr>
      <t>23</t>
    </r>
  </si>
  <si>
    <r>
      <t xml:space="preserve">Establecer la planta del Cuerpo de Custodia de cada establecimiento de acuerdo a sus puestos de servicio </t>
    </r>
    <r>
      <rPr>
        <b/>
        <sz val="11"/>
        <color rgb="FF000000"/>
        <rFont val="Calibri"/>
        <family val="2"/>
      </rPr>
      <t>24</t>
    </r>
  </si>
  <si>
    <r>
      <t xml:space="preserve">No PPL ACCEDE AL TRATAMIENTO PENITENCIARIO / TOTAL PPL CONDENADA </t>
    </r>
    <r>
      <rPr>
        <b/>
        <sz val="11"/>
        <color rgb="FF000000"/>
        <rFont val="Calibri"/>
        <family val="2"/>
      </rPr>
      <t xml:space="preserve">11                                                                                                                                                                                                                                                                                                                                                                                                           </t>
    </r>
    <r>
      <rPr>
        <sz val="11"/>
        <color rgb="FF000000"/>
        <rFont val="Calibri"/>
        <family val="2"/>
      </rPr>
      <t xml:space="preserve">N° PPL Beneficiada en los programas de atención social / ppl Intramural </t>
    </r>
    <r>
      <rPr>
        <b/>
        <sz val="11"/>
        <color rgb="FF000000"/>
        <rFont val="Calibri"/>
        <family val="2"/>
      </rPr>
      <t>12</t>
    </r>
  </si>
  <si>
    <r>
      <t xml:space="preserve">N° de programas Eficaces implementados </t>
    </r>
    <r>
      <rPr>
        <b/>
        <sz val="11"/>
        <color rgb="FF000000"/>
        <rFont val="Calibri"/>
        <family val="2"/>
      </rPr>
      <t>13</t>
    </r>
  </si>
  <si>
    <r>
      <t xml:space="preserve">Número de actividades productivas autosuficientes / Número de actividades productivas </t>
    </r>
    <r>
      <rPr>
        <b/>
        <sz val="11"/>
        <color rgb="FF000000"/>
        <rFont val="Calibri"/>
        <family val="2"/>
      </rPr>
      <t>14</t>
    </r>
  </si>
  <si>
    <t xml:space="preserve">Número de estrategias establecidas  priorizadas para el mejoramiento de la prestación de servicios de salud y alimentación </t>
  </si>
  <si>
    <r>
      <t xml:space="preserve">Número de estrategias establecidas  priorizadas para el mejoramiento de la prestación de servicios de salud y alimentación </t>
    </r>
    <r>
      <rPr>
        <b/>
        <sz val="11"/>
        <color rgb="FF000000"/>
        <rFont val="Calibri"/>
        <family val="2"/>
      </rPr>
      <t>15</t>
    </r>
  </si>
  <si>
    <r>
      <t xml:space="preserve">SEGURIDAD Y VIGILANCIA  </t>
    </r>
    <r>
      <rPr>
        <b/>
        <sz val="11"/>
        <color rgb="FF000000"/>
        <rFont val="Calibri"/>
        <family val="2"/>
      </rPr>
      <t>14</t>
    </r>
  </si>
  <si>
    <r>
      <t xml:space="preserve">CUERPO DE CUSTODIA </t>
    </r>
    <r>
      <rPr>
        <b/>
        <sz val="11"/>
        <color rgb="FF000000"/>
        <rFont val="Calibri"/>
        <family val="2"/>
      </rPr>
      <t>15</t>
    </r>
  </si>
  <si>
    <r>
      <t xml:space="preserve">DERECHOS HUMANOS </t>
    </r>
    <r>
      <rPr>
        <b/>
        <sz val="11"/>
        <color rgb="FF000000"/>
        <rFont val="Calibri"/>
        <family val="2"/>
      </rPr>
      <t>16</t>
    </r>
  </si>
  <si>
    <r>
      <t xml:space="preserve">Implementar herramientas de promoción, prevención y gestión para la protección de los Derechos Humanos de la población privada de la libertad en la prestación de los servicios penitenciarios y carcelarios. </t>
    </r>
    <r>
      <rPr>
        <b/>
        <sz val="11"/>
        <color rgb="FF000000"/>
        <rFont val="Calibri"/>
        <family val="2"/>
      </rPr>
      <t>25</t>
    </r>
  </si>
  <si>
    <r>
      <t xml:space="preserve">GESTIÓN DOCUMENTAL </t>
    </r>
    <r>
      <rPr>
        <b/>
        <sz val="11"/>
        <color rgb="FF000000"/>
        <rFont val="Calibri"/>
        <family val="2"/>
      </rPr>
      <t>17</t>
    </r>
  </si>
  <si>
    <r>
      <t xml:space="preserve">COMUNICACIONES </t>
    </r>
    <r>
      <rPr>
        <b/>
        <sz val="11"/>
        <color rgb="FF000000"/>
        <rFont val="Calibri"/>
        <family val="2"/>
      </rPr>
      <t>18</t>
    </r>
  </si>
  <si>
    <r>
      <t xml:space="preserve">Promover  los recursos de información  y comunicación en pro de  la imagen institucional.  </t>
    </r>
    <r>
      <rPr>
        <b/>
        <sz val="11"/>
        <color rgb="FF000000"/>
        <rFont val="Calibri"/>
        <family val="2"/>
      </rPr>
      <t>27</t>
    </r>
  </si>
  <si>
    <r>
      <t xml:space="preserve">Implementar el Programa de Gestión Documental del Instituto  </t>
    </r>
    <r>
      <rPr>
        <b/>
        <sz val="11"/>
        <color rgb="FF000000"/>
        <rFont val="Calibri"/>
        <family val="2"/>
      </rPr>
      <t>26</t>
    </r>
  </si>
  <si>
    <t>IS99</t>
  </si>
  <si>
    <t>IS100</t>
  </si>
  <si>
    <t>IS101</t>
  </si>
  <si>
    <t>IS102</t>
  </si>
  <si>
    <t>IS103</t>
  </si>
  <si>
    <t>IS104</t>
  </si>
  <si>
    <r>
      <t xml:space="preserve">Porcentaje de cumplimiento de la convalidación de las TRD del Instituto por el AGN </t>
    </r>
    <r>
      <rPr>
        <b/>
        <sz val="11"/>
        <color rgb="FF000000"/>
        <rFont val="Calibri"/>
        <family val="2"/>
        <scheme val="minor"/>
      </rPr>
      <t>98</t>
    </r>
  </si>
  <si>
    <r>
      <t xml:space="preserve">Porcentaje de cumplimiento convalidación de las TVD del Instituto por el AGN  </t>
    </r>
    <r>
      <rPr>
        <b/>
        <sz val="11"/>
        <color rgb="FF000000"/>
        <rFont val="Calibri"/>
        <family val="2"/>
        <scheme val="minor"/>
      </rPr>
      <t>99</t>
    </r>
  </si>
  <si>
    <r>
      <t xml:space="preserve">Porcentaje de Implementación TRD en las sedes del Instituto </t>
    </r>
    <r>
      <rPr>
        <b/>
        <sz val="11"/>
        <color rgb="FF000000"/>
        <rFont val="Calibri"/>
        <family val="2"/>
        <scheme val="minor"/>
      </rPr>
      <t>100</t>
    </r>
  </si>
  <si>
    <r>
      <t xml:space="preserve">Porcentaje de Implementación  TVD en las sedes del Instituto </t>
    </r>
    <r>
      <rPr>
        <b/>
        <sz val="11"/>
        <color rgb="FF000000"/>
        <rFont val="Calibri"/>
        <family val="2"/>
        <scheme val="minor"/>
      </rPr>
      <t>101</t>
    </r>
  </si>
  <si>
    <r>
      <t xml:space="preserve">Porcentaje de cumplimiento de las transferencias documentales programadas ejecutadas  </t>
    </r>
    <r>
      <rPr>
        <b/>
        <sz val="11"/>
        <color rgb="FF000000"/>
        <rFont val="Calibri"/>
        <family val="2"/>
        <scheme val="minor"/>
      </rPr>
      <t>102</t>
    </r>
  </si>
  <si>
    <r>
      <t>Porcentaje de cumplimiento de las acciones de actualización aplicativo GESDOC  1</t>
    </r>
    <r>
      <rPr>
        <b/>
        <sz val="11"/>
        <color rgb="FF000000"/>
        <rFont val="Calibri"/>
        <family val="2"/>
        <scheme val="minor"/>
      </rPr>
      <t>03</t>
    </r>
  </si>
  <si>
    <r>
      <t xml:space="preserve">Garantizar un adeucado flujo de información tanto interna  como externa </t>
    </r>
    <r>
      <rPr>
        <b/>
        <sz val="11"/>
        <color rgb="FF000000"/>
        <rFont val="Calibri"/>
        <family val="2"/>
      </rPr>
      <t>10</t>
    </r>
  </si>
  <si>
    <r>
      <t xml:space="preserve"> Número de herramientas diseñadas para la promoción, prevención y gestión de los Derechos Humanos</t>
    </r>
    <r>
      <rPr>
        <b/>
        <sz val="11"/>
        <color rgb="FF000000"/>
        <rFont val="Calibri"/>
        <family val="2"/>
      </rPr>
      <t xml:space="preserve"> 9</t>
    </r>
  </si>
  <si>
    <r>
      <t xml:space="preserve">Garantizar el orden y la disciplina en los establecimientos de reclusión, el cumplimiento de las penas y las medidas de detención preventiva, todo en el marco del respeto de los derechos humanos y la dignidad de las personas privadas de la libertad, los visitantes y funcionarios. </t>
    </r>
    <r>
      <rPr>
        <b/>
        <sz val="11"/>
        <color rgb="FF000000"/>
        <rFont val="Calibri"/>
        <family val="2"/>
      </rPr>
      <t>8</t>
    </r>
  </si>
  <si>
    <r>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r>
    <r>
      <rPr>
        <b/>
        <sz val="11"/>
        <color rgb="FF000000"/>
        <rFont val="Calibri"/>
        <family val="2"/>
      </rPr>
      <t xml:space="preserve"> 7</t>
    </r>
  </si>
  <si>
    <r>
      <t xml:space="preserve">Promover la construcción de una cultura de análisis y retroalimentción para el mejoramiento continuo. </t>
    </r>
    <r>
      <rPr>
        <b/>
        <sz val="11"/>
        <color rgb="FF000000"/>
        <rFont val="Calibri"/>
        <family val="2"/>
      </rPr>
      <t>5</t>
    </r>
  </si>
  <si>
    <r>
      <t xml:space="preserve">Conocer los avances en la consecución de resultados previstos en su marco estratégico. </t>
    </r>
    <r>
      <rPr>
        <b/>
        <sz val="11"/>
        <color rgb="FF000000"/>
        <rFont val="Calibri"/>
        <family val="2"/>
      </rPr>
      <t>4</t>
    </r>
  </si>
  <si>
    <r>
      <t xml:space="preserve">Ejecutar la planeación institucional en el marco de los valores del servicio público. </t>
    </r>
    <r>
      <rPr>
        <b/>
        <sz val="11"/>
        <color rgb="FF000000"/>
        <rFont val="Calibri"/>
        <family val="2"/>
      </rPr>
      <t>3</t>
    </r>
  </si>
  <si>
    <r>
      <t>Diseñar la ruta estrategica con miras a fortalecer la confianza ciudadana y la legitimidad.</t>
    </r>
    <r>
      <rPr>
        <b/>
        <sz val="11"/>
        <color rgb="FF000000"/>
        <rFont val="Calibri"/>
        <family val="2"/>
      </rPr>
      <t xml:space="preserve"> 2</t>
    </r>
  </si>
  <si>
    <r>
      <t xml:space="preserve">Fortalecer la gestión del empleo público aplicando la planeación durante el ciclo del servidor público (ingreso, desarrollo y retiro), para que los servidores penitenciarios desarrollen sus funciones de acuerdo con las condiciones requeridas por la entidad. </t>
    </r>
    <r>
      <rPr>
        <b/>
        <sz val="11"/>
        <color rgb="FF000000"/>
        <rFont val="Calibri"/>
        <family val="2"/>
      </rPr>
      <t>1</t>
    </r>
  </si>
  <si>
    <t>Porcentaje de cumplimiento reporte noticioso (noticas favorables, negativas y neutras)</t>
  </si>
  <si>
    <t>Porcentaje de cumplimiento de estrategias de comunicación diseñadas e implementadas</t>
  </si>
  <si>
    <r>
      <t xml:space="preserve">Porcentaje de cumplimiento de estrategias de comunicación diseñadas e implementadas </t>
    </r>
    <r>
      <rPr>
        <b/>
        <sz val="11"/>
        <color rgb="FF000000"/>
        <rFont val="Calibri"/>
        <family val="2"/>
      </rPr>
      <t>104</t>
    </r>
  </si>
  <si>
    <r>
      <t xml:space="preserve">Porcentaje de cumplimiento reporte noticioso (noticas favorables, negativas y neutras) </t>
    </r>
    <r>
      <rPr>
        <b/>
        <sz val="11"/>
        <color rgb="FF000000"/>
        <rFont val="Calibri"/>
        <family val="2"/>
      </rPr>
      <t>105</t>
    </r>
    <r>
      <rPr>
        <sz val="11"/>
        <color theme="1"/>
        <rFont val="Calibri"/>
        <family val="2"/>
        <scheme val="minor"/>
      </rPr>
      <t/>
    </r>
  </si>
  <si>
    <t xml:space="preserve">Porcentaje de acciones realizadas a mejorar y fortalecer la imagen institucional </t>
  </si>
  <si>
    <r>
      <t xml:space="preserve">Porcentaje de acciones realizadas a mejorar y fortalecer la imagen institucional   </t>
    </r>
    <r>
      <rPr>
        <b/>
        <sz val="11"/>
        <color rgb="FF000000"/>
        <rFont val="Calibri"/>
        <family val="2"/>
      </rPr>
      <t>20</t>
    </r>
  </si>
  <si>
    <t>Porcentaje de cumplimiento de actas de toma fisica de las unidades ejecutoras del instituto</t>
  </si>
  <si>
    <t>Porcentaje de cumplimiento de Avisos de Siniestros reportados  Presentados a los Corredores de Seguros</t>
  </si>
  <si>
    <r>
      <t xml:space="preserve">Porcentaje de cumplimiento  Cuentas pagadas/Cuentas radicadas </t>
    </r>
    <r>
      <rPr>
        <b/>
        <sz val="11"/>
        <color rgb="FF000000"/>
        <rFont val="Calibri"/>
        <family val="2"/>
      </rPr>
      <t>28</t>
    </r>
  </si>
  <si>
    <r>
      <t xml:space="preserve">Porcentaje de cumplimiento de actas de toma fisica de las unidades ejecutoras del instituto </t>
    </r>
    <r>
      <rPr>
        <b/>
        <sz val="11"/>
        <color rgb="FF000000"/>
        <rFont val="Calibri"/>
        <family val="2"/>
      </rPr>
      <t>29</t>
    </r>
  </si>
  <si>
    <r>
      <t xml:space="preserve">Porcentaje de cumplimiento de Avisos de Siniestros reportados  Presentados a los Corredores de Seguros </t>
    </r>
    <r>
      <rPr>
        <b/>
        <sz val="11"/>
        <color rgb="FF000000"/>
        <rFont val="Calibri"/>
        <family val="2"/>
      </rPr>
      <t>31</t>
    </r>
  </si>
  <si>
    <r>
      <t xml:space="preserve">Porcentaje de recursos programados en el PAA para ejecutar en el periodo  ejecutados   </t>
    </r>
    <r>
      <rPr>
        <b/>
        <sz val="11"/>
        <color rgb="FF000000"/>
        <rFont val="Calibri"/>
        <family val="2"/>
      </rPr>
      <t xml:space="preserve"> 32</t>
    </r>
    <r>
      <rPr>
        <sz val="11"/>
        <color rgb="FF000000"/>
        <rFont val="Calibri"/>
        <family val="2"/>
      </rPr>
      <t xml:space="preserve">    </t>
    </r>
  </si>
  <si>
    <t>Porcentaje de cumplimiento requerimientos demograficos poblacional demandados tramitados</t>
  </si>
  <si>
    <t xml:space="preserve">Porcentaje de cumplimiento de solicitudes de ajuste presupuesto demandadas tramitadas </t>
  </si>
  <si>
    <t>Porcentaje de cumplimiento de solicitudes de ajuste presupuesto demandadas tramitadas   12</t>
  </si>
  <si>
    <t>Porcentaje de cumplimiento,  demandados de Traslados, remisiones y fijaciones tramitados</t>
  </si>
  <si>
    <t>Porcentaje de cumplimiento de quejas, reclamos, sugerencias y  denuncias recepcionadas tramitadas</t>
  </si>
  <si>
    <t>Porcentaje de cumplimiento de Alianzas estratégicas gubernamentales y no gubernamentales acordadas</t>
  </si>
  <si>
    <r>
      <t xml:space="preserve">Porcentaje de cumplimiento,  demandados de Traslados, remisiones y fijaciones tramitados </t>
    </r>
    <r>
      <rPr>
        <b/>
        <sz val="11"/>
        <color rgb="FF000000"/>
        <rFont val="Calibri"/>
        <family val="2"/>
      </rPr>
      <t>14</t>
    </r>
  </si>
  <si>
    <r>
      <t xml:space="preserve">Porcentaje de cumplimiento de quejas, reclamos, sugerencias y  denuncias recepcionadas tramitadas </t>
    </r>
    <r>
      <rPr>
        <b/>
        <sz val="11"/>
        <color rgb="FF000000"/>
        <rFont val="Calibri"/>
        <family val="2"/>
      </rPr>
      <t>15</t>
    </r>
  </si>
  <si>
    <r>
      <t xml:space="preserve">Porcentaje de cumplimiento de Alianzas estratégicas gubernamentales y no gubernamentales acordadas </t>
    </r>
    <r>
      <rPr>
        <b/>
        <sz val="11"/>
        <color rgb="FF000000"/>
        <rFont val="Calibri"/>
        <family val="2"/>
      </rPr>
      <t>17</t>
    </r>
  </si>
  <si>
    <t xml:space="preserve">Porcentaje de cumplimiento en el tramite de las quejas recepcionadas </t>
  </si>
  <si>
    <r>
      <t xml:space="preserve">Porcentaje de cumplimiento en el tramite de las quejas recepcionadas </t>
    </r>
    <r>
      <rPr>
        <b/>
        <sz val="11"/>
        <color rgb="FF000000"/>
        <rFont val="Calibri"/>
        <family val="2"/>
      </rPr>
      <t>44</t>
    </r>
    <r>
      <rPr>
        <sz val="11"/>
        <color rgb="FF000000"/>
        <rFont val="Calibri"/>
        <family val="2"/>
      </rPr>
      <t xml:space="preserve"> </t>
    </r>
  </si>
  <si>
    <t>Porcentaje de cumplimiento de las Actividades de capacitación programadas sobre  la ley 1952 de 2019  realizadas</t>
  </si>
  <si>
    <r>
      <t>Porcentaje de cumplimiento de las Actividades de capacitación programadas sobre  la ley 1952 de 2019  realizadas 4</t>
    </r>
    <r>
      <rPr>
        <b/>
        <sz val="11"/>
        <color rgb="FF000000"/>
        <rFont val="Calibri"/>
        <family val="2"/>
      </rPr>
      <t>5</t>
    </r>
  </si>
  <si>
    <t>GESTIÓN CON  VALORES PARA RESULTADOS</t>
  </si>
  <si>
    <t>GESTIÓN ESTRATÉGICA DEL TALENTO HUMANO</t>
  </si>
  <si>
    <t xml:space="preserve">INTEGRIDAD </t>
  </si>
  <si>
    <t>DIRECCIONAMIENTO ESTRATÉGICO Y PLANEACIÓN</t>
  </si>
  <si>
    <t>FORTALECIMIENTO ORGANIZACIONAL  Y SIMPLIFICACIÓN  DE PROCESOS</t>
  </si>
  <si>
    <t>SEGUIMIENTO Y EVALUACIÓN  INSTITUCIONAL</t>
  </si>
  <si>
    <t xml:space="preserve">GESTIÓN DEL CONOCIMIENTO </t>
  </si>
  <si>
    <t>Evaluación  independiente al control Interno Contable realizada</t>
  </si>
  <si>
    <t>INDICADORES SIGOB</t>
  </si>
  <si>
    <t>INDICADORES SINERGIA</t>
  </si>
  <si>
    <t>SIGOB 1</t>
  </si>
  <si>
    <t>SIGOB 2</t>
  </si>
  <si>
    <t>SIGOB 3</t>
  </si>
  <si>
    <t>SIGOB 4</t>
  </si>
  <si>
    <t>SINERGIA 1</t>
  </si>
  <si>
    <t>Número de Mujeres atendidas con hijos menores de tres años en Establecimientos de Reclusión de Orden Nacional (ERON)</t>
  </si>
  <si>
    <t>SINERGIA 2</t>
  </si>
  <si>
    <t>Porcentaje de personas atendidas en programas de atención especial para pospenados a nivel nacional</t>
  </si>
  <si>
    <t>SINERGIA 3</t>
  </si>
  <si>
    <t>Generar la captura y distribución del conocimiento. 17</t>
  </si>
  <si>
    <r>
      <t xml:space="preserve">Promover el Mejoramiento Continuo del Instituto. </t>
    </r>
    <r>
      <rPr>
        <b/>
        <sz val="11"/>
        <color rgb="FF000000"/>
        <rFont val="Calibri"/>
        <family val="2"/>
      </rPr>
      <t>6</t>
    </r>
  </si>
  <si>
    <t>Número PPL Accede al tratamiento penitenciario / total ppl condenada</t>
  </si>
  <si>
    <t>Número PPL Beneficiada en los programas de atención social / ppl Intramural</t>
  </si>
  <si>
    <t>Tasa anual de estudiantes promovidos  en la Escuela Penitenciaria</t>
  </si>
  <si>
    <t xml:space="preserve"> Porcentaje  de atenciones y orientaciones  demandadas Atendidas</t>
  </si>
  <si>
    <t>Seguimiento al "Programa de formación de lideres a través del manejo de la inteligencia emocional y social de la población privada de libertad del establecimiento de CAMIS Acacias-Meta".</t>
  </si>
  <si>
    <t>IS71</t>
  </si>
  <si>
    <t>Desarrollo e implementación de los modulos de traslados</t>
  </si>
  <si>
    <t xml:space="preserve">Procesos disciplinarios, quejas e informes finalizados  </t>
  </si>
  <si>
    <t xml:space="preserve">Prevenir conductas que afecten la disciplina al interior de la Institución.    </t>
  </si>
  <si>
    <t>P289</t>
  </si>
  <si>
    <t>Estándares para la reacreditación de la Academia con ACA con cumplimiento al 100%</t>
  </si>
  <si>
    <t>P290</t>
  </si>
  <si>
    <t xml:space="preserve">Diseñar y poner en operación un sistema de monitoreo de las variables de Derechos Humanos en los ERON (uso excesivo de la fuerza, irregularidades en aislamiento, violencia sexual) para generar un documento diagnóstico  </t>
  </si>
  <si>
    <t>P291</t>
  </si>
  <si>
    <t>P292</t>
  </si>
  <si>
    <t>Realizar el ejercicio a modo experimental de un mapeo de conocimiento e innovación de acuerdo a los lineamientos del MIPG</t>
  </si>
  <si>
    <t>Implementación fases de plan de trabajo diagnostico madurez de colaboración conocimiento en G Suite.</t>
  </si>
  <si>
    <t>Fortalecer el programa de asistencia espiritual a través de la cartillas y material didáctico de apoyo.</t>
  </si>
  <si>
    <t>Proponer alianzas de voluntariado con base en las necesidades identificadas en los ERON</t>
  </si>
  <si>
    <t>Actualizar los documentos asociados al proceso Planificación Institucional de acuerdo a las necesidades.</t>
  </si>
  <si>
    <t xml:space="preserve">Ajustar y presentar a la Oficina Asesora Jurídica los proyectos de resolución producto de las mesas de trabajo con los dueños de procesos para desarrollar la Estructura Orgánica y funciones  Nivel central, Regional y de ERON </t>
  </si>
  <si>
    <t>Duplicar la cobertura en el uso de la herramienta ISOlucion en el instituto  de acuerdo al presupuesto asignado</t>
  </si>
  <si>
    <t>P293</t>
  </si>
  <si>
    <t>Actualización de la guia de Rendición de Cuentas de acuerdo a los lineamientos del DAFP</t>
  </si>
  <si>
    <t>Emitir conceptos jurídicos en materia penitenciaria y carcelaria y control de legalidad a los acuerdos y resoluciones del presentadas en el grupo de recursos y conceptos</t>
  </si>
  <si>
    <t>Seguimiento a nivel nacional en el cumplimiento a la respuesta oportuna a los ciudadanos según normatividad vigente Ley 1755 de 2015.</t>
  </si>
  <si>
    <t xml:space="preserve">Cumplir  la  normatividad vigente  y  los  procedimientos establecidos  de las  PQRSD radicadas en el  INPEC . </t>
  </si>
  <si>
    <t xml:space="preserve">Medir la  tipología de las PQRSD mas solicitadas por  los ciudadanos  a nivel nacional. </t>
  </si>
  <si>
    <t>Campaña de socialización de la cultura de servicio al ciudadano dirigida a los servidores penitenciarios.</t>
  </si>
  <si>
    <t>Cumplimiento a la utilización del aplicativo de las PQRSD</t>
  </si>
  <si>
    <t xml:space="preserve">Socializar los lineamientos y normatividad de acuerdo a los protocolo para la atención al ciudadano a nivel nacional </t>
  </si>
  <si>
    <t>Gestionar ante el Ministerio de Justicia la solicitud de acercamiento entre el INPEC, el Centro de Relevo y/o INSOR con el fin de realizar una actividad de sensibilización sobre lenguaje de señas dirigido a los servidores penitenciarios.</t>
  </si>
  <si>
    <t>Socializar la oferta pública de servicios del Instituto y generar espacios de participación con ciudadanía y demás grupos de valor (Ferias de servicio).</t>
  </si>
  <si>
    <t>Definir incentivos para la participación ciudadana (capacitaciones, reconocimientos, premios a ciudadanos o grupos de interés).</t>
  </si>
  <si>
    <t>P294</t>
  </si>
  <si>
    <t>Programas académicos implementados en el marco del Plan Institucional de Capacitación.</t>
  </si>
  <si>
    <t>Presentación Proyecto para promover  la Dirección Escuela de Formación en una Institución de Educación Superior</t>
  </si>
  <si>
    <t>Programas de formación académica o laboral radicados ante la autoridad educativa competente para aprobación.</t>
  </si>
  <si>
    <t>P297</t>
  </si>
  <si>
    <t>Cumplimiento PAAC por parte de la OFICI</t>
  </si>
  <si>
    <t>P298</t>
  </si>
  <si>
    <t>P299</t>
  </si>
  <si>
    <t>P300</t>
  </si>
  <si>
    <t>Formulación, aprobación y publicación del Plan de tratamiento de riesgos de seguridad y privacidad de la información</t>
  </si>
  <si>
    <t>Formulación, aprobación y publicación del  Plan de seguridad y privacidad de la información</t>
  </si>
  <si>
    <t>Formulación, aprobación y publicación del Plan Estratégico de Tecnologías de la Información PETI</t>
  </si>
  <si>
    <t>Diseñar los modelos para la gestión de los Sistemas de Información - Implentación PETI</t>
  </si>
  <si>
    <t>Administración de Sistemas de Información - Implentación PETI</t>
  </si>
  <si>
    <t>Diseñar el Plan de Calidada de Datos para la  Gestión de la Información  -Implentación PETI</t>
  </si>
  <si>
    <t>Uso y Apropiación de la Tecnología - Implentación PETI</t>
  </si>
  <si>
    <t>Diseñar el Modelo de planeación TI -Implentación PETI</t>
  </si>
  <si>
    <t>Proyectar el Plan de comunicaciones PETI -Implentación PETI</t>
  </si>
  <si>
    <t>Implementar  el Plan de tratamiento de riesgos de seguridad y privacidad de la información</t>
  </si>
  <si>
    <t>Formular  acciones preventivas con base   las quejas  de mayor Impacto analizadas en el comite  CRAET, que afecten la imagen del instituto.</t>
  </si>
  <si>
    <t>Hacer seguimiento a la oportunidad en las respuestas emitidas a las PQRSD por parte de las dependencias del Instituto, a través del sistema del Gesdoc y/o Quejas web.</t>
  </si>
  <si>
    <t>Hacer cumplir el lineamiento establecido sobre  la atención preferencial  en  las oficinas de atención al  ciudadano.</t>
  </si>
  <si>
    <t>Fortalecer las oficinas de atencion al ciudadano, mediante la implementacion de herramientas tecnologicas e infraestructura fisica para mejorar la calidad y eficiencia en la prestacion del servicio al ciudadano.</t>
  </si>
  <si>
    <t xml:space="preserve">Verificar el cumplimiento de los lineamientos implementados en las oficinas de atencion al  ciudadano a nivel  nacional.         </t>
  </si>
  <si>
    <t>Divulgar la carta de trato digno al PPL y ciudadanos en general en  lengua Wayyu a nivel nacional.</t>
  </si>
  <si>
    <t>Llevar a cabo lineamientos en el temasde lenguaje claro y sencillo a los servidores penitenciarios que lideran las oficinas de atencion al ciudadano a nivel nacional e.</t>
  </si>
  <si>
    <t>Verificar  el cumplimiento del recurso humano frente a las oficinas de atencion al ciudadano en el nivel central, Direcciones Regionales y ERON.</t>
  </si>
  <si>
    <t xml:space="preserve">Atender los requerimientos allegados por los diferentes canales de atención a la ciudadanía respecto al desarrollo de la RdC 2019. </t>
  </si>
  <si>
    <t>Definir incentivos para la participación ciudadana (capacitaciones, reconocimientos, premios a ciudadanos o grupos de interes).</t>
  </si>
  <si>
    <t>Plan de Bienestar e Incentivos elaborado, socializado y publicado</t>
  </si>
  <si>
    <t xml:space="preserve">Plan Anual de Trabajo de Seguridad y Salud en el Trabajo a con estándares mínimos del SG-SST elaborado, publicado y socializado. </t>
  </si>
  <si>
    <t>Plan anual de vacantes elaborado y publicado</t>
  </si>
  <si>
    <t>P301</t>
  </si>
  <si>
    <t>P302</t>
  </si>
  <si>
    <t>Plan de Previsión de Recursos Humanos elaborado y publicado</t>
  </si>
  <si>
    <t>Plan anual de vacantes implementado</t>
  </si>
  <si>
    <t>Plan de Bienestar e Incentivos Institucional implementado</t>
  </si>
  <si>
    <t>P303</t>
  </si>
  <si>
    <t xml:space="preserve">Plan Anual de Trabajo de Seguridad y Salud en el Trabajo implementado. </t>
  </si>
  <si>
    <t>P304</t>
  </si>
  <si>
    <t>P305</t>
  </si>
  <si>
    <t>Plan P Estratégico de Talento Humano elaborado y publicado</t>
  </si>
  <si>
    <t>Plan Institucional de Archivos de la entidad elaborado y publicado</t>
  </si>
  <si>
    <t>P03</t>
  </si>
  <si>
    <t>Diseñar Herramientas para la conmemoracion de los dias  relacionados con  Derechos Humanos</t>
  </si>
  <si>
    <t>Evaluar la  socialización  de las campañas transparencia  pasiva, canales de atención al ciudadano, cultura del servicio, protocolo de atención,  desarrolladas por las oficinas de atención al ciudadano de cada ERON.</t>
  </si>
  <si>
    <t xml:space="preserve">Porcentaje de recursos programados en el PAC para ejecutar en el periodo  ejecutados        </t>
  </si>
  <si>
    <t>Porcentaje de cumplimiento de Ingreso proyectado</t>
  </si>
  <si>
    <t>IS105</t>
  </si>
  <si>
    <t>Porcentaje de ERON con puntos de venta móviles en funcionamiento.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</si>
</sst>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quot;$&quot;\ * #,##0.00_);_(&quot;$&quot;\ * \(#,##0.00\);_(&quot;$&quot;\ * &quot;-&quot;??_);_(@_)"/>
    <numFmt numFmtId="165" formatCode="_(* #,##0.00_);_(* \(#,##0.00\);_(* &quot;-&quot;??_);_(@_)"/>
    <numFmt numFmtId="166" formatCode="&quot;$&quot;\ #,##0.00"/>
    <numFmt numFmtId="167" formatCode="_(* #,##0_);_(* \(#,##0\);_(* &quot;-&quot;??_);_(@_)"/>
    <numFmt numFmtId="168" formatCode="0.0%"/>
    <numFmt numFmtId="169" formatCode="_-* #,##0_-;\-* #,##0_-;_-* &quot;-&quot;_-;_-@"/>
    <numFmt numFmtId="170" formatCode="0.0"/>
    <numFmt numFmtId="171" formatCode="0.000%"/>
  </numFmts>
  <fonts count="66"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FF0000"/>
      <name val="Calibri"/>
      <family val="2"/>
    </font>
    <font>
      <sz val="11"/>
      <color rgb="FF000000"/>
      <name val="Calibri"/>
      <family val="2"/>
    </font>
    <font>
      <sz val="11"/>
      <color rgb="FF000000"/>
      <name val="Calibri"/>
      <family val="2"/>
    </font>
    <font>
      <b/>
      <sz val="12"/>
      <color rgb="FF000000"/>
      <name val="Calibri"/>
      <family val="2"/>
    </font>
    <font>
      <sz val="9"/>
      <color indexed="81"/>
      <name val="Tahoma"/>
      <family val="2"/>
    </font>
    <font>
      <b/>
      <sz val="9"/>
      <color indexed="81"/>
      <name val="Tahoma"/>
      <family val="2"/>
    </font>
    <font>
      <sz val="9"/>
      <color rgb="FF000000"/>
      <name val="Arial Narrow"/>
      <family val="2"/>
    </font>
    <font>
      <sz val="9"/>
      <name val="Arial Narrow"/>
      <family val="2"/>
    </font>
    <font>
      <b/>
      <sz val="9"/>
      <name val="Arial Narrow"/>
      <family val="2"/>
    </font>
    <font>
      <b/>
      <sz val="9"/>
      <color rgb="FF000000"/>
      <name val="Arial Narrow"/>
      <family val="2"/>
    </font>
    <font>
      <b/>
      <u/>
      <sz val="9"/>
      <color rgb="FFFFFFFF"/>
      <name val="Arial Narrow"/>
      <family val="2"/>
    </font>
    <font>
      <b/>
      <sz val="9"/>
      <color rgb="FFFFFFFF"/>
      <name val="Arial Narrow"/>
      <family val="2"/>
    </font>
    <font>
      <b/>
      <sz val="9"/>
      <color rgb="FFFF0000"/>
      <name val="Arial Narrow"/>
      <family val="2"/>
    </font>
    <font>
      <b/>
      <sz val="9"/>
      <color rgb="FFC00000"/>
      <name val="Arial Narrow"/>
      <family val="2"/>
    </font>
    <font>
      <strike/>
      <sz val="9"/>
      <name val="Arial Narrow"/>
      <family val="2"/>
    </font>
    <font>
      <b/>
      <strike/>
      <sz val="9"/>
      <color rgb="FFFF0000"/>
      <name val="Arial Narrow"/>
      <family val="2"/>
    </font>
    <font>
      <b/>
      <strike/>
      <sz val="9"/>
      <color rgb="FF000000"/>
      <name val="Arial Narrow"/>
      <family val="2"/>
    </font>
    <font>
      <strike/>
      <sz val="9"/>
      <color rgb="FF000000"/>
      <name val="Arial Narrow"/>
      <family val="2"/>
    </font>
    <font>
      <b/>
      <strike/>
      <sz val="9"/>
      <name val="Arial Narrow"/>
      <family val="2"/>
    </font>
    <font>
      <b/>
      <sz val="9"/>
      <color theme="0"/>
      <name val="Arial Narrow"/>
      <family val="2"/>
    </font>
    <font>
      <sz val="9"/>
      <color theme="0"/>
      <name val="Arial Narrow"/>
      <family val="2"/>
    </font>
    <font>
      <u/>
      <sz val="9"/>
      <color rgb="FFFFFFFF"/>
      <name val="Arial Narrow"/>
      <family val="2"/>
    </font>
    <font>
      <sz val="9"/>
      <color rgb="FFFFFFFF"/>
      <name val="Arial Narrow"/>
      <family val="2"/>
    </font>
    <font>
      <sz val="9"/>
      <color rgb="FFFF0000"/>
      <name val="Arial Narrow"/>
      <family val="2"/>
    </font>
    <font>
      <b/>
      <u/>
      <sz val="9"/>
      <name val="Arial Narrow"/>
      <family val="2"/>
    </font>
    <font>
      <b/>
      <u/>
      <sz val="9"/>
      <color theme="0"/>
      <name val="Arial Narrow"/>
      <family val="2"/>
    </font>
    <font>
      <u/>
      <sz val="9"/>
      <color theme="0"/>
      <name val="Arial Narrow"/>
      <family val="2"/>
    </font>
    <font>
      <b/>
      <sz val="14"/>
      <color rgb="FF00435A"/>
      <name val="Arial Narrow"/>
      <family val="2"/>
    </font>
    <font>
      <sz val="14"/>
      <color rgb="FF00435A"/>
      <name val="Arial Narrow"/>
      <family val="2"/>
    </font>
    <font>
      <b/>
      <sz val="11"/>
      <color theme="0"/>
      <name val="Arial Narrow"/>
      <family val="2"/>
    </font>
    <font>
      <b/>
      <sz val="9"/>
      <color theme="1"/>
      <name val="Arial Narrow"/>
      <family val="2"/>
    </font>
    <font>
      <b/>
      <sz val="10"/>
      <color theme="0"/>
      <name val="Arial Narrow"/>
      <family val="2"/>
    </font>
    <font>
      <sz val="11"/>
      <name val="Calibri"/>
      <family val="2"/>
    </font>
    <font>
      <sz val="11"/>
      <color theme="1"/>
      <name val="Calibri"/>
      <family val="2"/>
    </font>
    <font>
      <b/>
      <sz val="8"/>
      <color rgb="FF000000"/>
      <name val="Arial Narrow"/>
      <family val="2"/>
    </font>
    <font>
      <sz val="11"/>
      <color theme="1"/>
      <name val="Arial Narrow"/>
      <family val="2"/>
    </font>
    <font>
      <b/>
      <sz val="11"/>
      <color rgb="FFFF0000"/>
      <name val="Arial Narrow"/>
      <family val="2"/>
    </font>
    <font>
      <sz val="11"/>
      <color rgb="FFFF0000"/>
      <name val="Arial Narrow"/>
      <family val="2"/>
    </font>
    <font>
      <sz val="11"/>
      <color rgb="FF000000"/>
      <name val="Arial Narrow"/>
      <family val="2"/>
    </font>
    <font>
      <b/>
      <sz val="11"/>
      <color rgb="FF000000"/>
      <name val="Arial Narrow"/>
      <family val="2"/>
    </font>
    <font>
      <b/>
      <sz val="12"/>
      <color theme="0"/>
      <name val="Rockwell"/>
      <family val="1"/>
    </font>
    <font>
      <b/>
      <sz val="9"/>
      <name val="Rockwell"/>
      <family val="1"/>
    </font>
    <font>
      <b/>
      <sz val="14"/>
      <name val="Arial"/>
      <family val="2"/>
    </font>
    <font>
      <b/>
      <sz val="12"/>
      <color theme="0"/>
      <name val="Arial Narrow"/>
      <family val="2"/>
    </font>
    <font>
      <b/>
      <sz val="10"/>
      <name val="Arial Narrow"/>
      <family val="2"/>
    </font>
    <font>
      <b/>
      <sz val="12"/>
      <name val="Arial Narrow"/>
      <family val="2"/>
    </font>
    <font>
      <b/>
      <sz val="11"/>
      <color rgb="FFFF0000"/>
      <name val="Sylfaen"/>
      <family val="1"/>
    </font>
    <font>
      <sz val="11"/>
      <color theme="1"/>
      <name val="Sylfaen"/>
      <family val="1"/>
    </font>
    <font>
      <b/>
      <sz val="11"/>
      <name val="Sylfaen"/>
      <family val="1"/>
    </font>
    <font>
      <b/>
      <sz val="11"/>
      <color theme="1"/>
      <name val="Sylfaen"/>
      <family val="1"/>
    </font>
    <font>
      <b/>
      <sz val="11"/>
      <color rgb="FFC00000"/>
      <name val="Sylfaen"/>
      <family val="1"/>
    </font>
    <font>
      <b/>
      <sz val="14"/>
      <color theme="0"/>
      <name val="Arial Narrow"/>
      <family val="2"/>
    </font>
    <font>
      <sz val="11"/>
      <name val="Calibri"/>
      <family val="2"/>
      <scheme val="minor"/>
    </font>
    <font>
      <b/>
      <sz val="12"/>
      <color rgb="FFFF0000"/>
      <name val="Arial Narrow"/>
      <family val="2"/>
    </font>
    <font>
      <sz val="12"/>
      <name val="Arial Narrow"/>
      <family val="2"/>
    </font>
    <font>
      <sz val="12"/>
      <color rgb="FF000000"/>
      <name val="Arial Narrow"/>
      <family val="2"/>
    </font>
    <font>
      <sz val="11"/>
      <name val="Arial Narrow"/>
      <family val="2"/>
    </font>
    <font>
      <sz val="11"/>
      <color rgb="FF000000"/>
      <name val="Calibri"/>
      <family val="2"/>
      <scheme val="minor"/>
    </font>
    <font>
      <b/>
      <sz val="11"/>
      <color rgb="FF000000"/>
      <name val="Calibri"/>
      <family val="2"/>
    </font>
    <font>
      <b/>
      <sz val="11"/>
      <color rgb="FF000000"/>
      <name val="Calibri"/>
      <family val="2"/>
      <scheme val="minor"/>
    </font>
  </fonts>
  <fills count="104">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rgb="FF002060"/>
        <bgColor rgb="FF002060"/>
      </patternFill>
    </fill>
    <fill>
      <patternFill patternType="solid">
        <fgColor rgb="FFFF0000"/>
        <bgColor rgb="FFFF0000"/>
      </patternFill>
    </fill>
    <fill>
      <patternFill patternType="solid">
        <fgColor rgb="FF0070C0"/>
        <bgColor rgb="FF0070C0"/>
      </patternFill>
    </fill>
    <fill>
      <patternFill patternType="solid">
        <fgColor rgb="FFADB9CA"/>
        <bgColor rgb="FFADB9CA"/>
      </patternFill>
    </fill>
    <fill>
      <patternFill patternType="solid">
        <fgColor rgb="FFDEEAF6"/>
        <bgColor rgb="FFDEEAF6"/>
      </patternFill>
    </fill>
    <fill>
      <patternFill patternType="solid">
        <fgColor rgb="FFD8D8D8"/>
        <bgColor rgb="FFD8D8D8"/>
      </patternFill>
    </fill>
    <fill>
      <patternFill patternType="solid">
        <fgColor rgb="FFFFFF00"/>
        <bgColor rgb="FFFFFF00"/>
      </patternFill>
    </fill>
    <fill>
      <patternFill patternType="solid">
        <fgColor rgb="FFDADADA"/>
        <bgColor rgb="FFDADADA"/>
      </patternFill>
    </fill>
    <fill>
      <patternFill patternType="solid">
        <fgColor rgb="FF92D050"/>
        <bgColor rgb="FF92D050"/>
      </patternFill>
    </fill>
    <fill>
      <patternFill patternType="solid">
        <fgColor rgb="FFFFE598"/>
        <bgColor rgb="FFFFE598"/>
      </patternFill>
    </fill>
    <fill>
      <patternFill patternType="solid">
        <fgColor rgb="FFC5E0B3"/>
        <bgColor rgb="FFC5E0B3"/>
      </patternFill>
    </fill>
    <fill>
      <patternFill patternType="solid">
        <fgColor rgb="FFA5A5A5"/>
        <bgColor rgb="FFA5A5A5"/>
      </patternFill>
    </fill>
    <fill>
      <patternFill patternType="solid">
        <fgColor rgb="FFFFC000"/>
        <bgColor rgb="FFFFC000"/>
      </patternFill>
    </fill>
    <fill>
      <patternFill patternType="solid">
        <fgColor rgb="FFA8D08D"/>
        <bgColor rgb="FFA8D08D"/>
      </patternFill>
    </fill>
    <fill>
      <patternFill patternType="solid">
        <fgColor rgb="FFBF9000"/>
        <bgColor rgb="FFBF9000"/>
      </patternFill>
    </fill>
    <fill>
      <patternFill patternType="solid">
        <fgColor rgb="FFBDD6EE"/>
        <bgColor rgb="FFBDD6EE"/>
      </patternFill>
    </fill>
    <fill>
      <patternFill patternType="solid">
        <fgColor rgb="FF70AD47"/>
        <bgColor rgb="FF70AD47"/>
      </patternFill>
    </fill>
    <fill>
      <patternFill patternType="solid">
        <fgColor rgb="FF00B0F0"/>
        <bgColor rgb="FF00B0F0"/>
      </patternFill>
    </fill>
    <fill>
      <patternFill patternType="solid">
        <fgColor rgb="FFC8C8C8"/>
        <bgColor rgb="FFC8C8C8"/>
      </patternFill>
    </fill>
    <fill>
      <patternFill patternType="solid">
        <fgColor theme="0" tint="-0.34998626667073579"/>
        <bgColor indexed="64"/>
      </patternFill>
    </fill>
    <fill>
      <patternFill patternType="solid">
        <fgColor theme="7" tint="0.39997558519241921"/>
        <bgColor rgb="FFD8D8D8"/>
      </patternFill>
    </fill>
    <fill>
      <patternFill patternType="solid">
        <fgColor rgb="FFFFFF0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70C0"/>
        <bgColor indexed="64"/>
      </patternFill>
    </fill>
    <fill>
      <patternFill patternType="solid">
        <fgColor rgb="FF00B0F0"/>
        <bgColor rgb="FFFFFFFF"/>
      </patternFill>
    </fill>
    <fill>
      <patternFill patternType="solid">
        <fgColor rgb="FF00B0F0"/>
        <bgColor indexed="64"/>
      </patternFill>
    </fill>
    <fill>
      <patternFill patternType="solid">
        <fgColor rgb="FFFF0000"/>
        <bgColor rgb="FFFFFFFF"/>
      </patternFill>
    </fill>
    <fill>
      <patternFill patternType="solid">
        <fgColor rgb="FFFF0000"/>
        <bgColor rgb="FFADB9CA"/>
      </patternFill>
    </fill>
    <fill>
      <patternFill patternType="solid">
        <fgColor rgb="FFFF0000"/>
        <bgColor rgb="FFD8D8D8"/>
      </patternFill>
    </fill>
    <fill>
      <patternFill patternType="solid">
        <fgColor theme="0"/>
        <bgColor indexed="64"/>
      </patternFill>
    </fill>
    <fill>
      <patternFill patternType="solid">
        <fgColor theme="0"/>
        <bgColor rgb="FFDADADA"/>
      </patternFill>
    </fill>
    <fill>
      <patternFill patternType="solid">
        <fgColor theme="0"/>
        <bgColor rgb="FFFFCC00"/>
      </patternFill>
    </fill>
    <fill>
      <patternFill patternType="solid">
        <fgColor rgb="FF92D050"/>
        <bgColor indexed="64"/>
      </patternFill>
    </fill>
    <fill>
      <patternFill patternType="solid">
        <fgColor rgb="FFFFFF00"/>
        <bgColor rgb="FFFFFFFF"/>
      </patternFill>
    </fill>
    <fill>
      <patternFill patternType="solid">
        <fgColor theme="0"/>
        <bgColor rgb="FFD8D8D8"/>
      </patternFill>
    </fill>
    <fill>
      <patternFill patternType="solid">
        <fgColor rgb="FFFFFF00"/>
        <bgColor rgb="FF0070C0"/>
      </patternFill>
    </fill>
    <fill>
      <patternFill patternType="solid">
        <fgColor rgb="FFFFFF00"/>
        <bgColor rgb="FFD8D8D8"/>
      </patternFill>
    </fill>
    <fill>
      <patternFill patternType="solid">
        <fgColor theme="2" tint="-9.9978637043366805E-2"/>
        <bgColor rgb="FFD8D8D8"/>
      </patternFill>
    </fill>
    <fill>
      <patternFill patternType="solid">
        <fgColor theme="2" tint="-9.9978637043366805E-2"/>
        <bgColor rgb="FFADB9CA"/>
      </patternFill>
    </fill>
    <fill>
      <patternFill patternType="solid">
        <fgColor theme="0"/>
        <bgColor rgb="FFADB9CA"/>
      </patternFill>
    </fill>
    <fill>
      <patternFill patternType="solid">
        <fgColor theme="4" tint="0.79998168889431442"/>
        <bgColor rgb="FFFFFFFF"/>
      </patternFill>
    </fill>
    <fill>
      <patternFill patternType="solid">
        <fgColor theme="2" tint="-9.9978637043366805E-2"/>
        <bgColor rgb="FFFFFFFF"/>
      </patternFill>
    </fill>
    <fill>
      <patternFill patternType="solid">
        <fgColor theme="0"/>
        <bgColor rgb="FFFFFFFF"/>
      </patternFill>
    </fill>
    <fill>
      <patternFill patternType="solid">
        <fgColor theme="0"/>
        <bgColor rgb="FFC5E0B3"/>
      </patternFill>
    </fill>
    <fill>
      <patternFill patternType="solid">
        <fgColor theme="0"/>
        <bgColor rgb="FFFFFF00"/>
      </patternFill>
    </fill>
    <fill>
      <patternFill patternType="solid">
        <fgColor theme="0"/>
        <bgColor rgb="FF92D050"/>
      </patternFill>
    </fill>
    <fill>
      <patternFill patternType="solid">
        <fgColor theme="0"/>
        <bgColor rgb="FFA5A5A5"/>
      </patternFill>
    </fill>
    <fill>
      <patternFill patternType="solid">
        <fgColor theme="0"/>
        <bgColor rgb="FFA8D08D"/>
      </patternFill>
    </fill>
    <fill>
      <patternFill patternType="solid">
        <fgColor rgb="FF0070C0"/>
        <bgColor rgb="FFADB9CA"/>
      </patternFill>
    </fill>
    <fill>
      <patternFill patternType="solid">
        <fgColor theme="4" tint="0.79998168889431442"/>
        <bgColor rgb="FFDEEAF6"/>
      </patternFill>
    </fill>
    <fill>
      <patternFill patternType="solid">
        <fgColor theme="2" tint="-9.9978637043366805E-2"/>
        <bgColor rgb="FFDEEAF6"/>
      </patternFill>
    </fill>
    <fill>
      <patternFill patternType="solid">
        <fgColor theme="2" tint="-9.9978637043366805E-2"/>
        <bgColor rgb="FFFFFF00"/>
      </patternFill>
    </fill>
    <fill>
      <patternFill patternType="solid">
        <fgColor theme="4" tint="0.79998168889431442"/>
        <bgColor rgb="FFADB9CA"/>
      </patternFill>
    </fill>
    <fill>
      <patternFill patternType="solid">
        <fgColor theme="3" tint="0.59999389629810485"/>
        <bgColor rgb="FFADB9CA"/>
      </patternFill>
    </fill>
    <fill>
      <patternFill patternType="solid">
        <fgColor theme="0"/>
        <bgColor rgb="FFBFBFBF"/>
      </patternFill>
    </fill>
    <fill>
      <patternFill patternType="solid">
        <fgColor theme="0"/>
        <bgColor rgb="FF002060"/>
      </patternFill>
    </fill>
    <fill>
      <patternFill patternType="solid">
        <fgColor theme="0"/>
        <bgColor rgb="FFFF0000"/>
      </patternFill>
    </fill>
    <fill>
      <patternFill patternType="solid">
        <fgColor theme="0"/>
        <bgColor rgb="FFFFC000"/>
      </patternFill>
    </fill>
    <fill>
      <patternFill patternType="solid">
        <fgColor rgb="FF0070C0"/>
        <bgColor rgb="FFD8D8D8"/>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79998168889431442"/>
        <bgColor rgb="FFD8D8D8"/>
      </patternFill>
    </fill>
    <fill>
      <patternFill patternType="solid">
        <fgColor theme="3" tint="0.59999389629810485"/>
        <bgColor rgb="FFD8D8D8"/>
      </patternFill>
    </fill>
    <fill>
      <patternFill patternType="solid">
        <fgColor theme="0"/>
        <bgColor rgb="FFBF9000"/>
      </patternFill>
    </fill>
    <fill>
      <patternFill patternType="solid">
        <fgColor theme="2" tint="-9.9978637043366805E-2"/>
        <bgColor rgb="FFFFE598"/>
      </patternFill>
    </fill>
    <fill>
      <patternFill patternType="solid">
        <fgColor theme="2" tint="-9.9978637043366805E-2"/>
        <bgColor rgb="FFFF0000"/>
      </patternFill>
    </fill>
    <fill>
      <patternFill patternType="solid">
        <fgColor theme="4" tint="0.79998168889431442"/>
        <bgColor rgb="FFBDD6EE"/>
      </patternFill>
    </fill>
    <fill>
      <patternFill patternType="solid">
        <fgColor rgb="FF92D050"/>
        <bgColor rgb="FF70AD47"/>
      </patternFill>
    </fill>
    <fill>
      <patternFill patternType="solid">
        <fgColor rgb="FF92D050"/>
        <bgColor rgb="FFA8D08D"/>
      </patternFill>
    </fill>
    <fill>
      <patternFill patternType="solid">
        <fgColor theme="8" tint="-0.499984740745262"/>
        <bgColor indexed="64"/>
      </patternFill>
    </fill>
    <fill>
      <patternFill patternType="solid">
        <fgColor rgb="FFFFFF00"/>
        <bgColor rgb="FF00B0F0"/>
      </patternFill>
    </fill>
    <fill>
      <patternFill patternType="solid">
        <fgColor rgb="FF7030A0"/>
        <bgColor rgb="FFFFFFFF"/>
      </patternFill>
    </fill>
    <fill>
      <patternFill patternType="solid">
        <fgColor rgb="FFFFC000"/>
        <bgColor indexed="64"/>
      </patternFill>
    </fill>
    <fill>
      <patternFill patternType="solid">
        <fgColor rgb="FF92D050"/>
        <bgColor rgb="FFFFFFFF"/>
      </patternFill>
    </fill>
    <fill>
      <patternFill patternType="solid">
        <fgColor rgb="FF00435A"/>
        <bgColor indexed="64"/>
      </patternFill>
    </fill>
    <fill>
      <patternFill patternType="solid">
        <fgColor rgb="FFFFFF81"/>
        <bgColor rgb="FFFFFF00"/>
      </patternFill>
    </fill>
    <fill>
      <patternFill patternType="solid">
        <fgColor rgb="FFFFFF81"/>
        <bgColor indexed="64"/>
      </patternFill>
    </fill>
    <fill>
      <patternFill patternType="solid">
        <fgColor rgb="FF00435A"/>
        <bgColor rgb="FF002060"/>
      </patternFill>
    </fill>
    <fill>
      <patternFill patternType="solid">
        <fgColor rgb="FF00435A"/>
        <bgColor rgb="FFFFFFFF"/>
      </patternFill>
    </fill>
    <fill>
      <patternFill patternType="solid">
        <fgColor rgb="FF00435A"/>
        <bgColor rgb="FFBFBFBF"/>
      </patternFill>
    </fill>
    <fill>
      <patternFill patternType="solid">
        <fgColor rgb="FF0078A2"/>
        <bgColor rgb="FF0070C0"/>
      </patternFill>
    </fill>
    <fill>
      <patternFill patternType="solid">
        <fgColor rgb="FF99CCFF"/>
        <bgColor rgb="FFADB9CA"/>
      </patternFill>
    </fill>
    <fill>
      <patternFill patternType="solid">
        <fgColor rgb="FFC5DDF1"/>
        <bgColor rgb="FFDEEAF6"/>
      </patternFill>
    </fill>
    <fill>
      <patternFill patternType="solid">
        <fgColor rgb="FF92D050"/>
        <bgColor rgb="FFFFFF00"/>
      </patternFill>
    </fill>
    <fill>
      <patternFill patternType="solid">
        <fgColor rgb="FF99CCFF"/>
        <bgColor rgb="FFDEEAF6"/>
      </patternFill>
    </fill>
    <fill>
      <patternFill patternType="solid">
        <fgColor theme="5" tint="0.39997558519241921"/>
        <bgColor rgb="FFFFFF00"/>
      </patternFill>
    </fill>
    <fill>
      <patternFill patternType="solid">
        <fgColor theme="8" tint="0.79998168889431442"/>
        <bgColor indexed="64"/>
      </patternFill>
    </fill>
    <fill>
      <patternFill patternType="solid">
        <fgColor rgb="FFF0F8FA"/>
        <bgColor indexed="64"/>
      </patternFill>
    </fill>
    <fill>
      <patternFill patternType="solid">
        <fgColor rgb="FFD0CECE"/>
        <bgColor indexed="64"/>
      </patternFill>
    </fill>
    <fill>
      <patternFill patternType="solid">
        <fgColor rgb="FF99CCFF"/>
        <bgColor indexed="64"/>
      </patternFill>
    </fill>
    <fill>
      <patternFill patternType="solid">
        <fgColor rgb="FF99CCFF"/>
        <bgColor rgb="FFD8D8D8"/>
      </patternFill>
    </fill>
    <fill>
      <patternFill patternType="solid">
        <fgColor rgb="FF92D050"/>
        <bgColor rgb="FFDEEAF6"/>
      </patternFill>
    </fill>
    <fill>
      <patternFill patternType="solid">
        <fgColor rgb="FFFFCC0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tint="0.39997558519241921"/>
        <bgColor rgb="FFFFFF00"/>
      </patternFill>
    </fill>
    <fill>
      <patternFill patternType="solid">
        <fgColor theme="7" tint="0.39997558519241921"/>
        <bgColor rgb="FFFFFF00"/>
      </patternFill>
    </fill>
    <fill>
      <patternFill patternType="solid">
        <fgColor rgb="FFF0F8FA"/>
        <bgColor rgb="FFFFFFFF"/>
      </patternFill>
    </fill>
  </fills>
  <borders count="101">
    <border>
      <left/>
      <right/>
      <top/>
      <bottom/>
      <diagonal/>
    </border>
    <border>
      <left style="thin">
        <color rgb="FFFFFFFF"/>
      </left>
      <right style="thin">
        <color rgb="FFFFFFFF"/>
      </right>
      <top style="thin">
        <color rgb="FFFFFFFF"/>
      </top>
      <bottom/>
      <diagonal/>
    </border>
    <border>
      <left style="double">
        <color rgb="FF44546A"/>
      </left>
      <right/>
      <top style="double">
        <color rgb="FF44546A"/>
      </top>
      <bottom style="double">
        <color rgb="FF44546A"/>
      </bottom>
      <diagonal/>
    </border>
    <border>
      <left/>
      <right/>
      <top style="double">
        <color rgb="FF44546A"/>
      </top>
      <bottom style="double">
        <color rgb="FF44546A"/>
      </bottom>
      <diagonal/>
    </border>
    <border>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diagonal/>
    </border>
    <border>
      <left style="double">
        <color rgb="FF44546A"/>
      </left>
      <right style="double">
        <color rgb="FF44546A"/>
      </right>
      <top/>
      <bottom/>
      <diagonal/>
    </border>
    <border>
      <left style="double">
        <color rgb="FF44546A"/>
      </left>
      <right/>
      <top style="double">
        <color rgb="FF44546A"/>
      </top>
      <bottom/>
      <diagonal/>
    </border>
    <border>
      <left style="double">
        <color rgb="FF44546A"/>
      </left>
      <right style="double">
        <color rgb="FF44546A"/>
      </right>
      <top/>
      <bottom style="double">
        <color rgb="FF44546A"/>
      </bottom>
      <diagonal/>
    </border>
    <border>
      <left style="double">
        <color rgb="FF44546A"/>
      </left>
      <right/>
      <top/>
      <bottom style="double">
        <color rgb="FF44546A"/>
      </bottom>
      <diagonal/>
    </border>
    <border>
      <left style="thin">
        <color rgb="FF000000"/>
      </left>
      <right style="thin">
        <color rgb="FF000000"/>
      </right>
      <top style="thin">
        <color rgb="FF000000"/>
      </top>
      <bottom style="thin">
        <color rgb="FF000000"/>
      </bottom>
      <diagonal/>
    </border>
    <border>
      <left/>
      <right style="double">
        <color rgb="FF44546A"/>
      </right>
      <top style="double">
        <color rgb="FF44546A"/>
      </top>
      <bottom/>
      <diagonal/>
    </border>
    <border>
      <left/>
      <right style="double">
        <color rgb="FF44546A"/>
      </right>
      <top/>
      <bottom/>
      <diagonal/>
    </border>
    <border>
      <left/>
      <right style="double">
        <color rgb="FF44546A"/>
      </right>
      <top/>
      <bottom style="double">
        <color rgb="FF44546A"/>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double">
        <color theme="3"/>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right style="double">
        <color theme="3"/>
      </right>
      <top style="double">
        <color theme="3"/>
      </top>
      <bottom style="double">
        <color theme="3"/>
      </bottom>
      <diagonal/>
    </border>
    <border>
      <left style="double">
        <color theme="0"/>
      </left>
      <right style="double">
        <color theme="0"/>
      </right>
      <top style="double">
        <color theme="0"/>
      </top>
      <bottom style="double">
        <color theme="0"/>
      </bottom>
      <diagonal/>
    </border>
    <border>
      <left style="double">
        <color theme="3"/>
      </left>
      <right style="double">
        <color theme="3"/>
      </right>
      <top/>
      <bottom style="double">
        <color theme="3"/>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0"/>
      </left>
      <right style="double">
        <color theme="0"/>
      </right>
      <top style="double">
        <color theme="0"/>
      </top>
      <bottom/>
      <diagonal/>
    </border>
    <border>
      <left style="double">
        <color theme="0"/>
      </left>
      <right style="double">
        <color theme="0"/>
      </right>
      <top/>
      <bottom style="double">
        <color theme="0"/>
      </bottom>
      <diagonal/>
    </border>
    <border>
      <left style="double">
        <color theme="3"/>
      </left>
      <right style="double">
        <color theme="3"/>
      </right>
      <top/>
      <bottom/>
      <diagonal/>
    </border>
    <border>
      <left style="double">
        <color theme="3"/>
      </left>
      <right style="double">
        <color theme="3"/>
      </right>
      <top style="double">
        <color theme="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uble">
        <color theme="8" tint="-0.499984740745262"/>
      </left>
      <right style="double">
        <color theme="8" tint="-0.499984740745262"/>
      </right>
      <top style="double">
        <color theme="8" tint="-0.499984740745262"/>
      </top>
      <bottom style="double">
        <color theme="8" tint="-0.499984740745262"/>
      </bottom>
      <diagonal/>
    </border>
    <border>
      <left style="double">
        <color theme="3"/>
      </left>
      <right/>
      <top style="double">
        <color theme="3"/>
      </top>
      <bottom/>
      <diagonal/>
    </border>
    <border>
      <left/>
      <right style="double">
        <color theme="3"/>
      </right>
      <top style="double">
        <color theme="3"/>
      </top>
      <bottom/>
      <diagonal/>
    </border>
    <border>
      <left style="double">
        <color theme="0"/>
      </left>
      <right/>
      <top style="double">
        <color theme="0"/>
      </top>
      <bottom/>
      <diagonal/>
    </border>
    <border>
      <left/>
      <right style="double">
        <color theme="0"/>
      </right>
      <top style="double">
        <color theme="0"/>
      </top>
      <bottom/>
      <diagonal/>
    </border>
    <border>
      <left style="double">
        <color theme="0"/>
      </left>
      <right/>
      <top/>
      <bottom/>
      <diagonal/>
    </border>
    <border>
      <left/>
      <right style="double">
        <color theme="0"/>
      </right>
      <top/>
      <bottom/>
      <diagonal/>
    </border>
    <border>
      <left style="double">
        <color theme="0"/>
      </left>
      <right/>
      <top/>
      <bottom style="double">
        <color theme="0"/>
      </bottom>
      <diagonal/>
    </border>
    <border>
      <left/>
      <right style="double">
        <color theme="0"/>
      </right>
      <top/>
      <bottom style="double">
        <color theme="0"/>
      </bottom>
      <diagonal/>
    </border>
    <border>
      <left style="double">
        <color theme="0"/>
      </left>
      <right/>
      <top style="double">
        <color theme="0"/>
      </top>
      <bottom style="double">
        <color theme="0"/>
      </bottom>
      <diagonal/>
    </border>
    <border>
      <left/>
      <right style="double">
        <color theme="0"/>
      </right>
      <top style="double">
        <color theme="0"/>
      </top>
      <bottom style="double">
        <color theme="0"/>
      </bottom>
      <diagonal/>
    </border>
    <border>
      <left style="double">
        <color theme="8" tint="-0.499984740745262"/>
      </left>
      <right/>
      <top style="double">
        <color theme="3"/>
      </top>
      <bottom/>
      <diagonal/>
    </border>
    <border>
      <left/>
      <right/>
      <top style="double">
        <color theme="3"/>
      </top>
      <bottom/>
      <diagonal/>
    </border>
    <border>
      <left style="double">
        <color theme="3"/>
      </left>
      <right/>
      <top style="double">
        <color theme="8" tint="-0.499984740745262"/>
      </top>
      <bottom style="double">
        <color theme="3"/>
      </bottom>
      <diagonal/>
    </border>
    <border>
      <left/>
      <right style="double">
        <color theme="3"/>
      </right>
      <top style="double">
        <color theme="8" tint="-0.499984740745262"/>
      </top>
      <bottom style="double">
        <color theme="3"/>
      </bottom>
      <diagonal/>
    </border>
    <border>
      <left/>
      <right style="double">
        <color theme="3"/>
      </right>
      <top/>
      <bottom/>
      <diagonal/>
    </border>
    <border>
      <left style="double">
        <color theme="3"/>
      </left>
      <right style="double">
        <color theme="8" tint="-0.499984740745262"/>
      </right>
      <top style="double">
        <color theme="3"/>
      </top>
      <bottom/>
      <diagonal/>
    </border>
    <border>
      <left style="double">
        <color theme="3"/>
      </left>
      <right style="double">
        <color theme="8" tint="-0.499984740745262"/>
      </right>
      <top/>
      <bottom/>
      <diagonal/>
    </border>
    <border>
      <left style="double">
        <color theme="3"/>
      </left>
      <right style="double">
        <color theme="8" tint="-0.499984740745262"/>
      </right>
      <top/>
      <bottom style="double">
        <color theme="3"/>
      </bottom>
      <diagonal/>
    </border>
    <border>
      <left/>
      <right/>
      <top style="double">
        <color theme="8" tint="-0.499984740745262"/>
      </top>
      <bottom style="double">
        <color theme="3"/>
      </bottom>
      <diagonal/>
    </border>
    <border>
      <left/>
      <right/>
      <top style="double">
        <color theme="0"/>
      </top>
      <bottom style="double">
        <color theme="0"/>
      </bottom>
      <diagonal/>
    </border>
    <border>
      <left/>
      <right/>
      <top style="double">
        <color theme="0"/>
      </top>
      <bottom/>
      <diagonal/>
    </border>
    <border>
      <left/>
      <right/>
      <top/>
      <bottom style="double">
        <color theme="0"/>
      </bottom>
      <diagonal/>
    </border>
    <border>
      <left style="double">
        <color theme="3"/>
      </left>
      <right style="double">
        <color theme="3"/>
      </right>
      <top style="double">
        <color theme="8" tint="-0.499984740745262"/>
      </top>
      <bottom style="double">
        <color theme="3"/>
      </bottom>
      <diagonal/>
    </border>
    <border>
      <left style="double">
        <color theme="3"/>
      </left>
      <right style="double">
        <color theme="3"/>
      </right>
      <top style="double">
        <color theme="8" tint="-0.499984740745262"/>
      </top>
      <bottom/>
      <diagonal/>
    </border>
    <border>
      <left style="double">
        <color theme="8" tint="-0.499984740745262"/>
      </left>
      <right style="double">
        <color theme="3"/>
      </right>
      <top/>
      <bottom style="double">
        <color theme="3"/>
      </bottom>
      <diagonal/>
    </border>
    <border>
      <left style="double">
        <color theme="8" tint="-0.499984740745262"/>
      </left>
      <right style="double">
        <color theme="3"/>
      </right>
      <top/>
      <bottom/>
      <diagonal/>
    </border>
    <border>
      <left style="double">
        <color theme="8" tint="-0.499984740745262"/>
      </left>
      <right style="double">
        <color theme="8" tint="-0.499984740745262"/>
      </right>
      <top style="double">
        <color theme="8" tint="-0.499984740745262"/>
      </top>
      <bottom/>
      <diagonal/>
    </border>
    <border>
      <left style="double">
        <color theme="8" tint="-0.499984740745262"/>
      </left>
      <right style="double">
        <color theme="8" tint="-0.499984740745262"/>
      </right>
      <top/>
      <bottom/>
      <diagonal/>
    </border>
    <border>
      <left style="double">
        <color theme="8" tint="-0.499984740745262"/>
      </left>
      <right style="double">
        <color theme="8" tint="-0.499984740745262"/>
      </right>
      <top/>
      <bottom style="double">
        <color theme="8" tint="-0.499984740745262"/>
      </bottom>
      <diagonal/>
    </border>
    <border>
      <left/>
      <right style="double">
        <color theme="8" tint="-0.499984740745262"/>
      </right>
      <top style="double">
        <color theme="3"/>
      </top>
      <bottom style="double">
        <color theme="3"/>
      </bottom>
      <diagonal/>
    </border>
    <border>
      <left style="double">
        <color theme="8" tint="-0.499984740745262"/>
      </left>
      <right style="double">
        <color theme="3"/>
      </right>
      <top style="double">
        <color theme="3"/>
      </top>
      <bottom/>
      <diagonal/>
    </border>
    <border>
      <left style="double">
        <color theme="8" tint="-0.499984740745262"/>
      </left>
      <right style="double">
        <color theme="8" tint="-0.499984740745262"/>
      </right>
      <top/>
      <bottom style="double">
        <color theme="3"/>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medium">
        <color indexed="64"/>
      </left>
      <right style="medium">
        <color indexed="64"/>
      </right>
      <top style="medium">
        <color indexed="64"/>
      </top>
      <bottom style="thin">
        <color indexed="64"/>
      </bottom>
      <diagonal/>
    </border>
    <border>
      <left style="double">
        <color theme="3"/>
      </left>
      <right/>
      <top/>
      <bottom/>
      <diagonal/>
    </border>
    <border>
      <left style="double">
        <color theme="8" tint="-0.499984740745262"/>
      </left>
      <right/>
      <top style="double">
        <color theme="3"/>
      </top>
      <bottom style="double">
        <color theme="8" tint="-0.499984740745262"/>
      </bottom>
      <diagonal/>
    </border>
    <border>
      <left/>
      <right/>
      <top style="double">
        <color theme="3"/>
      </top>
      <bottom style="double">
        <color theme="8" tint="-0.499984740745262"/>
      </bottom>
      <diagonal/>
    </border>
    <border>
      <left/>
      <right style="double">
        <color theme="3"/>
      </right>
      <top style="double">
        <color theme="3"/>
      </top>
      <bottom style="double">
        <color theme="8" tint="-0.499984740745262"/>
      </bottom>
      <diagonal/>
    </border>
    <border>
      <left style="double">
        <color theme="3"/>
      </left>
      <right/>
      <top style="double">
        <color theme="8" tint="-0.499984740745262"/>
      </top>
      <bottom/>
      <diagonal/>
    </border>
    <border>
      <left/>
      <right style="double">
        <color theme="3"/>
      </right>
      <top style="double">
        <color theme="8" tint="-0.499984740745262"/>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double">
        <color theme="8" tint="-0.499984740745262"/>
      </left>
      <right/>
      <top/>
      <bottom/>
      <diagonal/>
    </border>
    <border>
      <left style="double">
        <color theme="8" tint="-0.499984740745262"/>
      </left>
      <right/>
      <top/>
      <bottom style="double">
        <color theme="3"/>
      </bottom>
      <diagonal/>
    </border>
    <border>
      <left style="double">
        <color theme="8" tint="-0.499984740745262"/>
      </left>
      <right/>
      <top style="double">
        <color theme="3"/>
      </top>
      <bottom style="double">
        <color theme="3"/>
      </bottom>
      <diagonal/>
    </border>
    <border>
      <left style="double">
        <color theme="8" tint="-0.499984740745262"/>
      </left>
      <right/>
      <top style="double">
        <color theme="8" tint="-0.499984740745262"/>
      </top>
      <bottom style="double">
        <color theme="8" tint="-0.499984740745262"/>
      </bottom>
      <diagonal/>
    </border>
    <border>
      <left/>
      <right/>
      <top style="double">
        <color theme="8" tint="-0.499984740745262"/>
      </top>
      <bottom style="double">
        <color theme="8" tint="-0.499984740745262"/>
      </bottom>
      <diagonal/>
    </border>
    <border>
      <left/>
      <right style="double">
        <color theme="3"/>
      </right>
      <top style="double">
        <color theme="8" tint="-0.499984740745262"/>
      </top>
      <bottom style="double">
        <color theme="8" tint="-0.499984740745262"/>
      </bottom>
      <diagonal/>
    </border>
  </borders>
  <cellStyleXfs count="8">
    <xf numFmtId="0" fontId="0" fillId="0" borderId="0"/>
    <xf numFmtId="0" fontId="2" fillId="0" borderId="0" applyNumberFormat="0" applyFill="0" applyBorder="0" applyAlignment="0" applyProtection="0"/>
    <xf numFmtId="9" fontId="8" fillId="0" borderId="0" applyFont="0" applyFill="0" applyBorder="0" applyAlignment="0" applyProtection="0"/>
    <xf numFmtId="0" fontId="5" fillId="0" borderId="0"/>
    <xf numFmtId="0" fontId="4" fillId="0" borderId="0"/>
    <xf numFmtId="0" fontId="3" fillId="0" borderId="0"/>
    <xf numFmtId="9" fontId="7" fillId="0" borderId="0" applyFont="0" applyFill="0" applyBorder="0" applyAlignment="0" applyProtection="0"/>
    <xf numFmtId="0" fontId="7" fillId="0" borderId="0"/>
  </cellStyleXfs>
  <cellXfs count="1089">
    <xf numFmtId="0" fontId="0" fillId="0" borderId="0" xfId="0" applyFont="1" applyAlignment="1"/>
    <xf numFmtId="9" fontId="0" fillId="0" borderId="29" xfId="2" applyFont="1" applyBorder="1" applyAlignment="1">
      <alignment horizontal="center" vertical="top" wrapText="1"/>
    </xf>
    <xf numFmtId="0" fontId="0" fillId="0" borderId="0" xfId="0" applyFont="1" applyAlignment="1">
      <alignment vertical="top" wrapText="1"/>
    </xf>
    <xf numFmtId="0" fontId="0" fillId="0" borderId="17" xfId="0" applyFont="1" applyBorder="1" applyAlignment="1">
      <alignment vertical="top" wrapText="1"/>
    </xf>
    <xf numFmtId="9" fontId="0" fillId="0" borderId="17" xfId="2" applyFont="1" applyBorder="1" applyAlignment="1">
      <alignment vertical="top" wrapText="1"/>
    </xf>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20" xfId="0" applyFont="1" applyBorder="1" applyAlignment="1">
      <alignment vertical="top" wrapText="1"/>
    </xf>
    <xf numFmtId="9" fontId="0" fillId="0" borderId="20" xfId="2" applyFont="1" applyBorder="1" applyAlignment="1">
      <alignment vertical="top" wrapText="1"/>
    </xf>
    <xf numFmtId="0" fontId="0" fillId="0" borderId="21" xfId="0" applyFont="1" applyBorder="1" applyAlignment="1">
      <alignment vertical="top" wrapText="1"/>
    </xf>
    <xf numFmtId="0" fontId="0" fillId="0" borderId="22" xfId="0" applyFont="1" applyBorder="1" applyAlignment="1">
      <alignment vertical="top" wrapText="1"/>
    </xf>
    <xf numFmtId="0" fontId="7" fillId="0" borderId="17" xfId="0" applyFont="1" applyBorder="1" applyAlignment="1">
      <alignment vertical="top" wrapText="1"/>
    </xf>
    <xf numFmtId="0" fontId="9" fillId="23" borderId="23" xfId="0" applyFont="1" applyFill="1" applyBorder="1" applyAlignment="1">
      <alignment horizontal="center" vertical="center" wrapText="1"/>
    </xf>
    <xf numFmtId="0" fontId="9" fillId="23" borderId="24" xfId="0" applyFont="1" applyFill="1" applyBorder="1" applyAlignment="1">
      <alignment horizontal="center" vertical="center" wrapText="1"/>
    </xf>
    <xf numFmtId="0" fontId="0" fillId="0" borderId="0" xfId="0" applyFont="1" applyAlignment="1">
      <alignment horizontal="center" vertical="top" wrapText="1"/>
    </xf>
    <xf numFmtId="9" fontId="0" fillId="0" borderId="22" xfId="2" applyFont="1" applyBorder="1" applyAlignment="1">
      <alignment vertical="top" wrapText="1"/>
    </xf>
    <xf numFmtId="9" fontId="0" fillId="0" borderId="17" xfId="0" applyNumberFormat="1" applyFont="1" applyBorder="1" applyAlignment="1">
      <alignment vertical="top" wrapText="1"/>
    </xf>
    <xf numFmtId="0" fontId="7" fillId="0" borderId="20" xfId="0" applyFont="1" applyBorder="1" applyAlignment="1">
      <alignment vertical="top" wrapText="1"/>
    </xf>
    <xf numFmtId="9" fontId="0" fillId="0" borderId="20" xfId="0" applyNumberFormat="1" applyFont="1" applyBorder="1" applyAlignment="1">
      <alignment vertical="top" wrapText="1"/>
    </xf>
    <xf numFmtId="10" fontId="0" fillId="0" borderId="17" xfId="0" applyNumberFormat="1" applyFont="1" applyBorder="1" applyAlignment="1">
      <alignment vertical="top" wrapText="1"/>
    </xf>
    <xf numFmtId="168" fontId="0" fillId="0" borderId="17" xfId="2" applyNumberFormat="1" applyFont="1" applyBorder="1" applyAlignment="1">
      <alignment vertical="top" wrapText="1"/>
    </xf>
    <xf numFmtId="9" fontId="0" fillId="0" borderId="25" xfId="2" applyFont="1" applyBorder="1" applyAlignment="1">
      <alignment vertical="top" wrapText="1"/>
    </xf>
    <xf numFmtId="10" fontId="7" fillId="0" borderId="17" xfId="0" applyNumberFormat="1" applyFont="1" applyBorder="1" applyAlignment="1">
      <alignment vertical="top" wrapText="1"/>
    </xf>
    <xf numFmtId="9" fontId="0" fillId="25" borderId="17" xfId="2" applyFont="1" applyFill="1" applyBorder="1" applyAlignment="1">
      <alignment vertical="top" wrapText="1"/>
    </xf>
    <xf numFmtId="9" fontId="7" fillId="0" borderId="25" xfId="2" applyFont="1" applyBorder="1" applyAlignment="1">
      <alignment vertical="top" wrapText="1"/>
    </xf>
    <xf numFmtId="9" fontId="7" fillId="0" borderId="17" xfId="2" applyFont="1" applyBorder="1" applyAlignment="1">
      <alignment vertical="top" wrapText="1"/>
    </xf>
    <xf numFmtId="9" fontId="7" fillId="0" borderId="20" xfId="2" applyFont="1" applyBorder="1" applyAlignment="1">
      <alignment vertical="top" wrapText="1"/>
    </xf>
    <xf numFmtId="0" fontId="7" fillId="0" borderId="22" xfId="0" applyFont="1" applyBorder="1" applyAlignment="1">
      <alignment vertical="top" wrapText="1"/>
    </xf>
    <xf numFmtId="9" fontId="7" fillId="0" borderId="22" xfId="2" applyFont="1" applyBorder="1" applyAlignment="1">
      <alignment vertical="top" wrapText="1"/>
    </xf>
    <xf numFmtId="9" fontId="0" fillId="26" borderId="22" xfId="2" applyFont="1" applyFill="1" applyBorder="1" applyAlignment="1">
      <alignment vertical="top" wrapText="1"/>
    </xf>
    <xf numFmtId="0" fontId="0" fillId="26" borderId="21" xfId="0" applyFont="1" applyFill="1" applyBorder="1" applyAlignment="1">
      <alignment vertical="top" wrapText="1"/>
    </xf>
    <xf numFmtId="0" fontId="0" fillId="26" borderId="22" xfId="0" applyFont="1" applyFill="1" applyBorder="1" applyAlignment="1">
      <alignment vertical="top" wrapText="1"/>
    </xf>
    <xf numFmtId="9" fontId="7" fillId="26" borderId="22" xfId="2" applyFont="1" applyFill="1" applyBorder="1" applyAlignment="1">
      <alignment vertical="top" wrapText="1"/>
    </xf>
    <xf numFmtId="9" fontId="0" fillId="26" borderId="17" xfId="2" applyFont="1" applyFill="1" applyBorder="1" applyAlignment="1">
      <alignment vertical="top" wrapText="1"/>
    </xf>
    <xf numFmtId="0" fontId="0" fillId="26" borderId="18" xfId="0" applyFont="1" applyFill="1" applyBorder="1" applyAlignment="1">
      <alignment vertical="top" wrapText="1"/>
    </xf>
    <xf numFmtId="0" fontId="7" fillId="26" borderId="17" xfId="0" applyFont="1" applyFill="1" applyBorder="1" applyAlignment="1">
      <alignment vertical="top" wrapText="1"/>
    </xf>
    <xf numFmtId="10" fontId="0" fillId="26" borderId="17" xfId="0" applyNumberFormat="1" applyFont="1" applyFill="1" applyBorder="1" applyAlignment="1">
      <alignment vertical="top" wrapText="1"/>
    </xf>
    <xf numFmtId="9" fontId="0" fillId="26" borderId="25" xfId="2" applyFont="1" applyFill="1" applyBorder="1" applyAlignment="1">
      <alignment vertical="top" wrapText="1"/>
    </xf>
    <xf numFmtId="0" fontId="0" fillId="26" borderId="17" xfId="0" applyFont="1" applyFill="1" applyBorder="1" applyAlignment="1">
      <alignment vertical="top" wrapText="1"/>
    </xf>
    <xf numFmtId="9" fontId="0" fillId="26" borderId="17" xfId="0" applyNumberFormat="1" applyFont="1" applyFill="1" applyBorder="1" applyAlignment="1">
      <alignment vertical="top" wrapText="1"/>
    </xf>
    <xf numFmtId="9" fontId="7" fillId="26" borderId="25" xfId="2" applyFont="1" applyFill="1" applyBorder="1" applyAlignment="1">
      <alignment vertical="top" wrapText="1"/>
    </xf>
    <xf numFmtId="9" fontId="7" fillId="26" borderId="17" xfId="2" applyFont="1" applyFill="1" applyBorder="1" applyAlignment="1">
      <alignment vertical="top" wrapText="1"/>
    </xf>
    <xf numFmtId="9" fontId="0" fillId="26" borderId="20" xfId="2" applyFont="1" applyFill="1" applyBorder="1" applyAlignment="1">
      <alignment vertical="top" wrapText="1"/>
    </xf>
    <xf numFmtId="0" fontId="0" fillId="26" borderId="19" xfId="0" applyFont="1" applyFill="1" applyBorder="1" applyAlignment="1">
      <alignment vertical="top" wrapText="1"/>
    </xf>
    <xf numFmtId="0" fontId="7" fillId="26" borderId="20" xfId="0" applyFont="1" applyFill="1" applyBorder="1" applyAlignment="1">
      <alignment vertical="top" wrapText="1"/>
    </xf>
    <xf numFmtId="9" fontId="0" fillId="26" borderId="20" xfId="0" applyNumberFormat="1" applyFont="1" applyFill="1" applyBorder="1" applyAlignment="1">
      <alignment vertical="top" wrapText="1"/>
    </xf>
    <xf numFmtId="9" fontId="0" fillId="0" borderId="22" xfId="0" applyNumberFormat="1" applyFont="1" applyBorder="1" applyAlignment="1">
      <alignment vertical="top" wrapText="1"/>
    </xf>
    <xf numFmtId="10" fontId="0" fillId="0" borderId="20" xfId="0" applyNumberFormat="1" applyFont="1" applyBorder="1" applyAlignment="1">
      <alignment vertical="top" wrapText="1"/>
    </xf>
    <xf numFmtId="9" fontId="0" fillId="28" borderId="17" xfId="2" applyFont="1" applyFill="1" applyBorder="1" applyAlignment="1">
      <alignment vertical="top" wrapText="1"/>
    </xf>
    <xf numFmtId="9" fontId="0" fillId="27" borderId="17" xfId="2" applyFont="1" applyFill="1" applyBorder="1" applyAlignment="1">
      <alignment vertical="top" wrapText="1"/>
    </xf>
    <xf numFmtId="9" fontId="7" fillId="25" borderId="17" xfId="2" applyFont="1" applyFill="1" applyBorder="1" applyAlignment="1">
      <alignment vertical="top" wrapText="1"/>
    </xf>
    <xf numFmtId="0" fontId="0" fillId="28" borderId="17" xfId="0" applyFont="1" applyFill="1" applyBorder="1" applyAlignment="1">
      <alignment vertical="top" wrapText="1"/>
    </xf>
    <xf numFmtId="9" fontId="7" fillId="27" borderId="17" xfId="2" applyFont="1" applyFill="1" applyBorder="1" applyAlignment="1">
      <alignment vertical="top" wrapText="1"/>
    </xf>
    <xf numFmtId="0" fontId="12" fillId="0" borderId="0" xfId="0" applyFont="1"/>
    <xf numFmtId="0" fontId="13" fillId="0" borderId="1" xfId="0" applyFont="1" applyBorder="1" applyAlignment="1">
      <alignment horizontal="center"/>
    </xf>
    <xf numFmtId="0" fontId="14" fillId="0" borderId="1" xfId="0" applyFont="1" applyBorder="1" applyAlignment="1">
      <alignment horizontal="center"/>
    </xf>
    <xf numFmtId="0" fontId="13" fillId="0" borderId="1" xfId="0" applyFont="1" applyBorder="1" applyAlignment="1">
      <alignment horizontal="center" vertical="center"/>
    </xf>
    <xf numFmtId="0" fontId="12" fillId="0" borderId="0" xfId="0" applyFont="1" applyAlignment="1">
      <alignment horizontal="center" vertical="center"/>
    </xf>
    <xf numFmtId="0" fontId="12" fillId="0" borderId="0" xfId="0" applyFont="1" applyAlignment="1"/>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9" fontId="14" fillId="0" borderId="5" xfId="0" applyNumberFormat="1" applyFont="1" applyBorder="1" applyAlignment="1">
      <alignment horizontal="center" vertical="center" wrapText="1"/>
    </xf>
    <xf numFmtId="0" fontId="14" fillId="0" borderId="7" xfId="0" applyFont="1" applyBorder="1" applyAlignment="1">
      <alignment horizontal="center" vertical="center" wrapText="1"/>
    </xf>
    <xf numFmtId="0" fontId="14" fillId="2"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3" fontId="14" fillId="2" borderId="5" xfId="0" applyNumberFormat="1" applyFont="1" applyFill="1" applyBorder="1" applyAlignment="1">
      <alignment horizontal="center" vertical="center" wrapText="1"/>
    </xf>
    <xf numFmtId="0" fontId="14" fillId="0" borderId="9" xfId="0" applyFont="1" applyBorder="1" applyAlignment="1">
      <alignment horizontal="center" vertical="center" wrapText="1"/>
    </xf>
    <xf numFmtId="0" fontId="15" fillId="2" borderId="5" xfId="0" applyFont="1" applyFill="1" applyBorder="1" applyAlignment="1">
      <alignment horizontal="center" vertical="center"/>
    </xf>
    <xf numFmtId="0" fontId="15" fillId="3" borderId="10" xfId="0" applyFont="1" applyFill="1" applyBorder="1" applyAlignment="1">
      <alignment horizontal="center" vertical="center" wrapText="1"/>
    </xf>
    <xf numFmtId="0" fontId="16" fillId="4" borderId="5" xfId="0" applyFont="1" applyFill="1" applyBorder="1" applyAlignment="1">
      <alignment horizontal="center" vertical="center" wrapText="1"/>
    </xf>
    <xf numFmtId="0" fontId="14" fillId="0" borderId="0" xfId="0" applyFont="1"/>
    <xf numFmtId="0" fontId="17" fillId="4" borderId="5" xfId="0" applyFont="1" applyFill="1" applyBorder="1" applyAlignment="1">
      <alignment vertical="center" wrapText="1"/>
    </xf>
    <xf numFmtId="0" fontId="17" fillId="4" borderId="5" xfId="0" applyFont="1" applyFill="1" applyBorder="1" applyAlignment="1">
      <alignment horizontal="center" vertical="center" wrapText="1"/>
    </xf>
    <xf numFmtId="0" fontId="14" fillId="6" borderId="5" xfId="0" applyFont="1" applyFill="1" applyBorder="1" applyAlignment="1">
      <alignment horizontal="left" vertical="center" wrapText="1"/>
    </xf>
    <xf numFmtId="0" fontId="14" fillId="6" borderId="2" xfId="0" applyFont="1" applyFill="1" applyBorder="1" applyAlignment="1">
      <alignment horizontal="left" vertical="center" wrapText="1"/>
    </xf>
    <xf numFmtId="0" fontId="14" fillId="6" borderId="5" xfId="0" applyFont="1" applyFill="1" applyBorder="1" applyAlignment="1">
      <alignment horizontal="center" vertical="center" wrapText="1"/>
    </xf>
    <xf numFmtId="166" fontId="17" fillId="6" borderId="5" xfId="0" applyNumberFormat="1" applyFont="1" applyFill="1" applyBorder="1" applyAlignment="1">
      <alignment horizontal="center" vertical="center" wrapText="1"/>
    </xf>
    <xf numFmtId="0" fontId="14" fillId="0" borderId="0" xfId="0" applyFont="1" applyAlignment="1">
      <alignment horizontal="left" vertical="center" wrapText="1"/>
    </xf>
    <xf numFmtId="0" fontId="14" fillId="7" borderId="5" xfId="0" applyFont="1" applyFill="1" applyBorder="1" applyAlignment="1">
      <alignment horizontal="left" vertical="center" wrapText="1"/>
    </xf>
    <xf numFmtId="0" fontId="14" fillId="7" borderId="5" xfId="0" applyFont="1" applyFill="1" applyBorder="1" applyAlignment="1">
      <alignment horizontal="center" vertical="center" wrapText="1"/>
    </xf>
    <xf numFmtId="0" fontId="18" fillId="7" borderId="5" xfId="0" applyFont="1" applyFill="1" applyBorder="1" applyAlignment="1">
      <alignment horizontal="center" vertical="center"/>
    </xf>
    <xf numFmtId="0" fontId="12" fillId="7" borderId="5" xfId="0" applyFont="1" applyFill="1" applyBorder="1" applyAlignment="1">
      <alignment horizontal="center" vertical="center"/>
    </xf>
    <xf numFmtId="0" fontId="12" fillId="7" borderId="5" xfId="0" applyFont="1" applyFill="1" applyBorder="1"/>
    <xf numFmtId="0" fontId="15" fillId="0" borderId="0" xfId="0" applyFont="1" applyAlignment="1">
      <alignment horizontal="center" vertical="center"/>
    </xf>
    <xf numFmtId="0" fontId="15" fillId="0" borderId="0" xfId="0" applyFont="1" applyAlignment="1">
      <alignment horizontal="center" vertical="center" wrapText="1"/>
    </xf>
    <xf numFmtId="0" fontId="14" fillId="8" borderId="5" xfId="0" applyFont="1" applyFill="1" applyBorder="1" applyAlignment="1">
      <alignment horizontal="left" vertical="center" wrapText="1"/>
    </xf>
    <xf numFmtId="0" fontId="14" fillId="8" borderId="5" xfId="0" applyFont="1" applyFill="1" applyBorder="1" applyAlignment="1">
      <alignment horizontal="center" vertical="center" wrapText="1"/>
    </xf>
    <xf numFmtId="0" fontId="18" fillId="8" borderId="5" xfId="0" applyFont="1" applyFill="1" applyBorder="1" applyAlignment="1">
      <alignment horizontal="center" vertical="center"/>
    </xf>
    <xf numFmtId="0" fontId="12" fillId="8" borderId="5" xfId="0" applyFont="1" applyFill="1" applyBorder="1" applyAlignment="1">
      <alignment horizontal="center" vertical="center"/>
    </xf>
    <xf numFmtId="0" fontId="12" fillId="8" borderId="5" xfId="0" applyFont="1" applyFill="1" applyBorder="1"/>
    <xf numFmtId="0" fontId="15" fillId="0" borderId="0" xfId="0" applyFont="1" applyAlignment="1">
      <alignment vertical="center" wrapText="1"/>
    </xf>
    <xf numFmtId="0" fontId="14" fillId="9" borderId="5" xfId="0" applyFont="1" applyFill="1" applyBorder="1" applyAlignment="1">
      <alignment horizontal="left" vertical="center"/>
    </xf>
    <xf numFmtId="0" fontId="18" fillId="9" borderId="5" xfId="0" applyFont="1" applyFill="1" applyBorder="1" applyAlignment="1">
      <alignment horizontal="center" vertical="center"/>
    </xf>
    <xf numFmtId="0" fontId="14" fillId="24" borderId="5" xfId="0" applyFont="1" applyFill="1" applyBorder="1" applyAlignment="1">
      <alignment horizontal="center" vertical="center"/>
    </xf>
    <xf numFmtId="0" fontId="12" fillId="9" borderId="5" xfId="0" applyFont="1" applyFill="1" applyBorder="1" applyAlignment="1">
      <alignment horizontal="center" vertical="center"/>
    </xf>
    <xf numFmtId="0" fontId="12" fillId="9" borderId="5" xfId="0" applyFont="1" applyFill="1" applyBorder="1"/>
    <xf numFmtId="9" fontId="19" fillId="0" borderId="0" xfId="0" applyNumberFormat="1" applyFont="1" applyAlignment="1">
      <alignment vertical="center" wrapText="1"/>
    </xf>
    <xf numFmtId="0" fontId="19" fillId="0" borderId="0" xfId="0" applyFont="1" applyAlignment="1">
      <alignment vertical="center" wrapText="1"/>
    </xf>
    <xf numFmtId="0" fontId="12" fillId="11" borderId="0" xfId="0" applyFont="1" applyFill="1" applyBorder="1"/>
    <xf numFmtId="0" fontId="14" fillId="11" borderId="5" xfId="0" applyFont="1" applyFill="1" applyBorder="1" applyAlignment="1">
      <alignment horizontal="left" vertical="center"/>
    </xf>
    <xf numFmtId="0" fontId="18" fillId="11" borderId="5" xfId="0" applyFont="1" applyFill="1" applyBorder="1" applyAlignment="1">
      <alignment horizontal="center" vertical="center"/>
    </xf>
    <xf numFmtId="0" fontId="15" fillId="11" borderId="5" xfId="0" applyFont="1" applyFill="1" applyBorder="1" applyAlignment="1">
      <alignment horizontal="center" vertical="center"/>
    </xf>
    <xf numFmtId="0" fontId="12" fillId="11" borderId="5" xfId="0" applyFont="1" applyFill="1" applyBorder="1"/>
    <xf numFmtId="0" fontId="18" fillId="11" borderId="0" xfId="0" applyFont="1" applyFill="1" applyBorder="1" applyAlignment="1">
      <alignment horizontal="center" vertical="center"/>
    </xf>
    <xf numFmtId="9" fontId="13" fillId="11" borderId="0" xfId="0" applyNumberFormat="1" applyFont="1" applyFill="1" applyBorder="1" applyAlignment="1">
      <alignment horizontal="center" vertical="center"/>
    </xf>
    <xf numFmtId="0" fontId="13" fillId="11" borderId="0" xfId="0" applyFont="1" applyFill="1" applyBorder="1" applyAlignment="1">
      <alignment horizontal="center" vertical="center"/>
    </xf>
    <xf numFmtId="9" fontId="18" fillId="11" borderId="0" xfId="0" applyNumberFormat="1" applyFont="1" applyFill="1" applyBorder="1" applyAlignment="1">
      <alignment horizontal="center" vertical="center"/>
    </xf>
    <xf numFmtId="0" fontId="12" fillId="2" borderId="0" xfId="0" applyFont="1" applyFill="1" applyBorder="1"/>
    <xf numFmtId="0" fontId="14" fillId="2" borderId="5" xfId="0" applyFont="1" applyFill="1" applyBorder="1" applyAlignment="1">
      <alignment horizontal="left" vertical="center"/>
    </xf>
    <xf numFmtId="0" fontId="18" fillId="2" borderId="5" xfId="0" applyFont="1" applyFill="1" applyBorder="1" applyAlignment="1">
      <alignment horizontal="center" vertical="center"/>
    </xf>
    <xf numFmtId="0" fontId="12" fillId="2" borderId="5" xfId="0" applyFont="1" applyFill="1" applyBorder="1"/>
    <xf numFmtId="0" fontId="18" fillId="2" borderId="0" xfId="0" applyFont="1" applyFill="1" applyBorder="1" applyAlignment="1">
      <alignment horizontal="center" vertical="center"/>
    </xf>
    <xf numFmtId="9" fontId="13" fillId="2" borderId="0" xfId="0" applyNumberFormat="1" applyFont="1" applyFill="1" applyBorder="1" applyAlignment="1">
      <alignment horizontal="center" vertical="center"/>
    </xf>
    <xf numFmtId="0" fontId="13" fillId="2" borderId="0" xfId="0" applyFont="1" applyFill="1" applyBorder="1" applyAlignment="1">
      <alignment horizontal="center" vertical="center"/>
    </xf>
    <xf numFmtId="9" fontId="18" fillId="2" borderId="0" xfId="0" applyNumberFormat="1" applyFont="1" applyFill="1" applyBorder="1" applyAlignment="1">
      <alignment horizontal="center" vertical="center"/>
    </xf>
    <xf numFmtId="0" fontId="13" fillId="12" borderId="5" xfId="0" applyFont="1" applyFill="1" applyBorder="1" applyAlignment="1">
      <alignment horizontal="center" vertical="center" wrapText="1"/>
    </xf>
    <xf numFmtId="9" fontId="18" fillId="9" borderId="5" xfId="0" applyNumberFormat="1" applyFont="1" applyFill="1" applyBorder="1" applyAlignment="1">
      <alignment horizontal="center" vertical="center"/>
    </xf>
    <xf numFmtId="9" fontId="15" fillId="9" borderId="5" xfId="0" applyNumberFormat="1" applyFont="1" applyFill="1" applyBorder="1" applyAlignment="1">
      <alignment horizontal="center" vertical="center"/>
    </xf>
    <xf numFmtId="9" fontId="15" fillId="13" borderId="5" xfId="0" applyNumberFormat="1" applyFont="1" applyFill="1" applyBorder="1" applyAlignment="1">
      <alignment horizontal="center" vertical="center"/>
    </xf>
    <xf numFmtId="9" fontId="18" fillId="13" borderId="5" xfId="0" applyNumberFormat="1" applyFont="1" applyFill="1" applyBorder="1" applyAlignment="1">
      <alignment horizontal="center" vertical="center"/>
    </xf>
    <xf numFmtId="0" fontId="18" fillId="0" borderId="0" xfId="0" applyFont="1" applyAlignment="1">
      <alignment horizontal="center" vertical="center"/>
    </xf>
    <xf numFmtId="0" fontId="14" fillId="2" borderId="5" xfId="0" applyFont="1" applyFill="1" applyBorder="1" applyAlignment="1">
      <alignment horizontal="left" vertical="center" wrapText="1"/>
    </xf>
    <xf numFmtId="9" fontId="18" fillId="2" borderId="5" xfId="0" applyNumberFormat="1" applyFont="1" applyFill="1" applyBorder="1" applyAlignment="1">
      <alignment horizontal="center" vertical="center"/>
    </xf>
    <xf numFmtId="9" fontId="15" fillId="2" borderId="5" xfId="0" applyNumberFormat="1" applyFont="1" applyFill="1" applyBorder="1" applyAlignment="1">
      <alignment horizontal="center" vertical="center"/>
    </xf>
    <xf numFmtId="9" fontId="13" fillId="0" borderId="0" xfId="0" applyNumberFormat="1" applyFont="1" applyAlignment="1">
      <alignment horizontal="center" vertical="center"/>
    </xf>
    <xf numFmtId="9" fontId="18" fillId="0" borderId="0" xfId="0" applyNumberFormat="1" applyFont="1" applyAlignment="1">
      <alignment horizontal="center" vertical="center"/>
    </xf>
    <xf numFmtId="0" fontId="13" fillId="0" borderId="0" xfId="0" applyFont="1" applyAlignment="1">
      <alignment horizontal="center" vertical="center"/>
    </xf>
    <xf numFmtId="0" fontId="14" fillId="11" borderId="5" xfId="0" applyFont="1" applyFill="1" applyBorder="1" applyAlignment="1">
      <alignment horizontal="left" vertical="center" wrapText="1"/>
    </xf>
    <xf numFmtId="165" fontId="18" fillId="2" borderId="5" xfId="0" applyNumberFormat="1" applyFont="1" applyFill="1" applyBorder="1" applyAlignment="1">
      <alignment horizontal="center" vertical="center"/>
    </xf>
    <xf numFmtId="165" fontId="15" fillId="2" borderId="5" xfId="0" applyNumberFormat="1" applyFont="1" applyFill="1" applyBorder="1" applyAlignment="1">
      <alignment horizontal="center" vertical="center"/>
    </xf>
    <xf numFmtId="0" fontId="21" fillId="2" borderId="5" xfId="0" applyFont="1" applyFill="1" applyBorder="1" applyAlignment="1">
      <alignment horizontal="center" vertical="center"/>
    </xf>
    <xf numFmtId="0" fontId="22" fillId="2" borderId="5" xfId="0" applyFont="1" applyFill="1" applyBorder="1" applyAlignment="1">
      <alignment horizontal="center" vertical="center"/>
    </xf>
    <xf numFmtId="0" fontId="23" fillId="9" borderId="5" xfId="0" applyFont="1" applyFill="1" applyBorder="1" applyAlignment="1">
      <alignment horizontal="center" vertical="center"/>
    </xf>
    <xf numFmtId="0" fontId="14" fillId="5" borderId="2" xfId="0" applyFont="1" applyFill="1" applyBorder="1" applyAlignment="1">
      <alignment horizontal="left" vertical="center"/>
    </xf>
    <xf numFmtId="9" fontId="15" fillId="11" borderId="5" xfId="0" applyNumberFormat="1" applyFont="1" applyFill="1" applyBorder="1" applyAlignment="1">
      <alignment horizontal="center" vertical="center"/>
    </xf>
    <xf numFmtId="9" fontId="18" fillId="11" borderId="5" xfId="0" applyNumberFormat="1" applyFont="1" applyFill="1" applyBorder="1" applyAlignment="1">
      <alignment horizontal="center" vertical="center"/>
    </xf>
    <xf numFmtId="0" fontId="14" fillId="14" borderId="5" xfId="0" applyFont="1" applyFill="1" applyBorder="1" applyAlignment="1">
      <alignment horizontal="left" vertical="center" wrapText="1"/>
    </xf>
    <xf numFmtId="0" fontId="18" fillId="14" borderId="5" xfId="0" applyFont="1" applyFill="1" applyBorder="1" applyAlignment="1">
      <alignment horizontal="center" vertical="center"/>
    </xf>
    <xf numFmtId="9" fontId="14" fillId="5" borderId="5" xfId="0" applyNumberFormat="1" applyFont="1" applyFill="1" applyBorder="1" applyAlignment="1">
      <alignment horizontal="center" vertical="center"/>
    </xf>
    <xf numFmtId="9" fontId="15" fillId="14" borderId="5" xfId="0" applyNumberFormat="1" applyFont="1" applyFill="1" applyBorder="1" applyAlignment="1">
      <alignment horizontal="center" vertical="center"/>
    </xf>
    <xf numFmtId="9" fontId="18" fillId="14" borderId="5" xfId="0" applyNumberFormat="1" applyFont="1" applyFill="1" applyBorder="1" applyAlignment="1">
      <alignment horizontal="center" vertical="center"/>
    </xf>
    <xf numFmtId="0" fontId="12" fillId="14" borderId="5" xfId="0" applyFont="1" applyFill="1" applyBorder="1"/>
    <xf numFmtId="0" fontId="14" fillId="9" borderId="5" xfId="0" applyFont="1" applyFill="1" applyBorder="1" applyAlignment="1">
      <alignment horizontal="left" vertical="center" wrapText="1"/>
    </xf>
    <xf numFmtId="0" fontId="14" fillId="9" borderId="5" xfId="0" applyFont="1" applyFill="1" applyBorder="1" applyAlignment="1">
      <alignment horizontal="center" vertical="center" wrapText="1"/>
    </xf>
    <xf numFmtId="9" fontId="12" fillId="0" borderId="0" xfId="0" applyNumberFormat="1" applyFont="1" applyAlignment="1">
      <alignment horizontal="center" vertical="center"/>
    </xf>
    <xf numFmtId="9" fontId="17" fillId="0" borderId="0" xfId="0" applyNumberFormat="1" applyFont="1" applyAlignment="1">
      <alignment horizontal="center" vertical="center"/>
    </xf>
    <xf numFmtId="0" fontId="13" fillId="10" borderId="5" xfId="0" applyFont="1" applyFill="1" applyBorder="1" applyAlignment="1">
      <alignment horizontal="center" vertical="center" wrapText="1"/>
    </xf>
    <xf numFmtId="9" fontId="15" fillId="16" borderId="5" xfId="0" applyNumberFormat="1" applyFont="1" applyFill="1" applyBorder="1" applyAlignment="1">
      <alignment horizontal="center" vertical="center"/>
    </xf>
    <xf numFmtId="9" fontId="18" fillId="16" borderId="5" xfId="0" applyNumberFormat="1" applyFont="1" applyFill="1" applyBorder="1" applyAlignment="1">
      <alignment horizontal="center" vertical="center"/>
    </xf>
    <xf numFmtId="0" fontId="15" fillId="9" borderId="5" xfId="0" applyFont="1" applyFill="1" applyBorder="1" applyAlignment="1">
      <alignment horizontal="center" vertical="center"/>
    </xf>
    <xf numFmtId="0" fontId="14" fillId="14" borderId="5" xfId="0" applyFont="1" applyFill="1" applyBorder="1" applyAlignment="1">
      <alignment horizontal="left" vertical="center"/>
    </xf>
    <xf numFmtId="0" fontId="14" fillId="9" borderId="6" xfId="0" applyFont="1" applyFill="1" applyBorder="1" applyAlignment="1">
      <alignment horizontal="center" vertical="center"/>
    </xf>
    <xf numFmtId="0" fontId="14" fillId="9" borderId="6" xfId="0" applyFont="1" applyFill="1" applyBorder="1" applyAlignment="1">
      <alignment horizontal="center" vertical="center" wrapText="1"/>
    </xf>
    <xf numFmtId="0" fontId="14" fillId="9" borderId="9" xfId="0" applyFont="1" applyFill="1" applyBorder="1" applyAlignment="1">
      <alignment horizontal="center" vertical="center" wrapText="1"/>
    </xf>
    <xf numFmtId="0" fontId="15" fillId="14" borderId="5" xfId="0" applyFont="1" applyFill="1" applyBorder="1" applyAlignment="1">
      <alignment horizontal="center" vertical="center"/>
    </xf>
    <xf numFmtId="168" fontId="15" fillId="9" borderId="5" xfId="0" applyNumberFormat="1" applyFont="1" applyFill="1" applyBorder="1" applyAlignment="1">
      <alignment horizontal="center" vertical="center"/>
    </xf>
    <xf numFmtId="10" fontId="18" fillId="0" borderId="0" xfId="0" applyNumberFormat="1" applyFont="1" applyAlignment="1">
      <alignment horizontal="center" vertical="center"/>
    </xf>
    <xf numFmtId="0" fontId="18" fillId="19" borderId="5" xfId="0" applyFont="1" applyFill="1" applyBorder="1" applyAlignment="1">
      <alignment horizontal="center" vertical="center"/>
    </xf>
    <xf numFmtId="0" fontId="12" fillId="19" borderId="5" xfId="0" applyFont="1" applyFill="1" applyBorder="1" applyAlignment="1">
      <alignment horizontal="center" vertical="center"/>
    </xf>
    <xf numFmtId="167" fontId="15" fillId="2" borderId="5" xfId="0" applyNumberFormat="1" applyFont="1" applyFill="1" applyBorder="1" applyAlignment="1">
      <alignment horizontal="center" vertical="center"/>
    </xf>
    <xf numFmtId="169" fontId="15" fillId="2" borderId="5" xfId="0" applyNumberFormat="1" applyFont="1" applyFill="1" applyBorder="1" applyAlignment="1">
      <alignment horizontal="center" vertical="center"/>
    </xf>
    <xf numFmtId="169" fontId="18" fillId="2" borderId="5" xfId="0" applyNumberFormat="1" applyFont="1" applyFill="1" applyBorder="1" applyAlignment="1">
      <alignment horizontal="center" vertical="center"/>
    </xf>
    <xf numFmtId="167" fontId="18" fillId="9" borderId="5" xfId="0" applyNumberFormat="1" applyFont="1" applyFill="1" applyBorder="1" applyAlignment="1">
      <alignment horizontal="center" vertical="center"/>
    </xf>
    <xf numFmtId="165" fontId="18" fillId="9" borderId="5" xfId="0" applyNumberFormat="1" applyFont="1" applyFill="1" applyBorder="1" applyAlignment="1">
      <alignment horizontal="center" vertical="center"/>
    </xf>
    <xf numFmtId="165" fontId="15" fillId="9" borderId="5" xfId="0" applyNumberFormat="1" applyFont="1" applyFill="1" applyBorder="1" applyAlignment="1">
      <alignment horizontal="center" vertical="center"/>
    </xf>
    <xf numFmtId="0" fontId="13" fillId="17" borderId="5" xfId="0" applyFont="1" applyFill="1" applyBorder="1" applyAlignment="1">
      <alignment horizontal="center" vertical="center" wrapText="1"/>
    </xf>
    <xf numFmtId="0" fontId="14" fillId="10" borderId="5" xfId="0" applyFont="1" applyFill="1" applyBorder="1" applyAlignment="1">
      <alignment horizontal="center" vertical="center" wrapText="1"/>
    </xf>
    <xf numFmtId="165" fontId="18" fillId="10" borderId="5" xfId="0" applyNumberFormat="1" applyFont="1" applyFill="1" applyBorder="1" applyAlignment="1">
      <alignment horizontal="center" vertical="center"/>
    </xf>
    <xf numFmtId="165" fontId="15" fillId="10" borderId="5" xfId="0" applyNumberFormat="1" applyFont="1" applyFill="1" applyBorder="1" applyAlignment="1">
      <alignment horizontal="center" vertical="center"/>
    </xf>
    <xf numFmtId="9" fontId="15" fillId="10" borderId="5" xfId="0" applyNumberFormat="1" applyFont="1" applyFill="1" applyBorder="1" applyAlignment="1">
      <alignment horizontal="center" vertical="center"/>
    </xf>
    <xf numFmtId="0" fontId="12" fillId="10" borderId="5" xfId="0" applyFont="1" applyFill="1" applyBorder="1" applyAlignment="1">
      <alignment horizontal="center" vertical="center"/>
    </xf>
    <xf numFmtId="0" fontId="12" fillId="10" borderId="5" xfId="0" applyFont="1" applyFill="1" applyBorder="1"/>
    <xf numFmtId="0" fontId="12" fillId="10" borderId="0" xfId="0" applyFont="1" applyFill="1" applyBorder="1"/>
    <xf numFmtId="9" fontId="18" fillId="10" borderId="0" xfId="0" applyNumberFormat="1" applyFont="1" applyFill="1" applyBorder="1" applyAlignment="1">
      <alignment horizontal="center" vertical="center"/>
    </xf>
    <xf numFmtId="9" fontId="13" fillId="10" borderId="0" xfId="0" applyNumberFormat="1" applyFont="1" applyFill="1" applyBorder="1" applyAlignment="1">
      <alignment horizontal="center" vertical="center"/>
    </xf>
    <xf numFmtId="0" fontId="14" fillId="9" borderId="5" xfId="0" applyFont="1" applyFill="1" applyBorder="1" applyAlignment="1">
      <alignment horizontal="center" vertical="center"/>
    </xf>
    <xf numFmtId="168" fontId="18" fillId="9" borderId="5" xfId="0" applyNumberFormat="1" applyFont="1" applyFill="1" applyBorder="1" applyAlignment="1">
      <alignment horizontal="center" vertical="center"/>
    </xf>
    <xf numFmtId="9" fontId="15" fillId="5" borderId="5" xfId="0" applyNumberFormat="1" applyFont="1" applyFill="1" applyBorder="1" applyAlignment="1">
      <alignment horizontal="center" vertical="center"/>
    </xf>
    <xf numFmtId="9" fontId="17" fillId="2" borderId="0" xfId="0" applyNumberFormat="1" applyFont="1" applyFill="1" applyBorder="1" applyAlignment="1">
      <alignment horizontal="center" vertical="center"/>
    </xf>
    <xf numFmtId="0" fontId="14" fillId="9" borderId="6" xfId="0" applyFont="1" applyFill="1" applyBorder="1" applyAlignment="1">
      <alignment vertical="center" wrapText="1"/>
    </xf>
    <xf numFmtId="0" fontId="15" fillId="0" borderId="5" xfId="0" applyFont="1" applyBorder="1" applyAlignment="1">
      <alignment horizontal="center" vertical="center"/>
    </xf>
    <xf numFmtId="10" fontId="18" fillId="0" borderId="5" xfId="0" applyNumberFormat="1" applyFont="1" applyBorder="1" applyAlignment="1">
      <alignment horizontal="center" vertical="center"/>
    </xf>
    <xf numFmtId="10" fontId="14" fillId="0" borderId="5" xfId="0" applyNumberFormat="1" applyFont="1" applyBorder="1" applyAlignment="1">
      <alignment horizontal="center" vertical="center"/>
    </xf>
    <xf numFmtId="9" fontId="12" fillId="2" borderId="5" xfId="0" applyNumberFormat="1" applyFont="1" applyFill="1" applyBorder="1" applyAlignment="1">
      <alignment horizontal="center" vertical="center"/>
    </xf>
    <xf numFmtId="0" fontId="12" fillId="2" borderId="5" xfId="0" applyFont="1" applyFill="1" applyBorder="1" applyAlignment="1">
      <alignment horizontal="center" vertical="center"/>
    </xf>
    <xf numFmtId="9" fontId="17" fillId="11" borderId="0" xfId="0" applyNumberFormat="1" applyFont="1" applyFill="1" applyBorder="1" applyAlignment="1">
      <alignment horizontal="center" vertical="center"/>
    </xf>
    <xf numFmtId="9" fontId="18" fillId="5" borderId="5" xfId="0" applyNumberFormat="1" applyFont="1" applyFill="1" applyBorder="1" applyAlignment="1">
      <alignment horizontal="center" vertical="center"/>
    </xf>
    <xf numFmtId="168" fontId="18" fillId="5" borderId="5" xfId="0" applyNumberFormat="1" applyFont="1" applyFill="1" applyBorder="1" applyAlignment="1">
      <alignment horizontal="center" vertical="center"/>
    </xf>
    <xf numFmtId="0" fontId="13" fillId="16" borderId="5" xfId="0" applyFont="1" applyFill="1" applyBorder="1" applyAlignment="1">
      <alignment horizontal="center" vertical="center" wrapText="1"/>
    </xf>
    <xf numFmtId="0" fontId="14" fillId="11" borderId="5" xfId="0" applyFont="1" applyFill="1" applyBorder="1" applyAlignment="1">
      <alignment horizontal="center" vertical="center" wrapText="1"/>
    </xf>
    <xf numFmtId="0" fontId="24" fillId="8" borderId="5" xfId="0" applyFont="1" applyFill="1" applyBorder="1" applyAlignment="1">
      <alignment horizontal="center" vertical="center" wrapText="1"/>
    </xf>
    <xf numFmtId="9" fontId="22" fillId="2" borderId="5" xfId="0" applyNumberFormat="1" applyFont="1" applyFill="1" applyBorder="1" applyAlignment="1">
      <alignment horizontal="center" vertical="center"/>
    </xf>
    <xf numFmtId="9" fontId="21" fillId="2" borderId="5" xfId="0" applyNumberFormat="1" applyFont="1" applyFill="1" applyBorder="1" applyAlignment="1">
      <alignment horizontal="center" vertical="center"/>
    </xf>
    <xf numFmtId="0" fontId="12" fillId="0" borderId="0" xfId="0" applyFont="1" applyAlignment="1">
      <alignment horizontal="left" vertical="center"/>
    </xf>
    <xf numFmtId="0" fontId="12" fillId="0" borderId="0" xfId="0" applyFont="1" applyAlignment="1">
      <alignment horizontal="center" vertical="center" wrapText="1"/>
    </xf>
    <xf numFmtId="0" fontId="14" fillId="6" borderId="2"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14" fillId="2" borderId="2" xfId="0" applyFont="1" applyFill="1" applyBorder="1" applyAlignment="1">
      <alignment horizontal="center" vertical="center"/>
    </xf>
    <xf numFmtId="0" fontId="14" fillId="0" borderId="2" xfId="0" applyFont="1" applyBorder="1" applyAlignment="1">
      <alignment horizontal="center" vertical="center"/>
    </xf>
    <xf numFmtId="0" fontId="16" fillId="4" borderId="2" xfId="0" applyFont="1" applyFill="1" applyBorder="1" applyAlignment="1">
      <alignment horizontal="center" vertical="center" wrapText="1"/>
    </xf>
    <xf numFmtId="166" fontId="17" fillId="4" borderId="2" xfId="0" applyNumberFormat="1" applyFont="1" applyFill="1" applyBorder="1" applyAlignment="1">
      <alignment horizontal="center" vertical="center" wrapText="1"/>
    </xf>
    <xf numFmtId="166" fontId="17" fillId="6" borderId="2" xfId="0" applyNumberFormat="1" applyFont="1" applyFill="1" applyBorder="1" applyAlignment="1">
      <alignment horizontal="center" vertical="center" wrapText="1"/>
    </xf>
    <xf numFmtId="0" fontId="12" fillId="7" borderId="2" xfId="0" applyFont="1" applyFill="1" applyBorder="1"/>
    <xf numFmtId="0" fontId="12" fillId="8" borderId="2" xfId="0" applyFont="1" applyFill="1" applyBorder="1"/>
    <xf numFmtId="167" fontId="15" fillId="9" borderId="2" xfId="0" applyNumberFormat="1" applyFont="1" applyFill="1" applyBorder="1" applyAlignment="1">
      <alignment horizontal="center" vertical="center"/>
    </xf>
    <xf numFmtId="0" fontId="15" fillId="30" borderId="0" xfId="0" applyFont="1" applyFill="1" applyAlignment="1">
      <alignment horizontal="center" vertical="center" wrapText="1"/>
    </xf>
    <xf numFmtId="0" fontId="12" fillId="0" borderId="17" xfId="0" applyFont="1" applyBorder="1" applyAlignment="1">
      <alignment horizontal="center" vertical="center" wrapText="1"/>
    </xf>
    <xf numFmtId="0" fontId="14" fillId="0" borderId="17" xfId="0" applyFont="1" applyBorder="1" applyAlignment="1">
      <alignment wrapText="1"/>
    </xf>
    <xf numFmtId="0" fontId="12" fillId="11" borderId="17" xfId="0" applyFont="1" applyFill="1" applyBorder="1" applyAlignment="1">
      <alignment horizontal="center" vertical="center" wrapText="1"/>
    </xf>
    <xf numFmtId="0" fontId="12" fillId="2" borderId="17" xfId="0" applyFont="1" applyFill="1" applyBorder="1" applyAlignment="1">
      <alignment horizontal="center" vertical="center" wrapText="1"/>
    </xf>
    <xf numFmtId="9" fontId="12" fillId="0" borderId="17" xfId="0" applyNumberFormat="1" applyFont="1" applyBorder="1" applyAlignment="1">
      <alignment horizontal="center" vertical="center" wrapText="1"/>
    </xf>
    <xf numFmtId="0" fontId="12" fillId="0" borderId="17" xfId="0" applyFont="1" applyBorder="1" applyAlignment="1">
      <alignment wrapText="1"/>
    </xf>
    <xf numFmtId="9" fontId="12" fillId="2" borderId="17" xfId="0" applyNumberFormat="1" applyFont="1" applyFill="1" applyBorder="1" applyAlignment="1">
      <alignment horizontal="center" vertical="center" wrapText="1"/>
    </xf>
    <xf numFmtId="9" fontId="12" fillId="11" borderId="17" xfId="0" applyNumberFormat="1" applyFont="1" applyFill="1" applyBorder="1" applyAlignment="1">
      <alignment horizontal="center" vertical="center" wrapText="1"/>
    </xf>
    <xf numFmtId="0" fontId="12" fillId="0" borderId="0" xfId="0" applyFont="1" applyAlignment="1">
      <alignment wrapText="1"/>
    </xf>
    <xf numFmtId="0" fontId="12" fillId="30" borderId="17" xfId="0" applyFont="1" applyFill="1" applyBorder="1" applyAlignment="1">
      <alignment horizontal="center" vertical="center" wrapText="1"/>
    </xf>
    <xf numFmtId="0" fontId="12" fillId="0" borderId="0" xfId="0" applyFont="1" applyFill="1" applyBorder="1"/>
    <xf numFmtId="0" fontId="14" fillId="0" borderId="5" xfId="0" applyFont="1" applyFill="1" applyBorder="1" applyAlignment="1">
      <alignment horizontal="left" vertical="center"/>
    </xf>
    <xf numFmtId="0" fontId="18" fillId="0" borderId="5" xfId="0" applyFont="1" applyFill="1" applyBorder="1" applyAlignment="1">
      <alignment horizontal="center" vertical="center"/>
    </xf>
    <xf numFmtId="9" fontId="15" fillId="0" borderId="5" xfId="0" applyNumberFormat="1" applyFont="1" applyFill="1" applyBorder="1" applyAlignment="1">
      <alignment horizontal="center" vertical="center"/>
    </xf>
    <xf numFmtId="9" fontId="18" fillId="0" borderId="5" xfId="0" applyNumberFormat="1" applyFont="1" applyFill="1" applyBorder="1" applyAlignment="1">
      <alignment horizontal="center" vertical="center"/>
    </xf>
    <xf numFmtId="0" fontId="12" fillId="0" borderId="5" xfId="0" applyFont="1" applyFill="1" applyBorder="1"/>
    <xf numFmtId="0" fontId="14" fillId="0" borderId="2" xfId="0" applyFont="1" applyFill="1" applyBorder="1" applyAlignment="1">
      <alignment horizontal="center" vertical="center"/>
    </xf>
    <xf numFmtId="0" fontId="15" fillId="0" borderId="5" xfId="0" applyFont="1" applyFill="1" applyBorder="1" applyAlignment="1">
      <alignment horizontal="center" vertical="center"/>
    </xf>
    <xf numFmtId="0" fontId="12" fillId="29" borderId="17" xfId="0" applyFont="1" applyFill="1" applyBorder="1" applyAlignment="1">
      <alignment horizontal="center" vertical="center" wrapText="1"/>
    </xf>
    <xf numFmtId="0" fontId="14" fillId="0" borderId="5" xfId="0" applyFont="1" applyFill="1" applyBorder="1" applyAlignment="1">
      <alignment horizontal="left" vertical="center" wrapText="1"/>
    </xf>
    <xf numFmtId="0" fontId="12" fillId="0" borderId="17" xfId="0" applyFont="1" applyFill="1" applyBorder="1" applyAlignment="1">
      <alignment horizontal="center" vertical="center" wrapText="1"/>
    </xf>
    <xf numFmtId="0" fontId="18" fillId="0" borderId="0" xfId="0" applyFont="1" applyFill="1" applyBorder="1" applyAlignment="1">
      <alignment horizontal="center" vertical="center"/>
    </xf>
    <xf numFmtId="0" fontId="13" fillId="0" borderId="0" xfId="0" applyFont="1" applyFill="1" applyBorder="1" applyAlignment="1">
      <alignment horizontal="center" vertical="center"/>
    </xf>
    <xf numFmtId="9" fontId="13" fillId="0" borderId="0" xfId="0" applyNumberFormat="1" applyFont="1" applyFill="1" applyBorder="1" applyAlignment="1">
      <alignment horizontal="center" vertical="center"/>
    </xf>
    <xf numFmtId="9" fontId="18" fillId="0" borderId="0" xfId="0" applyNumberFormat="1" applyFont="1" applyFill="1" applyBorder="1" applyAlignment="1">
      <alignment horizontal="center" vertical="center"/>
    </xf>
    <xf numFmtId="0" fontId="12" fillId="0" borderId="0" xfId="0" applyFont="1" applyFill="1"/>
    <xf numFmtId="0" fontId="12" fillId="0" borderId="0" xfId="0" applyFont="1" applyFill="1" applyAlignment="1"/>
    <xf numFmtId="0" fontId="14" fillId="0" borderId="2" xfId="0" applyFont="1" applyFill="1" applyBorder="1" applyAlignment="1">
      <alignment horizontal="center" vertical="center" wrapText="1"/>
    </xf>
    <xf numFmtId="0" fontId="14" fillId="31" borderId="5" xfId="0" applyFont="1" applyFill="1" applyBorder="1" applyAlignment="1">
      <alignment horizontal="left" vertical="center"/>
    </xf>
    <xf numFmtId="0" fontId="14" fillId="31" borderId="2" xfId="0" applyFont="1" applyFill="1" applyBorder="1" applyAlignment="1">
      <alignment horizontal="center" vertical="center"/>
    </xf>
    <xf numFmtId="0" fontId="14" fillId="32" borderId="5" xfId="0" applyFont="1" applyFill="1" applyBorder="1" applyAlignment="1">
      <alignment horizontal="center" vertical="center" wrapText="1"/>
    </xf>
    <xf numFmtId="0" fontId="18" fillId="31" borderId="5" xfId="0" applyFont="1" applyFill="1" applyBorder="1" applyAlignment="1">
      <alignment horizontal="center" vertical="center"/>
    </xf>
    <xf numFmtId="9" fontId="15" fillId="31" borderId="5" xfId="0" applyNumberFormat="1" applyFont="1" applyFill="1" applyBorder="1" applyAlignment="1">
      <alignment horizontal="center" vertical="center"/>
    </xf>
    <xf numFmtId="0" fontId="12" fillId="33" borderId="5" xfId="0" applyFont="1" applyFill="1" applyBorder="1" applyAlignment="1">
      <alignment horizontal="center" vertical="center"/>
    </xf>
    <xf numFmtId="0" fontId="12" fillId="31" borderId="5" xfId="0" applyFont="1" applyFill="1" applyBorder="1"/>
    <xf numFmtId="167" fontId="15" fillId="33" borderId="2" xfId="0" applyNumberFormat="1" applyFont="1" applyFill="1" applyBorder="1" applyAlignment="1">
      <alignment horizontal="center" vertical="center"/>
    </xf>
    <xf numFmtId="167" fontId="15" fillId="0" borderId="2" xfId="0" applyNumberFormat="1" applyFont="1" applyFill="1" applyBorder="1" applyAlignment="1">
      <alignment horizontal="center" vertical="center"/>
    </xf>
    <xf numFmtId="167" fontId="15" fillId="27" borderId="5" xfId="0" applyNumberFormat="1" applyFont="1" applyFill="1" applyBorder="1" applyAlignment="1">
      <alignment horizontal="center" vertical="center"/>
    </xf>
    <xf numFmtId="167" fontId="18" fillId="31" borderId="6" xfId="0" applyNumberFormat="1" applyFont="1" applyFill="1" applyBorder="1" applyAlignment="1">
      <alignment horizontal="center" vertical="center"/>
    </xf>
    <xf numFmtId="0" fontId="14" fillId="0" borderId="0" xfId="0" applyFont="1" applyFill="1" applyBorder="1" applyAlignment="1">
      <alignment horizontal="left" vertical="center" wrapText="1"/>
    </xf>
    <xf numFmtId="0" fontId="14" fillId="27" borderId="5" xfId="0" applyFont="1" applyFill="1" applyBorder="1" applyAlignment="1">
      <alignment horizontal="left" vertical="center"/>
    </xf>
    <xf numFmtId="0" fontId="18" fillId="27" borderId="5" xfId="0" applyFont="1" applyFill="1" applyBorder="1" applyAlignment="1">
      <alignment horizontal="center" vertical="center"/>
    </xf>
    <xf numFmtId="0" fontId="15" fillId="27" borderId="5" xfId="0" applyFont="1" applyFill="1" applyBorder="1" applyAlignment="1">
      <alignment horizontal="center" vertical="center"/>
    </xf>
    <xf numFmtId="0" fontId="12" fillId="27" borderId="5" xfId="0" applyFont="1" applyFill="1" applyBorder="1"/>
    <xf numFmtId="0" fontId="14" fillId="0" borderId="0" xfId="0" applyFont="1" applyAlignment="1">
      <alignment horizontal="left" wrapText="1"/>
    </xf>
    <xf numFmtId="0" fontId="14" fillId="0" borderId="0" xfId="0" applyFont="1" applyAlignment="1">
      <alignment wrapText="1"/>
    </xf>
    <xf numFmtId="0" fontId="14" fillId="0" borderId="15" xfId="0" applyFont="1" applyBorder="1" applyAlignment="1">
      <alignment wrapText="1"/>
    </xf>
    <xf numFmtId="0" fontId="17" fillId="4" borderId="6" xfId="0" applyFont="1" applyFill="1" applyBorder="1" applyAlignment="1">
      <alignment horizontal="center" vertical="center" wrapText="1"/>
    </xf>
    <xf numFmtId="0" fontId="13" fillId="0" borderId="5" xfId="0" applyFont="1" applyBorder="1" applyAlignment="1">
      <alignment horizontal="center" vertical="center" wrapText="1"/>
    </xf>
    <xf numFmtId="0" fontId="14" fillId="14" borderId="2" xfId="0" applyFont="1" applyFill="1" applyBorder="1" applyAlignment="1">
      <alignment horizontal="left" vertical="center" wrapText="1"/>
    </xf>
    <xf numFmtId="0" fontId="14" fillId="7" borderId="2" xfId="0" applyFont="1" applyFill="1" applyBorder="1" applyAlignment="1">
      <alignment vertical="center" wrapText="1"/>
    </xf>
    <xf numFmtId="0" fontId="14" fillId="8" borderId="2" xfId="0" applyFont="1" applyFill="1" applyBorder="1" applyAlignment="1">
      <alignment vertical="center" wrapText="1"/>
    </xf>
    <xf numFmtId="0" fontId="14" fillId="10" borderId="5" xfId="0" applyFont="1" applyFill="1" applyBorder="1" applyAlignment="1">
      <alignment horizontal="left" vertical="center" wrapText="1"/>
    </xf>
    <xf numFmtId="167" fontId="14" fillId="0" borderId="2" xfId="0" applyNumberFormat="1" applyFont="1" applyBorder="1" applyAlignment="1">
      <alignment horizontal="right" vertical="center" wrapText="1"/>
    </xf>
    <xf numFmtId="167" fontId="18" fillId="0" borderId="5" xfId="0" applyNumberFormat="1" applyFont="1" applyBorder="1" applyAlignment="1">
      <alignment horizontal="right" vertical="center" wrapText="1"/>
    </xf>
    <xf numFmtId="167" fontId="15" fillId="0" borderId="5" xfId="0" applyNumberFormat="1" applyFont="1" applyBorder="1" applyAlignment="1">
      <alignment horizontal="right" vertical="center" wrapText="1"/>
    </xf>
    <xf numFmtId="0" fontId="12" fillId="0" borderId="11" xfId="0" applyFont="1" applyBorder="1" applyAlignment="1">
      <alignment horizontal="left" vertical="center" wrapText="1"/>
    </xf>
    <xf numFmtId="167" fontId="12" fillId="0" borderId="11" xfId="0" applyNumberFormat="1" applyFont="1" applyBorder="1" applyAlignment="1">
      <alignment vertical="center" wrapText="1"/>
    </xf>
    <xf numFmtId="167" fontId="12" fillId="0" borderId="16" xfId="0" applyNumberFormat="1" applyFont="1" applyBorder="1" applyAlignment="1">
      <alignment vertical="center" wrapText="1"/>
    </xf>
    <xf numFmtId="0" fontId="14" fillId="8" borderId="8" xfId="0" applyFont="1" applyFill="1" applyBorder="1" applyAlignment="1">
      <alignment vertical="center" wrapText="1"/>
    </xf>
    <xf numFmtId="0" fontId="14" fillId="12" borderId="5" xfId="0" applyFont="1" applyFill="1" applyBorder="1" applyAlignment="1">
      <alignment horizontal="left" vertical="center" wrapText="1"/>
    </xf>
    <xf numFmtId="9" fontId="14" fillId="0" borderId="2" xfId="0" applyNumberFormat="1" applyFont="1" applyBorder="1" applyAlignment="1">
      <alignment horizontal="right" vertical="center" wrapText="1"/>
    </xf>
    <xf numFmtId="9" fontId="18" fillId="0" borderId="5" xfId="0" applyNumberFormat="1" applyFont="1" applyBorder="1" applyAlignment="1">
      <alignment horizontal="right" vertical="center" wrapText="1"/>
    </xf>
    <xf numFmtId="9" fontId="15" fillId="0" borderId="5" xfId="0" applyNumberFormat="1" applyFont="1" applyBorder="1" applyAlignment="1">
      <alignment horizontal="right" vertical="center" wrapText="1"/>
    </xf>
    <xf numFmtId="0" fontId="12" fillId="0" borderId="11" xfId="0" applyFont="1" applyBorder="1" applyAlignment="1">
      <alignment vertical="center" wrapText="1"/>
    </xf>
    <xf numFmtId="165" fontId="18" fillId="0" borderId="5" xfId="0" applyNumberFormat="1" applyFont="1" applyBorder="1" applyAlignment="1">
      <alignment horizontal="right" vertical="center" wrapText="1"/>
    </xf>
    <xf numFmtId="165" fontId="15" fillId="0" borderId="5" xfId="0" applyNumberFormat="1" applyFont="1" applyBorder="1" applyAlignment="1">
      <alignment horizontal="right" vertical="center" wrapText="1"/>
    </xf>
    <xf numFmtId="165" fontId="12" fillId="0" borderId="11" xfId="0" applyNumberFormat="1" applyFont="1" applyBorder="1" applyAlignment="1">
      <alignment vertical="center" wrapText="1"/>
    </xf>
    <xf numFmtId="0" fontId="20" fillId="0" borderId="5" xfId="0" applyFont="1" applyBorder="1" applyAlignment="1">
      <alignment horizontal="center" vertical="center" wrapText="1"/>
    </xf>
    <xf numFmtId="0" fontId="24" fillId="0" borderId="5" xfId="0" applyFont="1" applyBorder="1" applyAlignment="1">
      <alignment horizontal="center" vertical="center" wrapText="1"/>
    </xf>
    <xf numFmtId="167" fontId="21" fillId="0" borderId="5" xfId="0" applyNumberFormat="1" applyFont="1" applyBorder="1" applyAlignment="1">
      <alignment horizontal="right" vertical="center" wrapText="1"/>
    </xf>
    <xf numFmtId="167" fontId="22" fillId="0" borderId="5" xfId="0" applyNumberFormat="1" applyFont="1" applyBorder="1" applyAlignment="1">
      <alignment horizontal="right" vertical="center" wrapText="1"/>
    </xf>
    <xf numFmtId="0" fontId="23" fillId="0" borderId="11" xfId="0" applyFont="1" applyBorder="1" applyAlignment="1">
      <alignment horizontal="left" vertical="center" wrapText="1"/>
    </xf>
    <xf numFmtId="167" fontId="23" fillId="0" borderId="11" xfId="0" applyNumberFormat="1" applyFont="1" applyBorder="1" applyAlignment="1">
      <alignment vertical="center" wrapText="1"/>
    </xf>
    <xf numFmtId="0" fontId="14" fillId="16" borderId="5" xfId="0" applyFont="1" applyFill="1" applyBorder="1" applyAlignment="1">
      <alignment horizontal="left" vertical="center" wrapText="1"/>
    </xf>
    <xf numFmtId="0" fontId="14" fillId="2" borderId="9" xfId="0" applyFont="1" applyFill="1" applyBorder="1" applyAlignment="1">
      <alignment horizontal="left" vertical="center" wrapText="1"/>
    </xf>
    <xf numFmtId="0" fontId="14" fillId="9" borderId="9" xfId="0" applyFont="1" applyFill="1" applyBorder="1" applyAlignment="1">
      <alignment vertical="center" wrapText="1"/>
    </xf>
    <xf numFmtId="0" fontId="14" fillId="9" borderId="10" xfId="0" applyFont="1" applyFill="1" applyBorder="1" applyAlignment="1">
      <alignment vertical="center" wrapText="1"/>
    </xf>
    <xf numFmtId="0" fontId="14" fillId="6" borderId="2" xfId="0" applyFont="1" applyFill="1" applyBorder="1" applyAlignment="1">
      <alignment vertical="center" wrapText="1"/>
    </xf>
    <xf numFmtId="10" fontId="14" fillId="0" borderId="2" xfId="0" applyNumberFormat="1" applyFont="1" applyBorder="1" applyAlignment="1">
      <alignment horizontal="right" vertical="center" wrapText="1"/>
    </xf>
    <xf numFmtId="165" fontId="14" fillId="0" borderId="2" xfId="0" applyNumberFormat="1" applyFont="1" applyBorder="1" applyAlignment="1">
      <alignment horizontal="right" vertical="center" wrapText="1"/>
    </xf>
    <xf numFmtId="0" fontId="14" fillId="0" borderId="5" xfId="0" applyFont="1" applyBorder="1" applyAlignment="1">
      <alignment horizontal="left" vertical="center" wrapText="1"/>
    </xf>
    <xf numFmtId="0" fontId="14" fillId="2" borderId="2"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4" fillId="5" borderId="5" xfId="0" applyFont="1" applyFill="1" applyBorder="1" applyAlignment="1">
      <alignment horizontal="left" vertical="center" wrapText="1"/>
    </xf>
    <xf numFmtId="0" fontId="13" fillId="5" borderId="5"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14" fillId="11" borderId="2" xfId="0" applyFont="1" applyFill="1" applyBorder="1" applyAlignment="1">
      <alignment horizontal="left" vertical="center" wrapText="1"/>
    </xf>
    <xf numFmtId="9" fontId="12" fillId="0" borderId="11" xfId="0" applyNumberFormat="1" applyFont="1" applyBorder="1" applyAlignment="1">
      <alignment horizontal="left" vertical="center" wrapText="1"/>
    </xf>
    <xf numFmtId="0" fontId="14" fillId="22" borderId="5" xfId="0" applyFont="1" applyFill="1" applyBorder="1" applyAlignment="1">
      <alignment horizontal="left" vertical="center" wrapText="1"/>
    </xf>
    <xf numFmtId="0" fontId="13" fillId="0" borderId="11" xfId="0" applyFont="1" applyBorder="1" applyAlignment="1">
      <alignment horizontal="left" vertical="top" wrapText="1"/>
    </xf>
    <xf numFmtId="0" fontId="14" fillId="0" borderId="2" xfId="0" applyFont="1" applyBorder="1" applyAlignment="1">
      <alignment vertical="center" wrapText="1"/>
    </xf>
    <xf numFmtId="0" fontId="14" fillId="2" borderId="6" xfId="0" applyFont="1" applyFill="1" applyBorder="1" applyAlignment="1">
      <alignment horizontal="center" vertical="center" wrapText="1"/>
    </xf>
    <xf numFmtId="0" fontId="14" fillId="15" borderId="5" xfId="0" applyFont="1" applyFill="1" applyBorder="1" applyAlignment="1">
      <alignment horizontal="left" vertical="center" wrapText="1"/>
    </xf>
    <xf numFmtId="0" fontId="14" fillId="0" borderId="2" xfId="0" applyFont="1" applyBorder="1" applyAlignment="1">
      <alignment horizontal="left" vertical="center" wrapText="1"/>
    </xf>
    <xf numFmtId="0" fontId="13" fillId="11" borderId="2" xfId="0" applyFont="1" applyFill="1" applyBorder="1" applyAlignment="1">
      <alignment vertical="center" wrapText="1"/>
    </xf>
    <xf numFmtId="0" fontId="12" fillId="0" borderId="0" xfId="0" applyFont="1" applyAlignment="1">
      <alignment horizontal="left" vertical="center" wrapText="1"/>
    </xf>
    <xf numFmtId="0" fontId="18" fillId="0" borderId="0" xfId="0" applyFont="1" applyAlignment="1">
      <alignment horizontal="center" vertical="center" wrapText="1"/>
    </xf>
    <xf numFmtId="2" fontId="18" fillId="0" borderId="5" xfId="0" applyNumberFormat="1" applyFont="1" applyFill="1" applyBorder="1" applyAlignment="1">
      <alignment horizontal="center" vertical="center"/>
    </xf>
    <xf numFmtId="9" fontId="15" fillId="27" borderId="5" xfId="0" applyNumberFormat="1" applyFont="1" applyFill="1" applyBorder="1" applyAlignment="1">
      <alignment horizontal="center" vertical="center"/>
    </xf>
    <xf numFmtId="167" fontId="15" fillId="0" borderId="5" xfId="0" applyNumberFormat="1" applyFont="1" applyFill="1" applyBorder="1" applyAlignment="1">
      <alignment horizontal="center" vertical="center"/>
    </xf>
    <xf numFmtId="165" fontId="15" fillId="0" borderId="5" xfId="0" applyNumberFormat="1" applyFont="1" applyFill="1" applyBorder="1" applyAlignment="1">
      <alignment horizontal="center" vertical="center"/>
    </xf>
    <xf numFmtId="167" fontId="18" fillId="0" borderId="5" xfId="0" applyNumberFormat="1" applyFont="1" applyFill="1" applyBorder="1" applyAlignment="1">
      <alignment horizontal="center" vertical="center"/>
    </xf>
    <xf numFmtId="9" fontId="18" fillId="0" borderId="0" xfId="0" applyNumberFormat="1" applyFont="1" applyFill="1" applyAlignment="1">
      <alignment horizontal="center" vertical="center"/>
    </xf>
    <xf numFmtId="9" fontId="12" fillId="0" borderId="17" xfId="0" applyNumberFormat="1" applyFont="1" applyFill="1" applyBorder="1" applyAlignment="1">
      <alignment horizontal="center" vertical="center" wrapText="1"/>
    </xf>
    <xf numFmtId="0" fontId="12" fillId="0" borderId="17" xfId="0" applyFont="1" applyFill="1" applyBorder="1" applyAlignment="1">
      <alignment wrapText="1"/>
    </xf>
    <xf numFmtId="0" fontId="18" fillId="0" borderId="5" xfId="0" applyNumberFormat="1" applyFont="1" applyFill="1" applyBorder="1" applyAlignment="1">
      <alignment horizontal="center" vertical="center"/>
    </xf>
    <xf numFmtId="0" fontId="15" fillId="0" borderId="5" xfId="0" applyNumberFormat="1" applyFont="1" applyFill="1" applyBorder="1" applyAlignment="1">
      <alignment horizontal="center" vertical="center"/>
    </xf>
    <xf numFmtId="9" fontId="18" fillId="2" borderId="5" xfId="2" applyFont="1" applyFill="1" applyBorder="1" applyAlignment="1">
      <alignment horizontal="center" vertical="center"/>
    </xf>
    <xf numFmtId="9" fontId="15" fillId="0" borderId="5" xfId="2" applyFont="1" applyFill="1" applyBorder="1" applyAlignment="1">
      <alignment horizontal="center" vertical="center"/>
    </xf>
    <xf numFmtId="0" fontId="14" fillId="0" borderId="6" xfId="0" applyFont="1" applyFill="1" applyBorder="1" applyAlignment="1">
      <alignment horizontal="left" vertical="center"/>
    </xf>
    <xf numFmtId="0" fontId="18" fillId="2" borderId="5" xfId="0" applyNumberFormat="1" applyFont="1" applyFill="1" applyBorder="1" applyAlignment="1">
      <alignment horizontal="center" vertical="center"/>
    </xf>
    <xf numFmtId="0" fontId="15" fillId="2" borderId="5" xfId="0" applyNumberFormat="1" applyFont="1" applyFill="1" applyBorder="1" applyAlignment="1">
      <alignment horizontal="center" vertical="center"/>
    </xf>
    <xf numFmtId="0" fontId="23" fillId="0" borderId="5" xfId="0" applyFont="1" applyFill="1" applyBorder="1"/>
    <xf numFmtId="167" fontId="22" fillId="0" borderId="2" xfId="0" applyNumberFormat="1" applyFont="1" applyFill="1" applyBorder="1" applyAlignment="1">
      <alignment horizontal="center" vertical="center"/>
    </xf>
    <xf numFmtId="10" fontId="15" fillId="0" borderId="5" xfId="0" applyNumberFormat="1" applyFont="1" applyFill="1" applyBorder="1" applyAlignment="1">
      <alignment horizontal="center" vertical="center"/>
    </xf>
    <xf numFmtId="0" fontId="12" fillId="2" borderId="0" xfId="0" applyFont="1" applyFill="1" applyBorder="1" applyAlignment="1">
      <alignment wrapText="1"/>
    </xf>
    <xf numFmtId="0" fontId="14" fillId="2" borderId="2"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9" borderId="5" xfId="0" applyFont="1" applyFill="1" applyBorder="1" applyAlignment="1">
      <alignment horizontal="center" vertical="center" wrapText="1"/>
    </xf>
    <xf numFmtId="0" fontId="12" fillId="2" borderId="5" xfId="0" applyFont="1" applyFill="1" applyBorder="1" applyAlignment="1">
      <alignment wrapText="1"/>
    </xf>
    <xf numFmtId="167" fontId="15" fillId="9" borderId="2" xfId="0" applyNumberFormat="1" applyFont="1" applyFill="1" applyBorder="1" applyAlignment="1">
      <alignment horizontal="center" vertical="center" wrapText="1"/>
    </xf>
    <xf numFmtId="9" fontId="13" fillId="0" borderId="0" xfId="0" applyNumberFormat="1" applyFont="1" applyAlignment="1">
      <alignment horizontal="center" vertical="center" wrapText="1"/>
    </xf>
    <xf numFmtId="9" fontId="18" fillId="0" borderId="0" xfId="0" applyNumberFormat="1" applyFont="1" applyAlignment="1">
      <alignment horizontal="center" vertical="center" wrapText="1"/>
    </xf>
    <xf numFmtId="9" fontId="18" fillId="2" borderId="5" xfId="0" applyNumberFormat="1" applyFont="1" applyFill="1" applyBorder="1" applyAlignment="1">
      <alignment horizontal="center" vertical="center" wrapText="1"/>
    </xf>
    <xf numFmtId="9" fontId="14" fillId="2" borderId="5" xfId="0" applyNumberFormat="1" applyFont="1" applyFill="1" applyBorder="1" applyAlignment="1">
      <alignment horizontal="center" vertical="center" wrapText="1"/>
    </xf>
    <xf numFmtId="0" fontId="12" fillId="0" borderId="0" xfId="0" applyFont="1" applyFill="1" applyBorder="1" applyAlignment="1">
      <alignment wrapText="1"/>
    </xf>
    <xf numFmtId="0" fontId="18" fillId="0" borderId="5"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2" fillId="0" borderId="5" xfId="0" applyFont="1" applyFill="1" applyBorder="1" applyAlignment="1">
      <alignment wrapText="1"/>
    </xf>
    <xf numFmtId="9" fontId="17" fillId="0" borderId="0" xfId="0" applyNumberFormat="1" applyFont="1" applyAlignment="1">
      <alignment horizontal="center" vertical="center" wrapText="1"/>
    </xf>
    <xf numFmtId="0" fontId="18" fillId="8" borderId="5" xfId="0" applyFont="1" applyFill="1" applyBorder="1" applyAlignment="1">
      <alignment horizontal="center" vertical="center" wrapText="1"/>
    </xf>
    <xf numFmtId="0" fontId="12" fillId="8" borderId="5" xfId="0" applyFont="1" applyFill="1" applyBorder="1" applyAlignment="1">
      <alignment horizontal="center" vertical="center" wrapText="1"/>
    </xf>
    <xf numFmtId="0" fontId="12" fillId="8" borderId="5" xfId="0" applyFont="1" applyFill="1" applyBorder="1" applyAlignment="1">
      <alignment wrapText="1"/>
    </xf>
    <xf numFmtId="9" fontId="18" fillId="9" borderId="5" xfId="0" applyNumberFormat="1" applyFont="1" applyFill="1" applyBorder="1" applyAlignment="1">
      <alignment horizontal="center" vertical="center" wrapText="1"/>
    </xf>
    <xf numFmtId="9" fontId="15" fillId="9" borderId="5" xfId="0" applyNumberFormat="1" applyFont="1" applyFill="1" applyBorder="1" applyAlignment="1">
      <alignment horizontal="center" vertical="center" wrapText="1"/>
    </xf>
    <xf numFmtId="0" fontId="12" fillId="9" borderId="5" xfId="0" applyFont="1" applyFill="1" applyBorder="1" applyAlignment="1">
      <alignment wrapText="1"/>
    </xf>
    <xf numFmtId="0" fontId="12" fillId="11" borderId="0" xfId="0" applyFont="1" applyFill="1" applyBorder="1" applyAlignment="1">
      <alignment wrapText="1"/>
    </xf>
    <xf numFmtId="9" fontId="15" fillId="2" borderId="5" xfId="0" applyNumberFormat="1" applyFont="1" applyFill="1" applyBorder="1" applyAlignment="1">
      <alignment horizontal="center" vertical="center" wrapText="1"/>
    </xf>
    <xf numFmtId="0" fontId="12" fillId="11" borderId="5" xfId="0" applyFont="1" applyFill="1" applyBorder="1" applyAlignment="1">
      <alignment wrapText="1"/>
    </xf>
    <xf numFmtId="0" fontId="18" fillId="2" borderId="0" xfId="0" applyFont="1" applyFill="1" applyBorder="1" applyAlignment="1">
      <alignment horizontal="center" vertical="center" wrapText="1"/>
    </xf>
    <xf numFmtId="9" fontId="13" fillId="2" borderId="0" xfId="0" applyNumberFormat="1" applyFont="1" applyFill="1" applyBorder="1" applyAlignment="1">
      <alignment horizontal="center" vertical="center" wrapText="1"/>
    </xf>
    <xf numFmtId="9" fontId="18" fillId="2" borderId="0" xfId="0" applyNumberFormat="1" applyFont="1" applyFill="1" applyBorder="1" applyAlignment="1">
      <alignment horizontal="center" vertical="center" wrapText="1"/>
    </xf>
    <xf numFmtId="0" fontId="18" fillId="11" borderId="5" xfId="0" applyFont="1" applyFill="1" applyBorder="1" applyAlignment="1">
      <alignment horizontal="center" vertical="center" wrapText="1"/>
    </xf>
    <xf numFmtId="0" fontId="15" fillId="11" borderId="5" xfId="0" applyFont="1" applyFill="1" applyBorder="1" applyAlignment="1">
      <alignment horizontal="center" vertical="center" wrapText="1"/>
    </xf>
    <xf numFmtId="0" fontId="15" fillId="34" borderId="5" xfId="0" applyFont="1" applyFill="1" applyBorder="1" applyAlignment="1">
      <alignment horizontal="center" vertical="center"/>
    </xf>
    <xf numFmtId="0" fontId="12" fillId="35" borderId="0" xfId="0" applyFont="1" applyFill="1" applyBorder="1"/>
    <xf numFmtId="0" fontId="14" fillId="36" borderId="0" xfId="0" applyFont="1" applyFill="1" applyBorder="1" applyAlignment="1">
      <alignment horizontal="left" vertical="center" wrapText="1"/>
    </xf>
    <xf numFmtId="0" fontId="12" fillId="0" borderId="5" xfId="0" applyFont="1" applyFill="1" applyBorder="1" applyAlignment="1">
      <alignment horizontal="center" vertical="center"/>
    </xf>
    <xf numFmtId="10" fontId="18" fillId="0" borderId="5" xfId="0" applyNumberFormat="1" applyFont="1" applyFill="1" applyBorder="1" applyAlignment="1">
      <alignment horizontal="center" vertical="center"/>
    </xf>
    <xf numFmtId="168" fontId="15" fillId="0" borderId="5" xfId="0" applyNumberFormat="1" applyFont="1" applyFill="1" applyBorder="1" applyAlignment="1">
      <alignment horizontal="center" vertical="center"/>
    </xf>
    <xf numFmtId="168" fontId="18" fillId="0" borderId="5" xfId="0" applyNumberFormat="1" applyFont="1" applyFill="1" applyBorder="1" applyAlignment="1">
      <alignment horizontal="center" vertical="center"/>
    </xf>
    <xf numFmtId="0" fontId="13" fillId="0" borderId="1" xfId="0" applyFont="1" applyBorder="1" applyAlignment="1">
      <alignment horizontal="justify" vertical="center"/>
    </xf>
    <xf numFmtId="0" fontId="14" fillId="0" borderId="5" xfId="0" applyFont="1" applyBorder="1" applyAlignment="1">
      <alignment horizontal="justify" vertical="center" wrapText="1"/>
    </xf>
    <xf numFmtId="0" fontId="16" fillId="4" borderId="5" xfId="0" applyFont="1" applyFill="1" applyBorder="1" applyAlignment="1">
      <alignment horizontal="justify" vertical="center" wrapText="1"/>
    </xf>
    <xf numFmtId="0" fontId="14" fillId="9" borderId="5" xfId="0" applyFont="1" applyFill="1" applyBorder="1" applyAlignment="1">
      <alignment horizontal="justify" vertical="center"/>
    </xf>
    <xf numFmtId="0" fontId="14" fillId="9" borderId="6" xfId="0" applyFont="1" applyFill="1" applyBorder="1" applyAlignment="1">
      <alignment horizontal="justify" vertical="center" wrapText="1"/>
    </xf>
    <xf numFmtId="0" fontId="12" fillId="0" borderId="0" xfId="0" applyFont="1" applyAlignment="1">
      <alignment horizontal="justify" vertical="center"/>
    </xf>
    <xf numFmtId="0" fontId="12" fillId="0" borderId="0" xfId="0" applyFont="1" applyAlignment="1">
      <alignment horizontal="justify"/>
    </xf>
    <xf numFmtId="0" fontId="13" fillId="12" borderId="5" xfId="0" applyFont="1" applyFill="1" applyBorder="1" applyAlignment="1">
      <alignment horizontal="justify" vertical="center" wrapText="1"/>
    </xf>
    <xf numFmtId="0" fontId="13" fillId="10" borderId="5" xfId="0" applyFont="1" applyFill="1" applyBorder="1" applyAlignment="1">
      <alignment horizontal="justify" vertical="center" wrapText="1"/>
    </xf>
    <xf numFmtId="0" fontId="13" fillId="30" borderId="5" xfId="0" applyFont="1" applyFill="1" applyBorder="1" applyAlignment="1">
      <alignment horizontal="justify" vertical="center" wrapText="1"/>
    </xf>
    <xf numFmtId="0" fontId="13" fillId="37" borderId="5" xfId="0" applyFont="1" applyFill="1" applyBorder="1" applyAlignment="1">
      <alignment horizontal="justify" vertical="center" wrapText="1"/>
    </xf>
    <xf numFmtId="0" fontId="13" fillId="25" borderId="5" xfId="0" applyFont="1" applyFill="1" applyBorder="1" applyAlignment="1">
      <alignment horizontal="justify" vertical="center" wrapText="1"/>
    </xf>
    <xf numFmtId="0" fontId="13" fillId="21" borderId="5" xfId="0" applyFont="1" applyFill="1" applyBorder="1" applyAlignment="1">
      <alignment horizontal="justify" vertical="center" wrapText="1"/>
    </xf>
    <xf numFmtId="0" fontId="12" fillId="10" borderId="11" xfId="0" applyFont="1" applyFill="1" applyBorder="1" applyAlignment="1">
      <alignment horizontal="justify" vertical="center" wrapText="1"/>
    </xf>
    <xf numFmtId="0" fontId="15" fillId="25" borderId="5" xfId="0" applyFont="1" applyFill="1" applyBorder="1" applyAlignment="1">
      <alignment horizontal="center" vertical="center"/>
    </xf>
    <xf numFmtId="0" fontId="18" fillId="25" borderId="5" xfId="0" applyFont="1" applyFill="1" applyBorder="1" applyAlignment="1">
      <alignment horizontal="center" vertical="center"/>
    </xf>
    <xf numFmtId="0" fontId="14" fillId="38" borderId="5" xfId="0" applyFont="1" applyFill="1" applyBorder="1" applyAlignment="1">
      <alignment horizontal="left" vertical="center"/>
    </xf>
    <xf numFmtId="0" fontId="13" fillId="20" borderId="5" xfId="0" applyFont="1" applyFill="1" applyBorder="1" applyAlignment="1">
      <alignment horizontal="justify" vertical="center" wrapText="1"/>
    </xf>
    <xf numFmtId="0" fontId="13" fillId="17" borderId="5" xfId="0" applyFont="1" applyFill="1" applyBorder="1" applyAlignment="1">
      <alignment horizontal="justify" vertical="center" wrapText="1"/>
    </xf>
    <xf numFmtId="0" fontId="14" fillId="39" borderId="9" xfId="0" applyFont="1" applyFill="1" applyBorder="1" applyAlignment="1">
      <alignment horizontal="center" vertical="center"/>
    </xf>
    <xf numFmtId="0" fontId="14" fillId="35" borderId="5" xfId="0" applyFont="1" applyFill="1" applyBorder="1" applyAlignment="1">
      <alignment horizontal="left" vertical="center"/>
    </xf>
    <xf numFmtId="0" fontId="14" fillId="38" borderId="6" xfId="0" applyFont="1" applyFill="1" applyBorder="1" applyAlignment="1">
      <alignment horizontal="left" vertical="center"/>
    </xf>
    <xf numFmtId="0" fontId="14" fillId="9" borderId="6" xfId="0" applyFont="1" applyFill="1" applyBorder="1" applyAlignment="1">
      <alignment horizontal="left" vertical="center"/>
    </xf>
    <xf numFmtId="0" fontId="14" fillId="9" borderId="9" xfId="0" applyFont="1" applyFill="1" applyBorder="1" applyAlignment="1">
      <alignment horizontal="left" vertical="center"/>
    </xf>
    <xf numFmtId="1" fontId="12" fillId="2" borderId="5" xfId="0" applyNumberFormat="1" applyFont="1" applyFill="1" applyBorder="1" applyAlignment="1">
      <alignment horizontal="center" vertical="center"/>
    </xf>
    <xf numFmtId="0" fontId="13" fillId="16" borderId="5" xfId="0" applyFont="1" applyFill="1" applyBorder="1" applyAlignment="1">
      <alignment horizontal="justify" vertical="center" wrapText="1"/>
    </xf>
    <xf numFmtId="0" fontId="14" fillId="25" borderId="5" xfId="0" applyFont="1" applyFill="1" applyBorder="1" applyAlignment="1">
      <alignment horizontal="left" vertical="center"/>
    </xf>
    <xf numFmtId="0" fontId="12" fillId="0" borderId="0" xfId="0" applyFont="1" applyAlignment="1">
      <alignment horizontal="center"/>
    </xf>
    <xf numFmtId="167" fontId="15" fillId="25" borderId="5" xfId="0" applyNumberFormat="1" applyFont="1" applyFill="1" applyBorder="1" applyAlignment="1">
      <alignment horizontal="center" vertical="center"/>
    </xf>
    <xf numFmtId="165" fontId="15" fillId="41" borderId="5" xfId="0" applyNumberFormat="1" applyFont="1" applyFill="1" applyBorder="1" applyAlignment="1">
      <alignment horizontal="center" vertical="center"/>
    </xf>
    <xf numFmtId="169" fontId="15" fillId="38" borderId="5" xfId="0" applyNumberFormat="1" applyFont="1" applyFill="1" applyBorder="1" applyAlignment="1">
      <alignment horizontal="center" vertical="center"/>
    </xf>
    <xf numFmtId="167" fontId="18" fillId="38" borderId="6" xfId="0" applyNumberFormat="1" applyFont="1" applyFill="1" applyBorder="1" applyAlignment="1">
      <alignment horizontal="center" vertical="center"/>
    </xf>
    <xf numFmtId="9" fontId="18" fillId="38" borderId="5" xfId="0" applyNumberFormat="1" applyFont="1" applyFill="1" applyBorder="1" applyAlignment="1">
      <alignment horizontal="center" vertical="center"/>
    </xf>
    <xf numFmtId="0" fontId="12" fillId="47" borderId="0" xfId="0" applyFont="1" applyFill="1" applyBorder="1"/>
    <xf numFmtId="0" fontId="18" fillId="47" borderId="0" xfId="0" applyFont="1" applyFill="1" applyBorder="1" applyAlignment="1">
      <alignment horizontal="center" vertical="center"/>
    </xf>
    <xf numFmtId="0" fontId="13" fillId="47" borderId="0" xfId="0" applyFont="1" applyFill="1" applyBorder="1" applyAlignment="1">
      <alignment horizontal="center" vertical="center"/>
    </xf>
    <xf numFmtId="9" fontId="13" fillId="47" borderId="0" xfId="0" applyNumberFormat="1" applyFont="1" applyFill="1" applyBorder="1" applyAlignment="1">
      <alignment horizontal="center" vertical="center"/>
    </xf>
    <xf numFmtId="9" fontId="18" fillId="47" borderId="0" xfId="0" applyNumberFormat="1" applyFont="1" applyFill="1" applyBorder="1" applyAlignment="1">
      <alignment horizontal="center" vertical="center"/>
    </xf>
    <xf numFmtId="0" fontId="12" fillId="34" borderId="0" xfId="0" applyFont="1" applyFill="1"/>
    <xf numFmtId="0" fontId="12" fillId="34" borderId="0" xfId="0" applyFont="1" applyFill="1" applyAlignment="1"/>
    <xf numFmtId="0" fontId="18" fillId="34" borderId="0" xfId="0" applyFont="1" applyFill="1" applyAlignment="1">
      <alignment horizontal="center" vertical="center"/>
    </xf>
    <xf numFmtId="0" fontId="13" fillId="34" borderId="0" xfId="0" applyFont="1" applyFill="1" applyAlignment="1">
      <alignment horizontal="center" vertical="center"/>
    </xf>
    <xf numFmtId="9" fontId="13" fillId="34" borderId="0" xfId="0" applyNumberFormat="1" applyFont="1" applyFill="1" applyAlignment="1">
      <alignment horizontal="center" vertical="center"/>
    </xf>
    <xf numFmtId="9" fontId="18" fillId="34" borderId="0" xfId="0" applyNumberFormat="1" applyFont="1" applyFill="1" applyAlignment="1">
      <alignment horizontal="center" vertical="center"/>
    </xf>
    <xf numFmtId="0" fontId="12" fillId="34" borderId="0" xfId="0" applyFont="1" applyFill="1" applyBorder="1"/>
    <xf numFmtId="9" fontId="17" fillId="34" borderId="0" xfId="0" applyNumberFormat="1" applyFont="1" applyFill="1" applyAlignment="1">
      <alignment horizontal="center" vertical="center"/>
    </xf>
    <xf numFmtId="0" fontId="13" fillId="34" borderId="1" xfId="0" applyFont="1" applyFill="1" applyBorder="1" applyAlignment="1">
      <alignment horizontal="center"/>
    </xf>
    <xf numFmtId="0" fontId="13" fillId="34" borderId="1" xfId="0" applyFont="1" applyFill="1" applyBorder="1" applyAlignment="1">
      <alignment horizontal="center" vertical="center"/>
    </xf>
    <xf numFmtId="0" fontId="14" fillId="47" borderId="5" xfId="0" applyFont="1" applyFill="1" applyBorder="1" applyAlignment="1">
      <alignment horizontal="center" vertical="center" wrapText="1"/>
    </xf>
    <xf numFmtId="0" fontId="15" fillId="59" borderId="8" xfId="0" applyFont="1" applyFill="1" applyBorder="1" applyAlignment="1">
      <alignment horizontal="center" vertical="center" wrapText="1"/>
    </xf>
    <xf numFmtId="3" fontId="14" fillId="47" borderId="5" xfId="0" applyNumberFormat="1" applyFont="1" applyFill="1" applyBorder="1" applyAlignment="1">
      <alignment horizontal="center" vertical="center" wrapText="1"/>
    </xf>
    <xf numFmtId="0" fontId="15" fillId="47" borderId="5" xfId="0" applyFont="1" applyFill="1" applyBorder="1" applyAlignment="1">
      <alignment horizontal="center" vertical="center"/>
    </xf>
    <xf numFmtId="0" fontId="15" fillId="59" borderId="10" xfId="0" applyFont="1" applyFill="1" applyBorder="1" applyAlignment="1">
      <alignment horizontal="center" vertical="center" wrapText="1"/>
    </xf>
    <xf numFmtId="0" fontId="12" fillId="34" borderId="0" xfId="0" applyFont="1" applyFill="1" applyAlignment="1">
      <alignment horizontal="center" vertical="center"/>
    </xf>
    <xf numFmtId="0" fontId="12" fillId="34" borderId="0" xfId="0" applyFont="1" applyFill="1" applyAlignment="1">
      <alignment horizontal="center"/>
    </xf>
    <xf numFmtId="0" fontId="14" fillId="0" borderId="31" xfId="0" applyFont="1" applyBorder="1" applyAlignment="1">
      <alignment wrapText="1"/>
    </xf>
    <xf numFmtId="0" fontId="12" fillId="0" borderId="31" xfId="0" applyFont="1" applyBorder="1" applyAlignment="1">
      <alignment horizontal="center" vertical="center" wrapText="1"/>
    </xf>
    <xf numFmtId="0" fontId="12" fillId="0" borderId="31" xfId="0" applyFont="1" applyFill="1" applyBorder="1" applyAlignment="1">
      <alignment horizontal="center" vertical="center" wrapText="1"/>
    </xf>
    <xf numFmtId="0" fontId="12" fillId="2" borderId="31" xfId="0" applyFont="1" applyFill="1" applyBorder="1" applyAlignment="1">
      <alignment horizontal="center" vertical="center" wrapText="1"/>
    </xf>
    <xf numFmtId="0" fontId="12" fillId="30" borderId="31" xfId="0" applyFont="1" applyFill="1" applyBorder="1" applyAlignment="1">
      <alignment horizontal="center" vertical="center" wrapText="1"/>
    </xf>
    <xf numFmtId="0" fontId="12" fillId="11" borderId="31" xfId="0" applyFont="1" applyFill="1" applyBorder="1" applyAlignment="1">
      <alignment horizontal="center" vertical="center" wrapText="1"/>
    </xf>
    <xf numFmtId="0" fontId="12" fillId="47" borderId="31" xfId="0" applyFont="1" applyFill="1" applyBorder="1" applyAlignment="1">
      <alignment horizontal="center" vertical="center" wrapText="1"/>
    </xf>
    <xf numFmtId="0" fontId="12" fillId="29" borderId="31" xfId="0" applyFont="1" applyFill="1" applyBorder="1" applyAlignment="1">
      <alignment horizontal="center" vertical="center" wrapText="1"/>
    </xf>
    <xf numFmtId="0" fontId="12" fillId="34" borderId="31" xfId="0" applyFont="1" applyFill="1" applyBorder="1" applyAlignment="1">
      <alignment horizontal="center" vertical="center" wrapText="1"/>
    </xf>
    <xf numFmtId="9" fontId="12" fillId="0" borderId="31" xfId="0" applyNumberFormat="1" applyFont="1" applyBorder="1" applyAlignment="1">
      <alignment horizontal="center" vertical="center" wrapText="1"/>
    </xf>
    <xf numFmtId="9" fontId="12" fillId="0" borderId="31" xfId="0" applyNumberFormat="1" applyFont="1" applyFill="1" applyBorder="1" applyAlignment="1">
      <alignment horizontal="center" vertical="center" wrapText="1"/>
    </xf>
    <xf numFmtId="0" fontId="12" fillId="0" borderId="31" xfId="0" applyFont="1" applyFill="1" applyBorder="1" applyAlignment="1">
      <alignment wrapText="1"/>
    </xf>
    <xf numFmtId="9" fontId="12" fillId="2" borderId="31" xfId="0" applyNumberFormat="1" applyFont="1" applyFill="1" applyBorder="1" applyAlignment="1">
      <alignment horizontal="center" vertical="center" wrapText="1"/>
    </xf>
    <xf numFmtId="9" fontId="12" fillId="11" borderId="31" xfId="0" applyNumberFormat="1" applyFont="1" applyFill="1" applyBorder="1" applyAlignment="1">
      <alignment horizontal="center" vertical="center" wrapText="1"/>
    </xf>
    <xf numFmtId="0" fontId="12" fillId="0" borderId="31" xfId="0" applyFont="1" applyBorder="1" applyAlignment="1">
      <alignment wrapText="1"/>
    </xf>
    <xf numFmtId="0" fontId="16" fillId="4" borderId="6" xfId="0" applyFont="1" applyFill="1" applyBorder="1" applyAlignment="1">
      <alignment horizontal="center" vertical="center" wrapText="1"/>
    </xf>
    <xf numFmtId="0" fontId="16" fillId="4" borderId="6" xfId="0" applyFont="1" applyFill="1" applyBorder="1" applyAlignment="1">
      <alignment horizontal="justify" vertical="center" wrapText="1"/>
    </xf>
    <xf numFmtId="0" fontId="16" fillId="60" borderId="6" xfId="0" applyFont="1" applyFill="1" applyBorder="1" applyAlignment="1">
      <alignment horizontal="center" vertical="center" wrapText="1"/>
    </xf>
    <xf numFmtId="0" fontId="16" fillId="60" borderId="8" xfId="0" applyFont="1" applyFill="1" applyBorder="1" applyAlignment="1">
      <alignment horizontal="center" vertical="center" wrapText="1"/>
    </xf>
    <xf numFmtId="0" fontId="17" fillId="4" borderId="32" xfId="0" applyFont="1" applyFill="1" applyBorder="1" applyAlignment="1">
      <alignment horizontal="center" vertical="center" wrapText="1"/>
    </xf>
    <xf numFmtId="0" fontId="17" fillId="4" borderId="32" xfId="0" applyFont="1" applyFill="1" applyBorder="1" applyAlignment="1">
      <alignment vertical="center" wrapText="1"/>
    </xf>
    <xf numFmtId="0" fontId="17" fillId="60" borderId="32" xfId="0" applyFont="1" applyFill="1" applyBorder="1" applyAlignment="1">
      <alignment horizontal="center" vertical="center" wrapText="1"/>
    </xf>
    <xf numFmtId="166" fontId="17" fillId="60" borderId="32" xfId="0" applyNumberFormat="1" applyFont="1" applyFill="1" applyBorder="1" applyAlignment="1">
      <alignment horizontal="center" vertical="center" wrapText="1"/>
    </xf>
    <xf numFmtId="0" fontId="25" fillId="6" borderId="32" xfId="0" applyFont="1" applyFill="1" applyBorder="1" applyAlignment="1">
      <alignment horizontal="left" vertical="center" wrapText="1"/>
    </xf>
    <xf numFmtId="0" fontId="25" fillId="6" borderId="32" xfId="0" applyFont="1" applyFill="1" applyBorder="1" applyAlignment="1">
      <alignment horizontal="center" vertical="center" wrapText="1"/>
    </xf>
    <xf numFmtId="0" fontId="25" fillId="6" borderId="32" xfId="0" applyFont="1" applyFill="1" applyBorder="1" applyAlignment="1">
      <alignment horizontal="center" vertical="center" wrapText="1"/>
    </xf>
    <xf numFmtId="0" fontId="14" fillId="6" borderId="32" xfId="0" applyFont="1" applyFill="1" applyBorder="1" applyAlignment="1">
      <alignment horizontal="left" vertical="center" wrapText="1"/>
    </xf>
    <xf numFmtId="0" fontId="14" fillId="6" borderId="32" xfId="0" applyFont="1" applyFill="1" applyBorder="1" applyAlignment="1">
      <alignment horizontal="center" vertical="center" wrapText="1"/>
    </xf>
    <xf numFmtId="166" fontId="17" fillId="6" borderId="32" xfId="0" applyNumberFormat="1" applyFont="1" applyFill="1" applyBorder="1" applyAlignment="1">
      <alignment horizontal="center" vertical="center" wrapText="1"/>
    </xf>
    <xf numFmtId="0" fontId="14" fillId="58" borderId="32" xfId="0" applyFont="1" applyFill="1" applyBorder="1" applyAlignment="1">
      <alignment horizontal="center" vertical="center" wrapText="1"/>
    </xf>
    <xf numFmtId="0" fontId="18" fillId="58" borderId="32" xfId="0" applyFont="1" applyFill="1" applyBorder="1" applyAlignment="1">
      <alignment horizontal="center" vertical="center"/>
    </xf>
    <xf numFmtId="0" fontId="12" fillId="58" borderId="32" xfId="0" applyFont="1" applyFill="1" applyBorder="1" applyAlignment="1">
      <alignment horizontal="center" vertical="center"/>
    </xf>
    <xf numFmtId="0" fontId="12" fillId="58" borderId="32" xfId="0" applyFont="1" applyFill="1" applyBorder="1"/>
    <xf numFmtId="0" fontId="14" fillId="54" borderId="32" xfId="0" applyFont="1" applyFill="1" applyBorder="1" applyAlignment="1">
      <alignment horizontal="center" vertical="center" wrapText="1"/>
    </xf>
    <xf numFmtId="0" fontId="14" fillId="57" borderId="32" xfId="0" applyFont="1" applyFill="1" applyBorder="1" applyAlignment="1">
      <alignment horizontal="center" vertical="center" wrapText="1"/>
    </xf>
    <xf numFmtId="0" fontId="18" fillId="54" borderId="32" xfId="0" applyFont="1" applyFill="1" applyBorder="1" applyAlignment="1">
      <alignment horizontal="center" vertical="center"/>
    </xf>
    <xf numFmtId="0" fontId="12" fillId="54" borderId="32" xfId="0" applyFont="1" applyFill="1" applyBorder="1" applyAlignment="1">
      <alignment horizontal="center" vertical="center"/>
    </xf>
    <xf numFmtId="0" fontId="12" fillId="54" borderId="32" xfId="0" applyFont="1" applyFill="1" applyBorder="1"/>
    <xf numFmtId="0" fontId="14" fillId="9" borderId="32" xfId="0" applyFont="1" applyFill="1" applyBorder="1" applyAlignment="1">
      <alignment horizontal="center" vertical="center"/>
    </xf>
    <xf numFmtId="0" fontId="14" fillId="43" borderId="32" xfId="0" applyFont="1" applyFill="1" applyBorder="1" applyAlignment="1">
      <alignment horizontal="center" vertical="center" wrapText="1"/>
    </xf>
    <xf numFmtId="0" fontId="14" fillId="42" borderId="32" xfId="0" applyFont="1" applyFill="1" applyBorder="1" applyAlignment="1">
      <alignment horizontal="center" vertical="center"/>
    </xf>
    <xf numFmtId="0" fontId="12" fillId="10" borderId="32" xfId="0" applyFont="1" applyFill="1" applyBorder="1" applyAlignment="1">
      <alignment horizontal="justify" vertical="center" wrapText="1"/>
    </xf>
    <xf numFmtId="0" fontId="18" fillId="42" borderId="32" xfId="0" applyFont="1" applyFill="1" applyBorder="1" applyAlignment="1">
      <alignment horizontal="center" vertical="center"/>
    </xf>
    <xf numFmtId="0" fontId="12" fillId="42" borderId="32" xfId="0" applyFont="1" applyFill="1" applyBorder="1" applyAlignment="1">
      <alignment horizontal="center" vertical="center"/>
    </xf>
    <xf numFmtId="167" fontId="15" fillId="42" borderId="32" xfId="0" applyNumberFormat="1" applyFont="1" applyFill="1" applyBorder="1" applyAlignment="1">
      <alignment horizontal="center" vertical="center"/>
    </xf>
    <xf numFmtId="0" fontId="14" fillId="0" borderId="32" xfId="0" applyFont="1" applyFill="1" applyBorder="1" applyAlignment="1">
      <alignment horizontal="left" vertical="center"/>
    </xf>
    <xf numFmtId="0" fontId="14" fillId="2" borderId="32" xfId="0" applyFont="1" applyFill="1" applyBorder="1" applyAlignment="1">
      <alignment horizontal="center" vertical="center"/>
    </xf>
    <xf numFmtId="0" fontId="18" fillId="34" borderId="32" xfId="0" applyFont="1" applyFill="1" applyBorder="1" applyAlignment="1">
      <alignment horizontal="center" vertical="center"/>
    </xf>
    <xf numFmtId="0" fontId="12" fillId="39" borderId="32" xfId="0" applyFont="1" applyFill="1" applyBorder="1" applyAlignment="1">
      <alignment horizontal="center" vertical="center"/>
    </xf>
    <xf numFmtId="167" fontId="15" fillId="34" borderId="32" xfId="0" applyNumberFormat="1" applyFont="1" applyFill="1" applyBorder="1" applyAlignment="1">
      <alignment horizontal="center" vertical="center"/>
    </xf>
    <xf numFmtId="0" fontId="14" fillId="2" borderId="32" xfId="0" applyFont="1" applyFill="1" applyBorder="1" applyAlignment="1">
      <alignment horizontal="left" vertical="center"/>
    </xf>
    <xf numFmtId="0" fontId="18" fillId="47" borderId="32" xfId="0" applyFont="1" applyFill="1" applyBorder="1" applyAlignment="1">
      <alignment horizontal="center" vertical="center"/>
    </xf>
    <xf numFmtId="0" fontId="13" fillId="12" borderId="32" xfId="0" applyFont="1" applyFill="1" applyBorder="1" applyAlignment="1">
      <alignment horizontal="center" vertical="center" wrapText="1"/>
    </xf>
    <xf numFmtId="0" fontId="14" fillId="2" borderId="32" xfId="0" applyFont="1" applyFill="1" applyBorder="1" applyAlignment="1">
      <alignment horizontal="left" vertical="center" wrapText="1"/>
    </xf>
    <xf numFmtId="9" fontId="18" fillId="47" borderId="32" xfId="0" applyNumberFormat="1" applyFont="1" applyFill="1" applyBorder="1" applyAlignment="1">
      <alignment horizontal="center" vertical="center"/>
    </xf>
    <xf numFmtId="0" fontId="18" fillId="47" borderId="32" xfId="0" applyNumberFormat="1" applyFont="1" applyFill="1" applyBorder="1" applyAlignment="1">
      <alignment horizontal="center" vertical="center"/>
    </xf>
    <xf numFmtId="0" fontId="18" fillId="35" borderId="32" xfId="0" applyFont="1" applyFill="1" applyBorder="1" applyAlignment="1">
      <alignment horizontal="center" vertical="center"/>
    </xf>
    <xf numFmtId="0" fontId="14" fillId="0" borderId="32" xfId="0" applyFont="1" applyFill="1" applyBorder="1" applyAlignment="1">
      <alignment horizontal="center" vertical="center"/>
    </xf>
    <xf numFmtId="9" fontId="18" fillId="35" borderId="32" xfId="0" applyNumberFormat="1" applyFont="1" applyFill="1" applyBorder="1" applyAlignment="1">
      <alignment horizontal="center" vertical="center"/>
    </xf>
    <xf numFmtId="0" fontId="18" fillId="48" borderId="32" xfId="0" applyFont="1" applyFill="1" applyBorder="1" applyAlignment="1">
      <alignment horizontal="center" vertical="center"/>
    </xf>
    <xf numFmtId="9" fontId="18" fillId="48" borderId="32" xfId="0" applyNumberFormat="1" applyFont="1" applyFill="1" applyBorder="1" applyAlignment="1">
      <alignment horizontal="center" vertical="center"/>
    </xf>
    <xf numFmtId="0" fontId="12" fillId="34" borderId="32" xfId="0" applyFont="1" applyFill="1" applyBorder="1" applyAlignment="1">
      <alignment horizontal="center" vertical="center"/>
    </xf>
    <xf numFmtId="167" fontId="22" fillId="34" borderId="32" xfId="0" applyNumberFormat="1" applyFont="1" applyFill="1" applyBorder="1" applyAlignment="1">
      <alignment horizontal="center" vertical="center"/>
    </xf>
    <xf numFmtId="0" fontId="14" fillId="9" borderId="32" xfId="0" applyFont="1" applyFill="1" applyBorder="1" applyAlignment="1">
      <alignment horizontal="center" vertical="center" wrapText="1"/>
    </xf>
    <xf numFmtId="0" fontId="13" fillId="12" borderId="32" xfId="0" applyFont="1" applyFill="1" applyBorder="1" applyAlignment="1">
      <alignment horizontal="justify" vertical="center" wrapText="1"/>
    </xf>
    <xf numFmtId="167" fontId="15" fillId="39" borderId="32" xfId="0" applyNumberFormat="1" applyFont="1" applyFill="1" applyBorder="1" applyAlignment="1">
      <alignment horizontal="center" vertical="center"/>
    </xf>
    <xf numFmtId="0" fontId="14" fillId="0" borderId="32" xfId="0" applyFont="1" applyFill="1" applyBorder="1" applyAlignment="1">
      <alignment horizontal="left" vertical="center" wrapText="1"/>
    </xf>
    <xf numFmtId="0" fontId="13" fillId="10" borderId="32" xfId="0" applyFont="1" applyFill="1" applyBorder="1" applyAlignment="1">
      <alignment horizontal="justify" vertical="center" wrapText="1"/>
    </xf>
    <xf numFmtId="9" fontId="18" fillId="62" borderId="32" xfId="0" applyNumberFormat="1" applyFont="1" applyFill="1" applyBorder="1" applyAlignment="1">
      <alignment horizontal="center" vertical="center"/>
    </xf>
    <xf numFmtId="9" fontId="18" fillId="34" borderId="32" xfId="0" applyNumberFormat="1" applyFont="1" applyFill="1" applyBorder="1" applyAlignment="1">
      <alignment horizontal="center" vertical="center"/>
    </xf>
    <xf numFmtId="0" fontId="14" fillId="7" borderId="32" xfId="0" applyFont="1" applyFill="1" applyBorder="1" applyAlignment="1">
      <alignment horizontal="center" vertical="center" wrapText="1"/>
    </xf>
    <xf numFmtId="0" fontId="14" fillId="8" borderId="32" xfId="0" applyFont="1" applyFill="1" applyBorder="1" applyAlignment="1">
      <alignment horizontal="center" vertical="center" wrapText="1"/>
    </xf>
    <xf numFmtId="0" fontId="14" fillId="9" borderId="32" xfId="0" applyFont="1" applyFill="1" applyBorder="1" applyAlignment="1">
      <alignment horizontal="center" vertical="center" wrapText="1"/>
    </xf>
    <xf numFmtId="0" fontId="18" fillId="39" borderId="32" xfId="0" applyFont="1" applyFill="1" applyBorder="1" applyAlignment="1">
      <alignment horizontal="center" vertical="center"/>
    </xf>
    <xf numFmtId="0" fontId="14" fillId="47" borderId="32" xfId="0" applyFont="1" applyFill="1" applyBorder="1" applyAlignment="1">
      <alignment horizontal="left" vertical="center"/>
    </xf>
    <xf numFmtId="0" fontId="14" fillId="34" borderId="32" xfId="0" applyFont="1" applyFill="1" applyBorder="1" applyAlignment="1">
      <alignment horizontal="left" vertical="center"/>
    </xf>
    <xf numFmtId="0" fontId="14" fillId="48" borderId="32" xfId="0" applyFont="1" applyFill="1" applyBorder="1" applyAlignment="1">
      <alignment horizontal="left" vertical="center" wrapText="1"/>
    </xf>
    <xf numFmtId="0" fontId="14" fillId="48" borderId="32" xfId="0" applyFont="1" applyFill="1" applyBorder="1" applyAlignment="1">
      <alignment horizontal="left" vertical="center"/>
    </xf>
    <xf numFmtId="0" fontId="14" fillId="47" borderId="32" xfId="0" applyFont="1" applyFill="1" applyBorder="1" applyAlignment="1">
      <alignment horizontal="center" vertical="center"/>
    </xf>
    <xf numFmtId="0" fontId="14" fillId="9" borderId="32" xfId="0" applyFont="1" applyFill="1" applyBorder="1" applyAlignment="1">
      <alignment horizontal="left" vertical="center"/>
    </xf>
    <xf numFmtId="0" fontId="14" fillId="0" borderId="32" xfId="0" applyFont="1" applyFill="1" applyBorder="1" applyAlignment="1">
      <alignment horizontal="center" vertical="center" wrapText="1"/>
    </xf>
    <xf numFmtId="0" fontId="14" fillId="35" borderId="32" xfId="0" applyFont="1" applyFill="1" applyBorder="1" applyAlignment="1">
      <alignment horizontal="left" vertical="center"/>
    </xf>
    <xf numFmtId="0" fontId="25" fillId="53" borderId="32" xfId="0" applyFont="1" applyFill="1" applyBorder="1" applyAlignment="1">
      <alignment horizontal="center" vertical="center" wrapText="1"/>
    </xf>
    <xf numFmtId="167" fontId="15" fillId="63" borderId="32" xfId="0" applyNumberFormat="1" applyFont="1" applyFill="1" applyBorder="1" applyAlignment="1">
      <alignment horizontal="center" vertical="center"/>
    </xf>
    <xf numFmtId="167" fontId="15" fillId="68" borderId="32" xfId="0" applyNumberFormat="1" applyFont="1" applyFill="1" applyBorder="1" applyAlignment="1">
      <alignment horizontal="center" vertical="center"/>
    </xf>
    <xf numFmtId="167" fontId="15" fillId="67" borderId="32" xfId="0" applyNumberFormat="1" applyFont="1" applyFill="1" applyBorder="1" applyAlignment="1">
      <alignment horizontal="center" vertical="center"/>
    </xf>
    <xf numFmtId="0" fontId="14" fillId="39" borderId="32" xfId="0" applyFont="1" applyFill="1" applyBorder="1" applyAlignment="1">
      <alignment horizontal="left" vertical="center"/>
    </xf>
    <xf numFmtId="0" fontId="18" fillId="34" borderId="32" xfId="0" applyNumberFormat="1" applyFont="1" applyFill="1" applyBorder="1" applyAlignment="1">
      <alignment horizontal="center" vertical="center"/>
    </xf>
    <xf numFmtId="10" fontId="18" fillId="34" borderId="32" xfId="0" applyNumberFormat="1" applyFont="1" applyFill="1" applyBorder="1" applyAlignment="1">
      <alignment horizontal="center" vertical="center"/>
    </xf>
    <xf numFmtId="9" fontId="12" fillId="47" borderId="32" xfId="0" applyNumberFormat="1" applyFont="1" applyFill="1" applyBorder="1" applyAlignment="1">
      <alignment horizontal="center" vertical="center"/>
    </xf>
    <xf numFmtId="0" fontId="12" fillId="47" borderId="32" xfId="0" applyFont="1" applyFill="1" applyBorder="1" applyAlignment="1">
      <alignment horizontal="center" vertical="center"/>
    </xf>
    <xf numFmtId="9" fontId="18" fillId="61" borderId="32" xfId="0" applyNumberFormat="1" applyFont="1" applyFill="1" applyBorder="1" applyAlignment="1">
      <alignment horizontal="center" vertical="center"/>
    </xf>
    <xf numFmtId="1" fontId="12" fillId="47" borderId="32" xfId="0" applyNumberFormat="1" applyFont="1" applyFill="1" applyBorder="1" applyAlignment="1">
      <alignment horizontal="center" vertical="center"/>
    </xf>
    <xf numFmtId="0" fontId="14" fillId="2" borderId="32" xfId="0" applyFont="1" applyFill="1" applyBorder="1" applyAlignment="1">
      <alignment horizontal="center" vertical="center" wrapText="1"/>
    </xf>
    <xf numFmtId="0" fontId="18" fillId="47" borderId="32" xfId="0" applyFont="1" applyFill="1" applyBorder="1" applyAlignment="1">
      <alignment horizontal="center" vertical="center" wrapText="1"/>
    </xf>
    <xf numFmtId="0" fontId="12" fillId="47" borderId="32" xfId="0" applyFont="1" applyFill="1" applyBorder="1" applyAlignment="1">
      <alignment horizontal="center" vertical="center" wrapText="1"/>
    </xf>
    <xf numFmtId="0" fontId="12" fillId="39" borderId="32" xfId="0" applyFont="1" applyFill="1" applyBorder="1" applyAlignment="1">
      <alignment horizontal="center" vertical="center" wrapText="1"/>
    </xf>
    <xf numFmtId="167" fontId="15" fillId="39" borderId="32" xfId="0" applyNumberFormat="1" applyFont="1" applyFill="1" applyBorder="1" applyAlignment="1">
      <alignment horizontal="center" vertical="center" wrapText="1"/>
    </xf>
    <xf numFmtId="9" fontId="18" fillId="47" borderId="32" xfId="0" applyNumberFormat="1" applyFont="1" applyFill="1" applyBorder="1" applyAlignment="1">
      <alignment horizontal="center" vertical="center" wrapText="1"/>
    </xf>
    <xf numFmtId="0" fontId="18" fillId="34" borderId="32" xfId="0" applyFont="1" applyFill="1" applyBorder="1" applyAlignment="1">
      <alignment horizontal="center" vertical="center" wrapText="1"/>
    </xf>
    <xf numFmtId="0" fontId="13" fillId="16" borderId="32" xfId="0" applyFont="1" applyFill="1" applyBorder="1" applyAlignment="1">
      <alignment horizontal="justify" vertical="center" wrapText="1"/>
    </xf>
    <xf numFmtId="0" fontId="14" fillId="35" borderId="32" xfId="0" applyFont="1" applyFill="1" applyBorder="1" applyAlignment="1">
      <alignment horizontal="left" vertical="center" wrapText="1"/>
    </xf>
    <xf numFmtId="0" fontId="14" fillId="47" borderId="32" xfId="0" applyFont="1" applyFill="1" applyBorder="1" applyAlignment="1">
      <alignment horizontal="center" vertical="center" wrapText="1"/>
    </xf>
    <xf numFmtId="0" fontId="14" fillId="47" borderId="32" xfId="0" applyFont="1" applyFill="1" applyBorder="1" applyAlignment="1">
      <alignment horizontal="left" vertical="center" wrapText="1"/>
    </xf>
    <xf numFmtId="0" fontId="18" fillId="35" borderId="32" xfId="0" applyFont="1" applyFill="1" applyBorder="1" applyAlignment="1">
      <alignment horizontal="center" vertical="center" wrapText="1"/>
    </xf>
    <xf numFmtId="0" fontId="14" fillId="34" borderId="32" xfId="0" applyFont="1" applyFill="1" applyBorder="1" applyAlignment="1">
      <alignment horizontal="center" vertical="center"/>
    </xf>
    <xf numFmtId="165" fontId="18" fillId="47" borderId="32" xfId="0" applyNumberFormat="1" applyFont="1" applyFill="1" applyBorder="1" applyAlignment="1">
      <alignment horizontal="center" vertical="center"/>
    </xf>
    <xf numFmtId="0" fontId="14" fillId="9" borderId="32" xfId="0" applyFont="1" applyFill="1" applyBorder="1" applyAlignment="1">
      <alignment horizontal="justify" vertical="center"/>
    </xf>
    <xf numFmtId="0" fontId="13" fillId="16" borderId="32" xfId="0" applyFont="1" applyFill="1" applyBorder="1" applyAlignment="1">
      <alignment horizontal="center" vertical="center" wrapText="1"/>
    </xf>
    <xf numFmtId="0" fontId="13" fillId="37" borderId="32" xfId="0" applyFont="1" applyFill="1" applyBorder="1" applyAlignment="1">
      <alignment horizontal="justify" vertical="center" wrapText="1"/>
    </xf>
    <xf numFmtId="0" fontId="13" fillId="25" borderId="32" xfId="0" applyFont="1" applyFill="1" applyBorder="1" applyAlignment="1">
      <alignment horizontal="justify" vertical="center" wrapText="1"/>
    </xf>
    <xf numFmtId="9" fontId="18" fillId="47" borderId="32" xfId="2" applyFont="1" applyFill="1" applyBorder="1" applyAlignment="1">
      <alignment horizontal="center" vertical="center"/>
    </xf>
    <xf numFmtId="9" fontId="18" fillId="42" borderId="32" xfId="0" applyNumberFormat="1" applyFont="1" applyFill="1" applyBorder="1" applyAlignment="1">
      <alignment horizontal="center" vertical="center"/>
    </xf>
    <xf numFmtId="9" fontId="18" fillId="70" borderId="32" xfId="0" applyNumberFormat="1" applyFont="1" applyFill="1" applyBorder="1" applyAlignment="1">
      <alignment horizontal="center" vertical="center"/>
    </xf>
    <xf numFmtId="167" fontId="15" fillId="64" borderId="32" xfId="0" applyNumberFormat="1" applyFont="1" applyFill="1" applyBorder="1" applyAlignment="1">
      <alignment horizontal="center" vertical="center"/>
    </xf>
    <xf numFmtId="9" fontId="18" fillId="46" borderId="32" xfId="0" applyNumberFormat="1" applyFont="1" applyFill="1" applyBorder="1" applyAlignment="1">
      <alignment horizontal="center" vertical="center"/>
    </xf>
    <xf numFmtId="0" fontId="18" fillId="64" borderId="32" xfId="0" applyFont="1" applyFill="1" applyBorder="1" applyAlignment="1">
      <alignment horizontal="center" vertical="center"/>
    </xf>
    <xf numFmtId="9" fontId="18" fillId="64" borderId="32" xfId="0" applyNumberFormat="1" applyFont="1" applyFill="1" applyBorder="1" applyAlignment="1">
      <alignment horizontal="center" vertical="center"/>
    </xf>
    <xf numFmtId="167" fontId="18" fillId="64" borderId="32" xfId="0" applyNumberFormat="1" applyFont="1" applyFill="1" applyBorder="1" applyAlignment="1">
      <alignment horizontal="center" vertical="center"/>
    </xf>
    <xf numFmtId="0" fontId="12" fillId="56" borderId="32" xfId="0" applyFont="1" applyFill="1" applyBorder="1" applyAlignment="1">
      <alignment horizontal="center" vertical="center"/>
    </xf>
    <xf numFmtId="168" fontId="18" fillId="42" borderId="32" xfId="0" applyNumberFormat="1" applyFont="1" applyFill="1" applyBorder="1" applyAlignment="1">
      <alignment horizontal="center" vertical="center"/>
    </xf>
    <xf numFmtId="0" fontId="18" fillId="46" borderId="32" xfId="0" applyFont="1" applyFill="1" applyBorder="1" applyAlignment="1">
      <alignment horizontal="center" vertical="center"/>
    </xf>
    <xf numFmtId="168" fontId="18" fillId="71" borderId="32" xfId="0" applyNumberFormat="1" applyFont="1" applyFill="1" applyBorder="1" applyAlignment="1">
      <alignment horizontal="center" vertical="center"/>
    </xf>
    <xf numFmtId="9" fontId="18" fillId="42" borderId="32" xfId="0" applyNumberFormat="1" applyFont="1" applyFill="1" applyBorder="1" applyAlignment="1">
      <alignment horizontal="center" vertical="center" wrapText="1"/>
    </xf>
    <xf numFmtId="0" fontId="12" fillId="42" borderId="32" xfId="0" applyFont="1" applyFill="1" applyBorder="1" applyAlignment="1">
      <alignment horizontal="center" vertical="center" wrapText="1"/>
    </xf>
    <xf numFmtId="167" fontId="15" fillId="42" borderId="32" xfId="0" applyNumberFormat="1" applyFont="1" applyFill="1" applyBorder="1" applyAlignment="1">
      <alignment horizontal="center" vertical="center" wrapText="1"/>
    </xf>
    <xf numFmtId="0" fontId="12" fillId="64" borderId="32" xfId="0" applyFont="1" applyFill="1" applyBorder="1" applyAlignment="1">
      <alignment horizontal="center" vertical="center"/>
    </xf>
    <xf numFmtId="10" fontId="18" fillId="64" borderId="32" xfId="0" applyNumberFormat="1" applyFont="1" applyFill="1" applyBorder="1" applyAlignment="1">
      <alignment horizontal="center" vertical="center"/>
    </xf>
    <xf numFmtId="168" fontId="18" fillId="64" borderId="32" xfId="0" applyNumberFormat="1" applyFont="1" applyFill="1" applyBorder="1" applyAlignment="1">
      <alignment horizontal="center" vertical="center"/>
    </xf>
    <xf numFmtId="2" fontId="18" fillId="64" borderId="32" xfId="0" applyNumberFormat="1" applyFont="1" applyFill="1" applyBorder="1" applyAlignment="1">
      <alignment horizontal="center" vertical="center"/>
    </xf>
    <xf numFmtId="0" fontId="18" fillId="72" borderId="32" xfId="0" applyFont="1" applyFill="1" applyBorder="1" applyAlignment="1">
      <alignment horizontal="center" vertical="center"/>
    </xf>
    <xf numFmtId="0" fontId="12" fillId="72" borderId="32" xfId="0" applyFont="1" applyFill="1" applyBorder="1" applyAlignment="1">
      <alignment horizontal="center" vertical="center"/>
    </xf>
    <xf numFmtId="167" fontId="15" fillId="66" borderId="32" xfId="0" applyNumberFormat="1" applyFont="1" applyFill="1" applyBorder="1" applyAlignment="1">
      <alignment horizontal="center" vertical="center"/>
    </xf>
    <xf numFmtId="0" fontId="18" fillId="54" borderId="32" xfId="0" applyFont="1" applyFill="1" applyBorder="1" applyAlignment="1">
      <alignment horizontal="center" vertical="center" wrapText="1"/>
    </xf>
    <xf numFmtId="0" fontId="12" fillId="54" borderId="32" xfId="0" applyFont="1" applyFill="1" applyBorder="1" applyAlignment="1">
      <alignment horizontal="center" vertical="center" wrapText="1"/>
    </xf>
    <xf numFmtId="167" fontId="15" fillId="67" borderId="32" xfId="0" applyNumberFormat="1" applyFont="1" applyFill="1" applyBorder="1" applyAlignment="1">
      <alignment horizontal="center" vertical="center" wrapText="1"/>
    </xf>
    <xf numFmtId="0" fontId="18" fillId="42" borderId="32" xfId="0" applyNumberFormat="1" applyFont="1" applyFill="1" applyBorder="1" applyAlignment="1">
      <alignment horizontal="center" vertical="center"/>
    </xf>
    <xf numFmtId="0" fontId="27" fillId="60" borderId="6" xfId="0" applyFont="1" applyFill="1" applyBorder="1" applyAlignment="1">
      <alignment horizontal="center" vertical="center" wrapText="1"/>
    </xf>
    <xf numFmtId="0" fontId="28" fillId="60" borderId="32" xfId="0" applyFont="1" applyFill="1" applyBorder="1" applyAlignment="1">
      <alignment horizontal="center" vertical="center" wrapText="1"/>
    </xf>
    <xf numFmtId="0" fontId="13" fillId="6" borderId="32" xfId="0" applyFont="1" applyFill="1" applyBorder="1" applyAlignment="1">
      <alignment horizontal="center" vertical="center" wrapText="1"/>
    </xf>
    <xf numFmtId="0" fontId="13" fillId="42" borderId="32" xfId="0" applyFont="1" applyFill="1" applyBorder="1" applyAlignment="1">
      <alignment horizontal="center" vertical="center"/>
    </xf>
    <xf numFmtId="9" fontId="12" fillId="42" borderId="32" xfId="0" applyNumberFormat="1" applyFont="1" applyFill="1" applyBorder="1" applyAlignment="1">
      <alignment horizontal="center" vertical="center"/>
    </xf>
    <xf numFmtId="9" fontId="12" fillId="70" borderId="32" xfId="0" applyNumberFormat="1" applyFont="1" applyFill="1" applyBorder="1" applyAlignment="1">
      <alignment horizontal="center" vertical="center"/>
    </xf>
    <xf numFmtId="9" fontId="12" fillId="34" borderId="32" xfId="0" applyNumberFormat="1" applyFont="1" applyFill="1" applyBorder="1" applyAlignment="1">
      <alignment horizontal="center" vertical="center"/>
    </xf>
    <xf numFmtId="0" fontId="12" fillId="47" borderId="32" xfId="0" applyNumberFormat="1" applyFont="1" applyFill="1" applyBorder="1" applyAlignment="1">
      <alignment horizontal="center" vertical="center"/>
    </xf>
    <xf numFmtId="0" fontId="12" fillId="35" borderId="32" xfId="0" applyFont="1" applyFill="1" applyBorder="1" applyAlignment="1">
      <alignment horizontal="center" vertical="center"/>
    </xf>
    <xf numFmtId="9" fontId="12" fillId="35" borderId="32" xfId="0" applyNumberFormat="1" applyFont="1" applyFill="1" applyBorder="1" applyAlignment="1">
      <alignment horizontal="center" vertical="center"/>
    </xf>
    <xf numFmtId="9" fontId="13" fillId="61" borderId="32" xfId="0" applyNumberFormat="1" applyFont="1" applyFill="1" applyBorder="1" applyAlignment="1">
      <alignment horizontal="center" vertical="center"/>
    </xf>
    <xf numFmtId="9" fontId="12" fillId="48" borderId="32" xfId="0" applyNumberFormat="1" applyFont="1" applyFill="1" applyBorder="1" applyAlignment="1">
      <alignment horizontal="center" vertical="center"/>
    </xf>
    <xf numFmtId="9" fontId="12" fillId="62" borderId="32" xfId="0" applyNumberFormat="1" applyFont="1" applyFill="1" applyBorder="1" applyAlignment="1">
      <alignment horizontal="center" vertical="center"/>
    </xf>
    <xf numFmtId="9" fontId="12" fillId="46" borderId="32" xfId="0" applyNumberFormat="1" applyFont="1" applyFill="1" applyBorder="1" applyAlignment="1">
      <alignment horizontal="center" vertical="center"/>
    </xf>
    <xf numFmtId="0" fontId="12" fillId="48" borderId="32" xfId="0" applyFont="1" applyFill="1" applyBorder="1" applyAlignment="1">
      <alignment horizontal="center" vertical="center"/>
    </xf>
    <xf numFmtId="168" fontId="12" fillId="42" borderId="32" xfId="0" applyNumberFormat="1" applyFont="1" applyFill="1" applyBorder="1" applyAlignment="1">
      <alignment horizontal="center" vertical="center"/>
    </xf>
    <xf numFmtId="9" fontId="12" fillId="64" borderId="32" xfId="0" applyNumberFormat="1" applyFont="1" applyFill="1" applyBorder="1" applyAlignment="1">
      <alignment horizontal="center" vertical="center"/>
    </xf>
    <xf numFmtId="10" fontId="12" fillId="64" borderId="32" xfId="0" applyNumberFormat="1" applyFont="1" applyFill="1" applyBorder="1" applyAlignment="1">
      <alignment horizontal="center" vertical="center"/>
    </xf>
    <xf numFmtId="167" fontId="12" fillId="47" borderId="32" xfId="0" applyNumberFormat="1" applyFont="1" applyFill="1" applyBorder="1" applyAlignment="1">
      <alignment horizontal="center" vertical="center"/>
    </xf>
    <xf numFmtId="167" fontId="12" fillId="64" borderId="32" xfId="0" applyNumberFormat="1" applyFont="1" applyFill="1" applyBorder="1" applyAlignment="1">
      <alignment horizontal="center" vertical="center"/>
    </xf>
    <xf numFmtId="0" fontId="12" fillId="42" borderId="32" xfId="0" applyNumberFormat="1" applyFont="1" applyFill="1" applyBorder="1" applyAlignment="1">
      <alignment horizontal="center" vertical="center"/>
    </xf>
    <xf numFmtId="0" fontId="12" fillId="56" borderId="32" xfId="0" applyNumberFormat="1" applyFont="1" applyFill="1" applyBorder="1" applyAlignment="1">
      <alignment horizontal="center" vertical="center"/>
    </xf>
    <xf numFmtId="9" fontId="12" fillId="56" borderId="32" xfId="0" applyNumberFormat="1" applyFont="1" applyFill="1" applyBorder="1" applyAlignment="1">
      <alignment horizontal="center" vertical="center"/>
    </xf>
    <xf numFmtId="0" fontId="12" fillId="34" borderId="32" xfId="0" applyNumberFormat="1" applyFont="1" applyFill="1" applyBorder="1" applyAlignment="1">
      <alignment horizontal="center" vertical="center"/>
    </xf>
    <xf numFmtId="10" fontId="13" fillId="34" borderId="32" xfId="0" applyNumberFormat="1" applyFont="1" applyFill="1" applyBorder="1" applyAlignment="1">
      <alignment horizontal="center" vertical="center"/>
    </xf>
    <xf numFmtId="9" fontId="12" fillId="61" borderId="32" xfId="0" applyNumberFormat="1" applyFont="1" applyFill="1" applyBorder="1" applyAlignment="1">
      <alignment horizontal="center" vertical="center"/>
    </xf>
    <xf numFmtId="9" fontId="12" fillId="71" borderId="32" xfId="0" applyNumberFormat="1" applyFont="1" applyFill="1" applyBorder="1" applyAlignment="1">
      <alignment horizontal="center" vertical="center"/>
    </xf>
    <xf numFmtId="9" fontId="13" fillId="47" borderId="32" xfId="0" applyNumberFormat="1" applyFont="1" applyFill="1" applyBorder="1" applyAlignment="1">
      <alignment horizontal="center" vertical="center" wrapText="1"/>
    </xf>
    <xf numFmtId="0" fontId="12" fillId="34" borderId="32" xfId="0" applyFont="1" applyFill="1" applyBorder="1" applyAlignment="1">
      <alignment horizontal="center" vertical="center" wrapText="1"/>
    </xf>
    <xf numFmtId="9" fontId="12" fillId="42" borderId="32" xfId="0" applyNumberFormat="1" applyFont="1" applyFill="1" applyBorder="1" applyAlignment="1">
      <alignment horizontal="center" vertical="center" wrapText="1"/>
    </xf>
    <xf numFmtId="9" fontId="12" fillId="47" borderId="32" xfId="0" applyNumberFormat="1" applyFont="1" applyFill="1" applyBorder="1" applyAlignment="1">
      <alignment horizontal="center" vertical="center" wrapText="1"/>
    </xf>
    <xf numFmtId="0" fontId="12" fillId="35" borderId="32" xfId="0" applyFont="1" applyFill="1" applyBorder="1" applyAlignment="1">
      <alignment horizontal="center" vertical="center" wrapText="1"/>
    </xf>
    <xf numFmtId="9" fontId="12" fillId="64" borderId="32" xfId="2" applyFont="1" applyFill="1" applyBorder="1" applyAlignment="1">
      <alignment horizontal="center" vertical="center"/>
    </xf>
    <xf numFmtId="168" fontId="12" fillId="64" borderId="32" xfId="0" applyNumberFormat="1" applyFont="1" applyFill="1" applyBorder="1" applyAlignment="1">
      <alignment horizontal="center" vertical="center"/>
    </xf>
    <xf numFmtId="167" fontId="12" fillId="34" borderId="32" xfId="0" applyNumberFormat="1" applyFont="1" applyFill="1" applyBorder="1" applyAlignment="1">
      <alignment horizontal="center" vertical="center"/>
    </xf>
    <xf numFmtId="9" fontId="12" fillId="34" borderId="32" xfId="2" applyFont="1" applyFill="1" applyBorder="1" applyAlignment="1">
      <alignment horizontal="center" vertical="center"/>
    </xf>
    <xf numFmtId="165" fontId="12" fillId="25" borderId="32" xfId="0" applyNumberFormat="1" applyFont="1" applyFill="1" applyBorder="1" applyAlignment="1">
      <alignment horizontal="center" vertical="center"/>
    </xf>
    <xf numFmtId="0" fontId="29" fillId="34" borderId="1" xfId="0" applyFont="1" applyFill="1" applyBorder="1" applyAlignment="1">
      <alignment horizontal="center"/>
    </xf>
    <xf numFmtId="0" fontId="18" fillId="60" borderId="32" xfId="0" applyFont="1" applyFill="1" applyBorder="1" applyAlignment="1">
      <alignment horizontal="center" vertical="center" wrapText="1"/>
    </xf>
    <xf numFmtId="0" fontId="18" fillId="6" borderId="32" xfId="0" applyFont="1" applyFill="1" applyBorder="1" applyAlignment="1">
      <alignment horizontal="left" vertical="center" wrapText="1"/>
    </xf>
    <xf numFmtId="0" fontId="29" fillId="34" borderId="0" xfId="0" applyFont="1" applyFill="1"/>
    <xf numFmtId="0" fontId="29" fillId="34" borderId="0" xfId="0" applyFont="1" applyFill="1" applyAlignment="1"/>
    <xf numFmtId="0" fontId="30" fillId="60" borderId="6" xfId="0" applyFont="1" applyFill="1" applyBorder="1" applyAlignment="1">
      <alignment horizontal="center" vertical="center" wrapText="1"/>
    </xf>
    <xf numFmtId="0" fontId="12" fillId="66" borderId="32" xfId="0" applyFont="1" applyFill="1" applyBorder="1" applyAlignment="1">
      <alignment horizontal="center" vertical="center"/>
    </xf>
    <xf numFmtId="9" fontId="18" fillId="56" borderId="32" xfId="0" applyNumberFormat="1" applyFont="1" applyFill="1" applyBorder="1" applyAlignment="1">
      <alignment horizontal="center" vertical="center"/>
    </xf>
    <xf numFmtId="165" fontId="12" fillId="38" borderId="32" xfId="0" applyNumberFormat="1" applyFont="1" applyFill="1" applyBorder="1" applyAlignment="1">
      <alignment horizontal="center" vertical="center"/>
    </xf>
    <xf numFmtId="0" fontId="14" fillId="40" borderId="32" xfId="0" applyFont="1" applyFill="1" applyBorder="1" applyAlignment="1">
      <alignment horizontal="center" vertical="center" wrapText="1"/>
    </xf>
    <xf numFmtId="0" fontId="13" fillId="73" borderId="32" xfId="0" applyFont="1" applyFill="1" applyBorder="1" applyAlignment="1">
      <alignment horizontal="justify" vertical="center" wrapText="1"/>
    </xf>
    <xf numFmtId="0" fontId="13" fillId="74" borderId="32" xfId="0" applyFont="1" applyFill="1" applyBorder="1" applyAlignment="1">
      <alignment horizontal="justify" vertical="center" wrapText="1"/>
    </xf>
    <xf numFmtId="0" fontId="25" fillId="75" borderId="5" xfId="0" applyFont="1" applyFill="1" applyBorder="1" applyAlignment="1">
      <alignment horizontal="center" vertical="center" wrapText="1"/>
    </xf>
    <xf numFmtId="9" fontId="12" fillId="25" borderId="32" xfId="0" applyNumberFormat="1" applyFont="1" applyFill="1" applyBorder="1" applyAlignment="1">
      <alignment horizontal="center" vertical="center"/>
    </xf>
    <xf numFmtId="0" fontId="14" fillId="44" borderId="32" xfId="0" applyFont="1" applyFill="1" applyBorder="1" applyAlignment="1">
      <alignment horizontal="center" vertical="center" wrapText="1"/>
    </xf>
    <xf numFmtId="0" fontId="14" fillId="46" borderId="32" xfId="0" applyFont="1" applyFill="1" applyBorder="1" applyAlignment="1">
      <alignment horizontal="center" vertical="center" wrapText="1"/>
    </xf>
    <xf numFmtId="0" fontId="14" fillId="55" borderId="32" xfId="0" applyFont="1" applyFill="1" applyBorder="1" applyAlignment="1">
      <alignment horizontal="center" vertical="center" wrapText="1"/>
    </xf>
    <xf numFmtId="0" fontId="14" fillId="56" borderId="32" xfId="0" applyFont="1" applyFill="1" applyBorder="1" applyAlignment="1">
      <alignment horizontal="center" vertical="center" wrapText="1"/>
    </xf>
    <xf numFmtId="0" fontId="14" fillId="45" borderId="32" xfId="0" applyFont="1" applyFill="1" applyBorder="1" applyAlignment="1">
      <alignment horizontal="center" vertical="center" wrapText="1"/>
    </xf>
    <xf numFmtId="0" fontId="14" fillId="11" borderId="32" xfId="0" applyFont="1" applyFill="1" applyBorder="1" applyAlignment="1">
      <alignment horizontal="center" vertical="center" wrapText="1"/>
    </xf>
    <xf numFmtId="0" fontId="14" fillId="9" borderId="32" xfId="0" applyFont="1" applyFill="1" applyBorder="1" applyAlignment="1">
      <alignment horizontal="center" vertical="center" wrapText="1"/>
    </xf>
    <xf numFmtId="0" fontId="13" fillId="76" borderId="32" xfId="0" applyFont="1" applyFill="1" applyBorder="1" applyAlignment="1">
      <alignment horizontal="justify" vertical="center" wrapText="1"/>
    </xf>
    <xf numFmtId="0" fontId="14" fillId="77" borderId="32" xfId="0" applyFont="1" applyFill="1" applyBorder="1" applyAlignment="1">
      <alignment horizontal="center" vertical="center" wrapText="1"/>
    </xf>
    <xf numFmtId="0" fontId="14" fillId="38" borderId="32" xfId="0" applyFont="1" applyFill="1" applyBorder="1" applyAlignment="1">
      <alignment horizontal="center" vertical="center" wrapText="1"/>
    </xf>
    <xf numFmtId="0" fontId="14" fillId="78" borderId="32" xfId="0" applyFont="1" applyFill="1" applyBorder="1" applyAlignment="1">
      <alignment horizontal="center" vertical="center"/>
    </xf>
    <xf numFmtId="0" fontId="12" fillId="0" borderId="0" xfId="0" applyFont="1" applyBorder="1"/>
    <xf numFmtId="0" fontId="12" fillId="0" borderId="0" xfId="0" applyFont="1" applyBorder="1" applyAlignment="1">
      <alignment horizontal="center" vertical="center" wrapText="1"/>
    </xf>
    <xf numFmtId="0" fontId="12" fillId="0" borderId="0" xfId="0" applyFont="1" applyBorder="1" applyAlignment="1"/>
    <xf numFmtId="0" fontId="14" fillId="0" borderId="0" xfId="0" applyFont="1" applyBorder="1" applyAlignment="1">
      <alignment horizontal="center" vertical="center" wrapText="1"/>
    </xf>
    <xf numFmtId="0" fontId="13" fillId="0" borderId="0" xfId="0" applyFont="1" applyBorder="1"/>
    <xf numFmtId="0" fontId="16" fillId="83" borderId="36" xfId="0" applyFont="1" applyFill="1" applyBorder="1" applyAlignment="1">
      <alignment horizontal="center" vertical="center" wrapText="1"/>
    </xf>
    <xf numFmtId="0" fontId="12" fillId="0" borderId="0" xfId="0" applyFont="1" applyBorder="1" applyAlignment="1">
      <alignment horizontal="center"/>
    </xf>
    <xf numFmtId="0" fontId="31" fillId="83" borderId="36" xfId="0" applyFont="1" applyFill="1" applyBorder="1" applyAlignment="1">
      <alignment horizontal="center" vertical="center" wrapText="1"/>
    </xf>
    <xf numFmtId="0" fontId="32" fillId="83" borderId="36" xfId="0" applyFont="1" applyFill="1" applyBorder="1" applyAlignment="1">
      <alignment horizontal="center" vertical="center" wrapText="1"/>
    </xf>
    <xf numFmtId="0" fontId="14" fillId="87" borderId="32" xfId="0" applyFont="1" applyFill="1" applyBorder="1" applyAlignment="1">
      <alignment horizontal="center" vertical="center" wrapText="1"/>
    </xf>
    <xf numFmtId="0" fontId="12" fillId="82" borderId="0" xfId="0" applyFont="1" applyFill="1"/>
    <xf numFmtId="0" fontId="36" fillId="79" borderId="36" xfId="0" applyFont="1" applyFill="1" applyBorder="1" applyAlignment="1">
      <alignment horizontal="center" vertical="center"/>
    </xf>
    <xf numFmtId="0" fontId="12" fillId="0" borderId="0" xfId="0" applyFont="1" applyAlignment="1">
      <alignment horizontal="left" vertical="center"/>
    </xf>
    <xf numFmtId="0" fontId="35" fillId="80" borderId="0" xfId="0" applyFont="1" applyFill="1" applyAlignment="1">
      <alignment horizontal="center" vertical="center"/>
    </xf>
    <xf numFmtId="0" fontId="12" fillId="89" borderId="32" xfId="0" applyFont="1" applyFill="1" applyBorder="1" applyAlignment="1">
      <alignment horizontal="justify" vertical="center" wrapText="1"/>
    </xf>
    <xf numFmtId="0" fontId="0" fillId="0" borderId="0" xfId="0" applyFont="1" applyAlignment="1">
      <alignment horizontal="justify" vertical="center" wrapText="1"/>
    </xf>
    <xf numFmtId="0" fontId="25" fillId="86" borderId="43" xfId="0" applyFont="1" applyFill="1" applyBorder="1" applyAlignment="1">
      <alignment horizontal="left" vertical="center" wrapText="1"/>
    </xf>
    <xf numFmtId="0" fontId="14" fillId="88" borderId="44" xfId="0" applyFont="1" applyFill="1" applyBorder="1" applyAlignment="1">
      <alignment horizontal="center" vertical="center" wrapText="1"/>
    </xf>
    <xf numFmtId="0" fontId="7" fillId="0" borderId="17" xfId="0" applyFont="1" applyBorder="1" applyAlignment="1">
      <alignment horizontal="justify" vertical="center" wrapText="1"/>
    </xf>
    <xf numFmtId="0" fontId="7" fillId="0" borderId="17" xfId="0" applyFont="1" applyBorder="1" applyAlignment="1">
      <alignment horizontal="center" vertical="center" wrapText="1"/>
    </xf>
    <xf numFmtId="0" fontId="12" fillId="0" borderId="0" xfId="0" applyFont="1" applyAlignment="1">
      <alignment horizontal="left" vertical="center"/>
    </xf>
    <xf numFmtId="0" fontId="35" fillId="80" borderId="0" xfId="0" applyFont="1" applyFill="1" applyAlignment="1">
      <alignment horizontal="center" vertical="center"/>
    </xf>
    <xf numFmtId="0" fontId="0" fillId="0" borderId="17" xfId="0" applyFont="1" applyBorder="1" applyAlignment="1">
      <alignment horizontal="justify" vertical="center" wrapText="1"/>
    </xf>
    <xf numFmtId="0" fontId="14" fillId="90" borderId="32" xfId="0" applyFont="1" applyFill="1" applyBorder="1" applyAlignment="1">
      <alignment horizontal="center" vertical="center" wrapText="1"/>
    </xf>
    <xf numFmtId="0" fontId="14" fillId="91" borderId="32" xfId="0" applyFont="1" applyFill="1" applyBorder="1" applyAlignment="1">
      <alignment horizontal="center" vertical="center"/>
    </xf>
    <xf numFmtId="0" fontId="40" fillId="89" borderId="32" xfId="0" applyFont="1" applyFill="1" applyBorder="1" applyAlignment="1">
      <alignment horizontal="center" vertical="center" textRotation="90" wrapText="1"/>
    </xf>
    <xf numFmtId="0" fontId="14" fillId="9" borderId="44" xfId="0" applyFont="1" applyFill="1" applyBorder="1" applyAlignment="1">
      <alignment horizontal="center" vertical="center"/>
    </xf>
    <xf numFmtId="0" fontId="14" fillId="87" borderId="44" xfId="0" applyFont="1" applyFill="1" applyBorder="1" applyAlignment="1">
      <alignment horizontal="center" vertical="center" wrapText="1"/>
    </xf>
    <xf numFmtId="0" fontId="7" fillId="0" borderId="17" xfId="0" applyFont="1" applyBorder="1" applyAlignment="1">
      <alignment horizontal="justify" vertical="center" wrapText="1"/>
    </xf>
    <xf numFmtId="0" fontId="14" fillId="9" borderId="44" xfId="0" applyFont="1" applyFill="1" applyBorder="1" applyAlignment="1">
      <alignment horizontal="center" vertical="center" wrapText="1"/>
    </xf>
    <xf numFmtId="0" fontId="7" fillId="0" borderId="17" xfId="0" applyFont="1" applyBorder="1" applyAlignment="1">
      <alignment horizontal="justify" vertical="center" wrapText="1"/>
    </xf>
    <xf numFmtId="0" fontId="12" fillId="0" borderId="0" xfId="0" applyFont="1" applyAlignment="1">
      <alignment horizontal="left" vertical="center"/>
    </xf>
    <xf numFmtId="0" fontId="35" fillId="80" borderId="0" xfId="0" applyFont="1" applyFill="1" applyAlignment="1">
      <alignment horizontal="center" vertical="center"/>
    </xf>
    <xf numFmtId="0" fontId="14" fillId="97" borderId="70" xfId="0" applyFont="1" applyFill="1" applyBorder="1" applyAlignment="1">
      <alignment horizontal="center" vertical="center" wrapText="1"/>
    </xf>
    <xf numFmtId="0" fontId="14" fillId="97" borderId="71" xfId="0" applyFont="1" applyFill="1" applyBorder="1" applyAlignment="1">
      <alignment horizontal="center" vertical="center" wrapText="1"/>
    </xf>
    <xf numFmtId="0" fontId="7" fillId="0" borderId="17" xfId="0" applyFont="1" applyBorder="1" applyAlignment="1">
      <alignment horizontal="justify" vertical="center" wrapText="1"/>
    </xf>
    <xf numFmtId="1" fontId="42" fillId="95" borderId="47" xfId="1" applyNumberFormat="1" applyFont="1" applyFill="1" applyBorder="1" applyAlignment="1" applyProtection="1">
      <alignment horizontal="center" vertical="center" wrapText="1"/>
      <protection locked="0"/>
    </xf>
    <xf numFmtId="1" fontId="41" fillId="95" borderId="47" xfId="1" applyNumberFormat="1" applyFont="1" applyFill="1" applyBorder="1" applyAlignment="1" applyProtection="1">
      <alignment horizontal="center" vertical="center" wrapText="1"/>
      <protection locked="0"/>
    </xf>
    <xf numFmtId="0" fontId="41" fillId="95" borderId="47" xfId="0" applyFont="1" applyFill="1" applyBorder="1" applyAlignment="1" applyProtection="1">
      <alignment horizontal="center" vertical="center" wrapText="1"/>
      <protection locked="0"/>
    </xf>
    <xf numFmtId="1" fontId="42" fillId="94" borderId="47" xfId="1" applyNumberFormat="1" applyFont="1" applyFill="1" applyBorder="1" applyAlignment="1" applyProtection="1">
      <alignment horizontal="center" vertical="center" wrapText="1"/>
      <protection locked="0"/>
    </xf>
    <xf numFmtId="1" fontId="41" fillId="94" borderId="47" xfId="1" applyNumberFormat="1" applyFont="1" applyFill="1" applyBorder="1" applyAlignment="1" applyProtection="1">
      <alignment horizontal="center" vertical="center" wrapText="1"/>
      <protection locked="0"/>
    </xf>
    <xf numFmtId="1" fontId="42" fillId="0" borderId="47" xfId="0" applyNumberFormat="1" applyFont="1" applyFill="1" applyBorder="1" applyAlignment="1" applyProtection="1">
      <alignment horizontal="center" vertical="center" wrapText="1"/>
      <protection locked="0"/>
    </xf>
    <xf numFmtId="0" fontId="41" fillId="93" borderId="47" xfId="0" applyFont="1" applyFill="1" applyBorder="1" applyAlignment="1" applyProtection="1">
      <alignment horizontal="center" vertical="center" wrapText="1"/>
      <protection locked="0"/>
    </xf>
    <xf numFmtId="0" fontId="42" fillId="93" borderId="47" xfId="0" applyFont="1" applyFill="1" applyBorder="1" applyAlignment="1" applyProtection="1">
      <alignment horizontal="center" vertical="center" wrapText="1"/>
      <protection locked="0"/>
    </xf>
    <xf numFmtId="0" fontId="41" fillId="92" borderId="47" xfId="0" applyFont="1" applyFill="1" applyBorder="1" applyAlignment="1" applyProtection="1">
      <alignment horizontal="center" vertical="center" wrapText="1"/>
      <protection locked="0"/>
    </xf>
    <xf numFmtId="1" fontId="41" fillId="95" borderId="47" xfId="0" applyNumberFormat="1" applyFont="1" applyFill="1" applyBorder="1" applyAlignment="1" applyProtection="1">
      <alignment horizontal="center" vertical="center" wrapText="1"/>
      <protection locked="0"/>
    </xf>
    <xf numFmtId="1" fontId="43" fillId="95" borderId="47" xfId="1" applyNumberFormat="1" applyFont="1" applyFill="1" applyBorder="1" applyAlignment="1" applyProtection="1">
      <alignment horizontal="center" vertical="center" wrapText="1"/>
      <protection locked="0"/>
    </xf>
    <xf numFmtId="0" fontId="44" fillId="96" borderId="32" xfId="0" applyFont="1" applyFill="1" applyBorder="1" applyAlignment="1">
      <alignment horizontal="center" vertical="center"/>
    </xf>
    <xf numFmtId="167" fontId="45" fillId="96" borderId="32" xfId="0" applyNumberFormat="1" applyFont="1" applyFill="1" applyBorder="1" applyAlignment="1">
      <alignment horizontal="center" vertical="center"/>
    </xf>
    <xf numFmtId="0" fontId="44" fillId="34" borderId="32" xfId="0" applyFont="1" applyFill="1" applyBorder="1" applyAlignment="1">
      <alignment horizontal="center" vertical="center"/>
    </xf>
    <xf numFmtId="167" fontId="45" fillId="34" borderId="32" xfId="0" applyNumberFormat="1" applyFont="1" applyFill="1" applyBorder="1" applyAlignment="1">
      <alignment horizontal="center" vertical="center"/>
    </xf>
    <xf numFmtId="0" fontId="44" fillId="64" borderId="32" xfId="0" applyFont="1" applyFill="1" applyBorder="1" applyAlignment="1">
      <alignment horizontal="center" vertical="center"/>
    </xf>
    <xf numFmtId="167" fontId="45" fillId="64" borderId="32" xfId="0" applyNumberFormat="1" applyFont="1" applyFill="1" applyBorder="1" applyAlignment="1">
      <alignment horizontal="center" vertical="center"/>
    </xf>
    <xf numFmtId="0" fontId="14" fillId="9" borderId="44" xfId="0" applyFont="1" applyFill="1" applyBorder="1" applyAlignment="1">
      <alignment horizontal="center" vertical="center"/>
    </xf>
    <xf numFmtId="0" fontId="14" fillId="88" borderId="44" xfId="0" applyFont="1" applyFill="1" applyBorder="1" applyAlignment="1">
      <alignment horizontal="center" vertical="center" wrapText="1"/>
    </xf>
    <xf numFmtId="10" fontId="46" fillId="28" borderId="32" xfId="2" quotePrefix="1" applyNumberFormat="1" applyFont="1" applyFill="1" applyBorder="1" applyAlignment="1">
      <alignment horizontal="center" vertical="center" wrapText="1"/>
    </xf>
    <xf numFmtId="166" fontId="46" fillId="28" borderId="32" xfId="3" quotePrefix="1" applyNumberFormat="1" applyFont="1" applyFill="1" applyBorder="1" applyAlignment="1">
      <alignment horizontal="center" vertical="center" wrapText="1"/>
    </xf>
    <xf numFmtId="0" fontId="47" fillId="0" borderId="80" xfId="0" applyFont="1" applyFill="1" applyBorder="1"/>
    <xf numFmtId="0" fontId="47" fillId="0" borderId="81" xfId="0" applyFont="1" applyFill="1" applyBorder="1"/>
    <xf numFmtId="0" fontId="48" fillId="0" borderId="82" xfId="3" quotePrefix="1" applyFont="1" applyFill="1" applyBorder="1" applyAlignment="1">
      <alignment horizontal="left" vertical="center" wrapText="1"/>
    </xf>
    <xf numFmtId="0" fontId="48" fillId="98" borderId="82" xfId="3" quotePrefix="1" applyFont="1" applyFill="1" applyBorder="1" applyAlignment="1">
      <alignment horizontal="left" vertical="center" wrapText="1"/>
    </xf>
    <xf numFmtId="0" fontId="35" fillId="86" borderId="37" xfId="0" applyFont="1" applyFill="1" applyBorder="1" applyAlignment="1">
      <alignment horizontal="left" vertical="center" wrapText="1"/>
    </xf>
    <xf numFmtId="0" fontId="49" fillId="86" borderId="37" xfId="0" applyFont="1" applyFill="1" applyBorder="1" applyAlignment="1">
      <alignment horizontal="center" vertical="center" wrapText="1"/>
    </xf>
    <xf numFmtId="0" fontId="0" fillId="65" borderId="32" xfId="0" applyFill="1" applyBorder="1"/>
    <xf numFmtId="0" fontId="0" fillId="0" borderId="0" xfId="0"/>
    <xf numFmtId="0" fontId="51" fillId="87" borderId="32" xfId="0" applyFont="1" applyFill="1" applyBorder="1" applyAlignment="1">
      <alignment horizontal="center" vertical="center" wrapText="1"/>
    </xf>
    <xf numFmtId="0" fontId="15" fillId="81" borderId="32" xfId="0" applyFont="1" applyFill="1" applyBorder="1" applyAlignment="1">
      <alignment horizontal="center" vertical="center" textRotation="90" wrapText="1"/>
    </xf>
    <xf numFmtId="0" fontId="14" fillId="9" borderId="32" xfId="0" applyFont="1" applyFill="1" applyBorder="1" applyAlignment="1">
      <alignment horizontal="center" vertical="center"/>
    </xf>
    <xf numFmtId="0" fontId="53" fillId="0" borderId="0" xfId="0" applyFont="1" applyFill="1" applyBorder="1"/>
    <xf numFmtId="0" fontId="53" fillId="0" borderId="0" xfId="0" applyFont="1" applyFill="1" applyBorder="1" applyAlignment="1">
      <alignment horizontal="center" vertical="center"/>
    </xf>
    <xf numFmtId="0" fontId="52" fillId="0" borderId="0" xfId="0" applyFont="1" applyFill="1" applyBorder="1" applyAlignment="1">
      <alignment horizontal="center" vertical="center"/>
    </xf>
    <xf numFmtId="0" fontId="53" fillId="66" borderId="32" xfId="0" applyFont="1" applyFill="1" applyBorder="1"/>
    <xf numFmtId="0" fontId="54" fillId="0" borderId="0" xfId="0" applyFont="1" applyFill="1" applyBorder="1"/>
    <xf numFmtId="164" fontId="55" fillId="99" borderId="32" xfId="0" applyNumberFormat="1" applyFont="1" applyFill="1" applyBorder="1" applyAlignment="1">
      <alignment horizontal="center" vertical="center"/>
    </xf>
    <xf numFmtId="9" fontId="56" fillId="0" borderId="0" xfId="0" applyNumberFormat="1" applyFont="1" applyFill="1" applyBorder="1" applyAlignment="1">
      <alignment vertical="center" wrapText="1"/>
    </xf>
    <xf numFmtId="0" fontId="56" fillId="0" borderId="0" xfId="0" applyFont="1" applyFill="1" applyBorder="1" applyAlignment="1">
      <alignment vertical="center" wrapText="1"/>
    </xf>
    <xf numFmtId="0" fontId="15" fillId="81" borderId="37" xfId="0" applyFont="1" applyFill="1" applyBorder="1" applyAlignment="1">
      <alignment horizontal="center" vertical="center" textRotation="90" wrapText="1"/>
    </xf>
    <xf numFmtId="0" fontId="7" fillId="0" borderId="17" xfId="0" applyFont="1" applyBorder="1" applyAlignment="1">
      <alignment horizontal="justify" vertical="center" wrapText="1"/>
    </xf>
    <xf numFmtId="0" fontId="42" fillId="34" borderId="32" xfId="0" applyFont="1" applyFill="1" applyBorder="1" applyAlignment="1">
      <alignment horizontal="center" vertical="center"/>
    </xf>
    <xf numFmtId="0" fontId="42" fillId="47" borderId="32" xfId="0" applyFont="1" applyFill="1" applyBorder="1" applyAlignment="1">
      <alignment horizontal="center" vertical="center"/>
    </xf>
    <xf numFmtId="1" fontId="42" fillId="94" borderId="47" xfId="0" applyNumberFormat="1" applyFont="1" applyFill="1" applyBorder="1" applyAlignment="1" applyProtection="1">
      <alignment horizontal="center" vertical="center" wrapText="1"/>
      <protection locked="0"/>
    </xf>
    <xf numFmtId="1" fontId="42" fillId="47" borderId="32" xfId="0" applyNumberFormat="1" applyFont="1" applyFill="1" applyBorder="1" applyAlignment="1">
      <alignment horizontal="center" vertical="center"/>
    </xf>
    <xf numFmtId="1" fontId="60" fillId="94" borderId="32" xfId="0" applyNumberFormat="1" applyFont="1" applyFill="1" applyBorder="1" applyAlignment="1">
      <alignment horizontal="center" vertical="center"/>
    </xf>
    <xf numFmtId="1" fontId="59" fillId="94" borderId="32" xfId="0" applyNumberFormat="1" applyFont="1" applyFill="1" applyBorder="1" applyAlignment="1">
      <alignment horizontal="center" vertical="center"/>
    </xf>
    <xf numFmtId="0" fontId="15" fillId="81" borderId="32" xfId="0" applyFont="1" applyFill="1" applyBorder="1" applyAlignment="1">
      <alignment horizontal="justify" vertical="center" textRotation="90" wrapText="1"/>
    </xf>
    <xf numFmtId="0" fontId="42" fillId="64" borderId="32" xfId="0" applyFont="1" applyFill="1" applyBorder="1" applyAlignment="1">
      <alignment horizontal="center" vertical="center"/>
    </xf>
    <xf numFmtId="1" fontId="62" fillId="42" borderId="32" xfId="0" applyNumberFormat="1" applyFont="1" applyFill="1" applyBorder="1" applyAlignment="1">
      <alignment horizontal="center" vertical="center"/>
    </xf>
    <xf numFmtId="1" fontId="42" fillId="42" borderId="32" xfId="0" applyNumberFormat="1" applyFont="1" applyFill="1" applyBorder="1" applyAlignment="1">
      <alignment horizontal="center" vertical="center"/>
    </xf>
    <xf numFmtId="0" fontId="44" fillId="42" borderId="32" xfId="0" applyFont="1" applyFill="1" applyBorder="1" applyAlignment="1">
      <alignment horizontal="center" vertical="center"/>
    </xf>
    <xf numFmtId="171" fontId="42" fillId="0" borderId="32" xfId="0" applyNumberFormat="1" applyFont="1" applyFill="1" applyBorder="1" applyAlignment="1">
      <alignment horizontal="center" vertical="center"/>
    </xf>
    <xf numFmtId="0" fontId="42" fillId="86" borderId="38" xfId="0" applyFont="1" applyFill="1" applyBorder="1" applyAlignment="1">
      <alignment horizontal="center" vertical="center" wrapText="1"/>
    </xf>
    <xf numFmtId="0" fontId="42" fillId="86" borderId="39" xfId="0" applyFont="1" applyFill="1" applyBorder="1" applyAlignment="1">
      <alignment horizontal="center" vertical="center" wrapText="1"/>
    </xf>
    <xf numFmtId="0" fontId="42" fillId="86" borderId="40" xfId="0" applyFont="1" applyFill="1" applyBorder="1" applyAlignment="1">
      <alignment horizontal="center" vertical="center" wrapText="1"/>
    </xf>
    <xf numFmtId="0" fontId="42" fillId="42" borderId="37" xfId="0" applyFont="1" applyFill="1" applyBorder="1" applyAlignment="1">
      <alignment horizontal="center" vertical="center"/>
    </xf>
    <xf numFmtId="0" fontId="62" fillId="42" borderId="37" xfId="0" applyFont="1" applyFill="1" applyBorder="1" applyAlignment="1">
      <alignment horizontal="center" vertical="center"/>
    </xf>
    <xf numFmtId="167" fontId="45" fillId="42" borderId="32" xfId="0" applyNumberFormat="1" applyFont="1" applyFill="1" applyBorder="1" applyAlignment="1">
      <alignment horizontal="center" vertical="center"/>
    </xf>
    <xf numFmtId="0" fontId="42" fillId="42" borderId="32" xfId="0" applyFont="1" applyFill="1" applyBorder="1" applyAlignment="1">
      <alignment horizontal="center" vertical="center"/>
    </xf>
    <xf numFmtId="0" fontId="62" fillId="42" borderId="32" xfId="0" applyFont="1" applyFill="1" applyBorder="1" applyAlignment="1">
      <alignment horizontal="center" vertical="center"/>
    </xf>
    <xf numFmtId="0" fontId="42" fillId="0" borderId="32" xfId="0" applyFont="1" applyFill="1" applyBorder="1" applyAlignment="1">
      <alignment horizontal="center" vertical="center"/>
    </xf>
    <xf numFmtId="1" fontId="41" fillId="94" borderId="47" xfId="0" applyNumberFormat="1" applyFont="1" applyFill="1" applyBorder="1" applyAlignment="1" applyProtection="1">
      <alignment horizontal="center" vertical="center" wrapText="1"/>
      <protection locked="0"/>
    </xf>
    <xf numFmtId="1" fontId="41" fillId="93" borderId="47" xfId="0" applyNumberFormat="1" applyFont="1" applyFill="1" applyBorder="1" applyAlignment="1" applyProtection="1">
      <alignment horizontal="center" vertical="center" wrapText="1"/>
      <protection locked="0"/>
    </xf>
    <xf numFmtId="1" fontId="42" fillId="93" borderId="47" xfId="0" applyNumberFormat="1" applyFont="1" applyFill="1" applyBorder="1" applyAlignment="1" applyProtection="1">
      <alignment horizontal="center" vertical="center" wrapText="1"/>
      <protection locked="0"/>
    </xf>
    <xf numFmtId="0" fontId="44" fillId="92" borderId="32" xfId="0" applyFont="1" applyFill="1" applyBorder="1" applyAlignment="1">
      <alignment horizontal="center" vertical="center"/>
    </xf>
    <xf numFmtId="0" fontId="12" fillId="37" borderId="0" xfId="0" applyFont="1" applyFill="1"/>
    <xf numFmtId="0" fontId="7" fillId="0" borderId="17" xfId="0" applyFont="1" applyBorder="1" applyAlignment="1">
      <alignment horizontal="justify" vertical="center" wrapText="1"/>
    </xf>
    <xf numFmtId="0" fontId="7" fillId="0" borderId="46" xfId="0" applyFont="1" applyBorder="1" applyAlignment="1">
      <alignment horizontal="center" vertical="center" wrapText="1"/>
    </xf>
    <xf numFmtId="0" fontId="7" fillId="0" borderId="17" xfId="0" applyFont="1" applyBorder="1" applyAlignment="1">
      <alignment horizontal="justify" vertical="center" wrapText="1"/>
    </xf>
    <xf numFmtId="0" fontId="7" fillId="0" borderId="17" xfId="0" applyFont="1" applyBorder="1" applyAlignment="1">
      <alignment vertical="center" wrapText="1"/>
    </xf>
    <xf numFmtId="0" fontId="7" fillId="0" borderId="89" xfId="0" applyFont="1" applyBorder="1" applyAlignment="1">
      <alignment horizontal="justify" vertical="center" wrapText="1"/>
    </xf>
    <xf numFmtId="0" fontId="7" fillId="0" borderId="91" xfId="0" applyFont="1" applyBorder="1" applyAlignment="1">
      <alignment horizontal="justify" vertical="center" wrapText="1"/>
    </xf>
    <xf numFmtId="0" fontId="63" fillId="49" borderId="17" xfId="0" applyFont="1" applyFill="1" applyBorder="1" applyAlignment="1">
      <alignment horizontal="center" vertical="center" wrapText="1"/>
    </xf>
    <xf numFmtId="0" fontId="63" fillId="0" borderId="17" xfId="0" applyFont="1" applyBorder="1" applyAlignment="1">
      <alignment horizontal="justify" vertical="center" wrapText="1"/>
    </xf>
    <xf numFmtId="0" fontId="14" fillId="9" borderId="32" xfId="0" applyFont="1" applyFill="1" applyBorder="1" applyAlignment="1">
      <alignment horizontal="center" vertical="center"/>
    </xf>
    <xf numFmtId="0" fontId="7" fillId="0" borderId="22" xfId="0" applyFont="1" applyBorder="1" applyAlignment="1">
      <alignment horizontal="justify" vertical="center" wrapText="1"/>
    </xf>
    <xf numFmtId="0" fontId="7" fillId="0" borderId="17" xfId="0" applyFont="1" applyBorder="1" applyAlignment="1">
      <alignment horizontal="justify" vertical="center" wrapText="1"/>
    </xf>
    <xf numFmtId="0" fontId="7" fillId="0" borderId="17" xfId="0" applyFont="1" applyBorder="1" applyAlignment="1">
      <alignment horizontal="justify" vertical="center" wrapText="1"/>
    </xf>
    <xf numFmtId="0" fontId="7" fillId="0" borderId="0" xfId="0" applyFont="1" applyAlignment="1">
      <alignment horizontal="justify" vertical="center" wrapText="1"/>
    </xf>
    <xf numFmtId="0" fontId="12" fillId="0" borderId="0" xfId="0" applyFont="1" applyAlignment="1">
      <alignment horizontal="left" vertical="center"/>
    </xf>
    <xf numFmtId="0" fontId="35" fillId="80" borderId="0" xfId="0" applyFont="1" applyFill="1" applyAlignment="1">
      <alignment horizontal="center" vertical="center"/>
    </xf>
    <xf numFmtId="0" fontId="42" fillId="90" borderId="32" xfId="0" applyFont="1" applyFill="1" applyBorder="1" applyAlignment="1">
      <alignment horizontal="center" vertical="center"/>
    </xf>
    <xf numFmtId="0" fontId="62" fillId="90" borderId="32" xfId="0" applyFont="1" applyFill="1" applyBorder="1" applyAlignment="1">
      <alignment horizontal="center" vertical="center"/>
    </xf>
    <xf numFmtId="0" fontId="12" fillId="0" borderId="0" xfId="0" applyFont="1" applyAlignment="1">
      <alignment vertical="center"/>
    </xf>
    <xf numFmtId="0" fontId="12" fillId="66" borderId="0" xfId="0" applyFont="1" applyFill="1"/>
    <xf numFmtId="0" fontId="15" fillId="101" borderId="32" xfId="0" applyFont="1" applyFill="1" applyBorder="1" applyAlignment="1">
      <alignment horizontal="center" vertical="center" textRotation="90" wrapText="1"/>
    </xf>
    <xf numFmtId="0" fontId="14" fillId="91" borderId="33" xfId="0" applyFont="1" applyFill="1" applyBorder="1" applyAlignment="1">
      <alignment horizontal="center" vertical="center"/>
    </xf>
    <xf numFmtId="0" fontId="15" fillId="102" borderId="44" xfId="0" applyFont="1" applyFill="1" applyBorder="1" applyAlignment="1">
      <alignment horizontal="center" vertical="center" textRotation="90" wrapText="1"/>
    </xf>
    <xf numFmtId="0" fontId="15" fillId="81" borderId="48" xfId="0" applyFont="1" applyFill="1" applyBorder="1" applyAlignment="1">
      <alignment horizontal="center" vertical="center" wrapText="1"/>
    </xf>
    <xf numFmtId="0" fontId="12" fillId="100" borderId="0" xfId="0" applyFont="1" applyFill="1"/>
    <xf numFmtId="1" fontId="62" fillId="93" borderId="32" xfId="0" applyNumberFormat="1" applyFont="1" applyFill="1" applyBorder="1" applyAlignment="1">
      <alignment horizontal="center" vertical="center"/>
    </xf>
    <xf numFmtId="1" fontId="42" fillId="93" borderId="32" xfId="0" applyNumberFormat="1" applyFont="1" applyFill="1" applyBorder="1" applyAlignment="1">
      <alignment horizontal="center" vertical="center"/>
    </xf>
    <xf numFmtId="1" fontId="44" fillId="93" borderId="32" xfId="0" applyNumberFormat="1" applyFont="1" applyFill="1" applyBorder="1" applyAlignment="1">
      <alignment horizontal="center" vertical="center"/>
    </xf>
    <xf numFmtId="0" fontId="42" fillId="93" borderId="32" xfId="0" applyFont="1" applyFill="1" applyBorder="1" applyAlignment="1">
      <alignment horizontal="center" vertical="center"/>
    </xf>
    <xf numFmtId="0" fontId="44" fillId="93" borderId="32" xfId="0" applyFont="1" applyFill="1" applyBorder="1" applyAlignment="1">
      <alignment horizontal="center" vertical="center"/>
    </xf>
    <xf numFmtId="9" fontId="41" fillId="93" borderId="47" xfId="0" applyNumberFormat="1" applyFont="1" applyFill="1" applyBorder="1" applyAlignment="1" applyProtection="1">
      <alignment horizontal="center" vertical="center" wrapText="1"/>
      <protection locked="0"/>
    </xf>
    <xf numFmtId="9" fontId="42" fillId="93" borderId="47" xfId="0" applyNumberFormat="1" applyFont="1" applyFill="1" applyBorder="1" applyAlignment="1" applyProtection="1">
      <alignment horizontal="center" vertical="center" wrapText="1"/>
      <protection locked="0"/>
    </xf>
    <xf numFmtId="2" fontId="41" fillId="93" borderId="47" xfId="0" applyNumberFormat="1" applyFont="1" applyFill="1" applyBorder="1" applyAlignment="1" applyProtection="1">
      <alignment horizontal="center" vertical="center" wrapText="1"/>
      <protection locked="0"/>
    </xf>
    <xf numFmtId="2" fontId="42" fillId="93" borderId="47" xfId="0" applyNumberFormat="1" applyFont="1" applyFill="1" applyBorder="1" applyAlignment="1" applyProtection="1">
      <alignment horizontal="center" vertical="center" wrapText="1"/>
      <protection locked="0"/>
    </xf>
    <xf numFmtId="0" fontId="44" fillId="103" borderId="32" xfId="0" applyFont="1" applyFill="1" applyBorder="1" applyAlignment="1">
      <alignment horizontal="center" vertical="center"/>
    </xf>
    <xf numFmtId="0" fontId="42" fillId="103" borderId="32" xfId="0" applyFont="1" applyFill="1" applyBorder="1" applyAlignment="1">
      <alignment horizontal="center" vertical="center"/>
    </xf>
    <xf numFmtId="0" fontId="41" fillId="94" borderId="47" xfId="0" applyFont="1" applyFill="1" applyBorder="1" applyAlignment="1" applyProtection="1">
      <alignment horizontal="center" vertical="center" wrapText="1"/>
      <protection locked="0"/>
    </xf>
    <xf numFmtId="0" fontId="61" fillId="94" borderId="32" xfId="0" applyFont="1" applyFill="1" applyBorder="1" applyAlignment="1">
      <alignment horizontal="center" vertical="center"/>
    </xf>
    <xf numFmtId="0" fontId="44" fillId="94" borderId="32" xfId="0" applyFont="1" applyFill="1" applyBorder="1" applyAlignment="1">
      <alignment horizontal="center" vertical="center"/>
    </xf>
    <xf numFmtId="0" fontId="14" fillId="9" borderId="32" xfId="0" applyFont="1" applyFill="1" applyBorder="1" applyAlignment="1">
      <alignment horizontal="center" vertical="center"/>
    </xf>
    <xf numFmtId="0" fontId="14" fillId="2" borderId="37" xfId="0" applyFont="1" applyFill="1" applyBorder="1" applyAlignment="1">
      <alignment horizontal="center" vertical="center"/>
    </xf>
    <xf numFmtId="0" fontId="14" fillId="91" borderId="37" xfId="0" applyFont="1" applyFill="1" applyBorder="1" applyAlignment="1">
      <alignment horizontal="center" vertical="center"/>
    </xf>
    <xf numFmtId="0" fontId="14" fillId="2" borderId="44" xfId="0" applyFont="1" applyFill="1" applyBorder="1" applyAlignment="1">
      <alignment horizontal="center" vertical="center"/>
    </xf>
    <xf numFmtId="0" fontId="14" fillId="9" borderId="32" xfId="0" applyFont="1" applyFill="1" applyBorder="1" applyAlignment="1">
      <alignment horizontal="center" vertical="center"/>
    </xf>
    <xf numFmtId="0" fontId="15" fillId="81" borderId="40" xfId="0" applyFont="1" applyFill="1" applyBorder="1" applyAlignment="1">
      <alignment horizontal="center" vertical="center" textRotation="90" wrapText="1"/>
    </xf>
    <xf numFmtId="9" fontId="0" fillId="0" borderId="27" xfId="2" applyFont="1" applyBorder="1" applyAlignment="1">
      <alignment horizontal="center" vertical="top" wrapText="1"/>
    </xf>
    <xf numFmtId="9" fontId="0" fillId="0" borderId="28" xfId="2" applyFont="1" applyBorder="1" applyAlignment="1">
      <alignment horizontal="center" vertical="top" wrapText="1"/>
    </xf>
    <xf numFmtId="9" fontId="0" fillId="0" borderId="30" xfId="2" applyFont="1" applyBorder="1" applyAlignment="1">
      <alignment horizontal="center" vertical="top" wrapText="1"/>
    </xf>
    <xf numFmtId="9" fontId="0" fillId="0" borderId="26" xfId="2" applyFont="1" applyBorder="1" applyAlignment="1">
      <alignment horizontal="center" vertical="top" wrapText="1"/>
    </xf>
    <xf numFmtId="0" fontId="14" fillId="9" borderId="6" xfId="0" applyFont="1" applyFill="1" applyBorder="1" applyAlignment="1">
      <alignment horizontal="center" vertical="center" wrapText="1"/>
    </xf>
    <xf numFmtId="0" fontId="14" fillId="9" borderId="9" xfId="0" applyFont="1" applyFill="1" applyBorder="1" applyAlignment="1">
      <alignment horizontal="center" vertical="center" wrapText="1"/>
    </xf>
    <xf numFmtId="0" fontId="14" fillId="9" borderId="7" xfId="0" applyFont="1" applyFill="1" applyBorder="1" applyAlignment="1">
      <alignment horizontal="center" vertical="center" wrapText="1"/>
    </xf>
    <xf numFmtId="0" fontId="14" fillId="9" borderId="6" xfId="0" applyFont="1" applyFill="1" applyBorder="1" applyAlignment="1">
      <alignment horizontal="center" vertical="center"/>
    </xf>
    <xf numFmtId="0" fontId="14" fillId="9" borderId="7" xfId="0" applyFont="1" applyFill="1" applyBorder="1" applyAlignment="1">
      <alignment horizontal="center" vertical="center"/>
    </xf>
    <xf numFmtId="0" fontId="14" fillId="9" borderId="9" xfId="0" applyFont="1" applyFill="1" applyBorder="1" applyAlignment="1">
      <alignment horizontal="center" vertical="center"/>
    </xf>
    <xf numFmtId="0" fontId="14" fillId="9" borderId="6" xfId="0" applyFont="1" applyFill="1" applyBorder="1" applyAlignment="1">
      <alignment horizontal="left" vertical="center"/>
    </xf>
    <xf numFmtId="0" fontId="14" fillId="9" borderId="9" xfId="0" applyFont="1" applyFill="1" applyBorder="1" applyAlignment="1">
      <alignment horizontal="left" vertical="center"/>
    </xf>
    <xf numFmtId="0" fontId="14" fillId="9" borderId="12" xfId="0" applyFont="1" applyFill="1" applyBorder="1" applyAlignment="1">
      <alignment horizontal="center" vertical="center" wrapText="1"/>
    </xf>
    <xf numFmtId="0" fontId="14" fillId="9" borderId="13"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13" fillId="2" borderId="2" xfId="0" applyFont="1" applyFill="1" applyBorder="1" applyAlignment="1">
      <alignment horizontal="left" vertical="center" wrapText="1"/>
    </xf>
    <xf numFmtId="0" fontId="13" fillId="0" borderId="4" xfId="0" applyFont="1" applyBorder="1"/>
    <xf numFmtId="0" fontId="13" fillId="0" borderId="2" xfId="0" applyFont="1" applyFill="1" applyBorder="1" applyAlignment="1">
      <alignment horizontal="justify" vertical="center" wrapText="1"/>
    </xf>
    <xf numFmtId="0" fontId="13" fillId="0" borderId="4" xfId="0" applyFont="1" applyFill="1" applyBorder="1" applyAlignment="1">
      <alignment horizontal="justify"/>
    </xf>
    <xf numFmtId="0" fontId="13" fillId="2" borderId="2" xfId="0" applyFont="1" applyFill="1" applyBorder="1" applyAlignment="1">
      <alignment horizontal="justify" vertical="center" wrapText="1"/>
    </xf>
    <xf numFmtId="0" fontId="13" fillId="0" borderId="4" xfId="0" applyFont="1" applyBorder="1" applyAlignment="1">
      <alignment horizontal="justify"/>
    </xf>
    <xf numFmtId="0" fontId="13" fillId="0" borderId="2" xfId="0" applyFont="1" applyFill="1" applyBorder="1" applyAlignment="1">
      <alignment horizontal="justify" vertical="center"/>
    </xf>
    <xf numFmtId="0" fontId="14" fillId="6" borderId="2" xfId="0" applyFont="1" applyFill="1" applyBorder="1" applyAlignment="1">
      <alignment horizontal="center" vertical="center" wrapText="1"/>
    </xf>
    <xf numFmtId="0" fontId="14" fillId="8" borderId="2" xfId="0" applyFont="1" applyFill="1" applyBorder="1" applyAlignment="1">
      <alignment horizontal="justify" vertical="center" wrapText="1"/>
    </xf>
    <xf numFmtId="0" fontId="14" fillId="8" borderId="2" xfId="0" applyFont="1" applyFill="1" applyBorder="1" applyAlignment="1">
      <alignment horizontal="center" vertical="center" wrapText="1"/>
    </xf>
    <xf numFmtId="0" fontId="14" fillId="7" borderId="2" xfId="0" applyFont="1" applyFill="1" applyBorder="1" applyAlignment="1">
      <alignment horizontal="center" vertical="center"/>
    </xf>
    <xf numFmtId="0" fontId="13" fillId="0" borderId="4" xfId="0" applyFont="1" applyFill="1" applyBorder="1" applyAlignment="1">
      <alignment horizontal="justify" wrapText="1"/>
    </xf>
    <xf numFmtId="0" fontId="13" fillId="0" borderId="2" xfId="0" applyFont="1" applyBorder="1" applyAlignment="1">
      <alignment horizontal="justify" vertical="center" wrapText="1"/>
    </xf>
    <xf numFmtId="0" fontId="13" fillId="10" borderId="2" xfId="0" applyFont="1" applyFill="1" applyBorder="1" applyAlignment="1">
      <alignment horizontal="justify" vertical="center" wrapText="1"/>
    </xf>
    <xf numFmtId="0" fontId="13" fillId="0" borderId="4" xfId="0" applyFont="1" applyBorder="1" applyAlignment="1">
      <alignment horizontal="justify" wrapText="1"/>
    </xf>
    <xf numFmtId="0" fontId="13" fillId="16" borderId="2" xfId="0" applyFont="1" applyFill="1" applyBorder="1" applyAlignment="1">
      <alignment horizontal="justify" vertical="center" wrapText="1"/>
    </xf>
    <xf numFmtId="0" fontId="13" fillId="12" borderId="2" xfId="0" applyFont="1" applyFill="1" applyBorder="1" applyAlignment="1">
      <alignment horizontal="justify" vertical="center" wrapText="1"/>
    </xf>
    <xf numFmtId="0" fontId="13" fillId="18" borderId="2" xfId="0" applyFont="1" applyFill="1" applyBorder="1" applyAlignment="1">
      <alignment horizontal="justify" vertical="center" wrapText="1"/>
    </xf>
    <xf numFmtId="0" fontId="13" fillId="11" borderId="2" xfId="0" applyFont="1" applyFill="1" applyBorder="1" applyAlignment="1">
      <alignment horizontal="justify" vertical="center" wrapText="1"/>
    </xf>
    <xf numFmtId="0" fontId="13" fillId="0" borderId="2" xfId="0" applyFont="1" applyFill="1" applyBorder="1" applyAlignment="1">
      <alignment horizontal="left" vertical="center" wrapText="1"/>
    </xf>
    <xf numFmtId="0" fontId="13" fillId="0" borderId="4" xfId="0" applyFont="1" applyFill="1" applyBorder="1"/>
    <xf numFmtId="0" fontId="13" fillId="17" borderId="2" xfId="0" applyFont="1" applyFill="1" applyBorder="1" applyAlignment="1">
      <alignment horizontal="justify" vertical="center" wrapText="1"/>
    </xf>
    <xf numFmtId="0" fontId="14" fillId="40" borderId="2" xfId="0" applyFont="1" applyFill="1" applyBorder="1" applyAlignment="1">
      <alignment horizontal="center" vertical="center" wrapText="1"/>
    </xf>
    <xf numFmtId="0" fontId="13" fillId="25" borderId="4" xfId="0" applyFont="1" applyFill="1" applyBorder="1"/>
    <xf numFmtId="0" fontId="20" fillId="5" borderId="2" xfId="0" applyFont="1" applyFill="1" applyBorder="1" applyAlignment="1">
      <alignment horizontal="left" vertical="center" wrapText="1"/>
    </xf>
    <xf numFmtId="0" fontId="13" fillId="14" borderId="2" xfId="0" applyFont="1" applyFill="1" applyBorder="1" applyAlignment="1">
      <alignment horizontal="justify" vertical="center" wrapText="1"/>
    </xf>
    <xf numFmtId="0" fontId="13" fillId="15" borderId="2" xfId="0" applyFont="1" applyFill="1" applyBorder="1" applyAlignment="1">
      <alignment horizontal="justify" vertical="center" wrapText="1"/>
    </xf>
    <xf numFmtId="0" fontId="20" fillId="2" borderId="2" xfId="0" applyFont="1" applyFill="1" applyBorder="1" applyAlignment="1">
      <alignment horizontal="justify" vertical="center" wrapText="1"/>
    </xf>
    <xf numFmtId="0" fontId="13" fillId="27" borderId="2" xfId="0" applyFont="1" applyFill="1" applyBorder="1" applyAlignment="1">
      <alignment horizontal="justify" vertical="center" wrapText="1"/>
    </xf>
    <xf numFmtId="0" fontId="13" fillId="27" borderId="4" xfId="0" applyFont="1" applyFill="1" applyBorder="1" applyAlignment="1">
      <alignment horizontal="justify"/>
    </xf>
    <xf numFmtId="0" fontId="13" fillId="31" borderId="2" xfId="0" applyFont="1" applyFill="1" applyBorder="1" applyAlignment="1">
      <alignment horizontal="justify" vertical="center" wrapText="1"/>
    </xf>
    <xf numFmtId="0" fontId="13" fillId="0" borderId="4" xfId="0" applyFont="1" applyFill="1" applyBorder="1" applyAlignment="1">
      <alignment horizontal="justify" vertical="center" wrapText="1"/>
    </xf>
    <xf numFmtId="0" fontId="17" fillId="4" borderId="2" xfId="0" applyFont="1" applyFill="1" applyBorder="1" applyAlignment="1">
      <alignment horizontal="center" vertical="center" wrapText="1"/>
    </xf>
    <xf numFmtId="0" fontId="13" fillId="0" borderId="3" xfId="0" applyFont="1" applyBorder="1"/>
    <xf numFmtId="0" fontId="14" fillId="0" borderId="2" xfId="0" applyFont="1" applyBorder="1" applyAlignment="1">
      <alignment horizontal="center" vertical="center" wrapText="1"/>
    </xf>
    <xf numFmtId="0" fontId="13" fillId="0" borderId="3" xfId="0" applyFont="1" applyBorder="1" applyAlignment="1">
      <alignment horizontal="center"/>
    </xf>
    <xf numFmtId="0" fontId="13" fillId="0" borderId="4" xfId="0" applyFont="1" applyBorder="1" applyAlignment="1">
      <alignment horizontal="center"/>
    </xf>
    <xf numFmtId="0" fontId="13" fillId="2" borderId="2" xfId="0" applyFont="1" applyFill="1" applyBorder="1" applyAlignment="1">
      <alignment vertical="center" wrapText="1"/>
    </xf>
    <xf numFmtId="0" fontId="13" fillId="0" borderId="32" xfId="0" applyFont="1" applyFill="1" applyBorder="1" applyAlignment="1">
      <alignment horizontal="left" vertical="center" wrapText="1"/>
    </xf>
    <xf numFmtId="0" fontId="13" fillId="0" borderId="32" xfId="0" applyFont="1" applyFill="1" applyBorder="1"/>
    <xf numFmtId="2" fontId="14" fillId="40" borderId="32" xfId="0" applyNumberFormat="1" applyFont="1" applyFill="1" applyBorder="1" applyAlignment="1">
      <alignment horizontal="center" vertical="center" wrapText="1"/>
    </xf>
    <xf numFmtId="2" fontId="13" fillId="25" borderId="32" xfId="0" applyNumberFormat="1" applyFont="1" applyFill="1" applyBorder="1"/>
    <xf numFmtId="0" fontId="14" fillId="9" borderId="32" xfId="0" applyFont="1" applyFill="1" applyBorder="1" applyAlignment="1">
      <alignment horizontal="center" vertical="center" wrapText="1"/>
    </xf>
    <xf numFmtId="0" fontId="25" fillId="6" borderId="32" xfId="0" applyFont="1" applyFill="1" applyBorder="1" applyAlignment="1">
      <alignment horizontal="center" vertical="center" wrapText="1"/>
    </xf>
    <xf numFmtId="0" fontId="14" fillId="58" borderId="32" xfId="0" applyFont="1" applyFill="1" applyBorder="1" applyAlignment="1">
      <alignment horizontal="center" vertical="center"/>
    </xf>
    <xf numFmtId="0" fontId="13" fillId="0" borderId="32" xfId="0" applyFont="1" applyFill="1" applyBorder="1" applyAlignment="1">
      <alignment horizontal="justify" vertical="center" wrapText="1"/>
    </xf>
    <xf numFmtId="0" fontId="13" fillId="0" borderId="32" xfId="0" applyFont="1" applyFill="1" applyBorder="1" applyAlignment="1">
      <alignment horizontal="justify"/>
    </xf>
    <xf numFmtId="0" fontId="14" fillId="9" borderId="32" xfId="0" applyFont="1" applyFill="1" applyBorder="1" applyAlignment="1">
      <alignment horizontal="center" vertical="center"/>
    </xf>
    <xf numFmtId="0" fontId="13" fillId="2" borderId="32" xfId="0" applyFont="1" applyFill="1" applyBorder="1" applyAlignment="1">
      <alignment horizontal="justify" vertical="center" wrapText="1"/>
    </xf>
    <xf numFmtId="0" fontId="13" fillId="0" borderId="32" xfId="0" applyFont="1" applyBorder="1" applyAlignment="1">
      <alignment horizontal="justify"/>
    </xf>
    <xf numFmtId="0" fontId="14" fillId="7" borderId="32" xfId="0" applyFont="1" applyFill="1" applyBorder="1" applyAlignment="1">
      <alignment horizontal="center" vertical="center"/>
    </xf>
    <xf numFmtId="0" fontId="13" fillId="0" borderId="32" xfId="0" applyFont="1" applyBorder="1"/>
    <xf numFmtId="0" fontId="14" fillId="8" borderId="32" xfId="0" applyFont="1" applyFill="1" applyBorder="1" applyAlignment="1">
      <alignment horizontal="justify" vertical="center" wrapText="1"/>
    </xf>
    <xf numFmtId="0" fontId="13" fillId="69" borderId="32" xfId="0" applyFont="1" applyFill="1" applyBorder="1" applyAlignment="1">
      <alignment horizontal="justify" vertical="center" wrapText="1"/>
    </xf>
    <xf numFmtId="0" fontId="13" fillId="34" borderId="32" xfId="0" applyFont="1" applyFill="1" applyBorder="1" applyAlignment="1">
      <alignment horizontal="justify"/>
    </xf>
    <xf numFmtId="0" fontId="13" fillId="47" borderId="32" xfId="0" applyFont="1" applyFill="1" applyBorder="1" applyAlignment="1">
      <alignment horizontal="justify" vertical="center" wrapText="1"/>
    </xf>
    <xf numFmtId="0" fontId="13" fillId="35" borderId="32" xfId="0" applyFont="1" applyFill="1" applyBorder="1" applyAlignment="1">
      <alignment horizontal="justify" vertical="center" wrapText="1"/>
    </xf>
    <xf numFmtId="0" fontId="13" fillId="50" borderId="32" xfId="0" applyFont="1" applyFill="1" applyBorder="1" applyAlignment="1">
      <alignment horizontal="justify" vertical="center" wrapText="1"/>
    </xf>
    <xf numFmtId="0" fontId="13" fillId="34" borderId="32" xfId="0" applyFont="1" applyFill="1" applyBorder="1" applyAlignment="1">
      <alignment horizontal="justify" vertical="center" wrapText="1"/>
    </xf>
    <xf numFmtId="0" fontId="13" fillId="62" borderId="32" xfId="0" applyFont="1" applyFill="1" applyBorder="1" applyAlignment="1">
      <alignment horizontal="justify" vertical="center" wrapText="1"/>
    </xf>
    <xf numFmtId="0" fontId="13" fillId="0" borderId="32" xfId="0" applyFont="1" applyBorder="1" applyAlignment="1">
      <alignment horizontal="justify" wrapText="1"/>
    </xf>
    <xf numFmtId="0" fontId="13" fillId="49" borderId="32" xfId="0" applyFont="1" applyFill="1" applyBorder="1" applyAlignment="1">
      <alignment horizontal="justify" vertical="center" wrapText="1"/>
    </xf>
    <xf numFmtId="0" fontId="13" fillId="34" borderId="32" xfId="0" applyFont="1" applyFill="1" applyBorder="1" applyAlignment="1">
      <alignment horizontal="justify" wrapText="1"/>
    </xf>
    <xf numFmtId="0" fontId="13" fillId="0" borderId="32" xfId="0" applyFont="1" applyFill="1" applyBorder="1" applyAlignment="1">
      <alignment horizontal="justify" wrapText="1"/>
    </xf>
    <xf numFmtId="0" fontId="13" fillId="0" borderId="32" xfId="0" applyFont="1" applyFill="1" applyBorder="1" applyAlignment="1">
      <alignment horizontal="justify" vertical="center"/>
    </xf>
    <xf numFmtId="0" fontId="13" fillId="0" borderId="32" xfId="0" applyFont="1" applyBorder="1" applyAlignment="1">
      <alignment horizontal="justify" vertical="center" wrapText="1"/>
    </xf>
    <xf numFmtId="0" fontId="26" fillId="0" borderId="32" xfId="0" applyFont="1" applyBorder="1"/>
    <xf numFmtId="0" fontId="13" fillId="2" borderId="32" xfId="0" applyFont="1" applyFill="1" applyBorder="1" applyAlignment="1">
      <alignment horizontal="left" vertical="center" wrapText="1"/>
    </xf>
    <xf numFmtId="0" fontId="14" fillId="54" borderId="32" xfId="0" applyFont="1" applyFill="1" applyBorder="1" applyAlignment="1">
      <alignment horizontal="justify" vertical="center" wrapText="1"/>
    </xf>
    <xf numFmtId="0" fontId="13" fillId="66" borderId="32" xfId="0" applyFont="1" applyFill="1" applyBorder="1" applyAlignment="1">
      <alignment horizontal="justify"/>
    </xf>
    <xf numFmtId="0" fontId="13" fillId="65" borderId="32" xfId="0" applyFont="1" applyFill="1" applyBorder="1"/>
    <xf numFmtId="0" fontId="13" fillId="52" borderId="32" xfId="0" applyFont="1" applyFill="1" applyBorder="1" applyAlignment="1">
      <alignment horizontal="justify" vertical="center" wrapText="1"/>
    </xf>
    <xf numFmtId="0" fontId="13" fillId="48" borderId="32" xfId="0" applyFont="1" applyFill="1" applyBorder="1" applyAlignment="1">
      <alignment horizontal="justify" vertical="center" wrapText="1"/>
    </xf>
    <xf numFmtId="0" fontId="13" fillId="51" borderId="32" xfId="0" applyFont="1" applyFill="1" applyBorder="1" applyAlignment="1">
      <alignment horizontal="justify" vertical="center" wrapText="1"/>
    </xf>
    <xf numFmtId="0" fontId="14" fillId="9" borderId="32" xfId="0" applyFont="1" applyFill="1" applyBorder="1" applyAlignment="1">
      <alignment horizontal="left" vertical="center"/>
    </xf>
    <xf numFmtId="0" fontId="14" fillId="34" borderId="2" xfId="0" applyFont="1" applyFill="1" applyBorder="1" applyAlignment="1">
      <alignment horizontal="center" vertical="center" wrapText="1"/>
    </xf>
    <xf numFmtId="0" fontId="13" fillId="34" borderId="3" xfId="0" applyFont="1" applyFill="1" applyBorder="1" applyAlignment="1">
      <alignment horizontal="center"/>
    </xf>
    <xf numFmtId="0" fontId="13" fillId="34" borderId="4" xfId="0" applyFont="1" applyFill="1" applyBorder="1" applyAlignment="1">
      <alignment horizontal="center"/>
    </xf>
    <xf numFmtId="0" fontId="17" fillId="4" borderId="32" xfId="0" applyFont="1" applyFill="1" applyBorder="1" applyAlignment="1">
      <alignment horizontal="center" vertical="center" wrapText="1"/>
    </xf>
    <xf numFmtId="0" fontId="13" fillId="34" borderId="3" xfId="0" applyFont="1" applyFill="1" applyBorder="1"/>
    <xf numFmtId="0" fontId="13" fillId="34" borderId="4" xfId="0" applyFont="1" applyFill="1" applyBorder="1"/>
    <xf numFmtId="0" fontId="13" fillId="2" borderId="32" xfId="0" applyFont="1" applyFill="1" applyBorder="1" applyAlignment="1">
      <alignment vertical="center" wrapText="1"/>
    </xf>
    <xf numFmtId="0" fontId="14" fillId="43" borderId="44" xfId="0" applyFont="1" applyFill="1" applyBorder="1" applyAlignment="1">
      <alignment horizontal="center" vertical="center" wrapText="1"/>
    </xf>
    <xf numFmtId="0" fontId="14" fillId="43" borderId="37" xfId="0" applyFont="1" applyFill="1" applyBorder="1" applyAlignment="1">
      <alignment horizontal="center" vertical="center" wrapText="1"/>
    </xf>
    <xf numFmtId="0" fontId="14" fillId="42" borderId="87" xfId="0" applyFont="1" applyFill="1" applyBorder="1" applyAlignment="1">
      <alignment horizontal="center" vertical="center" wrapText="1"/>
    </xf>
    <xf numFmtId="0" fontId="14" fillId="42" borderId="88" xfId="0" applyFont="1" applyFill="1" applyBorder="1" applyAlignment="1">
      <alignment horizontal="center" vertical="center" wrapText="1"/>
    </xf>
    <xf numFmtId="0" fontId="14" fillId="42" borderId="38" xfId="0" applyFont="1" applyFill="1" applyBorder="1" applyAlignment="1">
      <alignment horizontal="center" vertical="center" wrapText="1"/>
    </xf>
    <xf numFmtId="0" fontId="14" fillId="42" borderId="40" xfId="0" applyFont="1" applyFill="1" applyBorder="1" applyAlignment="1">
      <alignment horizontal="center" vertical="center" wrapText="1"/>
    </xf>
    <xf numFmtId="0" fontId="15" fillId="81" borderId="60" xfId="0" applyFont="1" applyFill="1" applyBorder="1" applyAlignment="1">
      <alignment horizontal="center" vertical="center" wrapText="1"/>
    </xf>
    <xf numFmtId="0" fontId="15" fillId="81" borderId="61" xfId="0" applyFont="1" applyFill="1" applyBorder="1" applyAlignment="1">
      <alignment horizontal="center" vertical="center" wrapText="1"/>
    </xf>
    <xf numFmtId="0" fontId="13" fillId="81" borderId="38" xfId="0" applyFont="1" applyFill="1" applyBorder="1" applyAlignment="1">
      <alignment horizontal="justify" vertical="center" wrapText="1"/>
    </xf>
    <xf numFmtId="0" fontId="13" fillId="81" borderId="39" xfId="0" applyFont="1" applyFill="1" applyBorder="1" applyAlignment="1">
      <alignment horizontal="justify" vertical="center" wrapText="1"/>
    </xf>
    <xf numFmtId="0" fontId="13" fillId="81" borderId="40" xfId="0" applyFont="1" applyFill="1" applyBorder="1" applyAlignment="1">
      <alignment horizontal="justify" vertical="center" wrapText="1"/>
    </xf>
    <xf numFmtId="1" fontId="41" fillId="95" borderId="74" xfId="1" applyNumberFormat="1" applyFont="1" applyFill="1" applyBorder="1" applyAlignment="1" applyProtection="1">
      <alignment horizontal="center" vertical="center" wrapText="1"/>
      <protection locked="0"/>
    </xf>
    <xf numFmtId="1" fontId="41" fillId="95" borderId="75" xfId="1" applyNumberFormat="1" applyFont="1" applyFill="1" applyBorder="1" applyAlignment="1" applyProtection="1">
      <alignment horizontal="center" vertical="center" wrapText="1"/>
      <protection locked="0"/>
    </xf>
    <xf numFmtId="1" fontId="41" fillId="95" borderId="76" xfId="1" applyNumberFormat="1" applyFont="1" applyFill="1" applyBorder="1" applyAlignment="1" applyProtection="1">
      <alignment horizontal="center" vertical="center" wrapText="1"/>
      <protection locked="0"/>
    </xf>
    <xf numFmtId="0" fontId="38" fillId="0" borderId="33" xfId="0" applyFont="1" applyBorder="1" applyAlignment="1" applyProtection="1">
      <alignment horizontal="justify" vertical="center" wrapText="1"/>
      <protection locked="0"/>
    </xf>
    <xf numFmtId="0" fontId="38" fillId="0" borderId="34" xfId="0" applyFont="1" applyBorder="1" applyAlignment="1" applyProtection="1">
      <alignment horizontal="justify" vertical="center" wrapText="1"/>
      <protection locked="0"/>
    </xf>
    <xf numFmtId="0" fontId="38" fillId="0" borderId="35" xfId="0" applyFont="1" applyBorder="1" applyAlignment="1" applyProtection="1">
      <alignment horizontal="justify" vertical="center" wrapText="1"/>
      <protection locked="0"/>
    </xf>
    <xf numFmtId="0" fontId="38" fillId="0" borderId="58" xfId="0" applyFont="1" applyBorder="1" applyAlignment="1" applyProtection="1">
      <alignment horizontal="justify" vertical="center" wrapText="1"/>
      <protection locked="0"/>
    </xf>
    <xf numFmtId="0" fontId="38" fillId="0" borderId="59" xfId="0" applyFont="1" applyBorder="1" applyAlignment="1" applyProtection="1">
      <alignment horizontal="justify" vertical="center" wrapText="1"/>
      <protection locked="0"/>
    </xf>
    <xf numFmtId="0" fontId="38" fillId="0" borderId="49" xfId="0" applyFont="1" applyBorder="1" applyAlignment="1" applyProtection="1">
      <alignment horizontal="justify" vertical="center" wrapText="1"/>
      <protection locked="0"/>
    </xf>
    <xf numFmtId="0" fontId="58" fillId="0" borderId="84" xfId="0" applyFont="1" applyBorder="1" applyAlignment="1" applyProtection="1">
      <alignment horizontal="justify" vertical="center" wrapText="1"/>
      <protection locked="0"/>
    </xf>
    <xf numFmtId="0" fontId="58" fillId="0" borderId="85" xfId="0" applyFont="1" applyBorder="1" applyAlignment="1" applyProtection="1">
      <alignment horizontal="justify" vertical="center" wrapText="1"/>
      <protection locked="0"/>
    </xf>
    <xf numFmtId="0" fontId="58" fillId="0" borderId="86" xfId="0" applyFont="1" applyBorder="1" applyAlignment="1" applyProtection="1">
      <alignment horizontal="justify" vertical="center" wrapText="1"/>
      <protection locked="0"/>
    </xf>
    <xf numFmtId="0" fontId="14" fillId="90" borderId="33" xfId="0" applyFont="1" applyFill="1" applyBorder="1" applyAlignment="1">
      <alignment horizontal="justify" vertical="center" wrapText="1"/>
    </xf>
    <xf numFmtId="0" fontId="14" fillId="90" borderId="34" xfId="0" applyFont="1" applyFill="1" applyBorder="1" applyAlignment="1">
      <alignment horizontal="justify" vertical="center" wrapText="1"/>
    </xf>
    <xf numFmtId="0" fontId="14" fillId="90" borderId="77" xfId="0" applyFont="1" applyFill="1" applyBorder="1" applyAlignment="1">
      <alignment horizontal="justify" vertical="center" wrapText="1"/>
    </xf>
    <xf numFmtId="0" fontId="38" fillId="0" borderId="98" xfId="0" applyFont="1" applyBorder="1" applyAlignment="1" applyProtection="1">
      <alignment horizontal="justify" vertical="center" wrapText="1"/>
      <protection locked="0"/>
    </xf>
    <xf numFmtId="0" fontId="38" fillId="0" borderId="99" xfId="0" applyFont="1" applyBorder="1" applyAlignment="1" applyProtection="1">
      <alignment horizontal="justify" vertical="center" wrapText="1"/>
      <protection locked="0"/>
    </xf>
    <xf numFmtId="0" fontId="38" fillId="0" borderId="100" xfId="0" applyFont="1" applyBorder="1" applyAlignment="1" applyProtection="1">
      <alignment horizontal="justify" vertical="center" wrapText="1"/>
      <protection locked="0"/>
    </xf>
    <xf numFmtId="167" fontId="45" fillId="96" borderId="44" xfId="0" applyNumberFormat="1" applyFont="1" applyFill="1" applyBorder="1" applyAlignment="1">
      <alignment horizontal="center" vertical="center"/>
    </xf>
    <xf numFmtId="167" fontId="45" fillId="96" borderId="43" xfId="0" applyNumberFormat="1" applyFont="1" applyFill="1" applyBorder="1" applyAlignment="1">
      <alignment horizontal="center" vertical="center"/>
    </xf>
    <xf numFmtId="167" fontId="45" fillId="96" borderId="37" xfId="0" applyNumberFormat="1" applyFont="1" applyFill="1" applyBorder="1" applyAlignment="1">
      <alignment horizontal="center" vertical="center"/>
    </xf>
    <xf numFmtId="0" fontId="38" fillId="0" borderId="97" xfId="0" applyFont="1" applyBorder="1" applyAlignment="1" applyProtection="1">
      <alignment horizontal="justify" vertical="center" wrapText="1"/>
      <protection locked="0"/>
    </xf>
    <xf numFmtId="0" fontId="50" fillId="90" borderId="33" xfId="0" applyFont="1" applyFill="1" applyBorder="1" applyAlignment="1">
      <alignment horizontal="center" vertical="center" wrapText="1"/>
    </xf>
    <xf numFmtId="0" fontId="50" fillId="90" borderId="34" xfId="0" applyFont="1" applyFill="1" applyBorder="1" applyAlignment="1">
      <alignment horizontal="center" vertical="center" wrapText="1"/>
    </xf>
    <xf numFmtId="0" fontId="50" fillId="90" borderId="59" xfId="0" applyFont="1" applyFill="1" applyBorder="1" applyAlignment="1">
      <alignment horizontal="center" vertical="center" wrapText="1"/>
    </xf>
    <xf numFmtId="0" fontId="15" fillId="81" borderId="87" xfId="0" applyFont="1" applyFill="1" applyBorder="1" applyAlignment="1">
      <alignment horizontal="center" vertical="center" wrapText="1"/>
    </xf>
    <xf numFmtId="0" fontId="15" fillId="81" borderId="88" xfId="0" applyFont="1" applyFill="1" applyBorder="1" applyAlignment="1">
      <alignment horizontal="center" vertical="center" wrapText="1"/>
    </xf>
    <xf numFmtId="1" fontId="42" fillId="95" borderId="74" xfId="1" applyNumberFormat="1" applyFont="1" applyFill="1" applyBorder="1" applyAlignment="1" applyProtection="1">
      <alignment horizontal="center" vertical="center" wrapText="1"/>
      <protection locked="0"/>
    </xf>
    <xf numFmtId="1" fontId="42" fillId="95" borderId="75" xfId="1" applyNumberFormat="1" applyFont="1" applyFill="1" applyBorder="1" applyAlignment="1" applyProtection="1">
      <alignment horizontal="center" vertical="center" wrapText="1"/>
      <protection locked="0"/>
    </xf>
    <xf numFmtId="1" fontId="42" fillId="95" borderId="76" xfId="1" applyNumberFormat="1" applyFont="1" applyFill="1" applyBorder="1" applyAlignment="1" applyProtection="1">
      <alignment horizontal="center" vertical="center" wrapText="1"/>
      <protection locked="0"/>
    </xf>
    <xf numFmtId="0" fontId="38" fillId="0" borderId="84" xfId="0" applyFont="1" applyBorder="1" applyAlignment="1" applyProtection="1">
      <alignment horizontal="justify" vertical="center" wrapText="1"/>
      <protection locked="0"/>
    </xf>
    <xf numFmtId="0" fontId="38" fillId="0" borderId="85" xfId="0" applyFont="1" applyBorder="1" applyAlignment="1" applyProtection="1">
      <alignment horizontal="justify" vertical="center" wrapText="1"/>
      <protection locked="0"/>
    </xf>
    <xf numFmtId="0" fontId="38" fillId="0" borderId="86" xfId="0" applyFont="1" applyBorder="1" applyAlignment="1" applyProtection="1">
      <alignment horizontal="justify" vertical="center" wrapText="1"/>
      <protection locked="0"/>
    </xf>
    <xf numFmtId="0" fontId="44" fillId="96" borderId="78" xfId="0" applyFont="1" applyFill="1" applyBorder="1" applyAlignment="1">
      <alignment horizontal="center" vertical="center"/>
    </xf>
    <xf numFmtId="0" fontId="44" fillId="96" borderId="73" xfId="0" applyFont="1" applyFill="1" applyBorder="1" applyAlignment="1">
      <alignment horizontal="center" vertical="center"/>
    </xf>
    <xf numFmtId="0" fontId="44" fillId="96" borderId="72" xfId="0" applyFont="1" applyFill="1" applyBorder="1" applyAlignment="1">
      <alignment horizontal="center" vertical="center"/>
    </xf>
    <xf numFmtId="170" fontId="42" fillId="95" borderId="74" xfId="1" applyNumberFormat="1" applyFont="1" applyFill="1" applyBorder="1" applyAlignment="1" applyProtection="1">
      <alignment horizontal="center" vertical="center" wrapText="1"/>
      <protection locked="0"/>
    </xf>
    <xf numFmtId="170" fontId="42" fillId="95" borderId="75" xfId="1" applyNumberFormat="1" applyFont="1" applyFill="1" applyBorder="1" applyAlignment="1" applyProtection="1">
      <alignment horizontal="center" vertical="center" wrapText="1"/>
      <protection locked="0"/>
    </xf>
    <xf numFmtId="170" fontId="42" fillId="95" borderId="76" xfId="1" applyNumberFormat="1" applyFont="1" applyFill="1" applyBorder="1" applyAlignment="1" applyProtection="1">
      <alignment horizontal="center" vertical="center" wrapText="1"/>
      <protection locked="0"/>
    </xf>
    <xf numFmtId="0" fontId="38" fillId="0" borderId="33" xfId="0" applyFont="1" applyFill="1" applyBorder="1" applyAlignment="1" applyProtection="1">
      <alignment horizontal="justify" vertical="center" wrapText="1"/>
      <protection locked="0"/>
    </xf>
    <xf numFmtId="0" fontId="38" fillId="0" borderId="34" xfId="0" applyFont="1" applyFill="1" applyBorder="1" applyAlignment="1" applyProtection="1">
      <alignment horizontal="justify" vertical="center" wrapText="1"/>
      <protection locked="0"/>
    </xf>
    <xf numFmtId="0" fontId="38" fillId="0" borderId="35" xfId="0" applyFont="1" applyFill="1" applyBorder="1" applyAlignment="1" applyProtection="1">
      <alignment horizontal="justify" vertical="center" wrapText="1"/>
      <protection locked="0"/>
    </xf>
    <xf numFmtId="0" fontId="15" fillId="81" borderId="83" xfId="0" applyFont="1" applyFill="1" applyBorder="1" applyAlignment="1">
      <alignment horizontal="center" vertical="center" wrapText="1"/>
    </xf>
    <xf numFmtId="0" fontId="15" fillId="81" borderId="62" xfId="0" applyFont="1" applyFill="1" applyBorder="1" applyAlignment="1">
      <alignment horizontal="center" vertical="center" wrapText="1"/>
    </xf>
    <xf numFmtId="0" fontId="51" fillId="87" borderId="32" xfId="0" applyFont="1" applyFill="1" applyBorder="1" applyAlignment="1">
      <alignment horizontal="center" vertical="center"/>
    </xf>
    <xf numFmtId="0" fontId="13" fillId="81" borderId="33" xfId="0" applyFont="1" applyFill="1" applyBorder="1" applyAlignment="1">
      <alignment horizontal="justify" vertical="center" wrapText="1"/>
    </xf>
    <xf numFmtId="0" fontId="13" fillId="81" borderId="34" xfId="0" applyFont="1" applyFill="1" applyBorder="1" applyAlignment="1">
      <alignment horizontal="justify" vertical="center" wrapText="1"/>
    </xf>
    <xf numFmtId="0" fontId="13" fillId="81" borderId="35" xfId="0" applyFont="1" applyFill="1" applyBorder="1" applyAlignment="1">
      <alignment horizontal="justify" vertical="center" wrapText="1"/>
    </xf>
    <xf numFmtId="0" fontId="15" fillId="81" borderId="43" xfId="0" applyFont="1" applyFill="1" applyBorder="1" applyAlignment="1">
      <alignment horizontal="center" vertical="center" textRotation="90" wrapText="1"/>
    </xf>
    <xf numFmtId="0" fontId="15" fillId="81" borderId="37" xfId="0" applyFont="1" applyFill="1" applyBorder="1" applyAlignment="1">
      <alignment horizontal="center" vertical="center" textRotation="90" wrapText="1"/>
    </xf>
    <xf numFmtId="0" fontId="12" fillId="89" borderId="63" xfId="0" applyFont="1" applyFill="1" applyBorder="1" applyAlignment="1">
      <alignment horizontal="center" vertical="center" wrapText="1"/>
    </xf>
    <xf numFmtId="0" fontId="12" fillId="89" borderId="64" xfId="0" applyFont="1" applyFill="1" applyBorder="1" applyAlignment="1">
      <alignment horizontal="center" vertical="center" wrapText="1"/>
    </xf>
    <xf numFmtId="0" fontId="12" fillId="89" borderId="65" xfId="0" applyFont="1" applyFill="1" applyBorder="1" applyAlignment="1">
      <alignment horizontal="center" vertical="center" wrapText="1"/>
    </xf>
    <xf numFmtId="0" fontId="14" fillId="90" borderId="59" xfId="0" applyFont="1" applyFill="1" applyBorder="1" applyAlignment="1">
      <alignment horizontal="justify" vertical="center" wrapText="1"/>
    </xf>
    <xf numFmtId="0" fontId="14" fillId="9" borderId="44" xfId="0" applyFont="1" applyFill="1" applyBorder="1" applyAlignment="1">
      <alignment horizontal="center" vertical="center"/>
    </xf>
    <xf numFmtId="0" fontId="14" fillId="9" borderId="37" xfId="0" applyFont="1" applyFill="1" applyBorder="1" applyAlignment="1">
      <alignment horizontal="center" vertical="center"/>
    </xf>
    <xf numFmtId="0" fontId="14" fillId="87" borderId="32" xfId="0" applyFont="1" applyFill="1" applyBorder="1" applyAlignment="1">
      <alignment horizontal="center" vertical="center"/>
    </xf>
    <xf numFmtId="0" fontId="14" fillId="87" borderId="44" xfId="0" applyFont="1" applyFill="1" applyBorder="1" applyAlignment="1">
      <alignment horizontal="center" vertical="center"/>
    </xf>
    <xf numFmtId="0" fontId="49" fillId="86" borderId="37" xfId="0" applyFont="1" applyFill="1" applyBorder="1" applyAlignment="1">
      <alignment horizontal="center" vertical="center" wrapText="1"/>
    </xf>
    <xf numFmtId="0" fontId="25" fillId="86" borderId="37" xfId="0" applyFont="1" applyFill="1" applyBorder="1" applyAlignment="1">
      <alignment horizontal="center" vertical="center" wrapText="1"/>
    </xf>
    <xf numFmtId="0" fontId="57" fillId="86" borderId="37" xfId="0" applyFont="1" applyFill="1" applyBorder="1" applyAlignment="1">
      <alignment horizontal="center" vertical="center" wrapText="1"/>
    </xf>
    <xf numFmtId="0" fontId="38" fillId="0" borderId="95" xfId="0" applyFont="1" applyBorder="1" applyAlignment="1" applyProtection="1">
      <alignment horizontal="justify" vertical="center" wrapText="1"/>
      <protection locked="0"/>
    </xf>
    <xf numFmtId="0" fontId="38" fillId="0" borderId="0" xfId="0" applyFont="1" applyBorder="1" applyAlignment="1" applyProtection="1">
      <alignment horizontal="justify" vertical="center" wrapText="1"/>
      <protection locked="0"/>
    </xf>
    <xf numFmtId="0" fontId="38" fillId="0" borderId="62" xfId="0" applyFont="1" applyBorder="1" applyAlignment="1" applyProtection="1">
      <alignment horizontal="justify" vertical="center" wrapText="1"/>
      <protection locked="0"/>
    </xf>
    <xf numFmtId="0" fontId="58" fillId="0" borderId="33" xfId="0" applyFont="1" applyFill="1" applyBorder="1" applyAlignment="1">
      <alignment horizontal="justify" vertical="center" wrapText="1"/>
    </xf>
    <xf numFmtId="0" fontId="58" fillId="0" borderId="34" xfId="0" applyFont="1" applyFill="1" applyBorder="1" applyAlignment="1">
      <alignment horizontal="justify" vertical="center" wrapText="1"/>
    </xf>
    <xf numFmtId="0" fontId="58" fillId="0" borderId="35" xfId="0" applyFont="1" applyFill="1" applyBorder="1" applyAlignment="1">
      <alignment horizontal="justify" vertical="center" wrapText="1"/>
    </xf>
    <xf numFmtId="0" fontId="40" fillId="89" borderId="33" xfId="0" applyFont="1" applyFill="1" applyBorder="1" applyAlignment="1">
      <alignment horizontal="center" vertical="center" textRotation="90" wrapText="1"/>
    </xf>
    <xf numFmtId="0" fontId="40" fillId="89" borderId="35" xfId="0" applyFont="1" applyFill="1" applyBorder="1" applyAlignment="1">
      <alignment horizontal="center" vertical="center" textRotation="90" wrapText="1"/>
    </xf>
    <xf numFmtId="0" fontId="15" fillId="81" borderId="33" xfId="0" applyFont="1" applyFill="1" applyBorder="1" applyAlignment="1">
      <alignment horizontal="center" vertical="center" wrapText="1"/>
    </xf>
    <xf numFmtId="0" fontId="15" fillId="81" borderId="35" xfId="0" applyFont="1" applyFill="1" applyBorder="1" applyAlignment="1">
      <alignment horizontal="center" vertical="center" wrapText="1"/>
    </xf>
    <xf numFmtId="0" fontId="15" fillId="81" borderId="44" xfId="0" applyFont="1" applyFill="1" applyBorder="1" applyAlignment="1">
      <alignment horizontal="center" vertical="center" textRotation="90" wrapText="1"/>
    </xf>
    <xf numFmtId="0" fontId="41" fillId="95" borderId="74" xfId="0" applyFont="1" applyFill="1" applyBorder="1" applyAlignment="1" applyProtection="1">
      <alignment horizontal="center" vertical="center" wrapText="1"/>
      <protection locked="0"/>
    </xf>
    <xf numFmtId="0" fontId="41" fillId="95" borderId="75" xfId="0" applyFont="1" applyFill="1" applyBorder="1" applyAlignment="1" applyProtection="1">
      <alignment horizontal="center" vertical="center" wrapText="1"/>
      <protection locked="0"/>
    </xf>
    <xf numFmtId="0" fontId="41" fillId="95" borderId="76" xfId="0" applyFont="1" applyFill="1" applyBorder="1" applyAlignment="1" applyProtection="1">
      <alignment horizontal="center" vertical="center" wrapText="1"/>
      <protection locked="0"/>
    </xf>
    <xf numFmtId="0" fontId="15" fillId="81" borderId="38" xfId="0" applyFont="1" applyFill="1" applyBorder="1" applyAlignment="1">
      <alignment horizontal="center" vertical="center" wrapText="1"/>
    </xf>
    <xf numFmtId="0" fontId="15" fillId="81" borderId="40" xfId="0" applyFont="1" applyFill="1" applyBorder="1" applyAlignment="1">
      <alignment horizontal="center" vertical="center" wrapText="1"/>
    </xf>
    <xf numFmtId="0" fontId="14" fillId="97" borderId="74" xfId="0" applyFont="1" applyFill="1" applyBorder="1" applyAlignment="1">
      <alignment horizontal="center" vertical="center" wrapText="1"/>
    </xf>
    <xf numFmtId="0" fontId="14" fillId="97" borderId="75" xfId="0" applyFont="1" applyFill="1" applyBorder="1" applyAlignment="1">
      <alignment horizontal="center" vertical="center" wrapText="1"/>
    </xf>
    <xf numFmtId="0" fontId="14" fillId="97" borderId="79" xfId="0" applyFont="1" applyFill="1" applyBorder="1" applyAlignment="1">
      <alignment horizontal="center" vertical="center" wrapText="1"/>
    </xf>
    <xf numFmtId="0" fontId="35" fillId="80" borderId="0" xfId="0" applyFont="1" applyFill="1" applyAlignment="1">
      <alignment horizontal="center" vertical="center"/>
    </xf>
    <xf numFmtId="0" fontId="12" fillId="0" borderId="0" xfId="0" applyFont="1" applyAlignment="1">
      <alignment horizontal="left" vertical="center"/>
    </xf>
    <xf numFmtId="0" fontId="14" fillId="90" borderId="33" xfId="0" applyFont="1" applyFill="1" applyBorder="1" applyAlignment="1">
      <alignment horizontal="center" vertical="center" wrapText="1"/>
    </xf>
    <xf numFmtId="0" fontId="14" fillId="90" borderId="34" xfId="0" applyFont="1" applyFill="1" applyBorder="1" applyAlignment="1">
      <alignment horizontal="center" vertical="center" wrapText="1"/>
    </xf>
    <xf numFmtId="0" fontId="14" fillId="90" borderId="59" xfId="0" applyFont="1" applyFill="1" applyBorder="1" applyAlignment="1">
      <alignment horizontal="center" vertical="center" wrapText="1"/>
    </xf>
    <xf numFmtId="0" fontId="14" fillId="9" borderId="43" xfId="0" applyFont="1" applyFill="1" applyBorder="1" applyAlignment="1">
      <alignment horizontal="center" vertical="center"/>
    </xf>
    <xf numFmtId="0" fontId="14" fillId="43" borderId="43" xfId="0" applyFont="1" applyFill="1" applyBorder="1" applyAlignment="1">
      <alignment horizontal="center" vertical="center" wrapText="1"/>
    </xf>
    <xf numFmtId="0" fontId="14" fillId="42" borderId="48" xfId="0" applyFont="1" applyFill="1" applyBorder="1" applyAlignment="1">
      <alignment horizontal="center" vertical="center"/>
    </xf>
    <xf numFmtId="0" fontId="14" fillId="42" borderId="49" xfId="0" applyFont="1" applyFill="1" applyBorder="1" applyAlignment="1">
      <alignment horizontal="center" vertical="center"/>
    </xf>
    <xf numFmtId="0" fontId="14" fillId="42" borderId="83" xfId="0" applyFont="1" applyFill="1" applyBorder="1" applyAlignment="1">
      <alignment horizontal="center" vertical="center"/>
    </xf>
    <xf numFmtId="0" fontId="14" fillId="42" borderId="62" xfId="0" applyFont="1" applyFill="1" applyBorder="1" applyAlignment="1">
      <alignment horizontal="center" vertical="center"/>
    </xf>
    <xf numFmtId="0" fontId="14" fillId="43" borderId="63" xfId="0" applyFont="1" applyFill="1" applyBorder="1" applyAlignment="1">
      <alignment horizontal="center" vertical="center" wrapText="1"/>
    </xf>
    <xf numFmtId="0" fontId="14" fillId="43" borderId="64" xfId="0" applyFont="1" applyFill="1" applyBorder="1" applyAlignment="1">
      <alignment horizontal="center" vertical="center" wrapText="1"/>
    </xf>
    <xf numFmtId="0" fontId="14" fillId="42" borderId="83" xfId="0" applyFont="1" applyFill="1" applyBorder="1" applyAlignment="1">
      <alignment horizontal="center" vertical="center" wrapText="1"/>
    </xf>
    <xf numFmtId="0" fontId="14" fillId="42" borderId="62" xfId="0" applyFont="1" applyFill="1" applyBorder="1" applyAlignment="1">
      <alignment horizontal="center" vertical="center" wrapText="1"/>
    </xf>
    <xf numFmtId="0" fontId="25" fillId="80" borderId="36" xfId="0" applyFont="1" applyFill="1" applyBorder="1" applyAlignment="1">
      <alignment horizontal="center" vertical="center" wrapText="1"/>
    </xf>
    <xf numFmtId="9" fontId="25" fillId="80" borderId="36" xfId="0" applyNumberFormat="1" applyFont="1" applyFill="1" applyBorder="1" applyAlignment="1">
      <alignment horizontal="center" vertical="center" wrapText="1"/>
    </xf>
    <xf numFmtId="0" fontId="37" fillId="84" borderId="36" xfId="0" applyFont="1" applyFill="1" applyBorder="1" applyAlignment="1">
      <alignment horizontal="center" vertical="center" wrapText="1"/>
    </xf>
    <xf numFmtId="0" fontId="25" fillId="85" borderId="41" xfId="0" applyFont="1" applyFill="1" applyBorder="1" applyAlignment="1">
      <alignment horizontal="center" vertical="center" wrapText="1"/>
    </xf>
    <xf numFmtId="0" fontId="25" fillId="85" borderId="42" xfId="0" applyFont="1" applyFill="1" applyBorder="1" applyAlignment="1">
      <alignment horizontal="center" vertical="center" wrapText="1"/>
    </xf>
    <xf numFmtId="0" fontId="13" fillId="81" borderId="48" xfId="0" applyFont="1" applyFill="1" applyBorder="1" applyAlignment="1">
      <alignment horizontal="justify" vertical="center" wrapText="1"/>
    </xf>
    <xf numFmtId="0" fontId="13" fillId="81" borderId="59" xfId="0" applyFont="1" applyFill="1" applyBorder="1" applyAlignment="1">
      <alignment horizontal="justify" vertical="center" wrapText="1"/>
    </xf>
    <xf numFmtId="0" fontId="13" fillId="81" borderId="49" xfId="0" applyFont="1" applyFill="1" applyBorder="1" applyAlignment="1">
      <alignment horizontal="justify" vertical="center" wrapText="1"/>
    </xf>
    <xf numFmtId="0" fontId="33" fillId="0" borderId="0" xfId="0" applyFont="1" applyBorder="1" applyAlignment="1">
      <alignment horizontal="center" vertical="center" wrapText="1"/>
    </xf>
    <xf numFmtId="0" fontId="34" fillId="0" borderId="0" xfId="0" applyFont="1" applyBorder="1"/>
    <xf numFmtId="0" fontId="33" fillId="66" borderId="0" xfId="0" applyFont="1" applyFill="1" applyBorder="1" applyAlignment="1">
      <alignment horizontal="center" vertical="center" wrapText="1"/>
    </xf>
    <xf numFmtId="0" fontId="34" fillId="66" borderId="0" xfId="0" applyFont="1" applyFill="1" applyBorder="1"/>
    <xf numFmtId="0" fontId="26" fillId="80" borderId="36" xfId="0" applyFont="1" applyFill="1" applyBorder="1" applyAlignment="1">
      <alignment horizontal="center"/>
    </xf>
    <xf numFmtId="3" fontId="25" fillId="84" borderId="41" xfId="0" applyNumberFormat="1" applyFont="1" applyFill="1" applyBorder="1" applyAlignment="1">
      <alignment horizontal="center" vertical="center" wrapText="1"/>
    </xf>
    <xf numFmtId="3" fontId="25" fillId="84" borderId="42" xfId="0" applyNumberFormat="1" applyFont="1" applyFill="1" applyBorder="1" applyAlignment="1">
      <alignment horizontal="center" vertical="center" wrapText="1"/>
    </xf>
    <xf numFmtId="0" fontId="16" fillId="83" borderId="56" xfId="0" applyFont="1" applyFill="1" applyBorder="1" applyAlignment="1">
      <alignment horizontal="center" vertical="center" wrapText="1"/>
    </xf>
    <xf numFmtId="0" fontId="16" fillId="83" borderId="67" xfId="0" applyFont="1" applyFill="1" applyBorder="1" applyAlignment="1">
      <alignment horizontal="center" vertical="center" wrapText="1"/>
    </xf>
    <xf numFmtId="0" fontId="16" fillId="83" borderId="57" xfId="0" applyFont="1" applyFill="1" applyBorder="1" applyAlignment="1">
      <alignment horizontal="center" vertical="center" wrapText="1"/>
    </xf>
    <xf numFmtId="0" fontId="25" fillId="80" borderId="50" xfId="0" applyFont="1" applyFill="1" applyBorder="1" applyAlignment="1">
      <alignment horizontal="center" vertical="center" wrapText="1"/>
    </xf>
    <xf numFmtId="0" fontId="25" fillId="80" borderId="68" xfId="0" applyFont="1" applyFill="1" applyBorder="1" applyAlignment="1">
      <alignment horizontal="center" vertical="center" wrapText="1"/>
    </xf>
    <xf numFmtId="0" fontId="25" fillId="80" borderId="51" xfId="0" applyFont="1" applyFill="1" applyBorder="1" applyAlignment="1">
      <alignment horizontal="center" vertical="center" wrapText="1"/>
    </xf>
    <xf numFmtId="0" fontId="25" fillId="80" borderId="52" xfId="0" applyFont="1" applyFill="1" applyBorder="1" applyAlignment="1">
      <alignment horizontal="center" vertical="center" wrapText="1"/>
    </xf>
    <xf numFmtId="0" fontId="25" fillId="80" borderId="0" xfId="0" applyFont="1" applyFill="1" applyBorder="1" applyAlignment="1">
      <alignment horizontal="center" vertical="center" wrapText="1"/>
    </xf>
    <xf numFmtId="0" fontId="25" fillId="80" borderId="53" xfId="0" applyFont="1" applyFill="1" applyBorder="1" applyAlignment="1">
      <alignment horizontal="center" vertical="center" wrapText="1"/>
    </xf>
    <xf numFmtId="0" fontId="25" fillId="80" borderId="54" xfId="0" applyFont="1" applyFill="1" applyBorder="1" applyAlignment="1">
      <alignment horizontal="center" vertical="center" wrapText="1"/>
    </xf>
    <xf numFmtId="0" fontId="25" fillId="80" borderId="69" xfId="0" applyFont="1" applyFill="1" applyBorder="1" applyAlignment="1">
      <alignment horizontal="center" vertical="center" wrapText="1"/>
    </xf>
    <xf numFmtId="0" fontId="25" fillId="80" borderId="55" xfId="0" applyFont="1" applyFill="1" applyBorder="1" applyAlignment="1">
      <alignment horizontal="center" vertical="center" wrapText="1"/>
    </xf>
    <xf numFmtId="0" fontId="51" fillId="87" borderId="37" xfId="0" applyFont="1" applyFill="1" applyBorder="1" applyAlignment="1">
      <alignment horizontal="center" vertical="center"/>
    </xf>
    <xf numFmtId="0" fontId="58" fillId="0" borderId="58" xfId="0" applyFont="1" applyBorder="1" applyAlignment="1" applyProtection="1">
      <alignment horizontal="justify" vertical="center" wrapText="1"/>
      <protection locked="0"/>
    </xf>
    <xf numFmtId="0" fontId="58" fillId="0" borderId="59" xfId="0" applyFont="1" applyBorder="1" applyAlignment="1" applyProtection="1">
      <alignment horizontal="justify" vertical="center" wrapText="1"/>
      <protection locked="0"/>
    </xf>
    <xf numFmtId="0" fontId="58" fillId="0" borderId="49" xfId="0" applyFont="1" applyBorder="1" applyAlignment="1" applyProtection="1">
      <alignment horizontal="justify" vertical="center" wrapText="1"/>
      <protection locked="0"/>
    </xf>
    <xf numFmtId="0" fontId="14" fillId="42" borderId="48" xfId="0" applyFont="1" applyFill="1" applyBorder="1" applyAlignment="1">
      <alignment horizontal="center" vertical="center" wrapText="1"/>
    </xf>
    <xf numFmtId="0" fontId="14" fillId="42" borderId="49" xfId="0" applyFont="1" applyFill="1" applyBorder="1" applyAlignment="1">
      <alignment horizontal="center" vertical="center" wrapText="1"/>
    </xf>
    <xf numFmtId="0" fontId="14" fillId="42" borderId="59" xfId="0" applyFont="1" applyFill="1" applyBorder="1" applyAlignment="1">
      <alignment horizontal="center" vertical="center" wrapText="1"/>
    </xf>
    <xf numFmtId="0" fontId="14" fillId="42" borderId="39" xfId="0" applyFont="1" applyFill="1" applyBorder="1" applyAlignment="1">
      <alignment horizontal="center" vertical="center" wrapText="1"/>
    </xf>
    <xf numFmtId="0" fontId="39" fillId="0" borderId="58" xfId="0" applyFont="1" applyBorder="1" applyAlignment="1" applyProtection="1">
      <alignment horizontal="justify" vertical="center" wrapText="1"/>
      <protection locked="0"/>
    </xf>
    <xf numFmtId="0" fontId="39" fillId="0" borderId="59" xfId="0" applyFont="1" applyBorder="1" applyAlignment="1" applyProtection="1">
      <alignment horizontal="justify" vertical="center" wrapText="1"/>
      <protection locked="0"/>
    </xf>
    <xf numFmtId="0" fontId="39" fillId="0" borderId="49" xfId="0" applyFont="1" applyBorder="1" applyAlignment="1" applyProtection="1">
      <alignment horizontal="justify" vertical="center" wrapText="1"/>
      <protection locked="0"/>
    </xf>
    <xf numFmtId="0" fontId="38" fillId="0" borderId="59" xfId="0" applyFont="1" applyFill="1" applyBorder="1" applyAlignment="1" applyProtection="1">
      <alignment horizontal="justify" vertical="center" wrapText="1"/>
      <protection locked="0"/>
    </xf>
    <xf numFmtId="0" fontId="14" fillId="42" borderId="0" xfId="0" applyFont="1" applyFill="1" applyBorder="1" applyAlignment="1">
      <alignment horizontal="center" vertical="center" wrapText="1"/>
    </xf>
    <xf numFmtId="0" fontId="58" fillId="0" borderId="59" xfId="0" applyFont="1" applyFill="1" applyBorder="1" applyAlignment="1">
      <alignment horizontal="justify" vertical="center" wrapText="1"/>
    </xf>
    <xf numFmtId="0" fontId="58" fillId="2" borderId="33" xfId="0" applyFont="1" applyFill="1" applyBorder="1" applyAlignment="1">
      <alignment horizontal="justify" vertical="center" wrapText="1"/>
    </xf>
    <xf numFmtId="0" fontId="58" fillId="2" borderId="34" xfId="0" applyFont="1" applyFill="1" applyBorder="1" applyAlignment="1">
      <alignment horizontal="justify" vertical="center" wrapText="1"/>
    </xf>
    <xf numFmtId="0" fontId="58" fillId="2" borderId="35" xfId="0" applyFont="1" applyFill="1" applyBorder="1" applyAlignment="1">
      <alignment horizontal="justify" vertical="center" wrapText="1"/>
    </xf>
    <xf numFmtId="0" fontId="38" fillId="0" borderId="58" xfId="0" applyFont="1" applyFill="1" applyBorder="1" applyAlignment="1" applyProtection="1">
      <alignment horizontal="justify" vertical="center" wrapText="1"/>
      <protection locked="0"/>
    </xf>
    <xf numFmtId="0" fontId="38" fillId="0" borderId="49" xfId="0" applyFont="1" applyFill="1" applyBorder="1" applyAlignment="1" applyProtection="1">
      <alignment horizontal="justify" vertical="center" wrapText="1"/>
      <protection locked="0"/>
    </xf>
    <xf numFmtId="0" fontId="38" fillId="0" borderId="84" xfId="0" applyFont="1" applyFill="1" applyBorder="1" applyAlignment="1" applyProtection="1">
      <alignment horizontal="justify" vertical="center" wrapText="1"/>
      <protection locked="0"/>
    </xf>
    <xf numFmtId="0" fontId="38" fillId="0" borderId="85" xfId="0" applyFont="1" applyFill="1" applyBorder="1" applyAlignment="1" applyProtection="1">
      <alignment horizontal="justify" vertical="center" wrapText="1"/>
      <protection locked="0"/>
    </xf>
    <xf numFmtId="0" fontId="38" fillId="0" borderId="86" xfId="0" applyFont="1" applyFill="1" applyBorder="1" applyAlignment="1" applyProtection="1">
      <alignment horizontal="justify" vertical="center" wrapText="1"/>
      <protection locked="0"/>
    </xf>
    <xf numFmtId="0" fontId="42" fillId="87" borderId="33" xfId="0" applyFont="1" applyFill="1" applyBorder="1" applyAlignment="1">
      <alignment horizontal="center" vertical="center"/>
    </xf>
    <xf numFmtId="0" fontId="42" fillId="87" borderId="34" xfId="0" applyFont="1" applyFill="1" applyBorder="1" applyAlignment="1">
      <alignment horizontal="center" vertical="center"/>
    </xf>
    <xf numFmtId="0" fontId="42" fillId="87" borderId="35" xfId="0" applyFont="1" applyFill="1" applyBorder="1" applyAlignment="1">
      <alignment horizontal="center" vertical="center"/>
    </xf>
    <xf numFmtId="0" fontId="12" fillId="81" borderId="33" xfId="0" applyFont="1" applyFill="1" applyBorder="1" applyAlignment="1">
      <alignment horizontal="justify" vertical="center" wrapText="1"/>
    </xf>
    <xf numFmtId="0" fontId="12" fillId="81" borderId="34" xfId="0" applyFont="1" applyFill="1" applyBorder="1" applyAlignment="1">
      <alignment horizontal="justify" vertical="center" wrapText="1"/>
    </xf>
    <xf numFmtId="0" fontId="12" fillId="81" borderId="35" xfId="0" applyFont="1" applyFill="1" applyBorder="1" applyAlignment="1">
      <alignment horizontal="justify" vertical="center" wrapText="1"/>
    </xf>
    <xf numFmtId="0" fontId="12" fillId="81" borderId="48" xfId="0" applyFont="1" applyFill="1" applyBorder="1" applyAlignment="1">
      <alignment horizontal="justify" vertical="center" wrapText="1"/>
    </xf>
    <xf numFmtId="0" fontId="12" fillId="81" borderId="59" xfId="0" applyFont="1" applyFill="1" applyBorder="1" applyAlignment="1">
      <alignment horizontal="justify" vertical="center" wrapText="1"/>
    </xf>
    <xf numFmtId="0" fontId="12" fillId="81" borderId="49" xfId="0" applyFont="1" applyFill="1" applyBorder="1" applyAlignment="1">
      <alignment horizontal="justify" vertical="center" wrapText="1"/>
    </xf>
    <xf numFmtId="0" fontId="51" fillId="87" borderId="44" xfId="0" applyFont="1" applyFill="1" applyBorder="1" applyAlignment="1">
      <alignment horizontal="center" vertical="center" wrapText="1"/>
    </xf>
    <xf numFmtId="0" fontId="51" fillId="87" borderId="37" xfId="0" applyFont="1" applyFill="1" applyBorder="1" applyAlignment="1">
      <alignment horizontal="center" vertical="center" wrapText="1"/>
    </xf>
    <xf numFmtId="0" fontId="14" fillId="87" borderId="44" xfId="0" applyFont="1" applyFill="1" applyBorder="1" applyAlignment="1">
      <alignment horizontal="center" vertical="center" wrapText="1"/>
    </xf>
    <xf numFmtId="0" fontId="14" fillId="87" borderId="37" xfId="0" applyFont="1" applyFill="1" applyBorder="1" applyAlignment="1">
      <alignment horizontal="center" vertical="center" wrapText="1"/>
    </xf>
    <xf numFmtId="0" fontId="13" fillId="81" borderId="83" xfId="0" applyFont="1" applyFill="1" applyBorder="1" applyAlignment="1">
      <alignment horizontal="justify" vertical="center" wrapText="1"/>
    </xf>
    <xf numFmtId="0" fontId="13" fillId="81" borderId="0" xfId="0" applyFont="1" applyFill="1" applyBorder="1" applyAlignment="1">
      <alignment horizontal="justify" vertical="center" wrapText="1"/>
    </xf>
    <xf numFmtId="0" fontId="13" fillId="81" borderId="62" xfId="0" applyFont="1" applyFill="1" applyBorder="1" applyAlignment="1">
      <alignment horizontal="justify" vertical="center" wrapText="1"/>
    </xf>
    <xf numFmtId="0" fontId="58" fillId="2" borderId="59" xfId="0" applyFont="1" applyFill="1" applyBorder="1" applyAlignment="1">
      <alignment horizontal="justify" vertical="center" wrapText="1"/>
    </xf>
    <xf numFmtId="0" fontId="39" fillId="0" borderId="84" xfId="0" applyFont="1" applyBorder="1" applyAlignment="1" applyProtection="1">
      <alignment horizontal="justify" vertical="center" wrapText="1"/>
      <protection locked="0"/>
    </xf>
    <xf numFmtId="0" fontId="39" fillId="0" borderId="85" xfId="0" applyFont="1" applyBorder="1" applyAlignment="1" applyProtection="1">
      <alignment horizontal="justify" vertical="center" wrapText="1"/>
      <protection locked="0"/>
    </xf>
    <xf numFmtId="0" fontId="39" fillId="0" borderId="86" xfId="0" applyFont="1" applyBorder="1" applyAlignment="1" applyProtection="1">
      <alignment horizontal="justify" vertical="center" wrapText="1"/>
      <protection locked="0"/>
    </xf>
    <xf numFmtId="0" fontId="39" fillId="0" borderId="97" xfId="0" applyFont="1" applyBorder="1" applyAlignment="1" applyProtection="1">
      <alignment horizontal="justify" vertical="center" wrapText="1"/>
      <protection locked="0"/>
    </xf>
    <xf numFmtId="0" fontId="39" fillId="0" borderId="34" xfId="0" applyFont="1" applyBorder="1" applyAlignment="1" applyProtection="1">
      <alignment horizontal="justify" vertical="center" wrapText="1"/>
      <protection locked="0"/>
    </xf>
    <xf numFmtId="0" fontId="39" fillId="0" borderId="35" xfId="0" applyFont="1" applyBorder="1" applyAlignment="1" applyProtection="1">
      <alignment horizontal="justify" vertical="center" wrapText="1"/>
      <protection locked="0"/>
    </xf>
    <xf numFmtId="0" fontId="40" fillId="89" borderId="58" xfId="0" applyFont="1" applyFill="1" applyBorder="1" applyAlignment="1">
      <alignment horizontal="center" vertical="center" textRotation="90" wrapText="1"/>
    </xf>
    <xf numFmtId="0" fontId="40" fillId="89" borderId="49" xfId="0" applyFont="1" applyFill="1" applyBorder="1" applyAlignment="1">
      <alignment horizontal="center" vertical="center" textRotation="90" wrapText="1"/>
    </xf>
    <xf numFmtId="0" fontId="40" fillId="89" borderId="95" xfId="0" applyFont="1" applyFill="1" applyBorder="1" applyAlignment="1">
      <alignment horizontal="center" vertical="center" textRotation="90" wrapText="1"/>
    </xf>
    <xf numFmtId="0" fontId="40" fillId="89" borderId="62" xfId="0" applyFont="1" applyFill="1" applyBorder="1" applyAlignment="1">
      <alignment horizontal="center" vertical="center" textRotation="90" wrapText="1"/>
    </xf>
    <xf numFmtId="0" fontId="40" fillId="89" borderId="96" xfId="0" applyFont="1" applyFill="1" applyBorder="1" applyAlignment="1">
      <alignment horizontal="center" vertical="center" textRotation="90" wrapText="1"/>
    </xf>
    <xf numFmtId="0" fontId="40" fillId="89" borderId="40" xfId="0" applyFont="1" applyFill="1" applyBorder="1" applyAlignment="1">
      <alignment horizontal="center" vertical="center" textRotation="90" wrapText="1"/>
    </xf>
    <xf numFmtId="0" fontId="15" fillId="102" borderId="38" xfId="0" applyFont="1" applyFill="1" applyBorder="1" applyAlignment="1">
      <alignment horizontal="center" vertical="center" textRotation="90" wrapText="1"/>
    </xf>
    <xf numFmtId="0" fontId="15" fillId="102" borderId="40" xfId="0" applyFont="1" applyFill="1" applyBorder="1" applyAlignment="1">
      <alignment horizontal="center" vertical="center" textRotation="90" wrapText="1"/>
    </xf>
    <xf numFmtId="0" fontId="14" fillId="42" borderId="48" xfId="0" applyFont="1" applyFill="1" applyBorder="1" applyAlignment="1">
      <alignment horizontal="justify" vertical="center" wrapText="1"/>
    </xf>
    <xf numFmtId="0" fontId="14" fillId="42" borderId="59" xfId="0" applyFont="1" applyFill="1" applyBorder="1" applyAlignment="1">
      <alignment horizontal="justify" vertical="center" wrapText="1"/>
    </xf>
    <xf numFmtId="0" fontId="14" fillId="42" borderId="38" xfId="0" applyFont="1" applyFill="1" applyBorder="1" applyAlignment="1">
      <alignment horizontal="justify" vertical="center" wrapText="1"/>
    </xf>
    <xf numFmtId="0" fontId="14" fillId="42" borderId="39" xfId="0" applyFont="1" applyFill="1" applyBorder="1" applyAlignment="1">
      <alignment horizontal="justify" vertical="center" wrapText="1"/>
    </xf>
    <xf numFmtId="0" fontId="38" fillId="0" borderId="60" xfId="0" applyFont="1" applyBorder="1" applyAlignment="1" applyProtection="1">
      <alignment horizontal="justify" vertical="center" wrapText="1"/>
      <protection locked="0"/>
    </xf>
    <xf numFmtId="0" fontId="38" fillId="0" borderId="66" xfId="0" applyFont="1" applyBorder="1" applyAlignment="1" applyProtection="1">
      <alignment horizontal="justify" vertical="center" wrapText="1"/>
      <protection locked="0"/>
    </xf>
    <xf numFmtId="0" fontId="38" fillId="0" borderId="61" xfId="0" applyFont="1" applyBorder="1" applyAlignment="1" applyProtection="1">
      <alignment horizontal="justify" vertical="center" wrapText="1"/>
      <protection locked="0"/>
    </xf>
    <xf numFmtId="0" fontId="14" fillId="42" borderId="33" xfId="0" applyFont="1" applyFill="1" applyBorder="1" applyAlignment="1">
      <alignment horizontal="justify" vertical="center" wrapText="1"/>
    </xf>
    <xf numFmtId="0" fontId="14" fillId="42" borderId="35" xfId="0" applyFont="1" applyFill="1" applyBorder="1" applyAlignment="1">
      <alignment horizontal="justify" vertical="center"/>
    </xf>
    <xf numFmtId="0" fontId="58" fillId="34" borderId="33" xfId="0" applyFont="1" applyFill="1" applyBorder="1" applyAlignment="1">
      <alignment horizontal="justify" vertical="center" wrapText="1"/>
    </xf>
    <xf numFmtId="0" fontId="58" fillId="34" borderId="34" xfId="0" applyFont="1" applyFill="1" applyBorder="1" applyAlignment="1">
      <alignment horizontal="justify" vertical="center" wrapText="1"/>
    </xf>
    <xf numFmtId="0" fontId="58" fillId="34" borderId="35" xfId="0" applyFont="1" applyFill="1" applyBorder="1" applyAlignment="1">
      <alignment horizontal="justify" vertical="center" wrapText="1"/>
    </xf>
    <xf numFmtId="0" fontId="15" fillId="81" borderId="59" xfId="0" applyFont="1" applyFill="1" applyBorder="1" applyAlignment="1">
      <alignment horizontal="center" vertical="center" textRotation="90" wrapText="1"/>
    </xf>
    <xf numFmtId="0" fontId="15" fillId="81" borderId="0" xfId="0" applyFont="1" applyFill="1" applyBorder="1" applyAlignment="1">
      <alignment horizontal="center" vertical="center" textRotation="90" wrapText="1"/>
    </xf>
    <xf numFmtId="0" fontId="15" fillId="81" borderId="39" xfId="0" applyFont="1" applyFill="1" applyBorder="1" applyAlignment="1">
      <alignment horizontal="center" vertical="center" textRotation="90" wrapText="1"/>
    </xf>
    <xf numFmtId="0" fontId="13" fillId="102" borderId="33" xfId="0" applyFont="1" applyFill="1" applyBorder="1" applyAlignment="1">
      <alignment horizontal="justify" vertical="center" wrapText="1"/>
    </xf>
    <xf numFmtId="0" fontId="13" fillId="102" borderId="34" xfId="0" applyFont="1" applyFill="1" applyBorder="1" applyAlignment="1">
      <alignment horizontal="justify" vertical="center" wrapText="1"/>
    </xf>
    <xf numFmtId="0" fontId="13" fillId="102" borderId="35" xfId="0" applyFont="1" applyFill="1" applyBorder="1" applyAlignment="1">
      <alignment horizontal="justify" vertical="center" wrapText="1"/>
    </xf>
    <xf numFmtId="0" fontId="14" fillId="90" borderId="48" xfId="0" applyFont="1" applyFill="1" applyBorder="1" applyAlignment="1">
      <alignment horizontal="justify" vertical="center" wrapText="1"/>
    </xf>
    <xf numFmtId="0" fontId="14" fillId="90" borderId="38" xfId="0" applyFont="1" applyFill="1" applyBorder="1" applyAlignment="1">
      <alignment horizontal="justify" vertical="center" wrapText="1"/>
    </xf>
    <xf numFmtId="0" fontId="14" fillId="90" borderId="39" xfId="0" applyFont="1" applyFill="1" applyBorder="1" applyAlignment="1">
      <alignment horizontal="justify" vertical="center" wrapText="1"/>
    </xf>
    <xf numFmtId="0" fontId="14" fillId="90" borderId="0" xfId="0" applyFont="1" applyFill="1" applyBorder="1" applyAlignment="1">
      <alignment horizontal="justify" vertical="center" wrapText="1"/>
    </xf>
    <xf numFmtId="0" fontId="38" fillId="0" borderId="84" xfId="0" applyFont="1" applyBorder="1" applyAlignment="1" applyProtection="1">
      <alignment horizontal="center" vertical="center" wrapText="1"/>
      <protection locked="0"/>
    </xf>
    <xf numFmtId="0" fontId="38" fillId="0" borderId="85" xfId="0" applyFont="1" applyBorder="1" applyAlignment="1" applyProtection="1">
      <alignment horizontal="center" vertical="center" wrapText="1"/>
      <protection locked="0"/>
    </xf>
    <xf numFmtId="0" fontId="38" fillId="0" borderId="86" xfId="0" applyFont="1" applyBorder="1" applyAlignment="1" applyProtection="1">
      <alignment horizontal="center" vertical="center" wrapText="1"/>
      <protection locked="0"/>
    </xf>
    <xf numFmtId="0" fontId="13" fillId="102" borderId="38" xfId="0" applyFont="1" applyFill="1" applyBorder="1" applyAlignment="1">
      <alignment horizontal="justify" vertical="center" wrapText="1"/>
    </xf>
    <xf numFmtId="0" fontId="13" fillId="102" borderId="39" xfId="0" applyFont="1" applyFill="1" applyBorder="1" applyAlignment="1">
      <alignment horizontal="justify" vertical="center" wrapText="1"/>
    </xf>
    <xf numFmtId="0" fontId="13" fillId="102" borderId="40" xfId="0" applyFont="1" applyFill="1" applyBorder="1" applyAlignment="1">
      <alignment horizontal="justify" vertical="center" wrapText="1"/>
    </xf>
    <xf numFmtId="0" fontId="7" fillId="0" borderId="17" xfId="0" applyFont="1" applyBorder="1" applyAlignment="1">
      <alignment horizontal="center" vertical="center" wrapText="1"/>
    </xf>
    <xf numFmtId="0" fontId="7" fillId="0" borderId="45" xfId="0" applyFont="1" applyBorder="1" applyAlignment="1">
      <alignment horizontal="justify" vertical="center" wrapText="1"/>
    </xf>
    <xf numFmtId="0" fontId="7" fillId="0" borderId="46" xfId="0" applyFont="1" applyBorder="1" applyAlignment="1">
      <alignment horizontal="justify" vertical="center" wrapText="1"/>
    </xf>
    <xf numFmtId="0" fontId="7" fillId="0" borderId="22" xfId="0" applyFont="1" applyBorder="1" applyAlignment="1">
      <alignment horizontal="justify" vertical="center" wrapText="1"/>
    </xf>
    <xf numFmtId="0" fontId="7" fillId="0" borderId="45"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17" xfId="0" applyFont="1" applyBorder="1" applyAlignment="1">
      <alignment horizontal="justify" vertical="center" wrapText="1"/>
    </xf>
    <xf numFmtId="0" fontId="7" fillId="0" borderId="92" xfId="0" applyFont="1" applyBorder="1" applyAlignment="1">
      <alignment horizontal="center" vertical="center" wrapText="1"/>
    </xf>
    <xf numFmtId="0" fontId="7" fillId="0" borderId="0" xfId="0" applyFont="1" applyBorder="1" applyAlignment="1">
      <alignment horizontal="center" vertical="center" wrapText="1"/>
    </xf>
    <xf numFmtId="0" fontId="7" fillId="0" borderId="93" xfId="0" applyFont="1" applyBorder="1" applyAlignment="1">
      <alignment horizontal="center" vertical="center" wrapText="1"/>
    </xf>
    <xf numFmtId="0" fontId="7" fillId="0" borderId="94" xfId="0" applyFont="1" applyBorder="1" applyAlignment="1">
      <alignment horizontal="center" vertical="center" wrapText="1"/>
    </xf>
    <xf numFmtId="0" fontId="7" fillId="0" borderId="90" xfId="0" applyFont="1" applyBorder="1" applyAlignment="1">
      <alignment horizontal="center" vertical="center" wrapText="1"/>
    </xf>
    <xf numFmtId="0" fontId="7" fillId="0" borderId="91" xfId="0" applyFont="1" applyBorder="1" applyAlignment="1">
      <alignment horizontal="center" vertical="center" wrapText="1"/>
    </xf>
    <xf numFmtId="0" fontId="0" fillId="0" borderId="17" xfId="0" applyFont="1" applyBorder="1" applyAlignment="1">
      <alignment horizontal="center" vertical="center" wrapText="1"/>
    </xf>
    <xf numFmtId="0" fontId="7" fillId="0" borderId="89" xfId="0" applyFont="1" applyBorder="1" applyAlignment="1">
      <alignment horizontal="center" vertical="center" wrapText="1"/>
    </xf>
    <xf numFmtId="0" fontId="0" fillId="0" borderId="91" xfId="0" applyFont="1" applyBorder="1" applyAlignment="1">
      <alignment horizontal="center" vertical="center" wrapText="1"/>
    </xf>
  </cellXfs>
  <cellStyles count="8">
    <cellStyle name="NivelFila_4" xfId="1" builtinId="1" iLevel="3"/>
    <cellStyle name="Normal" xfId="0" builtinId="0"/>
    <cellStyle name="Normal 2" xfId="3"/>
    <cellStyle name="Normal 3" xfId="4"/>
    <cellStyle name="Normal 3 2" xfId="5"/>
    <cellStyle name="Normal 4" xfId="7"/>
    <cellStyle name="Porcentaje" xfId="2" builtinId="5"/>
    <cellStyle name="Porcentaje 2" xfId="6"/>
  </cellStyles>
  <dxfs count="50">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s>
  <tableStyles count="0" defaultTableStyle="TableStyleMedium2" defaultPivotStyle="PivotStyleLight16"/>
  <colors>
    <mruColors>
      <color rgb="FFD0CECE"/>
      <color rgb="FFF0F8FA"/>
      <color rgb="FFFFFF81"/>
      <color rgb="FF99CCFF"/>
      <color rgb="FF92D050"/>
      <color rgb="FFFFFF00"/>
      <color rgb="FF00435A"/>
      <color rgb="FFC5DDF1"/>
      <color rgb="FFFFFFCC"/>
      <color rgb="FFD8D8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 Id="rId4" Type="http://schemas.microsoft.com/office/2007/relationships/hdphoto" Target="NULL"/></Relationships>
</file>

<file path=xl/drawings/_rels/vmlDrawing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300-000007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1</xdr:col>
      <xdr:colOff>1238250</xdr:colOff>
      <xdr:row>0</xdr:row>
      <xdr:rowOff>38101</xdr:rowOff>
    </xdr:from>
    <xdr:to>
      <xdr:col>3</xdr:col>
      <xdr:colOff>962025</xdr:colOff>
      <xdr:row>4</xdr:row>
      <xdr:rowOff>57151</xdr:rowOff>
    </xdr:to>
    <xdr:pic>
      <xdr:nvPicPr>
        <xdr:cNvPr id="8" name="image00.png">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1" cstate="print"/>
        <a:stretch>
          <a:fillRect/>
        </a:stretch>
      </xdr:blipFill>
      <xdr:spPr>
        <a:xfrm>
          <a:off x="1819275" y="38101"/>
          <a:ext cx="1552575" cy="781050"/>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300-000009000000}"/>
            </a:ext>
          </a:extLst>
        </xdr:cNvPr>
        <xdr:cNvPicPr preferRelativeResize="0"/>
      </xdr:nvPicPr>
      <xdr:blipFill>
        <a:blip xmlns:r="http://schemas.openxmlformats.org/officeDocument/2006/relationships" r:embed="rId1" cstate="print"/>
        <a:stretch>
          <a:fillRect/>
        </a:stretch>
      </xdr:blipFill>
      <xdr:spPr>
        <a:xfrm>
          <a:off x="0" y="0"/>
          <a:ext cx="2162175"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38" name="Rectangle 14" hidden="1">
          <a:extLst>
            <a:ext uri="{FF2B5EF4-FFF2-40B4-BE49-F238E27FC236}">
              <a16:creationId xmlns:a16="http://schemas.microsoft.com/office/drawing/2014/main" id="{00000000-0008-0000-0300-00000E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300-00000D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300-00000E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300-00000F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300-000010000000}"/>
            </a:ext>
          </a:extLst>
        </xdr:cNvPr>
        <xdr:cNvSpPr>
          <a:spLocks noChangeArrowheads="1"/>
        </xdr:cNvSpPr>
      </xdr:nvSpPr>
      <xdr:spPr bwMode="auto">
        <a:xfrm>
          <a:off x="0" y="0"/>
          <a:ext cx="11401425" cy="9725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7" name="AutoShape 14">
          <a:extLst>
            <a:ext uri="{FF2B5EF4-FFF2-40B4-BE49-F238E27FC236}">
              <a16:creationId xmlns:a16="http://schemas.microsoft.com/office/drawing/2014/main" id="{00000000-0008-0000-03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8" name="AutoShape 14">
          <a:extLst>
            <a:ext uri="{FF2B5EF4-FFF2-40B4-BE49-F238E27FC236}">
              <a16:creationId xmlns:a16="http://schemas.microsoft.com/office/drawing/2014/main" id="{00000000-0008-0000-0300-00001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9" name="AutoShape 14">
          <a:extLst>
            <a:ext uri="{FF2B5EF4-FFF2-40B4-BE49-F238E27FC236}">
              <a16:creationId xmlns:a16="http://schemas.microsoft.com/office/drawing/2014/main" id="{00000000-0008-0000-0300-000013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0" name="AutoShape 14">
          <a:extLst>
            <a:ext uri="{FF2B5EF4-FFF2-40B4-BE49-F238E27FC236}">
              <a16:creationId xmlns:a16="http://schemas.microsoft.com/office/drawing/2014/main" id="{00000000-0008-0000-0300-000014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1" name="AutoShape 14">
          <a:extLst>
            <a:ext uri="{FF2B5EF4-FFF2-40B4-BE49-F238E27FC236}">
              <a16:creationId xmlns:a16="http://schemas.microsoft.com/office/drawing/2014/main" id="{00000000-0008-0000-0300-000015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2" name="AutoShape 14">
          <a:extLst>
            <a:ext uri="{FF2B5EF4-FFF2-40B4-BE49-F238E27FC236}">
              <a16:creationId xmlns:a16="http://schemas.microsoft.com/office/drawing/2014/main" id="{00000000-0008-0000-0300-00001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3" name="AutoShape 14">
          <a:extLst>
            <a:ext uri="{FF2B5EF4-FFF2-40B4-BE49-F238E27FC236}">
              <a16:creationId xmlns:a16="http://schemas.microsoft.com/office/drawing/2014/main" id="{00000000-0008-0000-0300-00001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4" name="AutoShape 14">
          <a:extLst>
            <a:ext uri="{FF2B5EF4-FFF2-40B4-BE49-F238E27FC236}">
              <a16:creationId xmlns:a16="http://schemas.microsoft.com/office/drawing/2014/main" id="{00000000-0008-0000-0300-00001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5" name="AutoShape 14">
          <a:extLst>
            <a:ext uri="{FF2B5EF4-FFF2-40B4-BE49-F238E27FC236}">
              <a16:creationId xmlns:a16="http://schemas.microsoft.com/office/drawing/2014/main" id="{00000000-0008-0000-0300-000019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6" name="AutoShape 14">
          <a:extLst>
            <a:ext uri="{FF2B5EF4-FFF2-40B4-BE49-F238E27FC236}">
              <a16:creationId xmlns:a16="http://schemas.microsoft.com/office/drawing/2014/main" id="{00000000-0008-0000-0300-00001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7" name="AutoShape 14">
          <a:extLst>
            <a:ext uri="{FF2B5EF4-FFF2-40B4-BE49-F238E27FC236}">
              <a16:creationId xmlns:a16="http://schemas.microsoft.com/office/drawing/2014/main" id="{00000000-0008-0000-0300-00001B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8" name="AutoShape 14">
          <a:extLst>
            <a:ext uri="{FF2B5EF4-FFF2-40B4-BE49-F238E27FC236}">
              <a16:creationId xmlns:a16="http://schemas.microsoft.com/office/drawing/2014/main" id="{00000000-0008-0000-0300-00001C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9" name="AutoShape 14">
          <a:extLst>
            <a:ext uri="{FF2B5EF4-FFF2-40B4-BE49-F238E27FC236}">
              <a16:creationId xmlns:a16="http://schemas.microsoft.com/office/drawing/2014/main" id="{00000000-0008-0000-0300-00001D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0" name="AutoShape 14">
          <a:extLst>
            <a:ext uri="{FF2B5EF4-FFF2-40B4-BE49-F238E27FC236}">
              <a16:creationId xmlns:a16="http://schemas.microsoft.com/office/drawing/2014/main" id="{00000000-0008-0000-0300-00001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1" name="AutoShape 14">
          <a:extLst>
            <a:ext uri="{FF2B5EF4-FFF2-40B4-BE49-F238E27FC236}">
              <a16:creationId xmlns:a16="http://schemas.microsoft.com/office/drawing/2014/main" id="{00000000-0008-0000-0300-00001F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4" name="AutoShape 14">
          <a:extLst>
            <a:ext uri="{FF2B5EF4-FFF2-40B4-BE49-F238E27FC236}">
              <a16:creationId xmlns:a16="http://schemas.microsoft.com/office/drawing/2014/main" id="{00000000-0008-0000-0300-000000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5" name="AutoShape 14">
          <a:extLst>
            <a:ext uri="{FF2B5EF4-FFF2-40B4-BE49-F238E27FC236}">
              <a16:creationId xmlns:a16="http://schemas.microsoft.com/office/drawing/2014/main" id="{00000000-0008-0000-0300-000001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6" name="AutoShape 14">
          <a:extLst>
            <a:ext uri="{FF2B5EF4-FFF2-40B4-BE49-F238E27FC236}">
              <a16:creationId xmlns:a16="http://schemas.microsoft.com/office/drawing/2014/main" id="{00000000-0008-0000-0300-000002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7" name="AutoShape 14">
          <a:extLst>
            <a:ext uri="{FF2B5EF4-FFF2-40B4-BE49-F238E27FC236}">
              <a16:creationId xmlns:a16="http://schemas.microsoft.com/office/drawing/2014/main" id="{00000000-0008-0000-0300-000003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8" name="AutoShape 14">
          <a:extLst>
            <a:ext uri="{FF2B5EF4-FFF2-40B4-BE49-F238E27FC236}">
              <a16:creationId xmlns:a16="http://schemas.microsoft.com/office/drawing/2014/main" id="{00000000-0008-0000-0300-000004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9" name="AutoShape 14">
          <a:extLst>
            <a:ext uri="{FF2B5EF4-FFF2-40B4-BE49-F238E27FC236}">
              <a16:creationId xmlns:a16="http://schemas.microsoft.com/office/drawing/2014/main" id="{00000000-0008-0000-0300-000005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0" name="AutoShape 14">
          <a:extLst>
            <a:ext uri="{FF2B5EF4-FFF2-40B4-BE49-F238E27FC236}">
              <a16:creationId xmlns:a16="http://schemas.microsoft.com/office/drawing/2014/main" id="{00000000-0008-0000-0300-000006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1" name="AutoShape 14">
          <a:extLst>
            <a:ext uri="{FF2B5EF4-FFF2-40B4-BE49-F238E27FC236}">
              <a16:creationId xmlns:a16="http://schemas.microsoft.com/office/drawing/2014/main" id="{00000000-0008-0000-0300-000007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2" name="AutoShape 14">
          <a:extLst>
            <a:ext uri="{FF2B5EF4-FFF2-40B4-BE49-F238E27FC236}">
              <a16:creationId xmlns:a16="http://schemas.microsoft.com/office/drawing/2014/main" id="{00000000-0008-0000-0300-000020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3" name="AutoShape 14">
          <a:extLst>
            <a:ext uri="{FF2B5EF4-FFF2-40B4-BE49-F238E27FC236}">
              <a16:creationId xmlns:a16="http://schemas.microsoft.com/office/drawing/2014/main" id="{91E59C65-2E78-4D03-866C-94CC92022873}"/>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4" name="AutoShape 14">
          <a:extLst>
            <a:ext uri="{FF2B5EF4-FFF2-40B4-BE49-F238E27FC236}">
              <a16:creationId xmlns:a16="http://schemas.microsoft.com/office/drawing/2014/main" id="{0609DD3F-5A24-46A2-AE7F-1959BFD0CDCC}"/>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5" name="AutoShape 14">
          <a:extLst>
            <a:ext uri="{FF2B5EF4-FFF2-40B4-BE49-F238E27FC236}">
              <a16:creationId xmlns:a16="http://schemas.microsoft.com/office/drawing/2014/main" id="{23EBB2A7-5BF7-49FA-8296-44F4EDBC5F05}"/>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6" name="AutoShape 14">
          <a:extLst>
            <a:ext uri="{FF2B5EF4-FFF2-40B4-BE49-F238E27FC236}">
              <a16:creationId xmlns:a16="http://schemas.microsoft.com/office/drawing/2014/main" id="{229BDA2B-985F-4366-91C8-705AC677CA3E}"/>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7" name="AutoShape 14">
          <a:extLst>
            <a:ext uri="{FF2B5EF4-FFF2-40B4-BE49-F238E27FC236}">
              <a16:creationId xmlns:a16="http://schemas.microsoft.com/office/drawing/2014/main" id="{52E0DFB6-DF85-4C2F-895E-D13B35AFCDC7}"/>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8" name="AutoShape 14">
          <a:extLst>
            <a:ext uri="{FF2B5EF4-FFF2-40B4-BE49-F238E27FC236}">
              <a16:creationId xmlns:a16="http://schemas.microsoft.com/office/drawing/2014/main" id="{C6DB2FFA-FA90-4532-A86D-1AEDD4D0BC73}"/>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9" name="AutoShape 14">
          <a:extLst>
            <a:ext uri="{FF2B5EF4-FFF2-40B4-BE49-F238E27FC236}">
              <a16:creationId xmlns:a16="http://schemas.microsoft.com/office/drawing/2014/main" id="{C0A43230-67B4-4CBC-866A-8AFCC018E4AA}"/>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0"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1"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2"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3"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4"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5"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6"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7"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1</xdr:col>
      <xdr:colOff>1952624</xdr:colOff>
      <xdr:row>1</xdr:row>
      <xdr:rowOff>15875</xdr:rowOff>
    </xdr:from>
    <xdr:to>
      <xdr:col>3</xdr:col>
      <xdr:colOff>962024</xdr:colOff>
      <xdr:row>4</xdr:row>
      <xdr:rowOff>57151</xdr:rowOff>
    </xdr:to>
    <xdr:pic>
      <xdr:nvPicPr>
        <xdr:cNvPr id="8" name="image00.png">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xfrm>
          <a:off x="2365374" y="206375"/>
          <a:ext cx="1501775" cy="612776"/>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xfrm>
          <a:off x="0" y="0"/>
          <a:ext cx="2228850"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400-00000A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400-00000B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400-00000C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400-00000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400-00000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400-00000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400-000010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62" name="AutoShape 18">
          <a:extLst>
            <a:ext uri="{FF2B5EF4-FFF2-40B4-BE49-F238E27FC236}">
              <a16:creationId xmlns:a16="http://schemas.microsoft.com/office/drawing/2014/main" id="{00000000-0008-0000-0400-000012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a:extLst>
            <a:ext uri="{FF2B5EF4-FFF2-40B4-BE49-F238E27FC236}">
              <a16:creationId xmlns:a16="http://schemas.microsoft.com/office/drawing/2014/main" id="{00000000-0008-0000-04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a:extLst>
            <a:ext uri="{FF2B5EF4-FFF2-40B4-BE49-F238E27FC236}">
              <a16:creationId xmlns:a16="http://schemas.microsoft.com/office/drawing/2014/main" id="{00000000-0008-0000-0400-000012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a:extLst>
            <a:ext uri="{FF2B5EF4-FFF2-40B4-BE49-F238E27FC236}">
              <a16:creationId xmlns:a16="http://schemas.microsoft.com/office/drawing/2014/main" id="{00000000-0008-0000-0400-000013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a:extLst>
            <a:ext uri="{FF2B5EF4-FFF2-40B4-BE49-F238E27FC236}">
              <a16:creationId xmlns:a16="http://schemas.microsoft.com/office/drawing/2014/main" id="{00000000-0008-0000-0400-000014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a:extLst>
            <a:ext uri="{FF2B5EF4-FFF2-40B4-BE49-F238E27FC236}">
              <a16:creationId xmlns:a16="http://schemas.microsoft.com/office/drawing/2014/main" id="{00000000-0008-0000-0400-00001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a:extLst>
            <a:ext uri="{FF2B5EF4-FFF2-40B4-BE49-F238E27FC236}">
              <a16:creationId xmlns:a16="http://schemas.microsoft.com/office/drawing/2014/main" id="{00000000-0008-0000-0400-00001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a:extLst>
            <a:ext uri="{FF2B5EF4-FFF2-40B4-BE49-F238E27FC236}">
              <a16:creationId xmlns:a16="http://schemas.microsoft.com/office/drawing/2014/main" id="{00000000-0008-0000-0400-00001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a:extLst>
            <a:ext uri="{FF2B5EF4-FFF2-40B4-BE49-F238E27FC236}">
              <a16:creationId xmlns:a16="http://schemas.microsoft.com/office/drawing/2014/main" id="{00000000-0008-0000-0400-00001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a:extLst>
            <a:ext uri="{FF2B5EF4-FFF2-40B4-BE49-F238E27FC236}">
              <a16:creationId xmlns:a16="http://schemas.microsoft.com/office/drawing/2014/main" id="{00000000-0008-0000-0400-000019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a:extLst>
            <a:ext uri="{FF2B5EF4-FFF2-40B4-BE49-F238E27FC236}">
              <a16:creationId xmlns:a16="http://schemas.microsoft.com/office/drawing/2014/main" id="{00000000-0008-0000-0400-00001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a:extLst>
            <a:ext uri="{FF2B5EF4-FFF2-40B4-BE49-F238E27FC236}">
              <a16:creationId xmlns:a16="http://schemas.microsoft.com/office/drawing/2014/main" id="{00000000-0008-0000-0400-00001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a:extLst>
            <a:ext uri="{FF2B5EF4-FFF2-40B4-BE49-F238E27FC236}">
              <a16:creationId xmlns:a16="http://schemas.microsoft.com/office/drawing/2014/main" id="{00000000-0008-0000-0400-00001C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9" name="AutoShape 18">
          <a:extLst>
            <a:ext uri="{FF2B5EF4-FFF2-40B4-BE49-F238E27FC236}">
              <a16:creationId xmlns:a16="http://schemas.microsoft.com/office/drawing/2014/main" id="{00000000-0008-0000-0400-00001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0" name="AutoShape 18">
          <a:extLst>
            <a:ext uri="{FF2B5EF4-FFF2-40B4-BE49-F238E27FC236}">
              <a16:creationId xmlns:a16="http://schemas.microsoft.com/office/drawing/2014/main" id="{00000000-0008-0000-0400-00001E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1" name="AutoShape 18">
          <a:extLst>
            <a:ext uri="{FF2B5EF4-FFF2-40B4-BE49-F238E27FC236}">
              <a16:creationId xmlns:a16="http://schemas.microsoft.com/office/drawing/2014/main" id="{00000000-0008-0000-0400-00001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4" name="AutoShape 18">
          <a:extLst>
            <a:ext uri="{FF2B5EF4-FFF2-40B4-BE49-F238E27FC236}">
              <a16:creationId xmlns:a16="http://schemas.microsoft.com/office/drawing/2014/main" id="{00000000-0008-0000-0400-000000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5" name="AutoShape 18">
          <a:extLst>
            <a:ext uri="{FF2B5EF4-FFF2-40B4-BE49-F238E27FC236}">
              <a16:creationId xmlns:a16="http://schemas.microsoft.com/office/drawing/2014/main" id="{00000000-0008-0000-0400-000001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6" name="AutoShape 18">
          <a:extLst>
            <a:ext uri="{FF2B5EF4-FFF2-40B4-BE49-F238E27FC236}">
              <a16:creationId xmlns:a16="http://schemas.microsoft.com/office/drawing/2014/main" id="{00000000-0008-0000-0400-000002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7" name="AutoShape 18">
          <a:extLst>
            <a:ext uri="{FF2B5EF4-FFF2-40B4-BE49-F238E27FC236}">
              <a16:creationId xmlns:a16="http://schemas.microsoft.com/office/drawing/2014/main" id="{00000000-0008-0000-0400-000003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8" name="AutoShape 18">
          <a:extLst>
            <a:ext uri="{FF2B5EF4-FFF2-40B4-BE49-F238E27FC236}">
              <a16:creationId xmlns:a16="http://schemas.microsoft.com/office/drawing/2014/main" id="{00000000-0008-0000-0400-000004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9" name="AutoShape 18">
          <a:extLst>
            <a:ext uri="{FF2B5EF4-FFF2-40B4-BE49-F238E27FC236}">
              <a16:creationId xmlns:a16="http://schemas.microsoft.com/office/drawing/2014/main" id="{00000000-0008-0000-0400-000005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50" name="AutoShape 18">
          <a:extLst>
            <a:ext uri="{FF2B5EF4-FFF2-40B4-BE49-F238E27FC236}">
              <a16:creationId xmlns:a16="http://schemas.microsoft.com/office/drawing/2014/main" id="{00000000-0008-0000-0400-000006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2" name="AutoShape 18">
          <a:extLst>
            <a:ext uri="{FF2B5EF4-FFF2-40B4-BE49-F238E27FC236}">
              <a16:creationId xmlns:a16="http://schemas.microsoft.com/office/drawing/2014/main" id="{00000000-0008-0000-0400-000020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3" name="AutoShape 18">
          <a:extLst>
            <a:ext uri="{FF2B5EF4-FFF2-40B4-BE49-F238E27FC236}">
              <a16:creationId xmlns:a16="http://schemas.microsoft.com/office/drawing/2014/main" id="{AFC03832-824D-4695-8706-6DFE2DD3BF58}"/>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4" name="AutoShape 18">
          <a:extLst>
            <a:ext uri="{FF2B5EF4-FFF2-40B4-BE49-F238E27FC236}">
              <a16:creationId xmlns:a16="http://schemas.microsoft.com/office/drawing/2014/main" id="{692B3B8A-14D0-49C7-80B1-D5B531AE59B3}"/>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5" name="AutoShape 18">
          <a:extLst>
            <a:ext uri="{FF2B5EF4-FFF2-40B4-BE49-F238E27FC236}">
              <a16:creationId xmlns:a16="http://schemas.microsoft.com/office/drawing/2014/main" id="{C2E15985-0C49-4706-945C-80E106C9A7C7}"/>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6" name="AutoShape 18">
          <a:extLst>
            <a:ext uri="{FF2B5EF4-FFF2-40B4-BE49-F238E27FC236}">
              <a16:creationId xmlns:a16="http://schemas.microsoft.com/office/drawing/2014/main" id="{506C2130-6862-46A9-A9EF-A9207A101461}"/>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7" name="AutoShape 18">
          <a:extLst>
            <a:ext uri="{FF2B5EF4-FFF2-40B4-BE49-F238E27FC236}">
              <a16:creationId xmlns:a16="http://schemas.microsoft.com/office/drawing/2014/main" id="{617EE37F-AC34-4D8A-AA7A-C0100634ED1D}"/>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8" name="AutoShape 18">
          <a:extLst>
            <a:ext uri="{FF2B5EF4-FFF2-40B4-BE49-F238E27FC236}">
              <a16:creationId xmlns:a16="http://schemas.microsoft.com/office/drawing/2014/main" id="{52341BA7-1D7D-488B-9BC7-31ECB9F92176}"/>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9" name="AutoShape 18">
          <a:extLst>
            <a:ext uri="{FF2B5EF4-FFF2-40B4-BE49-F238E27FC236}">
              <a16:creationId xmlns:a16="http://schemas.microsoft.com/office/drawing/2014/main" id="{893A56E9-B860-4D09-B4C5-94CFA873E60F}"/>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0"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1"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2"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3"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4"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5"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6"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7"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714375</xdr:colOff>
      <xdr:row>313</xdr:row>
      <xdr:rowOff>238125</xdr:rowOff>
    </xdr:to>
    <xdr:sp macro="" textlink="">
      <xdr:nvSpPr>
        <xdr:cNvPr id="7186" name="AutoShape 18">
          <a:extLst>
            <a:ext uri="{FF2B5EF4-FFF2-40B4-BE49-F238E27FC236}">
              <a16:creationId xmlns:a16="http://schemas.microsoft.com/office/drawing/2014/main" id="{00000000-0008-0000-0500-0000121C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313</xdr:row>
      <xdr:rowOff>238125</xdr:rowOff>
    </xdr:to>
    <xdr:sp macro="" textlink="">
      <xdr:nvSpPr>
        <xdr:cNvPr id="2" name="AutoShape 18">
          <a:extLst>
            <a:ext uri="{FF2B5EF4-FFF2-40B4-BE49-F238E27FC236}">
              <a16:creationId xmlns:a16="http://schemas.microsoft.com/office/drawing/2014/main" id="{00000000-0008-0000-0500-00000200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313</xdr:row>
      <xdr:rowOff>238125</xdr:rowOff>
    </xdr:to>
    <xdr:sp macro="" textlink="">
      <xdr:nvSpPr>
        <xdr:cNvPr id="3" name="AutoShape 18">
          <a:extLst>
            <a:ext uri="{FF2B5EF4-FFF2-40B4-BE49-F238E27FC236}">
              <a16:creationId xmlns:a16="http://schemas.microsoft.com/office/drawing/2014/main" id="{00000000-0008-0000-0500-000003000000}"/>
            </a:ext>
          </a:extLst>
        </xdr:cNvPr>
        <xdr:cNvSpPr>
          <a:spLocks noChangeArrowheads="1"/>
        </xdr:cNvSpPr>
      </xdr:nvSpPr>
      <xdr:spPr bwMode="auto">
        <a:xfrm>
          <a:off x="0" y="0"/>
          <a:ext cx="105822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313</xdr:row>
      <xdr:rowOff>238125</xdr:rowOff>
    </xdr:to>
    <xdr:sp macro="" textlink="">
      <xdr:nvSpPr>
        <xdr:cNvPr id="4" name="AutoShape 18">
          <a:extLst>
            <a:ext uri="{FF2B5EF4-FFF2-40B4-BE49-F238E27FC236}">
              <a16:creationId xmlns:a16="http://schemas.microsoft.com/office/drawing/2014/main" id="{00000000-0008-0000-0500-000004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313</xdr:row>
      <xdr:rowOff>238125</xdr:rowOff>
    </xdr:to>
    <xdr:sp macro="" textlink="">
      <xdr:nvSpPr>
        <xdr:cNvPr id="5" name="AutoShape 18">
          <a:extLst>
            <a:ext uri="{FF2B5EF4-FFF2-40B4-BE49-F238E27FC236}">
              <a16:creationId xmlns:a16="http://schemas.microsoft.com/office/drawing/2014/main" id="{00000000-0008-0000-0500-000005000000}"/>
            </a:ext>
          </a:extLst>
        </xdr:cNvPr>
        <xdr:cNvSpPr>
          <a:spLocks noChangeArrowheads="1"/>
        </xdr:cNvSpPr>
      </xdr:nvSpPr>
      <xdr:spPr bwMode="auto">
        <a:xfrm>
          <a:off x="0" y="0"/>
          <a:ext cx="106584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313</xdr:row>
      <xdr:rowOff>238125</xdr:rowOff>
    </xdr:to>
    <xdr:sp macro="" textlink="">
      <xdr:nvSpPr>
        <xdr:cNvPr id="6" name="AutoShape 18">
          <a:extLst>
            <a:ext uri="{FF2B5EF4-FFF2-40B4-BE49-F238E27FC236}">
              <a16:creationId xmlns:a16="http://schemas.microsoft.com/office/drawing/2014/main" id="{00000000-0008-0000-0500-000006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313</xdr:row>
      <xdr:rowOff>238125</xdr:rowOff>
    </xdr:to>
    <xdr:sp macro="" textlink="">
      <xdr:nvSpPr>
        <xdr:cNvPr id="7" name="AutoShape 18">
          <a:extLst>
            <a:ext uri="{FF2B5EF4-FFF2-40B4-BE49-F238E27FC236}">
              <a16:creationId xmlns:a16="http://schemas.microsoft.com/office/drawing/2014/main" id="{00000000-0008-0000-0500-000007000000}"/>
            </a:ext>
          </a:extLst>
        </xdr:cNvPr>
        <xdr:cNvSpPr>
          <a:spLocks noChangeArrowheads="1"/>
        </xdr:cNvSpPr>
      </xdr:nvSpPr>
      <xdr:spPr bwMode="auto">
        <a:xfrm>
          <a:off x="0" y="0"/>
          <a:ext cx="12211050"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313</xdr:row>
      <xdr:rowOff>238125</xdr:rowOff>
    </xdr:to>
    <xdr:sp macro="" textlink="">
      <xdr:nvSpPr>
        <xdr:cNvPr id="8" name="AutoShape 18">
          <a:extLst>
            <a:ext uri="{FF2B5EF4-FFF2-40B4-BE49-F238E27FC236}">
              <a16:creationId xmlns:a16="http://schemas.microsoft.com/office/drawing/2014/main" id="{00000000-0008-0000-0500-000008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313</xdr:row>
      <xdr:rowOff>238125</xdr:rowOff>
    </xdr:to>
    <xdr:sp macro="" textlink="">
      <xdr:nvSpPr>
        <xdr:cNvPr id="9" name="AutoShape 18">
          <a:extLst>
            <a:ext uri="{FF2B5EF4-FFF2-40B4-BE49-F238E27FC236}">
              <a16:creationId xmlns:a16="http://schemas.microsoft.com/office/drawing/2014/main" id="{00000000-0008-0000-0500-000009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313</xdr:row>
      <xdr:rowOff>238125</xdr:rowOff>
    </xdr:to>
    <xdr:sp macro="" textlink="">
      <xdr:nvSpPr>
        <xdr:cNvPr id="10" name="AutoShape 18">
          <a:extLst>
            <a:ext uri="{FF2B5EF4-FFF2-40B4-BE49-F238E27FC236}">
              <a16:creationId xmlns:a16="http://schemas.microsoft.com/office/drawing/2014/main" id="{00000000-0008-0000-0500-00000A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313</xdr:row>
      <xdr:rowOff>238125</xdr:rowOff>
    </xdr:to>
    <xdr:sp macro="" textlink="">
      <xdr:nvSpPr>
        <xdr:cNvPr id="11" name="AutoShape 18">
          <a:extLst>
            <a:ext uri="{FF2B5EF4-FFF2-40B4-BE49-F238E27FC236}">
              <a16:creationId xmlns:a16="http://schemas.microsoft.com/office/drawing/2014/main" id="{00000000-0008-0000-0500-00000B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12" name="AutoShape 18">
          <a:extLst>
            <a:ext uri="{FF2B5EF4-FFF2-40B4-BE49-F238E27FC236}">
              <a16:creationId xmlns:a16="http://schemas.microsoft.com/office/drawing/2014/main" id="{00000000-0008-0000-0500-00000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13" name="AutoShape 18">
          <a:extLst>
            <a:ext uri="{FF2B5EF4-FFF2-40B4-BE49-F238E27FC236}">
              <a16:creationId xmlns:a16="http://schemas.microsoft.com/office/drawing/2014/main" id="{00000000-0008-0000-0500-00000D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14" name="AutoShape 18">
          <a:extLst>
            <a:ext uri="{FF2B5EF4-FFF2-40B4-BE49-F238E27FC236}">
              <a16:creationId xmlns:a16="http://schemas.microsoft.com/office/drawing/2014/main" id="{56E26142-0239-403D-A854-EBCFD0DC3736}"/>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15" name="AutoShape 18">
          <a:extLst>
            <a:ext uri="{FF2B5EF4-FFF2-40B4-BE49-F238E27FC236}">
              <a16:creationId xmlns:a16="http://schemas.microsoft.com/office/drawing/2014/main" id="{6824BEA8-8E6C-4390-946F-5B83F5C2BEC3}"/>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16" name="AutoShape 18">
          <a:extLst>
            <a:ext uri="{FF2B5EF4-FFF2-40B4-BE49-F238E27FC236}">
              <a16:creationId xmlns:a16="http://schemas.microsoft.com/office/drawing/2014/main" id="{91C3CA75-8D0E-4694-A569-40719383A31F}"/>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17" name="AutoShape 18">
          <a:extLst>
            <a:ext uri="{FF2B5EF4-FFF2-40B4-BE49-F238E27FC236}">
              <a16:creationId xmlns:a16="http://schemas.microsoft.com/office/drawing/2014/main" id="{72FA0D86-13E9-4EEC-B9AF-F839857245F3}"/>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18" name="AutoShape 18">
          <a:extLst>
            <a:ext uri="{FF2B5EF4-FFF2-40B4-BE49-F238E27FC236}">
              <a16:creationId xmlns:a16="http://schemas.microsoft.com/office/drawing/2014/main" id="{534F3B16-E303-474E-A920-8B7BA1ADAE37}"/>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19" name="AutoShape 18">
          <a:extLst>
            <a:ext uri="{FF2B5EF4-FFF2-40B4-BE49-F238E27FC236}">
              <a16:creationId xmlns:a16="http://schemas.microsoft.com/office/drawing/2014/main" id="{505A9DBD-EC8E-4321-A242-D4964FBFDEF2}"/>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20" name="AutoShape 18">
          <a:extLst>
            <a:ext uri="{FF2B5EF4-FFF2-40B4-BE49-F238E27FC236}">
              <a16:creationId xmlns:a16="http://schemas.microsoft.com/office/drawing/2014/main" id="{997A9FD1-E7CF-4100-8CAB-201165FE717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21"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22" name="AutoShape 18"/>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23"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24" name="AutoShape 18"/>
        <xdr:cNvSpPr>
          <a:spLocks noChangeArrowheads="1"/>
        </xdr:cNvSpPr>
      </xdr:nvSpPr>
      <xdr:spPr bwMode="auto">
        <a:xfrm>
          <a:off x="0" y="0"/>
          <a:ext cx="11553825" cy="241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25" name="AutoShape 18"/>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26"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27" name="AutoShape 18"/>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714375</xdr:colOff>
      <xdr:row>344</xdr:row>
      <xdr:rowOff>0</xdr:rowOff>
    </xdr:to>
    <xdr:sp macro="" textlink="">
      <xdr:nvSpPr>
        <xdr:cNvPr id="28"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editAs="oneCell">
    <xdr:from>
      <xdr:col>0</xdr:col>
      <xdr:colOff>395984</xdr:colOff>
      <xdr:row>0</xdr:row>
      <xdr:rowOff>42811</xdr:rowOff>
    </xdr:from>
    <xdr:to>
      <xdr:col>3</xdr:col>
      <xdr:colOff>331770</xdr:colOff>
      <xdr:row>2</xdr:row>
      <xdr:rowOff>21406</xdr:rowOff>
    </xdr:to>
    <xdr:pic>
      <xdr:nvPicPr>
        <xdr:cNvPr id="31" name="0 Imagen"/>
        <xdr:cNvPicPr/>
      </xdr:nvPicPr>
      <xdr:blipFill>
        <a:blip xmlns:r="http://schemas.openxmlformats.org/officeDocument/2006/relationships" r:embed="rId1" cstate="print">
          <a:clrChange>
            <a:clrFrom>
              <a:srgbClr val="F3F6FD"/>
            </a:clrFrom>
            <a:clrTo>
              <a:srgbClr val="F3F6FD">
                <a:alpha val="0"/>
              </a:srgbClr>
            </a:clrTo>
          </a:clrChange>
          <a:extLst>
            <a:ext uri="{BEBA8EAE-BF5A-486C-A8C5-ECC9F3942E4B}">
              <a14:imgProps xmlns:a14="http://schemas.microsoft.com/office/drawing/2010/main">
                <a14:imgLayer r:embed="rId2">
                  <a14:imgEffect>
                    <a14:brightnessContrast bright="20000"/>
                  </a14:imgEffect>
                </a14:imgLayer>
              </a14:imgProps>
            </a:ext>
            <a:ext uri="{28A0092B-C50C-407E-A947-70E740481C1C}">
              <a14:useLocalDpi xmlns:a14="http://schemas.microsoft.com/office/drawing/2010/main" val="0"/>
            </a:ext>
          </a:extLst>
        </a:blip>
        <a:stretch>
          <a:fillRect/>
        </a:stretch>
      </xdr:blipFill>
      <xdr:spPr>
        <a:xfrm>
          <a:off x="395984" y="42811"/>
          <a:ext cx="3103651" cy="642134"/>
        </a:xfrm>
        <a:prstGeom prst="rect">
          <a:avLst/>
        </a:prstGeom>
      </xdr:spPr>
    </xdr:pic>
    <xdr:clientData/>
  </xdr:twoCellAnchor>
  <xdr:twoCellAnchor editAs="oneCell">
    <xdr:from>
      <xdr:col>3</xdr:col>
      <xdr:colOff>331769</xdr:colOff>
      <xdr:row>0</xdr:row>
      <xdr:rowOff>0</xdr:rowOff>
    </xdr:from>
    <xdr:to>
      <xdr:col>4</xdr:col>
      <xdr:colOff>1313493</xdr:colOff>
      <xdr:row>2</xdr:row>
      <xdr:rowOff>96320</xdr:rowOff>
    </xdr:to>
    <xdr:pic>
      <xdr:nvPicPr>
        <xdr:cNvPr id="32" name="7 Imagen"/>
        <xdr:cNvPicPr/>
      </xdr:nvPicPr>
      <xdr:blipFill rotWithShape="1">
        <a:blip xmlns:r="http://schemas.openxmlformats.org/officeDocument/2006/relationships" r:embed="rId3" cstate="print">
          <a:extLst>
            <a:ext uri="{BEBA8EAE-BF5A-486C-A8C5-ECC9F3942E4B}">
              <a14:imgProps xmlns:a14="http://schemas.microsoft.com/office/drawing/2010/main">
                <a14:imgLayer r:embed="rId4">
                  <a14:imgEffect>
                    <a14:saturation sat="0"/>
                  </a14:imgEffect>
                </a14:imgLayer>
              </a14:imgProps>
            </a:ext>
            <a:ext uri="{28A0092B-C50C-407E-A947-70E740481C1C}">
              <a14:useLocalDpi xmlns:a14="http://schemas.microsoft.com/office/drawing/2010/main" val="0"/>
            </a:ext>
          </a:extLst>
        </a:blip>
        <a:srcRect l="4224"/>
        <a:stretch/>
      </xdr:blipFill>
      <xdr:spPr bwMode="auto">
        <a:xfrm>
          <a:off x="3499634" y="0"/>
          <a:ext cx="2287398" cy="759859"/>
        </a:xfrm>
        <a:prstGeom prst="rect">
          <a:avLst/>
        </a:prstGeom>
        <a:noFill/>
        <a:ln>
          <a:noFill/>
        </a:ln>
        <a:effectLst/>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45"/>
  <sheetViews>
    <sheetView workbookViewId="0">
      <selection activeCell="A6" sqref="A6"/>
    </sheetView>
  </sheetViews>
  <sheetFormatPr baseColWidth="10" defaultRowHeight="15" x14ac:dyDescent="0.25"/>
  <cols>
    <col min="1" max="1" width="12.140625" style="2" customWidth="1"/>
    <col min="2" max="2" width="71.140625" style="2" customWidth="1"/>
    <col min="3" max="6" width="11" style="2" customWidth="1"/>
    <col min="7" max="7" width="63.85546875" style="2" customWidth="1"/>
    <col min="8" max="8" width="25" style="2" customWidth="1"/>
    <col min="9" max="9" width="31.28515625" style="2" customWidth="1"/>
    <col min="10" max="10" width="25" style="2" customWidth="1"/>
    <col min="11" max="16384" width="11.42578125" style="2"/>
  </cols>
  <sheetData>
    <row r="3" spans="1:10" ht="15.75" thickBot="1" x14ac:dyDescent="0.3"/>
    <row r="4" spans="1:10" s="14" customFormat="1" ht="32.25" thickBot="1" x14ac:dyDescent="0.3">
      <c r="A4" s="12" t="s">
        <v>748</v>
      </c>
      <c r="B4" s="13" t="s">
        <v>749</v>
      </c>
      <c r="C4" s="13" t="s">
        <v>752</v>
      </c>
      <c r="D4" s="13" t="s">
        <v>824</v>
      </c>
      <c r="E4" s="13" t="s">
        <v>825</v>
      </c>
      <c r="F4" s="13" t="s">
        <v>826</v>
      </c>
      <c r="G4" s="13" t="s">
        <v>858</v>
      </c>
      <c r="H4" s="13" t="s">
        <v>859</v>
      </c>
      <c r="I4" s="13" t="s">
        <v>882</v>
      </c>
      <c r="J4" s="13" t="s">
        <v>883</v>
      </c>
    </row>
    <row r="5" spans="1:10" ht="45" x14ac:dyDescent="0.25">
      <c r="A5" s="9" t="s">
        <v>28</v>
      </c>
      <c r="B5" s="10" t="s">
        <v>30</v>
      </c>
      <c r="C5" s="10" t="s">
        <v>32</v>
      </c>
      <c r="D5" s="10">
        <v>6</v>
      </c>
      <c r="E5" s="10">
        <v>6</v>
      </c>
      <c r="F5" s="15">
        <f>+E5/D5</f>
        <v>1</v>
      </c>
      <c r="G5" s="15" t="s">
        <v>832</v>
      </c>
      <c r="H5" s="15" t="str">
        <f>VLOOKUP(A5,'BATERIA DE INDICADORES'!$L$4:$AC$246,18,0)</f>
        <v>DIRECCIÓN DE ATENCIÓN Y TRATAMIENTO</v>
      </c>
      <c r="I5" s="15" t="s">
        <v>26</v>
      </c>
      <c r="J5" s="15" t="s">
        <v>29</v>
      </c>
    </row>
    <row r="6" spans="1:10" ht="75" x14ac:dyDescent="0.25">
      <c r="A6" s="5" t="s">
        <v>209</v>
      </c>
      <c r="B6" s="3" t="s">
        <v>211</v>
      </c>
      <c r="C6" s="3" t="s">
        <v>45</v>
      </c>
      <c r="D6" s="4">
        <v>0.25</v>
      </c>
      <c r="E6" s="16">
        <v>0.35</v>
      </c>
      <c r="F6" s="15">
        <f t="shared" ref="F6:F45" si="0">+E6/D6</f>
        <v>1.4</v>
      </c>
      <c r="G6" s="4" t="s">
        <v>837</v>
      </c>
      <c r="H6" s="4"/>
      <c r="I6" s="4" t="s">
        <v>140</v>
      </c>
      <c r="J6" s="4" t="s">
        <v>210</v>
      </c>
    </row>
    <row r="7" spans="1:10" ht="75" x14ac:dyDescent="0.25">
      <c r="A7" s="5" t="s">
        <v>216</v>
      </c>
      <c r="B7" s="3" t="s">
        <v>218</v>
      </c>
      <c r="C7" s="3" t="s">
        <v>45</v>
      </c>
      <c r="D7" s="4">
        <v>0</v>
      </c>
      <c r="E7" s="3"/>
      <c r="F7" s="15"/>
      <c r="G7" s="23" t="s">
        <v>831</v>
      </c>
      <c r="H7" s="4"/>
      <c r="I7" s="4" t="s">
        <v>140</v>
      </c>
      <c r="J7" s="4" t="s">
        <v>217</v>
      </c>
    </row>
    <row r="8" spans="1:10" ht="45" x14ac:dyDescent="0.25">
      <c r="A8" s="5" t="s">
        <v>234</v>
      </c>
      <c r="B8" s="3" t="s">
        <v>236</v>
      </c>
      <c r="C8" s="3" t="s">
        <v>45</v>
      </c>
      <c r="D8" s="4">
        <v>0</v>
      </c>
      <c r="E8" s="3"/>
      <c r="F8" s="15"/>
      <c r="G8" s="4" t="s">
        <v>845</v>
      </c>
      <c r="H8" s="4" t="str">
        <f>VLOOKUP(A8,'BATERIA DE INDICADORES'!$L$4:$AC$246,18,0)</f>
        <v xml:space="preserve">SUBDIRECCIÓN DE SEGURIDAD Y VIGILANCIA </v>
      </c>
      <c r="I8" s="4" t="s">
        <v>232</v>
      </c>
      <c r="J8" s="4" t="s">
        <v>235</v>
      </c>
    </row>
    <row r="9" spans="1:10" ht="75" x14ac:dyDescent="0.25">
      <c r="A9" s="5" t="s">
        <v>238</v>
      </c>
      <c r="B9" s="3" t="s">
        <v>239</v>
      </c>
      <c r="C9" s="3" t="s">
        <v>45</v>
      </c>
      <c r="D9" s="20">
        <v>0.187</v>
      </c>
      <c r="E9" s="19">
        <v>0.17399999999999999</v>
      </c>
      <c r="F9" s="15">
        <f t="shared" si="0"/>
        <v>0.93048128342245984</v>
      </c>
      <c r="G9" s="24" t="s">
        <v>860</v>
      </c>
      <c r="H9" s="21" t="str">
        <f>VLOOKUP(A9,'BATERIA DE INDICADORES'!$L$4:$AC$246,18,0)</f>
        <v xml:space="preserve">SUBDIRECCIÓN DE SEGURIDAD Y VIGILANCIA </v>
      </c>
      <c r="I9" s="21" t="s">
        <v>232</v>
      </c>
      <c r="J9" s="21" t="s">
        <v>235</v>
      </c>
    </row>
    <row r="10" spans="1:10" ht="105" x14ac:dyDescent="0.25">
      <c r="A10" s="5" t="s">
        <v>273</v>
      </c>
      <c r="B10" s="11" t="s">
        <v>861</v>
      </c>
      <c r="C10" s="3" t="s">
        <v>32</v>
      </c>
      <c r="D10" s="3">
        <v>3329</v>
      </c>
      <c r="E10" s="3">
        <v>3329</v>
      </c>
      <c r="F10" s="15">
        <f t="shared" si="0"/>
        <v>1</v>
      </c>
      <c r="G10" s="25" t="s">
        <v>862</v>
      </c>
      <c r="H10" s="4" t="str">
        <f>VLOOKUP(A10,'BATERIA DE INDICADORES'!$L$4:$AC$246,18,0)</f>
        <v xml:space="preserve">SUBDIRECCIÓN DE SEGURIDAD Y VIGILANCIA </v>
      </c>
      <c r="I10" s="4" t="s">
        <v>232</v>
      </c>
      <c r="J10" s="4" t="s">
        <v>274</v>
      </c>
    </row>
    <row r="11" spans="1:10" ht="45" x14ac:dyDescent="0.25">
      <c r="A11" s="5" t="s">
        <v>303</v>
      </c>
      <c r="B11" s="3" t="s">
        <v>305</v>
      </c>
      <c r="C11" s="3" t="s">
        <v>32</v>
      </c>
      <c r="D11" s="3">
        <v>0</v>
      </c>
      <c r="E11" s="3"/>
      <c r="F11" s="15"/>
      <c r="G11" s="3" t="s">
        <v>839</v>
      </c>
      <c r="H11" s="3" t="str">
        <f>VLOOKUP(A11,'BATERIA DE INDICADORES'!$L$4:$AC$246,18,0)</f>
        <v xml:space="preserve">DIRECCIÓN ESCUELA DE FORMACIÓN  </v>
      </c>
      <c r="I11" s="3" t="s">
        <v>232</v>
      </c>
      <c r="J11" s="3" t="s">
        <v>274</v>
      </c>
    </row>
    <row r="12" spans="1:10" ht="120" x14ac:dyDescent="0.25">
      <c r="A12" s="5" t="s">
        <v>654</v>
      </c>
      <c r="B12" s="11" t="s">
        <v>847</v>
      </c>
      <c r="C12" s="3" t="s">
        <v>45</v>
      </c>
      <c r="D12" s="4">
        <v>1</v>
      </c>
      <c r="E12" s="16">
        <v>0.94</v>
      </c>
      <c r="F12" s="15">
        <f t="shared" si="0"/>
        <v>0.94</v>
      </c>
      <c r="G12" s="25" t="s">
        <v>863</v>
      </c>
      <c r="H12" s="4" t="str">
        <f>VLOOKUP(A12,'BATERIA DE INDICADORES'!$L$4:$AC$246,18,0)</f>
        <v xml:space="preserve">OFICINA DE SISTEMAS DE INFORMACIÓN </v>
      </c>
      <c r="I12" s="4" t="s">
        <v>648</v>
      </c>
      <c r="J12" s="4" t="s">
        <v>651</v>
      </c>
    </row>
    <row r="13" spans="1:10" ht="90" x14ac:dyDescent="0.25">
      <c r="A13" s="5" t="s">
        <v>339</v>
      </c>
      <c r="B13" s="3" t="s">
        <v>341</v>
      </c>
      <c r="C13" s="3" t="s">
        <v>45</v>
      </c>
      <c r="D13" s="4">
        <v>1</v>
      </c>
      <c r="E13" s="3"/>
      <c r="F13" s="15">
        <f t="shared" si="0"/>
        <v>0</v>
      </c>
      <c r="G13" s="25" t="s">
        <v>864</v>
      </c>
      <c r="H13" s="4" t="str">
        <f>VLOOKUP(A13,'BATERIA DE INDICADORES'!$L$4:$AC$246,18,0)</f>
        <v xml:space="preserve">DIRECCIÓN ESCUELA DE FORMACIÓN  </v>
      </c>
      <c r="I13" s="4" t="s">
        <v>300</v>
      </c>
      <c r="J13" s="4" t="s">
        <v>340</v>
      </c>
    </row>
    <row r="14" spans="1:10" ht="90" x14ac:dyDescent="0.25">
      <c r="A14" s="5" t="s">
        <v>347</v>
      </c>
      <c r="B14" s="3" t="s">
        <v>349</v>
      </c>
      <c r="C14" s="3" t="s">
        <v>45</v>
      </c>
      <c r="D14" s="4">
        <v>1</v>
      </c>
      <c r="E14" s="16">
        <v>1</v>
      </c>
      <c r="F14" s="15">
        <f t="shared" si="0"/>
        <v>1</v>
      </c>
      <c r="G14" s="4" t="s">
        <v>840</v>
      </c>
      <c r="H14" s="4" t="str">
        <f>VLOOKUP(A14,'BATERIA DE INDICADORES'!$L$4:$AC$246,18,0)</f>
        <v xml:space="preserve">DIRECCIÓN ESCUELA DE FORMACIÓN  </v>
      </c>
      <c r="I14" s="4" t="s">
        <v>300</v>
      </c>
      <c r="J14" s="4" t="s">
        <v>348</v>
      </c>
    </row>
    <row r="15" spans="1:10" ht="90" x14ac:dyDescent="0.25">
      <c r="A15" s="5" t="s">
        <v>359</v>
      </c>
      <c r="B15" s="3" t="s">
        <v>361</v>
      </c>
      <c r="C15" s="3" t="s">
        <v>45</v>
      </c>
      <c r="D15" s="4">
        <v>1</v>
      </c>
      <c r="E15" s="16">
        <v>0.59</v>
      </c>
      <c r="F15" s="15">
        <f t="shared" si="0"/>
        <v>0.59</v>
      </c>
      <c r="G15" s="25" t="s">
        <v>865</v>
      </c>
      <c r="H15" s="4" t="str">
        <f>VLOOKUP(A15,'BATERIA DE INDICADORES'!$L$4:$AC$246,18,0)</f>
        <v>SUBDIRECCIÓN DE TALENTO HUMANO</v>
      </c>
      <c r="I15" s="4" t="s">
        <v>356</v>
      </c>
      <c r="J15" s="4" t="s">
        <v>360</v>
      </c>
    </row>
    <row r="16" spans="1:10" ht="60" x14ac:dyDescent="0.25">
      <c r="A16" s="5" t="s">
        <v>42</v>
      </c>
      <c r="B16" s="11" t="s">
        <v>828</v>
      </c>
      <c r="C16" s="3" t="s">
        <v>45</v>
      </c>
      <c r="D16" s="4">
        <v>0.98</v>
      </c>
      <c r="E16" s="16">
        <v>0.99</v>
      </c>
      <c r="F16" s="15">
        <f t="shared" si="0"/>
        <v>1.010204081632653</v>
      </c>
      <c r="G16" s="4" t="s">
        <v>833</v>
      </c>
      <c r="H16" s="4" t="str">
        <f>VLOOKUP(A16,'BATERIA DE INDICADORES'!$L$4:$AC$246,18,0)</f>
        <v>DIRECCIÓN DE ATENCIÓN Y TRATAMIENTO</v>
      </c>
      <c r="I16" s="4" t="s">
        <v>26</v>
      </c>
      <c r="J16" s="4" t="s">
        <v>43</v>
      </c>
    </row>
    <row r="17" spans="1:10" ht="90" x14ac:dyDescent="0.25">
      <c r="A17" s="5" t="s">
        <v>365</v>
      </c>
      <c r="B17" s="3" t="s">
        <v>367</v>
      </c>
      <c r="C17" s="3" t="s">
        <v>45</v>
      </c>
      <c r="D17" s="4">
        <v>0.03</v>
      </c>
      <c r="E17" s="4">
        <v>0.03</v>
      </c>
      <c r="F17" s="15">
        <f t="shared" si="0"/>
        <v>1</v>
      </c>
      <c r="G17" s="25" t="s">
        <v>866</v>
      </c>
      <c r="H17" s="4" t="str">
        <f>VLOOKUP(A17,'BATERIA DE INDICADORES'!$L$4:$AC$246,18,0)</f>
        <v>SUBDIRECCIÓN DE TALENTO HUMANO</v>
      </c>
      <c r="I17" s="4" t="s">
        <v>356</v>
      </c>
      <c r="J17" s="4" t="s">
        <v>366</v>
      </c>
    </row>
    <row r="18" spans="1:10" ht="90" x14ac:dyDescent="0.25">
      <c r="A18" s="5" t="s">
        <v>383</v>
      </c>
      <c r="B18" s="3" t="s">
        <v>385</v>
      </c>
      <c r="C18" s="3" t="s">
        <v>45</v>
      </c>
      <c r="D18" s="4">
        <v>0.3</v>
      </c>
      <c r="E18" s="16">
        <v>0.3</v>
      </c>
      <c r="F18" s="15">
        <f t="shared" si="0"/>
        <v>1</v>
      </c>
      <c r="G18" s="25" t="s">
        <v>867</v>
      </c>
      <c r="H18" s="4" t="str">
        <f>VLOOKUP(A18,'BATERIA DE INDICADORES'!$L$4:$AC$246,18,0)</f>
        <v>SUBDIRECCIÓN DE TALENTO HUMANO</v>
      </c>
      <c r="I18" s="4" t="s">
        <v>356</v>
      </c>
      <c r="J18" s="4" t="s">
        <v>384</v>
      </c>
    </row>
    <row r="19" spans="1:10" ht="90" x14ac:dyDescent="0.25">
      <c r="A19" s="5" t="s">
        <v>407</v>
      </c>
      <c r="B19" s="3" t="s">
        <v>409</v>
      </c>
      <c r="C19" s="3" t="s">
        <v>45</v>
      </c>
      <c r="D19" s="4">
        <v>0.66</v>
      </c>
      <c r="E19" s="4">
        <v>0.66</v>
      </c>
      <c r="F19" s="15">
        <f t="shared" si="0"/>
        <v>1</v>
      </c>
      <c r="G19" s="25" t="s">
        <v>868</v>
      </c>
      <c r="H19" s="4" t="str">
        <f>VLOOKUP(A19,'BATERIA DE INDICADORES'!$L$4:$AC$246,18,0)</f>
        <v>SUBDIRECCIÓN DE TALENTO HUMANO</v>
      </c>
      <c r="I19" s="4" t="s">
        <v>356</v>
      </c>
      <c r="J19" s="4" t="s">
        <v>408</v>
      </c>
    </row>
    <row r="20" spans="1:10" ht="120" x14ac:dyDescent="0.25">
      <c r="A20" s="5" t="s">
        <v>429</v>
      </c>
      <c r="B20" s="3" t="s">
        <v>431</v>
      </c>
      <c r="C20" s="3" t="s">
        <v>45</v>
      </c>
      <c r="D20" s="4">
        <v>0.92</v>
      </c>
      <c r="E20" s="3"/>
      <c r="F20" s="15">
        <f t="shared" si="0"/>
        <v>0</v>
      </c>
      <c r="G20" s="4" t="s">
        <v>857</v>
      </c>
      <c r="H20" s="4" t="str">
        <f>VLOOKUP(A20,'BATERIA DE INDICADORES'!$L$4:$AC$246,18,0)</f>
        <v>OFICINA ASESORA DE PLANEACIÓN</v>
      </c>
      <c r="I20" s="4" t="s">
        <v>426</v>
      </c>
      <c r="J20" s="4" t="s">
        <v>430</v>
      </c>
    </row>
    <row r="21" spans="1:10" ht="120" x14ac:dyDescent="0.25">
      <c r="A21" s="5" t="s">
        <v>447</v>
      </c>
      <c r="B21" s="3" t="s">
        <v>449</v>
      </c>
      <c r="C21" s="3" t="s">
        <v>45</v>
      </c>
      <c r="D21" s="4">
        <v>0.6</v>
      </c>
      <c r="E21" s="19"/>
      <c r="F21" s="15">
        <f t="shared" si="0"/>
        <v>0</v>
      </c>
      <c r="G21" s="4" t="s">
        <v>857</v>
      </c>
      <c r="H21" s="4" t="str">
        <f>VLOOKUP(A21,'BATERIA DE INDICADORES'!$L$4:$AC$246,18,0)</f>
        <v>OFICINA ASESORA DE PLANEACIÓN</v>
      </c>
      <c r="I21" s="4" t="s">
        <v>426</v>
      </c>
      <c r="J21" s="4" t="s">
        <v>448</v>
      </c>
    </row>
    <row r="22" spans="1:10" ht="120" x14ac:dyDescent="0.25">
      <c r="A22" s="5" t="s">
        <v>495</v>
      </c>
      <c r="B22" s="3" t="s">
        <v>497</v>
      </c>
      <c r="C22" s="3" t="s">
        <v>45</v>
      </c>
      <c r="D22" s="4">
        <v>0.2</v>
      </c>
      <c r="E22" s="19">
        <v>0.17499999999999999</v>
      </c>
      <c r="F22" s="15">
        <f t="shared" si="0"/>
        <v>0.87499999999999989</v>
      </c>
      <c r="G22" s="25" t="s">
        <v>869</v>
      </c>
      <c r="H22" s="4" t="str">
        <f>VLOOKUP(A22,'BATERIA DE INDICADORES'!$L$4:$AC$246,18,0)</f>
        <v>OFICINA ASESORA DE PLANEACIÓN</v>
      </c>
      <c r="I22" s="4" t="s">
        <v>426</v>
      </c>
      <c r="J22" s="4" t="s">
        <v>496</v>
      </c>
    </row>
    <row r="23" spans="1:10" ht="120" x14ac:dyDescent="0.25">
      <c r="A23" s="5" t="s">
        <v>529</v>
      </c>
      <c r="B23" s="3" t="s">
        <v>531</v>
      </c>
      <c r="C23" s="3" t="s">
        <v>45</v>
      </c>
      <c r="D23" s="4">
        <v>0.94</v>
      </c>
      <c r="E23" s="19">
        <v>0.95599999999999996</v>
      </c>
      <c r="F23" s="15">
        <f t="shared" si="0"/>
        <v>1.0170212765957447</v>
      </c>
      <c r="G23" s="4" t="s">
        <v>856</v>
      </c>
      <c r="H23" s="4" t="str">
        <f>VLOOKUP(A23,'BATERIA DE INDICADORES'!$L$4:$AC$246,18,0)</f>
        <v>OFICINA ASESORA DE PLANEACIÓN</v>
      </c>
      <c r="I23" s="4" t="s">
        <v>426</v>
      </c>
      <c r="J23" s="4" t="s">
        <v>530</v>
      </c>
    </row>
    <row r="24" spans="1:10" ht="120" x14ac:dyDescent="0.25">
      <c r="A24" s="5" t="s">
        <v>532</v>
      </c>
      <c r="B24" s="3" t="s">
        <v>533</v>
      </c>
      <c r="C24" s="3" t="s">
        <v>45</v>
      </c>
      <c r="D24" s="4">
        <v>0.9</v>
      </c>
      <c r="E24" s="16">
        <v>0.98</v>
      </c>
      <c r="F24" s="15">
        <f t="shared" si="0"/>
        <v>1.0888888888888888</v>
      </c>
      <c r="G24" s="4" t="s">
        <v>846</v>
      </c>
      <c r="H24" s="4" t="str">
        <f>VLOOKUP(A24,'BATERIA DE INDICADORES'!$L$4:$AC$246,18,0)</f>
        <v>DIRECCIÓN DE GESTIÓN CORPORATIVA</v>
      </c>
      <c r="I24" s="4" t="s">
        <v>426</v>
      </c>
      <c r="J24" s="4" t="s">
        <v>530</v>
      </c>
    </row>
    <row r="25" spans="1:10" ht="90" x14ac:dyDescent="0.25">
      <c r="A25" s="5" t="s">
        <v>553</v>
      </c>
      <c r="B25" s="11" t="s">
        <v>853</v>
      </c>
      <c r="C25" s="3" t="s">
        <v>45</v>
      </c>
      <c r="D25" s="4">
        <v>0.23</v>
      </c>
      <c r="E25" s="19">
        <v>0.23100000000000001</v>
      </c>
      <c r="F25" s="15">
        <f t="shared" si="0"/>
        <v>1.0043478260869565</v>
      </c>
      <c r="G25" s="25" t="s">
        <v>870</v>
      </c>
      <c r="H25" s="4" t="str">
        <f>VLOOKUP(A25,'BATERIA DE INDICADORES'!$L$4:$AC$246,18,0)</f>
        <v>OFICINA ASESORA JURIDICA</v>
      </c>
      <c r="I25" s="4" t="s">
        <v>550</v>
      </c>
      <c r="J25" s="4" t="s">
        <v>554</v>
      </c>
    </row>
    <row r="26" spans="1:10" ht="45" x14ac:dyDescent="0.25">
      <c r="A26" s="5" t="s">
        <v>86</v>
      </c>
      <c r="B26" s="11" t="s">
        <v>827</v>
      </c>
      <c r="C26" s="3" t="s">
        <v>45</v>
      </c>
      <c r="D26" s="4">
        <v>0.65</v>
      </c>
      <c r="E26" s="16">
        <v>0.52</v>
      </c>
      <c r="F26" s="15">
        <f t="shared" si="0"/>
        <v>0.8</v>
      </c>
      <c r="G26" s="4" t="s">
        <v>834</v>
      </c>
      <c r="H26" s="4" t="str">
        <f>VLOOKUP(A26,'BATERIA DE INDICADORES'!$L$4:$AC$246,18,0)</f>
        <v>DIRECCIÓN DE ATENCIÓN Y TRATAMIENTO</v>
      </c>
      <c r="I26" s="4" t="s">
        <v>26</v>
      </c>
      <c r="J26" s="4" t="s">
        <v>87</v>
      </c>
    </row>
    <row r="27" spans="1:10" ht="90" x14ac:dyDescent="0.25">
      <c r="A27" s="5" t="s">
        <v>556</v>
      </c>
      <c r="B27" s="11" t="s">
        <v>854</v>
      </c>
      <c r="C27" s="3" t="s">
        <v>45</v>
      </c>
      <c r="D27" s="4">
        <v>0.9</v>
      </c>
      <c r="E27" s="19">
        <v>0.86309999999999998</v>
      </c>
      <c r="F27" s="15">
        <f t="shared" si="0"/>
        <v>0.95899999999999996</v>
      </c>
      <c r="G27" s="25" t="s">
        <v>871</v>
      </c>
      <c r="H27" s="4" t="str">
        <f>VLOOKUP(A27,'BATERIA DE INDICADORES'!$L$4:$AC$246,18,0)</f>
        <v>OFICINA ASESORA JURIDICA</v>
      </c>
      <c r="I27" s="4" t="s">
        <v>550</v>
      </c>
      <c r="J27" s="4" t="s">
        <v>554</v>
      </c>
    </row>
    <row r="28" spans="1:10" ht="150" x14ac:dyDescent="0.25">
      <c r="A28" s="5" t="s">
        <v>606</v>
      </c>
      <c r="B28" s="3" t="s">
        <v>607</v>
      </c>
      <c r="C28" s="3" t="s">
        <v>32</v>
      </c>
      <c r="D28" s="3">
        <v>10</v>
      </c>
      <c r="E28" s="3">
        <v>10</v>
      </c>
      <c r="F28" s="15">
        <f t="shared" si="0"/>
        <v>1</v>
      </c>
      <c r="G28" s="25" t="s">
        <v>844</v>
      </c>
      <c r="H28" s="4" t="str">
        <f>VLOOKUP(A28,'BATERIA DE INDICADORES'!$L$4:$AC$246,18,0)</f>
        <v>GRUPO DE DERECHOS HUMANOS</v>
      </c>
      <c r="I28" s="4" t="s">
        <v>604</v>
      </c>
      <c r="J28" s="4" t="s">
        <v>597</v>
      </c>
    </row>
    <row r="29" spans="1:10" ht="195" x14ac:dyDescent="0.25">
      <c r="A29" s="5" t="s">
        <v>618</v>
      </c>
      <c r="B29" s="3" t="s">
        <v>620</v>
      </c>
      <c r="C29" s="3" t="s">
        <v>32</v>
      </c>
      <c r="D29" s="3">
        <v>16</v>
      </c>
      <c r="E29" s="3">
        <v>16</v>
      </c>
      <c r="F29" s="15">
        <f t="shared" si="0"/>
        <v>1</v>
      </c>
      <c r="G29" s="4" t="s">
        <v>843</v>
      </c>
      <c r="H29" s="4" t="str">
        <f>VLOOKUP(A29,'BATERIA DE INDICADORES'!$L$4:$AC$246,18,0)</f>
        <v>GRUPO DE DERECHOS HUMANOS</v>
      </c>
      <c r="I29" s="4" t="s">
        <v>604</v>
      </c>
      <c r="J29" s="4" t="s">
        <v>619</v>
      </c>
    </row>
    <row r="30" spans="1:10" ht="105" x14ac:dyDescent="0.25">
      <c r="A30" s="5" t="s">
        <v>652</v>
      </c>
      <c r="B30" s="3" t="s">
        <v>653</v>
      </c>
      <c r="C30" s="3" t="s">
        <v>45</v>
      </c>
      <c r="D30" s="20">
        <v>0.11764705882352941</v>
      </c>
      <c r="E30" s="22">
        <v>0.1176</v>
      </c>
      <c r="F30" s="15">
        <f t="shared" si="0"/>
        <v>0.99959999999999993</v>
      </c>
      <c r="G30" s="25" t="s">
        <v>872</v>
      </c>
      <c r="H30" s="4" t="str">
        <f>VLOOKUP(A30,'BATERIA DE INDICADORES'!$L$4:$AC$246,18,0)</f>
        <v xml:space="preserve">OFICINA DE SISTEMAS DE INFORMACIÓN </v>
      </c>
      <c r="I30" s="4" t="s">
        <v>648</v>
      </c>
      <c r="J30" s="4" t="s">
        <v>651</v>
      </c>
    </row>
    <row r="31" spans="1:10" ht="210" x14ac:dyDescent="0.25">
      <c r="A31" s="5" t="s">
        <v>650</v>
      </c>
      <c r="B31" s="11" t="s">
        <v>873</v>
      </c>
      <c r="C31" s="3" t="s">
        <v>45</v>
      </c>
      <c r="D31" s="4">
        <v>0.4</v>
      </c>
      <c r="E31" s="16">
        <v>0.8</v>
      </c>
      <c r="F31" s="15">
        <f t="shared" si="0"/>
        <v>2</v>
      </c>
      <c r="G31" s="25" t="s">
        <v>874</v>
      </c>
      <c r="H31" s="4" t="str">
        <f>VLOOKUP(A31,'BATERIA DE INDICADORES'!$L$4:$AC$246,18,0)</f>
        <v xml:space="preserve">OFICINA DE SISTEMAS DE INFORMACIÓN </v>
      </c>
      <c r="I31" s="4" t="s">
        <v>648</v>
      </c>
      <c r="J31" s="4" t="s">
        <v>651</v>
      </c>
    </row>
    <row r="32" spans="1:10" ht="105" x14ac:dyDescent="0.25">
      <c r="A32" s="5" t="s">
        <v>725</v>
      </c>
      <c r="B32" s="11" t="s">
        <v>848</v>
      </c>
      <c r="C32" s="3" t="s">
        <v>45</v>
      </c>
      <c r="D32" s="4">
        <v>1</v>
      </c>
      <c r="E32" s="16">
        <v>1</v>
      </c>
      <c r="F32" s="15">
        <f t="shared" si="0"/>
        <v>1</v>
      </c>
      <c r="G32" s="4" t="s">
        <v>849</v>
      </c>
      <c r="H32" s="4" t="str">
        <f>VLOOKUP(A32,'BATERIA DE INDICADORES'!$L$4:$AC$246,18,0)</f>
        <v xml:space="preserve">OFICINA DE SISTEMAS DE INFORMACIÓN </v>
      </c>
      <c r="I32" s="4" t="s">
        <v>648</v>
      </c>
      <c r="J32" s="4" t="s">
        <v>723</v>
      </c>
    </row>
    <row r="33" spans="1:10" ht="105" x14ac:dyDescent="0.25">
      <c r="A33" s="5" t="s">
        <v>726</v>
      </c>
      <c r="B33" s="11" t="s">
        <v>875</v>
      </c>
      <c r="C33" s="3" t="s">
        <v>45</v>
      </c>
      <c r="D33" s="4">
        <v>1</v>
      </c>
      <c r="E33" s="3"/>
      <c r="F33" s="15">
        <f t="shared" si="0"/>
        <v>0</v>
      </c>
      <c r="G33" s="25" t="s">
        <v>876</v>
      </c>
      <c r="H33" s="4" t="e">
        <f>VLOOKUP(A33,'BATERIA DE INDICADORES'!$L$4:$AC$246,18,0)</f>
        <v>#N/A</v>
      </c>
      <c r="I33" s="4" t="s">
        <v>648</v>
      </c>
      <c r="J33" s="4" t="s">
        <v>723</v>
      </c>
    </row>
    <row r="34" spans="1:10" ht="105" x14ac:dyDescent="0.25">
      <c r="A34" s="5" t="s">
        <v>687</v>
      </c>
      <c r="B34" s="3" t="s">
        <v>689</v>
      </c>
      <c r="C34" s="3" t="s">
        <v>45</v>
      </c>
      <c r="D34" s="4">
        <v>0.25</v>
      </c>
      <c r="E34" s="3"/>
      <c r="F34" s="15">
        <f t="shared" si="0"/>
        <v>0</v>
      </c>
      <c r="G34" s="4" t="s">
        <v>855</v>
      </c>
      <c r="H34" s="4" t="str">
        <f>VLOOKUP(A34,'BATERIA DE INDICADORES'!$L$4:$AC$246,18,0)</f>
        <v>OFICINA ASESORA DE COMUNICACIONES</v>
      </c>
      <c r="I34" s="4" t="s">
        <v>648</v>
      </c>
      <c r="J34" s="4" t="s">
        <v>688</v>
      </c>
    </row>
    <row r="35" spans="1:10" ht="105" x14ac:dyDescent="0.25">
      <c r="A35" s="5" t="s">
        <v>722</v>
      </c>
      <c r="B35" s="3" t="s">
        <v>724</v>
      </c>
      <c r="C35" s="3" t="s">
        <v>45</v>
      </c>
      <c r="D35" s="4">
        <v>0.5</v>
      </c>
      <c r="E35" s="3"/>
      <c r="F35" s="15">
        <f t="shared" si="0"/>
        <v>0</v>
      </c>
      <c r="G35" s="4" t="s">
        <v>850</v>
      </c>
      <c r="H35" s="4" t="str">
        <f>VLOOKUP(A35,'BATERIA DE INDICADORES'!$L$4:$AC$246,18,0)</f>
        <v xml:space="preserve">OFICINA DE SISTEMAS DE INFORMACIÓN </v>
      </c>
      <c r="I35" s="4" t="s">
        <v>648</v>
      </c>
      <c r="J35" s="4" t="s">
        <v>723</v>
      </c>
    </row>
    <row r="36" spans="1:10" ht="105" x14ac:dyDescent="0.25">
      <c r="A36" s="5" t="s">
        <v>306</v>
      </c>
      <c r="B36" s="3" t="s">
        <v>307</v>
      </c>
      <c r="C36" s="3" t="s">
        <v>32</v>
      </c>
      <c r="D36" s="3">
        <v>2</v>
      </c>
      <c r="E36" s="3">
        <v>2</v>
      </c>
      <c r="F36" s="15">
        <f t="shared" si="0"/>
        <v>1</v>
      </c>
      <c r="G36" s="4" t="s">
        <v>841</v>
      </c>
      <c r="H36" s="4" t="str">
        <f>VLOOKUP(A36,'BATERIA DE INDICADORES'!$L$4:$AC$246,18,0)</f>
        <v xml:space="preserve">DIRECCIÓN ESCUELA DE FORMACIÓN  </v>
      </c>
      <c r="I36" s="4" t="s">
        <v>300</v>
      </c>
      <c r="J36" s="4" t="s">
        <v>304</v>
      </c>
    </row>
    <row r="37" spans="1:10" ht="75" x14ac:dyDescent="0.25">
      <c r="A37" s="5" t="s">
        <v>111</v>
      </c>
      <c r="B37" s="3" t="s">
        <v>113</v>
      </c>
      <c r="C37" s="3" t="s">
        <v>45</v>
      </c>
      <c r="D37" s="4">
        <v>1</v>
      </c>
      <c r="E37" s="16">
        <v>1</v>
      </c>
      <c r="F37" s="15">
        <f t="shared" si="0"/>
        <v>1</v>
      </c>
      <c r="G37" s="25" t="s">
        <v>877</v>
      </c>
      <c r="H37" s="4" t="str">
        <f>VLOOKUP(A37,'BATERIA DE INDICADORES'!$L$4:$AC$246,18,0)</f>
        <v>GRUPO DE APOYO ESPIRITUAL</v>
      </c>
      <c r="I37" s="4" t="s">
        <v>26</v>
      </c>
      <c r="J37" s="4" t="s">
        <v>112</v>
      </c>
    </row>
    <row r="38" spans="1:10" ht="165" x14ac:dyDescent="0.25">
      <c r="A38" s="5" t="s">
        <v>628</v>
      </c>
      <c r="B38" s="3" t="s">
        <v>630</v>
      </c>
      <c r="C38" s="3" t="s">
        <v>32</v>
      </c>
      <c r="D38" s="3">
        <v>15</v>
      </c>
      <c r="E38" s="3">
        <v>15</v>
      </c>
      <c r="F38" s="15">
        <f t="shared" si="0"/>
        <v>1</v>
      </c>
      <c r="G38" s="25" t="s">
        <v>878</v>
      </c>
      <c r="H38" s="4" t="str">
        <f>VLOOKUP(A38,'BATERIA DE INDICADORES'!$L$4:$AC$246,18,0)</f>
        <v>GRUPO DE DERECHOS HUMANOS</v>
      </c>
      <c r="I38" s="4" t="s">
        <v>604</v>
      </c>
      <c r="J38" s="4" t="s">
        <v>629</v>
      </c>
    </row>
    <row r="39" spans="1:10" ht="90" x14ac:dyDescent="0.25">
      <c r="A39" s="5" t="s">
        <v>308</v>
      </c>
      <c r="B39" s="3" t="s">
        <v>309</v>
      </c>
      <c r="C39" s="3" t="s">
        <v>45</v>
      </c>
      <c r="D39" s="4">
        <v>0</v>
      </c>
      <c r="E39" s="3"/>
      <c r="F39" s="15"/>
      <c r="G39" s="4" t="s">
        <v>842</v>
      </c>
      <c r="H39" s="4" t="str">
        <f>VLOOKUP(A39,'BATERIA DE INDICADORES'!$L$4:$AC$246,18,0)</f>
        <v>GRUPO DE RELACIONES PUBLICAS Y PROTOCOLO</v>
      </c>
      <c r="I39" s="4" t="s">
        <v>300</v>
      </c>
      <c r="J39" s="4" t="s">
        <v>304</v>
      </c>
    </row>
    <row r="40" spans="1:10" ht="75" x14ac:dyDescent="0.25">
      <c r="A40" s="5" t="s">
        <v>146</v>
      </c>
      <c r="B40" s="11" t="s">
        <v>838</v>
      </c>
      <c r="C40" s="3" t="s">
        <v>45</v>
      </c>
      <c r="D40" s="4">
        <v>0.8</v>
      </c>
      <c r="E40" s="16">
        <v>0.76</v>
      </c>
      <c r="F40" s="15">
        <f t="shared" si="0"/>
        <v>0.95</v>
      </c>
      <c r="G40" s="4" t="s">
        <v>830</v>
      </c>
      <c r="H40" s="4" t="str">
        <f>VLOOKUP(A40,'BATERIA DE INDICADORES'!$L$4:$AC$246,18,0)</f>
        <v>DIRECCIÓN DE ATENCIÓN Y TRATAMIENTO</v>
      </c>
      <c r="I40" s="4" t="s">
        <v>140</v>
      </c>
      <c r="J40" s="4" t="s">
        <v>143</v>
      </c>
    </row>
    <row r="41" spans="1:10" ht="45" x14ac:dyDescent="0.25">
      <c r="A41" s="5" t="s">
        <v>124</v>
      </c>
      <c r="B41" s="11" t="s">
        <v>851</v>
      </c>
      <c r="C41" s="3" t="s">
        <v>45</v>
      </c>
      <c r="D41" s="4">
        <v>0.95</v>
      </c>
      <c r="E41" s="19">
        <v>0.97070000000000001</v>
      </c>
      <c r="F41" s="15">
        <f t="shared" si="0"/>
        <v>1.0217894736842106</v>
      </c>
      <c r="G41" s="4" t="s">
        <v>852</v>
      </c>
      <c r="H41" s="4" t="str">
        <f>VLOOKUP(A41,'BATERIA DE INDICADORES'!$L$4:$AC$246,18,0)</f>
        <v>GRUPO DE ASUNTOS PENITENCIARIOS</v>
      </c>
      <c r="I41" s="4" t="s">
        <v>26</v>
      </c>
      <c r="J41" s="4" t="s">
        <v>125</v>
      </c>
    </row>
    <row r="42" spans="1:10" ht="75" x14ac:dyDescent="0.25">
      <c r="A42" s="5" t="s">
        <v>142</v>
      </c>
      <c r="B42" s="11" t="s">
        <v>879</v>
      </c>
      <c r="C42" s="3" t="s">
        <v>32</v>
      </c>
      <c r="D42" s="3">
        <v>1390</v>
      </c>
      <c r="E42" s="3">
        <v>1390</v>
      </c>
      <c r="F42" s="15">
        <f t="shared" si="0"/>
        <v>1</v>
      </c>
      <c r="G42" s="4" t="s">
        <v>835</v>
      </c>
      <c r="H42" s="4" t="str">
        <f>VLOOKUP(A42,'BATERIA DE INDICADORES'!$L$4:$AC$246,18,0)</f>
        <v>DIRECCIÓN DE ATENCIÓN Y TRATAMIENTO</v>
      </c>
      <c r="I42" s="4" t="s">
        <v>140</v>
      </c>
      <c r="J42" s="4" t="s">
        <v>143</v>
      </c>
    </row>
    <row r="43" spans="1:10" ht="75" x14ac:dyDescent="0.25">
      <c r="A43" s="5" t="s">
        <v>158</v>
      </c>
      <c r="B43" s="3" t="s">
        <v>160</v>
      </c>
      <c r="C43" s="3" t="s">
        <v>45</v>
      </c>
      <c r="D43" s="4">
        <v>0.32</v>
      </c>
      <c r="E43" s="19">
        <v>0.3417</v>
      </c>
      <c r="F43" s="15">
        <f t="shared" si="0"/>
        <v>1.0678125000000001</v>
      </c>
      <c r="G43" s="4" t="s">
        <v>836</v>
      </c>
      <c r="H43" s="4" t="str">
        <f>VLOOKUP(A43,'BATERIA DE INDICADORES'!$L$4:$AC$246,18,0)</f>
        <v>DIRECCIÓN DE ATENCIÓN Y TRATAMIENTO</v>
      </c>
      <c r="I43" s="4" t="s">
        <v>140</v>
      </c>
      <c r="J43" s="4" t="s">
        <v>159</v>
      </c>
    </row>
    <row r="44" spans="1:10" ht="75" x14ac:dyDescent="0.25">
      <c r="A44" s="5" t="s">
        <v>162</v>
      </c>
      <c r="B44" s="3" t="s">
        <v>163</v>
      </c>
      <c r="C44" s="3" t="s">
        <v>45</v>
      </c>
      <c r="D44" s="4">
        <v>0.25</v>
      </c>
      <c r="E44" s="16">
        <v>0.52</v>
      </c>
      <c r="F44" s="15">
        <f t="shared" si="0"/>
        <v>2.08</v>
      </c>
      <c r="G44" s="25" t="s">
        <v>880</v>
      </c>
      <c r="H44" s="4" t="str">
        <f>VLOOKUP(A44,'BATERIA DE INDICADORES'!$L$4:$AC$246,18,0)</f>
        <v>DIRECCIÓN DE ATENCIÓN Y TRATAMIENTO</v>
      </c>
      <c r="I44" s="4" t="s">
        <v>140</v>
      </c>
      <c r="J44" s="4" t="s">
        <v>159</v>
      </c>
    </row>
    <row r="45" spans="1:10" ht="75.75" thickBot="1" x14ac:dyDescent="0.3">
      <c r="A45" s="6" t="s">
        <v>185</v>
      </c>
      <c r="B45" s="17" t="s">
        <v>829</v>
      </c>
      <c r="C45" s="7" t="s">
        <v>45</v>
      </c>
      <c r="D45" s="8">
        <v>0.5</v>
      </c>
      <c r="E45" s="18">
        <v>0.57999999999999996</v>
      </c>
      <c r="F45" s="15">
        <f t="shared" si="0"/>
        <v>1.1599999999999999</v>
      </c>
      <c r="G45" s="26" t="s">
        <v>881</v>
      </c>
      <c r="H45" s="8" t="str">
        <f>VLOOKUP(A45,'BATERIA DE INDICADORES'!$L$4:$AC$246,18,0)</f>
        <v>DIRECCIÓN DE ATENCIÓN Y TRATAMIENTO</v>
      </c>
      <c r="I45" s="8" t="s">
        <v>140</v>
      </c>
      <c r="J45" s="8" t="s">
        <v>186</v>
      </c>
    </row>
  </sheetData>
  <autoFilter ref="A4:L45"/>
  <conditionalFormatting sqref="F5:F45">
    <cfRule type="cellIs" dxfId="49" priority="1" operator="between">
      <formula>0.899</formula>
      <formula>0.7</formula>
    </cfRule>
    <cfRule type="cellIs" dxfId="48" priority="2" operator="equal">
      <formula>0.9</formula>
    </cfRule>
    <cfRule type="cellIs" dxfId="47" priority="3" operator="greaterThan">
      <formula>0.9</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37"/>
  <sheetViews>
    <sheetView topLeftCell="A31" zoomScale="80" zoomScaleNormal="80" workbookViewId="0">
      <selection activeCell="E14" sqref="E14:E37"/>
    </sheetView>
  </sheetViews>
  <sheetFormatPr baseColWidth="10" defaultRowHeight="15" x14ac:dyDescent="0.25"/>
  <cols>
    <col min="1" max="1" width="3.28515625" style="628" customWidth="1"/>
    <col min="2" max="2" width="20" style="628" customWidth="1"/>
    <col min="3" max="3" width="14.5703125" style="628" customWidth="1"/>
    <col min="4" max="4" width="16.28515625" style="628" customWidth="1"/>
    <col min="5" max="5" width="20" style="628" customWidth="1"/>
    <col min="6" max="6" width="30.85546875" style="628" customWidth="1"/>
    <col min="7" max="7" width="17" style="628" customWidth="1"/>
    <col min="8" max="8" width="20.7109375" style="628" customWidth="1"/>
    <col min="9" max="16384" width="11.42578125" style="628"/>
  </cols>
  <sheetData>
    <row r="1" spans="2:8" ht="6.75" customHeight="1" thickBot="1" x14ac:dyDescent="0.3"/>
    <row r="2" spans="2:8" ht="61.5" customHeight="1" thickTop="1" thickBot="1" x14ac:dyDescent="0.3">
      <c r="B2" s="629" t="s">
        <v>934</v>
      </c>
      <c r="C2" s="629" t="s">
        <v>1070</v>
      </c>
      <c r="D2" s="640" t="s">
        <v>1137</v>
      </c>
      <c r="E2" s="630" t="s">
        <v>1180</v>
      </c>
      <c r="F2" s="630" t="s">
        <v>1136</v>
      </c>
      <c r="G2" s="639" t="s">
        <v>1181</v>
      </c>
      <c r="H2" s="642" t="s">
        <v>968</v>
      </c>
    </row>
    <row r="3" spans="2:8" ht="105" customHeight="1" thickTop="1" x14ac:dyDescent="0.25">
      <c r="B3" s="1072" t="s">
        <v>1741</v>
      </c>
      <c r="C3" s="1072" t="s">
        <v>1915</v>
      </c>
      <c r="D3" s="1087" t="s">
        <v>1740</v>
      </c>
      <c r="E3" s="1087" t="s">
        <v>1739</v>
      </c>
      <c r="F3" s="1087" t="s">
        <v>1777</v>
      </c>
      <c r="G3" s="1084" t="s">
        <v>1742</v>
      </c>
      <c r="H3" s="721" t="s">
        <v>1753</v>
      </c>
    </row>
    <row r="4" spans="2:8" ht="105.75" customHeight="1" x14ac:dyDescent="0.25">
      <c r="B4" s="1072"/>
      <c r="C4" s="1086"/>
      <c r="D4" s="1072"/>
      <c r="E4" s="1072"/>
      <c r="F4" s="1086"/>
      <c r="G4" s="1077"/>
      <c r="H4" s="727" t="s">
        <v>1936</v>
      </c>
    </row>
    <row r="5" spans="2:8" ht="115.5" customHeight="1" x14ac:dyDescent="0.25">
      <c r="B5" s="1072"/>
      <c r="C5" s="1086"/>
      <c r="D5" s="1072"/>
      <c r="E5" s="1072"/>
      <c r="F5" s="1086"/>
      <c r="G5" s="1076" t="s">
        <v>1743</v>
      </c>
      <c r="H5" s="727" t="s">
        <v>1937</v>
      </c>
    </row>
    <row r="6" spans="2:8" ht="106.5" customHeight="1" x14ac:dyDescent="0.25">
      <c r="B6" s="1072"/>
      <c r="C6" s="1086"/>
      <c r="D6" s="1072"/>
      <c r="E6" s="1072"/>
      <c r="F6" s="1086"/>
      <c r="G6" s="1078"/>
      <c r="H6" s="727" t="s">
        <v>1754</v>
      </c>
    </row>
    <row r="7" spans="2:8" ht="126.75" customHeight="1" x14ac:dyDescent="0.25">
      <c r="B7" s="1072"/>
      <c r="C7" s="1086"/>
      <c r="D7" s="1072"/>
      <c r="E7" s="1086"/>
      <c r="F7" s="1086"/>
      <c r="G7" s="1077"/>
      <c r="H7" s="727" t="s">
        <v>1938</v>
      </c>
    </row>
    <row r="8" spans="2:8" ht="101.25" customHeight="1" x14ac:dyDescent="0.25">
      <c r="B8" s="1072"/>
      <c r="C8" s="1086"/>
      <c r="D8" s="1072"/>
      <c r="E8" s="1086"/>
      <c r="F8" s="1086"/>
      <c r="G8" s="719" t="s">
        <v>1744</v>
      </c>
      <c r="H8" s="727" t="s">
        <v>1673</v>
      </c>
    </row>
    <row r="9" spans="2:8" ht="124.5" customHeight="1" x14ac:dyDescent="0.25">
      <c r="B9" s="1072"/>
      <c r="C9" s="1086"/>
      <c r="D9" s="1072"/>
      <c r="E9" s="1086"/>
      <c r="F9" s="1086"/>
      <c r="G9" s="1076" t="s">
        <v>1745</v>
      </c>
      <c r="H9" s="727" t="s">
        <v>1755</v>
      </c>
    </row>
    <row r="10" spans="2:8" ht="111.75" customHeight="1" x14ac:dyDescent="0.25">
      <c r="B10" s="1072"/>
      <c r="C10" s="1086"/>
      <c r="D10" s="1072"/>
      <c r="E10" s="1086"/>
      <c r="F10" s="1086"/>
      <c r="G10" s="1077"/>
      <c r="H10" s="727" t="s">
        <v>1756</v>
      </c>
    </row>
    <row r="11" spans="2:8" ht="141" customHeight="1" x14ac:dyDescent="0.25">
      <c r="B11" s="1072"/>
      <c r="C11" s="1086"/>
      <c r="D11" s="1072"/>
      <c r="E11" s="1086"/>
      <c r="F11" s="1086"/>
      <c r="G11" s="1072" t="s">
        <v>1746</v>
      </c>
      <c r="H11" s="727" t="s">
        <v>1757</v>
      </c>
    </row>
    <row r="12" spans="2:8" ht="124.5" customHeight="1" x14ac:dyDescent="0.25">
      <c r="B12" s="1072"/>
      <c r="C12" s="1086"/>
      <c r="D12" s="1072"/>
      <c r="E12" s="1086"/>
      <c r="F12" s="1086"/>
      <c r="G12" s="1072"/>
      <c r="H12" s="727" t="s">
        <v>1758</v>
      </c>
    </row>
    <row r="13" spans="2:8" ht="71.25" customHeight="1" thickBot="1" x14ac:dyDescent="0.3">
      <c r="B13" s="1072"/>
      <c r="C13" s="1086"/>
      <c r="D13" s="1085"/>
      <c r="E13" s="1088"/>
      <c r="F13" s="1088"/>
      <c r="G13" s="1085"/>
      <c r="H13" s="722" t="s">
        <v>1759</v>
      </c>
    </row>
    <row r="14" spans="2:8" ht="66.75" customHeight="1" thickTop="1" x14ac:dyDescent="0.25">
      <c r="B14" s="1072"/>
      <c r="C14" s="1086"/>
      <c r="D14" s="1078" t="s">
        <v>1150</v>
      </c>
      <c r="E14" s="1078" t="s">
        <v>1368</v>
      </c>
      <c r="F14" s="1078" t="s">
        <v>1191</v>
      </c>
      <c r="G14" s="718" t="s">
        <v>1747</v>
      </c>
      <c r="H14" s="726" t="s">
        <v>1760</v>
      </c>
    </row>
    <row r="15" spans="2:8" ht="60" customHeight="1" x14ac:dyDescent="0.25">
      <c r="B15" s="1072"/>
      <c r="C15" s="1086"/>
      <c r="D15" s="1078"/>
      <c r="E15" s="1078"/>
      <c r="F15" s="1078"/>
      <c r="G15" s="1072" t="s">
        <v>1748</v>
      </c>
      <c r="H15" s="727" t="s">
        <v>1761</v>
      </c>
    </row>
    <row r="16" spans="2:8" ht="110.25" customHeight="1" x14ac:dyDescent="0.25">
      <c r="B16" s="1072"/>
      <c r="C16" s="1086"/>
      <c r="D16" s="1078"/>
      <c r="E16" s="1078"/>
      <c r="F16" s="1078"/>
      <c r="G16" s="1072"/>
      <c r="H16" s="727" t="s">
        <v>1762</v>
      </c>
    </row>
    <row r="17" spans="2:8" ht="105.75" customHeight="1" x14ac:dyDescent="0.25">
      <c r="B17" s="1072"/>
      <c r="C17" s="1086"/>
      <c r="D17" s="1078"/>
      <c r="E17" s="1078"/>
      <c r="F17" s="1078"/>
      <c r="G17" s="1072"/>
      <c r="H17" s="727" t="s">
        <v>1763</v>
      </c>
    </row>
    <row r="18" spans="2:8" ht="78" customHeight="1" x14ac:dyDescent="0.25">
      <c r="B18" s="1072"/>
      <c r="C18" s="1086"/>
      <c r="D18" s="1078"/>
      <c r="E18" s="1078"/>
      <c r="F18" s="1078"/>
      <c r="G18" s="1072"/>
      <c r="H18" s="727" t="s">
        <v>1926</v>
      </c>
    </row>
    <row r="19" spans="2:8" ht="106.5" customHeight="1" x14ac:dyDescent="0.25">
      <c r="B19" s="1072"/>
      <c r="C19" s="1086"/>
      <c r="D19" s="1078"/>
      <c r="E19" s="1078"/>
      <c r="F19" s="1078"/>
      <c r="G19" s="1072"/>
      <c r="H19" s="727" t="s">
        <v>1927</v>
      </c>
    </row>
    <row r="20" spans="2:8" ht="66.75" customHeight="1" x14ac:dyDescent="0.25">
      <c r="B20" s="1072"/>
      <c r="C20" s="1086"/>
      <c r="D20" s="1078"/>
      <c r="E20" s="1078"/>
      <c r="F20" s="1078"/>
      <c r="G20" s="1072"/>
      <c r="H20" s="727" t="s">
        <v>1674</v>
      </c>
    </row>
    <row r="21" spans="2:8" ht="156" customHeight="1" x14ac:dyDescent="0.25">
      <c r="B21" s="1072"/>
      <c r="C21" s="1086"/>
      <c r="D21" s="1078"/>
      <c r="E21" s="1078"/>
      <c r="F21" s="1078"/>
      <c r="G21" s="1072"/>
      <c r="H21" s="727" t="s">
        <v>1928</v>
      </c>
    </row>
    <row r="22" spans="2:8" ht="124.5" customHeight="1" x14ac:dyDescent="0.25">
      <c r="B22" s="1072"/>
      <c r="C22" s="1086"/>
      <c r="D22" s="1078"/>
      <c r="E22" s="1078"/>
      <c r="F22" s="1078"/>
      <c r="G22" s="1072"/>
      <c r="H22" s="727" t="s">
        <v>1929</v>
      </c>
    </row>
    <row r="23" spans="2:8" ht="63.75" customHeight="1" x14ac:dyDescent="0.25">
      <c r="B23" s="1072"/>
      <c r="C23" s="1086"/>
      <c r="D23" s="1078"/>
      <c r="E23" s="1078"/>
      <c r="F23" s="1078"/>
      <c r="G23" s="1072"/>
      <c r="H23" s="727" t="s">
        <v>1764</v>
      </c>
    </row>
    <row r="24" spans="2:8" ht="103.5" customHeight="1" x14ac:dyDescent="0.25">
      <c r="B24" s="1072"/>
      <c r="C24" s="1086"/>
      <c r="D24" s="1078"/>
      <c r="E24" s="1078"/>
      <c r="F24" s="1078"/>
      <c r="G24" s="1072" t="s">
        <v>1749</v>
      </c>
      <c r="H24" s="727" t="s">
        <v>1765</v>
      </c>
    </row>
    <row r="25" spans="2:8" ht="135.75" customHeight="1" x14ac:dyDescent="0.25">
      <c r="B25" s="1072"/>
      <c r="C25" s="1086"/>
      <c r="D25" s="1078"/>
      <c r="E25" s="1078"/>
      <c r="F25" s="1078"/>
      <c r="G25" s="1072"/>
      <c r="H25" s="727" t="s">
        <v>1766</v>
      </c>
    </row>
    <row r="26" spans="2:8" ht="93.75" customHeight="1" x14ac:dyDescent="0.25">
      <c r="B26" s="1072"/>
      <c r="C26" s="1086"/>
      <c r="D26" s="1078"/>
      <c r="E26" s="1078"/>
      <c r="F26" s="1078"/>
      <c r="G26" s="1072" t="s">
        <v>1750</v>
      </c>
      <c r="H26" s="727" t="s">
        <v>1767</v>
      </c>
    </row>
    <row r="27" spans="2:8" ht="126.75" customHeight="1" x14ac:dyDescent="0.25">
      <c r="B27" s="1072"/>
      <c r="C27" s="1086"/>
      <c r="D27" s="1078"/>
      <c r="E27" s="1078"/>
      <c r="F27" s="1078"/>
      <c r="G27" s="1072"/>
      <c r="H27" s="727" t="s">
        <v>1768</v>
      </c>
    </row>
    <row r="28" spans="2:8" ht="124.5" customHeight="1" x14ac:dyDescent="0.25">
      <c r="B28" s="1072"/>
      <c r="C28" s="1086"/>
      <c r="D28" s="1078"/>
      <c r="E28" s="1078"/>
      <c r="F28" s="1078"/>
      <c r="G28" s="1072"/>
      <c r="H28" s="727" t="s">
        <v>1769</v>
      </c>
    </row>
    <row r="29" spans="2:8" ht="168.75" customHeight="1" x14ac:dyDescent="0.25">
      <c r="B29" s="1072"/>
      <c r="C29" s="1086"/>
      <c r="D29" s="1078"/>
      <c r="E29" s="1078"/>
      <c r="F29" s="1078"/>
      <c r="G29" s="1072"/>
      <c r="H29" s="727" t="s">
        <v>1770</v>
      </c>
    </row>
    <row r="30" spans="2:8" ht="160.5" customHeight="1" x14ac:dyDescent="0.25">
      <c r="B30" s="1072"/>
      <c r="C30" s="1086"/>
      <c r="D30" s="1078"/>
      <c r="E30" s="1078"/>
      <c r="F30" s="1078"/>
      <c r="G30" s="1072"/>
      <c r="H30" s="727" t="s">
        <v>1771</v>
      </c>
    </row>
    <row r="31" spans="2:8" ht="184.5" customHeight="1" x14ac:dyDescent="0.25">
      <c r="B31" s="1072"/>
      <c r="C31" s="1086"/>
      <c r="D31" s="1078"/>
      <c r="E31" s="1078"/>
      <c r="F31" s="1078"/>
      <c r="G31" s="1076" t="s">
        <v>1751</v>
      </c>
      <c r="H31" s="727" t="s">
        <v>1772</v>
      </c>
    </row>
    <row r="32" spans="2:8" ht="85.5" customHeight="1" x14ac:dyDescent="0.25">
      <c r="B32" s="1072"/>
      <c r="C32" s="1086"/>
      <c r="D32" s="1078"/>
      <c r="E32" s="1078"/>
      <c r="F32" s="1078"/>
      <c r="G32" s="1078"/>
      <c r="H32" s="727" t="s">
        <v>1773</v>
      </c>
    </row>
    <row r="33" spans="2:8" ht="83.25" customHeight="1" x14ac:dyDescent="0.25">
      <c r="B33" s="1072"/>
      <c r="C33" s="1086"/>
      <c r="D33" s="1078"/>
      <c r="E33" s="1078"/>
      <c r="F33" s="1078"/>
      <c r="G33" s="1078"/>
      <c r="H33" s="727" t="s">
        <v>1774</v>
      </c>
    </row>
    <row r="34" spans="2:8" ht="84" customHeight="1" x14ac:dyDescent="0.25">
      <c r="B34" s="1072"/>
      <c r="C34" s="1086"/>
      <c r="D34" s="1078"/>
      <c r="E34" s="1078"/>
      <c r="F34" s="1078"/>
      <c r="G34" s="1078"/>
      <c r="H34" s="727" t="s">
        <v>1940</v>
      </c>
    </row>
    <row r="35" spans="2:8" ht="111.75" customHeight="1" x14ac:dyDescent="0.25">
      <c r="B35" s="1072"/>
      <c r="C35" s="1086"/>
      <c r="D35" s="1078"/>
      <c r="E35" s="1078"/>
      <c r="F35" s="1078"/>
      <c r="G35" s="1077"/>
      <c r="H35" s="727" t="s">
        <v>1942</v>
      </c>
    </row>
    <row r="36" spans="2:8" ht="141" customHeight="1" x14ac:dyDescent="0.25">
      <c r="B36" s="1072"/>
      <c r="C36" s="1086"/>
      <c r="D36" s="1078"/>
      <c r="E36" s="1078"/>
      <c r="F36" s="1078"/>
      <c r="G36" s="1072" t="s">
        <v>1752</v>
      </c>
      <c r="H36" s="727" t="s">
        <v>1775</v>
      </c>
    </row>
    <row r="37" spans="2:8" ht="169.5" customHeight="1" x14ac:dyDescent="0.25">
      <c r="B37" s="1072"/>
      <c r="C37" s="1086"/>
      <c r="D37" s="1077"/>
      <c r="E37" s="1077"/>
      <c r="F37" s="1077"/>
      <c r="G37" s="1072"/>
      <c r="H37" s="727" t="s">
        <v>1776</v>
      </c>
    </row>
  </sheetData>
  <mergeCells count="17">
    <mergeCell ref="B3:B37"/>
    <mergeCell ref="C3:C37"/>
    <mergeCell ref="D3:D13"/>
    <mergeCell ref="E3:E13"/>
    <mergeCell ref="F3:F13"/>
    <mergeCell ref="G36:G37"/>
    <mergeCell ref="F14:F37"/>
    <mergeCell ref="E14:E37"/>
    <mergeCell ref="D14:D37"/>
    <mergeCell ref="G24:G25"/>
    <mergeCell ref="G26:G30"/>
    <mergeCell ref="G15:G23"/>
    <mergeCell ref="G3:G4"/>
    <mergeCell ref="G5:G7"/>
    <mergeCell ref="G9:G10"/>
    <mergeCell ref="G31:G35"/>
    <mergeCell ref="G11:G13"/>
  </mergeCells>
  <printOptions horizontalCentered="1" verticalCentered="1"/>
  <pageMargins left="0.70866141732283472" right="0.70866141732283472" top="0.55118110236220474" bottom="0.55118110236220474" header="0.31496062992125984" footer="0.31496062992125984"/>
  <pageSetup scale="7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5"/>
  <sheetViews>
    <sheetView workbookViewId="0">
      <selection activeCell="E3" sqref="E3:E5"/>
    </sheetView>
  </sheetViews>
  <sheetFormatPr baseColWidth="10" defaultRowHeight="15" x14ac:dyDescent="0.25"/>
  <cols>
    <col min="1" max="1" width="4.7109375" style="628" customWidth="1"/>
    <col min="2" max="3" width="17.7109375" style="628" customWidth="1"/>
    <col min="4" max="5" width="20" style="628" customWidth="1"/>
    <col min="6" max="6" width="17.5703125" style="628" customWidth="1"/>
    <col min="7" max="7" width="17.42578125" style="628" customWidth="1"/>
    <col min="8" max="8" width="14.42578125" style="628" customWidth="1"/>
    <col min="9" max="16384" width="11.42578125" style="628"/>
  </cols>
  <sheetData>
    <row r="1" spans="2:8" ht="15.75" thickBot="1" x14ac:dyDescent="0.3"/>
    <row r="2" spans="2:8" ht="41.25" customHeight="1" thickTop="1" x14ac:dyDescent="0.25">
      <c r="B2" s="629" t="s">
        <v>934</v>
      </c>
      <c r="C2" s="629" t="s">
        <v>1070</v>
      </c>
      <c r="D2" s="640" t="s">
        <v>1137</v>
      </c>
      <c r="E2" s="630" t="s">
        <v>1180</v>
      </c>
      <c r="F2" s="630" t="s">
        <v>1136</v>
      </c>
      <c r="G2" s="639" t="s">
        <v>1181</v>
      </c>
      <c r="H2" s="642" t="s">
        <v>968</v>
      </c>
    </row>
    <row r="3" spans="2:8" ht="90" x14ac:dyDescent="0.25">
      <c r="B3" s="1072" t="s">
        <v>963</v>
      </c>
      <c r="C3" s="1072" t="s">
        <v>1914</v>
      </c>
      <c r="D3" s="1072" t="s">
        <v>1778</v>
      </c>
      <c r="E3" s="1072" t="s">
        <v>1871</v>
      </c>
      <c r="F3" s="1072" t="s">
        <v>1872</v>
      </c>
      <c r="G3" s="1072" t="s">
        <v>1155</v>
      </c>
      <c r="H3" s="727" t="s">
        <v>1873</v>
      </c>
    </row>
    <row r="4" spans="2:8" ht="105" x14ac:dyDescent="0.25">
      <c r="B4" s="1072"/>
      <c r="C4" s="1072"/>
      <c r="D4" s="1072"/>
      <c r="E4" s="1072"/>
      <c r="F4" s="1072"/>
      <c r="G4" s="1072"/>
      <c r="H4" s="727" t="s">
        <v>1874</v>
      </c>
    </row>
    <row r="5" spans="2:8" ht="120" x14ac:dyDescent="0.25">
      <c r="B5" s="1072"/>
      <c r="C5" s="1072"/>
      <c r="D5" s="1072"/>
      <c r="E5" s="1072"/>
      <c r="F5" s="1072"/>
      <c r="G5" s="1072"/>
      <c r="H5" s="727" t="s">
        <v>1875</v>
      </c>
    </row>
  </sheetData>
  <mergeCells count="6">
    <mergeCell ref="G3:G5"/>
    <mergeCell ref="B3:B5"/>
    <mergeCell ref="C3:C5"/>
    <mergeCell ref="D3:D5"/>
    <mergeCell ref="E3:E5"/>
    <mergeCell ref="F3:F5"/>
  </mergeCells>
  <pageMargins left="0.7" right="0.7" top="0.75" bottom="0.75" header="0.3" footer="0.3"/>
  <pageSetup scale="8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3"/>
  <sheetViews>
    <sheetView workbookViewId="0">
      <selection activeCell="E3" sqref="E3"/>
    </sheetView>
  </sheetViews>
  <sheetFormatPr baseColWidth="10" defaultRowHeight="15" x14ac:dyDescent="0.25"/>
  <cols>
    <col min="1" max="1" width="4.28515625" style="628" customWidth="1"/>
    <col min="2" max="3" width="17.7109375" style="628" customWidth="1"/>
    <col min="4" max="5" width="20" style="628" customWidth="1"/>
    <col min="6" max="6" width="16.42578125" style="628" customWidth="1"/>
    <col min="7" max="7" width="15" style="628" customWidth="1"/>
    <col min="8" max="8" width="16.42578125" style="628" customWidth="1"/>
    <col min="9" max="16384" width="11.42578125" style="628"/>
  </cols>
  <sheetData>
    <row r="1" spans="2:10" ht="15.75" thickBot="1" x14ac:dyDescent="0.3"/>
    <row r="2" spans="2:10" ht="41.25" customHeight="1" thickTop="1" x14ac:dyDescent="0.25">
      <c r="B2" s="629" t="s">
        <v>934</v>
      </c>
      <c r="C2" s="629" t="s">
        <v>1070</v>
      </c>
      <c r="D2" s="640" t="s">
        <v>1137</v>
      </c>
      <c r="E2" s="630" t="s">
        <v>1180</v>
      </c>
      <c r="F2" s="630" t="s">
        <v>1136</v>
      </c>
      <c r="G2" s="639" t="s">
        <v>1181</v>
      </c>
      <c r="H2" s="642" t="s">
        <v>968</v>
      </c>
    </row>
    <row r="3" spans="2:10" ht="147" customHeight="1" x14ac:dyDescent="0.25">
      <c r="B3" s="720" t="s">
        <v>1157</v>
      </c>
      <c r="C3" s="720" t="s">
        <v>1913</v>
      </c>
      <c r="D3" s="720" t="s">
        <v>1876</v>
      </c>
      <c r="E3" s="720" t="s">
        <v>1962</v>
      </c>
      <c r="F3" s="720" t="s">
        <v>1779</v>
      </c>
      <c r="G3" s="720" t="s">
        <v>1780</v>
      </c>
      <c r="H3" s="720" t="s">
        <v>1781</v>
      </c>
      <c r="J3" s="729"/>
    </row>
  </sheetData>
  <pageMargins left="0.7" right="0.7" top="0.75" bottom="0.75" header="0.3" footer="0.3"/>
  <pageSetup scale="9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7"/>
  <sheetViews>
    <sheetView workbookViewId="0">
      <selection activeCell="E3" sqref="E3:E7"/>
    </sheetView>
  </sheetViews>
  <sheetFormatPr baseColWidth="10" defaultRowHeight="15" x14ac:dyDescent="0.25"/>
  <cols>
    <col min="1" max="1" width="3" style="628" customWidth="1"/>
    <col min="2" max="3" width="17.7109375" style="628" customWidth="1"/>
    <col min="4" max="5" width="20" style="628" customWidth="1"/>
    <col min="6" max="6" width="14.42578125" style="628" customWidth="1"/>
    <col min="7" max="7" width="17.28515625" style="628" customWidth="1"/>
    <col min="8" max="8" width="20.28515625" style="628" customWidth="1"/>
    <col min="9" max="16384" width="11.42578125" style="628"/>
  </cols>
  <sheetData>
    <row r="1" spans="2:8" ht="15.75" thickBot="1" x14ac:dyDescent="0.3"/>
    <row r="2" spans="2:8" ht="41.25" customHeight="1" thickTop="1" x14ac:dyDescent="0.25">
      <c r="B2" s="629" t="s">
        <v>934</v>
      </c>
      <c r="C2" s="629" t="s">
        <v>1070</v>
      </c>
      <c r="D2" s="640" t="s">
        <v>1137</v>
      </c>
      <c r="E2" s="630" t="s">
        <v>1180</v>
      </c>
      <c r="F2" s="630" t="s">
        <v>1136</v>
      </c>
      <c r="G2" s="639" t="s">
        <v>1181</v>
      </c>
      <c r="H2" s="642" t="s">
        <v>968</v>
      </c>
    </row>
    <row r="3" spans="2:8" ht="75" customHeight="1" x14ac:dyDescent="0.25">
      <c r="B3" s="1072" t="s">
        <v>1782</v>
      </c>
      <c r="C3" s="1072" t="s">
        <v>1963</v>
      </c>
      <c r="D3" s="1072" t="s">
        <v>1866</v>
      </c>
      <c r="E3" s="1072" t="s">
        <v>1877</v>
      </c>
      <c r="F3" s="1072" t="s">
        <v>1783</v>
      </c>
      <c r="G3" s="1076" t="s">
        <v>1784</v>
      </c>
      <c r="H3" s="648" t="s">
        <v>1787</v>
      </c>
    </row>
    <row r="4" spans="2:8" ht="72.75" customHeight="1" x14ac:dyDescent="0.25">
      <c r="B4" s="1072"/>
      <c r="C4" s="1072"/>
      <c r="D4" s="1072"/>
      <c r="E4" s="1072"/>
      <c r="F4" s="1072"/>
      <c r="G4" s="1077"/>
      <c r="H4" s="727" t="s">
        <v>1788</v>
      </c>
    </row>
    <row r="5" spans="2:8" ht="60" x14ac:dyDescent="0.25">
      <c r="B5" s="1072"/>
      <c r="C5" s="1072"/>
      <c r="D5" s="1072"/>
      <c r="E5" s="1072"/>
      <c r="F5" s="1072"/>
      <c r="G5" s="648" t="s">
        <v>1785</v>
      </c>
      <c r="H5" s="648" t="s">
        <v>1789</v>
      </c>
    </row>
    <row r="6" spans="2:8" ht="90" x14ac:dyDescent="0.25">
      <c r="B6" s="1072"/>
      <c r="C6" s="1072"/>
      <c r="D6" s="1072"/>
      <c r="E6" s="1072"/>
      <c r="F6" s="1072"/>
      <c r="G6" s="1072" t="s">
        <v>1786</v>
      </c>
      <c r="H6" s="648" t="s">
        <v>1790</v>
      </c>
    </row>
    <row r="7" spans="2:8" ht="75" customHeight="1" x14ac:dyDescent="0.25">
      <c r="B7" s="1072"/>
      <c r="C7" s="1072"/>
      <c r="D7" s="1072"/>
      <c r="E7" s="1072"/>
      <c r="F7" s="1072"/>
      <c r="G7" s="1072"/>
      <c r="H7" s="727" t="s">
        <v>1791</v>
      </c>
    </row>
  </sheetData>
  <mergeCells count="7">
    <mergeCell ref="B3:B7"/>
    <mergeCell ref="G6:G7"/>
    <mergeCell ref="F3:F7"/>
    <mergeCell ref="E3:E7"/>
    <mergeCell ref="D3:D7"/>
    <mergeCell ref="C3:C7"/>
    <mergeCell ref="G3:G4"/>
  </mergeCells>
  <pageMargins left="0.7" right="0.7" top="0.75" bottom="0.75" header="0.3" footer="0.3"/>
  <pageSetup scale="8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33"/>
  <sheetViews>
    <sheetView topLeftCell="A27" zoomScale="80" zoomScaleNormal="80" workbookViewId="0">
      <selection activeCell="E28" sqref="E28:E33"/>
    </sheetView>
  </sheetViews>
  <sheetFormatPr baseColWidth="10" defaultRowHeight="15" x14ac:dyDescent="0.25"/>
  <cols>
    <col min="1" max="1" width="6" style="628" customWidth="1"/>
    <col min="2" max="3" width="17.7109375" style="628" customWidth="1"/>
    <col min="4" max="5" width="20" style="628" customWidth="1"/>
    <col min="6" max="6" width="14.42578125" style="628" customWidth="1"/>
    <col min="7" max="7" width="21.7109375" style="628" customWidth="1"/>
    <col min="8" max="8" width="25.140625" style="628" customWidth="1"/>
    <col min="9" max="16384" width="11.42578125" style="628"/>
  </cols>
  <sheetData>
    <row r="1" spans="2:8" ht="15.75" thickBot="1" x14ac:dyDescent="0.3"/>
    <row r="2" spans="2:8" ht="60.75" customHeight="1" thickTop="1" x14ac:dyDescent="0.25">
      <c r="B2" s="629" t="s">
        <v>934</v>
      </c>
      <c r="C2" s="629" t="s">
        <v>1070</v>
      </c>
      <c r="D2" s="640" t="s">
        <v>1137</v>
      </c>
      <c r="E2" s="630" t="s">
        <v>1180</v>
      </c>
      <c r="F2" s="630" t="s">
        <v>1136</v>
      </c>
      <c r="G2" s="639" t="s">
        <v>1181</v>
      </c>
      <c r="H2" s="642" t="s">
        <v>968</v>
      </c>
    </row>
    <row r="3" spans="2:8" ht="108" customHeight="1" x14ac:dyDescent="0.25">
      <c r="B3" s="1072" t="s">
        <v>1792</v>
      </c>
      <c r="C3" s="1072" t="s">
        <v>1912</v>
      </c>
      <c r="D3" s="1072" t="s">
        <v>1867</v>
      </c>
      <c r="E3" s="1079" t="s">
        <v>1878</v>
      </c>
      <c r="F3" s="1072" t="s">
        <v>1884</v>
      </c>
      <c r="G3" s="1076" t="s">
        <v>1793</v>
      </c>
      <c r="H3" s="690" t="s">
        <v>1805</v>
      </c>
    </row>
    <row r="4" spans="2:8" ht="53.25" customHeight="1" x14ac:dyDescent="0.25">
      <c r="B4" s="1072"/>
      <c r="C4" s="1072"/>
      <c r="D4" s="1072"/>
      <c r="E4" s="1079"/>
      <c r="F4" s="1072"/>
      <c r="G4" s="1078"/>
      <c r="H4" s="643" t="s">
        <v>1806</v>
      </c>
    </row>
    <row r="5" spans="2:8" ht="87" customHeight="1" x14ac:dyDescent="0.25">
      <c r="B5" s="1072"/>
      <c r="C5" s="1072"/>
      <c r="D5" s="1072"/>
      <c r="E5" s="1079"/>
      <c r="F5" s="1072"/>
      <c r="G5" s="1078"/>
      <c r="H5" s="690" t="s">
        <v>1807</v>
      </c>
    </row>
    <row r="6" spans="2:8" ht="99" customHeight="1" x14ac:dyDescent="0.25">
      <c r="B6" s="1072"/>
      <c r="C6" s="1072"/>
      <c r="D6" s="1072"/>
      <c r="E6" s="1079"/>
      <c r="F6" s="1072"/>
      <c r="G6" s="1078"/>
      <c r="H6" s="690" t="s">
        <v>1808</v>
      </c>
    </row>
    <row r="7" spans="2:8" ht="78.75" customHeight="1" x14ac:dyDescent="0.25">
      <c r="B7" s="1072"/>
      <c r="C7" s="1072"/>
      <c r="D7" s="1072"/>
      <c r="E7" s="1079"/>
      <c r="F7" s="1072"/>
      <c r="G7" s="1078"/>
      <c r="H7" s="690" t="s">
        <v>1809</v>
      </c>
    </row>
    <row r="8" spans="2:8" ht="144" customHeight="1" x14ac:dyDescent="0.25">
      <c r="B8" s="1072"/>
      <c r="C8" s="1072"/>
      <c r="D8" s="1072"/>
      <c r="E8" s="1079"/>
      <c r="F8" s="1072"/>
      <c r="G8" s="1078"/>
      <c r="H8" s="690" t="s">
        <v>1810</v>
      </c>
    </row>
    <row r="9" spans="2:8" ht="72" customHeight="1" x14ac:dyDescent="0.25">
      <c r="B9" s="1072"/>
      <c r="C9" s="1072"/>
      <c r="D9" s="1072"/>
      <c r="E9" s="1079"/>
      <c r="F9" s="1072"/>
      <c r="G9" s="1078"/>
      <c r="H9" s="690" t="s">
        <v>1811</v>
      </c>
    </row>
    <row r="10" spans="2:8" ht="73.5" customHeight="1" x14ac:dyDescent="0.25">
      <c r="B10" s="1072"/>
      <c r="C10" s="1072"/>
      <c r="D10" s="1072"/>
      <c r="E10" s="1079"/>
      <c r="F10" s="1072"/>
      <c r="G10" s="1077"/>
      <c r="H10" s="690" t="s">
        <v>1812</v>
      </c>
    </row>
    <row r="11" spans="2:8" ht="92.25" customHeight="1" x14ac:dyDescent="0.25">
      <c r="B11" s="1072"/>
      <c r="C11" s="1072"/>
      <c r="D11" s="1072"/>
      <c r="E11" s="1079"/>
      <c r="F11" s="1072"/>
      <c r="G11" s="1076" t="s">
        <v>1794</v>
      </c>
      <c r="H11" s="641" t="s">
        <v>1813</v>
      </c>
    </row>
    <row r="12" spans="2:8" ht="109.5" customHeight="1" x14ac:dyDescent="0.25">
      <c r="B12" s="1072"/>
      <c r="C12" s="1072"/>
      <c r="D12" s="1072"/>
      <c r="E12" s="1079"/>
      <c r="F12" s="1072"/>
      <c r="G12" s="1078"/>
      <c r="H12" s="643" t="s">
        <v>1814</v>
      </c>
    </row>
    <row r="13" spans="2:8" ht="114" customHeight="1" x14ac:dyDescent="0.25">
      <c r="B13" s="1072"/>
      <c r="C13" s="1072"/>
      <c r="D13" s="1072"/>
      <c r="E13" s="1079"/>
      <c r="F13" s="1072"/>
      <c r="G13" s="1078"/>
      <c r="H13" s="690" t="s">
        <v>1815</v>
      </c>
    </row>
    <row r="14" spans="2:8" ht="78" customHeight="1" x14ac:dyDescent="0.25">
      <c r="B14" s="1072"/>
      <c r="C14" s="1072"/>
      <c r="D14" s="1072"/>
      <c r="E14" s="1079"/>
      <c r="F14" s="1072"/>
      <c r="G14" s="1077"/>
      <c r="H14" s="643" t="s">
        <v>1816</v>
      </c>
    </row>
    <row r="15" spans="2:8" ht="98.25" customHeight="1" x14ac:dyDescent="0.25">
      <c r="B15" s="1072"/>
      <c r="C15" s="1072"/>
      <c r="D15" s="1072"/>
      <c r="E15" s="1079"/>
      <c r="F15" s="1072"/>
      <c r="G15" s="641" t="s">
        <v>1795</v>
      </c>
      <c r="H15" s="641" t="s">
        <v>1837</v>
      </c>
    </row>
    <row r="16" spans="2:8" ht="90" customHeight="1" x14ac:dyDescent="0.25">
      <c r="B16" s="1072"/>
      <c r="C16" s="1072"/>
      <c r="D16" s="1072" t="s">
        <v>1870</v>
      </c>
      <c r="E16" s="1072" t="s">
        <v>1879</v>
      </c>
      <c r="F16" s="1072" t="s">
        <v>1885</v>
      </c>
      <c r="G16" s="1076" t="s">
        <v>1796</v>
      </c>
      <c r="H16" s="641" t="s">
        <v>1817</v>
      </c>
    </row>
    <row r="17" spans="2:8" ht="75" x14ac:dyDescent="0.25">
      <c r="B17" s="1072"/>
      <c r="C17" s="1072"/>
      <c r="D17" s="1072"/>
      <c r="E17" s="1072"/>
      <c r="F17" s="1072"/>
      <c r="G17" s="1078"/>
      <c r="H17" s="643" t="s">
        <v>1818</v>
      </c>
    </row>
    <row r="18" spans="2:8" ht="102" customHeight="1" x14ac:dyDescent="0.25">
      <c r="B18" s="1072"/>
      <c r="C18" s="1072"/>
      <c r="D18" s="1072"/>
      <c r="E18" s="1072"/>
      <c r="F18" s="1072"/>
      <c r="G18" s="1078"/>
      <c r="H18" s="643" t="s">
        <v>1819</v>
      </c>
    </row>
    <row r="19" spans="2:8" ht="75" x14ac:dyDescent="0.25">
      <c r="B19" s="1072"/>
      <c r="C19" s="1072"/>
      <c r="D19" s="1072"/>
      <c r="E19" s="1072"/>
      <c r="F19" s="1072"/>
      <c r="G19" s="1078"/>
      <c r="H19" s="643" t="s">
        <v>1820</v>
      </c>
    </row>
    <row r="20" spans="2:8" ht="60" x14ac:dyDescent="0.25">
      <c r="B20" s="1072"/>
      <c r="C20" s="1072"/>
      <c r="D20" s="1072"/>
      <c r="E20" s="1072"/>
      <c r="F20" s="1072"/>
      <c r="G20" s="1078"/>
      <c r="H20" s="643" t="s">
        <v>1821</v>
      </c>
    </row>
    <row r="21" spans="2:8" ht="86.25" customHeight="1" x14ac:dyDescent="0.25">
      <c r="B21" s="1072"/>
      <c r="C21" s="1072"/>
      <c r="D21" s="1072"/>
      <c r="E21" s="1072"/>
      <c r="F21" s="1072"/>
      <c r="G21" s="1076" t="s">
        <v>1797</v>
      </c>
      <c r="H21" s="641" t="s">
        <v>1822</v>
      </c>
    </row>
    <row r="22" spans="2:8" ht="89.25" customHeight="1" x14ac:dyDescent="0.25">
      <c r="B22" s="1072"/>
      <c r="C22" s="1072"/>
      <c r="D22" s="1072"/>
      <c r="E22" s="1072"/>
      <c r="F22" s="1072"/>
      <c r="G22" s="1078"/>
      <c r="H22" s="643" t="s">
        <v>1823</v>
      </c>
    </row>
    <row r="23" spans="2:8" ht="96" customHeight="1" x14ac:dyDescent="0.25">
      <c r="B23" s="1072"/>
      <c r="C23" s="1072"/>
      <c r="D23" s="1072"/>
      <c r="E23" s="1072"/>
      <c r="F23" s="1072"/>
      <c r="G23" s="1078"/>
      <c r="H23" s="643" t="s">
        <v>1824</v>
      </c>
    </row>
    <row r="24" spans="2:8" ht="82.5" customHeight="1" x14ac:dyDescent="0.25">
      <c r="B24" s="1072"/>
      <c r="C24" s="1072"/>
      <c r="D24" s="1072"/>
      <c r="E24" s="1072"/>
      <c r="F24" s="1072"/>
      <c r="G24" s="1077"/>
      <c r="H24" s="643" t="s">
        <v>1825</v>
      </c>
    </row>
    <row r="25" spans="2:8" ht="66.75" customHeight="1" x14ac:dyDescent="0.25">
      <c r="B25" s="1072"/>
      <c r="C25" s="1072"/>
      <c r="D25" s="1072" t="s">
        <v>1869</v>
      </c>
      <c r="E25" s="1079" t="s">
        <v>1880</v>
      </c>
      <c r="F25" s="1072" t="s">
        <v>1886</v>
      </c>
      <c r="G25" s="641" t="s">
        <v>1798</v>
      </c>
      <c r="H25" s="641" t="s">
        <v>1826</v>
      </c>
    </row>
    <row r="26" spans="2:8" ht="45" x14ac:dyDescent="0.25">
      <c r="B26" s="1072"/>
      <c r="C26" s="1072"/>
      <c r="D26" s="1072"/>
      <c r="E26" s="1079"/>
      <c r="F26" s="1072"/>
      <c r="G26" s="641" t="s">
        <v>1799</v>
      </c>
      <c r="H26" s="641" t="s">
        <v>1827</v>
      </c>
    </row>
    <row r="27" spans="2:8" ht="60" customHeight="1" x14ac:dyDescent="0.25">
      <c r="B27" s="1072"/>
      <c r="C27" s="1072"/>
      <c r="D27" s="1072"/>
      <c r="E27" s="1079"/>
      <c r="F27" s="1072"/>
      <c r="G27" s="641" t="s">
        <v>1800</v>
      </c>
      <c r="H27" s="641" t="s">
        <v>1828</v>
      </c>
    </row>
    <row r="28" spans="2:8" ht="90" customHeight="1" x14ac:dyDescent="0.25">
      <c r="B28" s="1072"/>
      <c r="C28" s="1072"/>
      <c r="D28" s="1072" t="s">
        <v>1868</v>
      </c>
      <c r="E28" s="1072" t="s">
        <v>1881</v>
      </c>
      <c r="F28" s="1072" t="s">
        <v>1888</v>
      </c>
      <c r="G28" s="641" t="s">
        <v>1801</v>
      </c>
      <c r="H28" s="641" t="s">
        <v>1829</v>
      </c>
    </row>
    <row r="29" spans="2:8" ht="75" x14ac:dyDescent="0.25">
      <c r="B29" s="1072"/>
      <c r="C29" s="1072"/>
      <c r="D29" s="1072"/>
      <c r="E29" s="1072"/>
      <c r="F29" s="1072"/>
      <c r="G29" s="641" t="s">
        <v>1802</v>
      </c>
      <c r="H29" s="641" t="s">
        <v>1830</v>
      </c>
    </row>
    <row r="30" spans="2:8" ht="90" customHeight="1" x14ac:dyDescent="0.25">
      <c r="B30" s="1072"/>
      <c r="C30" s="1072"/>
      <c r="D30" s="1072"/>
      <c r="E30" s="1072"/>
      <c r="F30" s="1072"/>
      <c r="G30" s="1076" t="s">
        <v>1803</v>
      </c>
      <c r="H30" s="690" t="s">
        <v>1831</v>
      </c>
    </row>
    <row r="31" spans="2:8" ht="105" customHeight="1" x14ac:dyDescent="0.25">
      <c r="B31" s="1072"/>
      <c r="C31" s="1072"/>
      <c r="D31" s="1072"/>
      <c r="E31" s="1072"/>
      <c r="F31" s="1072"/>
      <c r="G31" s="1078"/>
      <c r="H31" s="690" t="s">
        <v>1832</v>
      </c>
    </row>
    <row r="32" spans="2:8" ht="83.25" customHeight="1" x14ac:dyDescent="0.25">
      <c r="B32" s="1072"/>
      <c r="C32" s="1072"/>
      <c r="D32" s="1072"/>
      <c r="E32" s="1072"/>
      <c r="F32" s="1072"/>
      <c r="G32" s="1077"/>
      <c r="H32" s="690" t="s">
        <v>1833</v>
      </c>
    </row>
    <row r="33" spans="2:8" ht="96.75" customHeight="1" x14ac:dyDescent="0.25">
      <c r="B33" s="1072"/>
      <c r="C33" s="1072"/>
      <c r="D33" s="1072"/>
      <c r="E33" s="1072"/>
      <c r="F33" s="1072"/>
      <c r="G33" s="720" t="s">
        <v>1804</v>
      </c>
      <c r="H33" s="720" t="s">
        <v>1834</v>
      </c>
    </row>
  </sheetData>
  <mergeCells count="19">
    <mergeCell ref="G3:G10"/>
    <mergeCell ref="G11:G14"/>
    <mergeCell ref="G30:G32"/>
    <mergeCell ref="G16:G20"/>
    <mergeCell ref="G21:G24"/>
    <mergeCell ref="B3:B33"/>
    <mergeCell ref="C3:C33"/>
    <mergeCell ref="D28:D33"/>
    <mergeCell ref="E28:E33"/>
    <mergeCell ref="F28:F33"/>
    <mergeCell ref="E3:E15"/>
    <mergeCell ref="E25:E27"/>
    <mergeCell ref="D3:D15"/>
    <mergeCell ref="D25:D27"/>
    <mergeCell ref="D16:D24"/>
    <mergeCell ref="E16:E24"/>
    <mergeCell ref="F3:F15"/>
    <mergeCell ref="F25:F27"/>
    <mergeCell ref="F16:F24"/>
  </mergeCells>
  <pageMargins left="0.70866141732283472" right="0.70866141732283472" top="0.74803149606299213" bottom="0.74803149606299213" header="0.31496062992125984" footer="0.31496062992125984"/>
  <pageSetup scale="8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9"/>
  <sheetViews>
    <sheetView topLeftCell="A4" workbookViewId="0">
      <selection activeCell="E7" sqref="E7:E9"/>
    </sheetView>
  </sheetViews>
  <sheetFormatPr baseColWidth="10" defaultRowHeight="15" x14ac:dyDescent="0.25"/>
  <cols>
    <col min="1" max="1" width="5.140625" style="628" customWidth="1"/>
    <col min="2" max="3" width="17.7109375" style="628" customWidth="1"/>
    <col min="4" max="5" width="20" style="628" customWidth="1"/>
    <col min="6" max="6" width="14.42578125" style="628" customWidth="1"/>
    <col min="7" max="7" width="15.85546875" style="628" customWidth="1"/>
    <col min="8" max="8" width="20" style="628" customWidth="1"/>
    <col min="9" max="16384" width="11.42578125" style="628"/>
  </cols>
  <sheetData>
    <row r="1" spans="2:8" ht="15.75" thickBot="1" x14ac:dyDescent="0.3"/>
    <row r="2" spans="2:8" ht="41.25" customHeight="1" thickTop="1" x14ac:dyDescent="0.25">
      <c r="B2" s="629" t="s">
        <v>934</v>
      </c>
      <c r="C2" s="629" t="s">
        <v>1070</v>
      </c>
      <c r="D2" s="640" t="s">
        <v>1137</v>
      </c>
      <c r="E2" s="667" t="s">
        <v>1180</v>
      </c>
      <c r="F2" s="667" t="s">
        <v>1136</v>
      </c>
      <c r="G2" s="666" t="s">
        <v>1181</v>
      </c>
      <c r="H2" s="642" t="s">
        <v>968</v>
      </c>
    </row>
    <row r="3" spans="2:8" ht="78" customHeight="1" x14ac:dyDescent="0.25">
      <c r="B3" s="1072" t="s">
        <v>1839</v>
      </c>
      <c r="C3" s="1072" t="s">
        <v>1911</v>
      </c>
      <c r="D3" s="1076" t="s">
        <v>1889</v>
      </c>
      <c r="E3" s="1076" t="s">
        <v>1882</v>
      </c>
      <c r="F3" s="1076" t="s">
        <v>1840</v>
      </c>
      <c r="G3" s="1076" t="s">
        <v>1842</v>
      </c>
      <c r="H3" s="724" t="s">
        <v>1845</v>
      </c>
    </row>
    <row r="4" spans="2:8" ht="78" customHeight="1" x14ac:dyDescent="0.25">
      <c r="B4" s="1072"/>
      <c r="C4" s="1072"/>
      <c r="D4" s="1078"/>
      <c r="E4" s="1078"/>
      <c r="F4" s="1078"/>
      <c r="G4" s="1078"/>
      <c r="H4" s="724" t="s">
        <v>1846</v>
      </c>
    </row>
    <row r="5" spans="2:8" ht="78" customHeight="1" x14ac:dyDescent="0.25">
      <c r="B5" s="1072"/>
      <c r="C5" s="1072"/>
      <c r="D5" s="1078"/>
      <c r="E5" s="1078"/>
      <c r="F5" s="1078"/>
      <c r="G5" s="1078"/>
      <c r="H5" s="724" t="s">
        <v>1847</v>
      </c>
    </row>
    <row r="6" spans="2:8" ht="95.25" customHeight="1" x14ac:dyDescent="0.25">
      <c r="B6" s="1072"/>
      <c r="C6" s="1072"/>
      <c r="D6" s="1077"/>
      <c r="E6" s="1077"/>
      <c r="F6" s="1077"/>
      <c r="G6" s="1077"/>
      <c r="H6" s="724" t="s">
        <v>1848</v>
      </c>
    </row>
    <row r="7" spans="2:8" ht="88.5" customHeight="1" x14ac:dyDescent="0.25">
      <c r="B7" s="1072"/>
      <c r="C7" s="1072"/>
      <c r="D7" s="1072" t="s">
        <v>1890</v>
      </c>
      <c r="E7" s="1072" t="s">
        <v>1883</v>
      </c>
      <c r="F7" s="1072" t="s">
        <v>1841</v>
      </c>
      <c r="G7" s="1076" t="s">
        <v>1843</v>
      </c>
      <c r="H7" s="724" t="s">
        <v>1851</v>
      </c>
    </row>
    <row r="8" spans="2:8" ht="103.5" customHeight="1" x14ac:dyDescent="0.25">
      <c r="B8" s="1072"/>
      <c r="C8" s="1072"/>
      <c r="D8" s="1072"/>
      <c r="E8" s="1072"/>
      <c r="F8" s="1072"/>
      <c r="G8" s="1077"/>
      <c r="H8" s="724" t="s">
        <v>1849</v>
      </c>
    </row>
    <row r="9" spans="2:8" ht="111" customHeight="1" x14ac:dyDescent="0.25">
      <c r="B9" s="1072"/>
      <c r="C9" s="1072"/>
      <c r="D9" s="1072"/>
      <c r="E9" s="1072"/>
      <c r="F9" s="1086"/>
      <c r="G9" s="641" t="s">
        <v>1844</v>
      </c>
      <c r="H9" s="724" t="s">
        <v>1850</v>
      </c>
    </row>
  </sheetData>
  <mergeCells count="10">
    <mergeCell ref="F3:F6"/>
    <mergeCell ref="G3:G6"/>
    <mergeCell ref="G7:G8"/>
    <mergeCell ref="F7:F9"/>
    <mergeCell ref="B3:B9"/>
    <mergeCell ref="C3:C9"/>
    <mergeCell ref="D7:D9"/>
    <mergeCell ref="E7:E9"/>
    <mergeCell ref="D3:D6"/>
    <mergeCell ref="E3:E6"/>
  </mergeCells>
  <pageMargins left="0.7" right="0.7" top="0.75" bottom="0.75" header="0.3" footer="0.3"/>
  <pageSetup scale="9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5"/>
  <sheetViews>
    <sheetView topLeftCell="A4" workbookViewId="0">
      <selection activeCell="E3" sqref="E3:E5"/>
    </sheetView>
  </sheetViews>
  <sheetFormatPr baseColWidth="10" defaultRowHeight="15" x14ac:dyDescent="0.25"/>
  <cols>
    <col min="1" max="1" width="11.42578125" style="628"/>
    <col min="2" max="3" width="17.7109375" style="628" customWidth="1"/>
    <col min="4" max="5" width="20" style="628" customWidth="1"/>
    <col min="6" max="6" width="14.42578125" style="628" customWidth="1"/>
    <col min="7" max="7" width="16.42578125" style="628" customWidth="1"/>
    <col min="8" max="8" width="15.7109375" style="628" customWidth="1"/>
    <col min="9" max="16384" width="11.42578125" style="628"/>
  </cols>
  <sheetData>
    <row r="1" spans="2:8" ht="15.75" thickBot="1" x14ac:dyDescent="0.3"/>
    <row r="2" spans="2:8" ht="41.25" customHeight="1" thickTop="1" x14ac:dyDescent="0.25">
      <c r="B2" s="629" t="s">
        <v>934</v>
      </c>
      <c r="C2" s="629" t="s">
        <v>1070</v>
      </c>
      <c r="D2" s="640" t="s">
        <v>1137</v>
      </c>
      <c r="E2" s="630" t="s">
        <v>1180</v>
      </c>
      <c r="F2" s="630" t="s">
        <v>1136</v>
      </c>
      <c r="G2" s="639" t="s">
        <v>1181</v>
      </c>
      <c r="H2" s="642" t="s">
        <v>968</v>
      </c>
    </row>
    <row r="3" spans="2:8" ht="195" customHeight="1" x14ac:dyDescent="0.25">
      <c r="B3" s="1072" t="s">
        <v>1852</v>
      </c>
      <c r="C3" s="1072" t="s">
        <v>1910</v>
      </c>
      <c r="D3" s="1072" t="s">
        <v>1891</v>
      </c>
      <c r="E3" s="1072" t="s">
        <v>1892</v>
      </c>
      <c r="F3" s="1072" t="s">
        <v>1853</v>
      </c>
      <c r="G3" s="1072" t="s">
        <v>1854</v>
      </c>
      <c r="H3" s="643" t="s">
        <v>1855</v>
      </c>
    </row>
    <row r="4" spans="2:8" ht="195" customHeight="1" x14ac:dyDescent="0.25">
      <c r="B4" s="1072"/>
      <c r="C4" s="1072"/>
      <c r="D4" s="1072"/>
      <c r="E4" s="1072"/>
      <c r="F4" s="1072"/>
      <c r="G4" s="1072"/>
      <c r="H4" s="717" t="s">
        <v>1856</v>
      </c>
    </row>
    <row r="5" spans="2:8" ht="118.5" customHeight="1" x14ac:dyDescent="0.25">
      <c r="B5" s="1072"/>
      <c r="C5" s="1072"/>
      <c r="D5" s="1072"/>
      <c r="E5" s="1072"/>
      <c r="F5" s="1072"/>
      <c r="G5" s="1072"/>
      <c r="H5" s="717" t="s">
        <v>1857</v>
      </c>
    </row>
  </sheetData>
  <mergeCells count="6">
    <mergeCell ref="G3:G5"/>
    <mergeCell ref="B3:B5"/>
    <mergeCell ref="C3:C5"/>
    <mergeCell ref="D3:D5"/>
    <mergeCell ref="E3:E5"/>
    <mergeCell ref="F3:F5"/>
  </mergeCells>
  <pageMargins left="0.7" right="0.7" top="0.75" bottom="0.75" header="0.3" footer="0.3"/>
  <pageSetup scale="9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0"/>
  <sheetViews>
    <sheetView topLeftCell="A9" workbookViewId="0">
      <selection activeCell="E9" sqref="E9:E10"/>
    </sheetView>
  </sheetViews>
  <sheetFormatPr baseColWidth="10" defaultRowHeight="15" x14ac:dyDescent="0.25"/>
  <cols>
    <col min="1" max="1" width="11.42578125" style="628"/>
    <col min="2" max="3" width="17.7109375" style="628" customWidth="1"/>
    <col min="4" max="5" width="20" style="628" customWidth="1"/>
    <col min="6" max="7" width="17.5703125" style="628" customWidth="1"/>
    <col min="8" max="8" width="20.7109375" style="628" customWidth="1"/>
    <col min="9" max="16384" width="11.42578125" style="628"/>
  </cols>
  <sheetData>
    <row r="1" spans="2:8" ht="15.75" thickBot="1" x14ac:dyDescent="0.3"/>
    <row r="2" spans="2:8" ht="41.25" customHeight="1" thickTop="1" x14ac:dyDescent="0.25">
      <c r="B2" s="629" t="s">
        <v>934</v>
      </c>
      <c r="C2" s="629" t="s">
        <v>1070</v>
      </c>
      <c r="D2" s="640" t="s">
        <v>1137</v>
      </c>
      <c r="E2" s="630" t="s">
        <v>1180</v>
      </c>
      <c r="F2" s="630" t="s">
        <v>1136</v>
      </c>
      <c r="G2" s="639" t="s">
        <v>1181</v>
      </c>
      <c r="H2" s="642" t="s">
        <v>968</v>
      </c>
    </row>
    <row r="3" spans="2:8" ht="80.25" customHeight="1" x14ac:dyDescent="0.25">
      <c r="B3" s="1072" t="s">
        <v>1864</v>
      </c>
      <c r="C3" s="1072" t="s">
        <v>1909</v>
      </c>
      <c r="D3" s="1072" t="s">
        <v>1893</v>
      </c>
      <c r="E3" s="1072" t="s">
        <v>1896</v>
      </c>
      <c r="F3" s="1072" t="s">
        <v>1865</v>
      </c>
      <c r="G3" s="1072" t="s">
        <v>1623</v>
      </c>
      <c r="H3" s="723" t="s">
        <v>1903</v>
      </c>
    </row>
    <row r="4" spans="2:8" ht="84" customHeight="1" x14ac:dyDescent="0.25">
      <c r="B4" s="1072"/>
      <c r="C4" s="1072"/>
      <c r="D4" s="1072"/>
      <c r="E4" s="1072"/>
      <c r="F4" s="1072"/>
      <c r="G4" s="1072"/>
      <c r="H4" s="723" t="s">
        <v>1904</v>
      </c>
    </row>
    <row r="5" spans="2:8" ht="66.75" customHeight="1" x14ac:dyDescent="0.25">
      <c r="B5" s="1072"/>
      <c r="C5" s="1072"/>
      <c r="D5" s="1072"/>
      <c r="E5" s="1072"/>
      <c r="F5" s="1072"/>
      <c r="G5" s="1072"/>
      <c r="H5" s="723" t="s">
        <v>1905</v>
      </c>
    </row>
    <row r="6" spans="2:8" ht="102.75" customHeight="1" x14ac:dyDescent="0.25">
      <c r="B6" s="1072"/>
      <c r="C6" s="1072"/>
      <c r="D6" s="1072"/>
      <c r="E6" s="1072"/>
      <c r="F6" s="1072"/>
      <c r="G6" s="1072"/>
      <c r="H6" s="723" t="s">
        <v>1906</v>
      </c>
    </row>
    <row r="7" spans="2:8" ht="102" customHeight="1" x14ac:dyDescent="0.25">
      <c r="B7" s="1072"/>
      <c r="C7" s="1072"/>
      <c r="D7" s="1072"/>
      <c r="E7" s="1072"/>
      <c r="F7" s="1072"/>
      <c r="G7" s="1072"/>
      <c r="H7" s="723" t="s">
        <v>1907</v>
      </c>
    </row>
    <row r="8" spans="2:8" ht="99" customHeight="1" x14ac:dyDescent="0.25">
      <c r="B8" s="1072"/>
      <c r="C8" s="1072"/>
      <c r="D8" s="1072"/>
      <c r="E8" s="1072"/>
      <c r="F8" s="1072"/>
      <c r="G8" s="1072"/>
      <c r="H8" s="723" t="s">
        <v>1908</v>
      </c>
    </row>
    <row r="9" spans="2:8" ht="89.25" customHeight="1" x14ac:dyDescent="0.25">
      <c r="B9" s="1072"/>
      <c r="C9" s="1072"/>
      <c r="D9" s="1072" t="s">
        <v>1894</v>
      </c>
      <c r="E9" s="1072" t="s">
        <v>1895</v>
      </c>
      <c r="F9" s="1072" t="s">
        <v>1923</v>
      </c>
      <c r="G9" s="1072" t="s">
        <v>1624</v>
      </c>
      <c r="H9" s="728" t="s">
        <v>1920</v>
      </c>
    </row>
    <row r="10" spans="2:8" ht="95.25" customHeight="1" x14ac:dyDescent="0.25">
      <c r="B10" s="1072"/>
      <c r="C10" s="1072"/>
      <c r="D10" s="1072"/>
      <c r="E10" s="1072"/>
      <c r="F10" s="1072"/>
      <c r="G10" s="1072"/>
      <c r="H10" s="728" t="s">
        <v>1921</v>
      </c>
    </row>
  </sheetData>
  <mergeCells count="10">
    <mergeCell ref="B3:B10"/>
    <mergeCell ref="C3:C10"/>
    <mergeCell ref="G3:G8"/>
    <mergeCell ref="F3:F8"/>
    <mergeCell ref="E3:E8"/>
    <mergeCell ref="D3:D8"/>
    <mergeCell ref="D9:D10"/>
    <mergeCell ref="E9:E10"/>
    <mergeCell ref="F9:F10"/>
    <mergeCell ref="G9:G10"/>
  </mergeCells>
  <pageMargins left="0.7" right="0.7" top="0.75" bottom="0.75" header="0.3" footer="0.3"/>
  <pageSetup scale="8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45"/>
  <sheetViews>
    <sheetView workbookViewId="0">
      <selection activeCell="A6" sqref="A6"/>
    </sheetView>
  </sheetViews>
  <sheetFormatPr baseColWidth="10" defaultRowHeight="15" x14ac:dyDescent="0.25"/>
  <cols>
    <col min="1" max="1" width="25" style="2" customWidth="1"/>
    <col min="2" max="2" width="12.140625" style="2" hidden="1" customWidth="1"/>
    <col min="3" max="3" width="58.42578125" style="2" customWidth="1"/>
    <col min="4" max="5" width="8.7109375" style="2" customWidth="1"/>
    <col min="6" max="6" width="11" style="2" customWidth="1"/>
    <col min="7" max="7" width="82.28515625" style="2" customWidth="1"/>
    <col min="8" max="8" width="25" style="2" customWidth="1"/>
    <col min="9" max="16384" width="11.42578125" style="2"/>
  </cols>
  <sheetData>
    <row r="3" spans="1:8" ht="15.75" thickBot="1" x14ac:dyDescent="0.3"/>
    <row r="4" spans="1:8" s="14" customFormat="1" ht="32.25" thickBot="1" x14ac:dyDescent="0.3">
      <c r="A4" s="13" t="s">
        <v>883</v>
      </c>
      <c r="B4" s="12" t="s">
        <v>748</v>
      </c>
      <c r="C4" s="13" t="s">
        <v>749</v>
      </c>
      <c r="D4" s="13" t="s">
        <v>824</v>
      </c>
      <c r="E4" s="13" t="s">
        <v>825</v>
      </c>
      <c r="F4" s="13" t="s">
        <v>826</v>
      </c>
      <c r="G4" s="13" t="s">
        <v>858</v>
      </c>
      <c r="H4" s="13" t="s">
        <v>859</v>
      </c>
    </row>
    <row r="5" spans="1:8" ht="75" x14ac:dyDescent="0.25">
      <c r="A5" s="29" t="s">
        <v>366</v>
      </c>
      <c r="B5" s="30" t="s">
        <v>365</v>
      </c>
      <c r="C5" s="31" t="s">
        <v>367</v>
      </c>
      <c r="D5" s="29">
        <v>0.03</v>
      </c>
      <c r="E5" s="29">
        <v>0.03</v>
      </c>
      <c r="F5" s="15">
        <f t="shared" ref="F5:F11" si="0">+E5/D5</f>
        <v>1</v>
      </c>
      <c r="G5" s="32" t="s">
        <v>866</v>
      </c>
      <c r="H5" s="29" t="str">
        <f>VLOOKUP(B5,'BATERIA DE INDICADORES'!$L$4:$AC$246,18,0)</f>
        <v>SUBDIRECCIÓN DE TALENTO HUMANO</v>
      </c>
    </row>
    <row r="6" spans="1:8" ht="45" x14ac:dyDescent="0.25">
      <c r="A6" s="4" t="s">
        <v>29</v>
      </c>
      <c r="B6" s="5" t="s">
        <v>28</v>
      </c>
      <c r="C6" s="3" t="s">
        <v>30</v>
      </c>
      <c r="D6" s="3">
        <v>6</v>
      </c>
      <c r="E6" s="3">
        <v>6</v>
      </c>
      <c r="F6" s="15">
        <f t="shared" si="0"/>
        <v>1</v>
      </c>
      <c r="G6" s="4" t="s">
        <v>832</v>
      </c>
      <c r="H6" s="4" t="str">
        <f>VLOOKUP(B6,'BATERIA DE INDICADORES'!$L$4:$AC$246,18,0)</f>
        <v>DIRECCIÓN DE ATENCIÓN Y TRATAMIENTO</v>
      </c>
    </row>
    <row r="7" spans="1:8" ht="75" x14ac:dyDescent="0.25">
      <c r="A7" s="33" t="s">
        <v>125</v>
      </c>
      <c r="B7" s="34" t="s">
        <v>124</v>
      </c>
      <c r="C7" s="35" t="s">
        <v>884</v>
      </c>
      <c r="D7" s="33">
        <v>0.95</v>
      </c>
      <c r="E7" s="36">
        <v>0.97070000000000001</v>
      </c>
      <c r="F7" s="15">
        <f t="shared" si="0"/>
        <v>1.0217894736842106</v>
      </c>
      <c r="G7" s="33" t="s">
        <v>852</v>
      </c>
      <c r="H7" s="33" t="str">
        <f>VLOOKUP(B7,'BATERIA DE INDICADORES'!$L$4:$AC$246,18,0)</f>
        <v>GRUPO DE ASUNTOS PENITENCIARIOS</v>
      </c>
    </row>
    <row r="8" spans="1:8" ht="75" x14ac:dyDescent="0.25">
      <c r="A8" s="4" t="s">
        <v>87</v>
      </c>
      <c r="B8" s="5" t="s">
        <v>86</v>
      </c>
      <c r="C8" s="11" t="s">
        <v>885</v>
      </c>
      <c r="D8" s="4">
        <v>0.65</v>
      </c>
      <c r="E8" s="16">
        <v>0.52</v>
      </c>
      <c r="F8" s="15">
        <f t="shared" si="0"/>
        <v>0.8</v>
      </c>
      <c r="G8" s="4" t="s">
        <v>834</v>
      </c>
      <c r="H8" s="4" t="str">
        <f>VLOOKUP(B8,'BATERIA DE INDICADORES'!$L$4:$AC$246,18,0)</f>
        <v>DIRECCIÓN DE ATENCIÓN Y TRATAMIENTO</v>
      </c>
    </row>
    <row r="9" spans="1:8" ht="30" x14ac:dyDescent="0.25">
      <c r="A9" s="37" t="s">
        <v>384</v>
      </c>
      <c r="B9" s="34" t="s">
        <v>383</v>
      </c>
      <c r="C9" s="38" t="s">
        <v>385</v>
      </c>
      <c r="D9" s="33">
        <v>0.3</v>
      </c>
      <c r="E9" s="39">
        <v>0.3</v>
      </c>
      <c r="F9" s="15">
        <f t="shared" si="0"/>
        <v>1</v>
      </c>
      <c r="G9" s="40" t="s">
        <v>867</v>
      </c>
      <c r="H9" s="37" t="str">
        <f>VLOOKUP(B9,'BATERIA DE INDICADORES'!$L$4:$AC$246,18,0)</f>
        <v>SUBDIRECCIÓN DE TALENTO HUMANO</v>
      </c>
    </row>
    <row r="10" spans="1:8" ht="30" x14ac:dyDescent="0.25">
      <c r="A10" s="4" t="s">
        <v>688</v>
      </c>
      <c r="B10" s="5" t="s">
        <v>687</v>
      </c>
      <c r="C10" s="3" t="s">
        <v>689</v>
      </c>
      <c r="D10" s="4">
        <v>0.25</v>
      </c>
      <c r="E10" s="3"/>
      <c r="F10" s="15">
        <f t="shared" si="0"/>
        <v>0</v>
      </c>
      <c r="G10" s="4" t="s">
        <v>855</v>
      </c>
      <c r="H10" s="4" t="str">
        <f>VLOOKUP(B10,'BATERIA DE INDICADORES'!$L$4:$AC$246,18,0)</f>
        <v>OFICINA ASESORA DE COMUNICACIONES</v>
      </c>
    </row>
    <row r="11" spans="1:8" ht="90" x14ac:dyDescent="0.25">
      <c r="A11" s="33" t="s">
        <v>274</v>
      </c>
      <c r="B11" s="34" t="s">
        <v>273</v>
      </c>
      <c r="C11" s="35" t="s">
        <v>888</v>
      </c>
      <c r="D11" s="38">
        <v>3329</v>
      </c>
      <c r="E11" s="38">
        <v>3329</v>
      </c>
      <c r="F11" s="15">
        <f t="shared" si="0"/>
        <v>1</v>
      </c>
      <c r="G11" s="41" t="s">
        <v>862</v>
      </c>
      <c r="H11" s="33" t="str">
        <f>VLOOKUP(B11,'BATERIA DE INDICADORES'!$L$4:$AC$246,18,0)</f>
        <v xml:space="preserve">SUBDIRECCIÓN DE SEGURIDAD Y VIGILANCIA </v>
      </c>
    </row>
    <row r="12" spans="1:8" ht="30" x14ac:dyDescent="0.25">
      <c r="A12" s="38" t="s">
        <v>274</v>
      </c>
      <c r="B12" s="34" t="s">
        <v>303</v>
      </c>
      <c r="C12" s="38" t="s">
        <v>305</v>
      </c>
      <c r="D12" s="38">
        <v>0</v>
      </c>
      <c r="E12" s="38"/>
      <c r="F12" s="15"/>
      <c r="G12" s="38" t="s">
        <v>839</v>
      </c>
      <c r="H12" s="38" t="str">
        <f>VLOOKUP(B12,'BATERIA DE INDICADORES'!$L$4:$AC$246,18,0)</f>
        <v xml:space="preserve">DIRECCIÓN ESCUELA DE FORMACIÓN  </v>
      </c>
    </row>
    <row r="13" spans="1:8" ht="60" x14ac:dyDescent="0.25">
      <c r="A13" s="4" t="s">
        <v>112</v>
      </c>
      <c r="B13" s="5" t="s">
        <v>111</v>
      </c>
      <c r="C13" s="3" t="s">
        <v>113</v>
      </c>
      <c r="D13" s="4">
        <v>1</v>
      </c>
      <c r="E13" s="16">
        <v>1</v>
      </c>
      <c r="F13" s="15">
        <f t="shared" ref="F13:F20" si="1">+E13/D13</f>
        <v>1</v>
      </c>
      <c r="G13" s="25" t="s">
        <v>877</v>
      </c>
      <c r="H13" s="4" t="str">
        <f>VLOOKUP(B13,'BATERIA DE INDICADORES'!$L$4:$AC$246,18,0)</f>
        <v>GRUPO DE APOYO ESPIRITUAL</v>
      </c>
    </row>
    <row r="14" spans="1:8" ht="165" x14ac:dyDescent="0.25">
      <c r="A14" s="33" t="s">
        <v>651</v>
      </c>
      <c r="B14" s="34" t="s">
        <v>650</v>
      </c>
      <c r="C14" s="35" t="s">
        <v>886</v>
      </c>
      <c r="D14" s="33">
        <v>0.4</v>
      </c>
      <c r="E14" s="39">
        <v>0.8</v>
      </c>
      <c r="F14" s="15">
        <f t="shared" si="1"/>
        <v>2</v>
      </c>
      <c r="G14" s="41" t="s">
        <v>874</v>
      </c>
      <c r="H14" s="33" t="str">
        <f>VLOOKUP(B14,'BATERIA DE INDICADORES'!$L$4:$AC$246,18,0)</f>
        <v xml:space="preserve">OFICINA DE SISTEMAS DE INFORMACIÓN </v>
      </c>
    </row>
    <row r="15" spans="1:8" ht="105" x14ac:dyDescent="0.25">
      <c r="A15" s="33" t="s">
        <v>651</v>
      </c>
      <c r="B15" s="34" t="s">
        <v>654</v>
      </c>
      <c r="C15" s="35" t="s">
        <v>887</v>
      </c>
      <c r="D15" s="33">
        <v>1</v>
      </c>
      <c r="E15" s="39">
        <v>0.94</v>
      </c>
      <c r="F15" s="15">
        <f t="shared" si="1"/>
        <v>0.94</v>
      </c>
      <c r="G15" s="41" t="s">
        <v>863</v>
      </c>
      <c r="H15" s="33" t="str">
        <f>VLOOKUP(B15,'BATERIA DE INDICADORES'!$L$4:$AC$246,18,0)</f>
        <v xml:space="preserve">OFICINA DE SISTEMAS DE INFORMACIÓN </v>
      </c>
    </row>
    <row r="16" spans="1:8" ht="60" x14ac:dyDescent="0.25">
      <c r="A16" s="4" t="s">
        <v>651</v>
      </c>
      <c r="B16" s="5" t="s">
        <v>652</v>
      </c>
      <c r="C16" s="3" t="s">
        <v>653</v>
      </c>
      <c r="D16" s="20">
        <v>0.11764705882352941</v>
      </c>
      <c r="E16" s="22">
        <v>0.1176</v>
      </c>
      <c r="F16" s="15">
        <f t="shared" si="1"/>
        <v>0.99959999999999993</v>
      </c>
      <c r="G16" s="25" t="s">
        <v>872</v>
      </c>
      <c r="H16" s="4" t="str">
        <f>VLOOKUP(B16,'BATERIA DE INDICADORES'!$L$4:$AC$246,18,0)</f>
        <v xml:space="preserve">OFICINA DE SISTEMAS DE INFORMACIÓN </v>
      </c>
    </row>
    <row r="17" spans="1:8" ht="45" x14ac:dyDescent="0.25">
      <c r="A17" s="4" t="s">
        <v>159</v>
      </c>
      <c r="B17" s="5" t="s">
        <v>158</v>
      </c>
      <c r="C17" s="3" t="s">
        <v>160</v>
      </c>
      <c r="D17" s="4">
        <v>0.32</v>
      </c>
      <c r="E17" s="19">
        <v>0.3417</v>
      </c>
      <c r="F17" s="15">
        <f t="shared" si="1"/>
        <v>1.0678125000000001</v>
      </c>
      <c r="G17" s="4" t="s">
        <v>836</v>
      </c>
      <c r="H17" s="4" t="str">
        <f>VLOOKUP(B17,'BATERIA DE INDICADORES'!$L$4:$AC$246,18,0)</f>
        <v>DIRECCIÓN DE ATENCIÓN Y TRATAMIENTO</v>
      </c>
    </row>
    <row r="18" spans="1:8" ht="30" x14ac:dyDescent="0.25">
      <c r="A18" s="4" t="s">
        <v>159</v>
      </c>
      <c r="B18" s="5" t="s">
        <v>162</v>
      </c>
      <c r="C18" s="3" t="s">
        <v>163</v>
      </c>
      <c r="D18" s="4">
        <v>0.25</v>
      </c>
      <c r="E18" s="16">
        <v>0.52</v>
      </c>
      <c r="F18" s="15">
        <f t="shared" si="1"/>
        <v>2.08</v>
      </c>
      <c r="G18" s="25" t="s">
        <v>880</v>
      </c>
      <c r="H18" s="4" t="str">
        <f>VLOOKUP(B18,'BATERIA DE INDICADORES'!$L$4:$AC$246,18,0)</f>
        <v>DIRECCIÓN DE ATENCIÓN Y TRATAMIENTO</v>
      </c>
    </row>
    <row r="19" spans="1:8" ht="30" x14ac:dyDescent="0.25">
      <c r="A19" s="33" t="s">
        <v>496</v>
      </c>
      <c r="B19" s="34" t="s">
        <v>495</v>
      </c>
      <c r="C19" s="38" t="s">
        <v>497</v>
      </c>
      <c r="D19" s="33">
        <v>0.2</v>
      </c>
      <c r="E19" s="36">
        <v>0.17499999999999999</v>
      </c>
      <c r="F19" s="15">
        <f t="shared" si="1"/>
        <v>0.87499999999999989</v>
      </c>
      <c r="G19" s="41" t="s">
        <v>869</v>
      </c>
      <c r="H19" s="33" t="str">
        <f>VLOOKUP(B19,'BATERIA DE INDICADORES'!$L$4:$AC$246,18,0)</f>
        <v>OFICINA ASESORA DE PLANEACIÓN</v>
      </c>
    </row>
    <row r="20" spans="1:8" ht="90" x14ac:dyDescent="0.25">
      <c r="A20" s="4" t="s">
        <v>304</v>
      </c>
      <c r="B20" s="5" t="s">
        <v>306</v>
      </c>
      <c r="C20" s="3" t="s">
        <v>307</v>
      </c>
      <c r="D20" s="3">
        <v>2</v>
      </c>
      <c r="E20" s="3">
        <v>2</v>
      </c>
      <c r="F20" s="15">
        <f t="shared" si="1"/>
        <v>1</v>
      </c>
      <c r="G20" s="4" t="s">
        <v>841</v>
      </c>
      <c r="H20" s="4" t="str">
        <f>VLOOKUP(B20,'BATERIA DE INDICADORES'!$L$4:$AC$246,18,0)</f>
        <v xml:space="preserve">DIRECCIÓN ESCUELA DE FORMACIÓN  </v>
      </c>
    </row>
    <row r="21" spans="1:8" ht="45" x14ac:dyDescent="0.25">
      <c r="A21" s="4" t="s">
        <v>304</v>
      </c>
      <c r="B21" s="5" t="s">
        <v>308</v>
      </c>
      <c r="C21" s="3" t="s">
        <v>309</v>
      </c>
      <c r="D21" s="4">
        <v>0</v>
      </c>
      <c r="E21" s="3"/>
      <c r="F21" s="15"/>
      <c r="G21" s="4" t="s">
        <v>842</v>
      </c>
      <c r="H21" s="4" t="str">
        <f>VLOOKUP(B21,'BATERIA DE INDICADORES'!$L$4:$AC$246,18,0)</f>
        <v>GRUPO DE RELACIONES PUBLICAS Y PROTOCOLO</v>
      </c>
    </row>
    <row r="22" spans="1:8" ht="30" x14ac:dyDescent="0.25">
      <c r="A22" s="33" t="s">
        <v>530</v>
      </c>
      <c r="B22" s="34" t="s">
        <v>529</v>
      </c>
      <c r="C22" s="38" t="s">
        <v>531</v>
      </c>
      <c r="D22" s="33">
        <v>0.94</v>
      </c>
      <c r="E22" s="36">
        <v>0.95599999999999996</v>
      </c>
      <c r="F22" s="15">
        <f t="shared" ref="F22:F30" si="2">+E22/D22</f>
        <v>1.0170212765957447</v>
      </c>
      <c r="G22" s="33" t="s">
        <v>856</v>
      </c>
      <c r="H22" s="33" t="str">
        <f>VLOOKUP(B22,'BATERIA DE INDICADORES'!$L$4:$AC$246,18,0)</f>
        <v>OFICINA ASESORA DE PLANEACIÓN</v>
      </c>
    </row>
    <row r="23" spans="1:8" ht="30" x14ac:dyDescent="0.25">
      <c r="A23" s="33" t="s">
        <v>530</v>
      </c>
      <c r="B23" s="34" t="s">
        <v>532</v>
      </c>
      <c r="C23" s="38" t="s">
        <v>533</v>
      </c>
      <c r="D23" s="33">
        <v>0.9</v>
      </c>
      <c r="E23" s="39">
        <v>0.98</v>
      </c>
      <c r="F23" s="15">
        <f t="shared" si="2"/>
        <v>1.0888888888888888</v>
      </c>
      <c r="G23" s="33" t="s">
        <v>846</v>
      </c>
      <c r="H23" s="33" t="str">
        <f>VLOOKUP(B23,'BATERIA DE INDICADORES'!$L$4:$AC$246,18,0)</f>
        <v>DIRECCIÓN DE GESTIÓN CORPORATIVA</v>
      </c>
    </row>
    <row r="24" spans="1:8" ht="120" x14ac:dyDescent="0.25">
      <c r="A24" s="4" t="s">
        <v>629</v>
      </c>
      <c r="B24" s="5" t="s">
        <v>628</v>
      </c>
      <c r="C24" s="3" t="s">
        <v>630</v>
      </c>
      <c r="D24" s="3">
        <v>15</v>
      </c>
      <c r="E24" s="3">
        <v>15</v>
      </c>
      <c r="F24" s="15">
        <f t="shared" si="2"/>
        <v>1</v>
      </c>
      <c r="G24" s="25" t="s">
        <v>878</v>
      </c>
      <c r="H24" s="4" t="str">
        <f>VLOOKUP(B24,'BATERIA DE INDICADORES'!$L$4:$AC$246,18,0)</f>
        <v>GRUPO DE DERECHOS HUMANOS</v>
      </c>
    </row>
    <row r="25" spans="1:8" ht="30" x14ac:dyDescent="0.25">
      <c r="A25" s="33" t="s">
        <v>430</v>
      </c>
      <c r="B25" s="34" t="s">
        <v>429</v>
      </c>
      <c r="C25" s="38" t="s">
        <v>431</v>
      </c>
      <c r="D25" s="33">
        <v>0.92</v>
      </c>
      <c r="E25" s="38"/>
      <c r="F25" s="15">
        <f t="shared" si="2"/>
        <v>0</v>
      </c>
      <c r="G25" s="33" t="s">
        <v>857</v>
      </c>
      <c r="H25" s="33" t="str">
        <f>VLOOKUP(B25,'BATERIA DE INDICADORES'!$L$4:$AC$246,18,0)</f>
        <v>OFICINA ASESORA DE PLANEACIÓN</v>
      </c>
    </row>
    <row r="26" spans="1:8" ht="30" x14ac:dyDescent="0.25">
      <c r="A26" s="4" t="s">
        <v>360</v>
      </c>
      <c r="B26" s="5" t="s">
        <v>359</v>
      </c>
      <c r="C26" s="3" t="s">
        <v>361</v>
      </c>
      <c r="D26" s="4">
        <v>1</v>
      </c>
      <c r="E26" s="16">
        <v>0.59</v>
      </c>
      <c r="F26" s="15">
        <f t="shared" si="2"/>
        <v>0.59</v>
      </c>
      <c r="G26" s="25" t="s">
        <v>865</v>
      </c>
      <c r="H26" s="4" t="str">
        <f>VLOOKUP(B26,'BATERIA DE INDICADORES'!$L$4:$AC$246,18,0)</f>
        <v>SUBDIRECCIÓN DE TALENTO HUMANO</v>
      </c>
    </row>
    <row r="27" spans="1:8" ht="60" x14ac:dyDescent="0.25">
      <c r="A27" s="33" t="s">
        <v>554</v>
      </c>
      <c r="B27" s="34" t="s">
        <v>556</v>
      </c>
      <c r="C27" s="35" t="s">
        <v>889</v>
      </c>
      <c r="D27" s="33">
        <v>0.9</v>
      </c>
      <c r="E27" s="36">
        <v>0.86309999999999998</v>
      </c>
      <c r="F27" s="15">
        <f t="shared" si="2"/>
        <v>0.95899999999999996</v>
      </c>
      <c r="G27" s="41" t="s">
        <v>871</v>
      </c>
      <c r="H27" s="33" t="str">
        <f>VLOOKUP(B27,'BATERIA DE INDICADORES'!$L$4:$AC$246,18,0)</f>
        <v>OFICINA ASESORA JURIDICA</v>
      </c>
    </row>
    <row r="28" spans="1:8" ht="60" x14ac:dyDescent="0.25">
      <c r="A28" s="33" t="s">
        <v>554</v>
      </c>
      <c r="B28" s="34" t="s">
        <v>553</v>
      </c>
      <c r="C28" s="35" t="s">
        <v>890</v>
      </c>
      <c r="D28" s="33">
        <v>0.23</v>
      </c>
      <c r="E28" s="36">
        <v>0.23100000000000001</v>
      </c>
      <c r="F28" s="15">
        <f t="shared" si="2"/>
        <v>1.0043478260869565</v>
      </c>
      <c r="G28" s="41" t="s">
        <v>870</v>
      </c>
      <c r="H28" s="33" t="str">
        <f>VLOOKUP(B28,'BATERIA DE INDICADORES'!$L$4:$AC$246,18,0)</f>
        <v>OFICINA ASESORA JURIDICA</v>
      </c>
    </row>
    <row r="29" spans="1:8" ht="90" x14ac:dyDescent="0.25">
      <c r="A29" s="4" t="s">
        <v>186</v>
      </c>
      <c r="B29" s="5" t="s">
        <v>185</v>
      </c>
      <c r="C29" s="11" t="s">
        <v>891</v>
      </c>
      <c r="D29" s="4">
        <v>0.5</v>
      </c>
      <c r="E29" s="16">
        <v>0.57999999999999996</v>
      </c>
      <c r="F29" s="15">
        <f t="shared" si="2"/>
        <v>1.1599999999999999</v>
      </c>
      <c r="G29" s="25" t="s">
        <v>881</v>
      </c>
      <c r="H29" s="4" t="str">
        <f>VLOOKUP(B29,'BATERIA DE INDICADORES'!$L$4:$AC$246,18,0)</f>
        <v>DIRECCIÓN DE ATENCIÓN Y TRATAMIENTO</v>
      </c>
    </row>
    <row r="30" spans="1:8" ht="45" x14ac:dyDescent="0.25">
      <c r="A30" s="33" t="s">
        <v>210</v>
      </c>
      <c r="B30" s="34" t="s">
        <v>209</v>
      </c>
      <c r="C30" s="38" t="s">
        <v>211</v>
      </c>
      <c r="D30" s="33">
        <v>0.25</v>
      </c>
      <c r="E30" s="39">
        <v>0.35</v>
      </c>
      <c r="F30" s="15">
        <f t="shared" si="2"/>
        <v>1.4</v>
      </c>
      <c r="G30" s="33" t="s">
        <v>837</v>
      </c>
      <c r="H30" s="33"/>
    </row>
    <row r="31" spans="1:8" ht="30" x14ac:dyDescent="0.25">
      <c r="A31" s="4" t="s">
        <v>217</v>
      </c>
      <c r="B31" s="5" t="s">
        <v>216</v>
      </c>
      <c r="C31" s="3" t="s">
        <v>218</v>
      </c>
      <c r="D31" s="4">
        <v>0</v>
      </c>
      <c r="E31" s="3"/>
      <c r="F31" s="15"/>
      <c r="G31" s="23" t="s">
        <v>831</v>
      </c>
      <c r="H31" s="4"/>
    </row>
    <row r="32" spans="1:8" ht="135" x14ac:dyDescent="0.25">
      <c r="A32" s="33" t="s">
        <v>597</v>
      </c>
      <c r="B32" s="34" t="s">
        <v>606</v>
      </c>
      <c r="C32" s="38" t="s">
        <v>607</v>
      </c>
      <c r="D32" s="38">
        <v>10</v>
      </c>
      <c r="E32" s="38">
        <v>10</v>
      </c>
      <c r="F32" s="15">
        <f t="shared" ref="F32:F37" si="3">+E32/D32</f>
        <v>1</v>
      </c>
      <c r="G32" s="41" t="s">
        <v>844</v>
      </c>
      <c r="H32" s="33" t="str">
        <f>VLOOKUP(B32,'BATERIA DE INDICADORES'!$L$4:$AC$246,18,0)</f>
        <v>GRUPO DE DERECHOS HUMANOS</v>
      </c>
    </row>
    <row r="33" spans="1:8" ht="30" x14ac:dyDescent="0.25">
      <c r="A33" s="4" t="s">
        <v>348</v>
      </c>
      <c r="B33" s="5" t="s">
        <v>347</v>
      </c>
      <c r="C33" s="3" t="s">
        <v>349</v>
      </c>
      <c r="D33" s="4">
        <v>1</v>
      </c>
      <c r="E33" s="16">
        <v>1</v>
      </c>
      <c r="F33" s="15">
        <f t="shared" si="3"/>
        <v>1</v>
      </c>
      <c r="G33" s="4" t="s">
        <v>840</v>
      </c>
      <c r="H33" s="4" t="str">
        <f>VLOOKUP(B33,'BATERIA DE INDICADORES'!$L$4:$AC$246,18,0)</f>
        <v xml:space="preserve">DIRECCIÓN ESCUELA DE FORMACIÓN  </v>
      </c>
    </row>
    <row r="34" spans="1:8" ht="30" x14ac:dyDescent="0.25">
      <c r="A34" s="33" t="s">
        <v>340</v>
      </c>
      <c r="B34" s="34" t="s">
        <v>339</v>
      </c>
      <c r="C34" s="38" t="s">
        <v>341</v>
      </c>
      <c r="D34" s="33">
        <v>1</v>
      </c>
      <c r="E34" s="38"/>
      <c r="F34" s="15">
        <f t="shared" si="3"/>
        <v>0</v>
      </c>
      <c r="G34" s="41" t="s">
        <v>864</v>
      </c>
      <c r="H34" s="33" t="str">
        <f>VLOOKUP(B34,'BATERIA DE INDICADORES'!$L$4:$AC$246,18,0)</f>
        <v xml:space="preserve">DIRECCIÓN ESCUELA DE FORMACIÓN  </v>
      </c>
    </row>
    <row r="35" spans="1:8" ht="150" x14ac:dyDescent="0.25">
      <c r="A35" s="4" t="s">
        <v>619</v>
      </c>
      <c r="B35" s="5" t="s">
        <v>618</v>
      </c>
      <c r="C35" s="3" t="s">
        <v>620</v>
      </c>
      <c r="D35" s="3">
        <v>16</v>
      </c>
      <c r="E35" s="3">
        <v>16</v>
      </c>
      <c r="F35" s="15">
        <f t="shared" si="3"/>
        <v>1</v>
      </c>
      <c r="G35" s="4" t="s">
        <v>843</v>
      </c>
      <c r="H35" s="4" t="str">
        <f>VLOOKUP(B35,'BATERIA DE INDICADORES'!$L$4:$AC$246,18,0)</f>
        <v>GRUPO DE DERECHOS HUMANOS</v>
      </c>
    </row>
    <row r="36" spans="1:8" ht="90" x14ac:dyDescent="0.25">
      <c r="A36" s="33" t="s">
        <v>43</v>
      </c>
      <c r="B36" s="34" t="s">
        <v>42</v>
      </c>
      <c r="C36" s="35" t="s">
        <v>892</v>
      </c>
      <c r="D36" s="33">
        <v>0.98</v>
      </c>
      <c r="E36" s="39">
        <v>0.99</v>
      </c>
      <c r="F36" s="15">
        <f t="shared" si="3"/>
        <v>1.010204081632653</v>
      </c>
      <c r="G36" s="33" t="s">
        <v>833</v>
      </c>
      <c r="H36" s="33" t="str">
        <f>VLOOKUP(B36,'BATERIA DE INDICADORES'!$L$4:$AC$246,18,0)</f>
        <v>DIRECCIÓN DE ATENCIÓN Y TRATAMIENTO</v>
      </c>
    </row>
    <row r="37" spans="1:8" ht="45" x14ac:dyDescent="0.25">
      <c r="A37" s="4" t="s">
        <v>408</v>
      </c>
      <c r="B37" s="5" t="s">
        <v>407</v>
      </c>
      <c r="C37" s="3" t="s">
        <v>409</v>
      </c>
      <c r="D37" s="4">
        <v>0.66</v>
      </c>
      <c r="E37" s="4">
        <v>0.66</v>
      </c>
      <c r="F37" s="15">
        <f t="shared" si="3"/>
        <v>1</v>
      </c>
      <c r="G37" s="25" t="s">
        <v>868</v>
      </c>
      <c r="H37" s="4" t="str">
        <f>VLOOKUP(B37,'BATERIA DE INDICADORES'!$L$4:$AC$246,18,0)</f>
        <v>SUBDIRECCIÓN DE TALENTO HUMANO</v>
      </c>
    </row>
    <row r="38" spans="1:8" ht="30" x14ac:dyDescent="0.25">
      <c r="A38" s="4" t="s">
        <v>235</v>
      </c>
      <c r="B38" s="5" t="s">
        <v>234</v>
      </c>
      <c r="C38" s="3" t="s">
        <v>236</v>
      </c>
      <c r="D38" s="4">
        <v>0</v>
      </c>
      <c r="E38" s="3"/>
      <c r="F38" s="15"/>
      <c r="G38" s="4" t="s">
        <v>845</v>
      </c>
      <c r="H38" s="4" t="str">
        <f>VLOOKUP(B38,'BATERIA DE INDICADORES'!$L$4:$AC$246,18,0)</f>
        <v xml:space="preserve">SUBDIRECCIÓN DE SEGURIDAD Y VIGILANCIA </v>
      </c>
    </row>
    <row r="39" spans="1:8" ht="60" x14ac:dyDescent="0.25">
      <c r="A39" s="4" t="s">
        <v>235</v>
      </c>
      <c r="B39" s="5" t="s">
        <v>238</v>
      </c>
      <c r="C39" s="3" t="s">
        <v>239</v>
      </c>
      <c r="D39" s="20">
        <v>0.187</v>
      </c>
      <c r="E39" s="19">
        <v>0.17399999999999999</v>
      </c>
      <c r="F39" s="15">
        <f t="shared" ref="F39:F45" si="4">+E39/D39</f>
        <v>0.93048128342245984</v>
      </c>
      <c r="G39" s="25" t="s">
        <v>860</v>
      </c>
      <c r="H39" s="4" t="str">
        <f>VLOOKUP(B39,'BATERIA DE INDICADORES'!$L$4:$AC$246,18,0)</f>
        <v xml:space="preserve">SUBDIRECCIÓN DE SEGURIDAD Y VIGILANCIA </v>
      </c>
    </row>
    <row r="40" spans="1:8" ht="45" x14ac:dyDescent="0.25">
      <c r="A40" s="33" t="s">
        <v>723</v>
      </c>
      <c r="B40" s="34" t="s">
        <v>725</v>
      </c>
      <c r="C40" s="35" t="s">
        <v>848</v>
      </c>
      <c r="D40" s="33">
        <v>1</v>
      </c>
      <c r="E40" s="39">
        <v>1</v>
      </c>
      <c r="F40" s="15">
        <f t="shared" si="4"/>
        <v>1</v>
      </c>
      <c r="G40" s="33" t="s">
        <v>849</v>
      </c>
      <c r="H40" s="33" t="str">
        <f>VLOOKUP(B40,'BATERIA DE INDICADORES'!$L$4:$AC$246,18,0)</f>
        <v xml:space="preserve">OFICINA DE SISTEMAS DE INFORMACIÓN </v>
      </c>
    </row>
    <row r="41" spans="1:8" ht="45" x14ac:dyDescent="0.25">
      <c r="A41" s="33" t="s">
        <v>723</v>
      </c>
      <c r="B41" s="34" t="s">
        <v>722</v>
      </c>
      <c r="C41" s="38" t="s">
        <v>724</v>
      </c>
      <c r="D41" s="33">
        <v>0.5</v>
      </c>
      <c r="E41" s="38"/>
      <c r="F41" s="15">
        <f t="shared" si="4"/>
        <v>0</v>
      </c>
      <c r="G41" s="33" t="s">
        <v>850</v>
      </c>
      <c r="H41" s="33" t="str">
        <f>VLOOKUP(B41,'BATERIA DE INDICADORES'!$L$4:$AC$246,18,0)</f>
        <v xml:space="preserve">OFICINA DE SISTEMAS DE INFORMACIÓN </v>
      </c>
    </row>
    <row r="42" spans="1:8" ht="30" x14ac:dyDescent="0.25">
      <c r="A42" s="33" t="s">
        <v>723</v>
      </c>
      <c r="B42" s="34" t="s">
        <v>726</v>
      </c>
      <c r="C42" s="35" t="s">
        <v>875</v>
      </c>
      <c r="D42" s="33">
        <v>1</v>
      </c>
      <c r="E42" s="38"/>
      <c r="F42" s="15">
        <f t="shared" si="4"/>
        <v>0</v>
      </c>
      <c r="G42" s="41" t="s">
        <v>876</v>
      </c>
      <c r="H42" s="33" t="e">
        <f>VLOOKUP(B42,'BATERIA DE INDICADORES'!$L$4:$AC$246,18,0)</f>
        <v>#N/A</v>
      </c>
    </row>
    <row r="43" spans="1:8" ht="45" x14ac:dyDescent="0.25">
      <c r="A43" s="4" t="s">
        <v>448</v>
      </c>
      <c r="B43" s="5" t="s">
        <v>447</v>
      </c>
      <c r="C43" s="3" t="s">
        <v>449</v>
      </c>
      <c r="D43" s="4">
        <v>0.6</v>
      </c>
      <c r="E43" s="19"/>
      <c r="F43" s="15">
        <f t="shared" si="4"/>
        <v>0</v>
      </c>
      <c r="G43" s="4" t="s">
        <v>857</v>
      </c>
      <c r="H43" s="4" t="str">
        <f>VLOOKUP(B43,'BATERIA DE INDICADORES'!$L$4:$AC$246,18,0)</f>
        <v>OFICINA ASESORA DE PLANEACIÓN</v>
      </c>
    </row>
    <row r="44" spans="1:8" ht="45" x14ac:dyDescent="0.25">
      <c r="A44" s="33" t="s">
        <v>143</v>
      </c>
      <c r="B44" s="34" t="s">
        <v>142</v>
      </c>
      <c r="C44" s="35" t="s">
        <v>879</v>
      </c>
      <c r="D44" s="38">
        <v>1390</v>
      </c>
      <c r="E44" s="38">
        <v>1390</v>
      </c>
      <c r="F44" s="15">
        <f t="shared" si="4"/>
        <v>1</v>
      </c>
      <c r="G44" s="33" t="s">
        <v>835</v>
      </c>
      <c r="H44" s="33" t="str">
        <f>VLOOKUP(B44,'BATERIA DE INDICADORES'!$L$4:$AC$246,18,0)</f>
        <v>DIRECCIÓN DE ATENCIÓN Y TRATAMIENTO</v>
      </c>
    </row>
    <row r="45" spans="1:8" ht="105.75" thickBot="1" x14ac:dyDescent="0.3">
      <c r="A45" s="42" t="s">
        <v>143</v>
      </c>
      <c r="B45" s="43" t="s">
        <v>146</v>
      </c>
      <c r="C45" s="44" t="s">
        <v>893</v>
      </c>
      <c r="D45" s="42">
        <v>0.8</v>
      </c>
      <c r="E45" s="45">
        <v>0.76</v>
      </c>
      <c r="F45" s="15">
        <f t="shared" si="4"/>
        <v>0.95</v>
      </c>
      <c r="G45" s="42" t="s">
        <v>830</v>
      </c>
      <c r="H45" s="42" t="str">
        <f>VLOOKUP(B45,'BATERIA DE INDICADORES'!$L$4:$AC$246,18,0)</f>
        <v>DIRECCIÓN DE ATENCIÓN Y TRATAMIENTO</v>
      </c>
    </row>
  </sheetData>
  <autoFilter ref="B4:J45"/>
  <conditionalFormatting sqref="F5:F45">
    <cfRule type="cellIs" dxfId="46" priority="1" operator="between">
      <formula>0.899</formula>
      <formula>0.7</formula>
    </cfRule>
    <cfRule type="cellIs" dxfId="45" priority="2" operator="equal">
      <formula>0.9</formula>
    </cfRule>
    <cfRule type="cellIs" dxfId="44" priority="3" operator="greaterThan">
      <formula>0.9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45"/>
  <sheetViews>
    <sheetView workbookViewId="0">
      <selection activeCell="A6" sqref="A6"/>
    </sheetView>
  </sheetViews>
  <sheetFormatPr baseColWidth="10" defaultRowHeight="15" x14ac:dyDescent="0.25"/>
  <cols>
    <col min="1" max="1" width="31.28515625" style="2" customWidth="1"/>
    <col min="2" max="2" width="10.42578125" style="2" customWidth="1"/>
    <col min="3" max="3" width="71.140625" style="2" customWidth="1"/>
    <col min="4" max="7" width="11" style="2" customWidth="1"/>
    <col min="8" max="8" width="78.140625" style="2" customWidth="1"/>
    <col min="9" max="9" width="25" style="2" customWidth="1"/>
    <col min="10" max="16384" width="11.42578125" style="2"/>
  </cols>
  <sheetData>
    <row r="3" spans="1:9" ht="15.75" thickBot="1" x14ac:dyDescent="0.3"/>
    <row r="4" spans="1:9" s="14" customFormat="1" ht="32.25" thickBot="1" x14ac:dyDescent="0.3">
      <c r="A4" s="13" t="s">
        <v>882</v>
      </c>
      <c r="B4" s="12" t="s">
        <v>748</v>
      </c>
      <c r="C4" s="13" t="s">
        <v>749</v>
      </c>
      <c r="D4" s="13" t="s">
        <v>752</v>
      </c>
      <c r="E4" s="13" t="s">
        <v>824</v>
      </c>
      <c r="F4" s="13" t="s">
        <v>825</v>
      </c>
      <c r="G4" s="13" t="s">
        <v>826</v>
      </c>
      <c r="H4" s="13" t="s">
        <v>858</v>
      </c>
      <c r="I4" s="13" t="s">
        <v>859</v>
      </c>
    </row>
    <row r="5" spans="1:9" ht="105" x14ac:dyDescent="0.25">
      <c r="A5" s="764" t="s">
        <v>648</v>
      </c>
      <c r="B5" s="9" t="s">
        <v>654</v>
      </c>
      <c r="C5" s="27" t="s">
        <v>847</v>
      </c>
      <c r="D5" s="10" t="s">
        <v>45</v>
      </c>
      <c r="E5" s="15">
        <v>1</v>
      </c>
      <c r="F5" s="46">
        <v>0.94</v>
      </c>
      <c r="G5" s="15">
        <f t="shared" ref="G5:G12" si="0">+F5/E5</f>
        <v>0.94</v>
      </c>
      <c r="H5" s="28" t="s">
        <v>863</v>
      </c>
      <c r="I5" s="15" t="str">
        <f>VLOOKUP(B5,'BATERIA DE INDICADORES'!$L$4:$AC$246,18,0)</f>
        <v xml:space="preserve">OFICINA DE SISTEMAS DE INFORMACIÓN </v>
      </c>
    </row>
    <row r="6" spans="1:9" ht="75" x14ac:dyDescent="0.25">
      <c r="A6" s="761"/>
      <c r="B6" s="5" t="s">
        <v>652</v>
      </c>
      <c r="C6" s="3" t="s">
        <v>653</v>
      </c>
      <c r="D6" s="3" t="s">
        <v>45</v>
      </c>
      <c r="E6" s="20">
        <v>0.11764705882352941</v>
      </c>
      <c r="F6" s="22">
        <v>0.1176</v>
      </c>
      <c r="G6" s="4">
        <f t="shared" si="0"/>
        <v>0.99959999999999993</v>
      </c>
      <c r="H6" s="25" t="s">
        <v>872</v>
      </c>
      <c r="I6" s="4" t="str">
        <f>VLOOKUP(B6,'BATERIA DE INDICADORES'!$L$4:$AC$246,18,0)</f>
        <v xml:space="preserve">OFICINA DE SISTEMAS DE INFORMACIÓN </v>
      </c>
    </row>
    <row r="7" spans="1:9" ht="165" x14ac:dyDescent="0.25">
      <c r="A7" s="761"/>
      <c r="B7" s="5" t="s">
        <v>650</v>
      </c>
      <c r="C7" s="11" t="s">
        <v>873</v>
      </c>
      <c r="D7" s="3" t="s">
        <v>45</v>
      </c>
      <c r="E7" s="4">
        <v>0.4</v>
      </c>
      <c r="F7" s="16">
        <v>0.8</v>
      </c>
      <c r="G7" s="4">
        <f t="shared" si="0"/>
        <v>2</v>
      </c>
      <c r="H7" s="25" t="s">
        <v>874</v>
      </c>
      <c r="I7" s="4" t="str">
        <f>VLOOKUP(B7,'BATERIA DE INDICADORES'!$L$4:$AC$246,18,0)</f>
        <v xml:space="preserve">OFICINA DE SISTEMAS DE INFORMACIÓN </v>
      </c>
    </row>
    <row r="8" spans="1:9" ht="45" x14ac:dyDescent="0.25">
      <c r="A8" s="761"/>
      <c r="B8" s="5" t="s">
        <v>725</v>
      </c>
      <c r="C8" s="11" t="s">
        <v>848</v>
      </c>
      <c r="D8" s="3" t="s">
        <v>45</v>
      </c>
      <c r="E8" s="4">
        <v>1</v>
      </c>
      <c r="F8" s="16">
        <v>1</v>
      </c>
      <c r="G8" s="4">
        <f t="shared" si="0"/>
        <v>1</v>
      </c>
      <c r="H8" s="4" t="s">
        <v>849</v>
      </c>
      <c r="I8" s="4" t="str">
        <f>VLOOKUP(B8,'BATERIA DE INDICADORES'!$L$4:$AC$246,18,0)</f>
        <v xml:space="preserve">OFICINA DE SISTEMAS DE INFORMACIÓN </v>
      </c>
    </row>
    <row r="9" spans="1:9" ht="30" x14ac:dyDescent="0.25">
      <c r="A9" s="761"/>
      <c r="B9" s="5" t="s">
        <v>726</v>
      </c>
      <c r="C9" s="11" t="s">
        <v>875</v>
      </c>
      <c r="D9" s="3" t="s">
        <v>45</v>
      </c>
      <c r="E9" s="4">
        <v>1</v>
      </c>
      <c r="F9" s="3"/>
      <c r="G9" s="21">
        <f t="shared" si="0"/>
        <v>0</v>
      </c>
      <c r="H9" s="49" t="s">
        <v>876</v>
      </c>
      <c r="I9" s="21" t="e">
        <f>VLOOKUP(B9,'BATERIA DE INDICADORES'!$L$4:$AC$246,18,0)</f>
        <v>#N/A</v>
      </c>
    </row>
    <row r="10" spans="1:9" ht="30" x14ac:dyDescent="0.25">
      <c r="A10" s="761"/>
      <c r="B10" s="5" t="s">
        <v>687</v>
      </c>
      <c r="C10" s="3" t="s">
        <v>689</v>
      </c>
      <c r="D10" s="3" t="s">
        <v>45</v>
      </c>
      <c r="E10" s="4">
        <v>0.25</v>
      </c>
      <c r="F10" s="3"/>
      <c r="G10" s="4">
        <f t="shared" si="0"/>
        <v>0</v>
      </c>
      <c r="H10" s="52" t="s">
        <v>894</v>
      </c>
      <c r="I10" s="4" t="str">
        <f>VLOOKUP(B10,'BATERIA DE INDICADORES'!$L$4:$AC$246,18,0)</f>
        <v>OFICINA ASESORA DE COMUNICACIONES</v>
      </c>
    </row>
    <row r="11" spans="1:9" ht="30" x14ac:dyDescent="0.25">
      <c r="A11" s="762"/>
      <c r="B11" s="5" t="s">
        <v>722</v>
      </c>
      <c r="C11" s="3" t="s">
        <v>724</v>
      </c>
      <c r="D11" s="3" t="s">
        <v>45</v>
      </c>
      <c r="E11" s="4">
        <v>0.5</v>
      </c>
      <c r="F11" s="3"/>
      <c r="G11" s="4">
        <f t="shared" si="0"/>
        <v>0</v>
      </c>
      <c r="H11" s="49" t="s">
        <v>850</v>
      </c>
      <c r="I11" s="4" t="str">
        <f>VLOOKUP(B11,'BATERIA DE INDICADORES'!$L$4:$AC$246,18,0)</f>
        <v xml:space="preserve">OFICINA DE SISTEMAS DE INFORMACIÓN </v>
      </c>
    </row>
    <row r="12" spans="1:9" ht="30" x14ac:dyDescent="0.25">
      <c r="A12" s="1" t="s">
        <v>140</v>
      </c>
      <c r="B12" s="5" t="s">
        <v>209</v>
      </c>
      <c r="C12" s="3" t="s">
        <v>211</v>
      </c>
      <c r="D12" s="3" t="s">
        <v>45</v>
      </c>
      <c r="E12" s="4">
        <v>0.25</v>
      </c>
      <c r="F12" s="16">
        <v>0.35</v>
      </c>
      <c r="G12" s="4">
        <f t="shared" si="0"/>
        <v>1.4</v>
      </c>
      <c r="H12" s="4" t="s">
        <v>837</v>
      </c>
      <c r="I12" s="4"/>
    </row>
    <row r="13" spans="1:9" x14ac:dyDescent="0.25">
      <c r="A13" s="761"/>
      <c r="B13" s="5" t="s">
        <v>216</v>
      </c>
      <c r="C13" s="3" t="s">
        <v>218</v>
      </c>
      <c r="D13" s="3" t="s">
        <v>45</v>
      </c>
      <c r="E13" s="4">
        <v>0</v>
      </c>
      <c r="F13" s="3"/>
      <c r="G13" s="4"/>
      <c r="H13" s="50" t="s">
        <v>894</v>
      </c>
      <c r="I13" s="4"/>
    </row>
    <row r="14" spans="1:9" ht="75" x14ac:dyDescent="0.25">
      <c r="A14" s="761"/>
      <c r="B14" s="5" t="s">
        <v>146</v>
      </c>
      <c r="C14" s="11" t="s">
        <v>838</v>
      </c>
      <c r="D14" s="3" t="s">
        <v>45</v>
      </c>
      <c r="E14" s="4">
        <v>0.8</v>
      </c>
      <c r="F14" s="16">
        <v>0.76</v>
      </c>
      <c r="G14" s="4">
        <f t="shared" ref="G14:G25" si="1">+F14/E14</f>
        <v>0.95</v>
      </c>
      <c r="H14" s="4" t="s">
        <v>830</v>
      </c>
      <c r="I14" s="4" t="str">
        <f>VLOOKUP(B14,'BATERIA DE INDICADORES'!$L$4:$AC$246,18,0)</f>
        <v>DIRECCIÓN DE ATENCIÓN Y TRATAMIENTO</v>
      </c>
    </row>
    <row r="15" spans="1:9" ht="30" x14ac:dyDescent="0.25">
      <c r="A15" s="761"/>
      <c r="B15" s="5" t="s">
        <v>142</v>
      </c>
      <c r="C15" s="11" t="s">
        <v>879</v>
      </c>
      <c r="D15" s="3" t="s">
        <v>32</v>
      </c>
      <c r="E15" s="3">
        <v>1390</v>
      </c>
      <c r="F15" s="3">
        <v>1390</v>
      </c>
      <c r="G15" s="4">
        <f t="shared" si="1"/>
        <v>1</v>
      </c>
      <c r="H15" s="4" t="s">
        <v>835</v>
      </c>
      <c r="I15" s="4" t="str">
        <f>VLOOKUP(B15,'BATERIA DE INDICADORES'!$L$4:$AC$246,18,0)</f>
        <v>DIRECCIÓN DE ATENCIÓN Y TRATAMIENTO</v>
      </c>
    </row>
    <row r="16" spans="1:9" ht="60" x14ac:dyDescent="0.25">
      <c r="A16" s="761"/>
      <c r="B16" s="5" t="s">
        <v>158</v>
      </c>
      <c r="C16" s="3" t="s">
        <v>160</v>
      </c>
      <c r="D16" s="3" t="s">
        <v>45</v>
      </c>
      <c r="E16" s="4">
        <v>0.32</v>
      </c>
      <c r="F16" s="19">
        <v>0.3417</v>
      </c>
      <c r="G16" s="4">
        <f t="shared" si="1"/>
        <v>1.0678125000000001</v>
      </c>
      <c r="H16" s="4" t="s">
        <v>836</v>
      </c>
      <c r="I16" s="4" t="str">
        <f>VLOOKUP(B16,'BATERIA DE INDICADORES'!$L$4:$AC$246,18,0)</f>
        <v>DIRECCIÓN DE ATENCIÓN Y TRATAMIENTO</v>
      </c>
    </row>
    <row r="17" spans="1:9" ht="30" x14ac:dyDescent="0.25">
      <c r="A17" s="761"/>
      <c r="B17" s="5" t="s">
        <v>162</v>
      </c>
      <c r="C17" s="3" t="s">
        <v>163</v>
      </c>
      <c r="D17" s="3" t="s">
        <v>45</v>
      </c>
      <c r="E17" s="4">
        <v>0.25</v>
      </c>
      <c r="F17" s="16">
        <v>0.52</v>
      </c>
      <c r="G17" s="4">
        <f t="shared" si="1"/>
        <v>2.08</v>
      </c>
      <c r="H17" s="25" t="s">
        <v>880</v>
      </c>
      <c r="I17" s="4" t="str">
        <f>VLOOKUP(B17,'BATERIA DE INDICADORES'!$L$4:$AC$246,18,0)</f>
        <v>DIRECCIÓN DE ATENCIÓN Y TRATAMIENTO</v>
      </c>
    </row>
    <row r="18" spans="1:9" ht="60" x14ac:dyDescent="0.25">
      <c r="A18" s="762"/>
      <c r="B18" s="5" t="s">
        <v>185</v>
      </c>
      <c r="C18" s="11" t="s">
        <v>829</v>
      </c>
      <c r="D18" s="3" t="s">
        <v>45</v>
      </c>
      <c r="E18" s="4">
        <v>0.5</v>
      </c>
      <c r="F18" s="16">
        <v>0.57999999999999996</v>
      </c>
      <c r="G18" s="4">
        <f t="shared" si="1"/>
        <v>1.1599999999999999</v>
      </c>
      <c r="H18" s="25" t="s">
        <v>881</v>
      </c>
      <c r="I18" s="4" t="str">
        <f>VLOOKUP(B18,'BATERIA DE INDICADORES'!$L$4:$AC$246,18,0)</f>
        <v>DIRECCIÓN DE ATENCIÓN Y TRATAMIENTO</v>
      </c>
    </row>
    <row r="19" spans="1:9" ht="135" x14ac:dyDescent="0.25">
      <c r="A19" s="1" t="s">
        <v>604</v>
      </c>
      <c r="B19" s="5" t="s">
        <v>606</v>
      </c>
      <c r="C19" s="3" t="s">
        <v>607</v>
      </c>
      <c r="D19" s="3" t="s">
        <v>32</v>
      </c>
      <c r="E19" s="3">
        <v>10</v>
      </c>
      <c r="F19" s="3">
        <v>10</v>
      </c>
      <c r="G19" s="4">
        <f t="shared" si="1"/>
        <v>1</v>
      </c>
      <c r="H19" s="25" t="s">
        <v>844</v>
      </c>
      <c r="I19" s="4" t="str">
        <f>VLOOKUP(B19,'BATERIA DE INDICADORES'!$L$4:$AC$246,18,0)</f>
        <v>GRUPO DE DERECHOS HUMANOS</v>
      </c>
    </row>
    <row r="20" spans="1:9" ht="165" x14ac:dyDescent="0.25">
      <c r="A20" s="761"/>
      <c r="B20" s="5" t="s">
        <v>618</v>
      </c>
      <c r="C20" s="3" t="s">
        <v>620</v>
      </c>
      <c r="D20" s="3" t="s">
        <v>32</v>
      </c>
      <c r="E20" s="3">
        <v>16</v>
      </c>
      <c r="F20" s="3">
        <v>16</v>
      </c>
      <c r="G20" s="4">
        <f t="shared" si="1"/>
        <v>1</v>
      </c>
      <c r="H20" s="4" t="s">
        <v>843</v>
      </c>
      <c r="I20" s="4" t="str">
        <f>VLOOKUP(B20,'BATERIA DE INDICADORES'!$L$4:$AC$246,18,0)</f>
        <v>GRUPO DE DERECHOS HUMANOS</v>
      </c>
    </row>
    <row r="21" spans="1:9" ht="135" x14ac:dyDescent="0.25">
      <c r="A21" s="762"/>
      <c r="B21" s="5" t="s">
        <v>628</v>
      </c>
      <c r="C21" s="3" t="s">
        <v>630</v>
      </c>
      <c r="D21" s="3" t="s">
        <v>32</v>
      </c>
      <c r="E21" s="3">
        <v>15</v>
      </c>
      <c r="F21" s="3">
        <v>15</v>
      </c>
      <c r="G21" s="4">
        <f t="shared" si="1"/>
        <v>1</v>
      </c>
      <c r="H21" s="25" t="s">
        <v>878</v>
      </c>
      <c r="I21" s="4" t="str">
        <f>VLOOKUP(B21,'BATERIA DE INDICADORES'!$L$4:$AC$246,18,0)</f>
        <v>GRUPO DE DERECHOS HUMANOS</v>
      </c>
    </row>
    <row r="22" spans="1:9" ht="30" x14ac:dyDescent="0.25">
      <c r="A22" s="1" t="s">
        <v>356</v>
      </c>
      <c r="B22" s="5" t="s">
        <v>359</v>
      </c>
      <c r="C22" s="3" t="s">
        <v>361</v>
      </c>
      <c r="D22" s="3" t="s">
        <v>45</v>
      </c>
      <c r="E22" s="4">
        <v>1</v>
      </c>
      <c r="F22" s="16">
        <v>0.59</v>
      </c>
      <c r="G22" s="4">
        <f t="shared" si="1"/>
        <v>0.59</v>
      </c>
      <c r="H22" s="25" t="s">
        <v>865</v>
      </c>
      <c r="I22" s="4" t="str">
        <f>VLOOKUP(B22,'BATERIA DE INDICADORES'!$L$4:$AC$246,18,0)</f>
        <v>SUBDIRECCIÓN DE TALENTO HUMANO</v>
      </c>
    </row>
    <row r="23" spans="1:9" ht="75" x14ac:dyDescent="0.25">
      <c r="A23" s="761"/>
      <c r="B23" s="5" t="s">
        <v>365</v>
      </c>
      <c r="C23" s="3" t="s">
        <v>367</v>
      </c>
      <c r="D23" s="3" t="s">
        <v>45</v>
      </c>
      <c r="E23" s="4">
        <v>0.03</v>
      </c>
      <c r="F23" s="4">
        <v>0.03</v>
      </c>
      <c r="G23" s="4">
        <f t="shared" si="1"/>
        <v>1</v>
      </c>
      <c r="H23" s="25" t="s">
        <v>866</v>
      </c>
      <c r="I23" s="4" t="str">
        <f>VLOOKUP(B23,'BATERIA DE INDICADORES'!$L$4:$AC$246,18,0)</f>
        <v>SUBDIRECCIÓN DE TALENTO HUMANO</v>
      </c>
    </row>
    <row r="24" spans="1:9" ht="30" x14ac:dyDescent="0.25">
      <c r="A24" s="761"/>
      <c r="B24" s="5" t="s">
        <v>383</v>
      </c>
      <c r="C24" s="3" t="s">
        <v>385</v>
      </c>
      <c r="D24" s="3" t="s">
        <v>45</v>
      </c>
      <c r="E24" s="4">
        <v>0.3</v>
      </c>
      <c r="F24" s="16">
        <v>0.3</v>
      </c>
      <c r="G24" s="4">
        <f t="shared" si="1"/>
        <v>1</v>
      </c>
      <c r="H24" s="25" t="s">
        <v>867</v>
      </c>
      <c r="I24" s="4" t="str">
        <f>VLOOKUP(B24,'BATERIA DE INDICADORES'!$L$4:$AC$246,18,0)</f>
        <v>SUBDIRECCIÓN DE TALENTO HUMANO</v>
      </c>
    </row>
    <row r="25" spans="1:9" ht="45" x14ac:dyDescent="0.25">
      <c r="A25" s="762"/>
      <c r="B25" s="5" t="s">
        <v>407</v>
      </c>
      <c r="C25" s="3" t="s">
        <v>409</v>
      </c>
      <c r="D25" s="3" t="s">
        <v>45</v>
      </c>
      <c r="E25" s="4">
        <v>0.66</v>
      </c>
      <c r="F25" s="4">
        <v>0.66</v>
      </c>
      <c r="G25" s="4">
        <f t="shared" si="1"/>
        <v>1</v>
      </c>
      <c r="H25" s="25" t="s">
        <v>868</v>
      </c>
      <c r="I25" s="4" t="str">
        <f>VLOOKUP(B25,'BATERIA DE INDICADORES'!$L$4:$AC$246,18,0)</f>
        <v>SUBDIRECCIÓN DE TALENTO HUMANO</v>
      </c>
    </row>
    <row r="26" spans="1:9" ht="30" x14ac:dyDescent="0.25">
      <c r="A26" s="1" t="s">
        <v>232</v>
      </c>
      <c r="B26" s="5" t="s">
        <v>234</v>
      </c>
      <c r="C26" s="3" t="s">
        <v>236</v>
      </c>
      <c r="D26" s="3" t="s">
        <v>45</v>
      </c>
      <c r="E26" s="4">
        <v>0</v>
      </c>
      <c r="F26" s="3"/>
      <c r="G26" s="48"/>
      <c r="H26" s="11" t="s">
        <v>895</v>
      </c>
      <c r="I26" s="4" t="str">
        <f>VLOOKUP(B26,'BATERIA DE INDICADORES'!$L$4:$AC$246,18,0)</f>
        <v xml:space="preserve">SUBDIRECCIÓN DE SEGURIDAD Y VIGILANCIA </v>
      </c>
    </row>
    <row r="27" spans="1:9" ht="60" x14ac:dyDescent="0.25">
      <c r="A27" s="761"/>
      <c r="B27" s="5" t="s">
        <v>238</v>
      </c>
      <c r="C27" s="3" t="s">
        <v>239</v>
      </c>
      <c r="D27" s="3" t="s">
        <v>45</v>
      </c>
      <c r="E27" s="20">
        <v>0.187</v>
      </c>
      <c r="F27" s="19">
        <v>0.17399999999999999</v>
      </c>
      <c r="G27" s="4">
        <f>+F27/E27</f>
        <v>0.93048128342245984</v>
      </c>
      <c r="H27" s="25" t="s">
        <v>860</v>
      </c>
      <c r="I27" s="4" t="str">
        <f>VLOOKUP(B27,'BATERIA DE INDICADORES'!$L$4:$AC$246,18,0)</f>
        <v xml:space="preserve">SUBDIRECCIÓN DE SEGURIDAD Y VIGILANCIA </v>
      </c>
    </row>
    <row r="28" spans="1:9" ht="90" x14ac:dyDescent="0.25">
      <c r="A28" s="761"/>
      <c r="B28" s="5" t="s">
        <v>273</v>
      </c>
      <c r="C28" s="11" t="s">
        <v>861</v>
      </c>
      <c r="D28" s="3" t="s">
        <v>32</v>
      </c>
      <c r="E28" s="3">
        <v>3329</v>
      </c>
      <c r="F28" s="3">
        <v>3329</v>
      </c>
      <c r="G28" s="4">
        <f>+F28/E28</f>
        <v>1</v>
      </c>
      <c r="H28" s="25" t="s">
        <v>862</v>
      </c>
      <c r="I28" s="4" t="str">
        <f>VLOOKUP(B28,'BATERIA DE INDICADORES'!$L$4:$AC$246,18,0)</f>
        <v xml:space="preserve">SUBDIRECCIÓN DE SEGURIDAD Y VIGILANCIA </v>
      </c>
    </row>
    <row r="29" spans="1:9" ht="30" x14ac:dyDescent="0.25">
      <c r="A29" s="762"/>
      <c r="B29" s="5" t="s">
        <v>303</v>
      </c>
      <c r="C29" s="3" t="s">
        <v>305</v>
      </c>
      <c r="D29" s="3" t="s">
        <v>32</v>
      </c>
      <c r="E29" s="3">
        <v>0</v>
      </c>
      <c r="F29" s="3"/>
      <c r="G29" s="51"/>
      <c r="H29" s="11" t="s">
        <v>895</v>
      </c>
      <c r="I29" s="3" t="str">
        <f>VLOOKUP(B29,'BATERIA DE INDICADORES'!$L$4:$AC$246,18,0)</f>
        <v xml:space="preserve">DIRECCIÓN ESCUELA DE FORMACIÓN  </v>
      </c>
    </row>
    <row r="30" spans="1:9" ht="30" x14ac:dyDescent="0.25">
      <c r="A30" s="1" t="s">
        <v>300</v>
      </c>
      <c r="B30" s="5" t="s">
        <v>339</v>
      </c>
      <c r="C30" s="3" t="s">
        <v>341</v>
      </c>
      <c r="D30" s="3" t="s">
        <v>45</v>
      </c>
      <c r="E30" s="4">
        <v>1</v>
      </c>
      <c r="F30" s="3"/>
      <c r="G30" s="48">
        <f>+F30/E30</f>
        <v>0</v>
      </c>
      <c r="H30" s="25" t="s">
        <v>896</v>
      </c>
      <c r="I30" s="4" t="str">
        <f>VLOOKUP(B30,'BATERIA DE INDICADORES'!$L$4:$AC$246,18,0)</f>
        <v xml:space="preserve">DIRECCIÓN ESCUELA DE FORMACIÓN  </v>
      </c>
    </row>
    <row r="31" spans="1:9" ht="30" x14ac:dyDescent="0.25">
      <c r="A31" s="761"/>
      <c r="B31" s="5" t="s">
        <v>347</v>
      </c>
      <c r="C31" s="3" t="s">
        <v>349</v>
      </c>
      <c r="D31" s="3" t="s">
        <v>45</v>
      </c>
      <c r="E31" s="4">
        <v>1</v>
      </c>
      <c r="F31" s="16">
        <v>1</v>
      </c>
      <c r="G31" s="4">
        <f>+F31/E31</f>
        <v>1</v>
      </c>
      <c r="H31" s="4" t="s">
        <v>840</v>
      </c>
      <c r="I31" s="4" t="str">
        <f>VLOOKUP(B31,'BATERIA DE INDICADORES'!$L$4:$AC$246,18,0)</f>
        <v xml:space="preserve">DIRECCIÓN ESCUELA DE FORMACIÓN  </v>
      </c>
    </row>
    <row r="32" spans="1:9" ht="90" x14ac:dyDescent="0.25">
      <c r="A32" s="761"/>
      <c r="B32" s="5" t="s">
        <v>306</v>
      </c>
      <c r="C32" s="3" t="s">
        <v>307</v>
      </c>
      <c r="D32" s="3" t="s">
        <v>32</v>
      </c>
      <c r="E32" s="3">
        <v>2</v>
      </c>
      <c r="F32" s="3">
        <v>2</v>
      </c>
      <c r="G32" s="4">
        <f>+F32/E32</f>
        <v>1</v>
      </c>
      <c r="H32" s="4" t="s">
        <v>841</v>
      </c>
      <c r="I32" s="4" t="str">
        <f>VLOOKUP(B32,'BATERIA DE INDICADORES'!$L$4:$AC$246,18,0)</f>
        <v xml:space="preserve">DIRECCIÓN ESCUELA DE FORMACIÓN  </v>
      </c>
    </row>
    <row r="33" spans="1:9" ht="30" x14ac:dyDescent="0.25">
      <c r="A33" s="762"/>
      <c r="B33" s="5" t="s">
        <v>308</v>
      </c>
      <c r="C33" s="3" t="s">
        <v>309</v>
      </c>
      <c r="D33" s="3" t="s">
        <v>45</v>
      </c>
      <c r="E33" s="4">
        <v>0</v>
      </c>
      <c r="F33" s="3"/>
      <c r="G33" s="48"/>
      <c r="H33" s="25" t="s">
        <v>842</v>
      </c>
      <c r="I33" s="4" t="str">
        <f>VLOOKUP(B33,'BATERIA DE INDICADORES'!$L$4:$AC$246,18,0)</f>
        <v>GRUPO DE RELACIONES PUBLICAS Y PROTOCOLO</v>
      </c>
    </row>
    <row r="34" spans="1:9" ht="30" x14ac:dyDescent="0.25">
      <c r="A34" s="1" t="s">
        <v>426</v>
      </c>
      <c r="B34" s="5" t="s">
        <v>429</v>
      </c>
      <c r="C34" s="3" t="s">
        <v>431</v>
      </c>
      <c r="D34" s="3" t="s">
        <v>45</v>
      </c>
      <c r="E34" s="4">
        <v>0.92</v>
      </c>
      <c r="F34" s="3"/>
      <c r="G34" s="4">
        <f t="shared" ref="G34:G45" si="2">+F34/E34</f>
        <v>0</v>
      </c>
      <c r="H34" s="4" t="s">
        <v>857</v>
      </c>
      <c r="I34" s="4" t="str">
        <f>VLOOKUP(B34,'BATERIA DE INDICADORES'!$L$4:$AC$246,18,0)</f>
        <v>OFICINA ASESORA DE PLANEACIÓN</v>
      </c>
    </row>
    <row r="35" spans="1:9" ht="30" x14ac:dyDescent="0.25">
      <c r="A35" s="761"/>
      <c r="B35" s="5" t="s">
        <v>447</v>
      </c>
      <c r="C35" s="3" t="s">
        <v>449</v>
      </c>
      <c r="D35" s="3" t="s">
        <v>45</v>
      </c>
      <c r="E35" s="4">
        <v>0.6</v>
      </c>
      <c r="F35" s="19"/>
      <c r="G35" s="4">
        <f t="shared" si="2"/>
        <v>0</v>
      </c>
      <c r="H35" s="4" t="s">
        <v>857</v>
      </c>
      <c r="I35" s="4" t="str">
        <f>VLOOKUP(B35,'BATERIA DE INDICADORES'!$L$4:$AC$246,18,0)</f>
        <v>OFICINA ASESORA DE PLANEACIÓN</v>
      </c>
    </row>
    <row r="36" spans="1:9" ht="30" x14ac:dyDescent="0.25">
      <c r="A36" s="761"/>
      <c r="B36" s="5" t="s">
        <v>495</v>
      </c>
      <c r="C36" s="3" t="s">
        <v>497</v>
      </c>
      <c r="D36" s="3" t="s">
        <v>45</v>
      </c>
      <c r="E36" s="4">
        <v>0.2</v>
      </c>
      <c r="F36" s="19">
        <v>0.17499999999999999</v>
      </c>
      <c r="G36" s="4">
        <f t="shared" si="2"/>
        <v>0.87499999999999989</v>
      </c>
      <c r="H36" s="25" t="s">
        <v>869</v>
      </c>
      <c r="I36" s="4" t="str">
        <f>VLOOKUP(B36,'BATERIA DE INDICADORES'!$L$4:$AC$246,18,0)</f>
        <v>OFICINA ASESORA DE PLANEACIÓN</v>
      </c>
    </row>
    <row r="37" spans="1:9" ht="30" x14ac:dyDescent="0.25">
      <c r="A37" s="761"/>
      <c r="B37" s="5" t="s">
        <v>529</v>
      </c>
      <c r="C37" s="3" t="s">
        <v>531</v>
      </c>
      <c r="D37" s="3" t="s">
        <v>45</v>
      </c>
      <c r="E37" s="4">
        <v>0.94</v>
      </c>
      <c r="F37" s="19">
        <v>0.95599999999999996</v>
      </c>
      <c r="G37" s="4">
        <f t="shared" si="2"/>
        <v>1.0170212765957447</v>
      </c>
      <c r="H37" s="4" t="s">
        <v>856</v>
      </c>
      <c r="I37" s="4" t="str">
        <f>VLOOKUP(B37,'BATERIA DE INDICADORES'!$L$4:$AC$246,18,0)</f>
        <v>OFICINA ASESORA DE PLANEACIÓN</v>
      </c>
    </row>
    <row r="38" spans="1:9" ht="30" x14ac:dyDescent="0.25">
      <c r="A38" s="762"/>
      <c r="B38" s="5" t="s">
        <v>532</v>
      </c>
      <c r="C38" s="3" t="s">
        <v>533</v>
      </c>
      <c r="D38" s="3" t="s">
        <v>45</v>
      </c>
      <c r="E38" s="4">
        <v>0.9</v>
      </c>
      <c r="F38" s="16">
        <v>0.98</v>
      </c>
      <c r="G38" s="4">
        <f t="shared" si="2"/>
        <v>1.0888888888888888</v>
      </c>
      <c r="H38" s="4" t="s">
        <v>846</v>
      </c>
      <c r="I38" s="4" t="str">
        <f>VLOOKUP(B38,'BATERIA DE INDICADORES'!$L$4:$AC$246,18,0)</f>
        <v>DIRECCIÓN DE GESTIÓN CORPORATIVA</v>
      </c>
    </row>
    <row r="39" spans="1:9" ht="30" x14ac:dyDescent="0.25">
      <c r="A39" s="1" t="s">
        <v>550</v>
      </c>
      <c r="B39" s="5" t="s">
        <v>553</v>
      </c>
      <c r="C39" s="11" t="s">
        <v>853</v>
      </c>
      <c r="D39" s="3" t="s">
        <v>45</v>
      </c>
      <c r="E39" s="4">
        <v>0.23</v>
      </c>
      <c r="F39" s="19">
        <v>0.23100000000000001</v>
      </c>
      <c r="G39" s="4">
        <f t="shared" si="2"/>
        <v>1.0043478260869565</v>
      </c>
      <c r="H39" s="25" t="s">
        <v>870</v>
      </c>
      <c r="I39" s="4" t="str">
        <f>VLOOKUP(B39,'BATERIA DE INDICADORES'!$L$4:$AC$246,18,0)</f>
        <v>OFICINA ASESORA JURIDICA</v>
      </c>
    </row>
    <row r="40" spans="1:9" ht="45" x14ac:dyDescent="0.25">
      <c r="A40" s="762"/>
      <c r="B40" s="5" t="s">
        <v>556</v>
      </c>
      <c r="C40" s="11" t="s">
        <v>854</v>
      </c>
      <c r="D40" s="3" t="s">
        <v>45</v>
      </c>
      <c r="E40" s="4">
        <v>0.9</v>
      </c>
      <c r="F40" s="19">
        <v>0.86309999999999998</v>
      </c>
      <c r="G40" s="4">
        <f t="shared" si="2"/>
        <v>0.95899999999999996</v>
      </c>
      <c r="H40" s="25" t="s">
        <v>871</v>
      </c>
      <c r="I40" s="4" t="str">
        <f>VLOOKUP(B40,'BATERIA DE INDICADORES'!$L$4:$AC$246,18,0)</f>
        <v>OFICINA ASESORA JURIDICA</v>
      </c>
    </row>
    <row r="41" spans="1:9" ht="30" x14ac:dyDescent="0.25">
      <c r="A41" s="1" t="s">
        <v>26</v>
      </c>
      <c r="B41" s="5" t="s">
        <v>28</v>
      </c>
      <c r="C41" s="3" t="s">
        <v>30</v>
      </c>
      <c r="D41" s="3" t="s">
        <v>32</v>
      </c>
      <c r="E41" s="3">
        <v>6</v>
      </c>
      <c r="F41" s="3">
        <v>6</v>
      </c>
      <c r="G41" s="4">
        <f t="shared" si="2"/>
        <v>1</v>
      </c>
      <c r="H41" s="4" t="s">
        <v>832</v>
      </c>
      <c r="I41" s="4" t="str">
        <f>VLOOKUP(B41,'BATERIA DE INDICADORES'!$L$4:$AC$246,18,0)</f>
        <v>DIRECCIÓN DE ATENCIÓN Y TRATAMIENTO</v>
      </c>
    </row>
    <row r="42" spans="1:9" ht="60" x14ac:dyDescent="0.25">
      <c r="A42" s="761"/>
      <c r="B42" s="5" t="s">
        <v>42</v>
      </c>
      <c r="C42" s="11" t="s">
        <v>828</v>
      </c>
      <c r="D42" s="3" t="s">
        <v>45</v>
      </c>
      <c r="E42" s="4">
        <v>0.98</v>
      </c>
      <c r="F42" s="16">
        <v>0.99</v>
      </c>
      <c r="G42" s="4">
        <f t="shared" si="2"/>
        <v>1.010204081632653</v>
      </c>
      <c r="H42" s="4" t="s">
        <v>833</v>
      </c>
      <c r="I42" s="4" t="str">
        <f>VLOOKUP(B42,'BATERIA DE INDICADORES'!$L$4:$AC$246,18,0)</f>
        <v>DIRECCIÓN DE ATENCIÓN Y TRATAMIENTO</v>
      </c>
    </row>
    <row r="43" spans="1:9" ht="45" x14ac:dyDescent="0.25">
      <c r="A43" s="761"/>
      <c r="B43" s="5" t="s">
        <v>86</v>
      </c>
      <c r="C43" s="11" t="s">
        <v>827</v>
      </c>
      <c r="D43" s="3" t="s">
        <v>45</v>
      </c>
      <c r="E43" s="4">
        <v>0.65</v>
      </c>
      <c r="F43" s="16">
        <v>0.52</v>
      </c>
      <c r="G43" s="4">
        <f t="shared" si="2"/>
        <v>0.8</v>
      </c>
      <c r="H43" s="4" t="s">
        <v>834</v>
      </c>
      <c r="I43" s="4" t="str">
        <f>VLOOKUP(B43,'BATERIA DE INDICADORES'!$L$4:$AC$246,18,0)</f>
        <v>DIRECCIÓN DE ATENCIÓN Y TRATAMIENTO</v>
      </c>
    </row>
    <row r="44" spans="1:9" ht="60" x14ac:dyDescent="0.25">
      <c r="A44" s="761"/>
      <c r="B44" s="5" t="s">
        <v>111</v>
      </c>
      <c r="C44" s="3" t="s">
        <v>113</v>
      </c>
      <c r="D44" s="3" t="s">
        <v>45</v>
      </c>
      <c r="E44" s="4">
        <v>1</v>
      </c>
      <c r="F44" s="16">
        <v>1</v>
      </c>
      <c r="G44" s="4">
        <f t="shared" si="2"/>
        <v>1</v>
      </c>
      <c r="H44" s="25" t="s">
        <v>877</v>
      </c>
      <c r="I44" s="4" t="str">
        <f>VLOOKUP(B44,'BATERIA DE INDICADORES'!$L$4:$AC$246,18,0)</f>
        <v>GRUPO DE APOYO ESPIRITUAL</v>
      </c>
    </row>
    <row r="45" spans="1:9" ht="45.75" thickBot="1" x14ac:dyDescent="0.3">
      <c r="A45" s="763"/>
      <c r="B45" s="6" t="s">
        <v>124</v>
      </c>
      <c r="C45" s="17" t="s">
        <v>851</v>
      </c>
      <c r="D45" s="7" t="s">
        <v>45</v>
      </c>
      <c r="E45" s="8">
        <v>0.95</v>
      </c>
      <c r="F45" s="47">
        <v>0.97070000000000001</v>
      </c>
      <c r="G45" s="8">
        <f t="shared" si="2"/>
        <v>1.0217894736842106</v>
      </c>
      <c r="H45" s="8" t="s">
        <v>852</v>
      </c>
      <c r="I45" s="8" t="str">
        <f>VLOOKUP(B45,'BATERIA DE INDICADORES'!$L$4:$AC$246,18,0)</f>
        <v>GRUPO DE ASUNTOS PENITENCIARIOS</v>
      </c>
    </row>
  </sheetData>
  <autoFilter ref="A4:K45"/>
  <mergeCells count="9">
    <mergeCell ref="A34:A38"/>
    <mergeCell ref="A39:A40"/>
    <mergeCell ref="A41:A45"/>
    <mergeCell ref="A5:A11"/>
    <mergeCell ref="A12:A18"/>
    <mergeCell ref="A19:A21"/>
    <mergeCell ref="A22:A25"/>
    <mergeCell ref="A26:A29"/>
    <mergeCell ref="A30:A33"/>
  </mergeCells>
  <conditionalFormatting sqref="G5:G45">
    <cfRule type="cellIs" dxfId="43" priority="1" operator="between">
      <formula>0.899</formula>
      <formula>0.7</formula>
    </cfRule>
    <cfRule type="cellIs" dxfId="42" priority="2" operator="equal">
      <formula>0.9</formula>
    </cfRule>
    <cfRule type="cellIs" dxfId="41" priority="3" operator="greaterThan">
      <formula>0.9</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6"/>
  <sheetViews>
    <sheetView showGridLines="0" topLeftCell="A15" zoomScale="82" zoomScaleNormal="82" workbookViewId="0">
      <selection activeCell="H17" sqref="H17"/>
    </sheetView>
  </sheetViews>
  <sheetFormatPr baseColWidth="10" defaultColWidth="15.140625" defaultRowHeight="15" customHeight="1" x14ac:dyDescent="0.25"/>
  <cols>
    <col min="1" max="1" width="8.7109375" style="58" customWidth="1"/>
    <col min="2" max="2" width="24.7109375" style="58" customWidth="1"/>
    <col min="3" max="3" width="7.85546875" style="58" customWidth="1"/>
    <col min="4" max="4" width="30.140625" style="365" customWidth="1"/>
    <col min="5" max="5" width="30.140625" style="58" customWidth="1"/>
    <col min="6" max="6" width="33.42578125" style="58" customWidth="1"/>
    <col min="7" max="7" width="16.5703125" style="58" customWidth="1"/>
    <col min="8" max="8" width="11.42578125" style="386" customWidth="1"/>
    <col min="9" max="9" width="12.28515625" style="386" customWidth="1"/>
    <col min="10" max="10" width="10.85546875" style="386" customWidth="1"/>
    <col min="11" max="11" width="11.85546875" style="386" customWidth="1"/>
    <col min="12" max="12" width="12.5703125" style="386" customWidth="1"/>
    <col min="13" max="13" width="15.5703125" style="58" customWidth="1"/>
    <col min="14" max="14" width="14.140625" style="58" customWidth="1"/>
    <col min="15" max="15" width="32.5703125" style="5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x14ac:dyDescent="0.25">
      <c r="A1" s="53"/>
      <c r="B1" s="54"/>
      <c r="C1" s="54"/>
      <c r="D1" s="359"/>
      <c r="E1" s="54"/>
      <c r="F1" s="55"/>
      <c r="G1" s="54"/>
      <c r="H1" s="54"/>
      <c r="I1" s="54"/>
      <c r="J1" s="54"/>
      <c r="K1" s="55"/>
      <c r="L1" s="56"/>
      <c r="M1" s="54"/>
      <c r="N1" s="54"/>
      <c r="O1" s="54"/>
      <c r="P1" s="194"/>
      <c r="Q1" s="57"/>
      <c r="R1" s="53"/>
      <c r="S1" s="57"/>
      <c r="T1" s="57"/>
      <c r="U1" s="57"/>
      <c r="V1" s="57"/>
      <c r="W1" s="57"/>
      <c r="X1" s="53"/>
      <c r="Y1" s="53"/>
    </row>
    <row r="2" spans="1:25" ht="15" customHeight="1" x14ac:dyDescent="0.25">
      <c r="A2" s="53"/>
      <c r="B2" s="810" t="s">
        <v>0</v>
      </c>
      <c r="C2" s="809"/>
      <c r="D2" s="809"/>
      <c r="E2" s="809"/>
      <c r="F2" s="809"/>
      <c r="G2" s="809"/>
      <c r="H2" s="809"/>
      <c r="I2" s="809"/>
      <c r="J2" s="809"/>
      <c r="K2" s="809"/>
      <c r="L2" s="809"/>
      <c r="M2" s="809"/>
      <c r="N2" s="809"/>
      <c r="O2" s="777"/>
      <c r="P2" s="194"/>
      <c r="Q2" s="57"/>
      <c r="R2" s="53"/>
      <c r="S2" s="57"/>
      <c r="T2" s="57"/>
      <c r="U2" s="57"/>
      <c r="V2" s="57"/>
      <c r="W2" s="57"/>
      <c r="X2" s="53"/>
      <c r="Y2" s="53"/>
    </row>
    <row r="3" spans="1:25" ht="15" customHeight="1" x14ac:dyDescent="0.25">
      <c r="A3" s="53"/>
      <c r="B3" s="810" t="s">
        <v>1</v>
      </c>
      <c r="C3" s="809"/>
      <c r="D3" s="809"/>
      <c r="E3" s="809"/>
      <c r="F3" s="809"/>
      <c r="G3" s="809"/>
      <c r="H3" s="809"/>
      <c r="I3" s="809"/>
      <c r="J3" s="809"/>
      <c r="K3" s="809"/>
      <c r="L3" s="809"/>
      <c r="M3" s="809"/>
      <c r="N3" s="809"/>
      <c r="O3" s="777"/>
      <c r="P3" s="194"/>
      <c r="Q3" s="57"/>
      <c r="R3" s="53"/>
      <c r="S3" s="57"/>
      <c r="T3" s="57"/>
      <c r="U3" s="57"/>
      <c r="V3" s="57"/>
      <c r="W3" s="57"/>
      <c r="X3" s="53"/>
      <c r="Y3" s="53"/>
    </row>
    <row r="4" spans="1:25" ht="15" customHeight="1" x14ac:dyDescent="0.25">
      <c r="A4" s="53"/>
      <c r="B4" s="810" t="s">
        <v>2</v>
      </c>
      <c r="C4" s="809"/>
      <c r="D4" s="809"/>
      <c r="E4" s="809"/>
      <c r="F4" s="809"/>
      <c r="G4" s="809"/>
      <c r="H4" s="809"/>
      <c r="I4" s="809"/>
      <c r="J4" s="809"/>
      <c r="K4" s="809"/>
      <c r="L4" s="809"/>
      <c r="M4" s="809"/>
      <c r="N4" s="809"/>
      <c r="O4" s="777"/>
      <c r="P4" s="194"/>
      <c r="Q4" s="57"/>
      <c r="R4" s="53"/>
      <c r="S4" s="57"/>
      <c r="T4" s="57"/>
      <c r="U4" s="57"/>
      <c r="V4" s="57"/>
      <c r="W4" s="57"/>
      <c r="X4" s="53"/>
      <c r="Y4" s="53"/>
    </row>
    <row r="5" spans="1:25" ht="15" customHeight="1" x14ac:dyDescent="0.25">
      <c r="A5" s="53"/>
      <c r="B5" s="810" t="s">
        <v>3</v>
      </c>
      <c r="C5" s="809"/>
      <c r="D5" s="809"/>
      <c r="E5" s="809"/>
      <c r="F5" s="809"/>
      <c r="G5" s="809"/>
      <c r="H5" s="809"/>
      <c r="I5" s="809"/>
      <c r="J5" s="809"/>
      <c r="K5" s="809"/>
      <c r="L5" s="809"/>
      <c r="M5" s="809"/>
      <c r="N5" s="809"/>
      <c r="O5" s="777"/>
      <c r="P5" s="194"/>
      <c r="Q5" s="57"/>
      <c r="R5" s="53"/>
      <c r="S5" s="57"/>
      <c r="T5" s="57"/>
      <c r="U5" s="57"/>
      <c r="V5" s="57"/>
      <c r="W5" s="57"/>
      <c r="X5" s="53"/>
      <c r="Y5" s="53"/>
    </row>
    <row r="6" spans="1:25" ht="15" customHeight="1" x14ac:dyDescent="0.25">
      <c r="A6" s="53"/>
      <c r="B6" s="810" t="s">
        <v>4</v>
      </c>
      <c r="C6" s="809"/>
      <c r="D6" s="809"/>
      <c r="E6" s="809"/>
      <c r="F6" s="809"/>
      <c r="G6" s="809"/>
      <c r="H6" s="809"/>
      <c r="I6" s="809"/>
      <c r="J6" s="809"/>
      <c r="K6" s="809"/>
      <c r="L6" s="809"/>
      <c r="M6" s="809"/>
      <c r="N6" s="809"/>
      <c r="O6" s="777"/>
      <c r="P6" s="194"/>
      <c r="Q6" s="57"/>
      <c r="R6" s="53"/>
      <c r="S6" s="57"/>
      <c r="T6" s="57"/>
      <c r="U6" s="57"/>
      <c r="V6" s="57"/>
      <c r="W6" s="57"/>
      <c r="X6" s="53"/>
      <c r="Y6" s="53"/>
    </row>
    <row r="7" spans="1:25" ht="15" customHeight="1" thickTop="1" thickBot="1" x14ac:dyDescent="0.3">
      <c r="A7" s="53"/>
      <c r="B7" s="59" t="s">
        <v>5</v>
      </c>
      <c r="C7" s="60" t="s">
        <v>6</v>
      </c>
      <c r="D7" s="360" t="s">
        <v>7</v>
      </c>
      <c r="E7" s="59" t="s">
        <v>8</v>
      </c>
      <c r="F7" s="61" t="s">
        <v>9</v>
      </c>
      <c r="G7" s="810" t="s">
        <v>10</v>
      </c>
      <c r="H7" s="809"/>
      <c r="I7" s="809"/>
      <c r="J7" s="809"/>
      <c r="K7" s="809"/>
      <c r="L7" s="809"/>
      <c r="M7" s="809"/>
      <c r="N7" s="809"/>
      <c r="O7" s="777"/>
      <c r="P7" s="194"/>
      <c r="Q7" s="57"/>
      <c r="R7" s="53"/>
      <c r="S7" s="57"/>
      <c r="T7" s="57"/>
      <c r="U7" s="57"/>
      <c r="V7" s="57"/>
      <c r="W7" s="57"/>
      <c r="X7" s="53"/>
      <c r="Y7" s="53"/>
    </row>
    <row r="8" spans="1:25" ht="28.5" thickTop="1" thickBot="1" x14ac:dyDescent="0.3">
      <c r="A8" s="53"/>
      <c r="B8" s="59"/>
      <c r="C8" s="62"/>
      <c r="D8" s="360"/>
      <c r="E8" s="59"/>
      <c r="F8" s="61"/>
      <c r="G8" s="63" t="s">
        <v>11</v>
      </c>
      <c r="H8" s="810" t="s">
        <v>12</v>
      </c>
      <c r="I8" s="811"/>
      <c r="J8" s="811"/>
      <c r="K8" s="811"/>
      <c r="L8" s="812"/>
      <c r="M8" s="64" t="s">
        <v>13</v>
      </c>
      <c r="N8" s="64" t="s">
        <v>14</v>
      </c>
      <c r="O8" s="65" t="s">
        <v>15</v>
      </c>
      <c r="P8" s="194"/>
      <c r="Q8" s="57"/>
      <c r="R8" s="53"/>
      <c r="S8" s="57"/>
      <c r="T8" s="57"/>
      <c r="U8" s="57"/>
      <c r="V8" s="57"/>
      <c r="W8" s="57"/>
      <c r="X8" s="53"/>
      <c r="Y8" s="53"/>
    </row>
    <row r="9" spans="1:25" thickTop="1" thickBot="1" x14ac:dyDescent="0.3">
      <c r="A9" s="53"/>
      <c r="B9" s="59"/>
      <c r="C9" s="66"/>
      <c r="D9" s="360"/>
      <c r="E9" s="59"/>
      <c r="F9" s="61"/>
      <c r="G9" s="63"/>
      <c r="H9" s="67">
        <v>2015</v>
      </c>
      <c r="I9" s="67">
        <v>2016</v>
      </c>
      <c r="J9" s="67">
        <v>2017</v>
      </c>
      <c r="K9" s="67">
        <v>2018</v>
      </c>
      <c r="L9" s="67" t="s">
        <v>16</v>
      </c>
      <c r="M9" s="68"/>
      <c r="N9" s="68"/>
      <c r="O9" s="65"/>
      <c r="P9" s="205" t="s">
        <v>897</v>
      </c>
      <c r="Q9" s="57"/>
      <c r="R9" s="53"/>
      <c r="S9" s="57"/>
      <c r="T9" s="57"/>
      <c r="U9" s="57"/>
      <c r="V9" s="57"/>
      <c r="W9" s="57"/>
      <c r="X9" s="53"/>
      <c r="Y9" s="53"/>
    </row>
    <row r="10" spans="1:25" ht="16.5" customHeight="1" thickTop="1" thickBot="1" x14ac:dyDescent="0.3">
      <c r="A10" s="53"/>
      <c r="B10" s="69" t="str">
        <f>HYPERLINK("file:///C:\USUARIO\Documents\CARPETAS%20JMRV\INPEC\PLAN%20INDICATIVO%20INPEC\PLAN%20INDICATIVO%20INPEC.xlsx#'INSTRUCTIVO MATRIZ P.I'!A1","1")</f>
        <v>1</v>
      </c>
      <c r="C10" s="69"/>
      <c r="D10" s="361" t="str">
        <f>HYPERLINK("file:///C:\USUARIO\Documents\CARPETAS%20JMRV\INPEC\PLAN%20INDICATIVO%20INPEC\PLAN%20INDICATIVO%20CONSOLIDADO%2015%20DIC.xlsx#'INSTRUCTIVO MATRIZ P.I'!A1","2")</f>
        <v>2</v>
      </c>
      <c r="E10" s="69" t="str">
        <f>HYPERLINK("file:///C:\USUARIO\Documents\CARPETAS%20JMRV\INPEC\PLAN%20INDICATIVO%20INPEC\PLAN%20INDICATIVO%20CONSOLIDADO%2015%20DIC.xlsx#'INSTRUCTIVO MATRIZ P.I'!A1"," ")</f>
        <v xml:space="preserve"> </v>
      </c>
      <c r="F10" s="69" t="str">
        <f>HYPERLINK("file:///C:\USUARIO\Documents\CARPETAS%20JMRV\INPEC\PLAN%20INDICATIVO%20INPEC\PLAN%20INDICATIVO%20CONSOLIDADO%2015%20DIC.xlsx#'INSTRUCTIVO MATRIZ P.I'!A1","4")</f>
        <v>4</v>
      </c>
      <c r="G10" s="69" t="str">
        <f>HYPERLINK("file:///C:\USUARIO\Documents\CARPETAS%20JMRV\INPEC\PLAN%20INDICATIVO%20INPEC\PLAN%20INDICATIVO%20CONSOLIDADO%2015%20DIC.xlsx#'INSTRUCTIVO MATRIZ P.I'!A1","6")</f>
        <v>6</v>
      </c>
      <c r="H10" s="69" t="str">
        <f>HYPERLINK("file:///C:\USUARIO\Documents\CARPETAS%20JMRV\INPEC\PLAN%20INDICATIVO%20INPEC\PLAN%20INDICATIVO%20CONSOLIDADO%2015%20DIC.xlsx#'INSTRUCTIVO MATRIZ P.I'!A1","7")</f>
        <v>7</v>
      </c>
      <c r="I10" s="69" t="str">
        <f>HYPERLINK("file:///C:\USUARIO\Documents\CARPETAS%20JMRV\INPEC\PLAN%20INDICATIVO%20INPEC\PLAN%20INDICATIVO%20CONSOLIDADO%2015%20DIC.xlsx#'INSTRUCTIVO MATRIZ P.I'!A1","8")</f>
        <v>8</v>
      </c>
      <c r="J10" s="69" t="str">
        <f>HYPERLINK("file:///C:\USUARIO\Documents\CARPETAS%20JMRV\INPEC\PLAN%20INDICATIVO%20INPEC\PLAN%20INDICATIVO%20CONSOLIDADO%2015%20DIC.xlsx#'INSTRUCTIVO MATRIZ P.I'!A1","9")</f>
        <v>9</v>
      </c>
      <c r="K10" s="69" t="str">
        <f>HYPERLINK("file:///C:\USUARIO\Documents\CARPETAS%20JMRV\INPEC\PLAN%20INDICATIVO%20INPEC\PLAN%20INDICATIVO%20CONSOLIDADO%2015%20DIC.xlsx#'INSTRUCTIVO MATRIZ P.I'!A1","10")</f>
        <v>10</v>
      </c>
      <c r="L10" s="69" t="str">
        <f>HYPERLINK("file:///C:\USUARIO\Documents\CARPETAS%20JMRV\INPEC\PLAN%20INDICATIVO%20INPEC\PLAN%20INDICATIVO%20CONSOLIDADO%2015%20DIC.xlsx#'INSTRUCTIVO MATRIZ P.I'!A1","11")</f>
        <v>11</v>
      </c>
      <c r="M10" s="69" t="str">
        <f>HYPERLINK("file:///C:\USUARIO\Documents\CARPETAS%20JMRV\INPEC\PLAN%20INDICATIVO%20INPEC\PLAN%20INDICATIVO%20CONSOLIDADO%2015%20DIC.xlsx#'INSTRUCTIVO MATRIZ P.I'!A1","12")</f>
        <v>12</v>
      </c>
      <c r="N10" s="69" t="str">
        <f>HYPERLINK("file:///C:\USUARIO\Documents\CARPETAS%20JMRV\INPEC\PLAN%20INDICATIVO%20INPEC\PLAN%20INDICATIVO%20CONSOLIDADO%2015%20DIC.xlsx#'INSTRUCTIVO MATRIZ P.I'!A1","15")</f>
        <v>15</v>
      </c>
      <c r="O10" s="199"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808" t="s">
        <v>17</v>
      </c>
      <c r="C11" s="809"/>
      <c r="D11" s="777"/>
      <c r="E11" s="71"/>
      <c r="F11" s="72"/>
      <c r="G11" s="72"/>
      <c r="H11" s="72"/>
      <c r="I11" s="72"/>
      <c r="J11" s="72"/>
      <c r="K11" s="72"/>
      <c r="L11" s="72"/>
      <c r="M11" s="72"/>
      <c r="N11" s="72"/>
      <c r="O11" s="200"/>
      <c r="P11" s="207"/>
      <c r="Q11" s="70"/>
      <c r="R11" s="70"/>
      <c r="S11" s="70"/>
      <c r="T11" s="70"/>
      <c r="U11" s="70"/>
      <c r="V11" s="70"/>
      <c r="W11" s="70"/>
      <c r="X11" s="70"/>
      <c r="Y11" s="53"/>
    </row>
    <row r="12" spans="1:25" ht="34.5" customHeight="1" thickTop="1" thickBot="1" x14ac:dyDescent="0.3">
      <c r="A12" s="245"/>
      <c r="B12" s="73" t="s">
        <v>18</v>
      </c>
      <c r="C12" s="195" t="s">
        <v>19</v>
      </c>
      <c r="D12" s="783" t="s">
        <v>20</v>
      </c>
      <c r="E12" s="777"/>
      <c r="F12" s="75"/>
      <c r="G12" s="73"/>
      <c r="H12" s="75"/>
      <c r="I12" s="75"/>
      <c r="J12" s="75"/>
      <c r="K12" s="75"/>
      <c r="L12" s="75"/>
      <c r="M12" s="76"/>
      <c r="N12" s="76"/>
      <c r="O12" s="201"/>
      <c r="P12" s="207"/>
      <c r="Q12" s="70"/>
      <c r="R12" s="70"/>
      <c r="S12" s="70"/>
      <c r="T12" s="70"/>
      <c r="U12" s="70"/>
      <c r="V12" s="70"/>
      <c r="W12" s="70"/>
      <c r="X12" s="77"/>
      <c r="Y12" s="53"/>
    </row>
    <row r="13" spans="1:25" ht="42.75" customHeight="1" thickTop="1" thickBot="1" x14ac:dyDescent="0.3">
      <c r="A13" s="53"/>
      <c r="B13" s="78" t="s">
        <v>21</v>
      </c>
      <c r="C13" s="196" t="s">
        <v>22</v>
      </c>
      <c r="D13" s="786" t="s">
        <v>23</v>
      </c>
      <c r="E13" s="777"/>
      <c r="F13" s="79"/>
      <c r="G13" s="80"/>
      <c r="H13" s="81"/>
      <c r="I13" s="81"/>
      <c r="J13" s="81"/>
      <c r="K13" s="81"/>
      <c r="L13" s="80"/>
      <c r="M13" s="82"/>
      <c r="N13" s="82"/>
      <c r="O13" s="202"/>
      <c r="P13" s="206"/>
      <c r="Q13" s="83"/>
      <c r="R13" s="53"/>
      <c r="S13" s="84"/>
      <c r="T13" s="84"/>
      <c r="U13" s="84"/>
      <c r="V13" s="84"/>
      <c r="W13" s="84"/>
      <c r="X13" s="53"/>
      <c r="Y13" s="53"/>
    </row>
    <row r="14" spans="1:25" ht="40.5" customHeight="1" thickTop="1" thickBot="1" x14ac:dyDescent="0.3">
      <c r="A14" s="53"/>
      <c r="B14" s="85" t="s">
        <v>24</v>
      </c>
      <c r="C14" s="196" t="s">
        <v>25</v>
      </c>
      <c r="D14" s="784" t="s">
        <v>26</v>
      </c>
      <c r="E14" s="781"/>
      <c r="F14" s="86"/>
      <c r="G14" s="87"/>
      <c r="H14" s="88"/>
      <c r="I14" s="88"/>
      <c r="J14" s="88"/>
      <c r="K14" s="88"/>
      <c r="L14" s="87"/>
      <c r="M14" s="89"/>
      <c r="N14" s="89"/>
      <c r="O14" s="203"/>
      <c r="P14" s="206"/>
      <c r="Q14" s="83"/>
      <c r="R14" s="53"/>
      <c r="S14" s="90"/>
      <c r="T14" s="90"/>
      <c r="U14" s="90"/>
      <c r="V14" s="90"/>
      <c r="W14" s="90"/>
      <c r="X14" s="53"/>
      <c r="Y14" s="53"/>
    </row>
    <row r="15" spans="1:25" ht="69" customHeight="1" thickTop="1" thickBot="1" x14ac:dyDescent="0.3">
      <c r="A15" s="53"/>
      <c r="B15" s="91" t="s">
        <v>27</v>
      </c>
      <c r="C15" s="196" t="s">
        <v>28</v>
      </c>
      <c r="D15" s="175" t="s">
        <v>29</v>
      </c>
      <c r="E15" s="372" t="s">
        <v>30</v>
      </c>
      <c r="F15" s="79" t="s">
        <v>31</v>
      </c>
      <c r="G15" s="92">
        <v>4</v>
      </c>
      <c r="H15" s="93">
        <v>6</v>
      </c>
      <c r="I15" s="93">
        <v>6</v>
      </c>
      <c r="J15" s="93">
        <v>6</v>
      </c>
      <c r="K15" s="93">
        <v>6</v>
      </c>
      <c r="L15" s="92">
        <v>24</v>
      </c>
      <c r="M15" s="94" t="s">
        <v>32</v>
      </c>
      <c r="N15" s="95"/>
      <c r="O15" s="204">
        <f>+N15/L15</f>
        <v>0</v>
      </c>
      <c r="P15" s="206"/>
      <c r="Q15" s="83"/>
      <c r="R15" s="53"/>
      <c r="S15" s="96"/>
      <c r="T15" s="97"/>
      <c r="U15" s="97"/>
      <c r="V15" s="97"/>
      <c r="W15" s="97"/>
      <c r="X15" s="53"/>
      <c r="Y15" s="53"/>
    </row>
    <row r="16" spans="1:25" ht="75" customHeight="1" thickTop="1" thickBot="1" x14ac:dyDescent="0.3">
      <c r="A16" s="216"/>
      <c r="B16" s="217" t="s">
        <v>33</v>
      </c>
      <c r="C16" s="197" t="s">
        <v>34</v>
      </c>
      <c r="D16" s="778" t="s">
        <v>35</v>
      </c>
      <c r="E16" s="779"/>
      <c r="F16" s="79" t="s">
        <v>31</v>
      </c>
      <c r="G16" s="218">
        <v>0</v>
      </c>
      <c r="H16" s="223">
        <v>1</v>
      </c>
      <c r="I16" s="223">
        <v>0</v>
      </c>
      <c r="J16" s="223">
        <v>0</v>
      </c>
      <c r="K16" s="223">
        <v>0</v>
      </c>
      <c r="L16" s="218">
        <f>SUM(H16:K16)</f>
        <v>1</v>
      </c>
      <c r="M16" s="94" t="s">
        <v>32</v>
      </c>
      <c r="N16" s="221"/>
      <c r="O16" s="242">
        <f>+N16/L16</f>
        <v>0</v>
      </c>
      <c r="P16" s="226"/>
      <c r="Q16" s="227"/>
      <c r="R16" s="216"/>
      <c r="S16" s="229"/>
      <c r="T16" s="229"/>
      <c r="U16" s="228"/>
      <c r="V16" s="228"/>
      <c r="W16" s="230"/>
      <c r="X16" s="216"/>
      <c r="Y16" s="53"/>
    </row>
    <row r="17" spans="1:25" ht="50.25" customHeight="1" thickTop="1" thickBot="1" x14ac:dyDescent="0.3">
      <c r="A17" s="107"/>
      <c r="B17" s="108" t="s">
        <v>36</v>
      </c>
      <c r="C17" s="197" t="s">
        <v>37</v>
      </c>
      <c r="D17" s="813" t="s">
        <v>38</v>
      </c>
      <c r="E17" s="777"/>
      <c r="F17" s="79" t="s">
        <v>31</v>
      </c>
      <c r="G17" s="109">
        <v>0</v>
      </c>
      <c r="H17" s="67">
        <v>0</v>
      </c>
      <c r="I17" s="67">
        <v>1</v>
      </c>
      <c r="J17" s="67">
        <v>1</v>
      </c>
      <c r="K17" s="67">
        <v>1</v>
      </c>
      <c r="L17" s="109">
        <f>SUBTOTAL(9,I17:K17)</f>
        <v>3</v>
      </c>
      <c r="M17" s="94" t="s">
        <v>32</v>
      </c>
      <c r="N17" s="221"/>
      <c r="O17" s="242">
        <f>+N17/L17</f>
        <v>0</v>
      </c>
      <c r="P17" s="209"/>
      <c r="Q17" s="111"/>
      <c r="R17" s="107"/>
      <c r="S17" s="112"/>
      <c r="T17" s="112"/>
      <c r="U17" s="113"/>
      <c r="V17" s="113"/>
      <c r="W17" s="114"/>
      <c r="X17" s="107"/>
      <c r="Y17" s="53"/>
    </row>
    <row r="18" spans="1:25" ht="39" customHeight="1" thickTop="1" thickBot="1" x14ac:dyDescent="0.3">
      <c r="A18" s="107"/>
      <c r="B18" s="108" t="s">
        <v>50</v>
      </c>
      <c r="C18" s="197" t="s">
        <v>39</v>
      </c>
      <c r="D18" s="813" t="s">
        <v>40</v>
      </c>
      <c r="E18" s="777"/>
      <c r="F18" s="79" t="s">
        <v>31</v>
      </c>
      <c r="G18" s="109">
        <v>0</v>
      </c>
      <c r="H18" s="67">
        <v>0</v>
      </c>
      <c r="I18" s="67">
        <v>6</v>
      </c>
      <c r="J18" s="67"/>
      <c r="K18" s="67"/>
      <c r="L18" s="109">
        <v>6</v>
      </c>
      <c r="M18" s="94" t="s">
        <v>32</v>
      </c>
      <c r="N18" s="221"/>
      <c r="O18" s="242"/>
      <c r="P18" s="209"/>
      <c r="Q18" s="111"/>
      <c r="R18" s="107"/>
      <c r="S18" s="112"/>
      <c r="T18" s="112"/>
      <c r="U18" s="113"/>
      <c r="V18" s="113"/>
      <c r="W18" s="114"/>
      <c r="X18" s="107"/>
      <c r="Y18" s="53"/>
    </row>
    <row r="19" spans="1:25" ht="52.5" customHeight="1" thickTop="1" thickBot="1" x14ac:dyDescent="0.3">
      <c r="A19" s="53"/>
      <c r="B19" s="91" t="s">
        <v>41</v>
      </c>
      <c r="C19" s="196" t="s">
        <v>42</v>
      </c>
      <c r="D19" s="175" t="s">
        <v>43</v>
      </c>
      <c r="E19" s="115" t="s">
        <v>911</v>
      </c>
      <c r="F19" s="63" t="s">
        <v>44</v>
      </c>
      <c r="G19" s="116">
        <v>0.85</v>
      </c>
      <c r="H19" s="117">
        <v>0.9</v>
      </c>
      <c r="I19" s="118">
        <v>0.98</v>
      </c>
      <c r="J19" s="118">
        <v>0.98</v>
      </c>
      <c r="K19" s="118">
        <v>0.98</v>
      </c>
      <c r="L19" s="119">
        <v>0.98</v>
      </c>
      <c r="M19" s="94" t="s">
        <v>45</v>
      </c>
      <c r="N19" s="221"/>
      <c r="O19" s="242">
        <f t="shared" ref="O19:O31" si="0">+N19/L19</f>
        <v>0</v>
      </c>
      <c r="P19" s="206"/>
      <c r="Q19" s="120"/>
      <c r="R19" s="53"/>
      <c r="S19" s="96"/>
      <c r="T19" s="97"/>
      <c r="U19" s="97"/>
      <c r="V19" s="97"/>
      <c r="W19" s="97"/>
      <c r="X19" s="53"/>
      <c r="Y19" s="53"/>
    </row>
    <row r="20" spans="1:25" ht="56.25" customHeight="1" thickTop="1" thickBot="1" x14ac:dyDescent="0.3">
      <c r="A20" s="107"/>
      <c r="B20" s="121" t="s">
        <v>33</v>
      </c>
      <c r="C20" s="197" t="s">
        <v>46</v>
      </c>
      <c r="D20" s="776" t="s">
        <v>47</v>
      </c>
      <c r="E20" s="777"/>
      <c r="F20" s="79" t="s">
        <v>31</v>
      </c>
      <c r="G20" s="122">
        <v>0.15</v>
      </c>
      <c r="H20" s="123">
        <v>0.6</v>
      </c>
      <c r="I20" s="123">
        <v>0.65</v>
      </c>
      <c r="J20" s="123">
        <v>0.7</v>
      </c>
      <c r="K20" s="123">
        <v>0.75</v>
      </c>
      <c r="L20" s="122">
        <f>+K20</f>
        <v>0.75</v>
      </c>
      <c r="M20" s="94" t="s">
        <v>45</v>
      </c>
      <c r="N20" s="221"/>
      <c r="O20" s="242">
        <f t="shared" si="0"/>
        <v>0</v>
      </c>
      <c r="P20" s="206"/>
      <c r="Q20" s="120"/>
      <c r="R20" s="53"/>
      <c r="S20" s="124"/>
      <c r="T20" s="124"/>
      <c r="U20" s="124"/>
      <c r="V20" s="124"/>
      <c r="W20" s="125"/>
      <c r="X20" s="53"/>
      <c r="Y20" s="53"/>
    </row>
    <row r="21" spans="1:25" ht="45.75" customHeight="1" thickTop="1" thickBot="1" x14ac:dyDescent="0.3">
      <c r="A21" s="107"/>
      <c r="B21" s="121" t="s">
        <v>36</v>
      </c>
      <c r="C21" s="197" t="s">
        <v>48</v>
      </c>
      <c r="D21" s="776" t="s">
        <v>49</v>
      </c>
      <c r="E21" s="777"/>
      <c r="F21" s="79" t="s">
        <v>31</v>
      </c>
      <c r="G21" s="109">
        <v>36</v>
      </c>
      <c r="H21" s="67">
        <v>36</v>
      </c>
      <c r="I21" s="223">
        <v>10</v>
      </c>
      <c r="J21" s="67">
        <v>36</v>
      </c>
      <c r="K21" s="67">
        <v>36</v>
      </c>
      <c r="L21" s="109">
        <f>SUM(H21:K21)</f>
        <v>118</v>
      </c>
      <c r="M21" s="94" t="s">
        <v>32</v>
      </c>
      <c r="N21" s="221"/>
      <c r="O21" s="242">
        <f t="shared" si="0"/>
        <v>0</v>
      </c>
      <c r="P21" s="215" t="s">
        <v>899</v>
      </c>
      <c r="Q21" s="120"/>
      <c r="R21" s="53"/>
      <c r="S21" s="124"/>
      <c r="T21" s="124"/>
      <c r="U21" s="124"/>
      <c r="V21" s="124"/>
      <c r="W21" s="125"/>
      <c r="X21" s="53"/>
      <c r="Y21" s="53"/>
    </row>
    <row r="22" spans="1:25" ht="48.75" customHeight="1" thickTop="1" thickBot="1" x14ac:dyDescent="0.3">
      <c r="A22" s="107"/>
      <c r="B22" s="121" t="s">
        <v>50</v>
      </c>
      <c r="C22" s="197" t="s">
        <v>51</v>
      </c>
      <c r="D22" s="778" t="s">
        <v>52</v>
      </c>
      <c r="E22" s="779"/>
      <c r="F22" s="79" t="s">
        <v>31</v>
      </c>
      <c r="G22" s="122">
        <v>0.85</v>
      </c>
      <c r="H22" s="123">
        <v>0.9</v>
      </c>
      <c r="I22" s="219">
        <v>0.96</v>
      </c>
      <c r="J22" s="123">
        <v>0.97</v>
      </c>
      <c r="K22" s="123">
        <v>0.98</v>
      </c>
      <c r="L22" s="122">
        <f>+K22</f>
        <v>0.98</v>
      </c>
      <c r="M22" s="94" t="s">
        <v>45</v>
      </c>
      <c r="N22" s="221"/>
      <c r="O22" s="242">
        <f t="shared" si="0"/>
        <v>0</v>
      </c>
      <c r="P22" s="206"/>
      <c r="Q22" s="120"/>
      <c r="R22" s="53"/>
      <c r="S22" s="126"/>
      <c r="T22" s="124"/>
      <c r="U22" s="124"/>
      <c r="V22" s="124"/>
      <c r="W22" s="125"/>
      <c r="X22" s="53"/>
      <c r="Y22" s="53"/>
    </row>
    <row r="23" spans="1:25" s="232" customFormat="1" ht="41.25" customHeight="1" thickTop="1" thickBot="1" x14ac:dyDescent="0.3">
      <c r="A23" s="216"/>
      <c r="B23" s="225" t="s">
        <v>53</v>
      </c>
      <c r="C23" s="197" t="s">
        <v>54</v>
      </c>
      <c r="D23" s="778" t="s">
        <v>55</v>
      </c>
      <c r="E23" s="779"/>
      <c r="F23" s="79" t="s">
        <v>31</v>
      </c>
      <c r="G23" s="218">
        <v>12</v>
      </c>
      <c r="H23" s="223">
        <v>12</v>
      </c>
      <c r="I23" s="223">
        <v>12</v>
      </c>
      <c r="J23" s="223">
        <v>12</v>
      </c>
      <c r="K23" s="223">
        <v>12</v>
      </c>
      <c r="L23" s="218">
        <f>SUM(H23:K23)</f>
        <v>48</v>
      </c>
      <c r="M23" s="94" t="s">
        <v>32</v>
      </c>
      <c r="N23" s="221"/>
      <c r="O23" s="242">
        <f t="shared" si="0"/>
        <v>0</v>
      </c>
      <c r="P23" s="226"/>
      <c r="Q23" s="227"/>
      <c r="R23" s="216"/>
      <c r="S23" s="228"/>
      <c r="T23" s="229"/>
      <c r="U23" s="228"/>
      <c r="V23" s="228"/>
      <c r="W23" s="230"/>
      <c r="X23" s="216"/>
      <c r="Y23" s="231"/>
    </row>
    <row r="24" spans="1:25" ht="45.75" customHeight="1" thickTop="1" thickBot="1" x14ac:dyDescent="0.3">
      <c r="A24" s="107"/>
      <c r="B24" s="121" t="s">
        <v>56</v>
      </c>
      <c r="C24" s="197" t="s">
        <v>57</v>
      </c>
      <c r="D24" s="780" t="s">
        <v>58</v>
      </c>
      <c r="E24" s="781"/>
      <c r="F24" s="79" t="s">
        <v>31</v>
      </c>
      <c r="G24" s="109">
        <v>0</v>
      </c>
      <c r="H24" s="67">
        <v>0</v>
      </c>
      <c r="I24" s="67">
        <v>1</v>
      </c>
      <c r="J24" s="67">
        <v>0</v>
      </c>
      <c r="K24" s="67">
        <v>0</v>
      </c>
      <c r="L24" s="109">
        <v>1</v>
      </c>
      <c r="M24" s="94" t="s">
        <v>32</v>
      </c>
      <c r="N24" s="221"/>
      <c r="O24" s="242">
        <f t="shared" si="0"/>
        <v>0</v>
      </c>
      <c r="P24" s="206"/>
      <c r="Q24" s="120"/>
      <c r="R24" s="53"/>
      <c r="S24" s="126"/>
      <c r="T24" s="124"/>
      <c r="U24" s="126"/>
      <c r="V24" s="126"/>
      <c r="W24" s="125"/>
      <c r="X24" s="53"/>
      <c r="Y24" s="53"/>
    </row>
    <row r="25" spans="1:25" ht="45.75" customHeight="1" thickTop="1" thickBot="1" x14ac:dyDescent="0.3">
      <c r="A25" s="107"/>
      <c r="B25" s="121" t="s">
        <v>59</v>
      </c>
      <c r="C25" s="197" t="s">
        <v>60</v>
      </c>
      <c r="D25" s="780" t="s">
        <v>61</v>
      </c>
      <c r="E25" s="781"/>
      <c r="F25" s="79" t="s">
        <v>31</v>
      </c>
      <c r="G25" s="109">
        <v>0</v>
      </c>
      <c r="H25" s="67">
        <v>0</v>
      </c>
      <c r="I25" s="67">
        <v>1</v>
      </c>
      <c r="J25" s="67">
        <v>0</v>
      </c>
      <c r="K25" s="67">
        <v>0</v>
      </c>
      <c r="L25" s="109">
        <v>1</v>
      </c>
      <c r="M25" s="94" t="s">
        <v>32</v>
      </c>
      <c r="N25" s="221"/>
      <c r="O25" s="242">
        <f t="shared" si="0"/>
        <v>0</v>
      </c>
      <c r="P25" s="206"/>
      <c r="Q25" s="120"/>
      <c r="R25" s="53"/>
      <c r="S25" s="126"/>
      <c r="T25" s="124"/>
      <c r="U25" s="126"/>
      <c r="V25" s="126"/>
      <c r="W25" s="125"/>
      <c r="X25" s="53"/>
      <c r="Y25" s="53"/>
    </row>
    <row r="26" spans="1:25" ht="45.75" customHeight="1" thickTop="1" thickBot="1" x14ac:dyDescent="0.3">
      <c r="A26" s="107"/>
      <c r="B26" s="121" t="s">
        <v>62</v>
      </c>
      <c r="C26" s="197" t="s">
        <v>63</v>
      </c>
      <c r="D26" s="780" t="s">
        <v>64</v>
      </c>
      <c r="E26" s="781"/>
      <c r="F26" s="79" t="s">
        <v>31</v>
      </c>
      <c r="G26" s="317">
        <v>1</v>
      </c>
      <c r="H26" s="318">
        <v>1</v>
      </c>
      <c r="I26" s="318">
        <v>1</v>
      </c>
      <c r="J26" s="318">
        <v>1</v>
      </c>
      <c r="K26" s="318">
        <v>1</v>
      </c>
      <c r="L26" s="317">
        <v>1</v>
      </c>
      <c r="M26" s="94" t="s">
        <v>32</v>
      </c>
      <c r="N26" s="221"/>
      <c r="O26" s="242">
        <f t="shared" si="0"/>
        <v>0</v>
      </c>
      <c r="P26" s="206"/>
      <c r="Q26" s="120"/>
      <c r="R26" s="53"/>
      <c r="S26" s="126"/>
      <c r="T26" s="124"/>
      <c r="U26" s="126"/>
      <c r="V26" s="126"/>
      <c r="W26" s="125"/>
      <c r="X26" s="53"/>
      <c r="Y26" s="53"/>
    </row>
    <row r="27" spans="1:25" ht="43.5" customHeight="1" thickTop="1" thickBot="1" x14ac:dyDescent="0.3">
      <c r="A27" s="216"/>
      <c r="B27" s="121" t="s">
        <v>66</v>
      </c>
      <c r="C27" s="197" t="s">
        <v>67</v>
      </c>
      <c r="D27" s="778" t="s">
        <v>68</v>
      </c>
      <c r="E27" s="779"/>
      <c r="F27" s="79" t="s">
        <v>31</v>
      </c>
      <c r="G27" s="100">
        <v>11</v>
      </c>
      <c r="H27" s="101">
        <v>6</v>
      </c>
      <c r="I27" s="101">
        <v>12</v>
      </c>
      <c r="J27" s="101">
        <v>12</v>
      </c>
      <c r="K27" s="101">
        <v>12</v>
      </c>
      <c r="L27" s="100">
        <f>+K27</f>
        <v>12</v>
      </c>
      <c r="M27" s="94" t="s">
        <v>32</v>
      </c>
      <c r="N27" s="221"/>
      <c r="O27" s="242">
        <f t="shared" si="0"/>
        <v>0</v>
      </c>
      <c r="P27" s="208"/>
      <c r="Q27" s="103"/>
      <c r="R27" s="98"/>
      <c r="S27" s="105"/>
      <c r="T27" s="104"/>
      <c r="U27" s="105"/>
      <c r="V27" s="105"/>
      <c r="W27" s="106"/>
      <c r="X27" s="98"/>
      <c r="Y27" s="53"/>
    </row>
    <row r="28" spans="1:25" ht="84.75" customHeight="1" thickTop="1" thickBot="1" x14ac:dyDescent="0.3">
      <c r="A28" s="216"/>
      <c r="B28" s="121" t="s">
        <v>69</v>
      </c>
      <c r="C28" s="222" t="s">
        <v>70</v>
      </c>
      <c r="D28" s="788" t="s">
        <v>71</v>
      </c>
      <c r="E28" s="781"/>
      <c r="F28" s="79" t="s">
        <v>31</v>
      </c>
      <c r="G28" s="100">
        <v>0</v>
      </c>
      <c r="H28" s="134">
        <v>1</v>
      </c>
      <c r="I28" s="134">
        <v>0</v>
      </c>
      <c r="J28" s="134">
        <v>0</v>
      </c>
      <c r="K28" s="101">
        <v>0</v>
      </c>
      <c r="L28" s="135">
        <v>1</v>
      </c>
      <c r="M28" s="94" t="s">
        <v>45</v>
      </c>
      <c r="N28" s="221"/>
      <c r="O28" s="242">
        <f t="shared" si="0"/>
        <v>0</v>
      </c>
      <c r="P28" s="208"/>
      <c r="Q28" s="103"/>
      <c r="R28" s="98"/>
      <c r="S28" s="105"/>
      <c r="T28" s="104"/>
      <c r="U28" s="105"/>
      <c r="V28" s="105"/>
      <c r="W28" s="106"/>
      <c r="X28" s="98"/>
      <c r="Y28" s="53"/>
    </row>
    <row r="29" spans="1:25" ht="60" customHeight="1" thickTop="1" thickBot="1" x14ac:dyDescent="0.3">
      <c r="A29" s="216"/>
      <c r="B29" s="225" t="s">
        <v>72</v>
      </c>
      <c r="C29" s="222" t="s">
        <v>73</v>
      </c>
      <c r="D29" s="778" t="s">
        <v>74</v>
      </c>
      <c r="E29" s="779"/>
      <c r="F29" s="79" t="s">
        <v>31</v>
      </c>
      <c r="G29" s="100">
        <v>0</v>
      </c>
      <c r="H29" s="101">
        <v>6</v>
      </c>
      <c r="I29" s="101">
        <v>6</v>
      </c>
      <c r="J29" s="101">
        <v>6</v>
      </c>
      <c r="K29" s="101">
        <v>6</v>
      </c>
      <c r="L29" s="100">
        <f>+K29</f>
        <v>6</v>
      </c>
      <c r="M29" s="94" t="s">
        <v>32</v>
      </c>
      <c r="N29" s="221"/>
      <c r="O29" s="242">
        <f t="shared" si="0"/>
        <v>0</v>
      </c>
      <c r="P29" s="208"/>
      <c r="Q29" s="103"/>
      <c r="R29" s="98"/>
      <c r="S29" s="105"/>
      <c r="T29" s="104"/>
      <c r="U29" s="105"/>
      <c r="V29" s="105"/>
      <c r="W29" s="106"/>
      <c r="X29" s="98"/>
      <c r="Y29" s="53"/>
    </row>
    <row r="30" spans="1:25" ht="44.25" customHeight="1" thickTop="1" thickBot="1" x14ac:dyDescent="0.3">
      <c r="A30" s="216"/>
      <c r="B30" s="225" t="s">
        <v>75</v>
      </c>
      <c r="C30" s="222" t="s">
        <v>76</v>
      </c>
      <c r="D30" s="778" t="s">
        <v>77</v>
      </c>
      <c r="E30" s="779"/>
      <c r="F30" s="79" t="s">
        <v>31</v>
      </c>
      <c r="G30" s="100">
        <v>0</v>
      </c>
      <c r="H30" s="101">
        <v>10</v>
      </c>
      <c r="I30" s="101">
        <v>10</v>
      </c>
      <c r="J30" s="101">
        <v>10</v>
      </c>
      <c r="K30" s="101">
        <v>10</v>
      </c>
      <c r="L30" s="100">
        <f>SUM(H30:K30)</f>
        <v>40</v>
      </c>
      <c r="M30" s="94" t="s">
        <v>32</v>
      </c>
      <c r="N30" s="221"/>
      <c r="O30" s="242">
        <f t="shared" si="0"/>
        <v>0</v>
      </c>
      <c r="P30" s="208"/>
      <c r="Q30" s="103"/>
      <c r="R30" s="98"/>
      <c r="S30" s="105"/>
      <c r="T30" s="104"/>
      <c r="U30" s="105"/>
      <c r="V30" s="105"/>
      <c r="W30" s="106"/>
      <c r="X30" s="98"/>
      <c r="Y30" s="53"/>
    </row>
    <row r="31" spans="1:25" ht="54" customHeight="1" thickTop="1" thickBot="1" x14ac:dyDescent="0.3">
      <c r="A31" s="216"/>
      <c r="B31" s="225" t="s">
        <v>78</v>
      </c>
      <c r="C31" s="222" t="s">
        <v>79</v>
      </c>
      <c r="D31" s="778" t="s">
        <v>80</v>
      </c>
      <c r="E31" s="779"/>
      <c r="F31" s="79" t="s">
        <v>81</v>
      </c>
      <c r="G31" s="137">
        <v>0</v>
      </c>
      <c r="H31" s="138">
        <v>0.33</v>
      </c>
      <c r="I31" s="139">
        <v>0.66</v>
      </c>
      <c r="J31" s="139">
        <v>1</v>
      </c>
      <c r="K31" s="139">
        <v>0</v>
      </c>
      <c r="L31" s="140">
        <v>1</v>
      </c>
      <c r="M31" s="57" t="s">
        <v>45</v>
      </c>
      <c r="N31" s="221"/>
      <c r="O31" s="320">
        <f t="shared" si="0"/>
        <v>0</v>
      </c>
      <c r="P31" s="206"/>
      <c r="Q31" s="120"/>
      <c r="R31" s="53"/>
      <c r="S31" s="126"/>
      <c r="T31" s="124"/>
      <c r="U31" s="126"/>
      <c r="V31" s="126"/>
      <c r="W31" s="125"/>
      <c r="X31" s="53"/>
      <c r="Y31" s="53"/>
    </row>
    <row r="32" spans="1:25" ht="54" customHeight="1" thickTop="1" thickBot="1" x14ac:dyDescent="0.3">
      <c r="A32" s="216"/>
      <c r="B32" s="225" t="s">
        <v>82</v>
      </c>
      <c r="C32" s="222" t="s">
        <v>83</v>
      </c>
      <c r="D32" s="778" t="s">
        <v>84</v>
      </c>
      <c r="E32" s="779"/>
      <c r="F32" s="79" t="s">
        <v>31</v>
      </c>
      <c r="G32" s="100">
        <v>0</v>
      </c>
      <c r="H32" s="134">
        <v>1</v>
      </c>
      <c r="I32" s="134">
        <v>1</v>
      </c>
      <c r="J32" s="134">
        <v>1</v>
      </c>
      <c r="K32" s="134">
        <v>1</v>
      </c>
      <c r="L32" s="134">
        <v>1</v>
      </c>
      <c r="M32" s="57" t="s">
        <v>45</v>
      </c>
      <c r="N32" s="221"/>
      <c r="O32" s="320"/>
      <c r="P32" s="206"/>
      <c r="Q32" s="120"/>
      <c r="R32" s="53"/>
      <c r="S32" s="126"/>
      <c r="T32" s="124"/>
      <c r="U32" s="126"/>
      <c r="V32" s="126"/>
      <c r="W32" s="125"/>
      <c r="X32" s="53"/>
      <c r="Y32" s="53"/>
    </row>
    <row r="33" spans="1:25" ht="62.25" customHeight="1" thickTop="1" thickBot="1" x14ac:dyDescent="0.3">
      <c r="A33" s="53"/>
      <c r="B33" s="142" t="s">
        <v>85</v>
      </c>
      <c r="C33" s="196" t="s">
        <v>86</v>
      </c>
      <c r="D33" s="175" t="s">
        <v>87</v>
      </c>
      <c r="E33" s="366" t="s">
        <v>912</v>
      </c>
      <c r="F33" s="143" t="s">
        <v>88</v>
      </c>
      <c r="G33" s="116">
        <f>110100/113623</f>
        <v>0.9689939536889538</v>
      </c>
      <c r="H33" s="117">
        <v>0.97</v>
      </c>
      <c r="I33" s="117">
        <v>0.97</v>
      </c>
      <c r="J33" s="117">
        <v>0.98</v>
      </c>
      <c r="K33" s="117">
        <v>0.98</v>
      </c>
      <c r="L33" s="116">
        <f>K33</f>
        <v>0.98</v>
      </c>
      <c r="M33" s="94" t="s">
        <v>45</v>
      </c>
      <c r="N33" s="95"/>
      <c r="O33" s="204">
        <f t="shared" ref="O33:O50" si="1">+N33/L33</f>
        <v>0</v>
      </c>
      <c r="P33" s="206"/>
      <c r="Q33" s="120"/>
      <c r="R33" s="53"/>
      <c r="S33" s="96"/>
      <c r="T33" s="97"/>
      <c r="U33" s="97"/>
      <c r="V33" s="97"/>
      <c r="W33" s="97"/>
      <c r="X33" s="53"/>
      <c r="Y33" s="53"/>
    </row>
    <row r="34" spans="1:25" ht="54.75" customHeight="1" thickTop="1" thickBot="1" x14ac:dyDescent="0.3">
      <c r="A34" s="107"/>
      <c r="B34" s="108" t="s">
        <v>53</v>
      </c>
      <c r="C34" s="197" t="s">
        <v>89</v>
      </c>
      <c r="D34" s="776" t="s">
        <v>90</v>
      </c>
      <c r="E34" s="777"/>
      <c r="F34" s="79" t="s">
        <v>31</v>
      </c>
      <c r="G34" s="122">
        <v>0</v>
      </c>
      <c r="H34" s="123">
        <v>0.5</v>
      </c>
      <c r="I34" s="123">
        <v>0.5</v>
      </c>
      <c r="J34" s="123">
        <v>0</v>
      </c>
      <c r="K34" s="123">
        <v>0</v>
      </c>
      <c r="L34" s="122">
        <f>SUBTOTAL(9,H34:K34)</f>
        <v>1</v>
      </c>
      <c r="M34" s="94" t="s">
        <v>45</v>
      </c>
      <c r="N34" s="110"/>
      <c r="O34" s="204">
        <f t="shared" si="1"/>
        <v>0</v>
      </c>
      <c r="P34" s="206"/>
      <c r="Q34" s="120"/>
      <c r="R34" s="53"/>
      <c r="S34" s="125"/>
      <c r="T34" s="144"/>
      <c r="U34" s="144"/>
      <c r="V34" s="144"/>
      <c r="W34" s="145"/>
      <c r="X34" s="53"/>
      <c r="Y34" s="53"/>
    </row>
    <row r="35" spans="1:25" ht="45" customHeight="1" thickTop="1" thickBot="1" x14ac:dyDescent="0.3">
      <c r="A35" s="107"/>
      <c r="B35" s="108" t="s">
        <v>56</v>
      </c>
      <c r="C35" s="197" t="s">
        <v>91</v>
      </c>
      <c r="D35" s="776" t="s">
        <v>92</v>
      </c>
      <c r="E35" s="777"/>
      <c r="F35" s="79" t="s">
        <v>31</v>
      </c>
      <c r="G35" s="109">
        <v>4</v>
      </c>
      <c r="H35" s="67">
        <v>6</v>
      </c>
      <c r="I35" s="67">
        <v>8</v>
      </c>
      <c r="J35" s="67">
        <v>8</v>
      </c>
      <c r="K35" s="67">
        <v>8</v>
      </c>
      <c r="L35" s="109">
        <f>SUM(H35:K35)</f>
        <v>30</v>
      </c>
      <c r="M35" s="94" t="s">
        <v>32</v>
      </c>
      <c r="N35" s="110"/>
      <c r="O35" s="204">
        <f t="shared" si="1"/>
        <v>0</v>
      </c>
      <c r="P35" s="206"/>
      <c r="Q35" s="120"/>
      <c r="R35" s="53"/>
      <c r="S35" s="125"/>
      <c r="T35" s="144"/>
      <c r="U35" s="144"/>
      <c r="V35" s="144"/>
      <c r="W35" s="145"/>
      <c r="X35" s="53"/>
      <c r="Y35" s="53"/>
    </row>
    <row r="36" spans="1:25" ht="48.75" customHeight="1" thickTop="1" thickBot="1" x14ac:dyDescent="0.3">
      <c r="A36" s="107"/>
      <c r="B36" s="108" t="s">
        <v>59</v>
      </c>
      <c r="C36" s="197" t="s">
        <v>93</v>
      </c>
      <c r="D36" s="776" t="s">
        <v>94</v>
      </c>
      <c r="E36" s="777"/>
      <c r="F36" s="79" t="s">
        <v>31</v>
      </c>
      <c r="G36" s="122">
        <v>1</v>
      </c>
      <c r="H36" s="123">
        <v>1</v>
      </c>
      <c r="I36" s="123">
        <v>1</v>
      </c>
      <c r="J36" s="123">
        <v>1</v>
      </c>
      <c r="K36" s="123">
        <v>1</v>
      </c>
      <c r="L36" s="122">
        <v>1</v>
      </c>
      <c r="M36" s="94" t="s">
        <v>45</v>
      </c>
      <c r="N36" s="110"/>
      <c r="O36" s="204">
        <f t="shared" si="1"/>
        <v>0</v>
      </c>
      <c r="P36" s="206"/>
      <c r="Q36" s="120"/>
      <c r="R36" s="53"/>
      <c r="S36" s="125"/>
      <c r="T36" s="144"/>
      <c r="U36" s="144"/>
      <c r="V36" s="144"/>
      <c r="W36" s="145"/>
      <c r="X36" s="53"/>
      <c r="Y36" s="53"/>
    </row>
    <row r="37" spans="1:25" ht="56.25" customHeight="1" thickTop="1" thickBot="1" x14ac:dyDescent="0.3">
      <c r="A37" s="107"/>
      <c r="B37" s="108" t="s">
        <v>62</v>
      </c>
      <c r="C37" s="197" t="s">
        <v>95</v>
      </c>
      <c r="D37" s="776" t="s">
        <v>96</v>
      </c>
      <c r="E37" s="777"/>
      <c r="F37" s="79" t="s">
        <v>31</v>
      </c>
      <c r="G37" s="109">
        <v>0</v>
      </c>
      <c r="H37" s="67">
        <v>1</v>
      </c>
      <c r="I37" s="67">
        <v>1</v>
      </c>
      <c r="J37" s="67">
        <v>1</v>
      </c>
      <c r="K37" s="67">
        <v>1</v>
      </c>
      <c r="L37" s="109">
        <f>SUM(H37:K37)</f>
        <v>4</v>
      </c>
      <c r="M37" s="94" t="s">
        <v>32</v>
      </c>
      <c r="N37" s="110"/>
      <c r="O37" s="204">
        <f t="shared" si="1"/>
        <v>0</v>
      </c>
      <c r="P37" s="206"/>
      <c r="Q37" s="120"/>
      <c r="R37" s="53"/>
      <c r="S37" s="125"/>
      <c r="T37" s="144"/>
      <c r="U37" s="144"/>
      <c r="V37" s="144"/>
      <c r="W37" s="145"/>
      <c r="X37" s="53"/>
      <c r="Y37" s="53"/>
    </row>
    <row r="38" spans="1:25" ht="46.5" customHeight="1" thickTop="1" thickBot="1" x14ac:dyDescent="0.3">
      <c r="A38" s="107"/>
      <c r="B38" s="108" t="s">
        <v>65</v>
      </c>
      <c r="C38" s="197" t="s">
        <v>97</v>
      </c>
      <c r="D38" s="776" t="s">
        <v>98</v>
      </c>
      <c r="E38" s="777"/>
      <c r="F38" s="79" t="s">
        <v>31</v>
      </c>
      <c r="G38" s="122">
        <v>1</v>
      </c>
      <c r="H38" s="123">
        <v>1</v>
      </c>
      <c r="I38" s="123">
        <v>1</v>
      </c>
      <c r="J38" s="123">
        <v>1</v>
      </c>
      <c r="K38" s="123">
        <v>1</v>
      </c>
      <c r="L38" s="122">
        <v>1</v>
      </c>
      <c r="M38" s="94" t="s">
        <v>45</v>
      </c>
      <c r="N38" s="110"/>
      <c r="O38" s="204">
        <f t="shared" si="1"/>
        <v>0</v>
      </c>
      <c r="P38" s="206"/>
      <c r="Q38" s="120"/>
      <c r="R38" s="53"/>
      <c r="S38" s="125"/>
      <c r="T38" s="144"/>
      <c r="U38" s="144"/>
      <c r="V38" s="144"/>
      <c r="W38" s="145"/>
      <c r="X38" s="53"/>
      <c r="Y38" s="53"/>
    </row>
    <row r="39" spans="1:25" ht="46.5" customHeight="1" thickTop="1" thickBot="1" x14ac:dyDescent="0.3">
      <c r="A39" s="107"/>
      <c r="B39" s="108" t="s">
        <v>99</v>
      </c>
      <c r="C39" s="197" t="s">
        <v>100</v>
      </c>
      <c r="D39" s="776" t="s">
        <v>101</v>
      </c>
      <c r="E39" s="777"/>
      <c r="F39" s="79" t="s">
        <v>31</v>
      </c>
      <c r="G39" s="122">
        <v>0</v>
      </c>
      <c r="H39" s="123">
        <v>1</v>
      </c>
      <c r="I39" s="123">
        <v>0</v>
      </c>
      <c r="J39" s="123">
        <v>0</v>
      </c>
      <c r="K39" s="123">
        <v>0</v>
      </c>
      <c r="L39" s="122">
        <f>SUM(H39:K39)</f>
        <v>1</v>
      </c>
      <c r="M39" s="94" t="s">
        <v>45</v>
      </c>
      <c r="N39" s="110"/>
      <c r="O39" s="204">
        <f t="shared" si="1"/>
        <v>0</v>
      </c>
      <c r="P39" s="206"/>
      <c r="Q39" s="120"/>
      <c r="R39" s="53"/>
      <c r="S39" s="125"/>
      <c r="T39" s="144"/>
      <c r="U39" s="144"/>
      <c r="V39" s="144"/>
      <c r="W39" s="145"/>
      <c r="X39" s="53"/>
      <c r="Y39" s="53"/>
    </row>
    <row r="40" spans="1:25" ht="45" customHeight="1" thickTop="1" thickBot="1" x14ac:dyDescent="0.3">
      <c r="A40" s="107"/>
      <c r="B40" s="108" t="s">
        <v>66</v>
      </c>
      <c r="C40" s="197" t="s">
        <v>102</v>
      </c>
      <c r="D40" s="776" t="s">
        <v>103</v>
      </c>
      <c r="E40" s="777"/>
      <c r="F40" s="79" t="s">
        <v>31</v>
      </c>
      <c r="G40" s="122">
        <v>1</v>
      </c>
      <c r="H40" s="123">
        <v>1</v>
      </c>
      <c r="I40" s="123">
        <v>1</v>
      </c>
      <c r="J40" s="123">
        <v>1</v>
      </c>
      <c r="K40" s="123">
        <v>1</v>
      </c>
      <c r="L40" s="122">
        <v>1</v>
      </c>
      <c r="M40" s="94" t="s">
        <v>45</v>
      </c>
      <c r="N40" s="110"/>
      <c r="O40" s="204">
        <f t="shared" si="1"/>
        <v>0</v>
      </c>
      <c r="P40" s="206"/>
      <c r="Q40" s="120"/>
      <c r="R40" s="53"/>
      <c r="S40" s="125"/>
      <c r="T40" s="144"/>
      <c r="U40" s="144"/>
      <c r="V40" s="144"/>
      <c r="W40" s="145"/>
      <c r="X40" s="53"/>
      <c r="Y40" s="53"/>
    </row>
    <row r="41" spans="1:25" ht="41.25" customHeight="1" thickTop="1" thickBot="1" x14ac:dyDescent="0.3">
      <c r="A41" s="107"/>
      <c r="B41" s="108" t="s">
        <v>69</v>
      </c>
      <c r="C41" s="197" t="s">
        <v>104</v>
      </c>
      <c r="D41" s="776" t="s">
        <v>105</v>
      </c>
      <c r="E41" s="777"/>
      <c r="F41" s="79" t="s">
        <v>31</v>
      </c>
      <c r="G41" s="109">
        <v>0</v>
      </c>
      <c r="H41" s="67">
        <v>0</v>
      </c>
      <c r="I41" s="67">
        <v>0</v>
      </c>
      <c r="J41" s="67">
        <v>1</v>
      </c>
      <c r="K41" s="67">
        <v>0</v>
      </c>
      <c r="L41" s="109">
        <f>SUM(H41:K41)</f>
        <v>1</v>
      </c>
      <c r="M41" s="94" t="s">
        <v>32</v>
      </c>
      <c r="N41" s="110"/>
      <c r="O41" s="204">
        <f t="shared" si="1"/>
        <v>0</v>
      </c>
      <c r="P41" s="206"/>
      <c r="Q41" s="120"/>
      <c r="R41" s="53"/>
      <c r="S41" s="125"/>
      <c r="T41" s="144"/>
      <c r="U41" s="144"/>
      <c r="V41" s="144"/>
      <c r="W41" s="145"/>
      <c r="X41" s="53"/>
      <c r="Y41" s="53"/>
    </row>
    <row r="42" spans="1:25" ht="47.25" customHeight="1" thickTop="1" thickBot="1" x14ac:dyDescent="0.3">
      <c r="A42" s="216"/>
      <c r="B42" s="217" t="s">
        <v>72</v>
      </c>
      <c r="C42" s="222" t="s">
        <v>106</v>
      </c>
      <c r="D42" s="778" t="s">
        <v>107</v>
      </c>
      <c r="E42" s="779"/>
      <c r="F42" s="79" t="s">
        <v>31</v>
      </c>
      <c r="G42" s="100">
        <v>0</v>
      </c>
      <c r="H42" s="101">
        <v>1</v>
      </c>
      <c r="I42" s="101">
        <v>0</v>
      </c>
      <c r="J42" s="101">
        <v>0</v>
      </c>
      <c r="K42" s="101">
        <v>0</v>
      </c>
      <c r="L42" s="100">
        <f>SUM(H42:K42)</f>
        <v>1</v>
      </c>
      <c r="M42" s="94" t="s">
        <v>32</v>
      </c>
      <c r="N42" s="102"/>
      <c r="O42" s="204">
        <f t="shared" si="1"/>
        <v>0</v>
      </c>
      <c r="P42" s="206"/>
      <c r="Q42" s="120"/>
      <c r="R42" s="53"/>
      <c r="S42" s="125"/>
      <c r="T42" s="144"/>
      <c r="U42" s="144"/>
      <c r="V42" s="144"/>
      <c r="W42" s="145"/>
      <c r="X42" s="53"/>
      <c r="Y42" s="53"/>
    </row>
    <row r="43" spans="1:25" ht="48" customHeight="1" thickTop="1" thickBot="1" x14ac:dyDescent="0.3">
      <c r="A43" s="216"/>
      <c r="B43" s="225" t="s">
        <v>33</v>
      </c>
      <c r="C43" s="222" t="s">
        <v>108</v>
      </c>
      <c r="D43" s="795" t="s">
        <v>109</v>
      </c>
      <c r="E43" s="796"/>
      <c r="F43" s="79" t="s">
        <v>31</v>
      </c>
      <c r="G43" s="137">
        <v>0</v>
      </c>
      <c r="H43" s="139">
        <v>0.15</v>
      </c>
      <c r="I43" s="139">
        <v>0.3</v>
      </c>
      <c r="J43" s="139">
        <v>0.65</v>
      </c>
      <c r="K43" s="139">
        <v>1</v>
      </c>
      <c r="L43" s="139">
        <v>1</v>
      </c>
      <c r="M43" s="94" t="s">
        <v>45</v>
      </c>
      <c r="N43" s="141"/>
      <c r="O43" s="204">
        <f t="shared" si="1"/>
        <v>0</v>
      </c>
      <c r="P43" s="206"/>
      <c r="Q43" s="120"/>
      <c r="R43" s="53"/>
      <c r="S43" s="125"/>
      <c r="T43" s="144"/>
      <c r="U43" s="144"/>
      <c r="V43" s="144"/>
      <c r="W43" s="145"/>
      <c r="X43" s="53"/>
      <c r="Y43" s="53"/>
    </row>
    <row r="44" spans="1:25" ht="49.5" customHeight="1" thickTop="1" thickBot="1" x14ac:dyDescent="0.3">
      <c r="A44" s="53"/>
      <c r="B44" s="91" t="s">
        <v>110</v>
      </c>
      <c r="C44" s="196" t="s">
        <v>111</v>
      </c>
      <c r="D44" s="175" t="s">
        <v>112</v>
      </c>
      <c r="E44" s="367" t="s">
        <v>113</v>
      </c>
      <c r="F44" s="143" t="s">
        <v>114</v>
      </c>
      <c r="G44" s="116">
        <v>1</v>
      </c>
      <c r="H44" s="117">
        <v>1</v>
      </c>
      <c r="I44" s="117">
        <v>1</v>
      </c>
      <c r="J44" s="117">
        <v>1</v>
      </c>
      <c r="K44" s="117">
        <v>1</v>
      </c>
      <c r="L44" s="116">
        <f>K44</f>
        <v>1</v>
      </c>
      <c r="M44" s="94" t="s">
        <v>45</v>
      </c>
      <c r="N44" s="95"/>
      <c r="O44" s="204">
        <f t="shared" si="1"/>
        <v>0</v>
      </c>
      <c r="P44" s="206"/>
      <c r="Q44" s="120"/>
      <c r="R44" s="53"/>
      <c r="S44" s="96"/>
      <c r="T44" s="97"/>
      <c r="U44" s="97"/>
      <c r="V44" s="97"/>
      <c r="W44" s="97"/>
      <c r="X44" s="53"/>
      <c r="Y44" s="53"/>
    </row>
    <row r="45" spans="1:25" ht="45" customHeight="1" thickTop="1" thickBot="1" x14ac:dyDescent="0.3">
      <c r="A45" s="216"/>
      <c r="B45" s="217" t="s">
        <v>33</v>
      </c>
      <c r="C45" s="222" t="s">
        <v>115</v>
      </c>
      <c r="D45" s="778" t="s">
        <v>116</v>
      </c>
      <c r="E45" s="779"/>
      <c r="F45" s="79" t="s">
        <v>114</v>
      </c>
      <c r="G45" s="100">
        <v>0</v>
      </c>
      <c r="H45" s="101">
        <v>50</v>
      </c>
      <c r="I45" s="101">
        <v>50</v>
      </c>
      <c r="J45" s="101">
        <v>50</v>
      </c>
      <c r="K45" s="101">
        <v>50</v>
      </c>
      <c r="L45" s="100">
        <v>50</v>
      </c>
      <c r="M45" s="94" t="s">
        <v>32</v>
      </c>
      <c r="N45" s="102"/>
      <c r="O45" s="204">
        <f t="shared" si="1"/>
        <v>0</v>
      </c>
      <c r="P45" s="206"/>
      <c r="Q45" s="120"/>
      <c r="R45" s="53"/>
      <c r="S45" s="125"/>
      <c r="T45" s="144"/>
      <c r="U45" s="144"/>
      <c r="V45" s="144"/>
      <c r="W45" s="145"/>
      <c r="X45" s="53"/>
      <c r="Y45" s="53"/>
    </row>
    <row r="46" spans="1:25" ht="51" customHeight="1" thickTop="1" thickBot="1" x14ac:dyDescent="0.3">
      <c r="A46" s="216"/>
      <c r="B46" s="217" t="s">
        <v>36</v>
      </c>
      <c r="C46" s="222" t="s">
        <v>117</v>
      </c>
      <c r="D46" s="778" t="s">
        <v>118</v>
      </c>
      <c r="E46" s="779"/>
      <c r="F46" s="79" t="s">
        <v>114</v>
      </c>
      <c r="G46" s="100">
        <v>0</v>
      </c>
      <c r="H46" s="147">
        <v>1</v>
      </c>
      <c r="I46" s="147">
        <v>1</v>
      </c>
      <c r="J46" s="147">
        <v>1</v>
      </c>
      <c r="K46" s="147">
        <v>1</v>
      </c>
      <c r="L46" s="148">
        <f>K46</f>
        <v>1</v>
      </c>
      <c r="M46" s="94" t="s">
        <v>45</v>
      </c>
      <c r="N46" s="102"/>
      <c r="O46" s="204">
        <f t="shared" si="1"/>
        <v>0</v>
      </c>
      <c r="P46" s="206"/>
      <c r="Q46" s="120"/>
      <c r="R46" s="53"/>
      <c r="S46" s="125"/>
      <c r="T46" s="144"/>
      <c r="U46" s="144"/>
      <c r="V46" s="144"/>
      <c r="W46" s="145"/>
      <c r="X46" s="53"/>
      <c r="Y46" s="53"/>
    </row>
    <row r="47" spans="1:25" ht="54.75" customHeight="1" thickTop="1" thickBot="1" x14ac:dyDescent="0.3">
      <c r="A47" s="107"/>
      <c r="B47" s="108" t="s">
        <v>50</v>
      </c>
      <c r="C47" s="197" t="s">
        <v>119</v>
      </c>
      <c r="D47" s="780" t="s">
        <v>120</v>
      </c>
      <c r="E47" s="781"/>
      <c r="F47" s="79" t="s">
        <v>114</v>
      </c>
      <c r="G47" s="109">
        <v>0</v>
      </c>
      <c r="H47" s="67">
        <v>1</v>
      </c>
      <c r="I47" s="67">
        <v>1</v>
      </c>
      <c r="J47" s="67">
        <v>1</v>
      </c>
      <c r="K47" s="67">
        <v>1</v>
      </c>
      <c r="L47" s="109">
        <f>SUM(H47:K47)</f>
        <v>4</v>
      </c>
      <c r="M47" s="94" t="s">
        <v>32</v>
      </c>
      <c r="N47" s="110"/>
      <c r="O47" s="204">
        <f t="shared" si="1"/>
        <v>0</v>
      </c>
      <c r="P47" s="206"/>
      <c r="Q47" s="120"/>
      <c r="R47" s="53"/>
      <c r="S47" s="125"/>
      <c r="T47" s="144"/>
      <c r="U47" s="144"/>
      <c r="V47" s="144"/>
      <c r="W47" s="145"/>
      <c r="X47" s="53"/>
      <c r="Y47" s="53"/>
    </row>
    <row r="48" spans="1:25" ht="43.5" customHeight="1" thickTop="1" thickBot="1" x14ac:dyDescent="0.3">
      <c r="A48" s="216"/>
      <c r="B48" s="217" t="s">
        <v>53</v>
      </c>
      <c r="C48" s="197" t="s">
        <v>121</v>
      </c>
      <c r="D48" s="778" t="s">
        <v>122</v>
      </c>
      <c r="E48" s="779"/>
      <c r="F48" s="79" t="s">
        <v>114</v>
      </c>
      <c r="G48" s="218">
        <v>0</v>
      </c>
      <c r="H48" s="223">
        <v>50</v>
      </c>
      <c r="I48" s="223">
        <v>50</v>
      </c>
      <c r="J48" s="223">
        <v>50</v>
      </c>
      <c r="K48" s="223">
        <v>50</v>
      </c>
      <c r="L48" s="218">
        <v>50</v>
      </c>
      <c r="M48" s="94" t="s">
        <v>32</v>
      </c>
      <c r="N48" s="102"/>
      <c r="O48" s="204">
        <f t="shared" si="1"/>
        <v>0</v>
      </c>
      <c r="P48" s="206"/>
      <c r="Q48" s="120"/>
      <c r="R48" s="53"/>
      <c r="S48" s="125"/>
      <c r="T48" s="144"/>
      <c r="U48" s="144"/>
      <c r="V48" s="144"/>
      <c r="W48" s="145"/>
      <c r="X48" s="53"/>
      <c r="Y48" s="53"/>
    </row>
    <row r="49" spans="1:25" ht="54" customHeight="1" thickTop="1" thickBot="1" x14ac:dyDescent="0.3">
      <c r="A49" s="53"/>
      <c r="B49" s="91" t="s">
        <v>123</v>
      </c>
      <c r="C49" s="196" t="s">
        <v>124</v>
      </c>
      <c r="D49" s="175" t="s">
        <v>125</v>
      </c>
      <c r="E49" s="367" t="s">
        <v>126</v>
      </c>
      <c r="F49" s="143" t="s">
        <v>127</v>
      </c>
      <c r="G49" s="116" t="s">
        <v>128</v>
      </c>
      <c r="H49" s="117">
        <v>1</v>
      </c>
      <c r="I49" s="117">
        <v>1</v>
      </c>
      <c r="J49" s="117">
        <v>1</v>
      </c>
      <c r="K49" s="117">
        <v>1</v>
      </c>
      <c r="L49" s="116">
        <f>K49</f>
        <v>1</v>
      </c>
      <c r="M49" s="94" t="s">
        <v>45</v>
      </c>
      <c r="N49" s="95"/>
      <c r="O49" s="204">
        <f t="shared" si="1"/>
        <v>0</v>
      </c>
      <c r="P49" s="206"/>
      <c r="Q49" s="120"/>
      <c r="R49" s="53"/>
      <c r="S49" s="96"/>
      <c r="T49" s="97"/>
      <c r="U49" s="97"/>
      <c r="V49" s="97"/>
      <c r="W49" s="97"/>
      <c r="X49" s="53"/>
      <c r="Y49" s="53"/>
    </row>
    <row r="50" spans="1:25" ht="45" customHeight="1" thickTop="1" thickBot="1" x14ac:dyDescent="0.3">
      <c r="A50" s="216"/>
      <c r="B50" s="217" t="s">
        <v>33</v>
      </c>
      <c r="C50" s="197" t="s">
        <v>129</v>
      </c>
      <c r="D50" s="778" t="s">
        <v>130</v>
      </c>
      <c r="E50" s="779"/>
      <c r="F50" s="79" t="s">
        <v>131</v>
      </c>
      <c r="G50" s="220">
        <v>0</v>
      </c>
      <c r="H50" s="223">
        <v>0</v>
      </c>
      <c r="I50" s="223">
        <v>6</v>
      </c>
      <c r="J50" s="223">
        <v>0</v>
      </c>
      <c r="K50" s="223">
        <v>0</v>
      </c>
      <c r="L50" s="218">
        <f>SUM(H50:K50)</f>
        <v>6</v>
      </c>
      <c r="M50" s="94" t="s">
        <v>32</v>
      </c>
      <c r="N50" s="102"/>
      <c r="O50" s="204">
        <f t="shared" si="1"/>
        <v>0</v>
      </c>
      <c r="P50" s="206"/>
      <c r="Q50" s="120"/>
      <c r="R50" s="53"/>
      <c r="S50" s="125"/>
      <c r="T50" s="144"/>
      <c r="U50" s="144"/>
      <c r="V50" s="144"/>
      <c r="W50" s="145"/>
      <c r="X50" s="53"/>
      <c r="Y50" s="53"/>
    </row>
    <row r="51" spans="1:25" ht="81.75" customHeight="1" thickTop="1" thickBot="1" x14ac:dyDescent="0.3">
      <c r="A51" s="216"/>
      <c r="B51" s="108" t="s">
        <v>36</v>
      </c>
      <c r="C51" s="222" t="s">
        <v>132</v>
      </c>
      <c r="D51" s="778" t="s">
        <v>133</v>
      </c>
      <c r="E51" s="779"/>
      <c r="F51" s="79" t="s">
        <v>131</v>
      </c>
      <c r="G51" s="220">
        <v>0</v>
      </c>
      <c r="H51" s="223">
        <v>0</v>
      </c>
      <c r="I51" s="219">
        <v>0.9</v>
      </c>
      <c r="J51" s="223">
        <v>0</v>
      </c>
      <c r="K51" s="223">
        <v>0</v>
      </c>
      <c r="L51" s="220">
        <f>I51</f>
        <v>0.9</v>
      </c>
      <c r="M51" s="94" t="s">
        <v>45</v>
      </c>
      <c r="N51" s="102"/>
      <c r="O51" s="204"/>
      <c r="P51" s="215" t="s">
        <v>902</v>
      </c>
      <c r="Q51" s="120"/>
      <c r="R51" s="53"/>
      <c r="S51" s="125"/>
      <c r="T51" s="144"/>
      <c r="U51" s="144"/>
      <c r="V51" s="144"/>
      <c r="W51" s="145"/>
      <c r="X51" s="53"/>
      <c r="Y51" s="53"/>
    </row>
    <row r="52" spans="1:25" ht="48" customHeight="1" thickTop="1" thickBot="1" x14ac:dyDescent="0.3">
      <c r="A52" s="107"/>
      <c r="B52" s="108" t="s">
        <v>50</v>
      </c>
      <c r="C52" s="197" t="s">
        <v>134</v>
      </c>
      <c r="D52" s="780" t="s">
        <v>135</v>
      </c>
      <c r="E52" s="781"/>
      <c r="F52" s="79" t="s">
        <v>127</v>
      </c>
      <c r="G52" s="218">
        <v>0</v>
      </c>
      <c r="H52" s="223">
        <v>1</v>
      </c>
      <c r="I52" s="223">
        <v>0</v>
      </c>
      <c r="J52" s="223">
        <v>0</v>
      </c>
      <c r="K52" s="223">
        <v>0</v>
      </c>
      <c r="L52" s="218">
        <f>SUM(H52:K52)</f>
        <v>1</v>
      </c>
      <c r="M52" s="94" t="s">
        <v>32</v>
      </c>
      <c r="N52" s="110"/>
      <c r="O52" s="204">
        <f>+N52/L52</f>
        <v>0</v>
      </c>
      <c r="P52" s="206"/>
      <c r="Q52" s="120"/>
      <c r="R52" s="53"/>
      <c r="S52" s="125"/>
      <c r="T52" s="144"/>
      <c r="U52" s="144"/>
      <c r="V52" s="144"/>
      <c r="W52" s="145"/>
      <c r="X52" s="53"/>
      <c r="Y52" s="53"/>
    </row>
    <row r="53" spans="1:25" ht="54" customHeight="1" thickTop="1" thickBot="1" x14ac:dyDescent="0.3">
      <c r="A53" s="53"/>
      <c r="B53" s="78" t="s">
        <v>136</v>
      </c>
      <c r="C53" s="196" t="s">
        <v>137</v>
      </c>
      <c r="D53" s="786" t="s">
        <v>20</v>
      </c>
      <c r="E53" s="777"/>
      <c r="F53" s="79" t="s">
        <v>31</v>
      </c>
      <c r="G53" s="80"/>
      <c r="H53" s="81"/>
      <c r="I53" s="81"/>
      <c r="J53" s="81"/>
      <c r="K53" s="81"/>
      <c r="L53" s="80"/>
      <c r="M53" s="81"/>
      <c r="N53" s="82"/>
      <c r="O53" s="204"/>
      <c r="P53" s="206"/>
      <c r="Q53" s="83"/>
      <c r="R53" s="53"/>
      <c r="S53" s="57"/>
      <c r="T53" s="57"/>
      <c r="U53" s="57"/>
      <c r="V53" s="57"/>
      <c r="W53" s="57"/>
      <c r="X53" s="53"/>
      <c r="Y53" s="53"/>
    </row>
    <row r="54" spans="1:25" ht="66.75" customHeight="1" thickTop="1" thickBot="1" x14ac:dyDescent="0.3">
      <c r="A54" s="53"/>
      <c r="B54" s="85" t="s">
        <v>138</v>
      </c>
      <c r="C54" s="196" t="s">
        <v>139</v>
      </c>
      <c r="D54" s="784" t="s">
        <v>140</v>
      </c>
      <c r="E54" s="781"/>
      <c r="F54" s="86" t="s">
        <v>31</v>
      </c>
      <c r="G54" s="87"/>
      <c r="H54" s="88"/>
      <c r="I54" s="88"/>
      <c r="J54" s="88"/>
      <c r="K54" s="88"/>
      <c r="L54" s="87"/>
      <c r="M54" s="88"/>
      <c r="N54" s="89"/>
      <c r="O54" s="204"/>
      <c r="P54" s="206"/>
      <c r="Q54" s="83"/>
      <c r="R54" s="53"/>
      <c r="S54" s="57"/>
      <c r="T54" s="57"/>
      <c r="U54" s="57"/>
      <c r="V54" s="57"/>
      <c r="W54" s="57"/>
      <c r="X54" s="53"/>
      <c r="Y54" s="53"/>
    </row>
    <row r="55" spans="1:25" ht="87.75" customHeight="1" thickTop="1" thickBot="1" x14ac:dyDescent="0.3">
      <c r="A55" s="53"/>
      <c r="B55" s="771" t="s">
        <v>141</v>
      </c>
      <c r="C55" s="196" t="s">
        <v>142</v>
      </c>
      <c r="D55" s="765" t="s">
        <v>143</v>
      </c>
      <c r="E55" s="367" t="s">
        <v>144</v>
      </c>
      <c r="F55" s="143" t="s">
        <v>145</v>
      </c>
      <c r="G55" s="92">
        <v>2444</v>
      </c>
      <c r="H55" s="149">
        <v>1390</v>
      </c>
      <c r="I55" s="149">
        <v>1387</v>
      </c>
      <c r="J55" s="149">
        <v>1387</v>
      </c>
      <c r="K55" s="149">
        <v>1387</v>
      </c>
      <c r="L55" s="92">
        <f>SUM(H55:K55)</f>
        <v>5551</v>
      </c>
      <c r="M55" s="94" t="s">
        <v>32</v>
      </c>
      <c r="N55" s="95"/>
      <c r="O55" s="204">
        <f t="shared" ref="O55:O89" si="2">+N55/L55</f>
        <v>0</v>
      </c>
      <c r="P55" s="206"/>
      <c r="Q55" s="120"/>
      <c r="R55" s="53"/>
      <c r="S55" s="57"/>
      <c r="T55" s="57"/>
      <c r="U55" s="57"/>
      <c r="V55" s="57"/>
      <c r="W55" s="57"/>
      <c r="X55" s="53"/>
      <c r="Y55" s="53"/>
    </row>
    <row r="56" spans="1:25" ht="66.75" customHeight="1" thickTop="1" thickBot="1" x14ac:dyDescent="0.3">
      <c r="A56" s="53"/>
      <c r="B56" s="772"/>
      <c r="C56" s="196" t="s">
        <v>146</v>
      </c>
      <c r="D56" s="766"/>
      <c r="E56" s="366" t="s">
        <v>914</v>
      </c>
      <c r="F56" s="63" t="s">
        <v>145</v>
      </c>
      <c r="G56" s="122">
        <v>0.77300000000000002</v>
      </c>
      <c r="H56" s="123">
        <v>0.8</v>
      </c>
      <c r="I56" s="123">
        <v>0.83</v>
      </c>
      <c r="J56" s="123">
        <v>0.86</v>
      </c>
      <c r="K56" s="123">
        <v>0.89</v>
      </c>
      <c r="L56" s="122">
        <f>K56</f>
        <v>0.89</v>
      </c>
      <c r="M56" s="94" t="s">
        <v>45</v>
      </c>
      <c r="N56" s="95"/>
      <c r="O56" s="204">
        <f t="shared" si="2"/>
        <v>0</v>
      </c>
      <c r="P56" s="206"/>
      <c r="Q56" s="120"/>
      <c r="R56" s="53"/>
      <c r="S56" s="57"/>
      <c r="T56" s="57"/>
      <c r="U56" s="57"/>
      <c r="V56" s="57"/>
      <c r="W56" s="57"/>
      <c r="X56" s="53"/>
      <c r="Y56" s="53"/>
    </row>
    <row r="57" spans="1:25" ht="63" customHeight="1" thickTop="1" thickBot="1" x14ac:dyDescent="0.3">
      <c r="A57" s="107"/>
      <c r="B57" s="108" t="s">
        <v>33</v>
      </c>
      <c r="C57" s="197" t="s">
        <v>147</v>
      </c>
      <c r="D57" s="789" t="s">
        <v>148</v>
      </c>
      <c r="E57" s="781"/>
      <c r="F57" s="79" t="s">
        <v>31</v>
      </c>
      <c r="G57" s="109">
        <v>4</v>
      </c>
      <c r="H57" s="67">
        <v>4</v>
      </c>
      <c r="I57" s="67">
        <v>4</v>
      </c>
      <c r="J57" s="67">
        <v>4</v>
      </c>
      <c r="K57" s="67">
        <v>4</v>
      </c>
      <c r="L57" s="109">
        <f>SUM(H57:K57)</f>
        <v>16</v>
      </c>
      <c r="M57" s="94" t="s">
        <v>32</v>
      </c>
      <c r="N57" s="110"/>
      <c r="O57" s="204">
        <f t="shared" si="2"/>
        <v>0</v>
      </c>
      <c r="P57" s="206"/>
      <c r="Q57" s="120"/>
      <c r="R57" s="53"/>
      <c r="S57" s="126"/>
      <c r="T57" s="124"/>
      <c r="U57" s="126"/>
      <c r="V57" s="126"/>
      <c r="W57" s="125"/>
      <c r="X57" s="53"/>
      <c r="Y57" s="53"/>
    </row>
    <row r="58" spans="1:25" ht="63" customHeight="1" thickTop="1" thickBot="1" x14ac:dyDescent="0.3">
      <c r="A58" s="216"/>
      <c r="B58" s="217" t="s">
        <v>50</v>
      </c>
      <c r="C58" s="197" t="s">
        <v>149</v>
      </c>
      <c r="D58" s="789" t="s">
        <v>150</v>
      </c>
      <c r="E58" s="781"/>
      <c r="F58" s="79" t="s">
        <v>31</v>
      </c>
      <c r="G58" s="100">
        <v>0</v>
      </c>
      <c r="H58" s="101">
        <v>60</v>
      </c>
      <c r="I58" s="101">
        <v>25</v>
      </c>
      <c r="J58" s="101">
        <v>25</v>
      </c>
      <c r="K58" s="101">
        <v>27</v>
      </c>
      <c r="L58" s="100">
        <f>SUM(H58:K58)</f>
        <v>137</v>
      </c>
      <c r="M58" s="94" t="s">
        <v>32</v>
      </c>
      <c r="N58" s="102"/>
      <c r="O58" s="204">
        <f t="shared" si="2"/>
        <v>0</v>
      </c>
      <c r="P58" s="208"/>
      <c r="Q58" s="103"/>
      <c r="R58" s="98"/>
      <c r="S58" s="105"/>
      <c r="T58" s="104"/>
      <c r="U58" s="105"/>
      <c r="V58" s="105"/>
      <c r="W58" s="106"/>
      <c r="X58" s="98"/>
      <c r="Y58" s="53"/>
    </row>
    <row r="59" spans="1:25" ht="60" customHeight="1" thickTop="1" thickBot="1" x14ac:dyDescent="0.3">
      <c r="A59" s="107"/>
      <c r="B59" s="108" t="s">
        <v>36</v>
      </c>
      <c r="C59" s="197" t="s">
        <v>151</v>
      </c>
      <c r="D59" s="792" t="s">
        <v>152</v>
      </c>
      <c r="E59" s="781"/>
      <c r="F59" s="79" t="s">
        <v>31</v>
      </c>
      <c r="G59" s="109">
        <v>4</v>
      </c>
      <c r="H59" s="67">
        <v>4</v>
      </c>
      <c r="I59" s="67">
        <v>4</v>
      </c>
      <c r="J59" s="67">
        <v>4</v>
      </c>
      <c r="K59" s="67">
        <v>4</v>
      </c>
      <c r="L59" s="109">
        <f>SUM(H59:K59)</f>
        <v>16</v>
      </c>
      <c r="M59" s="94" t="s">
        <v>32</v>
      </c>
      <c r="N59" s="110"/>
      <c r="O59" s="204">
        <f t="shared" si="2"/>
        <v>0</v>
      </c>
      <c r="P59" s="206"/>
      <c r="Q59" s="120"/>
      <c r="R59" s="53"/>
      <c r="S59" s="126"/>
      <c r="T59" s="124"/>
      <c r="U59" s="126"/>
      <c r="V59" s="126"/>
      <c r="W59" s="125"/>
      <c r="X59" s="53"/>
      <c r="Y59" s="53"/>
    </row>
    <row r="60" spans="1:25" ht="56.25" customHeight="1" thickTop="1" thickBot="1" x14ac:dyDescent="0.3">
      <c r="A60" s="216"/>
      <c r="B60" s="136" t="s">
        <v>36</v>
      </c>
      <c r="C60" s="197" t="s">
        <v>153</v>
      </c>
      <c r="D60" s="802" t="s">
        <v>154</v>
      </c>
      <c r="E60" s="781"/>
      <c r="F60" s="79" t="s">
        <v>31</v>
      </c>
      <c r="G60" s="137">
        <v>0</v>
      </c>
      <c r="H60" s="139">
        <v>0.2</v>
      </c>
      <c r="I60" s="139">
        <v>0.4</v>
      </c>
      <c r="J60" s="139">
        <v>0.4</v>
      </c>
      <c r="K60" s="139">
        <v>0</v>
      </c>
      <c r="L60" s="139">
        <f>SUM(H60:K60)</f>
        <v>1</v>
      </c>
      <c r="M60" s="94" t="s">
        <v>45</v>
      </c>
      <c r="N60" s="141"/>
      <c r="O60" s="204">
        <f t="shared" si="2"/>
        <v>0</v>
      </c>
      <c r="P60" s="206"/>
      <c r="Q60" s="120"/>
      <c r="R60" s="53"/>
      <c r="S60" s="125"/>
      <c r="T60" s="144"/>
      <c r="U60" s="144"/>
      <c r="V60" s="144"/>
      <c r="W60" s="145"/>
      <c r="X60" s="53"/>
      <c r="Y60" s="53"/>
    </row>
    <row r="61" spans="1:25" ht="56.25" customHeight="1" thickTop="1" thickBot="1" x14ac:dyDescent="0.3">
      <c r="A61" s="216"/>
      <c r="B61" s="150" t="s">
        <v>50</v>
      </c>
      <c r="C61" s="197" t="s">
        <v>155</v>
      </c>
      <c r="D61" s="802" t="s">
        <v>156</v>
      </c>
      <c r="E61" s="781"/>
      <c r="F61" s="79" t="s">
        <v>31</v>
      </c>
      <c r="G61" s="137">
        <v>0</v>
      </c>
      <c r="H61" s="139">
        <v>0.2</v>
      </c>
      <c r="I61" s="139">
        <v>0</v>
      </c>
      <c r="J61" s="139">
        <v>0.4</v>
      </c>
      <c r="K61" s="139">
        <v>0.4</v>
      </c>
      <c r="L61" s="139">
        <f>SUM(H61:K61)</f>
        <v>1</v>
      </c>
      <c r="M61" s="94" t="s">
        <v>45</v>
      </c>
      <c r="N61" s="141"/>
      <c r="O61" s="204">
        <f t="shared" si="2"/>
        <v>0</v>
      </c>
      <c r="P61" s="206"/>
      <c r="Q61" s="120"/>
      <c r="R61" s="53"/>
      <c r="S61" s="125"/>
      <c r="T61" s="144"/>
      <c r="U61" s="144"/>
      <c r="V61" s="144"/>
      <c r="W61" s="145"/>
      <c r="X61" s="53"/>
      <c r="Y61" s="53"/>
    </row>
    <row r="62" spans="1:25" ht="45" customHeight="1" thickTop="1" thickBot="1" x14ac:dyDescent="0.3">
      <c r="A62" s="53"/>
      <c r="B62" s="771" t="s">
        <v>157</v>
      </c>
      <c r="C62" s="196" t="s">
        <v>158</v>
      </c>
      <c r="D62" s="765" t="s">
        <v>159</v>
      </c>
      <c r="E62" s="366" t="s">
        <v>160</v>
      </c>
      <c r="F62" s="143" t="s">
        <v>161</v>
      </c>
      <c r="G62" s="116">
        <v>0.28000000000000003</v>
      </c>
      <c r="H62" s="117">
        <v>0.32</v>
      </c>
      <c r="I62" s="117">
        <v>0.36</v>
      </c>
      <c r="J62" s="117">
        <v>0.4</v>
      </c>
      <c r="K62" s="117">
        <v>0.45</v>
      </c>
      <c r="L62" s="116">
        <f>K62</f>
        <v>0.45</v>
      </c>
      <c r="M62" s="94" t="s">
        <v>45</v>
      </c>
      <c r="N62" s="95"/>
      <c r="O62" s="204">
        <f t="shared" si="2"/>
        <v>0</v>
      </c>
      <c r="P62" s="206"/>
      <c r="Q62" s="120"/>
      <c r="R62" s="53"/>
      <c r="S62" s="57"/>
      <c r="T62" s="57"/>
      <c r="U62" s="57"/>
      <c r="V62" s="57"/>
      <c r="W62" s="57"/>
      <c r="X62" s="53"/>
      <c r="Y62" s="53"/>
    </row>
    <row r="63" spans="1:25" ht="64.5" customHeight="1" thickTop="1" thickBot="1" x14ac:dyDescent="0.3">
      <c r="A63" s="53"/>
      <c r="B63" s="772"/>
      <c r="C63" s="196" t="s">
        <v>162</v>
      </c>
      <c r="D63" s="766"/>
      <c r="E63" s="367" t="s">
        <v>163</v>
      </c>
      <c r="F63" s="143" t="s">
        <v>161</v>
      </c>
      <c r="G63" s="116" t="s">
        <v>128</v>
      </c>
      <c r="H63" s="117">
        <v>0.25</v>
      </c>
      <c r="I63" s="117">
        <v>0.5</v>
      </c>
      <c r="J63" s="117">
        <v>0.75</v>
      </c>
      <c r="K63" s="117">
        <v>1</v>
      </c>
      <c r="L63" s="116">
        <f>+K63</f>
        <v>1</v>
      </c>
      <c r="M63" s="94" t="s">
        <v>45</v>
      </c>
      <c r="N63" s="95"/>
      <c r="O63" s="204">
        <f t="shared" si="2"/>
        <v>0</v>
      </c>
      <c r="P63" s="206"/>
      <c r="Q63" s="120"/>
      <c r="R63" s="53"/>
      <c r="S63" s="57"/>
      <c r="T63" s="57"/>
      <c r="U63" s="57"/>
      <c r="V63" s="57"/>
      <c r="W63" s="57"/>
      <c r="X63" s="53"/>
      <c r="Y63" s="53"/>
    </row>
    <row r="64" spans="1:25" ht="42.75" customHeight="1" thickTop="1" thickBot="1" x14ac:dyDescent="0.3">
      <c r="A64" s="216"/>
      <c r="B64" s="150" t="s">
        <v>33</v>
      </c>
      <c r="C64" s="197" t="s">
        <v>164</v>
      </c>
      <c r="D64" s="801" t="s">
        <v>165</v>
      </c>
      <c r="E64" s="781"/>
      <c r="F64" s="79" t="s">
        <v>31</v>
      </c>
      <c r="G64" s="137">
        <v>0</v>
      </c>
      <c r="H64" s="139">
        <v>0</v>
      </c>
      <c r="I64" s="139">
        <v>0.1</v>
      </c>
      <c r="J64" s="139">
        <v>0.3</v>
      </c>
      <c r="K64" s="139">
        <v>0.3</v>
      </c>
      <c r="L64" s="140">
        <f>SUM(G64:K64)</f>
        <v>0.7</v>
      </c>
      <c r="M64" s="94" t="s">
        <v>45</v>
      </c>
      <c r="N64" s="141"/>
      <c r="O64" s="204">
        <f t="shared" si="2"/>
        <v>0</v>
      </c>
      <c r="P64" s="206"/>
      <c r="Q64" s="120"/>
      <c r="R64" s="53"/>
      <c r="S64" s="126"/>
      <c r="T64" s="124"/>
      <c r="U64" s="126"/>
      <c r="V64" s="126"/>
      <c r="W64" s="125"/>
      <c r="X64" s="53"/>
      <c r="Y64" s="53"/>
    </row>
    <row r="65" spans="1:25" ht="54.75" customHeight="1" thickTop="1" thickBot="1" x14ac:dyDescent="0.3">
      <c r="A65" s="216"/>
      <c r="B65" s="150" t="s">
        <v>36</v>
      </c>
      <c r="C65" s="197" t="s">
        <v>166</v>
      </c>
      <c r="D65" s="801" t="s">
        <v>167</v>
      </c>
      <c r="E65" s="781"/>
      <c r="F65" s="79" t="s">
        <v>31</v>
      </c>
      <c r="G65" s="137">
        <v>0</v>
      </c>
      <c r="H65" s="154">
        <v>1</v>
      </c>
      <c r="I65" s="154">
        <v>0</v>
      </c>
      <c r="J65" s="154">
        <v>0</v>
      </c>
      <c r="K65" s="154">
        <v>0</v>
      </c>
      <c r="L65" s="137">
        <f>SUM(H65:K65)</f>
        <v>1</v>
      </c>
      <c r="M65" s="94" t="s">
        <v>32</v>
      </c>
      <c r="N65" s="141"/>
      <c r="O65" s="204">
        <f t="shared" si="2"/>
        <v>0</v>
      </c>
      <c r="P65" s="215" t="s">
        <v>898</v>
      </c>
      <c r="Q65" s="120"/>
      <c r="R65" s="53"/>
      <c r="S65" s="126"/>
      <c r="T65" s="124"/>
      <c r="U65" s="126"/>
      <c r="V65" s="126"/>
      <c r="W65" s="125"/>
      <c r="X65" s="53"/>
      <c r="Y65" s="53"/>
    </row>
    <row r="66" spans="1:25" ht="47.25" customHeight="1" thickTop="1" thickBot="1" x14ac:dyDescent="0.3">
      <c r="A66" s="107"/>
      <c r="B66" s="108" t="s">
        <v>53</v>
      </c>
      <c r="C66" s="197" t="s">
        <v>168</v>
      </c>
      <c r="D66" s="797" t="s">
        <v>169</v>
      </c>
      <c r="E66" s="781"/>
      <c r="F66" s="79" t="s">
        <v>31</v>
      </c>
      <c r="G66" s="109">
        <v>137</v>
      </c>
      <c r="H66" s="67">
        <v>34</v>
      </c>
      <c r="I66" s="67">
        <v>34</v>
      </c>
      <c r="J66" s="67">
        <v>34</v>
      </c>
      <c r="K66" s="67">
        <v>35</v>
      </c>
      <c r="L66" s="109">
        <f>SUM(H66:K66)</f>
        <v>137</v>
      </c>
      <c r="M66" s="94" t="s">
        <v>32</v>
      </c>
      <c r="N66" s="110"/>
      <c r="O66" s="204">
        <f t="shared" si="2"/>
        <v>0</v>
      </c>
      <c r="P66" s="206"/>
      <c r="Q66" s="120"/>
      <c r="R66" s="53"/>
      <c r="S66" s="126"/>
      <c r="T66" s="124"/>
      <c r="U66" s="126"/>
      <c r="V66" s="126"/>
      <c r="W66" s="125"/>
      <c r="X66" s="53"/>
      <c r="Y66" s="53"/>
    </row>
    <row r="67" spans="1:25" ht="42.75" customHeight="1" thickTop="1" thickBot="1" x14ac:dyDescent="0.3">
      <c r="A67" s="107"/>
      <c r="B67" s="108" t="s">
        <v>56</v>
      </c>
      <c r="C67" s="197" t="s">
        <v>170</v>
      </c>
      <c r="D67" s="797" t="s">
        <v>171</v>
      </c>
      <c r="E67" s="781"/>
      <c r="F67" s="79" t="s">
        <v>31</v>
      </c>
      <c r="G67" s="109">
        <v>561</v>
      </c>
      <c r="H67" s="67">
        <v>589</v>
      </c>
      <c r="I67" s="67">
        <v>617</v>
      </c>
      <c r="J67" s="67">
        <v>645</v>
      </c>
      <c r="K67" s="67">
        <v>673</v>
      </c>
      <c r="L67" s="109">
        <f>+K67</f>
        <v>673</v>
      </c>
      <c r="M67" s="94" t="s">
        <v>32</v>
      </c>
      <c r="N67" s="110"/>
      <c r="O67" s="204">
        <f t="shared" si="2"/>
        <v>0</v>
      </c>
      <c r="P67" s="209"/>
      <c r="Q67" s="111"/>
      <c r="R67" s="107"/>
      <c r="S67" s="113"/>
      <c r="T67" s="112"/>
      <c r="U67" s="113"/>
      <c r="V67" s="113"/>
      <c r="W67" s="114"/>
      <c r="X67" s="107"/>
      <c r="Y67" s="53"/>
    </row>
    <row r="68" spans="1:25" ht="53.25" customHeight="1" thickTop="1" thickBot="1" x14ac:dyDescent="0.3">
      <c r="A68" s="216"/>
      <c r="B68" s="217" t="s">
        <v>62</v>
      </c>
      <c r="C68" s="197" t="s">
        <v>172</v>
      </c>
      <c r="D68" s="797" t="s">
        <v>173</v>
      </c>
      <c r="E68" s="781"/>
      <c r="F68" s="79" t="s">
        <v>31</v>
      </c>
      <c r="G68" s="218">
        <v>0</v>
      </c>
      <c r="H68" s="219">
        <v>1</v>
      </c>
      <c r="I68" s="219">
        <v>1</v>
      </c>
      <c r="J68" s="219">
        <v>1</v>
      </c>
      <c r="K68" s="219">
        <v>1</v>
      </c>
      <c r="L68" s="220">
        <f>K68</f>
        <v>1</v>
      </c>
      <c r="M68" s="94" t="s">
        <v>45</v>
      </c>
      <c r="N68" s="221"/>
      <c r="O68" s="204">
        <f t="shared" si="2"/>
        <v>0</v>
      </c>
      <c r="P68" s="206"/>
      <c r="Q68" s="120"/>
      <c r="R68" s="53"/>
      <c r="S68" s="126"/>
      <c r="T68" s="124"/>
      <c r="U68" s="126"/>
      <c r="V68" s="126"/>
      <c r="W68" s="125"/>
      <c r="X68" s="53"/>
      <c r="Y68" s="53"/>
    </row>
    <row r="69" spans="1:25" ht="48" customHeight="1" thickTop="1" thickBot="1" x14ac:dyDescent="0.3">
      <c r="A69" s="107"/>
      <c r="B69" s="108" t="s">
        <v>65</v>
      </c>
      <c r="C69" s="197" t="s">
        <v>174</v>
      </c>
      <c r="D69" s="797" t="s">
        <v>175</v>
      </c>
      <c r="E69" s="781"/>
      <c r="F69" s="79" t="s">
        <v>31</v>
      </c>
      <c r="G69" s="109">
        <v>3</v>
      </c>
      <c r="H69" s="67">
        <v>3</v>
      </c>
      <c r="I69" s="67">
        <v>3</v>
      </c>
      <c r="J69" s="67">
        <v>3</v>
      </c>
      <c r="K69" s="67">
        <v>3</v>
      </c>
      <c r="L69" s="109">
        <f>K69</f>
        <v>3</v>
      </c>
      <c r="M69" s="94" t="s">
        <v>32</v>
      </c>
      <c r="N69" s="110"/>
      <c r="O69" s="204">
        <f t="shared" si="2"/>
        <v>0</v>
      </c>
      <c r="P69" s="209"/>
      <c r="Q69" s="111"/>
      <c r="R69" s="107"/>
      <c r="S69" s="113"/>
      <c r="T69" s="112"/>
      <c r="U69" s="113"/>
      <c r="V69" s="113"/>
      <c r="W69" s="114"/>
      <c r="X69" s="107"/>
      <c r="Y69" s="53"/>
    </row>
    <row r="70" spans="1:25" ht="42" customHeight="1" thickTop="1" thickBot="1" x14ac:dyDescent="0.3">
      <c r="A70" s="107"/>
      <c r="B70" s="108" t="s">
        <v>99</v>
      </c>
      <c r="C70" s="197" t="s">
        <v>176</v>
      </c>
      <c r="D70" s="797" t="s">
        <v>177</v>
      </c>
      <c r="E70" s="781"/>
      <c r="F70" s="79" t="s">
        <v>31</v>
      </c>
      <c r="G70" s="109">
        <v>2</v>
      </c>
      <c r="H70" s="67">
        <v>1</v>
      </c>
      <c r="I70" s="67">
        <v>1</v>
      </c>
      <c r="J70" s="67">
        <v>1</v>
      </c>
      <c r="K70" s="67">
        <v>1</v>
      </c>
      <c r="L70" s="109">
        <f>+SUM(H70:K70)</f>
        <v>4</v>
      </c>
      <c r="M70" s="94" t="s">
        <v>32</v>
      </c>
      <c r="N70" s="110"/>
      <c r="O70" s="204">
        <f t="shared" si="2"/>
        <v>0</v>
      </c>
      <c r="P70" s="209"/>
      <c r="Q70" s="111"/>
      <c r="R70" s="107"/>
      <c r="S70" s="113"/>
      <c r="T70" s="112"/>
      <c r="U70" s="113"/>
      <c r="V70" s="113"/>
      <c r="W70" s="114"/>
      <c r="X70" s="107"/>
      <c r="Y70" s="53"/>
    </row>
    <row r="71" spans="1:25" ht="39" customHeight="1" thickTop="1" thickBot="1" x14ac:dyDescent="0.3">
      <c r="A71" s="107"/>
      <c r="B71" s="108" t="s">
        <v>66</v>
      </c>
      <c r="C71" s="197" t="s">
        <v>178</v>
      </c>
      <c r="D71" s="789" t="s">
        <v>179</v>
      </c>
      <c r="E71" s="781"/>
      <c r="F71" s="79" t="s">
        <v>31</v>
      </c>
      <c r="G71" s="122" t="s">
        <v>128</v>
      </c>
      <c r="H71" s="123">
        <v>0</v>
      </c>
      <c r="I71" s="123">
        <v>0.3</v>
      </c>
      <c r="J71" s="123">
        <v>0.7</v>
      </c>
      <c r="K71" s="123">
        <v>1</v>
      </c>
      <c r="L71" s="122">
        <v>1</v>
      </c>
      <c r="M71" s="94" t="s">
        <v>45</v>
      </c>
      <c r="N71" s="110"/>
      <c r="O71" s="204">
        <f t="shared" si="2"/>
        <v>0</v>
      </c>
      <c r="P71" s="209"/>
      <c r="Q71" s="111"/>
      <c r="R71" s="107"/>
      <c r="S71" s="113"/>
      <c r="T71" s="112"/>
      <c r="U71" s="113"/>
      <c r="V71" s="113"/>
      <c r="W71" s="114"/>
      <c r="X71" s="107"/>
      <c r="Y71" s="53"/>
    </row>
    <row r="72" spans="1:25" ht="47.25" customHeight="1" thickTop="1" thickBot="1" x14ac:dyDescent="0.3">
      <c r="A72" s="216"/>
      <c r="B72" s="217" t="s">
        <v>59</v>
      </c>
      <c r="C72" s="197" t="s">
        <v>180</v>
      </c>
      <c r="D72" s="789" t="s">
        <v>181</v>
      </c>
      <c r="E72" s="781"/>
      <c r="F72" s="79" t="s">
        <v>31</v>
      </c>
      <c r="G72" s="218">
        <v>0</v>
      </c>
      <c r="H72" s="219">
        <v>1</v>
      </c>
      <c r="I72" s="219">
        <v>1</v>
      </c>
      <c r="J72" s="219">
        <v>1</v>
      </c>
      <c r="K72" s="219">
        <v>1</v>
      </c>
      <c r="L72" s="220">
        <f>K72</f>
        <v>1</v>
      </c>
      <c r="M72" s="94" t="s">
        <v>45</v>
      </c>
      <c r="N72" s="102"/>
      <c r="O72" s="204">
        <f t="shared" si="2"/>
        <v>0</v>
      </c>
      <c r="P72" s="206"/>
      <c r="Q72" s="120"/>
      <c r="R72" s="53"/>
      <c r="S72" s="126"/>
      <c r="T72" s="124"/>
      <c r="U72" s="126"/>
      <c r="V72" s="126"/>
      <c r="W72" s="125"/>
      <c r="X72" s="53"/>
      <c r="Y72" s="53"/>
    </row>
    <row r="73" spans="1:25" ht="53.25" customHeight="1" thickTop="1" thickBot="1" x14ac:dyDescent="0.3">
      <c r="A73" s="107"/>
      <c r="B73" s="108" t="s">
        <v>50</v>
      </c>
      <c r="C73" s="197" t="s">
        <v>182</v>
      </c>
      <c r="D73" s="789" t="s">
        <v>183</v>
      </c>
      <c r="E73" s="781"/>
      <c r="F73" s="79" t="s">
        <v>31</v>
      </c>
      <c r="G73" s="109" t="s">
        <v>128</v>
      </c>
      <c r="H73" s="67">
        <v>0</v>
      </c>
      <c r="I73" s="123">
        <v>0.1</v>
      </c>
      <c r="J73" s="123">
        <v>0.3</v>
      </c>
      <c r="K73" s="123">
        <v>0.5</v>
      </c>
      <c r="L73" s="122">
        <v>0.5</v>
      </c>
      <c r="M73" s="94" t="s">
        <v>45</v>
      </c>
      <c r="N73" s="110"/>
      <c r="O73" s="204">
        <f t="shared" si="2"/>
        <v>0</v>
      </c>
      <c r="P73" s="206"/>
      <c r="Q73" s="120"/>
      <c r="R73" s="53"/>
      <c r="S73" s="126"/>
      <c r="T73" s="124"/>
      <c r="U73" s="126"/>
      <c r="V73" s="126"/>
      <c r="W73" s="125"/>
      <c r="X73" s="53"/>
      <c r="Y73" s="53"/>
    </row>
    <row r="74" spans="1:25" ht="59.25" customHeight="1" thickTop="1" thickBot="1" x14ac:dyDescent="0.3">
      <c r="A74" s="53"/>
      <c r="B74" s="91" t="s">
        <v>184</v>
      </c>
      <c r="C74" s="196" t="s">
        <v>185</v>
      </c>
      <c r="D74" s="175" t="s">
        <v>186</v>
      </c>
      <c r="E74" s="366" t="s">
        <v>913</v>
      </c>
      <c r="F74" s="143" t="s">
        <v>187</v>
      </c>
      <c r="G74" s="92">
        <v>0</v>
      </c>
      <c r="H74" s="155">
        <v>2.5000000000000001E-2</v>
      </c>
      <c r="I74" s="117">
        <v>0.05</v>
      </c>
      <c r="J74" s="155">
        <v>7.4999999999999997E-2</v>
      </c>
      <c r="K74" s="117">
        <v>0.1</v>
      </c>
      <c r="L74" s="116">
        <f>K74</f>
        <v>0.1</v>
      </c>
      <c r="M74" s="94" t="s">
        <v>45</v>
      </c>
      <c r="N74" s="95"/>
      <c r="O74" s="204">
        <f t="shared" si="2"/>
        <v>0</v>
      </c>
      <c r="P74" s="206"/>
      <c r="Q74" s="120"/>
      <c r="R74" s="53"/>
      <c r="S74" s="57"/>
      <c r="T74" s="57"/>
      <c r="U74" s="57"/>
      <c r="V74" s="57"/>
      <c r="W74" s="57"/>
      <c r="X74" s="53"/>
      <c r="Y74" s="53"/>
    </row>
    <row r="75" spans="1:25" ht="82.5" customHeight="1" thickTop="1" thickBot="1" x14ac:dyDescent="0.3">
      <c r="A75" s="216"/>
      <c r="B75" s="217" t="s">
        <v>33</v>
      </c>
      <c r="C75" s="197" t="s">
        <v>188</v>
      </c>
      <c r="D75" s="778" t="s">
        <v>189</v>
      </c>
      <c r="E75" s="779"/>
      <c r="F75" s="79" t="s">
        <v>31</v>
      </c>
      <c r="G75" s="218">
        <v>0</v>
      </c>
      <c r="H75" s="223">
        <v>40</v>
      </c>
      <c r="I75" s="223">
        <v>40</v>
      </c>
      <c r="J75" s="223">
        <v>40</v>
      </c>
      <c r="K75" s="223">
        <v>40</v>
      </c>
      <c r="L75" s="218">
        <f>SUM(H75:K75)</f>
        <v>160</v>
      </c>
      <c r="M75" s="94" t="s">
        <v>32</v>
      </c>
      <c r="N75" s="102"/>
      <c r="O75" s="204">
        <f t="shared" si="2"/>
        <v>0</v>
      </c>
      <c r="P75" s="206"/>
      <c r="Q75" s="120"/>
      <c r="R75" s="53"/>
      <c r="S75" s="126"/>
      <c r="T75" s="124"/>
      <c r="U75" s="126"/>
      <c r="V75" s="126"/>
      <c r="W75" s="125"/>
      <c r="X75" s="53"/>
      <c r="Y75" s="53"/>
    </row>
    <row r="76" spans="1:25" ht="63.75" customHeight="1" thickTop="1" thickBot="1" x14ac:dyDescent="0.3">
      <c r="A76" s="216"/>
      <c r="B76" s="217" t="s">
        <v>36</v>
      </c>
      <c r="C76" s="197" t="s">
        <v>190</v>
      </c>
      <c r="D76" s="778" t="s">
        <v>191</v>
      </c>
      <c r="E76" s="779"/>
      <c r="F76" s="79" t="s">
        <v>31</v>
      </c>
      <c r="G76" s="218">
        <v>0</v>
      </c>
      <c r="H76" s="223">
        <v>1</v>
      </c>
      <c r="I76" s="223">
        <v>0</v>
      </c>
      <c r="J76" s="223">
        <v>0</v>
      </c>
      <c r="K76" s="223">
        <v>0</v>
      </c>
      <c r="L76" s="218">
        <f>SUM(H76:K76)</f>
        <v>1</v>
      </c>
      <c r="M76" s="94" t="s">
        <v>32</v>
      </c>
      <c r="N76" s="102"/>
      <c r="O76" s="204">
        <f t="shared" si="2"/>
        <v>0</v>
      </c>
      <c r="P76" s="206"/>
      <c r="Q76" s="120"/>
      <c r="R76" s="53"/>
      <c r="S76" s="126"/>
      <c r="T76" s="124"/>
      <c r="U76" s="126"/>
      <c r="V76" s="126"/>
      <c r="W76" s="125"/>
      <c r="X76" s="53"/>
      <c r="Y76" s="53"/>
    </row>
    <row r="77" spans="1:25" ht="44.25" customHeight="1" thickTop="1" thickBot="1" x14ac:dyDescent="0.3">
      <c r="A77" s="107"/>
      <c r="B77" s="234" t="s">
        <v>50</v>
      </c>
      <c r="C77" s="235" t="s">
        <v>192</v>
      </c>
      <c r="D77" s="804" t="s">
        <v>193</v>
      </c>
      <c r="E77" s="805"/>
      <c r="F77" s="236" t="s">
        <v>31</v>
      </c>
      <c r="G77" s="237">
        <v>0</v>
      </c>
      <c r="H77" s="238">
        <v>1</v>
      </c>
      <c r="I77" s="238">
        <v>1</v>
      </c>
      <c r="J77" s="238">
        <v>1</v>
      </c>
      <c r="K77" s="238">
        <v>1</v>
      </c>
      <c r="L77" s="391">
        <v>1</v>
      </c>
      <c r="M77" s="239" t="s">
        <v>45</v>
      </c>
      <c r="N77" s="240"/>
      <c r="O77" s="241">
        <f t="shared" si="2"/>
        <v>0</v>
      </c>
      <c r="P77" s="224" t="s">
        <v>907</v>
      </c>
      <c r="Q77" s="111"/>
      <c r="R77" s="107"/>
      <c r="S77" s="113"/>
      <c r="T77" s="112"/>
      <c r="U77" s="113"/>
      <c r="V77" s="113"/>
      <c r="W77" s="114"/>
      <c r="X77" s="107"/>
      <c r="Y77" s="53"/>
    </row>
    <row r="78" spans="1:25" ht="54.75" customHeight="1" thickTop="1" thickBot="1" x14ac:dyDescent="0.3">
      <c r="A78" s="216"/>
      <c r="B78" s="217" t="s">
        <v>56</v>
      </c>
      <c r="C78" s="197" t="s">
        <v>194</v>
      </c>
      <c r="D78" s="778" t="s">
        <v>195</v>
      </c>
      <c r="E78" s="779"/>
      <c r="F78" s="79" t="s">
        <v>31</v>
      </c>
      <c r="G78" s="218">
        <v>0</v>
      </c>
      <c r="H78" s="223">
        <v>1</v>
      </c>
      <c r="I78" s="223">
        <v>0</v>
      </c>
      <c r="J78" s="223">
        <v>0</v>
      </c>
      <c r="K78" s="223">
        <v>0</v>
      </c>
      <c r="L78" s="218">
        <f>SUM(H78:K78)</f>
        <v>1</v>
      </c>
      <c r="M78" s="94" t="s">
        <v>32</v>
      </c>
      <c r="N78" s="221"/>
      <c r="O78" s="204">
        <f t="shared" si="2"/>
        <v>0</v>
      </c>
      <c r="P78" s="206"/>
      <c r="Q78" s="120"/>
      <c r="R78" s="53"/>
      <c r="S78" s="126"/>
      <c r="T78" s="124"/>
      <c r="U78" s="126"/>
      <c r="V78" s="126"/>
      <c r="W78" s="125"/>
      <c r="X78" s="53"/>
      <c r="Y78" s="53"/>
    </row>
    <row r="79" spans="1:25" ht="45" customHeight="1" thickTop="1" thickBot="1" x14ac:dyDescent="0.3">
      <c r="A79" s="107"/>
      <c r="B79" s="217" t="s">
        <v>53</v>
      </c>
      <c r="C79" s="222" t="s">
        <v>196</v>
      </c>
      <c r="D79" s="778" t="s">
        <v>197</v>
      </c>
      <c r="E79" s="779"/>
      <c r="F79" s="79" t="s">
        <v>31</v>
      </c>
      <c r="G79" s="218">
        <v>0</v>
      </c>
      <c r="H79" s="223">
        <v>0</v>
      </c>
      <c r="I79" s="223">
        <v>1</v>
      </c>
      <c r="J79" s="223">
        <v>2</v>
      </c>
      <c r="K79" s="223">
        <v>0</v>
      </c>
      <c r="L79" s="218">
        <v>3</v>
      </c>
      <c r="M79" s="94" t="s">
        <v>32</v>
      </c>
      <c r="N79" s="110"/>
      <c r="O79" s="204">
        <f t="shared" si="2"/>
        <v>0</v>
      </c>
      <c r="P79" s="224" t="s">
        <v>900</v>
      </c>
      <c r="Q79" s="111"/>
      <c r="R79" s="107"/>
      <c r="S79" s="113"/>
      <c r="T79" s="112"/>
      <c r="U79" s="113"/>
      <c r="V79" s="113"/>
      <c r="W79" s="114"/>
      <c r="X79" s="107"/>
      <c r="Y79" s="53"/>
    </row>
    <row r="80" spans="1:25" ht="42.75" customHeight="1" thickTop="1" thickBot="1" x14ac:dyDescent="0.3">
      <c r="A80" s="107"/>
      <c r="B80" s="108" t="s">
        <v>62</v>
      </c>
      <c r="C80" s="197" t="s">
        <v>198</v>
      </c>
      <c r="D80" s="780" t="s">
        <v>199</v>
      </c>
      <c r="E80" s="781"/>
      <c r="F80" s="79" t="s">
        <v>31</v>
      </c>
      <c r="G80" s="109">
        <v>0</v>
      </c>
      <c r="H80" s="123">
        <v>0.25</v>
      </c>
      <c r="I80" s="123">
        <v>0.5</v>
      </c>
      <c r="J80" s="123">
        <v>0.75</v>
      </c>
      <c r="K80" s="123">
        <v>1</v>
      </c>
      <c r="L80" s="122">
        <f>K80</f>
        <v>1</v>
      </c>
      <c r="M80" s="94" t="s">
        <v>45</v>
      </c>
      <c r="N80" s="110"/>
      <c r="O80" s="204">
        <f t="shared" si="2"/>
        <v>0</v>
      </c>
      <c r="P80" s="206"/>
      <c r="Q80" s="120"/>
      <c r="R80" s="53"/>
      <c r="S80" s="126"/>
      <c r="T80" s="124"/>
      <c r="U80" s="126"/>
      <c r="V80" s="126"/>
      <c r="W80" s="125"/>
      <c r="X80" s="53"/>
      <c r="Y80" s="53"/>
    </row>
    <row r="81" spans="1:25" ht="49.5" customHeight="1" thickTop="1" thickBot="1" x14ac:dyDescent="0.3">
      <c r="A81" s="107"/>
      <c r="B81" s="234" t="s">
        <v>65</v>
      </c>
      <c r="C81" s="235" t="s">
        <v>200</v>
      </c>
      <c r="D81" s="806" t="s">
        <v>201</v>
      </c>
      <c r="E81" s="805"/>
      <c r="F81" s="236" t="s">
        <v>31</v>
      </c>
      <c r="G81" s="237">
        <v>0</v>
      </c>
      <c r="H81" s="238">
        <v>1</v>
      </c>
      <c r="I81" s="238">
        <v>1</v>
      </c>
      <c r="J81" s="238">
        <v>1</v>
      </c>
      <c r="K81" s="238">
        <v>1</v>
      </c>
      <c r="L81" s="391">
        <f>K81</f>
        <v>1</v>
      </c>
      <c r="M81" s="239" t="s">
        <v>45</v>
      </c>
      <c r="N81" s="240"/>
      <c r="O81" s="241">
        <f t="shared" si="2"/>
        <v>0</v>
      </c>
      <c r="P81" s="215" t="s">
        <v>901</v>
      </c>
      <c r="Q81" s="120"/>
      <c r="R81" s="53"/>
      <c r="S81" s="126"/>
      <c r="T81" s="124"/>
      <c r="U81" s="126"/>
      <c r="V81" s="126"/>
      <c r="W81" s="125"/>
      <c r="X81" s="53"/>
      <c r="Y81" s="53"/>
    </row>
    <row r="82" spans="1:25" ht="46.5" customHeight="1" thickTop="1" thickBot="1" x14ac:dyDescent="0.3">
      <c r="A82" s="107"/>
      <c r="B82" s="234" t="s">
        <v>99</v>
      </c>
      <c r="C82" s="235" t="s">
        <v>202</v>
      </c>
      <c r="D82" s="804" t="s">
        <v>203</v>
      </c>
      <c r="E82" s="805"/>
      <c r="F82" s="236" t="s">
        <v>31</v>
      </c>
      <c r="G82" s="237">
        <v>0</v>
      </c>
      <c r="H82" s="238">
        <v>0.25</v>
      </c>
      <c r="I82" s="238">
        <v>0.25</v>
      </c>
      <c r="J82" s="238">
        <v>0.25</v>
      </c>
      <c r="K82" s="238">
        <v>0.25</v>
      </c>
      <c r="L82" s="391">
        <f>SUM(H82:K82)</f>
        <v>1</v>
      </c>
      <c r="M82" s="239" t="s">
        <v>45</v>
      </c>
      <c r="N82" s="240"/>
      <c r="O82" s="241">
        <f t="shared" si="2"/>
        <v>0</v>
      </c>
      <c r="P82" s="215" t="s">
        <v>901</v>
      </c>
      <c r="Q82" s="120"/>
      <c r="R82" s="53"/>
      <c r="S82" s="126"/>
      <c r="T82" s="124"/>
      <c r="U82" s="126"/>
      <c r="V82" s="126"/>
      <c r="W82" s="125"/>
      <c r="X82" s="53"/>
      <c r="Y82" s="53"/>
    </row>
    <row r="83" spans="1:25" ht="51.75" customHeight="1" thickTop="1" thickBot="1" x14ac:dyDescent="0.3">
      <c r="A83" s="107"/>
      <c r="B83" s="234" t="s">
        <v>66</v>
      </c>
      <c r="C83" s="235" t="s">
        <v>204</v>
      </c>
      <c r="D83" s="806" t="s">
        <v>205</v>
      </c>
      <c r="E83" s="805"/>
      <c r="F83" s="236" t="s">
        <v>31</v>
      </c>
      <c r="G83" s="237">
        <v>0</v>
      </c>
      <c r="H83" s="243">
        <v>2</v>
      </c>
      <c r="I83" s="243">
        <v>2</v>
      </c>
      <c r="J83" s="243">
        <v>2</v>
      </c>
      <c r="K83" s="243">
        <v>2</v>
      </c>
      <c r="L83" s="390">
        <v>2</v>
      </c>
      <c r="M83" s="239" t="s">
        <v>32</v>
      </c>
      <c r="N83" s="240"/>
      <c r="O83" s="241">
        <f t="shared" si="2"/>
        <v>0</v>
      </c>
      <c r="P83" s="215" t="s">
        <v>908</v>
      </c>
      <c r="Q83" s="120"/>
      <c r="R83" s="53"/>
      <c r="S83" s="126"/>
      <c r="T83" s="124"/>
      <c r="U83" s="126"/>
      <c r="V83" s="126"/>
      <c r="W83" s="125"/>
      <c r="X83" s="53"/>
      <c r="Y83" s="53"/>
    </row>
    <row r="84" spans="1:25" ht="51.75" customHeight="1" thickTop="1" thickBot="1" x14ac:dyDescent="0.3">
      <c r="A84" s="107"/>
      <c r="B84" s="234" t="s">
        <v>69</v>
      </c>
      <c r="C84" s="235" t="s">
        <v>206</v>
      </c>
      <c r="D84" s="804" t="s">
        <v>207</v>
      </c>
      <c r="E84" s="805"/>
      <c r="F84" s="236" t="s">
        <v>31</v>
      </c>
      <c r="G84" s="237">
        <v>0</v>
      </c>
      <c r="H84" s="243">
        <v>3</v>
      </c>
      <c r="I84" s="243">
        <v>3</v>
      </c>
      <c r="J84" s="243">
        <v>3</v>
      </c>
      <c r="K84" s="243">
        <v>3</v>
      </c>
      <c r="L84" s="244">
        <f>SUM(H84:K84)</f>
        <v>12</v>
      </c>
      <c r="M84" s="239" t="s">
        <v>32</v>
      </c>
      <c r="N84" s="240"/>
      <c r="O84" s="241">
        <f t="shared" si="2"/>
        <v>0</v>
      </c>
      <c r="P84" s="215" t="s">
        <v>901</v>
      </c>
      <c r="Q84" s="120"/>
      <c r="R84" s="53"/>
      <c r="S84" s="126"/>
      <c r="T84" s="124"/>
      <c r="U84" s="126"/>
      <c r="V84" s="126"/>
      <c r="W84" s="125"/>
      <c r="X84" s="53"/>
      <c r="Y84" s="53"/>
    </row>
    <row r="85" spans="1:25" ht="72.75" customHeight="1" thickTop="1" thickBot="1" x14ac:dyDescent="0.3">
      <c r="A85" s="53"/>
      <c r="B85" s="91" t="s">
        <v>208</v>
      </c>
      <c r="C85" s="233" t="s">
        <v>209</v>
      </c>
      <c r="D85" s="175" t="s">
        <v>210</v>
      </c>
      <c r="E85" s="366" t="s">
        <v>211</v>
      </c>
      <c r="F85" s="143" t="s">
        <v>212</v>
      </c>
      <c r="G85" s="218" t="s">
        <v>128</v>
      </c>
      <c r="H85" s="219">
        <v>0.35</v>
      </c>
      <c r="I85" s="219">
        <v>0.65</v>
      </c>
      <c r="J85" s="219">
        <v>0.8</v>
      </c>
      <c r="K85" s="219">
        <v>1</v>
      </c>
      <c r="L85" s="220">
        <v>1</v>
      </c>
      <c r="M85" s="94" t="s">
        <v>45</v>
      </c>
      <c r="N85" s="95"/>
      <c r="O85" s="204">
        <f t="shared" si="2"/>
        <v>0</v>
      </c>
      <c r="P85" s="206"/>
      <c r="Q85" s="120"/>
      <c r="R85" s="53"/>
      <c r="S85" s="57"/>
      <c r="T85" s="57"/>
      <c r="U85" s="57"/>
      <c r="V85" s="57"/>
      <c r="W85" s="57"/>
      <c r="X85" s="53"/>
      <c r="Y85" s="53"/>
    </row>
    <row r="86" spans="1:25" ht="68.25" customHeight="1" thickTop="1" thickBot="1" x14ac:dyDescent="0.3">
      <c r="A86" s="216"/>
      <c r="B86" s="99" t="s">
        <v>33</v>
      </c>
      <c r="C86" s="197" t="s">
        <v>213</v>
      </c>
      <c r="D86" s="794" t="s">
        <v>214</v>
      </c>
      <c r="E86" s="781"/>
      <c r="F86" s="79" t="s">
        <v>31</v>
      </c>
      <c r="G86" s="218">
        <v>0</v>
      </c>
      <c r="H86" s="223">
        <v>10</v>
      </c>
      <c r="I86" s="223">
        <v>10</v>
      </c>
      <c r="J86" s="223">
        <v>10</v>
      </c>
      <c r="K86" s="223">
        <v>10</v>
      </c>
      <c r="L86" s="218">
        <v>10</v>
      </c>
      <c r="M86" s="94" t="s">
        <v>32</v>
      </c>
      <c r="N86" s="102"/>
      <c r="O86" s="204">
        <f t="shared" si="2"/>
        <v>0</v>
      </c>
      <c r="P86" s="206"/>
      <c r="Q86" s="120"/>
      <c r="R86" s="53"/>
      <c r="S86" s="126"/>
      <c r="T86" s="124"/>
      <c r="U86" s="126"/>
      <c r="V86" s="126"/>
      <c r="W86" s="125"/>
      <c r="X86" s="53"/>
      <c r="Y86" s="53"/>
    </row>
    <row r="87" spans="1:25" ht="59.25" customHeight="1" thickTop="1" thickBot="1" x14ac:dyDescent="0.3">
      <c r="A87" s="53"/>
      <c r="B87" s="91" t="s">
        <v>215</v>
      </c>
      <c r="C87" s="233" t="s">
        <v>216</v>
      </c>
      <c r="D87" s="175" t="s">
        <v>217</v>
      </c>
      <c r="E87" s="367" t="s">
        <v>218</v>
      </c>
      <c r="F87" s="143" t="s">
        <v>187</v>
      </c>
      <c r="G87" s="218">
        <v>0</v>
      </c>
      <c r="H87" s="219">
        <v>0</v>
      </c>
      <c r="I87" s="219">
        <v>1</v>
      </c>
      <c r="J87" s="219">
        <v>1</v>
      </c>
      <c r="K87" s="219">
        <v>1</v>
      </c>
      <c r="L87" s="220">
        <f>K87</f>
        <v>1</v>
      </c>
      <c r="M87" s="94" t="s">
        <v>45</v>
      </c>
      <c r="N87" s="95"/>
      <c r="O87" s="204">
        <f t="shared" si="2"/>
        <v>0</v>
      </c>
      <c r="P87" s="206"/>
      <c r="Q87" s="120"/>
      <c r="R87" s="53"/>
      <c r="S87" s="57"/>
      <c r="T87" s="57"/>
      <c r="U87" s="57"/>
      <c r="V87" s="57"/>
      <c r="W87" s="57"/>
      <c r="X87" s="53"/>
      <c r="Y87" s="53"/>
    </row>
    <row r="88" spans="1:25" ht="54.75" customHeight="1" thickTop="1" thickBot="1" x14ac:dyDescent="0.3">
      <c r="A88" s="107"/>
      <c r="B88" s="108" t="s">
        <v>33</v>
      </c>
      <c r="C88" s="222" t="s">
        <v>219</v>
      </c>
      <c r="D88" s="778" t="s">
        <v>220</v>
      </c>
      <c r="E88" s="807"/>
      <c r="F88" s="79" t="s">
        <v>31</v>
      </c>
      <c r="G88" s="109">
        <v>0</v>
      </c>
      <c r="H88" s="67">
        <v>1</v>
      </c>
      <c r="I88" s="67">
        <v>1</v>
      </c>
      <c r="J88" s="67">
        <v>0</v>
      </c>
      <c r="K88" s="67">
        <v>0</v>
      </c>
      <c r="L88" s="109">
        <v>1</v>
      </c>
      <c r="M88" s="94" t="s">
        <v>32</v>
      </c>
      <c r="N88" s="110"/>
      <c r="O88" s="204">
        <f t="shared" si="2"/>
        <v>0</v>
      </c>
      <c r="P88" s="210"/>
      <c r="Q88" s="156"/>
      <c r="R88" s="53"/>
      <c r="S88" s="126"/>
      <c r="T88" s="124"/>
      <c r="U88" s="126"/>
      <c r="V88" s="126"/>
      <c r="W88" s="125"/>
      <c r="X88" s="53"/>
      <c r="Y88" s="53"/>
    </row>
    <row r="89" spans="1:25" ht="54" customHeight="1" thickTop="1" thickBot="1" x14ac:dyDescent="0.3">
      <c r="A89" s="216"/>
      <c r="B89" s="246" t="s">
        <v>36</v>
      </c>
      <c r="C89" s="235" t="s">
        <v>221</v>
      </c>
      <c r="D89" s="804" t="s">
        <v>222</v>
      </c>
      <c r="E89" s="805"/>
      <c r="F89" s="236" t="s">
        <v>31</v>
      </c>
      <c r="G89" s="247">
        <v>0</v>
      </c>
      <c r="H89" s="248">
        <v>0</v>
      </c>
      <c r="I89" s="248">
        <v>1</v>
      </c>
      <c r="J89" s="248">
        <v>0</v>
      </c>
      <c r="K89" s="248">
        <v>0</v>
      </c>
      <c r="L89" s="374">
        <f>SUM(H89:K89)</f>
        <v>1</v>
      </c>
      <c r="M89" s="239" t="s">
        <v>32</v>
      </c>
      <c r="N89" s="249"/>
      <c r="O89" s="241">
        <f t="shared" si="2"/>
        <v>0</v>
      </c>
      <c r="P89" s="215" t="s">
        <v>901</v>
      </c>
      <c r="Q89" s="120"/>
      <c r="R89" s="53"/>
      <c r="S89" s="125"/>
      <c r="T89" s="126"/>
      <c r="U89" s="126"/>
      <c r="V89" s="126"/>
      <c r="W89" s="145"/>
      <c r="X89" s="53"/>
      <c r="Y89" s="53"/>
    </row>
    <row r="90" spans="1:25" ht="72.75" customHeight="1" thickTop="1" thickBot="1" x14ac:dyDescent="0.3">
      <c r="A90" s="245"/>
      <c r="B90" s="73" t="s">
        <v>223</v>
      </c>
      <c r="C90" s="196" t="s">
        <v>224</v>
      </c>
      <c r="D90" s="783" t="s">
        <v>225</v>
      </c>
      <c r="E90" s="777"/>
      <c r="F90" s="75" t="s">
        <v>226</v>
      </c>
      <c r="G90" s="73"/>
      <c r="H90" s="75"/>
      <c r="I90" s="75"/>
      <c r="J90" s="75"/>
      <c r="K90" s="75"/>
      <c r="L90" s="75"/>
      <c r="M90" s="76"/>
      <c r="N90" s="76"/>
      <c r="O90" s="204"/>
      <c r="P90" s="207"/>
      <c r="Q90" s="70"/>
      <c r="R90" s="70"/>
      <c r="S90" s="70"/>
      <c r="T90" s="70"/>
      <c r="U90" s="70"/>
      <c r="V90" s="70"/>
      <c r="W90" s="70"/>
      <c r="X90" s="77"/>
      <c r="Y90" s="53"/>
    </row>
    <row r="91" spans="1:25" ht="66" customHeight="1" thickTop="1" thickBot="1" x14ac:dyDescent="0.3">
      <c r="A91" s="53"/>
      <c r="B91" s="78" t="s">
        <v>227</v>
      </c>
      <c r="C91" s="196" t="s">
        <v>228</v>
      </c>
      <c r="D91" s="786" t="s">
        <v>229</v>
      </c>
      <c r="E91" s="777"/>
      <c r="F91" s="79" t="s">
        <v>226</v>
      </c>
      <c r="G91" s="80"/>
      <c r="H91" s="81"/>
      <c r="I91" s="81"/>
      <c r="J91" s="81"/>
      <c r="K91" s="81"/>
      <c r="L91" s="80"/>
      <c r="M91" s="81"/>
      <c r="N91" s="82"/>
      <c r="O91" s="204"/>
      <c r="P91" s="206"/>
      <c r="Q91" s="83"/>
      <c r="R91" s="53"/>
      <c r="S91" s="57"/>
      <c r="T91" s="57"/>
      <c r="U91" s="57"/>
      <c r="V91" s="57"/>
      <c r="W91" s="57"/>
      <c r="X91" s="53"/>
      <c r="Y91" s="53"/>
    </row>
    <row r="92" spans="1:25" ht="54" customHeight="1" thickTop="1" thickBot="1" x14ac:dyDescent="0.3">
      <c r="A92" s="53"/>
      <c r="B92" s="85" t="s">
        <v>230</v>
      </c>
      <c r="C92" s="196" t="s">
        <v>231</v>
      </c>
      <c r="D92" s="784" t="s">
        <v>232</v>
      </c>
      <c r="E92" s="781"/>
      <c r="F92" s="86" t="s">
        <v>226</v>
      </c>
      <c r="G92" s="157"/>
      <c r="H92" s="158"/>
      <c r="I92" s="158"/>
      <c r="J92" s="158"/>
      <c r="K92" s="158"/>
      <c r="L92" s="157"/>
      <c r="M92" s="88"/>
      <c r="N92" s="221"/>
      <c r="O92" s="242"/>
      <c r="P92" s="206"/>
      <c r="Q92" s="83"/>
      <c r="R92" s="53"/>
      <c r="S92" s="57"/>
      <c r="T92" s="57"/>
      <c r="U92" s="57"/>
      <c r="V92" s="57"/>
      <c r="W92" s="57"/>
      <c r="X92" s="53"/>
      <c r="Y92" s="53"/>
    </row>
    <row r="93" spans="1:25" ht="48" customHeight="1" thickTop="1" thickBot="1" x14ac:dyDescent="0.3">
      <c r="A93" s="53"/>
      <c r="B93" s="771" t="s">
        <v>233</v>
      </c>
      <c r="C93" s="196" t="s">
        <v>234</v>
      </c>
      <c r="D93" s="768" t="s">
        <v>235</v>
      </c>
      <c r="E93" s="366" t="s">
        <v>236</v>
      </c>
      <c r="F93" s="143" t="s">
        <v>237</v>
      </c>
      <c r="G93" s="116">
        <v>0</v>
      </c>
      <c r="H93" s="117">
        <v>0</v>
      </c>
      <c r="I93" s="117">
        <v>0</v>
      </c>
      <c r="J93" s="117">
        <v>0.1</v>
      </c>
      <c r="K93" s="117">
        <v>0.12</v>
      </c>
      <c r="L93" s="116">
        <f>SUBTOTAL(9,H93:K93)</f>
        <v>0.22</v>
      </c>
      <c r="M93" s="94" t="s">
        <v>45</v>
      </c>
      <c r="N93" s="221"/>
      <c r="O93" s="242">
        <f>+N93/L93</f>
        <v>0</v>
      </c>
      <c r="P93" s="206"/>
      <c r="Q93" s="120"/>
      <c r="R93" s="53"/>
      <c r="S93" s="57"/>
      <c r="T93" s="57"/>
      <c r="U93" s="57"/>
      <c r="V93" s="57"/>
      <c r="W93" s="57"/>
      <c r="X93" s="53"/>
      <c r="Y93" s="53"/>
    </row>
    <row r="94" spans="1:25" ht="54.75" customHeight="1" thickTop="1" thickBot="1" x14ac:dyDescent="0.3">
      <c r="A94" s="53"/>
      <c r="B94" s="772"/>
      <c r="C94" s="196" t="s">
        <v>238</v>
      </c>
      <c r="D94" s="770"/>
      <c r="E94" s="367" t="s">
        <v>239</v>
      </c>
      <c r="F94" s="143" t="s">
        <v>237</v>
      </c>
      <c r="G94" s="321">
        <v>1.9800000000000002E-2</v>
      </c>
      <c r="H94" s="321">
        <v>0.187</v>
      </c>
      <c r="I94" s="321">
        <v>0.18</v>
      </c>
      <c r="J94" s="321">
        <v>0.17499999999999999</v>
      </c>
      <c r="K94" s="321">
        <v>0.17</v>
      </c>
      <c r="L94" s="321">
        <f>+K94</f>
        <v>0.17</v>
      </c>
      <c r="M94" s="94" t="s">
        <v>45</v>
      </c>
      <c r="N94" s="221"/>
      <c r="O94" s="242">
        <f>+N94/L94</f>
        <v>0</v>
      </c>
      <c r="P94" s="206"/>
      <c r="Q94" s="120"/>
      <c r="R94" s="53"/>
      <c r="S94" s="57"/>
      <c r="T94" s="57"/>
      <c r="U94" s="57"/>
      <c r="V94" s="57"/>
      <c r="W94" s="57"/>
      <c r="X94" s="53"/>
      <c r="Y94" s="53"/>
    </row>
    <row r="95" spans="1:25" ht="35.25" customHeight="1" thickTop="1" thickBot="1" x14ac:dyDescent="0.3">
      <c r="A95" s="216"/>
      <c r="B95" s="217" t="s">
        <v>33</v>
      </c>
      <c r="C95" s="222" t="s">
        <v>240</v>
      </c>
      <c r="D95" s="778" t="s">
        <v>241</v>
      </c>
      <c r="E95" s="779"/>
      <c r="F95" s="79" t="s">
        <v>237</v>
      </c>
      <c r="G95" s="218">
        <v>0</v>
      </c>
      <c r="H95" s="223">
        <v>1</v>
      </c>
      <c r="I95" s="223">
        <v>0</v>
      </c>
      <c r="J95" s="223">
        <v>0</v>
      </c>
      <c r="K95" s="223">
        <v>0</v>
      </c>
      <c r="L95" s="218">
        <f>SUM(H95:K95)</f>
        <v>1</v>
      </c>
      <c r="M95" s="94" t="s">
        <v>32</v>
      </c>
      <c r="N95" s="221"/>
      <c r="O95" s="242">
        <f>+N95/L95</f>
        <v>0</v>
      </c>
      <c r="P95" s="206"/>
      <c r="Q95" s="120"/>
      <c r="R95" s="53"/>
      <c r="S95" s="124"/>
      <c r="T95" s="124"/>
      <c r="U95" s="124"/>
      <c r="V95" s="124"/>
      <c r="W95" s="125"/>
      <c r="X95" s="53"/>
      <c r="Y95" s="53"/>
    </row>
    <row r="96" spans="1:25" ht="44.25" customHeight="1" thickTop="1" thickBot="1" x14ac:dyDescent="0.3">
      <c r="A96" s="216"/>
      <c r="B96" s="217" t="s">
        <v>36</v>
      </c>
      <c r="C96" s="222" t="s">
        <v>242</v>
      </c>
      <c r="D96" s="778" t="s">
        <v>243</v>
      </c>
      <c r="E96" s="779"/>
      <c r="F96" s="79" t="s">
        <v>237</v>
      </c>
      <c r="G96" s="218">
        <v>0</v>
      </c>
      <c r="H96" s="223">
        <v>1</v>
      </c>
      <c r="I96" s="223">
        <v>0</v>
      </c>
      <c r="J96" s="223">
        <v>0</v>
      </c>
      <c r="K96" s="223">
        <v>0</v>
      </c>
      <c r="L96" s="218">
        <f>SUM(H96:K96)</f>
        <v>1</v>
      </c>
      <c r="M96" s="94" t="s">
        <v>32</v>
      </c>
      <c r="N96" s="221"/>
      <c r="O96" s="242">
        <f>+N96/L96</f>
        <v>0</v>
      </c>
      <c r="P96" s="206"/>
      <c r="Q96" s="120"/>
      <c r="R96" s="53"/>
      <c r="S96" s="124"/>
      <c r="T96" s="124"/>
      <c r="U96" s="124"/>
      <c r="V96" s="124"/>
      <c r="W96" s="125"/>
      <c r="X96" s="53"/>
      <c r="Y96" s="53"/>
    </row>
    <row r="97" spans="1:25" ht="45.75" customHeight="1" thickTop="1" thickBot="1" x14ac:dyDescent="0.3">
      <c r="A97" s="216"/>
      <c r="B97" s="217" t="s">
        <v>50</v>
      </c>
      <c r="C97" s="222" t="s">
        <v>244</v>
      </c>
      <c r="D97" s="778" t="s">
        <v>245</v>
      </c>
      <c r="E97" s="779"/>
      <c r="F97" s="79" t="s">
        <v>237</v>
      </c>
      <c r="G97" s="218">
        <v>0</v>
      </c>
      <c r="H97" s="223">
        <v>1</v>
      </c>
      <c r="I97" s="223">
        <v>0</v>
      </c>
      <c r="J97" s="223">
        <v>0</v>
      </c>
      <c r="K97" s="223">
        <v>0</v>
      </c>
      <c r="L97" s="218">
        <f>SUM(H97:K97)</f>
        <v>1</v>
      </c>
      <c r="M97" s="94" t="s">
        <v>32</v>
      </c>
      <c r="N97" s="221"/>
      <c r="O97" s="242">
        <f>+N97/L97</f>
        <v>0</v>
      </c>
      <c r="P97" s="206"/>
      <c r="Q97" s="120"/>
      <c r="R97" s="53"/>
      <c r="S97" s="124"/>
      <c r="T97" s="124"/>
      <c r="U97" s="124"/>
      <c r="V97" s="124"/>
      <c r="W97" s="125"/>
      <c r="X97" s="53"/>
      <c r="Y97" s="53"/>
    </row>
    <row r="98" spans="1:25" ht="44.25" customHeight="1" thickTop="1" thickBot="1" x14ac:dyDescent="0.3">
      <c r="A98" s="216"/>
      <c r="B98" s="217" t="s">
        <v>53</v>
      </c>
      <c r="C98" s="222" t="s">
        <v>246</v>
      </c>
      <c r="D98" s="778" t="s">
        <v>247</v>
      </c>
      <c r="E98" s="779"/>
      <c r="F98" s="79" t="s">
        <v>237</v>
      </c>
      <c r="G98" s="218"/>
      <c r="H98" s="373"/>
      <c r="I98" s="223">
        <v>1</v>
      </c>
      <c r="J98" s="373"/>
      <c r="K98" s="373"/>
      <c r="L98" s="374"/>
      <c r="M98" s="94" t="s">
        <v>32</v>
      </c>
      <c r="N98" s="221"/>
      <c r="O98" s="242"/>
      <c r="P98" s="206"/>
      <c r="Q98" s="120"/>
      <c r="R98" s="53"/>
      <c r="S98" s="124"/>
      <c r="T98" s="124"/>
      <c r="U98" s="124"/>
      <c r="V98" s="124"/>
      <c r="W98" s="125"/>
      <c r="X98" s="53"/>
      <c r="Y98" s="53"/>
    </row>
    <row r="99" spans="1:25" ht="39" customHeight="1" thickTop="1" thickBot="1" x14ac:dyDescent="0.3">
      <c r="A99" s="216"/>
      <c r="B99" s="217" t="s">
        <v>56</v>
      </c>
      <c r="C99" s="222" t="s">
        <v>248</v>
      </c>
      <c r="D99" s="778" t="s">
        <v>249</v>
      </c>
      <c r="E99" s="779"/>
      <c r="F99" s="79" t="s">
        <v>237</v>
      </c>
      <c r="G99" s="218"/>
      <c r="H99" s="373"/>
      <c r="I99" s="223">
        <v>25</v>
      </c>
      <c r="J99" s="373"/>
      <c r="K99" s="373"/>
      <c r="L99" s="374"/>
      <c r="M99" s="94" t="s">
        <v>32</v>
      </c>
      <c r="N99" s="221"/>
      <c r="O99" s="242"/>
      <c r="P99" s="206"/>
      <c r="Q99" s="120"/>
      <c r="R99" s="53"/>
      <c r="S99" s="124"/>
      <c r="T99" s="124"/>
      <c r="U99" s="124"/>
      <c r="V99" s="124"/>
      <c r="W99" s="125"/>
      <c r="X99" s="53"/>
      <c r="Y99" s="53"/>
    </row>
    <row r="100" spans="1:25" ht="45.75" customHeight="1" thickTop="1" thickBot="1" x14ac:dyDescent="0.3">
      <c r="A100" s="216"/>
      <c r="B100" s="217" t="s">
        <v>59</v>
      </c>
      <c r="C100" s="222" t="s">
        <v>250</v>
      </c>
      <c r="D100" s="778" t="s">
        <v>251</v>
      </c>
      <c r="E100" s="779"/>
      <c r="F100" s="79" t="s">
        <v>237</v>
      </c>
      <c r="G100" s="218"/>
      <c r="H100" s="373"/>
      <c r="I100" s="223">
        <v>30</v>
      </c>
      <c r="J100" s="373"/>
      <c r="K100" s="373"/>
      <c r="L100" s="374"/>
      <c r="M100" s="94" t="s">
        <v>32</v>
      </c>
      <c r="N100" s="221"/>
      <c r="O100" s="242"/>
      <c r="P100" s="206"/>
      <c r="Q100" s="120"/>
      <c r="R100" s="53"/>
      <c r="S100" s="124"/>
      <c r="T100" s="124"/>
      <c r="U100" s="124"/>
      <c r="V100" s="124"/>
      <c r="W100" s="125"/>
      <c r="X100" s="53"/>
      <c r="Y100" s="53"/>
    </row>
    <row r="101" spans="1:25" ht="37.5" customHeight="1" thickTop="1" thickBot="1" x14ac:dyDescent="0.3">
      <c r="A101" s="216"/>
      <c r="B101" s="217" t="s">
        <v>62</v>
      </c>
      <c r="C101" s="222" t="s">
        <v>252</v>
      </c>
      <c r="D101" s="778" t="s">
        <v>253</v>
      </c>
      <c r="E101" s="779"/>
      <c r="F101" s="79" t="s">
        <v>237</v>
      </c>
      <c r="G101" s="218">
        <v>0</v>
      </c>
      <c r="H101" s="223">
        <v>15</v>
      </c>
      <c r="I101" s="223">
        <v>0</v>
      </c>
      <c r="J101" s="223">
        <v>0</v>
      </c>
      <c r="K101" s="223">
        <v>0</v>
      </c>
      <c r="L101" s="218">
        <f>SUM(H101:K101)</f>
        <v>15</v>
      </c>
      <c r="M101" s="94" t="s">
        <v>32</v>
      </c>
      <c r="N101" s="221"/>
      <c r="O101" s="242">
        <f t="shared" ref="O101:O107" si="3">+N101/L101</f>
        <v>0</v>
      </c>
      <c r="P101" s="206"/>
      <c r="Q101" s="120"/>
      <c r="R101" s="53"/>
      <c r="S101" s="124"/>
      <c r="T101" s="124"/>
      <c r="U101" s="124"/>
      <c r="V101" s="124"/>
      <c r="W101" s="125"/>
      <c r="X101" s="53"/>
      <c r="Y101" s="53"/>
    </row>
    <row r="102" spans="1:25" ht="48" customHeight="1" thickTop="1" thickBot="1" x14ac:dyDescent="0.3">
      <c r="A102" s="216"/>
      <c r="B102" s="217" t="s">
        <v>65</v>
      </c>
      <c r="C102" s="222" t="s">
        <v>254</v>
      </c>
      <c r="D102" s="778" t="s">
        <v>255</v>
      </c>
      <c r="E102" s="779"/>
      <c r="F102" s="79" t="s">
        <v>237</v>
      </c>
      <c r="G102" s="218">
        <v>0</v>
      </c>
      <c r="H102" s="223">
        <v>1</v>
      </c>
      <c r="I102" s="223">
        <v>0</v>
      </c>
      <c r="J102" s="223">
        <v>0</v>
      </c>
      <c r="K102" s="223">
        <v>0</v>
      </c>
      <c r="L102" s="218">
        <f>SUM(H102:K102)</f>
        <v>1</v>
      </c>
      <c r="M102" s="94" t="s">
        <v>32</v>
      </c>
      <c r="N102" s="221"/>
      <c r="O102" s="242">
        <f t="shared" si="3"/>
        <v>0</v>
      </c>
      <c r="P102" s="206"/>
      <c r="Q102" s="120"/>
      <c r="R102" s="53"/>
      <c r="S102" s="124"/>
      <c r="T102" s="124"/>
      <c r="U102" s="124"/>
      <c r="V102" s="124"/>
      <c r="W102" s="125"/>
      <c r="X102" s="53"/>
      <c r="Y102" s="53"/>
    </row>
    <row r="103" spans="1:25" ht="39" customHeight="1" thickTop="1" thickBot="1" x14ac:dyDescent="0.3">
      <c r="A103" s="216"/>
      <c r="B103" s="217" t="s">
        <v>99</v>
      </c>
      <c r="C103" s="222" t="s">
        <v>256</v>
      </c>
      <c r="D103" s="778" t="s">
        <v>257</v>
      </c>
      <c r="E103" s="779"/>
      <c r="F103" s="79" t="s">
        <v>237</v>
      </c>
      <c r="G103" s="218">
        <v>0</v>
      </c>
      <c r="H103" s="223">
        <v>110</v>
      </c>
      <c r="I103" s="223">
        <v>0</v>
      </c>
      <c r="J103" s="223">
        <v>0</v>
      </c>
      <c r="K103" s="223">
        <v>0</v>
      </c>
      <c r="L103" s="218">
        <f>SUM(H103:K103)</f>
        <v>110</v>
      </c>
      <c r="M103" s="94" t="s">
        <v>32</v>
      </c>
      <c r="N103" s="221"/>
      <c r="O103" s="242">
        <f t="shared" si="3"/>
        <v>0</v>
      </c>
      <c r="P103" s="206"/>
      <c r="Q103" s="120"/>
      <c r="R103" s="53"/>
      <c r="S103" s="124"/>
      <c r="T103" s="124"/>
      <c r="U103" s="124"/>
      <c r="V103" s="124"/>
      <c r="W103" s="125"/>
      <c r="X103" s="53"/>
      <c r="Y103" s="53"/>
    </row>
    <row r="104" spans="1:25" ht="42" customHeight="1" thickTop="1" thickBot="1" x14ac:dyDescent="0.3">
      <c r="A104" s="107"/>
      <c r="B104" s="108" t="s">
        <v>66</v>
      </c>
      <c r="C104" s="197" t="s">
        <v>258</v>
      </c>
      <c r="D104" s="778" t="s">
        <v>259</v>
      </c>
      <c r="E104" s="779"/>
      <c r="F104" s="79" t="s">
        <v>237</v>
      </c>
      <c r="G104" s="109">
        <v>0</v>
      </c>
      <c r="H104" s="159">
        <v>26000</v>
      </c>
      <c r="I104" s="159">
        <v>26000</v>
      </c>
      <c r="J104" s="159">
        <v>26000</v>
      </c>
      <c r="K104" s="159">
        <v>26000</v>
      </c>
      <c r="L104" s="109">
        <f>SUBTOTAL(9,H104:K104)</f>
        <v>104000</v>
      </c>
      <c r="M104" s="94" t="s">
        <v>32</v>
      </c>
      <c r="N104" s="221"/>
      <c r="O104" s="242">
        <f t="shared" si="3"/>
        <v>0</v>
      </c>
      <c r="P104" s="209"/>
      <c r="Q104" s="111"/>
      <c r="R104" s="107"/>
      <c r="S104" s="112"/>
      <c r="T104" s="112"/>
      <c r="U104" s="112"/>
      <c r="V104" s="112"/>
      <c r="W104" s="114"/>
      <c r="X104" s="107"/>
      <c r="Y104" s="53"/>
    </row>
    <row r="105" spans="1:25" ht="38.25" customHeight="1" thickTop="1" thickBot="1" x14ac:dyDescent="0.3">
      <c r="A105" s="107"/>
      <c r="B105" s="108" t="s">
        <v>69</v>
      </c>
      <c r="C105" s="197" t="s">
        <v>260</v>
      </c>
      <c r="D105" s="778" t="s">
        <v>261</v>
      </c>
      <c r="E105" s="779"/>
      <c r="F105" s="79" t="s">
        <v>237</v>
      </c>
      <c r="G105" s="109">
        <v>0</v>
      </c>
      <c r="H105" s="123">
        <v>1</v>
      </c>
      <c r="I105" s="123">
        <v>1</v>
      </c>
      <c r="J105" s="123">
        <v>1</v>
      </c>
      <c r="K105" s="123">
        <v>1</v>
      </c>
      <c r="L105" s="122">
        <f>K105</f>
        <v>1</v>
      </c>
      <c r="M105" s="94" t="s">
        <v>45</v>
      </c>
      <c r="N105" s="221"/>
      <c r="O105" s="242">
        <f t="shared" si="3"/>
        <v>0</v>
      </c>
      <c r="P105" s="209"/>
      <c r="Q105" s="111"/>
      <c r="R105" s="107"/>
      <c r="S105" s="112"/>
      <c r="T105" s="112"/>
      <c r="U105" s="112"/>
      <c r="V105" s="112"/>
      <c r="W105" s="114"/>
      <c r="X105" s="107"/>
      <c r="Y105" s="53"/>
    </row>
    <row r="106" spans="1:25" ht="45" customHeight="1" thickTop="1" thickBot="1" x14ac:dyDescent="0.3">
      <c r="A106" s="107"/>
      <c r="B106" s="108" t="s">
        <v>72</v>
      </c>
      <c r="C106" s="197" t="s">
        <v>262</v>
      </c>
      <c r="D106" s="778" t="s">
        <v>263</v>
      </c>
      <c r="E106" s="779"/>
      <c r="F106" s="79" t="s">
        <v>237</v>
      </c>
      <c r="G106" s="109">
        <v>0</v>
      </c>
      <c r="H106" s="160"/>
      <c r="I106" s="160">
        <v>10</v>
      </c>
      <c r="J106" s="160">
        <v>12</v>
      </c>
      <c r="K106" s="160">
        <v>60</v>
      </c>
      <c r="L106" s="161">
        <f>SUM(H106:K106)</f>
        <v>82</v>
      </c>
      <c r="M106" s="94" t="s">
        <v>32</v>
      </c>
      <c r="N106" s="221"/>
      <c r="O106" s="242">
        <f t="shared" si="3"/>
        <v>0</v>
      </c>
      <c r="P106" s="209"/>
      <c r="Q106" s="111"/>
      <c r="R106" s="107"/>
      <c r="S106" s="112"/>
      <c r="T106" s="112"/>
      <c r="U106" s="112"/>
      <c r="V106" s="112"/>
      <c r="W106" s="114"/>
      <c r="X106" s="107"/>
      <c r="Y106" s="53"/>
    </row>
    <row r="107" spans="1:25" ht="42.75" customHeight="1" thickTop="1" thickBot="1" x14ac:dyDescent="0.3">
      <c r="A107" s="107"/>
      <c r="B107" s="108" t="s">
        <v>75</v>
      </c>
      <c r="C107" s="197" t="s">
        <v>264</v>
      </c>
      <c r="D107" s="778" t="s">
        <v>265</v>
      </c>
      <c r="E107" s="779"/>
      <c r="F107" s="79" t="s">
        <v>237</v>
      </c>
      <c r="G107" s="109">
        <v>0</v>
      </c>
      <c r="H107" s="389">
        <v>0</v>
      </c>
      <c r="I107" s="160">
        <v>1</v>
      </c>
      <c r="J107" s="389">
        <v>0</v>
      </c>
      <c r="K107" s="389">
        <v>0</v>
      </c>
      <c r="L107" s="161">
        <v>1</v>
      </c>
      <c r="M107" s="94" t="s">
        <v>32</v>
      </c>
      <c r="N107" s="221"/>
      <c r="O107" s="242">
        <f t="shared" si="3"/>
        <v>0</v>
      </c>
      <c r="P107" s="209"/>
      <c r="Q107" s="111"/>
      <c r="R107" s="107"/>
      <c r="S107" s="112"/>
      <c r="T107" s="112"/>
      <c r="U107" s="112"/>
      <c r="V107" s="112"/>
      <c r="W107" s="114"/>
      <c r="X107" s="107"/>
      <c r="Y107" s="53"/>
    </row>
    <row r="108" spans="1:25" ht="35.25" customHeight="1" thickTop="1" thickBot="1" x14ac:dyDescent="0.3">
      <c r="A108" s="107"/>
      <c r="B108" s="375"/>
      <c r="C108" s="197" t="s">
        <v>266</v>
      </c>
      <c r="D108" s="778" t="s">
        <v>267</v>
      </c>
      <c r="E108" s="779"/>
      <c r="F108" s="79" t="s">
        <v>237</v>
      </c>
      <c r="G108" s="109"/>
      <c r="H108" s="160"/>
      <c r="I108" s="160">
        <v>7</v>
      </c>
      <c r="J108" s="160"/>
      <c r="K108" s="160"/>
      <c r="L108" s="161">
        <v>7</v>
      </c>
      <c r="M108" s="94" t="s">
        <v>32</v>
      </c>
      <c r="N108" s="221"/>
      <c r="O108" s="242"/>
      <c r="P108" s="209"/>
      <c r="Q108" s="111"/>
      <c r="R108" s="107"/>
      <c r="S108" s="112"/>
      <c r="T108" s="112"/>
      <c r="U108" s="112"/>
      <c r="V108" s="112"/>
      <c r="W108" s="114"/>
      <c r="X108" s="107"/>
      <c r="Y108" s="53"/>
    </row>
    <row r="109" spans="1:25" ht="56.25" customHeight="1" thickTop="1" thickBot="1" x14ac:dyDescent="0.3">
      <c r="A109" s="107"/>
      <c r="B109" s="375"/>
      <c r="C109" s="197" t="s">
        <v>268</v>
      </c>
      <c r="D109" s="778" t="s">
        <v>269</v>
      </c>
      <c r="E109" s="779"/>
      <c r="F109" s="79" t="s">
        <v>237</v>
      </c>
      <c r="G109" s="109"/>
      <c r="H109" s="160"/>
      <c r="I109" s="160">
        <v>40</v>
      </c>
      <c r="J109" s="160"/>
      <c r="K109" s="160"/>
      <c r="L109" s="161">
        <v>40</v>
      </c>
      <c r="M109" s="94" t="s">
        <v>32</v>
      </c>
      <c r="N109" s="221"/>
      <c r="O109" s="242"/>
      <c r="P109" s="209"/>
      <c r="Q109" s="111"/>
      <c r="R109" s="107"/>
      <c r="S109" s="112"/>
      <c r="T109" s="112"/>
      <c r="U109" s="112"/>
      <c r="V109" s="112"/>
      <c r="W109" s="114"/>
      <c r="X109" s="107"/>
      <c r="Y109" s="53"/>
    </row>
    <row r="110" spans="1:25" ht="56.25" customHeight="1" thickTop="1" thickBot="1" x14ac:dyDescent="0.3">
      <c r="A110" s="107"/>
      <c r="B110" s="375"/>
      <c r="C110" s="197" t="s">
        <v>270</v>
      </c>
      <c r="D110" s="778" t="s">
        <v>271</v>
      </c>
      <c r="E110" s="779"/>
      <c r="F110" s="79" t="s">
        <v>237</v>
      </c>
      <c r="G110" s="109"/>
      <c r="H110" s="160"/>
      <c r="I110" s="123">
        <v>1</v>
      </c>
      <c r="J110" s="160"/>
      <c r="K110" s="160"/>
      <c r="L110" s="122">
        <v>1</v>
      </c>
      <c r="M110" s="94" t="s">
        <v>45</v>
      </c>
      <c r="N110" s="221"/>
      <c r="O110" s="242"/>
      <c r="P110" s="209"/>
      <c r="Q110" s="111"/>
      <c r="R110" s="107"/>
      <c r="S110" s="112"/>
      <c r="T110" s="112"/>
      <c r="U110" s="112"/>
      <c r="V110" s="112"/>
      <c r="W110" s="114"/>
      <c r="X110" s="107"/>
      <c r="Y110" s="53"/>
    </row>
    <row r="111" spans="1:25" ht="81" customHeight="1" thickTop="1" thickBot="1" x14ac:dyDescent="0.3">
      <c r="A111" s="53"/>
      <c r="B111" s="91" t="s">
        <v>272</v>
      </c>
      <c r="C111" s="196" t="s">
        <v>273</v>
      </c>
      <c r="D111" s="175" t="s">
        <v>274</v>
      </c>
      <c r="E111" s="367" t="s">
        <v>910</v>
      </c>
      <c r="F111" s="143" t="s">
        <v>275</v>
      </c>
      <c r="G111" s="218">
        <v>0</v>
      </c>
      <c r="H111" s="306">
        <v>3244</v>
      </c>
      <c r="I111" s="306">
        <v>3244</v>
      </c>
      <c r="J111" s="306">
        <v>3244</v>
      </c>
      <c r="K111" s="306">
        <v>3244</v>
      </c>
      <c r="L111" s="308">
        <f>K111</f>
        <v>3244</v>
      </c>
      <c r="M111" s="94" t="s">
        <v>32</v>
      </c>
      <c r="N111" s="221"/>
      <c r="O111" s="242">
        <f t="shared" ref="O111:O119" si="4">+N111/L111</f>
        <v>0</v>
      </c>
      <c r="P111" s="206"/>
      <c r="Q111" s="120"/>
      <c r="R111" s="53"/>
      <c r="S111" s="57"/>
      <c r="T111" s="57"/>
      <c r="U111" s="57"/>
      <c r="V111" s="57"/>
      <c r="W111" s="57"/>
      <c r="X111" s="53"/>
      <c r="Y111" s="53"/>
    </row>
    <row r="112" spans="1:25" ht="46.5" customHeight="1" thickTop="1" thickBot="1" x14ac:dyDescent="0.3">
      <c r="A112" s="216"/>
      <c r="B112" s="217" t="s">
        <v>36</v>
      </c>
      <c r="C112" s="222" t="s">
        <v>276</v>
      </c>
      <c r="D112" s="778" t="s">
        <v>277</v>
      </c>
      <c r="E112" s="779"/>
      <c r="F112" s="79" t="s">
        <v>237</v>
      </c>
      <c r="G112" s="218">
        <v>0</v>
      </c>
      <c r="H112" s="223">
        <v>1</v>
      </c>
      <c r="I112" s="223">
        <v>0</v>
      </c>
      <c r="J112" s="223">
        <v>0</v>
      </c>
      <c r="K112" s="223">
        <v>0</v>
      </c>
      <c r="L112" s="218">
        <f>SUM(H112:K112)</f>
        <v>1</v>
      </c>
      <c r="M112" s="94" t="s">
        <v>32</v>
      </c>
      <c r="N112" s="221"/>
      <c r="O112" s="242">
        <f t="shared" si="4"/>
        <v>0</v>
      </c>
      <c r="P112" s="206"/>
      <c r="Q112" s="120"/>
      <c r="R112" s="53"/>
      <c r="S112" s="124"/>
      <c r="T112" s="124"/>
      <c r="U112" s="124"/>
      <c r="V112" s="124"/>
      <c r="W112" s="125"/>
      <c r="X112" s="53"/>
      <c r="Y112" s="53"/>
    </row>
    <row r="113" spans="1:25" ht="60.75" customHeight="1" thickTop="1" thickBot="1" x14ac:dyDescent="0.3">
      <c r="A113" s="216"/>
      <c r="B113" s="217" t="s">
        <v>50</v>
      </c>
      <c r="C113" s="222" t="s">
        <v>278</v>
      </c>
      <c r="D113" s="778" t="s">
        <v>279</v>
      </c>
      <c r="E113" s="779"/>
      <c r="F113" s="79" t="s">
        <v>237</v>
      </c>
      <c r="G113" s="218">
        <v>0</v>
      </c>
      <c r="H113" s="223">
        <v>1</v>
      </c>
      <c r="I113" s="223">
        <v>0</v>
      </c>
      <c r="J113" s="223">
        <v>0</v>
      </c>
      <c r="K113" s="223">
        <v>0</v>
      </c>
      <c r="L113" s="218">
        <f>SUM(H113:K113)</f>
        <v>1</v>
      </c>
      <c r="M113" s="94" t="s">
        <v>32</v>
      </c>
      <c r="N113" s="221"/>
      <c r="O113" s="242">
        <f t="shared" si="4"/>
        <v>0</v>
      </c>
      <c r="P113" s="206"/>
      <c r="Q113" s="120"/>
      <c r="R113" s="53"/>
      <c r="S113" s="124"/>
      <c r="T113" s="124"/>
      <c r="U113" s="124"/>
      <c r="V113" s="124"/>
      <c r="W113" s="125"/>
      <c r="X113" s="53"/>
      <c r="Y113" s="53"/>
    </row>
    <row r="114" spans="1:25" ht="42.75" customHeight="1" thickTop="1" thickBot="1" x14ac:dyDescent="0.3">
      <c r="A114" s="107"/>
      <c r="B114" s="108" t="s">
        <v>53</v>
      </c>
      <c r="C114" s="197"/>
      <c r="D114" s="803" t="s">
        <v>280</v>
      </c>
      <c r="E114" s="781"/>
      <c r="F114" s="79" t="s">
        <v>237</v>
      </c>
      <c r="G114" s="130">
        <v>0</v>
      </c>
      <c r="H114" s="131">
        <v>1</v>
      </c>
      <c r="I114" s="131">
        <v>1</v>
      </c>
      <c r="J114" s="131">
        <v>0</v>
      </c>
      <c r="K114" s="131">
        <v>0</v>
      </c>
      <c r="L114" s="130">
        <f>SUM(H114:K114)</f>
        <v>2</v>
      </c>
      <c r="M114" s="132" t="s">
        <v>32</v>
      </c>
      <c r="N114" s="319"/>
      <c r="O114" s="320">
        <f t="shared" si="4"/>
        <v>0</v>
      </c>
      <c r="P114" s="209"/>
      <c r="Q114" s="111"/>
      <c r="R114" s="107"/>
      <c r="S114" s="112"/>
      <c r="T114" s="112"/>
      <c r="U114" s="112"/>
      <c r="V114" s="112"/>
      <c r="W114" s="114"/>
      <c r="X114" s="107"/>
      <c r="Y114" s="53"/>
    </row>
    <row r="115" spans="1:25" ht="43.5" customHeight="1" thickTop="1" thickBot="1" x14ac:dyDescent="0.3">
      <c r="A115" s="107"/>
      <c r="B115" s="108" t="s">
        <v>56</v>
      </c>
      <c r="C115" s="197" t="s">
        <v>281</v>
      </c>
      <c r="D115" s="780" t="s">
        <v>282</v>
      </c>
      <c r="E115" s="781"/>
      <c r="F115" s="79" t="s">
        <v>237</v>
      </c>
      <c r="G115" s="109">
        <v>2</v>
      </c>
      <c r="H115" s="67">
        <v>1</v>
      </c>
      <c r="I115" s="67">
        <v>1</v>
      </c>
      <c r="J115" s="67">
        <v>1</v>
      </c>
      <c r="K115" s="67">
        <v>1</v>
      </c>
      <c r="L115" s="109">
        <f>SUBTOTAL(9,H115:K115)</f>
        <v>4</v>
      </c>
      <c r="M115" s="94" t="s">
        <v>32</v>
      </c>
      <c r="N115" s="221"/>
      <c r="O115" s="242">
        <f t="shared" si="4"/>
        <v>0</v>
      </c>
      <c r="P115" s="209"/>
      <c r="Q115" s="111"/>
      <c r="R115" s="107"/>
      <c r="S115" s="112"/>
      <c r="T115" s="112"/>
      <c r="U115" s="112"/>
      <c r="V115" s="112"/>
      <c r="W115" s="114"/>
      <c r="X115" s="107"/>
      <c r="Y115" s="53"/>
    </row>
    <row r="116" spans="1:25" ht="71.25" customHeight="1" thickTop="1" thickBot="1" x14ac:dyDescent="0.3">
      <c r="A116" s="107"/>
      <c r="B116" s="108" t="s">
        <v>59</v>
      </c>
      <c r="C116" s="197" t="s">
        <v>283</v>
      </c>
      <c r="D116" s="780" t="s">
        <v>284</v>
      </c>
      <c r="E116" s="781"/>
      <c r="F116" s="79" t="s">
        <v>237</v>
      </c>
      <c r="G116" s="109">
        <v>0</v>
      </c>
      <c r="H116" s="67">
        <v>2</v>
      </c>
      <c r="I116" s="67">
        <v>2</v>
      </c>
      <c r="J116" s="67">
        <v>1</v>
      </c>
      <c r="K116" s="67">
        <v>0</v>
      </c>
      <c r="L116" s="109">
        <f>SUBTOTAL(9,H116:K116)</f>
        <v>5</v>
      </c>
      <c r="M116" s="94" t="s">
        <v>32</v>
      </c>
      <c r="N116" s="221"/>
      <c r="O116" s="242">
        <f t="shared" si="4"/>
        <v>0</v>
      </c>
      <c r="P116" s="209"/>
      <c r="Q116" s="111"/>
      <c r="R116" s="107"/>
      <c r="S116" s="112"/>
      <c r="T116" s="112"/>
      <c r="U116" s="112"/>
      <c r="V116" s="112"/>
      <c r="W116" s="114"/>
      <c r="X116" s="107"/>
      <c r="Y116" s="53"/>
    </row>
    <row r="117" spans="1:25" ht="44.25" customHeight="1" thickTop="1" thickBot="1" x14ac:dyDescent="0.3">
      <c r="A117" s="107"/>
      <c r="B117" s="108" t="s">
        <v>62</v>
      </c>
      <c r="C117" s="197" t="s">
        <v>285</v>
      </c>
      <c r="D117" s="780" t="s">
        <v>286</v>
      </c>
      <c r="E117" s="781"/>
      <c r="F117" s="79" t="s">
        <v>237</v>
      </c>
      <c r="G117" s="109">
        <v>0</v>
      </c>
      <c r="H117" s="67">
        <v>1</v>
      </c>
      <c r="I117" s="67">
        <v>0</v>
      </c>
      <c r="J117" s="67">
        <v>0</v>
      </c>
      <c r="K117" s="67">
        <v>0</v>
      </c>
      <c r="L117" s="109">
        <v>1</v>
      </c>
      <c r="M117" s="94" t="s">
        <v>32</v>
      </c>
      <c r="N117" s="221"/>
      <c r="O117" s="242">
        <f t="shared" si="4"/>
        <v>0</v>
      </c>
      <c r="P117" s="209"/>
      <c r="Q117" s="111"/>
      <c r="R117" s="107"/>
      <c r="S117" s="112"/>
      <c r="T117" s="112"/>
      <c r="U117" s="112"/>
      <c r="V117" s="112"/>
      <c r="W117" s="114"/>
      <c r="X117" s="107"/>
      <c r="Y117" s="53"/>
    </row>
    <row r="118" spans="1:25" ht="42.75" customHeight="1" thickTop="1" thickBot="1" x14ac:dyDescent="0.3">
      <c r="A118" s="216"/>
      <c r="B118" s="217" t="s">
        <v>65</v>
      </c>
      <c r="C118" s="197" t="s">
        <v>287</v>
      </c>
      <c r="D118" s="780" t="s">
        <v>288</v>
      </c>
      <c r="E118" s="781"/>
      <c r="F118" s="79" t="s">
        <v>237</v>
      </c>
      <c r="G118" s="109">
        <v>0</v>
      </c>
      <c r="H118" s="67">
        <v>1</v>
      </c>
      <c r="I118" s="67">
        <v>1</v>
      </c>
      <c r="J118" s="67">
        <v>1</v>
      </c>
      <c r="K118" s="67">
        <v>1</v>
      </c>
      <c r="L118" s="109">
        <f>SUBTOTAL(9,H118:K118)</f>
        <v>4</v>
      </c>
      <c r="M118" s="94" t="s">
        <v>32</v>
      </c>
      <c r="N118" s="221"/>
      <c r="O118" s="242">
        <f t="shared" si="4"/>
        <v>0</v>
      </c>
      <c r="P118" s="209"/>
      <c r="Q118" s="111"/>
      <c r="R118" s="107"/>
      <c r="S118" s="112"/>
      <c r="T118" s="112"/>
      <c r="U118" s="112"/>
      <c r="V118" s="112"/>
      <c r="W118" s="114"/>
      <c r="X118" s="107"/>
      <c r="Y118" s="53"/>
    </row>
    <row r="119" spans="1:25" ht="42.75" customHeight="1" thickTop="1" thickBot="1" x14ac:dyDescent="0.3">
      <c r="A119" s="216"/>
      <c r="B119" s="217" t="s">
        <v>99</v>
      </c>
      <c r="C119" s="197" t="s">
        <v>289</v>
      </c>
      <c r="D119" s="782" t="s">
        <v>290</v>
      </c>
      <c r="E119" s="779"/>
      <c r="F119" s="79" t="s">
        <v>237</v>
      </c>
      <c r="G119" s="218">
        <v>0</v>
      </c>
      <c r="H119" s="223">
        <v>4</v>
      </c>
      <c r="I119" s="223">
        <v>5</v>
      </c>
      <c r="J119" s="223">
        <v>7</v>
      </c>
      <c r="K119" s="223">
        <v>10</v>
      </c>
      <c r="L119" s="218">
        <f>K119</f>
        <v>10</v>
      </c>
      <c r="M119" s="94" t="s">
        <v>32</v>
      </c>
      <c r="N119" s="221"/>
      <c r="O119" s="242">
        <f t="shared" si="4"/>
        <v>0</v>
      </c>
      <c r="P119" s="210"/>
      <c r="Q119" s="125"/>
      <c r="R119" s="53"/>
      <c r="S119" s="124"/>
      <c r="T119" s="124"/>
      <c r="U119" s="124"/>
      <c r="V119" s="124"/>
      <c r="W119" s="125"/>
      <c r="X119" s="53"/>
      <c r="Y119" s="53"/>
    </row>
    <row r="120" spans="1:25" ht="76.5" customHeight="1" thickTop="1" thickBot="1" x14ac:dyDescent="0.3">
      <c r="A120" s="245"/>
      <c r="B120" s="73" t="s">
        <v>291</v>
      </c>
      <c r="C120" s="196" t="s">
        <v>292</v>
      </c>
      <c r="D120" s="783" t="s">
        <v>293</v>
      </c>
      <c r="E120" s="777"/>
      <c r="F120" s="75" t="s">
        <v>294</v>
      </c>
      <c r="G120" s="73"/>
      <c r="H120" s="75"/>
      <c r="I120" s="75"/>
      <c r="J120" s="75"/>
      <c r="K120" s="75"/>
      <c r="L120" s="75"/>
      <c r="M120" s="76"/>
      <c r="N120" s="76"/>
      <c r="O120" s="204"/>
      <c r="P120" s="207"/>
      <c r="Q120" s="70"/>
      <c r="R120" s="70"/>
      <c r="S120" s="70"/>
      <c r="T120" s="70"/>
      <c r="U120" s="70"/>
      <c r="V120" s="70"/>
      <c r="W120" s="70"/>
      <c r="X120" s="77"/>
      <c r="Y120" s="53"/>
    </row>
    <row r="121" spans="1:25" ht="59.25" customHeight="1" thickTop="1" thickBot="1" x14ac:dyDescent="0.3">
      <c r="A121" s="53"/>
      <c r="B121" s="78" t="s">
        <v>295</v>
      </c>
      <c r="C121" s="196" t="s">
        <v>296</v>
      </c>
      <c r="D121" s="786" t="s">
        <v>297</v>
      </c>
      <c r="E121" s="777"/>
      <c r="F121" s="79" t="s">
        <v>294</v>
      </c>
      <c r="G121" s="80"/>
      <c r="H121" s="81"/>
      <c r="I121" s="81"/>
      <c r="J121" s="81"/>
      <c r="K121" s="81"/>
      <c r="L121" s="80"/>
      <c r="M121" s="81"/>
      <c r="N121" s="82"/>
      <c r="O121" s="204"/>
      <c r="P121" s="206"/>
      <c r="Q121" s="70"/>
      <c r="R121" s="53"/>
      <c r="S121" s="84"/>
      <c r="T121" s="84"/>
      <c r="U121" s="84"/>
      <c r="V121" s="84"/>
      <c r="W121" s="84"/>
      <c r="X121" s="53"/>
      <c r="Y121" s="53"/>
    </row>
    <row r="122" spans="1:25" ht="58.5" customHeight="1" thickTop="1" thickBot="1" x14ac:dyDescent="0.3">
      <c r="A122" s="53"/>
      <c r="B122" s="85" t="s">
        <v>298</v>
      </c>
      <c r="C122" s="196" t="s">
        <v>299</v>
      </c>
      <c r="D122" s="785" t="s">
        <v>300</v>
      </c>
      <c r="E122" s="777"/>
      <c r="F122" s="86" t="s">
        <v>301</v>
      </c>
      <c r="G122" s="87"/>
      <c r="H122" s="88"/>
      <c r="I122" s="88"/>
      <c r="J122" s="88"/>
      <c r="K122" s="88"/>
      <c r="L122" s="87"/>
      <c r="M122" s="88"/>
      <c r="N122" s="89"/>
      <c r="O122" s="204"/>
      <c r="P122" s="206"/>
      <c r="Q122" s="70"/>
      <c r="R122" s="53"/>
      <c r="S122" s="57"/>
      <c r="T122" s="57"/>
      <c r="U122" s="57"/>
      <c r="V122" s="57"/>
      <c r="W122" s="57"/>
      <c r="X122" s="53"/>
      <c r="Y122" s="53"/>
    </row>
    <row r="123" spans="1:25" ht="62.25" customHeight="1" thickTop="1" thickBot="1" x14ac:dyDescent="0.3">
      <c r="A123" s="53"/>
      <c r="B123" s="768" t="s">
        <v>302</v>
      </c>
      <c r="C123" s="196" t="s">
        <v>303</v>
      </c>
      <c r="D123" s="773" t="s">
        <v>304</v>
      </c>
      <c r="E123" s="376" t="s">
        <v>305</v>
      </c>
      <c r="F123" s="86" t="s">
        <v>301</v>
      </c>
      <c r="G123" s="163">
        <v>0</v>
      </c>
      <c r="H123" s="388">
        <v>0</v>
      </c>
      <c r="I123" s="164">
        <v>2</v>
      </c>
      <c r="J123" s="388">
        <v>0</v>
      </c>
      <c r="K123" s="388">
        <v>0</v>
      </c>
      <c r="L123" s="162">
        <f>SUM(H123:K123)</f>
        <v>2</v>
      </c>
      <c r="M123" s="94" t="s">
        <v>32</v>
      </c>
      <c r="N123" s="95"/>
      <c r="O123" s="204">
        <f>+N123/L123</f>
        <v>0</v>
      </c>
      <c r="P123" s="206"/>
      <c r="Q123" s="120"/>
      <c r="R123" s="53"/>
      <c r="S123" s="57"/>
      <c r="T123" s="57"/>
      <c r="U123" s="57"/>
      <c r="V123" s="57"/>
      <c r="W123" s="57"/>
      <c r="X123" s="53"/>
      <c r="Y123" s="53"/>
    </row>
    <row r="124" spans="1:25" ht="66" customHeight="1" thickTop="1" thickBot="1" x14ac:dyDescent="0.3">
      <c r="A124" s="53"/>
      <c r="B124" s="769"/>
      <c r="C124" s="196" t="s">
        <v>306</v>
      </c>
      <c r="D124" s="774"/>
      <c r="E124" s="377" t="s">
        <v>307</v>
      </c>
      <c r="F124" s="86" t="s">
        <v>301</v>
      </c>
      <c r="G124" s="163">
        <v>0</v>
      </c>
      <c r="H124" s="164">
        <v>2</v>
      </c>
      <c r="I124" s="164">
        <v>2</v>
      </c>
      <c r="J124" s="164">
        <v>2</v>
      </c>
      <c r="K124" s="164">
        <v>2</v>
      </c>
      <c r="L124" s="162">
        <f>SUM(H124:K124)</f>
        <v>8</v>
      </c>
      <c r="M124" s="94" t="s">
        <v>32</v>
      </c>
      <c r="N124" s="95"/>
      <c r="O124" s="204">
        <f>+N124/L124</f>
        <v>0</v>
      </c>
      <c r="P124" s="206"/>
      <c r="Q124" s="120"/>
      <c r="R124" s="53"/>
      <c r="S124" s="57"/>
      <c r="T124" s="57"/>
      <c r="U124" s="57"/>
      <c r="V124" s="57"/>
      <c r="W124" s="57"/>
      <c r="X124" s="53"/>
      <c r="Y124" s="53"/>
    </row>
    <row r="125" spans="1:25" ht="52.5" customHeight="1" thickTop="1" thickBot="1" x14ac:dyDescent="0.3">
      <c r="A125" s="216"/>
      <c r="B125" s="770"/>
      <c r="C125" s="196" t="s">
        <v>308</v>
      </c>
      <c r="D125" s="775"/>
      <c r="E125" s="371" t="s">
        <v>309</v>
      </c>
      <c r="F125" s="166" t="s">
        <v>301</v>
      </c>
      <c r="G125" s="167"/>
      <c r="H125" s="168"/>
      <c r="I125" s="169">
        <v>0.85</v>
      </c>
      <c r="J125" s="169">
        <v>0.85</v>
      </c>
      <c r="K125" s="169">
        <v>0.85</v>
      </c>
      <c r="L125" s="169">
        <v>0.85</v>
      </c>
      <c r="M125" s="170" t="s">
        <v>45</v>
      </c>
      <c r="N125" s="171"/>
      <c r="O125" s="204"/>
      <c r="P125" s="206"/>
      <c r="Q125" s="120"/>
      <c r="R125" s="53"/>
      <c r="S125" s="57"/>
      <c r="T125" s="57"/>
      <c r="U125" s="57"/>
      <c r="V125" s="57"/>
      <c r="W125" s="57"/>
      <c r="X125" s="53"/>
      <c r="Y125" s="53"/>
    </row>
    <row r="126" spans="1:25" ht="44.25" customHeight="1" thickTop="1" thickBot="1" x14ac:dyDescent="0.3">
      <c r="A126" s="216"/>
      <c r="B126" s="378"/>
      <c r="C126" s="233" t="s">
        <v>310</v>
      </c>
      <c r="D126" s="778" t="s">
        <v>311</v>
      </c>
      <c r="E126" s="779"/>
      <c r="F126" s="79" t="s">
        <v>301</v>
      </c>
      <c r="G126" s="312">
        <v>1</v>
      </c>
      <c r="H126" s="313">
        <v>1</v>
      </c>
      <c r="I126" s="313">
        <v>1</v>
      </c>
      <c r="J126" s="313">
        <v>1</v>
      </c>
      <c r="K126" s="313">
        <v>1</v>
      </c>
      <c r="L126" s="312">
        <v>1</v>
      </c>
      <c r="M126" s="94" t="s">
        <v>32</v>
      </c>
      <c r="N126" s="221"/>
      <c r="O126" s="242"/>
      <c r="P126" s="206"/>
      <c r="Q126" s="120"/>
      <c r="R126" s="53"/>
      <c r="S126" s="57"/>
      <c r="T126" s="57"/>
      <c r="U126" s="57"/>
      <c r="V126" s="57"/>
      <c r="W126" s="57"/>
      <c r="X126" s="53"/>
      <c r="Y126" s="53"/>
    </row>
    <row r="127" spans="1:25" ht="48" customHeight="1" thickTop="1" thickBot="1" x14ac:dyDescent="0.3">
      <c r="A127" s="216"/>
      <c r="B127" s="217" t="s">
        <v>78</v>
      </c>
      <c r="C127" s="222" t="s">
        <v>312</v>
      </c>
      <c r="D127" s="778" t="s">
        <v>313</v>
      </c>
      <c r="E127" s="779"/>
      <c r="F127" s="79" t="s">
        <v>301</v>
      </c>
      <c r="G127" s="109">
        <v>0</v>
      </c>
      <c r="H127" s="67">
        <v>0</v>
      </c>
      <c r="I127" s="67">
        <v>2</v>
      </c>
      <c r="J127" s="67">
        <v>0</v>
      </c>
      <c r="K127" s="67">
        <v>0</v>
      </c>
      <c r="L127" s="109">
        <v>2</v>
      </c>
      <c r="M127" s="94" t="s">
        <v>32</v>
      </c>
      <c r="N127" s="221"/>
      <c r="O127" s="242">
        <f t="shared" ref="O127:O144" si="5">+N127/L127</f>
        <v>0</v>
      </c>
      <c r="P127" s="226"/>
      <c r="Q127" s="309"/>
      <c r="R127" s="53"/>
      <c r="S127" s="125"/>
      <c r="T127" s="124"/>
      <c r="U127" s="124"/>
      <c r="V127" s="124"/>
      <c r="W127" s="145"/>
      <c r="X127" s="53"/>
      <c r="Y127" s="53"/>
    </row>
    <row r="128" spans="1:25" ht="42" customHeight="1" thickTop="1" thickBot="1" x14ac:dyDescent="0.3">
      <c r="A128" s="216"/>
      <c r="B128" s="217" t="s">
        <v>75</v>
      </c>
      <c r="C128" s="222" t="s">
        <v>314</v>
      </c>
      <c r="D128" s="778" t="s">
        <v>315</v>
      </c>
      <c r="E128" s="779"/>
      <c r="F128" s="79" t="s">
        <v>301</v>
      </c>
      <c r="G128" s="109">
        <v>0</v>
      </c>
      <c r="H128" s="67">
        <v>2</v>
      </c>
      <c r="I128" s="67">
        <v>2</v>
      </c>
      <c r="J128" s="67">
        <v>2</v>
      </c>
      <c r="K128" s="67">
        <v>2</v>
      </c>
      <c r="L128" s="109">
        <v>8</v>
      </c>
      <c r="M128" s="94" t="s">
        <v>32</v>
      </c>
      <c r="N128" s="221"/>
      <c r="O128" s="242">
        <f t="shared" si="5"/>
        <v>0</v>
      </c>
      <c r="P128" s="226"/>
      <c r="Q128" s="309"/>
      <c r="R128" s="53"/>
      <c r="S128" s="125"/>
      <c r="T128" s="124"/>
      <c r="U128" s="124"/>
      <c r="V128" s="124"/>
      <c r="W128" s="145"/>
      <c r="X128" s="53"/>
      <c r="Y128" s="53"/>
    </row>
    <row r="129" spans="1:25" ht="51" customHeight="1" thickTop="1" thickBot="1" x14ac:dyDescent="0.3">
      <c r="A129" s="216"/>
      <c r="B129" s="217" t="s">
        <v>33</v>
      </c>
      <c r="C129" s="222" t="s">
        <v>316</v>
      </c>
      <c r="D129" s="778" t="s">
        <v>317</v>
      </c>
      <c r="E129" s="779"/>
      <c r="F129" s="79" t="s">
        <v>301</v>
      </c>
      <c r="G129" s="218">
        <v>750</v>
      </c>
      <c r="H129" s="223">
        <v>750</v>
      </c>
      <c r="I129" s="223">
        <v>0</v>
      </c>
      <c r="J129" s="223">
        <v>300</v>
      </c>
      <c r="K129" s="223">
        <v>0</v>
      </c>
      <c r="L129" s="218">
        <f>SUM(H129:K129)</f>
        <v>1050</v>
      </c>
      <c r="M129" s="94" t="s">
        <v>32</v>
      </c>
      <c r="N129" s="221"/>
      <c r="O129" s="242">
        <f t="shared" si="5"/>
        <v>0</v>
      </c>
      <c r="P129" s="310"/>
      <c r="Q129" s="309"/>
      <c r="R129" s="53"/>
      <c r="S129" s="124"/>
      <c r="T129" s="124"/>
      <c r="U129" s="124"/>
      <c r="V129" s="124"/>
      <c r="W129" s="125"/>
      <c r="X129" s="53"/>
      <c r="Y129" s="53"/>
    </row>
    <row r="130" spans="1:25" ht="33" customHeight="1" thickTop="1" thickBot="1" x14ac:dyDescent="0.3">
      <c r="A130" s="216"/>
      <c r="B130" s="217" t="s">
        <v>36</v>
      </c>
      <c r="C130" s="222" t="s">
        <v>318</v>
      </c>
      <c r="D130" s="778" t="s">
        <v>319</v>
      </c>
      <c r="E130" s="779"/>
      <c r="F130" s="79" t="s">
        <v>301</v>
      </c>
      <c r="G130" s="218">
        <v>0</v>
      </c>
      <c r="H130" s="223">
        <v>1200</v>
      </c>
      <c r="I130" s="223">
        <v>2400</v>
      </c>
      <c r="J130" s="223">
        <v>1200</v>
      </c>
      <c r="K130" s="223">
        <v>1200</v>
      </c>
      <c r="L130" s="218">
        <v>4800</v>
      </c>
      <c r="M130" s="94" t="s">
        <v>32</v>
      </c>
      <c r="N130" s="221"/>
      <c r="O130" s="242">
        <f t="shared" si="5"/>
        <v>0</v>
      </c>
      <c r="P130" s="310"/>
      <c r="Q130" s="309"/>
      <c r="R130" s="53"/>
      <c r="S130" s="124"/>
      <c r="T130" s="124"/>
      <c r="U130" s="124"/>
      <c r="V130" s="124"/>
      <c r="W130" s="125"/>
      <c r="X130" s="53"/>
      <c r="Y130" s="53"/>
    </row>
    <row r="131" spans="1:25" ht="31.5" customHeight="1" thickTop="1" thickBot="1" x14ac:dyDescent="0.3">
      <c r="A131" s="216"/>
      <c r="B131" s="217" t="s">
        <v>50</v>
      </c>
      <c r="C131" s="222" t="s">
        <v>320</v>
      </c>
      <c r="D131" s="778" t="s">
        <v>321</v>
      </c>
      <c r="E131" s="779"/>
      <c r="F131" s="79" t="s">
        <v>301</v>
      </c>
      <c r="G131" s="218">
        <v>0</v>
      </c>
      <c r="H131" s="223">
        <v>8000</v>
      </c>
      <c r="I131" s="223">
        <v>5000</v>
      </c>
      <c r="J131" s="223">
        <v>5000</v>
      </c>
      <c r="K131" s="223">
        <v>5000</v>
      </c>
      <c r="L131" s="218">
        <f>+MAX(H131:K131)</f>
        <v>8000</v>
      </c>
      <c r="M131" s="94" t="s">
        <v>32</v>
      </c>
      <c r="N131" s="221"/>
      <c r="O131" s="242">
        <f t="shared" si="5"/>
        <v>0</v>
      </c>
      <c r="P131" s="310"/>
      <c r="Q131" s="309"/>
      <c r="R131" s="53"/>
      <c r="S131" s="124"/>
      <c r="T131" s="124"/>
      <c r="U131" s="124"/>
      <c r="V131" s="124"/>
      <c r="W131" s="125"/>
      <c r="X131" s="53"/>
      <c r="Y131" s="53"/>
    </row>
    <row r="132" spans="1:25" ht="49.5" customHeight="1" thickTop="1" thickBot="1" x14ac:dyDescent="0.3">
      <c r="A132" s="216"/>
      <c r="B132" s="217" t="s">
        <v>53</v>
      </c>
      <c r="C132" s="222" t="s">
        <v>322</v>
      </c>
      <c r="D132" s="778" t="s">
        <v>323</v>
      </c>
      <c r="E132" s="779"/>
      <c r="F132" s="79" t="s">
        <v>301</v>
      </c>
      <c r="G132" s="218">
        <v>0</v>
      </c>
      <c r="H132" s="223">
        <v>120</v>
      </c>
      <c r="I132" s="223">
        <v>120</v>
      </c>
      <c r="J132" s="223">
        <v>120</v>
      </c>
      <c r="K132" s="223">
        <v>120</v>
      </c>
      <c r="L132" s="218">
        <v>480</v>
      </c>
      <c r="M132" s="94" t="s">
        <v>32</v>
      </c>
      <c r="N132" s="221"/>
      <c r="O132" s="242">
        <f t="shared" si="5"/>
        <v>0</v>
      </c>
      <c r="P132" s="310"/>
      <c r="Q132" s="309"/>
      <c r="R132" s="53"/>
      <c r="S132" s="124"/>
      <c r="T132" s="124"/>
      <c r="U132" s="124"/>
      <c r="V132" s="124"/>
      <c r="W132" s="125"/>
      <c r="X132" s="53"/>
      <c r="Y132" s="53"/>
    </row>
    <row r="133" spans="1:25" ht="49.5" customHeight="1" thickTop="1" thickBot="1" x14ac:dyDescent="0.3">
      <c r="A133" s="216"/>
      <c r="B133" s="217" t="s">
        <v>56</v>
      </c>
      <c r="C133" s="222" t="s">
        <v>324</v>
      </c>
      <c r="D133" s="778" t="s">
        <v>325</v>
      </c>
      <c r="E133" s="779"/>
      <c r="F133" s="79" t="s">
        <v>301</v>
      </c>
      <c r="G133" s="218">
        <v>0</v>
      </c>
      <c r="H133" s="223">
        <v>1272</v>
      </c>
      <c r="I133" s="223">
        <v>1272</v>
      </c>
      <c r="J133" s="223">
        <v>1272</v>
      </c>
      <c r="K133" s="223">
        <v>1272</v>
      </c>
      <c r="L133" s="218">
        <v>5088</v>
      </c>
      <c r="M133" s="94" t="s">
        <v>32</v>
      </c>
      <c r="N133" s="221"/>
      <c r="O133" s="242">
        <f t="shared" si="5"/>
        <v>0</v>
      </c>
      <c r="P133" s="310"/>
      <c r="Q133" s="309"/>
      <c r="R133" s="53"/>
      <c r="S133" s="124"/>
      <c r="T133" s="124"/>
      <c r="U133" s="124"/>
      <c r="V133" s="124"/>
      <c r="W133" s="125"/>
      <c r="X133" s="53"/>
      <c r="Y133" s="53"/>
    </row>
    <row r="134" spans="1:25" ht="36" customHeight="1" thickTop="1" thickBot="1" x14ac:dyDescent="0.3">
      <c r="A134" s="216"/>
      <c r="B134" s="217" t="s">
        <v>99</v>
      </c>
      <c r="C134" s="222" t="s">
        <v>326</v>
      </c>
      <c r="D134" s="778" t="s">
        <v>327</v>
      </c>
      <c r="E134" s="779"/>
      <c r="F134" s="79" t="s">
        <v>301</v>
      </c>
      <c r="G134" s="218">
        <v>0</v>
      </c>
      <c r="H134" s="223">
        <v>3</v>
      </c>
      <c r="I134" s="223">
        <v>0</v>
      </c>
      <c r="J134" s="223">
        <v>0</v>
      </c>
      <c r="K134" s="223">
        <v>0</v>
      </c>
      <c r="L134" s="308">
        <f>+MAX(H134:K134)</f>
        <v>3</v>
      </c>
      <c r="M134" s="94" t="s">
        <v>32</v>
      </c>
      <c r="N134" s="221"/>
      <c r="O134" s="242">
        <f t="shared" si="5"/>
        <v>0</v>
      </c>
      <c r="P134" s="311"/>
      <c r="Q134" s="231"/>
      <c r="R134" s="53"/>
      <c r="S134" s="53"/>
      <c r="T134" s="53"/>
      <c r="U134" s="53"/>
      <c r="V134" s="124"/>
      <c r="W134" s="125"/>
      <c r="X134" s="53"/>
      <c r="Y134" s="53"/>
    </row>
    <row r="135" spans="1:25" ht="49.5" customHeight="1" thickTop="1" thickBot="1" x14ac:dyDescent="0.3">
      <c r="A135" s="216"/>
      <c r="B135" s="217" t="s">
        <v>59</v>
      </c>
      <c r="C135" s="222" t="s">
        <v>328</v>
      </c>
      <c r="D135" s="778" t="s">
        <v>329</v>
      </c>
      <c r="E135" s="779"/>
      <c r="F135" s="79" t="s">
        <v>301</v>
      </c>
      <c r="G135" s="218">
        <v>0</v>
      </c>
      <c r="H135" s="223">
        <v>780</v>
      </c>
      <c r="I135" s="223">
        <v>300</v>
      </c>
      <c r="J135" s="223">
        <v>300</v>
      </c>
      <c r="K135" s="223">
        <v>300</v>
      </c>
      <c r="L135" s="218">
        <f>SUM(H135:K135)</f>
        <v>1680</v>
      </c>
      <c r="M135" s="94" t="s">
        <v>32</v>
      </c>
      <c r="N135" s="221"/>
      <c r="O135" s="242">
        <f t="shared" si="5"/>
        <v>0</v>
      </c>
      <c r="P135" s="310"/>
      <c r="Q135" s="309"/>
      <c r="R135" s="53"/>
      <c r="S135" s="124"/>
      <c r="T135" s="124"/>
      <c r="U135" s="124"/>
      <c r="V135" s="124"/>
      <c r="W135" s="125"/>
      <c r="X135" s="53"/>
      <c r="Y135" s="53"/>
    </row>
    <row r="136" spans="1:25" ht="54.75" customHeight="1" thickTop="1" thickBot="1" x14ac:dyDescent="0.3">
      <c r="A136" s="216"/>
      <c r="B136" s="217" t="s">
        <v>62</v>
      </c>
      <c r="C136" s="222" t="s">
        <v>330</v>
      </c>
      <c r="D136" s="778" t="s">
        <v>331</v>
      </c>
      <c r="E136" s="779"/>
      <c r="F136" s="79" t="s">
        <v>301</v>
      </c>
      <c r="G136" s="218">
        <v>0</v>
      </c>
      <c r="H136" s="387">
        <v>0</v>
      </c>
      <c r="I136" s="306">
        <v>100</v>
      </c>
      <c r="J136" s="387">
        <v>0</v>
      </c>
      <c r="K136" s="387">
        <v>0</v>
      </c>
      <c r="L136" s="308">
        <f>+I136</f>
        <v>100</v>
      </c>
      <c r="M136" s="94" t="s">
        <v>32</v>
      </c>
      <c r="N136" s="221"/>
      <c r="O136" s="242">
        <f t="shared" si="5"/>
        <v>0</v>
      </c>
      <c r="P136" s="310"/>
      <c r="Q136" s="309"/>
      <c r="R136" s="53"/>
      <c r="S136" s="124"/>
      <c r="T136" s="124"/>
      <c r="U136" s="124"/>
      <c r="V136" s="124"/>
      <c r="W136" s="125"/>
      <c r="X136" s="53"/>
      <c r="Y136" s="53"/>
    </row>
    <row r="137" spans="1:25" ht="49.5" customHeight="1" thickTop="1" thickBot="1" x14ac:dyDescent="0.3">
      <c r="A137" s="216"/>
      <c r="B137" s="217" t="s">
        <v>65</v>
      </c>
      <c r="C137" s="222" t="s">
        <v>332</v>
      </c>
      <c r="D137" s="778" t="s">
        <v>333</v>
      </c>
      <c r="E137" s="779"/>
      <c r="F137" s="79" t="s">
        <v>301</v>
      </c>
      <c r="G137" s="220">
        <v>0</v>
      </c>
      <c r="H137" s="219">
        <v>1</v>
      </c>
      <c r="I137" s="219">
        <v>1</v>
      </c>
      <c r="J137" s="219">
        <v>1</v>
      </c>
      <c r="K137" s="219">
        <v>1</v>
      </c>
      <c r="L137" s="219">
        <v>1</v>
      </c>
      <c r="M137" s="94" t="s">
        <v>45</v>
      </c>
      <c r="N137" s="221"/>
      <c r="O137" s="242">
        <f t="shared" si="5"/>
        <v>0</v>
      </c>
      <c r="P137" s="310"/>
      <c r="Q137" s="309"/>
      <c r="R137" s="53"/>
      <c r="S137" s="124"/>
      <c r="T137" s="124"/>
      <c r="U137" s="124"/>
      <c r="V137" s="124"/>
      <c r="W137" s="125"/>
      <c r="X137" s="53"/>
      <c r="Y137" s="53"/>
    </row>
    <row r="138" spans="1:25" ht="47.25" customHeight="1" thickTop="1" thickBot="1" x14ac:dyDescent="0.3">
      <c r="A138" s="216"/>
      <c r="B138" s="217" t="s">
        <v>334</v>
      </c>
      <c r="C138" s="222" t="s">
        <v>335</v>
      </c>
      <c r="D138" s="778" t="s">
        <v>336</v>
      </c>
      <c r="E138" s="779"/>
      <c r="F138" s="79" t="s">
        <v>337</v>
      </c>
      <c r="G138" s="218">
        <v>0</v>
      </c>
      <c r="H138" s="223">
        <v>1</v>
      </c>
      <c r="I138" s="223">
        <v>0</v>
      </c>
      <c r="J138" s="223">
        <v>0</v>
      </c>
      <c r="K138" s="223">
        <v>0</v>
      </c>
      <c r="L138" s="218">
        <v>1</v>
      </c>
      <c r="M138" s="94" t="s">
        <v>32</v>
      </c>
      <c r="N138" s="221"/>
      <c r="O138" s="242">
        <f t="shared" si="5"/>
        <v>0</v>
      </c>
      <c r="P138" s="310"/>
      <c r="Q138" s="230"/>
      <c r="R138" s="172"/>
      <c r="S138" s="174"/>
      <c r="T138" s="174"/>
      <c r="U138" s="174"/>
      <c r="V138" s="174"/>
      <c r="W138" s="173"/>
      <c r="X138" s="172"/>
      <c r="Y138" s="53"/>
    </row>
    <row r="139" spans="1:25" ht="59.25" customHeight="1" thickTop="1" thickBot="1" x14ac:dyDescent="0.3">
      <c r="A139" s="53"/>
      <c r="B139" s="151" t="s">
        <v>338</v>
      </c>
      <c r="C139" s="196" t="s">
        <v>339</v>
      </c>
      <c r="D139" s="152" t="s">
        <v>340</v>
      </c>
      <c r="E139" s="367" t="s">
        <v>341</v>
      </c>
      <c r="F139" s="86" t="s">
        <v>301</v>
      </c>
      <c r="G139" s="220">
        <v>0</v>
      </c>
      <c r="H139" s="219">
        <v>1</v>
      </c>
      <c r="I139" s="219">
        <v>1</v>
      </c>
      <c r="J139" s="219">
        <v>1</v>
      </c>
      <c r="K139" s="219">
        <v>1</v>
      </c>
      <c r="L139" s="220">
        <f>K139</f>
        <v>1</v>
      </c>
      <c r="M139" s="94" t="s">
        <v>45</v>
      </c>
      <c r="N139" s="221"/>
      <c r="O139" s="242">
        <f t="shared" si="5"/>
        <v>0</v>
      </c>
      <c r="P139" s="206"/>
      <c r="Q139" s="120"/>
      <c r="R139" s="53"/>
      <c r="S139" s="57"/>
      <c r="T139" s="57"/>
      <c r="U139" s="57"/>
      <c r="V139" s="57"/>
      <c r="W139" s="57"/>
      <c r="X139" s="53"/>
      <c r="Y139" s="53"/>
    </row>
    <row r="140" spans="1:25" ht="36" customHeight="1" thickTop="1" thickBot="1" x14ac:dyDescent="0.3">
      <c r="A140" s="107"/>
      <c r="B140" s="108" t="s">
        <v>33</v>
      </c>
      <c r="C140" s="197" t="s">
        <v>342</v>
      </c>
      <c r="D140" s="776" t="s">
        <v>343</v>
      </c>
      <c r="E140" s="777"/>
      <c r="F140" s="79" t="s">
        <v>301</v>
      </c>
      <c r="G140" s="109">
        <v>1</v>
      </c>
      <c r="H140" s="67">
        <v>0</v>
      </c>
      <c r="I140" s="67">
        <v>1</v>
      </c>
      <c r="J140" s="67">
        <v>0</v>
      </c>
      <c r="K140" s="67">
        <v>0</v>
      </c>
      <c r="L140" s="109">
        <f>SUM(H140:K140)</f>
        <v>1</v>
      </c>
      <c r="M140" s="94" t="s">
        <v>32</v>
      </c>
      <c r="N140" s="221"/>
      <c r="O140" s="242">
        <f t="shared" si="5"/>
        <v>0</v>
      </c>
      <c r="P140" s="206"/>
      <c r="Q140" s="120"/>
      <c r="R140" s="53"/>
      <c r="S140" s="124"/>
      <c r="T140" s="124"/>
      <c r="U140" s="124"/>
      <c r="V140" s="124"/>
      <c r="W140" s="125"/>
      <c r="X140" s="53"/>
      <c r="Y140" s="53"/>
    </row>
    <row r="141" spans="1:25" ht="42" customHeight="1" thickTop="1" thickBot="1" x14ac:dyDescent="0.3">
      <c r="A141" s="107"/>
      <c r="B141" s="108" t="s">
        <v>36</v>
      </c>
      <c r="C141" s="197" t="s">
        <v>344</v>
      </c>
      <c r="D141" s="776" t="s">
        <v>345</v>
      </c>
      <c r="E141" s="777"/>
      <c r="F141" s="79" t="s">
        <v>301</v>
      </c>
      <c r="G141" s="109">
        <v>0</v>
      </c>
      <c r="H141" s="67">
        <v>0</v>
      </c>
      <c r="I141" s="67">
        <v>1</v>
      </c>
      <c r="J141" s="67">
        <v>1</v>
      </c>
      <c r="K141" s="67">
        <v>1</v>
      </c>
      <c r="L141" s="109">
        <f>SUM(H141:K141)</f>
        <v>3</v>
      </c>
      <c r="M141" s="94" t="s">
        <v>32</v>
      </c>
      <c r="N141" s="221"/>
      <c r="O141" s="242">
        <f t="shared" si="5"/>
        <v>0</v>
      </c>
      <c r="P141" s="206"/>
      <c r="Q141" s="120"/>
      <c r="R141" s="53"/>
      <c r="S141" s="124"/>
      <c r="T141" s="124"/>
      <c r="U141" s="124"/>
      <c r="V141" s="124"/>
      <c r="W141" s="125"/>
      <c r="X141" s="53"/>
      <c r="Y141" s="53"/>
    </row>
    <row r="142" spans="1:25" ht="69" customHeight="1" thickTop="1" thickBot="1" x14ac:dyDescent="0.3">
      <c r="A142" s="53"/>
      <c r="B142" s="151" t="s">
        <v>346</v>
      </c>
      <c r="C142" s="196" t="s">
        <v>347</v>
      </c>
      <c r="D142" s="175" t="s">
        <v>348</v>
      </c>
      <c r="E142" s="367" t="s">
        <v>349</v>
      </c>
      <c r="F142" s="86" t="s">
        <v>301</v>
      </c>
      <c r="G142" s="220">
        <v>0</v>
      </c>
      <c r="H142" s="219">
        <v>1</v>
      </c>
      <c r="I142" s="219">
        <v>1</v>
      </c>
      <c r="J142" s="219">
        <v>1</v>
      </c>
      <c r="K142" s="219">
        <v>1</v>
      </c>
      <c r="L142" s="220">
        <f>K142</f>
        <v>1</v>
      </c>
      <c r="M142" s="94" t="s">
        <v>45</v>
      </c>
      <c r="N142" s="221"/>
      <c r="O142" s="242">
        <f t="shared" si="5"/>
        <v>0</v>
      </c>
      <c r="P142" s="206"/>
      <c r="Q142" s="120"/>
      <c r="R142" s="53"/>
      <c r="S142" s="57"/>
      <c r="T142" s="57"/>
      <c r="U142" s="57"/>
      <c r="V142" s="57"/>
      <c r="W142" s="57"/>
      <c r="X142" s="53"/>
      <c r="Y142" s="53"/>
    </row>
    <row r="143" spans="1:25" ht="53.25" customHeight="1" thickTop="1" thickBot="1" x14ac:dyDescent="0.3">
      <c r="A143" s="98"/>
      <c r="B143" s="379" t="s">
        <v>33</v>
      </c>
      <c r="C143" s="197" t="s">
        <v>350</v>
      </c>
      <c r="D143" s="778" t="s">
        <v>351</v>
      </c>
      <c r="E143" s="779"/>
      <c r="F143" s="79" t="s">
        <v>301</v>
      </c>
      <c r="G143" s="218">
        <v>900</v>
      </c>
      <c r="H143" s="223">
        <v>1200</v>
      </c>
      <c r="I143" s="223">
        <v>1700</v>
      </c>
      <c r="J143" s="223">
        <v>1200</v>
      </c>
      <c r="K143" s="223">
        <v>1200</v>
      </c>
      <c r="L143" s="218">
        <f>SUM(H143:K143)</f>
        <v>5300</v>
      </c>
      <c r="M143" s="94" t="s">
        <v>32</v>
      </c>
      <c r="N143" s="221"/>
      <c r="O143" s="242">
        <f t="shared" si="5"/>
        <v>0</v>
      </c>
      <c r="P143" s="210"/>
      <c r="Q143" s="125"/>
      <c r="R143" s="53"/>
      <c r="S143" s="124"/>
      <c r="T143" s="124"/>
      <c r="U143" s="124"/>
      <c r="V143" s="124"/>
      <c r="W143" s="125"/>
      <c r="X143" s="53"/>
      <c r="Y143" s="53"/>
    </row>
    <row r="144" spans="1:25" ht="51" customHeight="1" thickTop="1" thickBot="1" x14ac:dyDescent="0.3">
      <c r="A144" s="107"/>
      <c r="B144" s="108" t="s">
        <v>36</v>
      </c>
      <c r="C144" s="197" t="s">
        <v>352</v>
      </c>
      <c r="D144" s="780" t="s">
        <v>353</v>
      </c>
      <c r="E144" s="781"/>
      <c r="F144" s="79" t="s">
        <v>301</v>
      </c>
      <c r="G144" s="109">
        <v>9</v>
      </c>
      <c r="H144" s="67">
        <v>10</v>
      </c>
      <c r="I144" s="223">
        <v>23</v>
      </c>
      <c r="J144" s="67">
        <v>10</v>
      </c>
      <c r="K144" s="67">
        <v>10</v>
      </c>
      <c r="L144" s="109">
        <f>SUM(G144:K144)</f>
        <v>62</v>
      </c>
      <c r="M144" s="94" t="s">
        <v>32</v>
      </c>
      <c r="N144" s="221"/>
      <c r="O144" s="242">
        <f t="shared" si="5"/>
        <v>0</v>
      </c>
      <c r="P144" s="206"/>
      <c r="Q144" s="120"/>
      <c r="R144" s="53"/>
      <c r="S144" s="124"/>
      <c r="T144" s="124"/>
      <c r="U144" s="124"/>
      <c r="V144" s="124"/>
      <c r="W144" s="125"/>
      <c r="X144" s="53"/>
      <c r="Y144" s="53"/>
    </row>
    <row r="145" spans="1:25" ht="76.5" customHeight="1" thickTop="1" thickBot="1" x14ac:dyDescent="0.3">
      <c r="A145" s="53"/>
      <c r="B145" s="85" t="s">
        <v>354</v>
      </c>
      <c r="C145" s="196" t="s">
        <v>355</v>
      </c>
      <c r="D145" s="784" t="s">
        <v>356</v>
      </c>
      <c r="E145" s="781"/>
      <c r="F145" s="63" t="s">
        <v>357</v>
      </c>
      <c r="G145" s="87"/>
      <c r="H145" s="88"/>
      <c r="I145" s="88"/>
      <c r="J145" s="88"/>
      <c r="K145" s="88"/>
      <c r="L145" s="87"/>
      <c r="M145" s="88"/>
      <c r="N145" s="221"/>
      <c r="O145" s="242"/>
      <c r="P145" s="206"/>
      <c r="Q145" s="70"/>
      <c r="R145" s="53"/>
      <c r="S145" s="57"/>
      <c r="T145" s="57"/>
      <c r="U145" s="57"/>
      <c r="V145" s="57"/>
      <c r="W145" s="57"/>
      <c r="X145" s="53"/>
      <c r="Y145" s="53"/>
    </row>
    <row r="146" spans="1:25" ht="59.25" customHeight="1" thickTop="1" thickBot="1" x14ac:dyDescent="0.3">
      <c r="A146" s="53"/>
      <c r="B146" s="381" t="s">
        <v>358</v>
      </c>
      <c r="C146" s="196" t="s">
        <v>359</v>
      </c>
      <c r="D146" s="363" t="s">
        <v>360</v>
      </c>
      <c r="E146" s="367" t="s">
        <v>361</v>
      </c>
      <c r="F146" s="63" t="s">
        <v>357</v>
      </c>
      <c r="G146" s="116">
        <v>0</v>
      </c>
      <c r="H146" s="117">
        <v>1</v>
      </c>
      <c r="I146" s="117">
        <v>1</v>
      </c>
      <c r="J146" s="117">
        <v>1</v>
      </c>
      <c r="K146" s="117">
        <v>1</v>
      </c>
      <c r="L146" s="116">
        <f>K146</f>
        <v>1</v>
      </c>
      <c r="M146" s="94" t="s">
        <v>45</v>
      </c>
      <c r="N146" s="221"/>
      <c r="O146" s="242">
        <f t="shared" ref="O146:O154" si="6">+N146/L146</f>
        <v>0</v>
      </c>
      <c r="P146" s="206"/>
      <c r="Q146" s="120"/>
      <c r="R146" s="53"/>
      <c r="S146" s="57"/>
      <c r="T146" s="57"/>
      <c r="U146" s="57"/>
      <c r="V146" s="57"/>
      <c r="W146" s="57"/>
      <c r="X146" s="53"/>
      <c r="Y146" s="53"/>
    </row>
    <row r="147" spans="1:25" ht="49.5" customHeight="1" thickTop="1" thickBot="1" x14ac:dyDescent="0.3">
      <c r="A147" s="107"/>
      <c r="B147" s="108" t="s">
        <v>33</v>
      </c>
      <c r="C147" s="197" t="s">
        <v>362</v>
      </c>
      <c r="D147" s="776" t="s">
        <v>363</v>
      </c>
      <c r="E147" s="777"/>
      <c r="F147" s="79" t="s">
        <v>357</v>
      </c>
      <c r="G147" s="109">
        <v>0</v>
      </c>
      <c r="H147" s="67">
        <v>1</v>
      </c>
      <c r="I147" s="67">
        <v>1</v>
      </c>
      <c r="J147" s="67">
        <v>1</v>
      </c>
      <c r="K147" s="67">
        <v>1</v>
      </c>
      <c r="L147" s="109">
        <f>SUM(H147:K147)</f>
        <v>4</v>
      </c>
      <c r="M147" s="94" t="s">
        <v>32</v>
      </c>
      <c r="N147" s="221"/>
      <c r="O147" s="242">
        <f t="shared" si="6"/>
        <v>0</v>
      </c>
      <c r="P147" s="206"/>
      <c r="Q147" s="120"/>
      <c r="R147" s="53"/>
      <c r="S147" s="124"/>
      <c r="T147" s="124"/>
      <c r="U147" s="124"/>
      <c r="V147" s="124"/>
      <c r="W147" s="125"/>
      <c r="X147" s="53"/>
      <c r="Y147" s="53"/>
    </row>
    <row r="148" spans="1:25" ht="71.25" customHeight="1" thickTop="1" thickBot="1" x14ac:dyDescent="0.3">
      <c r="A148" s="53"/>
      <c r="B148" s="381" t="s">
        <v>364</v>
      </c>
      <c r="C148" s="196" t="s">
        <v>365</v>
      </c>
      <c r="D148" s="152" t="s">
        <v>366</v>
      </c>
      <c r="E148" s="366" t="s">
        <v>367</v>
      </c>
      <c r="F148" s="63" t="s">
        <v>357</v>
      </c>
      <c r="G148" s="176">
        <v>2.5000000000000001E-2</v>
      </c>
      <c r="H148" s="117">
        <v>0.03</v>
      </c>
      <c r="I148" s="155">
        <v>3.5000000000000003E-2</v>
      </c>
      <c r="J148" s="117">
        <v>0.04</v>
      </c>
      <c r="K148" s="155">
        <v>4.4999999999999998E-2</v>
      </c>
      <c r="L148" s="176">
        <v>4.4999999999999998E-2</v>
      </c>
      <c r="M148" s="94" t="s">
        <v>45</v>
      </c>
      <c r="N148" s="221"/>
      <c r="O148" s="242">
        <f t="shared" si="6"/>
        <v>0</v>
      </c>
      <c r="P148" s="206"/>
      <c r="Q148" s="120"/>
      <c r="R148" s="53"/>
      <c r="S148" s="57"/>
      <c r="T148" s="57"/>
      <c r="U148" s="57"/>
      <c r="V148" s="57"/>
      <c r="W148" s="57"/>
      <c r="X148" s="53"/>
      <c r="Y148" s="53"/>
    </row>
    <row r="149" spans="1:25" ht="51" customHeight="1" thickTop="1" thickBot="1" x14ac:dyDescent="0.3">
      <c r="A149" s="216"/>
      <c r="B149" s="217" t="s">
        <v>33</v>
      </c>
      <c r="C149" s="197" t="s">
        <v>368</v>
      </c>
      <c r="D149" s="778" t="s">
        <v>369</v>
      </c>
      <c r="E149" s="779"/>
      <c r="F149" s="79" t="s">
        <v>357</v>
      </c>
      <c r="G149" s="100">
        <v>0</v>
      </c>
      <c r="H149" s="134">
        <v>0.8</v>
      </c>
      <c r="I149" s="134">
        <v>0.2</v>
      </c>
      <c r="J149" s="101">
        <v>0</v>
      </c>
      <c r="K149" s="101">
        <v>0</v>
      </c>
      <c r="L149" s="135">
        <f t="shared" ref="L149:L154" si="7">SUM(H149:K149)</f>
        <v>1</v>
      </c>
      <c r="M149" s="94" t="s">
        <v>45</v>
      </c>
      <c r="N149" s="221"/>
      <c r="O149" s="242">
        <f t="shared" si="6"/>
        <v>0</v>
      </c>
      <c r="P149" s="206"/>
      <c r="Q149" s="120"/>
      <c r="R149" s="53"/>
      <c r="S149" s="124"/>
      <c r="T149" s="124"/>
      <c r="U149" s="124"/>
      <c r="V149" s="124"/>
      <c r="W149" s="125"/>
      <c r="X149" s="53"/>
      <c r="Y149" s="53"/>
    </row>
    <row r="150" spans="1:25" ht="44.25" customHeight="1" thickTop="1" thickBot="1" x14ac:dyDescent="0.3">
      <c r="A150" s="216"/>
      <c r="B150" s="217" t="s">
        <v>36</v>
      </c>
      <c r="C150" s="197" t="s">
        <v>370</v>
      </c>
      <c r="D150" s="778" t="s">
        <v>371</v>
      </c>
      <c r="E150" s="779"/>
      <c r="F150" s="79" t="s">
        <v>357</v>
      </c>
      <c r="G150" s="100">
        <v>0</v>
      </c>
      <c r="H150" s="101">
        <v>1</v>
      </c>
      <c r="I150" s="101">
        <v>0</v>
      </c>
      <c r="J150" s="101">
        <v>0</v>
      </c>
      <c r="K150" s="101">
        <v>0</v>
      </c>
      <c r="L150" s="100">
        <f t="shared" si="7"/>
        <v>1</v>
      </c>
      <c r="M150" s="94" t="s">
        <v>32</v>
      </c>
      <c r="N150" s="221"/>
      <c r="O150" s="242">
        <f t="shared" si="6"/>
        <v>0</v>
      </c>
      <c r="P150" s="206"/>
      <c r="Q150" s="120"/>
      <c r="R150" s="53"/>
      <c r="S150" s="124"/>
      <c r="T150" s="124"/>
      <c r="U150" s="124"/>
      <c r="V150" s="124"/>
      <c r="W150" s="125"/>
      <c r="X150" s="53"/>
      <c r="Y150" s="53"/>
    </row>
    <row r="151" spans="1:25" ht="42.75" customHeight="1" thickTop="1" thickBot="1" x14ac:dyDescent="0.3">
      <c r="A151" s="216"/>
      <c r="B151" s="217" t="s">
        <v>50</v>
      </c>
      <c r="C151" s="197" t="s">
        <v>372</v>
      </c>
      <c r="D151" s="778" t="s">
        <v>373</v>
      </c>
      <c r="E151" s="779"/>
      <c r="F151" s="79" t="s">
        <v>357</v>
      </c>
      <c r="G151" s="100">
        <v>0</v>
      </c>
      <c r="H151" s="101">
        <v>1</v>
      </c>
      <c r="I151" s="101">
        <v>1</v>
      </c>
      <c r="J151" s="101">
        <v>1</v>
      </c>
      <c r="K151" s="101">
        <v>1</v>
      </c>
      <c r="L151" s="100">
        <f t="shared" si="7"/>
        <v>4</v>
      </c>
      <c r="M151" s="94" t="s">
        <v>32</v>
      </c>
      <c r="N151" s="221"/>
      <c r="O151" s="242">
        <f t="shared" si="6"/>
        <v>0</v>
      </c>
      <c r="P151" s="206"/>
      <c r="Q151" s="120"/>
      <c r="R151" s="53"/>
      <c r="S151" s="124"/>
      <c r="T151" s="124"/>
      <c r="U151" s="124"/>
      <c r="V151" s="124"/>
      <c r="W151" s="125"/>
      <c r="X151" s="53"/>
      <c r="Y151" s="53"/>
    </row>
    <row r="152" spans="1:25" ht="36" customHeight="1" thickTop="1" thickBot="1" x14ac:dyDescent="0.3">
      <c r="A152" s="107"/>
      <c r="B152" s="108" t="s">
        <v>53</v>
      </c>
      <c r="C152" s="197" t="s">
        <v>374</v>
      </c>
      <c r="D152" s="780" t="s">
        <v>375</v>
      </c>
      <c r="E152" s="781"/>
      <c r="F152" s="79" t="s">
        <v>357</v>
      </c>
      <c r="G152" s="109">
        <v>0</v>
      </c>
      <c r="H152" s="123">
        <v>0.2</v>
      </c>
      <c r="I152" s="123">
        <v>0.3</v>
      </c>
      <c r="J152" s="123">
        <v>0.25</v>
      </c>
      <c r="K152" s="123">
        <v>0.25</v>
      </c>
      <c r="L152" s="122">
        <f t="shared" si="7"/>
        <v>1</v>
      </c>
      <c r="M152" s="94" t="s">
        <v>45</v>
      </c>
      <c r="N152" s="221"/>
      <c r="O152" s="242">
        <f t="shared" si="6"/>
        <v>0</v>
      </c>
      <c r="P152" s="206"/>
      <c r="Q152" s="125"/>
      <c r="R152" s="53"/>
      <c r="S152" s="125"/>
      <c r="T152" s="124"/>
      <c r="U152" s="124"/>
      <c r="V152" s="124"/>
      <c r="W152" s="145"/>
      <c r="X152" s="53"/>
      <c r="Y152" s="53"/>
    </row>
    <row r="153" spans="1:25" ht="42" customHeight="1" thickTop="1" thickBot="1" x14ac:dyDescent="0.3">
      <c r="A153" s="107"/>
      <c r="B153" s="108" t="s">
        <v>56</v>
      </c>
      <c r="C153" s="197" t="s">
        <v>376</v>
      </c>
      <c r="D153" s="780" t="s">
        <v>377</v>
      </c>
      <c r="E153" s="781"/>
      <c r="F153" s="79" t="s">
        <v>357</v>
      </c>
      <c r="G153" s="109">
        <v>0</v>
      </c>
      <c r="H153" s="123">
        <v>0.3</v>
      </c>
      <c r="I153" s="123">
        <v>0.3</v>
      </c>
      <c r="J153" s="123">
        <v>0.4</v>
      </c>
      <c r="K153" s="123">
        <v>0</v>
      </c>
      <c r="L153" s="122">
        <f t="shared" si="7"/>
        <v>1</v>
      </c>
      <c r="M153" s="94" t="s">
        <v>45</v>
      </c>
      <c r="N153" s="221"/>
      <c r="O153" s="242">
        <f t="shared" si="6"/>
        <v>0</v>
      </c>
      <c r="P153" s="206"/>
      <c r="Q153" s="125"/>
      <c r="R153" s="53"/>
      <c r="S153" s="125"/>
      <c r="T153" s="124"/>
      <c r="U153" s="124"/>
      <c r="V153" s="124"/>
      <c r="W153" s="145"/>
      <c r="X153" s="53"/>
      <c r="Y153" s="53"/>
    </row>
    <row r="154" spans="1:25" ht="27.75" customHeight="1" thickTop="1" thickBot="1" x14ac:dyDescent="0.3">
      <c r="A154" s="107"/>
      <c r="B154" s="108" t="s">
        <v>59</v>
      </c>
      <c r="C154" s="197" t="s">
        <v>378</v>
      </c>
      <c r="D154" s="780" t="s">
        <v>379</v>
      </c>
      <c r="E154" s="781"/>
      <c r="F154" s="79" t="s">
        <v>357</v>
      </c>
      <c r="G154" s="109">
        <v>1</v>
      </c>
      <c r="H154" s="67">
        <v>1</v>
      </c>
      <c r="I154" s="67">
        <v>1</v>
      </c>
      <c r="J154" s="67">
        <v>1</v>
      </c>
      <c r="K154" s="67">
        <v>1</v>
      </c>
      <c r="L154" s="109">
        <f t="shared" si="7"/>
        <v>4</v>
      </c>
      <c r="M154" s="94" t="s">
        <v>32</v>
      </c>
      <c r="N154" s="221"/>
      <c r="O154" s="242">
        <f t="shared" si="6"/>
        <v>0</v>
      </c>
      <c r="P154" s="206"/>
      <c r="Q154" s="125"/>
      <c r="R154" s="53"/>
      <c r="S154" s="125"/>
      <c r="T154" s="124"/>
      <c r="U154" s="124"/>
      <c r="V154" s="124"/>
      <c r="W154" s="145"/>
      <c r="X154" s="53"/>
      <c r="Y154" s="53"/>
    </row>
    <row r="155" spans="1:25" ht="30.75" customHeight="1" thickTop="1" thickBot="1" x14ac:dyDescent="0.3">
      <c r="A155" s="107"/>
      <c r="B155" s="380"/>
      <c r="C155" s="197" t="s">
        <v>380</v>
      </c>
      <c r="D155" s="780" t="s">
        <v>381</v>
      </c>
      <c r="E155" s="781"/>
      <c r="F155" s="79" t="s">
        <v>357</v>
      </c>
      <c r="G155" s="109">
        <v>0</v>
      </c>
      <c r="H155" s="67">
        <v>0</v>
      </c>
      <c r="I155" s="123">
        <v>1</v>
      </c>
      <c r="J155" s="123">
        <v>1</v>
      </c>
      <c r="K155" s="123">
        <v>1</v>
      </c>
      <c r="L155" s="123">
        <v>1</v>
      </c>
      <c r="M155" s="94" t="s">
        <v>45</v>
      </c>
      <c r="N155" s="221"/>
      <c r="O155" s="242"/>
      <c r="P155" s="226"/>
      <c r="Q155" s="125"/>
      <c r="R155" s="53"/>
      <c r="S155" s="125"/>
      <c r="T155" s="124"/>
      <c r="U155" s="124"/>
      <c r="V155" s="124"/>
      <c r="W155" s="145"/>
      <c r="X155" s="53"/>
      <c r="Y155" s="53"/>
    </row>
    <row r="156" spans="1:25" ht="74.25" customHeight="1" thickTop="1" thickBot="1" x14ac:dyDescent="0.3">
      <c r="A156" s="53"/>
      <c r="B156" s="381" t="s">
        <v>382</v>
      </c>
      <c r="C156" s="196" t="s">
        <v>383</v>
      </c>
      <c r="D156" s="151" t="s">
        <v>384</v>
      </c>
      <c r="E156" s="367" t="s">
        <v>385</v>
      </c>
      <c r="F156" s="63" t="s">
        <v>357</v>
      </c>
      <c r="G156" s="109" t="s">
        <v>128</v>
      </c>
      <c r="H156" s="123">
        <v>0.3</v>
      </c>
      <c r="I156" s="123">
        <v>0.2</v>
      </c>
      <c r="J156" s="123">
        <v>0.25</v>
      </c>
      <c r="K156" s="123">
        <v>0.25</v>
      </c>
      <c r="L156" s="122">
        <f>SUM(H156:K156)</f>
        <v>1</v>
      </c>
      <c r="M156" s="94" t="s">
        <v>45</v>
      </c>
      <c r="N156" s="221"/>
      <c r="O156" s="242">
        <f t="shared" ref="O156:O170" si="8">+N156/L156</f>
        <v>0</v>
      </c>
      <c r="P156" s="226"/>
      <c r="Q156" s="120"/>
      <c r="R156" s="53"/>
      <c r="S156" s="57"/>
      <c r="T156" s="57"/>
      <c r="U156" s="57"/>
      <c r="V156" s="57"/>
      <c r="W156" s="57"/>
      <c r="X156" s="53"/>
      <c r="Y156" s="53"/>
    </row>
    <row r="157" spans="1:25" ht="36" customHeight="1" thickTop="1" thickBot="1" x14ac:dyDescent="0.3">
      <c r="A157" s="216"/>
      <c r="B157" s="217" t="s">
        <v>33</v>
      </c>
      <c r="C157" s="222" t="s">
        <v>386</v>
      </c>
      <c r="D157" s="778" t="s">
        <v>387</v>
      </c>
      <c r="E157" s="779"/>
      <c r="F157" s="79" t="s">
        <v>357</v>
      </c>
      <c r="G157" s="218">
        <v>0</v>
      </c>
      <c r="H157" s="223">
        <v>10</v>
      </c>
      <c r="I157" s="223">
        <v>0</v>
      </c>
      <c r="J157" s="223">
        <v>0</v>
      </c>
      <c r="K157" s="223">
        <v>0</v>
      </c>
      <c r="L157" s="218">
        <f>SUM(H157:K157)</f>
        <v>10</v>
      </c>
      <c r="M157" s="94" t="s">
        <v>32</v>
      </c>
      <c r="N157" s="221"/>
      <c r="O157" s="242">
        <f t="shared" si="8"/>
        <v>0</v>
      </c>
      <c r="P157" s="226"/>
      <c r="Q157" s="120"/>
      <c r="R157" s="53"/>
      <c r="S157" s="124"/>
      <c r="T157" s="124"/>
      <c r="U157" s="124"/>
      <c r="V157" s="124"/>
      <c r="W157" s="125"/>
      <c r="X157" s="53"/>
      <c r="Y157" s="53"/>
    </row>
    <row r="158" spans="1:25" ht="66.75" customHeight="1" thickTop="1" thickBot="1" x14ac:dyDescent="0.3">
      <c r="A158" s="216"/>
      <c r="B158" s="217" t="s">
        <v>36</v>
      </c>
      <c r="C158" s="222" t="s">
        <v>388</v>
      </c>
      <c r="D158" s="778" t="s">
        <v>389</v>
      </c>
      <c r="E158" s="779"/>
      <c r="F158" s="79" t="s">
        <v>357</v>
      </c>
      <c r="G158" s="218">
        <v>0</v>
      </c>
      <c r="H158" s="219">
        <v>0.5</v>
      </c>
      <c r="I158" s="219">
        <v>0.5</v>
      </c>
      <c r="J158" s="223">
        <v>0</v>
      </c>
      <c r="K158" s="223">
        <v>0</v>
      </c>
      <c r="L158" s="220">
        <f>SUM(H158:K158)</f>
        <v>1</v>
      </c>
      <c r="M158" s="94" t="s">
        <v>45</v>
      </c>
      <c r="N158" s="221"/>
      <c r="O158" s="242">
        <f t="shared" si="8"/>
        <v>0</v>
      </c>
      <c r="P158" s="226"/>
      <c r="Q158" s="103"/>
      <c r="R158" s="98"/>
      <c r="S158" s="104"/>
      <c r="T158" s="104"/>
      <c r="U158" s="104"/>
      <c r="V158" s="104"/>
      <c r="W158" s="106"/>
      <c r="X158" s="98"/>
      <c r="Y158" s="53"/>
    </row>
    <row r="159" spans="1:25" ht="41.25" customHeight="1" thickTop="1" thickBot="1" x14ac:dyDescent="0.3">
      <c r="A159" s="107"/>
      <c r="B159" s="108" t="s">
        <v>50</v>
      </c>
      <c r="C159" s="197" t="s">
        <v>390</v>
      </c>
      <c r="D159" s="780" t="s">
        <v>391</v>
      </c>
      <c r="E159" s="781"/>
      <c r="F159" s="79" t="s">
        <v>357</v>
      </c>
      <c r="G159" s="109">
        <v>0</v>
      </c>
      <c r="H159" s="123">
        <v>0</v>
      </c>
      <c r="I159" s="123">
        <v>0.8</v>
      </c>
      <c r="J159" s="123">
        <v>0.2</v>
      </c>
      <c r="K159" s="123">
        <v>0</v>
      </c>
      <c r="L159" s="122">
        <f>SUM(G159:K159)</f>
        <v>1</v>
      </c>
      <c r="M159" s="94" t="s">
        <v>45</v>
      </c>
      <c r="N159" s="221"/>
      <c r="O159" s="242">
        <f t="shared" si="8"/>
        <v>0</v>
      </c>
      <c r="P159" s="310"/>
      <c r="Q159" s="125"/>
      <c r="R159" s="53"/>
      <c r="S159" s="124"/>
      <c r="T159" s="124"/>
      <c r="U159" s="124"/>
      <c r="V159" s="124"/>
      <c r="W159" s="125"/>
      <c r="X159" s="53"/>
      <c r="Y159" s="53"/>
    </row>
    <row r="160" spans="1:25" ht="42.75" customHeight="1" thickTop="1" thickBot="1" x14ac:dyDescent="0.3">
      <c r="A160" s="107"/>
      <c r="B160" s="108" t="s">
        <v>53</v>
      </c>
      <c r="C160" s="197" t="s">
        <v>392</v>
      </c>
      <c r="D160" s="780" t="s">
        <v>393</v>
      </c>
      <c r="E160" s="781"/>
      <c r="F160" s="79" t="s">
        <v>357</v>
      </c>
      <c r="G160" s="122">
        <v>0.1</v>
      </c>
      <c r="H160" s="123">
        <v>0.15</v>
      </c>
      <c r="I160" s="123">
        <v>0.25</v>
      </c>
      <c r="J160" s="123">
        <v>0.25</v>
      </c>
      <c r="K160" s="123">
        <v>0.25</v>
      </c>
      <c r="L160" s="122">
        <f>SUM(G160:K160)</f>
        <v>1</v>
      </c>
      <c r="M160" s="94" t="s">
        <v>45</v>
      </c>
      <c r="N160" s="221"/>
      <c r="O160" s="242">
        <f t="shared" si="8"/>
        <v>0</v>
      </c>
      <c r="P160" s="310"/>
      <c r="Q160" s="125"/>
      <c r="R160" s="53"/>
      <c r="S160" s="124"/>
      <c r="T160" s="124"/>
      <c r="U160" s="124"/>
      <c r="V160" s="124"/>
      <c r="W160" s="125"/>
      <c r="X160" s="53"/>
      <c r="Y160" s="53"/>
    </row>
    <row r="161" spans="1:25" ht="36" customHeight="1" thickTop="1" thickBot="1" x14ac:dyDescent="0.3">
      <c r="A161" s="107"/>
      <c r="B161" s="108" t="s">
        <v>56</v>
      </c>
      <c r="C161" s="197" t="s">
        <v>394</v>
      </c>
      <c r="D161" s="780" t="s">
        <v>395</v>
      </c>
      <c r="E161" s="781"/>
      <c r="F161" s="79" t="s">
        <v>357</v>
      </c>
      <c r="G161" s="109">
        <v>7</v>
      </c>
      <c r="H161" s="67">
        <v>436</v>
      </c>
      <c r="I161" s="67">
        <v>350</v>
      </c>
      <c r="J161" s="67">
        <v>350</v>
      </c>
      <c r="K161" s="67">
        <v>350</v>
      </c>
      <c r="L161" s="109">
        <f t="shared" ref="L161:L166" si="9">SUM(H161:K161)</f>
        <v>1486</v>
      </c>
      <c r="M161" s="94" t="s">
        <v>32</v>
      </c>
      <c r="N161" s="221"/>
      <c r="O161" s="242">
        <f t="shared" si="8"/>
        <v>0</v>
      </c>
      <c r="P161" s="310"/>
      <c r="Q161" s="125"/>
      <c r="R161" s="53"/>
      <c r="S161" s="124"/>
      <c r="T161" s="124"/>
      <c r="U161" s="124"/>
      <c r="V161" s="124"/>
      <c r="W161" s="125"/>
      <c r="X161" s="53"/>
      <c r="Y161" s="53"/>
    </row>
    <row r="162" spans="1:25" ht="39.75" customHeight="1" thickTop="1" thickBot="1" x14ac:dyDescent="0.3">
      <c r="A162" s="107"/>
      <c r="B162" s="108" t="s">
        <v>59</v>
      </c>
      <c r="C162" s="197" t="s">
        <v>396</v>
      </c>
      <c r="D162" s="780" t="s">
        <v>397</v>
      </c>
      <c r="E162" s="781"/>
      <c r="F162" s="79" t="s">
        <v>357</v>
      </c>
      <c r="G162" s="109">
        <v>1</v>
      </c>
      <c r="H162" s="67">
        <v>0</v>
      </c>
      <c r="I162" s="67">
        <v>1</v>
      </c>
      <c r="J162" s="67">
        <v>1</v>
      </c>
      <c r="K162" s="67">
        <v>1</v>
      </c>
      <c r="L162" s="109">
        <f t="shared" si="9"/>
        <v>3</v>
      </c>
      <c r="M162" s="94" t="s">
        <v>32</v>
      </c>
      <c r="N162" s="221"/>
      <c r="O162" s="242">
        <f t="shared" si="8"/>
        <v>0</v>
      </c>
      <c r="P162" s="226"/>
      <c r="Q162" s="125"/>
      <c r="R162" s="53"/>
      <c r="S162" s="125"/>
      <c r="T162" s="124"/>
      <c r="U162" s="124"/>
      <c r="V162" s="124"/>
      <c r="W162" s="145"/>
      <c r="X162" s="53"/>
      <c r="Y162" s="53"/>
    </row>
    <row r="163" spans="1:25" ht="32.25" customHeight="1" thickTop="1" thickBot="1" x14ac:dyDescent="0.3">
      <c r="A163" s="107"/>
      <c r="B163" s="108" t="s">
        <v>62</v>
      </c>
      <c r="C163" s="197" t="s">
        <v>398</v>
      </c>
      <c r="D163" s="780" t="s">
        <v>399</v>
      </c>
      <c r="E163" s="781"/>
      <c r="F163" s="79" t="s">
        <v>357</v>
      </c>
      <c r="G163" s="109">
        <v>1</v>
      </c>
      <c r="H163" s="67">
        <v>1</v>
      </c>
      <c r="I163" s="67">
        <v>1</v>
      </c>
      <c r="J163" s="67">
        <v>1</v>
      </c>
      <c r="K163" s="67">
        <v>1</v>
      </c>
      <c r="L163" s="109">
        <f t="shared" si="9"/>
        <v>4</v>
      </c>
      <c r="M163" s="94" t="s">
        <v>32</v>
      </c>
      <c r="N163" s="221"/>
      <c r="O163" s="242">
        <f t="shared" si="8"/>
        <v>0</v>
      </c>
      <c r="P163" s="226"/>
      <c r="Q163" s="125"/>
      <c r="R163" s="53"/>
      <c r="S163" s="125"/>
      <c r="T163" s="124"/>
      <c r="U163" s="124"/>
      <c r="V163" s="124"/>
      <c r="W163" s="145"/>
      <c r="X163" s="53"/>
      <c r="Y163" s="53"/>
    </row>
    <row r="164" spans="1:25" ht="37.5" customHeight="1" thickTop="1" thickBot="1" x14ac:dyDescent="0.3">
      <c r="A164" s="107"/>
      <c r="B164" s="108" t="s">
        <v>65</v>
      </c>
      <c r="C164" s="197" t="s">
        <v>400</v>
      </c>
      <c r="D164" s="780" t="s">
        <v>401</v>
      </c>
      <c r="E164" s="781"/>
      <c r="F164" s="79" t="s">
        <v>357</v>
      </c>
      <c r="G164" s="109">
        <v>22</v>
      </c>
      <c r="H164" s="67">
        <v>23</v>
      </c>
      <c r="I164" s="67">
        <v>25</v>
      </c>
      <c r="J164" s="67">
        <v>25</v>
      </c>
      <c r="K164" s="67">
        <v>25</v>
      </c>
      <c r="L164" s="109">
        <f t="shared" si="9"/>
        <v>98</v>
      </c>
      <c r="M164" s="94" t="s">
        <v>32</v>
      </c>
      <c r="N164" s="221"/>
      <c r="O164" s="242">
        <f t="shared" si="8"/>
        <v>0</v>
      </c>
      <c r="P164" s="226"/>
      <c r="Q164" s="125"/>
      <c r="R164" s="53"/>
      <c r="S164" s="125"/>
      <c r="T164" s="124"/>
      <c r="U164" s="124"/>
      <c r="V164" s="124"/>
      <c r="W164" s="145"/>
      <c r="X164" s="53"/>
      <c r="Y164" s="53"/>
    </row>
    <row r="165" spans="1:25" ht="32.25" customHeight="1" thickTop="1" thickBot="1" x14ac:dyDescent="0.3">
      <c r="A165" s="107"/>
      <c r="B165" s="108" t="s">
        <v>99</v>
      </c>
      <c r="C165" s="197" t="s">
        <v>402</v>
      </c>
      <c r="D165" s="780" t="s">
        <v>403</v>
      </c>
      <c r="E165" s="781"/>
      <c r="F165" s="79" t="s">
        <v>357</v>
      </c>
      <c r="G165" s="100"/>
      <c r="H165" s="67">
        <v>9</v>
      </c>
      <c r="I165" s="67">
        <v>25</v>
      </c>
      <c r="J165" s="67">
        <v>25</v>
      </c>
      <c r="K165" s="67">
        <v>25</v>
      </c>
      <c r="L165" s="109">
        <f t="shared" si="9"/>
        <v>84</v>
      </c>
      <c r="M165" s="94" t="s">
        <v>32</v>
      </c>
      <c r="N165" s="221"/>
      <c r="O165" s="242">
        <f t="shared" si="8"/>
        <v>0</v>
      </c>
      <c r="P165" s="226"/>
      <c r="Q165" s="125"/>
      <c r="R165" s="53"/>
      <c r="S165" s="125"/>
      <c r="T165" s="124"/>
      <c r="U165" s="124"/>
      <c r="V165" s="124"/>
      <c r="W165" s="145"/>
      <c r="X165" s="53"/>
      <c r="Y165" s="53"/>
    </row>
    <row r="166" spans="1:25" ht="36" customHeight="1" thickTop="1" thickBot="1" x14ac:dyDescent="0.3">
      <c r="A166" s="107"/>
      <c r="B166" s="108" t="s">
        <v>66</v>
      </c>
      <c r="C166" s="197" t="s">
        <v>404</v>
      </c>
      <c r="D166" s="780" t="s">
        <v>405</v>
      </c>
      <c r="E166" s="781"/>
      <c r="F166" s="79" t="s">
        <v>357</v>
      </c>
      <c r="G166" s="109">
        <v>17</v>
      </c>
      <c r="H166" s="67">
        <v>14</v>
      </c>
      <c r="I166" s="67">
        <v>15</v>
      </c>
      <c r="J166" s="67">
        <v>15</v>
      </c>
      <c r="K166" s="67">
        <v>15</v>
      </c>
      <c r="L166" s="109">
        <f t="shared" si="9"/>
        <v>59</v>
      </c>
      <c r="M166" s="94" t="s">
        <v>32</v>
      </c>
      <c r="N166" s="221"/>
      <c r="O166" s="242">
        <f t="shared" si="8"/>
        <v>0</v>
      </c>
      <c r="P166" s="226"/>
      <c r="Q166" s="125"/>
      <c r="R166" s="53"/>
      <c r="S166" s="125"/>
      <c r="T166" s="124"/>
      <c r="U166" s="124"/>
      <c r="V166" s="124"/>
      <c r="W166" s="145"/>
      <c r="X166" s="53"/>
      <c r="Y166" s="53"/>
    </row>
    <row r="167" spans="1:25" ht="86.25" customHeight="1" thickTop="1" thickBot="1" x14ac:dyDescent="0.3">
      <c r="A167" s="53"/>
      <c r="B167" s="381" t="s">
        <v>406</v>
      </c>
      <c r="C167" s="196" t="s">
        <v>407</v>
      </c>
      <c r="D167" s="143" t="s">
        <v>408</v>
      </c>
      <c r="E167" s="367" t="s">
        <v>409</v>
      </c>
      <c r="F167" s="63" t="s">
        <v>357</v>
      </c>
      <c r="G167" s="116">
        <v>0.33</v>
      </c>
      <c r="H167" s="117">
        <v>0.66</v>
      </c>
      <c r="I167" s="117">
        <v>1</v>
      </c>
      <c r="J167" s="117">
        <v>0</v>
      </c>
      <c r="K167" s="117">
        <v>0</v>
      </c>
      <c r="L167" s="116">
        <v>1</v>
      </c>
      <c r="M167" s="94" t="s">
        <v>45</v>
      </c>
      <c r="N167" s="221"/>
      <c r="O167" s="242">
        <f t="shared" si="8"/>
        <v>0</v>
      </c>
      <c r="P167" s="226"/>
      <c r="Q167" s="120"/>
      <c r="R167" s="53"/>
      <c r="S167" s="57"/>
      <c r="T167" s="57"/>
      <c r="U167" s="57"/>
      <c r="V167" s="57"/>
      <c r="W167" s="57"/>
      <c r="X167" s="53"/>
      <c r="Y167" s="53"/>
    </row>
    <row r="168" spans="1:25" ht="41.25" customHeight="1" thickTop="1" thickBot="1" x14ac:dyDescent="0.3">
      <c r="A168" s="353"/>
      <c r="B168" s="217" t="s">
        <v>33</v>
      </c>
      <c r="C168" s="222" t="s">
        <v>410</v>
      </c>
      <c r="D168" s="778" t="s">
        <v>411</v>
      </c>
      <c r="E168" s="779"/>
      <c r="F168" s="79" t="s">
        <v>357</v>
      </c>
      <c r="G168" s="100">
        <v>0</v>
      </c>
      <c r="H168" s="101">
        <v>15</v>
      </c>
      <c r="I168" s="101">
        <v>15</v>
      </c>
      <c r="J168" s="101">
        <v>15</v>
      </c>
      <c r="K168" s="101">
        <v>15</v>
      </c>
      <c r="L168" s="100">
        <f>SUM(H168:K168)</f>
        <v>60</v>
      </c>
      <c r="M168" s="94" t="s">
        <v>32</v>
      </c>
      <c r="N168" s="221"/>
      <c r="O168" s="242">
        <f t="shared" si="8"/>
        <v>0</v>
      </c>
      <c r="P168" s="226"/>
      <c r="Q168" s="120"/>
      <c r="R168" s="53"/>
      <c r="S168" s="124"/>
      <c r="T168" s="124"/>
      <c r="U168" s="124"/>
      <c r="V168" s="124"/>
      <c r="W168" s="125"/>
      <c r="X168" s="53"/>
      <c r="Y168" s="53"/>
    </row>
    <row r="169" spans="1:25" ht="40.5" customHeight="1" thickTop="1" thickBot="1" x14ac:dyDescent="0.3">
      <c r="A169" s="353"/>
      <c r="B169" s="217" t="s">
        <v>36</v>
      </c>
      <c r="C169" s="222" t="s">
        <v>412</v>
      </c>
      <c r="D169" s="778" t="s">
        <v>413</v>
      </c>
      <c r="E169" s="779"/>
      <c r="F169" s="79" t="s">
        <v>357</v>
      </c>
      <c r="G169" s="100">
        <v>0</v>
      </c>
      <c r="H169" s="101">
        <v>20</v>
      </c>
      <c r="I169" s="101">
        <v>20</v>
      </c>
      <c r="J169" s="101">
        <v>20</v>
      </c>
      <c r="K169" s="101">
        <v>20</v>
      </c>
      <c r="L169" s="100">
        <f>SUM(H169:K169)</f>
        <v>80</v>
      </c>
      <c r="M169" s="94" t="s">
        <v>32</v>
      </c>
      <c r="N169" s="221"/>
      <c r="O169" s="242">
        <f t="shared" si="8"/>
        <v>0</v>
      </c>
      <c r="P169" s="226"/>
      <c r="Q169" s="120"/>
      <c r="R169" s="53"/>
      <c r="S169" s="124"/>
      <c r="T169" s="124"/>
      <c r="U169" s="124"/>
      <c r="V169" s="124"/>
      <c r="W169" s="125"/>
      <c r="X169" s="53"/>
      <c r="Y169" s="53"/>
    </row>
    <row r="170" spans="1:25" ht="39" customHeight="1" thickTop="1" thickBot="1" x14ac:dyDescent="0.3">
      <c r="A170" s="107"/>
      <c r="B170" s="108" t="s">
        <v>50</v>
      </c>
      <c r="C170" s="197" t="s">
        <v>414</v>
      </c>
      <c r="D170" s="780" t="s">
        <v>415</v>
      </c>
      <c r="E170" s="781"/>
      <c r="F170" s="79" t="s">
        <v>357</v>
      </c>
      <c r="G170" s="109">
        <v>0</v>
      </c>
      <c r="H170" s="123">
        <v>0.5</v>
      </c>
      <c r="I170" s="123">
        <v>1</v>
      </c>
      <c r="J170" s="123">
        <v>1</v>
      </c>
      <c r="K170" s="123">
        <v>1</v>
      </c>
      <c r="L170" s="122">
        <f>K170</f>
        <v>1</v>
      </c>
      <c r="M170" s="94" t="s">
        <v>45</v>
      </c>
      <c r="N170" s="221"/>
      <c r="O170" s="242">
        <f t="shared" si="8"/>
        <v>0</v>
      </c>
      <c r="P170" s="310"/>
      <c r="Q170" s="125"/>
      <c r="R170" s="53"/>
      <c r="S170" s="124"/>
      <c r="T170" s="124"/>
      <c r="U170" s="124"/>
      <c r="V170" s="124"/>
      <c r="W170" s="125"/>
      <c r="X170" s="53"/>
      <c r="Y170" s="53"/>
    </row>
    <row r="171" spans="1:25" ht="91.5" customHeight="1" thickTop="1" thickBot="1" x14ac:dyDescent="0.3">
      <c r="A171" s="354"/>
      <c r="B171" s="73" t="s">
        <v>416</v>
      </c>
      <c r="C171" s="196" t="s">
        <v>417</v>
      </c>
      <c r="D171" s="783" t="s">
        <v>418</v>
      </c>
      <c r="E171" s="777"/>
      <c r="F171" s="73" t="s">
        <v>419</v>
      </c>
      <c r="G171" s="73"/>
      <c r="H171" s="75"/>
      <c r="I171" s="75"/>
      <c r="J171" s="75"/>
      <c r="K171" s="75"/>
      <c r="L171" s="75"/>
      <c r="M171" s="76"/>
      <c r="N171" s="76"/>
      <c r="O171" s="204"/>
      <c r="P171" s="207"/>
      <c r="Q171" s="70"/>
      <c r="R171" s="70"/>
      <c r="S171" s="70"/>
      <c r="T171" s="70"/>
      <c r="U171" s="70"/>
      <c r="V171" s="70"/>
      <c r="W171" s="70"/>
      <c r="X171" s="77"/>
      <c r="Y171" s="53"/>
    </row>
    <row r="172" spans="1:25" ht="88.5" customHeight="1" thickTop="1" thickBot="1" x14ac:dyDescent="0.3">
      <c r="A172" s="53"/>
      <c r="B172" s="78" t="s">
        <v>420</v>
      </c>
      <c r="C172" s="196" t="s">
        <v>421</v>
      </c>
      <c r="D172" s="786" t="s">
        <v>422</v>
      </c>
      <c r="E172" s="777"/>
      <c r="F172" s="79" t="s">
        <v>423</v>
      </c>
      <c r="G172" s="80"/>
      <c r="H172" s="81"/>
      <c r="I172" s="81"/>
      <c r="J172" s="81"/>
      <c r="K172" s="81"/>
      <c r="L172" s="80"/>
      <c r="M172" s="81"/>
      <c r="N172" s="82"/>
      <c r="O172" s="204"/>
      <c r="P172" s="206"/>
      <c r="Q172" s="70"/>
      <c r="R172" s="53"/>
      <c r="S172" s="84"/>
      <c r="T172" s="84"/>
      <c r="U172" s="84"/>
      <c r="V172" s="84"/>
      <c r="W172" s="84"/>
      <c r="X172" s="53"/>
      <c r="Y172" s="53"/>
    </row>
    <row r="173" spans="1:25" ht="75" customHeight="1" thickTop="1" thickBot="1" x14ac:dyDescent="0.3">
      <c r="A173" s="53"/>
      <c r="B173" s="85" t="s">
        <v>424</v>
      </c>
      <c r="C173" s="196" t="s">
        <v>425</v>
      </c>
      <c r="D173" s="784" t="s">
        <v>426</v>
      </c>
      <c r="E173" s="781"/>
      <c r="F173" s="86" t="s">
        <v>427</v>
      </c>
      <c r="G173" s="87"/>
      <c r="H173" s="88"/>
      <c r="I173" s="88"/>
      <c r="J173" s="88"/>
      <c r="K173" s="88"/>
      <c r="L173" s="87"/>
      <c r="M173" s="88"/>
      <c r="N173" s="89"/>
      <c r="O173" s="204"/>
      <c r="P173" s="206"/>
      <c r="Q173" s="70"/>
      <c r="R173" s="53"/>
      <c r="S173" s="57"/>
      <c r="T173" s="57"/>
      <c r="U173" s="57"/>
      <c r="V173" s="57"/>
      <c r="W173" s="57"/>
      <c r="X173" s="53"/>
      <c r="Y173" s="53"/>
    </row>
    <row r="174" spans="1:25" ht="57.75" customHeight="1" thickTop="1" thickBot="1" x14ac:dyDescent="0.3">
      <c r="A174" s="53"/>
      <c r="B174" s="381" t="s">
        <v>428</v>
      </c>
      <c r="C174" s="196" t="s">
        <v>429</v>
      </c>
      <c r="D174" s="152" t="s">
        <v>430</v>
      </c>
      <c r="E174" s="366" t="s">
        <v>919</v>
      </c>
      <c r="F174" s="86" t="s">
        <v>427</v>
      </c>
      <c r="G174" s="116">
        <v>0.9</v>
      </c>
      <c r="H174" s="219">
        <v>0.92</v>
      </c>
      <c r="I174" s="219">
        <v>0.95</v>
      </c>
      <c r="J174" s="219">
        <v>0.98</v>
      </c>
      <c r="K174" s="219">
        <v>1</v>
      </c>
      <c r="L174" s="116">
        <f>K174</f>
        <v>1</v>
      </c>
      <c r="M174" s="94" t="s">
        <v>45</v>
      </c>
      <c r="N174" s="95"/>
      <c r="O174" s="204">
        <f t="shared" ref="O174:O184" si="10">+N174/L174</f>
        <v>0</v>
      </c>
      <c r="P174" s="206"/>
      <c r="Q174" s="120"/>
      <c r="R174" s="53"/>
      <c r="S174" s="57"/>
      <c r="T174" s="57"/>
      <c r="U174" s="57"/>
      <c r="V174" s="57"/>
      <c r="W174" s="57"/>
      <c r="X174" s="53"/>
      <c r="Y174" s="53"/>
    </row>
    <row r="175" spans="1:25" ht="34.5" customHeight="1" thickTop="1" thickBot="1" x14ac:dyDescent="0.3">
      <c r="A175" s="107"/>
      <c r="B175" s="108" t="s">
        <v>36</v>
      </c>
      <c r="C175" s="197" t="s">
        <v>432</v>
      </c>
      <c r="D175" s="780" t="s">
        <v>433</v>
      </c>
      <c r="E175" s="781"/>
      <c r="F175" s="79" t="s">
        <v>427</v>
      </c>
      <c r="G175" s="109">
        <v>4</v>
      </c>
      <c r="H175" s="67">
        <f>138+6</f>
        <v>144</v>
      </c>
      <c r="I175" s="67"/>
      <c r="J175" s="67"/>
      <c r="K175" s="67"/>
      <c r="L175" s="109">
        <f>SUM(H175:K175)</f>
        <v>144</v>
      </c>
      <c r="M175" s="94" t="s">
        <v>32</v>
      </c>
      <c r="N175" s="110"/>
      <c r="O175" s="204">
        <f t="shared" si="10"/>
        <v>0</v>
      </c>
      <c r="P175" s="209"/>
      <c r="Q175" s="111"/>
      <c r="R175" s="107"/>
      <c r="S175" s="112"/>
      <c r="T175" s="112"/>
      <c r="U175" s="112"/>
      <c r="V175" s="112"/>
      <c r="W175" s="114"/>
      <c r="X175" s="107"/>
      <c r="Y175" s="53"/>
    </row>
    <row r="176" spans="1:25" ht="23.25" customHeight="1" thickTop="1" thickBot="1" x14ac:dyDescent="0.3">
      <c r="A176" s="107"/>
      <c r="B176" s="108" t="s">
        <v>50</v>
      </c>
      <c r="C176" s="197" t="s">
        <v>434</v>
      </c>
      <c r="D176" s="780" t="s">
        <v>435</v>
      </c>
      <c r="E176" s="781"/>
      <c r="F176" s="79" t="s">
        <v>427</v>
      </c>
      <c r="G176" s="109">
        <v>4</v>
      </c>
      <c r="H176" s="67">
        <v>1</v>
      </c>
      <c r="I176" s="67">
        <v>1</v>
      </c>
      <c r="J176" s="67">
        <v>1</v>
      </c>
      <c r="K176" s="67">
        <v>1</v>
      </c>
      <c r="L176" s="109">
        <f>SUM(H176:K176)</f>
        <v>4</v>
      </c>
      <c r="M176" s="94" t="s">
        <v>32</v>
      </c>
      <c r="N176" s="110"/>
      <c r="O176" s="204">
        <f t="shared" si="10"/>
        <v>0</v>
      </c>
      <c r="P176" s="212"/>
      <c r="Q176" s="114"/>
      <c r="R176" s="107"/>
      <c r="S176" s="112"/>
      <c r="T176" s="112"/>
      <c r="U176" s="112"/>
      <c r="V176" s="112"/>
      <c r="W176" s="114"/>
      <c r="X176" s="107"/>
      <c r="Y176" s="53"/>
    </row>
    <row r="177" spans="1:25" ht="28.5" thickTop="1" thickBot="1" x14ac:dyDescent="0.3">
      <c r="A177" s="107"/>
      <c r="B177" s="108" t="s">
        <v>53</v>
      </c>
      <c r="C177" s="222" t="s">
        <v>436</v>
      </c>
      <c r="D177" s="778" t="s">
        <v>920</v>
      </c>
      <c r="E177" s="779"/>
      <c r="F177" s="79" t="s">
        <v>427</v>
      </c>
      <c r="G177" s="109">
        <v>4</v>
      </c>
      <c r="H177" s="67">
        <v>1</v>
      </c>
      <c r="I177" s="352">
        <v>1</v>
      </c>
      <c r="J177" s="352">
        <v>1</v>
      </c>
      <c r="K177" s="352">
        <v>1</v>
      </c>
      <c r="L177" s="109">
        <f>SUM(H177:K177)</f>
        <v>4</v>
      </c>
      <c r="M177" s="94" t="s">
        <v>32</v>
      </c>
      <c r="N177" s="110"/>
      <c r="O177" s="204">
        <f t="shared" si="10"/>
        <v>0</v>
      </c>
      <c r="P177" s="224" t="s">
        <v>921</v>
      </c>
      <c r="Q177" s="111"/>
      <c r="R177" s="107"/>
      <c r="S177" s="112"/>
      <c r="T177" s="112"/>
      <c r="U177" s="112"/>
      <c r="V177" s="112"/>
      <c r="W177" s="114"/>
      <c r="X177" s="107"/>
      <c r="Y177" s="53"/>
    </row>
    <row r="178" spans="1:25" ht="36" customHeight="1" thickTop="1" thickBot="1" x14ac:dyDescent="0.3">
      <c r="A178" s="107"/>
      <c r="B178" s="108" t="s">
        <v>56</v>
      </c>
      <c r="C178" s="197" t="s">
        <v>437</v>
      </c>
      <c r="D178" s="780" t="s">
        <v>438</v>
      </c>
      <c r="E178" s="781"/>
      <c r="F178" s="79" t="s">
        <v>427</v>
      </c>
      <c r="G178" s="109">
        <v>0</v>
      </c>
      <c r="H178" s="67">
        <v>4</v>
      </c>
      <c r="I178" s="67">
        <v>0</v>
      </c>
      <c r="J178" s="67">
        <v>0</v>
      </c>
      <c r="K178" s="67">
        <v>0</v>
      </c>
      <c r="L178" s="109">
        <f>SUM(H178:K178)</f>
        <v>4</v>
      </c>
      <c r="M178" s="94" t="s">
        <v>32</v>
      </c>
      <c r="N178" s="110"/>
      <c r="O178" s="204">
        <f t="shared" si="10"/>
        <v>0</v>
      </c>
      <c r="P178" s="209"/>
      <c r="Q178" s="114"/>
      <c r="R178" s="107"/>
      <c r="S178" s="114"/>
      <c r="T178" s="112"/>
      <c r="U178" s="112"/>
      <c r="V178" s="112"/>
      <c r="W178" s="178"/>
      <c r="X178" s="107"/>
      <c r="Y178" s="53"/>
    </row>
    <row r="179" spans="1:25" ht="32.25" customHeight="1" thickTop="1" thickBot="1" x14ac:dyDescent="0.3">
      <c r="A179" s="107"/>
      <c r="B179" s="108" t="s">
        <v>59</v>
      </c>
      <c r="C179" s="197" t="s">
        <v>439</v>
      </c>
      <c r="D179" s="780" t="s">
        <v>440</v>
      </c>
      <c r="E179" s="781"/>
      <c r="F179" s="79" t="s">
        <v>427</v>
      </c>
      <c r="G179" s="122">
        <v>1</v>
      </c>
      <c r="H179" s="123">
        <v>1</v>
      </c>
      <c r="I179" s="123">
        <v>1</v>
      </c>
      <c r="J179" s="123">
        <v>1</v>
      </c>
      <c r="K179" s="123">
        <v>1</v>
      </c>
      <c r="L179" s="122">
        <f>+K179</f>
        <v>1</v>
      </c>
      <c r="M179" s="94" t="s">
        <v>45</v>
      </c>
      <c r="N179" s="110"/>
      <c r="O179" s="204">
        <f t="shared" si="10"/>
        <v>0</v>
      </c>
      <c r="P179" s="209"/>
      <c r="Q179" s="114"/>
      <c r="R179" s="107"/>
      <c r="S179" s="114"/>
      <c r="T179" s="112"/>
      <c r="U179" s="112"/>
      <c r="V179" s="112"/>
      <c r="W179" s="178"/>
      <c r="X179" s="107"/>
      <c r="Y179" s="53"/>
    </row>
    <row r="180" spans="1:25" ht="48.75" customHeight="1" thickTop="1" thickBot="1" x14ac:dyDescent="0.3">
      <c r="A180" s="216"/>
      <c r="B180" s="217" t="s">
        <v>62</v>
      </c>
      <c r="C180" s="222" t="s">
        <v>441</v>
      </c>
      <c r="D180" s="778" t="s">
        <v>442</v>
      </c>
      <c r="E180" s="787"/>
      <c r="F180" s="79" t="s">
        <v>427</v>
      </c>
      <c r="G180" s="100">
        <v>0</v>
      </c>
      <c r="H180" s="134">
        <v>1</v>
      </c>
      <c r="I180" s="134">
        <v>1</v>
      </c>
      <c r="J180" s="134">
        <v>1</v>
      </c>
      <c r="K180" s="134">
        <v>1</v>
      </c>
      <c r="L180" s="122">
        <f>+K180</f>
        <v>1</v>
      </c>
      <c r="M180" s="94" t="s">
        <v>45</v>
      </c>
      <c r="N180" s="102"/>
      <c r="O180" s="204">
        <f t="shared" si="10"/>
        <v>0</v>
      </c>
      <c r="P180" s="206"/>
      <c r="Q180" s="120"/>
      <c r="R180" s="53"/>
      <c r="S180" s="124"/>
      <c r="T180" s="124"/>
      <c r="U180" s="124"/>
      <c r="V180" s="124"/>
      <c r="W180" s="125"/>
      <c r="X180" s="53"/>
      <c r="Y180" s="53"/>
    </row>
    <row r="181" spans="1:25" ht="43.5" customHeight="1" thickTop="1" thickBot="1" x14ac:dyDescent="0.3">
      <c r="A181" s="216"/>
      <c r="B181" s="217" t="s">
        <v>65</v>
      </c>
      <c r="C181" s="222" t="s">
        <v>443</v>
      </c>
      <c r="D181" s="778" t="s">
        <v>444</v>
      </c>
      <c r="E181" s="787"/>
      <c r="F181" s="79" t="s">
        <v>427</v>
      </c>
      <c r="G181" s="100">
        <v>0</v>
      </c>
      <c r="H181" s="101">
        <v>2</v>
      </c>
      <c r="I181" s="101">
        <v>1</v>
      </c>
      <c r="J181" s="101">
        <v>2</v>
      </c>
      <c r="K181" s="101">
        <v>1</v>
      </c>
      <c r="L181" s="100">
        <f>SUM(H181:K181)</f>
        <v>6</v>
      </c>
      <c r="M181" s="94" t="s">
        <v>32</v>
      </c>
      <c r="N181" s="102"/>
      <c r="O181" s="204">
        <f t="shared" si="10"/>
        <v>0</v>
      </c>
      <c r="P181" s="206"/>
      <c r="Q181" s="120"/>
      <c r="R181" s="53"/>
      <c r="S181" s="124"/>
      <c r="T181" s="124"/>
      <c r="U181" s="124"/>
      <c r="V181" s="124"/>
      <c r="W181" s="125"/>
      <c r="X181" s="53"/>
      <c r="Y181" s="53"/>
    </row>
    <row r="182" spans="1:25" ht="33" customHeight="1" thickTop="1" thickBot="1" x14ac:dyDescent="0.3">
      <c r="A182" s="107"/>
      <c r="B182" s="108" t="s">
        <v>99</v>
      </c>
      <c r="C182" s="197" t="s">
        <v>445</v>
      </c>
      <c r="D182" s="788" t="s">
        <v>446</v>
      </c>
      <c r="E182" s="790"/>
      <c r="F182" s="79" t="s">
        <v>301</v>
      </c>
      <c r="G182" s="109">
        <v>0</v>
      </c>
      <c r="H182" s="67">
        <v>0</v>
      </c>
      <c r="I182" s="67">
        <v>1</v>
      </c>
      <c r="J182" s="67">
        <v>0</v>
      </c>
      <c r="K182" s="67">
        <v>0</v>
      </c>
      <c r="L182" s="109">
        <v>1</v>
      </c>
      <c r="M182" s="94" t="s">
        <v>32</v>
      </c>
      <c r="N182" s="110"/>
      <c r="O182" s="204">
        <f t="shared" si="10"/>
        <v>0</v>
      </c>
      <c r="P182" s="206"/>
      <c r="Q182" s="125"/>
      <c r="R182" s="53"/>
      <c r="S182" s="125"/>
      <c r="T182" s="124"/>
      <c r="U182" s="124"/>
      <c r="V182" s="124"/>
      <c r="W182" s="145"/>
      <c r="X182" s="53"/>
      <c r="Y182" s="53"/>
    </row>
    <row r="183" spans="1:25" ht="62.25" customHeight="1" thickTop="1" thickBot="1" x14ac:dyDescent="0.3">
      <c r="A183" s="53"/>
      <c r="B183" s="382" t="s">
        <v>925</v>
      </c>
      <c r="C183" s="196" t="s">
        <v>447</v>
      </c>
      <c r="D183" s="363" t="s">
        <v>448</v>
      </c>
      <c r="E183" s="115" t="s">
        <v>449</v>
      </c>
      <c r="F183" s="86" t="s">
        <v>427</v>
      </c>
      <c r="G183" s="176">
        <v>0.57699999999999996</v>
      </c>
      <c r="H183" s="117">
        <v>0.6</v>
      </c>
      <c r="I183" s="117">
        <v>0.65</v>
      </c>
      <c r="J183" s="117">
        <v>0.7</v>
      </c>
      <c r="K183" s="117">
        <v>0.74</v>
      </c>
      <c r="L183" s="116">
        <f>K183</f>
        <v>0.74</v>
      </c>
      <c r="M183" s="94" t="s">
        <v>45</v>
      </c>
      <c r="N183" s="95"/>
      <c r="O183" s="204">
        <f t="shared" si="10"/>
        <v>0</v>
      </c>
      <c r="P183" s="206"/>
      <c r="Q183" s="120"/>
      <c r="R183" s="53"/>
      <c r="S183" s="57"/>
      <c r="T183" s="57"/>
      <c r="U183" s="57"/>
      <c r="V183" s="57"/>
      <c r="W183" s="57"/>
      <c r="X183" s="53"/>
      <c r="Y183" s="53"/>
    </row>
    <row r="184" spans="1:25" ht="37.5" customHeight="1" thickTop="1" thickBot="1" x14ac:dyDescent="0.3">
      <c r="A184" s="216"/>
      <c r="B184" s="217" t="s">
        <v>33</v>
      </c>
      <c r="C184" s="197" t="s">
        <v>450</v>
      </c>
      <c r="D184" s="788" t="s">
        <v>451</v>
      </c>
      <c r="E184" s="781"/>
      <c r="F184" s="79" t="s">
        <v>427</v>
      </c>
      <c r="G184" s="100">
        <v>1</v>
      </c>
      <c r="H184" s="101">
        <v>1</v>
      </c>
      <c r="I184" s="101">
        <v>1</v>
      </c>
      <c r="J184" s="101">
        <v>1</v>
      </c>
      <c r="K184" s="101">
        <v>1</v>
      </c>
      <c r="L184" s="100">
        <v>1</v>
      </c>
      <c r="M184" s="94" t="s">
        <v>32</v>
      </c>
      <c r="N184" s="102"/>
      <c r="O184" s="204">
        <f t="shared" si="10"/>
        <v>0</v>
      </c>
      <c r="P184" s="208"/>
      <c r="Q184" s="103"/>
      <c r="R184" s="98"/>
      <c r="S184" s="104"/>
      <c r="T184" s="104"/>
      <c r="U184" s="104"/>
      <c r="V184" s="104"/>
      <c r="W184" s="106"/>
      <c r="X184" s="98"/>
      <c r="Y184" s="53"/>
    </row>
    <row r="185" spans="1:25" ht="33.75" customHeight="1" thickTop="1" thickBot="1" x14ac:dyDescent="0.3">
      <c r="A185" s="216"/>
      <c r="B185" s="217"/>
      <c r="C185" s="197" t="s">
        <v>452</v>
      </c>
      <c r="D185" s="788" t="s">
        <v>453</v>
      </c>
      <c r="E185" s="781"/>
      <c r="F185" s="79" t="s">
        <v>427</v>
      </c>
      <c r="G185" s="100"/>
      <c r="H185" s="101"/>
      <c r="I185" s="134">
        <v>1</v>
      </c>
      <c r="J185" s="134">
        <v>1</v>
      </c>
      <c r="K185" s="134">
        <v>1</v>
      </c>
      <c r="L185" s="134">
        <v>1</v>
      </c>
      <c r="M185" s="94" t="s">
        <v>45</v>
      </c>
      <c r="N185" s="102"/>
      <c r="O185" s="204"/>
      <c r="P185" s="208"/>
      <c r="Q185" s="103"/>
      <c r="R185" s="98"/>
      <c r="S185" s="104"/>
      <c r="T185" s="104"/>
      <c r="U185" s="104"/>
      <c r="V185" s="104"/>
      <c r="W185" s="106"/>
      <c r="X185" s="98"/>
      <c r="Y185" s="53"/>
    </row>
    <row r="186" spans="1:25" ht="39.75" customHeight="1" thickTop="1" thickBot="1" x14ac:dyDescent="0.3">
      <c r="A186" s="216"/>
      <c r="B186" s="217" t="s">
        <v>36</v>
      </c>
      <c r="C186" s="197" t="s">
        <v>454</v>
      </c>
      <c r="D186" s="788" t="s">
        <v>455</v>
      </c>
      <c r="E186" s="781"/>
      <c r="F186" s="79" t="s">
        <v>427</v>
      </c>
      <c r="G186" s="180">
        <v>8</v>
      </c>
      <c r="H186" s="180">
        <v>4</v>
      </c>
      <c r="I186" s="180">
        <v>3</v>
      </c>
      <c r="J186" s="180">
        <v>3</v>
      </c>
      <c r="K186" s="180">
        <v>3</v>
      </c>
      <c r="L186" s="180">
        <v>4</v>
      </c>
      <c r="M186" s="94" t="s">
        <v>32</v>
      </c>
      <c r="N186" s="102"/>
      <c r="O186" s="204">
        <f>+N186/L186</f>
        <v>0</v>
      </c>
      <c r="P186" s="206"/>
      <c r="Q186" s="120"/>
      <c r="R186" s="53"/>
      <c r="S186" s="124"/>
      <c r="T186" s="124"/>
      <c r="U186" s="124"/>
      <c r="V186" s="124"/>
      <c r="W186" s="125"/>
      <c r="X186" s="53"/>
      <c r="Y186" s="53"/>
    </row>
    <row r="187" spans="1:25" ht="24.75" customHeight="1" thickTop="1" thickBot="1" x14ac:dyDescent="0.3">
      <c r="A187" s="107"/>
      <c r="B187" s="108" t="s">
        <v>50</v>
      </c>
      <c r="C187" s="197" t="s">
        <v>456</v>
      </c>
      <c r="D187" s="788" t="s">
        <v>457</v>
      </c>
      <c r="E187" s="781"/>
      <c r="F187" s="79" t="s">
        <v>427</v>
      </c>
      <c r="G187" s="181">
        <v>0.51680000000000004</v>
      </c>
      <c r="H187" s="182">
        <v>0.52</v>
      </c>
      <c r="I187" s="182">
        <v>0.53</v>
      </c>
      <c r="J187" s="182">
        <v>0.54</v>
      </c>
      <c r="K187" s="182">
        <v>0.55000000000000004</v>
      </c>
      <c r="L187" s="181">
        <f>K187</f>
        <v>0.55000000000000004</v>
      </c>
      <c r="M187" s="94" t="s">
        <v>45</v>
      </c>
      <c r="N187" s="110"/>
      <c r="O187" s="204">
        <f>+N187/L187</f>
        <v>0</v>
      </c>
      <c r="P187" s="210"/>
      <c r="Q187" s="125"/>
      <c r="R187" s="53"/>
      <c r="S187" s="124"/>
      <c r="T187" s="124"/>
      <c r="U187" s="124"/>
      <c r="V187" s="124"/>
      <c r="W187" s="125"/>
      <c r="X187" s="53"/>
      <c r="Y187" s="53"/>
    </row>
    <row r="188" spans="1:25" ht="23.25" customHeight="1" thickTop="1" thickBot="1" x14ac:dyDescent="0.3">
      <c r="A188" s="107"/>
      <c r="B188" s="108" t="s">
        <v>53</v>
      </c>
      <c r="C188" s="197" t="s">
        <v>458</v>
      </c>
      <c r="D188" s="788" t="s">
        <v>459</v>
      </c>
      <c r="E188" s="781"/>
      <c r="F188" s="79" t="s">
        <v>460</v>
      </c>
      <c r="G188" s="109">
        <v>1</v>
      </c>
      <c r="H188" s="67">
        <v>1</v>
      </c>
      <c r="I188" s="67">
        <v>1</v>
      </c>
      <c r="J188" s="67">
        <v>1</v>
      </c>
      <c r="K188" s="67">
        <v>1</v>
      </c>
      <c r="L188" s="109">
        <v>1</v>
      </c>
      <c r="M188" s="94" t="s">
        <v>32</v>
      </c>
      <c r="N188" s="110"/>
      <c r="O188" s="204">
        <f>+N188/L188</f>
        <v>0</v>
      </c>
      <c r="P188" s="206"/>
      <c r="Q188" s="120"/>
      <c r="R188" s="53"/>
      <c r="S188" s="124"/>
      <c r="T188" s="124"/>
      <c r="U188" s="124"/>
      <c r="V188" s="124"/>
      <c r="W188" s="125"/>
      <c r="X188" s="53"/>
      <c r="Y188" s="53"/>
    </row>
    <row r="189" spans="1:25" ht="25.5" customHeight="1" thickTop="1" thickBot="1" x14ac:dyDescent="0.3">
      <c r="A189" s="107"/>
      <c r="B189" s="108" t="s">
        <v>56</v>
      </c>
      <c r="C189" s="197" t="s">
        <v>461</v>
      </c>
      <c r="D189" s="788" t="s">
        <v>462</v>
      </c>
      <c r="E189" s="781"/>
      <c r="F189" s="79" t="s">
        <v>427</v>
      </c>
      <c r="G189" s="109">
        <v>1</v>
      </c>
      <c r="H189" s="67">
        <v>1</v>
      </c>
      <c r="I189" s="67">
        <v>1</v>
      </c>
      <c r="J189" s="67">
        <v>1</v>
      </c>
      <c r="K189" s="67">
        <v>1</v>
      </c>
      <c r="L189" s="109">
        <v>1</v>
      </c>
      <c r="M189" s="94" t="s">
        <v>32</v>
      </c>
      <c r="N189" s="110"/>
      <c r="O189" s="204">
        <f>+N189/L189</f>
        <v>0</v>
      </c>
      <c r="P189" s="206"/>
      <c r="Q189" s="125"/>
      <c r="R189" s="53"/>
      <c r="S189" s="125"/>
      <c r="T189" s="124"/>
      <c r="U189" s="124"/>
      <c r="V189" s="124"/>
      <c r="W189" s="145"/>
      <c r="X189" s="53"/>
      <c r="Y189" s="53"/>
    </row>
    <row r="190" spans="1:25" ht="33" customHeight="1" thickTop="1" thickBot="1" x14ac:dyDescent="0.3">
      <c r="A190" s="107"/>
      <c r="B190" s="108"/>
      <c r="C190" s="197" t="s">
        <v>463</v>
      </c>
      <c r="D190" s="788" t="s">
        <v>464</v>
      </c>
      <c r="E190" s="781"/>
      <c r="F190" s="79" t="s">
        <v>465</v>
      </c>
      <c r="G190" s="122">
        <v>0</v>
      </c>
      <c r="H190" s="123">
        <v>0</v>
      </c>
      <c r="I190" s="123">
        <v>0.3</v>
      </c>
      <c r="J190" s="123">
        <v>0.35</v>
      </c>
      <c r="K190" s="123">
        <v>0.35</v>
      </c>
      <c r="L190" s="122">
        <v>1</v>
      </c>
      <c r="M190" s="94" t="s">
        <v>45</v>
      </c>
      <c r="N190" s="110"/>
      <c r="O190" s="204"/>
      <c r="P190" s="206"/>
      <c r="Q190" s="125"/>
      <c r="R190" s="53"/>
      <c r="S190" s="125"/>
      <c r="T190" s="124"/>
      <c r="U190" s="124"/>
      <c r="V190" s="124"/>
      <c r="W190" s="145"/>
      <c r="X190" s="53"/>
      <c r="Y190" s="53"/>
    </row>
    <row r="191" spans="1:25" ht="45.75" customHeight="1" thickTop="1" thickBot="1" x14ac:dyDescent="0.3">
      <c r="A191" s="216"/>
      <c r="B191" s="217" t="s">
        <v>59</v>
      </c>
      <c r="C191" s="222" t="s">
        <v>466</v>
      </c>
      <c r="D191" s="788" t="s">
        <v>467</v>
      </c>
      <c r="E191" s="781"/>
      <c r="F191" s="79" t="s">
        <v>465</v>
      </c>
      <c r="G191" s="100">
        <v>0</v>
      </c>
      <c r="H191" s="101">
        <v>1</v>
      </c>
      <c r="I191" s="101">
        <v>1</v>
      </c>
      <c r="J191" s="101">
        <v>1</v>
      </c>
      <c r="K191" s="101">
        <v>1</v>
      </c>
      <c r="L191" s="100">
        <f>SUM(H191:K191)</f>
        <v>4</v>
      </c>
      <c r="M191" s="94" t="s">
        <v>32</v>
      </c>
      <c r="N191" s="102"/>
      <c r="O191" s="204">
        <f t="shared" ref="O191:O201" si="11">+N191/L191</f>
        <v>0</v>
      </c>
      <c r="P191" s="206"/>
      <c r="Q191" s="120"/>
      <c r="R191" s="53"/>
      <c r="S191" s="124"/>
      <c r="T191" s="124"/>
      <c r="U191" s="124"/>
      <c r="V191" s="124"/>
      <c r="W191" s="125"/>
      <c r="X191" s="53"/>
      <c r="Y191" s="53"/>
    </row>
    <row r="192" spans="1:25" ht="31.5" customHeight="1" thickTop="1" thickBot="1" x14ac:dyDescent="0.3">
      <c r="A192" s="216"/>
      <c r="B192" s="217" t="s">
        <v>62</v>
      </c>
      <c r="C192" s="222" t="s">
        <v>468</v>
      </c>
      <c r="D192" s="788" t="s">
        <v>469</v>
      </c>
      <c r="E192" s="781"/>
      <c r="F192" s="79" t="s">
        <v>465</v>
      </c>
      <c r="G192" s="100">
        <v>0</v>
      </c>
      <c r="H192" s="101">
        <v>1</v>
      </c>
      <c r="I192" s="101">
        <v>1</v>
      </c>
      <c r="J192" s="101">
        <v>1</v>
      </c>
      <c r="K192" s="101">
        <v>1</v>
      </c>
      <c r="L192" s="100">
        <f>SUM(H192:K192)</f>
        <v>4</v>
      </c>
      <c r="M192" s="94" t="s">
        <v>32</v>
      </c>
      <c r="N192" s="102"/>
      <c r="O192" s="204">
        <f t="shared" si="11"/>
        <v>0</v>
      </c>
      <c r="P192" s="206"/>
      <c r="Q192" s="120"/>
      <c r="R192" s="53"/>
      <c r="S192" s="124"/>
      <c r="T192" s="124"/>
      <c r="U192" s="124"/>
      <c r="V192" s="124"/>
      <c r="W192" s="125"/>
      <c r="X192" s="53"/>
      <c r="Y192" s="53"/>
    </row>
    <row r="193" spans="1:25" ht="33" customHeight="1" thickTop="1" thickBot="1" x14ac:dyDescent="0.3">
      <c r="A193" s="216"/>
      <c r="B193" s="217" t="s">
        <v>65</v>
      </c>
      <c r="C193" s="222" t="s">
        <v>470</v>
      </c>
      <c r="D193" s="788" t="s">
        <v>471</v>
      </c>
      <c r="E193" s="781"/>
      <c r="F193" s="79" t="s">
        <v>465</v>
      </c>
      <c r="G193" s="100">
        <v>0</v>
      </c>
      <c r="H193" s="101">
        <v>40</v>
      </c>
      <c r="I193" s="101">
        <v>40</v>
      </c>
      <c r="J193" s="101">
        <v>30</v>
      </c>
      <c r="K193" s="101">
        <v>27</v>
      </c>
      <c r="L193" s="100">
        <f>SUM(H193:K193)</f>
        <v>137</v>
      </c>
      <c r="M193" s="94" t="s">
        <v>32</v>
      </c>
      <c r="N193" s="102"/>
      <c r="O193" s="204">
        <f t="shared" si="11"/>
        <v>0</v>
      </c>
      <c r="P193" s="206"/>
      <c r="Q193" s="120"/>
      <c r="R193" s="53"/>
      <c r="S193" s="124"/>
      <c r="T193" s="124"/>
      <c r="U193" s="124"/>
      <c r="V193" s="124"/>
      <c r="W193" s="125"/>
      <c r="X193" s="53"/>
      <c r="Y193" s="53"/>
    </row>
    <row r="194" spans="1:25" ht="39" customHeight="1" thickTop="1" thickBot="1" x14ac:dyDescent="0.3">
      <c r="A194" s="216"/>
      <c r="B194" s="217" t="s">
        <v>99</v>
      </c>
      <c r="C194" s="222" t="s">
        <v>472</v>
      </c>
      <c r="D194" s="788" t="s">
        <v>473</v>
      </c>
      <c r="E194" s="781"/>
      <c r="F194" s="79" t="s">
        <v>465</v>
      </c>
      <c r="G194" s="109">
        <v>0</v>
      </c>
      <c r="H194" s="183">
        <v>0.5</v>
      </c>
      <c r="I194" s="183">
        <v>0.5</v>
      </c>
      <c r="J194" s="183">
        <v>0</v>
      </c>
      <c r="K194" s="183">
        <v>0</v>
      </c>
      <c r="L194" s="122">
        <f>SUBTOTAL(9,H194:K194)</f>
        <v>1</v>
      </c>
      <c r="M194" s="94" t="s">
        <v>45</v>
      </c>
      <c r="N194" s="102"/>
      <c r="O194" s="204">
        <f t="shared" si="11"/>
        <v>0</v>
      </c>
      <c r="P194" s="206"/>
      <c r="Q194" s="120"/>
      <c r="R194" s="53"/>
      <c r="S194" s="124"/>
      <c r="T194" s="124"/>
      <c r="U194" s="124"/>
      <c r="V194" s="124"/>
      <c r="W194" s="125"/>
      <c r="X194" s="53"/>
      <c r="Y194" s="53"/>
    </row>
    <row r="195" spans="1:25" ht="40.5" customHeight="1" thickTop="1" thickBot="1" x14ac:dyDescent="0.3">
      <c r="A195" s="216"/>
      <c r="B195" s="217" t="s">
        <v>66</v>
      </c>
      <c r="C195" s="222" t="s">
        <v>474</v>
      </c>
      <c r="D195" s="788" t="s">
        <v>475</v>
      </c>
      <c r="E195" s="781"/>
      <c r="F195" s="79" t="s">
        <v>465</v>
      </c>
      <c r="G195" s="109">
        <v>0</v>
      </c>
      <c r="H195" s="184">
        <v>1</v>
      </c>
      <c r="I195" s="184">
        <v>45</v>
      </c>
      <c r="J195" s="184">
        <v>45</v>
      </c>
      <c r="K195" s="184">
        <v>47</v>
      </c>
      <c r="L195" s="109">
        <f>SUBTOTAL(9,H195:K195)</f>
        <v>138</v>
      </c>
      <c r="M195" s="94" t="s">
        <v>32</v>
      </c>
      <c r="N195" s="110"/>
      <c r="O195" s="204">
        <f t="shared" si="11"/>
        <v>0</v>
      </c>
      <c r="P195" s="206"/>
      <c r="Q195" s="125"/>
      <c r="R195" s="53"/>
      <c r="S195" s="125"/>
      <c r="T195" s="124"/>
      <c r="U195" s="124"/>
      <c r="V195" s="124"/>
      <c r="W195" s="145"/>
      <c r="X195" s="53"/>
      <c r="Y195" s="53"/>
    </row>
    <row r="196" spans="1:25" ht="30.75" customHeight="1" thickTop="1" thickBot="1" x14ac:dyDescent="0.3">
      <c r="A196" s="216"/>
      <c r="B196" s="217" t="s">
        <v>69</v>
      </c>
      <c r="C196" s="197" t="s">
        <v>476</v>
      </c>
      <c r="D196" s="788" t="s">
        <v>477</v>
      </c>
      <c r="E196" s="781"/>
      <c r="F196" s="79" t="s">
        <v>465</v>
      </c>
      <c r="G196" s="109">
        <v>2</v>
      </c>
      <c r="H196" s="184">
        <v>2</v>
      </c>
      <c r="I196" s="184">
        <v>2</v>
      </c>
      <c r="J196" s="184">
        <v>2</v>
      </c>
      <c r="K196" s="184">
        <v>2</v>
      </c>
      <c r="L196" s="109">
        <f>SUBTOTAL(9,H196:K196)</f>
        <v>8</v>
      </c>
      <c r="M196" s="94" t="s">
        <v>32</v>
      </c>
      <c r="N196" s="110"/>
      <c r="O196" s="204">
        <f t="shared" si="11"/>
        <v>0</v>
      </c>
      <c r="P196" s="206"/>
      <c r="Q196" s="125"/>
      <c r="R196" s="53"/>
      <c r="S196" s="125"/>
      <c r="T196" s="124"/>
      <c r="U196" s="124"/>
      <c r="V196" s="124"/>
      <c r="W196" s="145"/>
      <c r="X196" s="53"/>
      <c r="Y196" s="53"/>
    </row>
    <row r="197" spans="1:25" ht="30.75" customHeight="1" thickTop="1" thickBot="1" x14ac:dyDescent="0.3">
      <c r="A197" s="216"/>
      <c r="B197" s="217" t="s">
        <v>72</v>
      </c>
      <c r="C197" s="222" t="s">
        <v>478</v>
      </c>
      <c r="D197" s="788" t="s">
        <v>479</v>
      </c>
      <c r="E197" s="781"/>
      <c r="F197" s="79" t="s">
        <v>465</v>
      </c>
      <c r="G197" s="109">
        <v>4</v>
      </c>
      <c r="H197" s="184">
        <v>4</v>
      </c>
      <c r="I197" s="184">
        <v>4</v>
      </c>
      <c r="J197" s="184">
        <v>4</v>
      </c>
      <c r="K197" s="184">
        <v>4</v>
      </c>
      <c r="L197" s="109">
        <v>4</v>
      </c>
      <c r="M197" s="94" t="s">
        <v>32</v>
      </c>
      <c r="N197" s="110"/>
      <c r="O197" s="204">
        <f t="shared" si="11"/>
        <v>0</v>
      </c>
      <c r="P197" s="206"/>
      <c r="Q197" s="125"/>
      <c r="R197" s="53"/>
      <c r="S197" s="125"/>
      <c r="T197" s="124"/>
      <c r="U197" s="124"/>
      <c r="V197" s="124"/>
      <c r="W197" s="145"/>
      <c r="X197" s="53"/>
      <c r="Y197" s="53"/>
    </row>
    <row r="198" spans="1:25" ht="31.5" customHeight="1" thickTop="1" thickBot="1" x14ac:dyDescent="0.3">
      <c r="A198" s="216"/>
      <c r="B198" s="217" t="s">
        <v>75</v>
      </c>
      <c r="C198" s="222" t="s">
        <v>480</v>
      </c>
      <c r="D198" s="778" t="s">
        <v>481</v>
      </c>
      <c r="E198" s="779"/>
      <c r="F198" s="79" t="s">
        <v>337</v>
      </c>
      <c r="G198" s="100">
        <v>0</v>
      </c>
      <c r="H198" s="101">
        <v>1</v>
      </c>
      <c r="I198" s="101">
        <v>0</v>
      </c>
      <c r="J198" s="101">
        <v>0</v>
      </c>
      <c r="K198" s="101">
        <v>0</v>
      </c>
      <c r="L198" s="100">
        <f>SUM(H198:K198)</f>
        <v>1</v>
      </c>
      <c r="M198" s="94" t="s">
        <v>32</v>
      </c>
      <c r="N198" s="102"/>
      <c r="O198" s="204">
        <f t="shared" si="11"/>
        <v>0</v>
      </c>
      <c r="P198" s="206"/>
      <c r="Q198" s="120"/>
      <c r="R198" s="53"/>
      <c r="S198" s="124"/>
      <c r="T198" s="124"/>
      <c r="U198" s="124"/>
      <c r="V198" s="124"/>
      <c r="W198" s="125"/>
      <c r="X198" s="53"/>
      <c r="Y198" s="53"/>
    </row>
    <row r="199" spans="1:25" ht="38.25" customHeight="1" thickTop="1" thickBot="1" x14ac:dyDescent="0.3">
      <c r="A199" s="216"/>
      <c r="B199" s="217" t="s">
        <v>78</v>
      </c>
      <c r="C199" s="222" t="s">
        <v>482</v>
      </c>
      <c r="D199" s="778" t="s">
        <v>483</v>
      </c>
      <c r="E199" s="779"/>
      <c r="F199" s="79" t="s">
        <v>337</v>
      </c>
      <c r="G199" s="100">
        <v>0</v>
      </c>
      <c r="H199" s="101">
        <v>1</v>
      </c>
      <c r="I199" s="101">
        <v>0</v>
      </c>
      <c r="J199" s="101">
        <v>0</v>
      </c>
      <c r="K199" s="101">
        <v>0</v>
      </c>
      <c r="L199" s="100">
        <f>SUM(H199:K199)</f>
        <v>1</v>
      </c>
      <c r="M199" s="94" t="s">
        <v>32</v>
      </c>
      <c r="N199" s="102"/>
      <c r="O199" s="204">
        <f t="shared" si="11"/>
        <v>0</v>
      </c>
      <c r="P199" s="208"/>
      <c r="Q199" s="106"/>
      <c r="R199" s="98"/>
      <c r="S199" s="106"/>
      <c r="T199" s="104"/>
      <c r="U199" s="104"/>
      <c r="V199" s="104"/>
      <c r="W199" s="185"/>
      <c r="X199" s="98"/>
      <c r="Y199" s="53"/>
    </row>
    <row r="200" spans="1:25" ht="30" customHeight="1" thickTop="1" thickBot="1" x14ac:dyDescent="0.3">
      <c r="A200" s="216"/>
      <c r="B200" s="217" t="s">
        <v>56</v>
      </c>
      <c r="C200" s="222" t="s">
        <v>484</v>
      </c>
      <c r="D200" s="778" t="s">
        <v>485</v>
      </c>
      <c r="E200" s="779"/>
      <c r="F200" s="79" t="s">
        <v>486</v>
      </c>
      <c r="G200" s="100">
        <v>0</v>
      </c>
      <c r="H200" s="134">
        <v>1</v>
      </c>
      <c r="I200" s="134">
        <v>1</v>
      </c>
      <c r="J200" s="134">
        <v>1</v>
      </c>
      <c r="K200" s="134">
        <v>1</v>
      </c>
      <c r="L200" s="135">
        <f>H200</f>
        <v>1</v>
      </c>
      <c r="M200" s="94" t="s">
        <v>45</v>
      </c>
      <c r="N200" s="102"/>
      <c r="O200" s="204">
        <f t="shared" si="11"/>
        <v>0</v>
      </c>
      <c r="P200" s="206"/>
      <c r="Q200" s="120"/>
      <c r="R200" s="53"/>
      <c r="S200" s="124"/>
      <c r="T200" s="124"/>
      <c r="U200" s="124"/>
      <c r="V200" s="124"/>
      <c r="W200" s="125"/>
      <c r="X200" s="53"/>
      <c r="Y200" s="53"/>
    </row>
    <row r="201" spans="1:25" ht="41.25" customHeight="1" thickTop="1" thickBot="1" x14ac:dyDescent="0.3">
      <c r="A201" s="216"/>
      <c r="B201" s="217" t="s">
        <v>59</v>
      </c>
      <c r="C201" s="222" t="s">
        <v>487</v>
      </c>
      <c r="D201" s="778" t="s">
        <v>488</v>
      </c>
      <c r="E201" s="779"/>
      <c r="F201" s="79" t="s">
        <v>486</v>
      </c>
      <c r="G201" s="100">
        <v>0</v>
      </c>
      <c r="H201" s="134">
        <v>0.1</v>
      </c>
      <c r="I201" s="134">
        <v>0.1</v>
      </c>
      <c r="J201" s="134">
        <v>0.1</v>
      </c>
      <c r="K201" s="134">
        <v>0.1</v>
      </c>
      <c r="L201" s="135">
        <f>H201</f>
        <v>0.1</v>
      </c>
      <c r="M201" s="94" t="s">
        <v>45</v>
      </c>
      <c r="N201" s="102"/>
      <c r="O201" s="204">
        <f t="shared" si="11"/>
        <v>0</v>
      </c>
      <c r="P201" s="206"/>
      <c r="Q201" s="120"/>
      <c r="R201" s="53"/>
      <c r="S201" s="124"/>
      <c r="T201" s="124"/>
      <c r="U201" s="124"/>
      <c r="V201" s="124"/>
      <c r="W201" s="125"/>
      <c r="X201" s="53"/>
      <c r="Y201" s="53"/>
    </row>
    <row r="202" spans="1:25" ht="33" customHeight="1" thickTop="1" thickBot="1" x14ac:dyDescent="0.3">
      <c r="A202" s="216"/>
      <c r="B202" s="316"/>
      <c r="C202" s="222" t="s">
        <v>489</v>
      </c>
      <c r="D202" s="778" t="s">
        <v>490</v>
      </c>
      <c r="E202" s="779"/>
      <c r="F202" s="79" t="s">
        <v>486</v>
      </c>
      <c r="G202" s="100">
        <v>0</v>
      </c>
      <c r="H202" s="134">
        <v>1</v>
      </c>
      <c r="I202" s="134">
        <v>1</v>
      </c>
      <c r="J202" s="134">
        <v>1</v>
      </c>
      <c r="K202" s="134">
        <v>1</v>
      </c>
      <c r="L202" s="135">
        <f>H202</f>
        <v>1</v>
      </c>
      <c r="M202" s="94" t="s">
        <v>45</v>
      </c>
      <c r="N202" s="102"/>
      <c r="O202" s="204"/>
      <c r="P202" s="206"/>
      <c r="Q202" s="120"/>
      <c r="R202" s="53"/>
      <c r="S202" s="124"/>
      <c r="T202" s="124"/>
      <c r="U202" s="124"/>
      <c r="V202" s="124"/>
      <c r="W202" s="125"/>
      <c r="X202" s="53"/>
      <c r="Y202" s="53"/>
    </row>
    <row r="203" spans="1:25" ht="41.25" customHeight="1" thickTop="1" thickBot="1" x14ac:dyDescent="0.3">
      <c r="A203" s="216"/>
      <c r="B203" s="316"/>
      <c r="C203" s="222" t="s">
        <v>491</v>
      </c>
      <c r="D203" s="778" t="s">
        <v>492</v>
      </c>
      <c r="E203" s="779"/>
      <c r="F203" s="79" t="s">
        <v>493</v>
      </c>
      <c r="G203" s="134">
        <v>1</v>
      </c>
      <c r="H203" s="134">
        <v>1</v>
      </c>
      <c r="I203" s="134">
        <v>1</v>
      </c>
      <c r="J203" s="134">
        <v>1</v>
      </c>
      <c r="K203" s="134">
        <v>1</v>
      </c>
      <c r="L203" s="134">
        <v>1</v>
      </c>
      <c r="M203" s="94" t="s">
        <v>45</v>
      </c>
      <c r="N203" s="102"/>
      <c r="O203" s="204"/>
      <c r="P203" s="206"/>
      <c r="Q203" s="120"/>
      <c r="R203" s="53"/>
      <c r="S203" s="124"/>
      <c r="T203" s="124"/>
      <c r="U203" s="124"/>
      <c r="V203" s="124"/>
      <c r="W203" s="125"/>
      <c r="X203" s="53"/>
      <c r="Y203" s="53"/>
    </row>
    <row r="204" spans="1:25" ht="66" customHeight="1" thickTop="1" thickBot="1" x14ac:dyDescent="0.3">
      <c r="A204" s="53"/>
      <c r="B204" s="381" t="s">
        <v>494</v>
      </c>
      <c r="C204" s="196" t="s">
        <v>495</v>
      </c>
      <c r="D204" s="152" t="s">
        <v>496</v>
      </c>
      <c r="E204" s="367" t="s">
        <v>497</v>
      </c>
      <c r="F204" s="86" t="s">
        <v>427</v>
      </c>
      <c r="G204" s="116">
        <v>0.1</v>
      </c>
      <c r="H204" s="117">
        <v>0.2</v>
      </c>
      <c r="I204" s="117">
        <v>0.55000000000000004</v>
      </c>
      <c r="J204" s="117">
        <v>0.82</v>
      </c>
      <c r="K204" s="117">
        <v>1</v>
      </c>
      <c r="L204" s="116">
        <f>+K204</f>
        <v>1</v>
      </c>
      <c r="M204" s="94" t="s">
        <v>45</v>
      </c>
      <c r="N204" s="95"/>
      <c r="O204" s="204">
        <f t="shared" ref="O204:O214" si="12">+N204/L204</f>
        <v>0</v>
      </c>
      <c r="P204" s="206"/>
      <c r="Q204" s="120"/>
      <c r="R204" s="53"/>
      <c r="S204" s="57"/>
      <c r="T204" s="57"/>
      <c r="U204" s="57"/>
      <c r="V204" s="57"/>
      <c r="W204" s="57"/>
      <c r="X204" s="53"/>
      <c r="Y204" s="53"/>
    </row>
    <row r="205" spans="1:25" ht="38.25" customHeight="1" thickTop="1" thickBot="1" x14ac:dyDescent="0.3">
      <c r="A205" s="216"/>
      <c r="B205" s="217" t="s">
        <v>33</v>
      </c>
      <c r="C205" s="222" t="s">
        <v>498</v>
      </c>
      <c r="D205" s="778" t="s">
        <v>499</v>
      </c>
      <c r="E205" s="779"/>
      <c r="F205" s="79" t="s">
        <v>427</v>
      </c>
      <c r="G205" s="186">
        <v>0.6</v>
      </c>
      <c r="H205" s="177">
        <v>0.7</v>
      </c>
      <c r="I205" s="177">
        <v>0.8</v>
      </c>
      <c r="J205" s="177">
        <v>0.9</v>
      </c>
      <c r="K205" s="177">
        <v>1</v>
      </c>
      <c r="L205" s="186">
        <v>1</v>
      </c>
      <c r="M205" s="94" t="s">
        <v>45</v>
      </c>
      <c r="N205" s="110"/>
      <c r="O205" s="204">
        <f t="shared" si="12"/>
        <v>0</v>
      </c>
      <c r="P205" s="206"/>
      <c r="Q205" s="120"/>
      <c r="R205" s="53"/>
      <c r="S205" s="124"/>
      <c r="T205" s="124"/>
      <c r="U205" s="124"/>
      <c r="V205" s="124"/>
      <c r="W205" s="125"/>
      <c r="X205" s="53"/>
      <c r="Y205" s="53"/>
    </row>
    <row r="206" spans="1:25" ht="29.25" customHeight="1" thickTop="1" thickBot="1" x14ac:dyDescent="0.3">
      <c r="A206" s="216"/>
      <c r="B206" s="217" t="s">
        <v>36</v>
      </c>
      <c r="C206" s="222" t="s">
        <v>500</v>
      </c>
      <c r="D206" s="778" t="s">
        <v>501</v>
      </c>
      <c r="E206" s="779"/>
      <c r="F206" s="79" t="s">
        <v>427</v>
      </c>
      <c r="G206" s="186">
        <v>0.1</v>
      </c>
      <c r="H206" s="177">
        <v>0.2</v>
      </c>
      <c r="I206" s="177">
        <v>0.55000000000000004</v>
      </c>
      <c r="J206" s="177">
        <v>0.82</v>
      </c>
      <c r="K206" s="177">
        <v>1</v>
      </c>
      <c r="L206" s="186">
        <f>K206</f>
        <v>1</v>
      </c>
      <c r="M206" s="94" t="s">
        <v>45</v>
      </c>
      <c r="N206" s="102"/>
      <c r="O206" s="204">
        <f t="shared" si="12"/>
        <v>0</v>
      </c>
      <c r="P206" s="206"/>
      <c r="Q206" s="120"/>
      <c r="R206" s="53"/>
      <c r="S206" s="124"/>
      <c r="T206" s="124"/>
      <c r="U206" s="124"/>
      <c r="V206" s="124"/>
      <c r="W206" s="125"/>
      <c r="X206" s="53"/>
      <c r="Y206" s="53"/>
    </row>
    <row r="207" spans="1:25" ht="35.25" customHeight="1" thickTop="1" thickBot="1" x14ac:dyDescent="0.3">
      <c r="A207" s="216"/>
      <c r="B207" s="217" t="s">
        <v>50</v>
      </c>
      <c r="C207" s="222" t="s">
        <v>502</v>
      </c>
      <c r="D207" s="778" t="s">
        <v>503</v>
      </c>
      <c r="E207" s="779"/>
      <c r="F207" s="79" t="s">
        <v>427</v>
      </c>
      <c r="G207" s="100">
        <v>0</v>
      </c>
      <c r="H207" s="101">
        <v>2</v>
      </c>
      <c r="I207" s="101">
        <v>0</v>
      </c>
      <c r="J207" s="101">
        <v>0</v>
      </c>
      <c r="K207" s="101">
        <v>0</v>
      </c>
      <c r="L207" s="100">
        <f>SUM(H207:K207)</f>
        <v>2</v>
      </c>
      <c r="M207" s="94" t="s">
        <v>32</v>
      </c>
      <c r="N207" s="102"/>
      <c r="O207" s="204">
        <f t="shared" si="12"/>
        <v>0</v>
      </c>
      <c r="P207" s="206"/>
      <c r="Q207" s="120"/>
      <c r="R207" s="53"/>
      <c r="S207" s="124"/>
      <c r="T207" s="124"/>
      <c r="U207" s="124"/>
      <c r="V207" s="124"/>
      <c r="W207" s="125"/>
      <c r="X207" s="53"/>
      <c r="Y207" s="53"/>
    </row>
    <row r="208" spans="1:25" ht="39.75" customHeight="1" thickTop="1" thickBot="1" x14ac:dyDescent="0.3">
      <c r="A208" s="216"/>
      <c r="B208" s="217" t="s">
        <v>53</v>
      </c>
      <c r="C208" s="222" t="s">
        <v>504</v>
      </c>
      <c r="D208" s="778" t="s">
        <v>505</v>
      </c>
      <c r="E208" s="779"/>
      <c r="F208" s="79" t="s">
        <v>301</v>
      </c>
      <c r="G208" s="100">
        <v>0</v>
      </c>
      <c r="H208" s="101">
        <v>1</v>
      </c>
      <c r="I208" s="101">
        <v>0</v>
      </c>
      <c r="J208" s="101">
        <v>0</v>
      </c>
      <c r="K208" s="101">
        <v>0</v>
      </c>
      <c r="L208" s="100">
        <f>SUM(H208:K208)</f>
        <v>1</v>
      </c>
      <c r="M208" s="94" t="s">
        <v>32</v>
      </c>
      <c r="N208" s="102"/>
      <c r="O208" s="204">
        <f t="shared" si="12"/>
        <v>0</v>
      </c>
      <c r="P208" s="206"/>
      <c r="Q208" s="120"/>
      <c r="R208" s="53"/>
      <c r="S208" s="124"/>
      <c r="T208" s="124"/>
      <c r="U208" s="124"/>
      <c r="V208" s="124"/>
      <c r="W208" s="125"/>
      <c r="X208" s="53"/>
      <c r="Y208" s="53"/>
    </row>
    <row r="209" spans="1:25" ht="51" customHeight="1" thickTop="1" thickBot="1" x14ac:dyDescent="0.3">
      <c r="A209" s="216"/>
      <c r="B209" s="217" t="s">
        <v>62</v>
      </c>
      <c r="C209" s="222" t="s">
        <v>506</v>
      </c>
      <c r="D209" s="778" t="s">
        <v>507</v>
      </c>
      <c r="E209" s="779"/>
      <c r="F209" s="79" t="s">
        <v>460</v>
      </c>
      <c r="G209" s="100">
        <v>0</v>
      </c>
      <c r="H209" s="134">
        <v>1</v>
      </c>
      <c r="I209" s="134">
        <v>1</v>
      </c>
      <c r="J209" s="134">
        <v>1</v>
      </c>
      <c r="K209" s="134">
        <v>1</v>
      </c>
      <c r="L209" s="135">
        <f>K209</f>
        <v>1</v>
      </c>
      <c r="M209" s="94" t="s">
        <v>45</v>
      </c>
      <c r="N209" s="102"/>
      <c r="O209" s="204">
        <f t="shared" si="12"/>
        <v>0</v>
      </c>
      <c r="P209" s="206"/>
      <c r="Q209" s="120"/>
      <c r="R209" s="53"/>
      <c r="S209" s="124"/>
      <c r="T209" s="124"/>
      <c r="U209" s="124"/>
      <c r="V209" s="124"/>
      <c r="W209" s="125"/>
      <c r="X209" s="53"/>
      <c r="Y209" s="53"/>
    </row>
    <row r="210" spans="1:25" ht="51" customHeight="1" thickTop="1" thickBot="1" x14ac:dyDescent="0.3">
      <c r="A210" s="216"/>
      <c r="B210" s="217" t="s">
        <v>65</v>
      </c>
      <c r="C210" s="222" t="s">
        <v>508</v>
      </c>
      <c r="D210" s="778" t="s">
        <v>509</v>
      </c>
      <c r="E210" s="779"/>
      <c r="F210" s="79" t="s">
        <v>460</v>
      </c>
      <c r="G210" s="100">
        <v>0</v>
      </c>
      <c r="H210" s="134">
        <v>0.15</v>
      </c>
      <c r="I210" s="134">
        <v>0.45</v>
      </c>
      <c r="J210" s="134">
        <v>0.7</v>
      </c>
      <c r="K210" s="134">
        <v>1</v>
      </c>
      <c r="L210" s="135">
        <f>K210</f>
        <v>1</v>
      </c>
      <c r="M210" s="94" t="s">
        <v>45</v>
      </c>
      <c r="N210" s="102"/>
      <c r="O210" s="204">
        <f t="shared" si="12"/>
        <v>0</v>
      </c>
      <c r="P210" s="206"/>
      <c r="Q210" s="120"/>
      <c r="R210" s="53"/>
      <c r="S210" s="124"/>
      <c r="T210" s="124"/>
      <c r="U210" s="124"/>
      <c r="V210" s="124"/>
      <c r="W210" s="125"/>
      <c r="X210" s="53"/>
      <c r="Y210" s="53"/>
    </row>
    <row r="211" spans="1:25" ht="39" customHeight="1" thickTop="1" thickBot="1" x14ac:dyDescent="0.3">
      <c r="A211" s="107"/>
      <c r="B211" s="108" t="s">
        <v>99</v>
      </c>
      <c r="C211" s="197" t="s">
        <v>510</v>
      </c>
      <c r="D211" s="780" t="s">
        <v>511</v>
      </c>
      <c r="E211" s="781"/>
      <c r="F211" s="79" t="s">
        <v>460</v>
      </c>
      <c r="G211" s="109">
        <v>0</v>
      </c>
      <c r="H211" s="123">
        <v>0.15</v>
      </c>
      <c r="I211" s="123">
        <v>0.45</v>
      </c>
      <c r="J211" s="123">
        <v>0.7</v>
      </c>
      <c r="K211" s="123">
        <v>1</v>
      </c>
      <c r="L211" s="135">
        <f>K211</f>
        <v>1</v>
      </c>
      <c r="M211" s="94" t="s">
        <v>45</v>
      </c>
      <c r="N211" s="110"/>
      <c r="O211" s="204">
        <f t="shared" si="12"/>
        <v>0</v>
      </c>
      <c r="P211" s="209"/>
      <c r="Q211" s="111"/>
      <c r="R211" s="107"/>
      <c r="S211" s="112"/>
      <c r="T211" s="112"/>
      <c r="U211" s="112"/>
      <c r="V211" s="112"/>
      <c r="W211" s="114"/>
      <c r="X211" s="107"/>
      <c r="Y211" s="53"/>
    </row>
    <row r="212" spans="1:25" ht="30" customHeight="1" thickTop="1" thickBot="1" x14ac:dyDescent="0.3">
      <c r="A212" s="107"/>
      <c r="B212" s="108" t="s">
        <v>75</v>
      </c>
      <c r="C212" s="197" t="s">
        <v>512</v>
      </c>
      <c r="D212" s="780" t="s">
        <v>513</v>
      </c>
      <c r="E212" s="781"/>
      <c r="F212" s="79" t="s">
        <v>357</v>
      </c>
      <c r="G212" s="109">
        <v>0</v>
      </c>
      <c r="H212" s="184">
        <v>2</v>
      </c>
      <c r="I212" s="184">
        <v>0</v>
      </c>
      <c r="J212" s="184">
        <v>0</v>
      </c>
      <c r="K212" s="184">
        <v>0</v>
      </c>
      <c r="L212" s="109">
        <f>SUBTOTAL(9,H212:K212)</f>
        <v>2</v>
      </c>
      <c r="M212" s="94" t="s">
        <v>32</v>
      </c>
      <c r="N212" s="110"/>
      <c r="O212" s="204">
        <f t="shared" si="12"/>
        <v>0</v>
      </c>
      <c r="P212" s="206"/>
      <c r="Q212" s="125"/>
      <c r="R212" s="53"/>
      <c r="S212" s="125"/>
      <c r="T212" s="124"/>
      <c r="U212" s="124"/>
      <c r="V212" s="124"/>
      <c r="W212" s="145"/>
      <c r="X212" s="53"/>
      <c r="Y212" s="53"/>
    </row>
    <row r="213" spans="1:25" ht="42.75" customHeight="1" thickTop="1" thickBot="1" x14ac:dyDescent="0.3">
      <c r="A213" s="107"/>
      <c r="B213" s="108" t="s">
        <v>78</v>
      </c>
      <c r="C213" s="197" t="s">
        <v>514</v>
      </c>
      <c r="D213" s="780" t="s">
        <v>515</v>
      </c>
      <c r="E213" s="781"/>
      <c r="F213" s="79" t="s">
        <v>460</v>
      </c>
      <c r="G213" s="122">
        <v>0</v>
      </c>
      <c r="H213" s="123">
        <v>0.15</v>
      </c>
      <c r="I213" s="123">
        <v>0.45</v>
      </c>
      <c r="J213" s="123">
        <v>0.7</v>
      </c>
      <c r="K213" s="123">
        <v>1</v>
      </c>
      <c r="L213" s="135">
        <f>K213</f>
        <v>1</v>
      </c>
      <c r="M213" s="94" t="s">
        <v>45</v>
      </c>
      <c r="N213" s="110"/>
      <c r="O213" s="204">
        <f t="shared" si="12"/>
        <v>0</v>
      </c>
      <c r="P213" s="206"/>
      <c r="Q213" s="125"/>
      <c r="R213" s="53"/>
      <c r="S213" s="125"/>
      <c r="T213" s="124"/>
      <c r="U213" s="124"/>
      <c r="V213" s="124"/>
      <c r="W213" s="145"/>
      <c r="X213" s="53"/>
      <c r="Y213" s="53"/>
    </row>
    <row r="214" spans="1:25" ht="29.25" customHeight="1" thickTop="1" thickBot="1" x14ac:dyDescent="0.3">
      <c r="A214" s="107"/>
      <c r="B214" s="108" t="s">
        <v>82</v>
      </c>
      <c r="C214" s="197" t="s">
        <v>516</v>
      </c>
      <c r="D214" s="780" t="s">
        <v>517</v>
      </c>
      <c r="E214" s="781"/>
      <c r="F214" s="79" t="s">
        <v>460</v>
      </c>
      <c r="G214" s="109">
        <v>0</v>
      </c>
      <c r="H214" s="184">
        <v>1</v>
      </c>
      <c r="I214" s="184">
        <v>0</v>
      </c>
      <c r="J214" s="184">
        <v>0</v>
      </c>
      <c r="K214" s="184">
        <v>0</v>
      </c>
      <c r="L214" s="109">
        <f>SUBTOTAL(9,H214:K214)</f>
        <v>1</v>
      </c>
      <c r="M214" s="94" t="s">
        <v>32</v>
      </c>
      <c r="N214" s="110"/>
      <c r="O214" s="204">
        <f t="shared" si="12"/>
        <v>0</v>
      </c>
      <c r="P214" s="206"/>
      <c r="Q214" s="125"/>
      <c r="R214" s="53"/>
      <c r="S214" s="125"/>
      <c r="T214" s="124"/>
      <c r="U214" s="124"/>
      <c r="V214" s="124"/>
      <c r="W214" s="145"/>
      <c r="X214" s="53"/>
      <c r="Y214" s="53"/>
    </row>
    <row r="215" spans="1:25" ht="42.75" customHeight="1" thickTop="1" thickBot="1" x14ac:dyDescent="0.3">
      <c r="A215" s="107"/>
      <c r="B215" s="375"/>
      <c r="C215" s="197" t="s">
        <v>518</v>
      </c>
      <c r="D215" s="780" t="s">
        <v>519</v>
      </c>
      <c r="E215" s="781"/>
      <c r="F215" s="79" t="s">
        <v>427</v>
      </c>
      <c r="G215" s="122">
        <v>0</v>
      </c>
      <c r="H215" s="123">
        <v>0</v>
      </c>
      <c r="I215" s="123">
        <v>0.73499999999999999</v>
      </c>
      <c r="J215" s="123">
        <f>+I215+13.3%</f>
        <v>0.86799999999999999</v>
      </c>
      <c r="K215" s="123">
        <v>1</v>
      </c>
      <c r="L215" s="135">
        <v>1</v>
      </c>
      <c r="M215" s="94" t="s">
        <v>45</v>
      </c>
      <c r="N215" s="110"/>
      <c r="O215" s="204"/>
      <c r="P215" s="206"/>
      <c r="Q215" s="125"/>
      <c r="R215" s="53"/>
      <c r="S215" s="125"/>
      <c r="T215" s="124"/>
      <c r="U215" s="124"/>
      <c r="V215" s="124"/>
      <c r="W215" s="145"/>
      <c r="X215" s="53"/>
      <c r="Y215" s="53"/>
    </row>
    <row r="216" spans="1:25" ht="33" customHeight="1" thickTop="1" thickBot="1" x14ac:dyDescent="0.3">
      <c r="A216" s="107"/>
      <c r="B216" s="108" t="s">
        <v>334</v>
      </c>
      <c r="C216" s="197" t="s">
        <v>520</v>
      </c>
      <c r="D216" s="780" t="s">
        <v>521</v>
      </c>
      <c r="E216" s="781"/>
      <c r="F216" s="79" t="s">
        <v>427</v>
      </c>
      <c r="G216" s="122">
        <v>0.6</v>
      </c>
      <c r="H216" s="123">
        <v>0.7</v>
      </c>
      <c r="I216" s="123">
        <v>0.8</v>
      </c>
      <c r="J216" s="123">
        <v>0.9</v>
      </c>
      <c r="K216" s="123">
        <v>1</v>
      </c>
      <c r="L216" s="135">
        <f>K216</f>
        <v>1</v>
      </c>
      <c r="M216" s="94" t="s">
        <v>45</v>
      </c>
      <c r="N216" s="110"/>
      <c r="O216" s="204">
        <f t="shared" ref="O216:O227" si="13">+N216/L216</f>
        <v>0</v>
      </c>
      <c r="P216" s="206"/>
      <c r="Q216" s="125"/>
      <c r="R216" s="53"/>
      <c r="S216" s="125"/>
      <c r="T216" s="124"/>
      <c r="U216" s="124"/>
      <c r="V216" s="124"/>
      <c r="W216" s="145"/>
      <c r="X216" s="53"/>
      <c r="Y216" s="53"/>
    </row>
    <row r="217" spans="1:25" ht="48" customHeight="1" thickTop="1" thickBot="1" x14ac:dyDescent="0.3">
      <c r="A217" s="107"/>
      <c r="B217" s="108" t="s">
        <v>522</v>
      </c>
      <c r="C217" s="197" t="s">
        <v>523</v>
      </c>
      <c r="D217" s="780" t="s">
        <v>524</v>
      </c>
      <c r="E217" s="781"/>
      <c r="F217" s="79" t="s">
        <v>460</v>
      </c>
      <c r="G217" s="109">
        <v>0</v>
      </c>
      <c r="H217" s="184">
        <v>1</v>
      </c>
      <c r="I217" s="383">
        <v>0</v>
      </c>
      <c r="J217" s="383">
        <v>0</v>
      </c>
      <c r="K217" s="383">
        <v>0</v>
      </c>
      <c r="L217" s="109">
        <f>SUBTOTAL(9,H217:K217)</f>
        <v>1</v>
      </c>
      <c r="M217" s="94" t="s">
        <v>32</v>
      </c>
      <c r="N217" s="110"/>
      <c r="O217" s="204">
        <f t="shared" si="13"/>
        <v>0</v>
      </c>
      <c r="P217" s="206"/>
      <c r="Q217" s="125"/>
      <c r="R217" s="53"/>
      <c r="S217" s="125"/>
      <c r="T217" s="124"/>
      <c r="U217" s="124"/>
      <c r="V217" s="124"/>
      <c r="W217" s="145"/>
      <c r="X217" s="53"/>
      <c r="Y217" s="53"/>
    </row>
    <row r="218" spans="1:25" ht="30" customHeight="1" thickTop="1" thickBot="1" x14ac:dyDescent="0.3">
      <c r="A218" s="53"/>
      <c r="B218" s="217" t="s">
        <v>82</v>
      </c>
      <c r="C218" s="197" t="s">
        <v>525</v>
      </c>
      <c r="D218" s="782" t="s">
        <v>526</v>
      </c>
      <c r="E218" s="779"/>
      <c r="F218" s="79" t="s">
        <v>527</v>
      </c>
      <c r="G218" s="100">
        <v>0</v>
      </c>
      <c r="H218" s="101">
        <v>3</v>
      </c>
      <c r="I218" s="101">
        <v>6</v>
      </c>
      <c r="J218" s="101">
        <v>9</v>
      </c>
      <c r="K218" s="101">
        <v>12</v>
      </c>
      <c r="L218" s="100">
        <v>12</v>
      </c>
      <c r="M218" s="94" t="s">
        <v>32</v>
      </c>
      <c r="N218" s="102"/>
      <c r="O218" s="204">
        <f t="shared" si="13"/>
        <v>0</v>
      </c>
      <c r="P218" s="210"/>
      <c r="Q218" s="125"/>
      <c r="R218" s="53"/>
      <c r="S218" s="124"/>
      <c r="T218" s="124"/>
      <c r="U218" s="124"/>
      <c r="V218" s="124"/>
      <c r="W218" s="125"/>
      <c r="X218" s="53"/>
      <c r="Y218" s="53"/>
    </row>
    <row r="219" spans="1:25" ht="39.75" customHeight="1" thickTop="1" thickBot="1" x14ac:dyDescent="0.3">
      <c r="A219" s="53"/>
      <c r="B219" s="771" t="s">
        <v>528</v>
      </c>
      <c r="C219" s="196" t="s">
        <v>529</v>
      </c>
      <c r="D219" s="768" t="s">
        <v>530</v>
      </c>
      <c r="E219" s="366" t="s">
        <v>531</v>
      </c>
      <c r="F219" s="86" t="s">
        <v>427</v>
      </c>
      <c r="G219" s="187">
        <v>0.93320000000000003</v>
      </c>
      <c r="H219" s="177">
        <v>0.94</v>
      </c>
      <c r="I219" s="177">
        <v>0.95</v>
      </c>
      <c r="J219" s="177">
        <v>0.95</v>
      </c>
      <c r="K219" s="177">
        <v>0.96</v>
      </c>
      <c r="L219" s="116">
        <f>K219</f>
        <v>0.96</v>
      </c>
      <c r="M219" s="94" t="s">
        <v>45</v>
      </c>
      <c r="N219" s="95"/>
      <c r="O219" s="204">
        <f t="shared" si="13"/>
        <v>0</v>
      </c>
      <c r="P219" s="206"/>
      <c r="Q219" s="120"/>
      <c r="R219" s="53"/>
      <c r="S219" s="57"/>
      <c r="T219" s="57"/>
      <c r="U219" s="57"/>
      <c r="V219" s="57"/>
      <c r="W219" s="57"/>
      <c r="X219" s="53"/>
      <c r="Y219" s="53"/>
    </row>
    <row r="220" spans="1:25" ht="36.75" customHeight="1" thickTop="1" thickBot="1" x14ac:dyDescent="0.3">
      <c r="A220" s="53"/>
      <c r="B220" s="772"/>
      <c r="C220" s="196" t="s">
        <v>532</v>
      </c>
      <c r="D220" s="770"/>
      <c r="E220" s="367" t="s">
        <v>918</v>
      </c>
      <c r="F220" s="143" t="s">
        <v>460</v>
      </c>
      <c r="G220" s="176">
        <v>0.89529999999999998</v>
      </c>
      <c r="H220" s="117">
        <v>1</v>
      </c>
      <c r="I220" s="117">
        <v>1</v>
      </c>
      <c r="J220" s="117">
        <v>1</v>
      </c>
      <c r="K220" s="117">
        <v>1</v>
      </c>
      <c r="L220" s="116">
        <f>K220</f>
        <v>1</v>
      </c>
      <c r="M220" s="94" t="s">
        <v>45</v>
      </c>
      <c r="N220" s="95"/>
      <c r="O220" s="204">
        <f t="shared" si="13"/>
        <v>0</v>
      </c>
      <c r="P220" s="206"/>
      <c r="Q220" s="120"/>
      <c r="R220" s="53"/>
      <c r="S220" s="57"/>
      <c r="T220" s="57"/>
      <c r="U220" s="57"/>
      <c r="V220" s="57"/>
      <c r="W220" s="57"/>
      <c r="X220" s="53"/>
      <c r="Y220" s="53"/>
    </row>
    <row r="221" spans="1:25" s="214" customFormat="1" ht="33" customHeight="1" thickTop="1" thickBot="1" x14ac:dyDescent="0.3">
      <c r="A221" s="322"/>
      <c r="B221" s="121" t="s">
        <v>36</v>
      </c>
      <c r="C221" s="323" t="s">
        <v>534</v>
      </c>
      <c r="D221" s="778" t="s">
        <v>535</v>
      </c>
      <c r="E221" s="787"/>
      <c r="F221" s="79" t="s">
        <v>427</v>
      </c>
      <c r="G221" s="324">
        <v>1</v>
      </c>
      <c r="H221" s="325">
        <v>1</v>
      </c>
      <c r="I221" s="325">
        <v>1</v>
      </c>
      <c r="J221" s="325">
        <v>1</v>
      </c>
      <c r="K221" s="325">
        <v>1</v>
      </c>
      <c r="L221" s="324">
        <v>1</v>
      </c>
      <c r="M221" s="326" t="s">
        <v>32</v>
      </c>
      <c r="N221" s="327"/>
      <c r="O221" s="328">
        <f t="shared" si="13"/>
        <v>0</v>
      </c>
      <c r="P221" s="206"/>
      <c r="Q221" s="303"/>
      <c r="S221" s="329"/>
      <c r="T221" s="329"/>
      <c r="U221" s="329"/>
      <c r="V221" s="329"/>
      <c r="W221" s="330"/>
    </row>
    <row r="222" spans="1:25" s="214" customFormat="1" ht="33" customHeight="1" thickTop="1" thickBot="1" x14ac:dyDescent="0.3">
      <c r="A222" s="322"/>
      <c r="B222" s="121" t="s">
        <v>50</v>
      </c>
      <c r="C222" s="323" t="s">
        <v>536</v>
      </c>
      <c r="D222" s="778" t="s">
        <v>537</v>
      </c>
      <c r="E222" s="787"/>
      <c r="F222" s="79" t="s">
        <v>427</v>
      </c>
      <c r="G222" s="331">
        <v>1</v>
      </c>
      <c r="H222" s="332">
        <v>1</v>
      </c>
      <c r="I222" s="332">
        <v>1</v>
      </c>
      <c r="J222" s="332">
        <v>1</v>
      </c>
      <c r="K222" s="332">
        <v>1</v>
      </c>
      <c r="L222" s="331">
        <v>1</v>
      </c>
      <c r="M222" s="326" t="s">
        <v>45</v>
      </c>
      <c r="N222" s="327"/>
      <c r="O222" s="328">
        <f t="shared" si="13"/>
        <v>0</v>
      </c>
      <c r="P222" s="210"/>
      <c r="Q222" s="330"/>
      <c r="S222" s="329"/>
      <c r="T222" s="329"/>
      <c r="U222" s="329"/>
      <c r="V222" s="329"/>
      <c r="W222" s="330"/>
    </row>
    <row r="223" spans="1:25" s="214" customFormat="1" ht="33" customHeight="1" thickTop="1" thickBot="1" x14ac:dyDescent="0.3">
      <c r="A223" s="322"/>
      <c r="B223" s="121" t="s">
        <v>56</v>
      </c>
      <c r="C223" s="323" t="s">
        <v>538</v>
      </c>
      <c r="D223" s="778" t="s">
        <v>539</v>
      </c>
      <c r="E223" s="787"/>
      <c r="F223" s="79" t="s">
        <v>460</v>
      </c>
      <c r="G223" s="324">
        <v>1</v>
      </c>
      <c r="H223" s="325">
        <v>1</v>
      </c>
      <c r="I223" s="325">
        <v>1</v>
      </c>
      <c r="J223" s="325">
        <v>1</v>
      </c>
      <c r="K223" s="325">
        <v>1</v>
      </c>
      <c r="L223" s="324">
        <v>1</v>
      </c>
      <c r="M223" s="326" t="s">
        <v>32</v>
      </c>
      <c r="N223" s="327"/>
      <c r="O223" s="328">
        <f t="shared" si="13"/>
        <v>0</v>
      </c>
      <c r="P223" s="206"/>
      <c r="Q223" s="303"/>
      <c r="S223" s="329"/>
      <c r="T223" s="329"/>
      <c r="U223" s="329"/>
      <c r="V223" s="329"/>
      <c r="W223" s="330"/>
    </row>
    <row r="224" spans="1:25" s="214" customFormat="1" ht="26.25" customHeight="1" thickTop="1" thickBot="1" x14ac:dyDescent="0.3">
      <c r="A224" s="333"/>
      <c r="B224" s="225" t="s">
        <v>53</v>
      </c>
      <c r="C224" s="323" t="s">
        <v>540</v>
      </c>
      <c r="D224" s="778" t="s">
        <v>541</v>
      </c>
      <c r="E224" s="787"/>
      <c r="F224" s="79" t="s">
        <v>427</v>
      </c>
      <c r="G224" s="334">
        <v>0</v>
      </c>
      <c r="H224" s="335">
        <v>2</v>
      </c>
      <c r="I224" s="335">
        <v>2</v>
      </c>
      <c r="J224" s="335">
        <v>2</v>
      </c>
      <c r="K224" s="335">
        <v>2</v>
      </c>
      <c r="L224" s="334">
        <f>SUM(H224:K224)</f>
        <v>8</v>
      </c>
      <c r="M224" s="326" t="s">
        <v>32</v>
      </c>
      <c r="N224" s="336"/>
      <c r="O224" s="328">
        <f t="shared" si="13"/>
        <v>0</v>
      </c>
      <c r="P224" s="206"/>
      <c r="Q224" s="303"/>
      <c r="S224" s="329"/>
      <c r="T224" s="329"/>
      <c r="U224" s="329"/>
      <c r="V224" s="329"/>
      <c r="W224" s="330"/>
    </row>
    <row r="225" spans="1:25" s="214" customFormat="1" ht="22.5" customHeight="1" thickTop="1" thickBot="1" x14ac:dyDescent="0.3">
      <c r="A225" s="322"/>
      <c r="B225" s="121" t="s">
        <v>33</v>
      </c>
      <c r="C225" s="323" t="s">
        <v>542</v>
      </c>
      <c r="D225" s="778" t="s">
        <v>543</v>
      </c>
      <c r="E225" s="787"/>
      <c r="F225" s="79" t="s">
        <v>460</v>
      </c>
      <c r="G225" s="324">
        <v>1</v>
      </c>
      <c r="H225" s="325">
        <v>1</v>
      </c>
      <c r="I225" s="325">
        <v>1</v>
      </c>
      <c r="J225" s="325">
        <v>1</v>
      </c>
      <c r="K225" s="325">
        <v>1</v>
      </c>
      <c r="L225" s="324">
        <v>1</v>
      </c>
      <c r="M225" s="326" t="s">
        <v>32</v>
      </c>
      <c r="N225" s="327"/>
      <c r="O225" s="328">
        <f t="shared" si="13"/>
        <v>0</v>
      </c>
      <c r="P225" s="206"/>
      <c r="Q225" s="303"/>
      <c r="S225" s="329"/>
      <c r="T225" s="329"/>
      <c r="U225" s="329"/>
      <c r="V225" s="329"/>
      <c r="W225" s="330"/>
    </row>
    <row r="226" spans="1:25" s="214" customFormat="1" ht="23.25" customHeight="1" thickTop="1" thickBot="1" x14ac:dyDescent="0.3">
      <c r="A226" s="322"/>
      <c r="B226" s="121" t="s">
        <v>59</v>
      </c>
      <c r="C226" s="323" t="s">
        <v>544</v>
      </c>
      <c r="D226" s="778" t="s">
        <v>545</v>
      </c>
      <c r="E226" s="787"/>
      <c r="F226" s="79" t="s">
        <v>460</v>
      </c>
      <c r="G226" s="324">
        <v>0</v>
      </c>
      <c r="H226" s="325">
        <v>1</v>
      </c>
      <c r="I226" s="325">
        <v>0</v>
      </c>
      <c r="J226" s="325">
        <v>0</v>
      </c>
      <c r="K226" s="325">
        <v>0</v>
      </c>
      <c r="L226" s="324">
        <f>SUBTOTAL(9,H226:K226)</f>
        <v>1</v>
      </c>
      <c r="M226" s="326" t="s">
        <v>32</v>
      </c>
      <c r="N226" s="327"/>
      <c r="O226" s="328">
        <f t="shared" si="13"/>
        <v>0</v>
      </c>
      <c r="P226" s="206"/>
      <c r="Q226" s="330"/>
      <c r="S226" s="330"/>
      <c r="T226" s="329"/>
      <c r="U226" s="329"/>
      <c r="V226" s="329"/>
      <c r="W226" s="337"/>
    </row>
    <row r="227" spans="1:25" s="214" customFormat="1" ht="24.75" customHeight="1" thickTop="1" thickBot="1" x14ac:dyDescent="0.3">
      <c r="A227" s="333"/>
      <c r="B227" s="225" t="s">
        <v>62</v>
      </c>
      <c r="C227" s="323" t="s">
        <v>546</v>
      </c>
      <c r="D227" s="778" t="s">
        <v>547</v>
      </c>
      <c r="E227" s="787"/>
      <c r="F227" s="79" t="s">
        <v>460</v>
      </c>
      <c r="G227" s="334">
        <v>0</v>
      </c>
      <c r="H227" s="335">
        <v>0</v>
      </c>
      <c r="I227" s="335">
        <v>1</v>
      </c>
      <c r="J227" s="335">
        <v>0</v>
      </c>
      <c r="K227" s="335">
        <v>0</v>
      </c>
      <c r="L227" s="334">
        <f>SUBTOTAL(9,H227:K227)</f>
        <v>1</v>
      </c>
      <c r="M227" s="326" t="s">
        <v>32</v>
      </c>
      <c r="N227" s="336"/>
      <c r="O227" s="328">
        <f t="shared" si="13"/>
        <v>0</v>
      </c>
      <c r="P227" s="210"/>
      <c r="Q227" s="330"/>
      <c r="S227" s="329"/>
      <c r="T227" s="329"/>
      <c r="U227" s="329"/>
      <c r="V227" s="329"/>
      <c r="W227" s="330"/>
    </row>
    <row r="228" spans="1:25" s="214" customFormat="1" ht="61.5" customHeight="1" thickTop="1" thickBot="1" x14ac:dyDescent="0.3">
      <c r="B228" s="85" t="s">
        <v>548</v>
      </c>
      <c r="C228" s="196" t="s">
        <v>549</v>
      </c>
      <c r="D228" s="784" t="s">
        <v>550</v>
      </c>
      <c r="E228" s="790"/>
      <c r="F228" s="86" t="s">
        <v>551</v>
      </c>
      <c r="G228" s="338"/>
      <c r="H228" s="339"/>
      <c r="I228" s="339"/>
      <c r="J228" s="339"/>
      <c r="K228" s="339"/>
      <c r="L228" s="338"/>
      <c r="M228" s="339"/>
      <c r="N228" s="340"/>
      <c r="O228" s="328"/>
      <c r="P228" s="206"/>
      <c r="Q228" s="251"/>
      <c r="S228" s="194"/>
      <c r="T228" s="194"/>
      <c r="U228" s="194"/>
      <c r="V228" s="194"/>
      <c r="W228" s="194"/>
    </row>
    <row r="229" spans="1:25" s="214" customFormat="1" ht="36.75" customHeight="1" thickTop="1" thickBot="1" x14ac:dyDescent="0.3">
      <c r="B229" s="152" t="s">
        <v>552</v>
      </c>
      <c r="C229" s="196" t="s">
        <v>553</v>
      </c>
      <c r="D229" s="765" t="s">
        <v>554</v>
      </c>
      <c r="E229" s="367" t="s">
        <v>555</v>
      </c>
      <c r="F229" s="143" t="s">
        <v>127</v>
      </c>
      <c r="G229" s="341">
        <v>0.46</v>
      </c>
      <c r="H229" s="342">
        <v>0.55000000000000004</v>
      </c>
      <c r="I229" s="342">
        <v>0.6</v>
      </c>
      <c r="J229" s="342">
        <v>0.65</v>
      </c>
      <c r="K229" s="342">
        <v>0.7</v>
      </c>
      <c r="L229" s="341">
        <f>K229</f>
        <v>0.7</v>
      </c>
      <c r="M229" s="326" t="s">
        <v>45</v>
      </c>
      <c r="N229" s="343"/>
      <c r="O229" s="328">
        <f t="shared" ref="O229:O247" si="14">+N229/L229</f>
        <v>0</v>
      </c>
      <c r="P229" s="206"/>
      <c r="Q229" s="303"/>
      <c r="S229" s="194"/>
      <c r="T229" s="194"/>
      <c r="U229" s="194"/>
      <c r="V229" s="194"/>
      <c r="W229" s="194"/>
    </row>
    <row r="230" spans="1:25" s="214" customFormat="1" ht="44.25" customHeight="1" thickTop="1" thickBot="1" x14ac:dyDescent="0.3">
      <c r="B230" s="153"/>
      <c r="C230" s="196" t="s">
        <v>556</v>
      </c>
      <c r="D230" s="766"/>
      <c r="E230" s="384" t="s">
        <v>557</v>
      </c>
      <c r="F230" s="189" t="s">
        <v>558</v>
      </c>
      <c r="G230" s="341">
        <v>0.83</v>
      </c>
      <c r="H230" s="342">
        <v>0.85</v>
      </c>
      <c r="I230" s="342">
        <v>0.88</v>
      </c>
      <c r="J230" s="342">
        <v>0.91</v>
      </c>
      <c r="K230" s="342">
        <v>0.94</v>
      </c>
      <c r="L230" s="341">
        <f>K230</f>
        <v>0.94</v>
      </c>
      <c r="M230" s="326" t="s">
        <v>45</v>
      </c>
      <c r="N230" s="343"/>
      <c r="O230" s="328">
        <f t="shared" si="14"/>
        <v>0</v>
      </c>
      <c r="P230" s="206"/>
      <c r="Q230" s="303"/>
      <c r="S230" s="194"/>
      <c r="T230" s="194"/>
      <c r="U230" s="194"/>
      <c r="V230" s="194"/>
      <c r="W230" s="194"/>
    </row>
    <row r="231" spans="1:25" s="214" customFormat="1" ht="38.25" customHeight="1" thickTop="1" thickBot="1" x14ac:dyDescent="0.3">
      <c r="A231" s="344"/>
      <c r="B231" s="127" t="s">
        <v>36</v>
      </c>
      <c r="C231" s="323" t="s">
        <v>559</v>
      </c>
      <c r="D231" s="789" t="s">
        <v>560</v>
      </c>
      <c r="E231" s="790"/>
      <c r="F231" s="79" t="s">
        <v>127</v>
      </c>
      <c r="G231" s="331">
        <v>0.9</v>
      </c>
      <c r="H231" s="345">
        <v>0.9</v>
      </c>
      <c r="I231" s="345">
        <v>0.92</v>
      </c>
      <c r="J231" s="345">
        <v>0.93</v>
      </c>
      <c r="K231" s="345">
        <v>0.95</v>
      </c>
      <c r="L231" s="331">
        <f>K231</f>
        <v>0.95</v>
      </c>
      <c r="M231" s="326" t="s">
        <v>45</v>
      </c>
      <c r="N231" s="346"/>
      <c r="O231" s="328">
        <f t="shared" si="14"/>
        <v>0</v>
      </c>
      <c r="P231" s="210"/>
      <c r="Q231" s="330"/>
      <c r="S231" s="329"/>
      <c r="T231" s="329"/>
      <c r="U231" s="329"/>
      <c r="V231" s="329"/>
      <c r="W231" s="330"/>
    </row>
    <row r="232" spans="1:25" s="214" customFormat="1" ht="43.5" customHeight="1" thickTop="1" thickBot="1" x14ac:dyDescent="0.3">
      <c r="A232" s="322"/>
      <c r="B232" s="121" t="s">
        <v>99</v>
      </c>
      <c r="C232" s="323" t="s">
        <v>561</v>
      </c>
      <c r="D232" s="789" t="s">
        <v>562</v>
      </c>
      <c r="E232" s="790"/>
      <c r="F232" s="79" t="s">
        <v>127</v>
      </c>
      <c r="G232" s="324">
        <v>0</v>
      </c>
      <c r="H232" s="345">
        <v>0</v>
      </c>
      <c r="I232" s="345">
        <v>1</v>
      </c>
      <c r="J232" s="345">
        <v>1</v>
      </c>
      <c r="K232" s="345">
        <v>1</v>
      </c>
      <c r="L232" s="331">
        <f>K232</f>
        <v>1</v>
      </c>
      <c r="M232" s="326" t="s">
        <v>45</v>
      </c>
      <c r="N232" s="327"/>
      <c r="O232" s="328">
        <f t="shared" si="14"/>
        <v>0</v>
      </c>
      <c r="P232" s="209"/>
      <c r="Q232" s="347"/>
      <c r="R232" s="322"/>
      <c r="S232" s="348"/>
      <c r="T232" s="348"/>
      <c r="U232" s="348"/>
      <c r="V232" s="348"/>
      <c r="W232" s="349"/>
      <c r="X232" s="322"/>
    </row>
    <row r="233" spans="1:25" s="214" customFormat="1" ht="50.25" customHeight="1" thickTop="1" thickBot="1" x14ac:dyDescent="0.3">
      <c r="A233" s="344"/>
      <c r="B233" s="127" t="s">
        <v>33</v>
      </c>
      <c r="C233" s="323" t="s">
        <v>563</v>
      </c>
      <c r="D233" s="791" t="s">
        <v>564</v>
      </c>
      <c r="E233" s="790"/>
      <c r="F233" s="79" t="s">
        <v>127</v>
      </c>
      <c r="G233" s="350">
        <v>114</v>
      </c>
      <c r="H233" s="351">
        <v>130</v>
      </c>
      <c r="I233" s="351">
        <v>140</v>
      </c>
      <c r="J233" s="351">
        <v>150</v>
      </c>
      <c r="K233" s="351">
        <v>160</v>
      </c>
      <c r="L233" s="350">
        <f>SUM(H233:K233)</f>
        <v>580</v>
      </c>
      <c r="M233" s="326" t="s">
        <v>32</v>
      </c>
      <c r="N233" s="346"/>
      <c r="O233" s="328">
        <f t="shared" si="14"/>
        <v>0</v>
      </c>
      <c r="P233" s="210"/>
      <c r="Q233" s="330"/>
      <c r="S233" s="329"/>
      <c r="T233" s="329"/>
      <c r="U233" s="329"/>
      <c r="V233" s="329"/>
      <c r="W233" s="330"/>
    </row>
    <row r="234" spans="1:25" s="214" customFormat="1" ht="30.75" customHeight="1" thickTop="1" thickBot="1" x14ac:dyDescent="0.3">
      <c r="A234" s="322"/>
      <c r="B234" s="121" t="s">
        <v>50</v>
      </c>
      <c r="C234" s="323" t="s">
        <v>565</v>
      </c>
      <c r="D234" s="791" t="s">
        <v>566</v>
      </c>
      <c r="E234" s="790"/>
      <c r="F234" s="79" t="s">
        <v>127</v>
      </c>
      <c r="G234" s="331">
        <v>1</v>
      </c>
      <c r="H234" s="345">
        <v>1</v>
      </c>
      <c r="I234" s="345">
        <v>1</v>
      </c>
      <c r="J234" s="345">
        <v>1</v>
      </c>
      <c r="K234" s="345">
        <v>1</v>
      </c>
      <c r="L234" s="331">
        <f>K234</f>
        <v>1</v>
      </c>
      <c r="M234" s="326" t="s">
        <v>45</v>
      </c>
      <c r="N234" s="327"/>
      <c r="O234" s="328">
        <f t="shared" si="14"/>
        <v>0</v>
      </c>
      <c r="P234" s="209"/>
      <c r="Q234" s="347"/>
      <c r="R234" s="322"/>
      <c r="S234" s="348"/>
      <c r="T234" s="348"/>
      <c r="U234" s="348"/>
      <c r="V234" s="348"/>
      <c r="W234" s="349"/>
      <c r="X234" s="322"/>
    </row>
    <row r="235" spans="1:25" ht="34.5" customHeight="1" thickTop="1" thickBot="1" x14ac:dyDescent="0.3">
      <c r="A235" s="107"/>
      <c r="B235" s="108" t="s">
        <v>56</v>
      </c>
      <c r="C235" s="197" t="s">
        <v>567</v>
      </c>
      <c r="D235" s="791" t="s">
        <v>568</v>
      </c>
      <c r="E235" s="781"/>
      <c r="F235" s="79" t="s">
        <v>127</v>
      </c>
      <c r="G235" s="122">
        <v>0.8</v>
      </c>
      <c r="H235" s="123">
        <v>0.8</v>
      </c>
      <c r="I235" s="123">
        <v>0.83</v>
      </c>
      <c r="J235" s="123">
        <v>0.85</v>
      </c>
      <c r="K235" s="123">
        <v>0.9</v>
      </c>
      <c r="L235" s="122">
        <f>K235</f>
        <v>0.9</v>
      </c>
      <c r="M235" s="94" t="s">
        <v>45</v>
      </c>
      <c r="N235" s="110"/>
      <c r="O235" s="204">
        <f t="shared" si="14"/>
        <v>0</v>
      </c>
      <c r="P235" s="209"/>
      <c r="Q235" s="111"/>
      <c r="R235" s="107"/>
      <c r="S235" s="112"/>
      <c r="T235" s="112"/>
      <c r="U235" s="112"/>
      <c r="V235" s="112"/>
      <c r="W235" s="114"/>
      <c r="X235" s="107"/>
      <c r="Y235" s="53"/>
    </row>
    <row r="236" spans="1:25" ht="35.25" customHeight="1" thickTop="1" thickBot="1" x14ac:dyDescent="0.3">
      <c r="A236" s="107"/>
      <c r="B236" s="108" t="s">
        <v>59</v>
      </c>
      <c r="C236" s="197" t="s">
        <v>569</v>
      </c>
      <c r="D236" s="791" t="s">
        <v>570</v>
      </c>
      <c r="E236" s="781"/>
      <c r="F236" s="79" t="s">
        <v>127</v>
      </c>
      <c r="G236" s="122">
        <v>0.1</v>
      </c>
      <c r="H236" s="123">
        <v>0.1</v>
      </c>
      <c r="I236" s="123">
        <v>0.11</v>
      </c>
      <c r="J236" s="123">
        <v>0.12</v>
      </c>
      <c r="K236" s="123">
        <v>0.15</v>
      </c>
      <c r="L236" s="122">
        <f>K236</f>
        <v>0.15</v>
      </c>
      <c r="M236" s="94" t="s">
        <v>45</v>
      </c>
      <c r="N236" s="110"/>
      <c r="O236" s="204">
        <f t="shared" si="14"/>
        <v>0</v>
      </c>
      <c r="P236" s="209"/>
      <c r="Q236" s="111"/>
      <c r="R236" s="107"/>
      <c r="S236" s="112"/>
      <c r="T236" s="112"/>
      <c r="U236" s="112"/>
      <c r="V236" s="112"/>
      <c r="W236" s="114"/>
      <c r="X236" s="107"/>
      <c r="Y236" s="53"/>
    </row>
    <row r="237" spans="1:25" ht="36.75" customHeight="1" thickTop="1" thickBot="1" x14ac:dyDescent="0.3">
      <c r="A237" s="107"/>
      <c r="B237" s="108" t="s">
        <v>65</v>
      </c>
      <c r="C237" s="197" t="s">
        <v>571</v>
      </c>
      <c r="D237" s="791" t="s">
        <v>572</v>
      </c>
      <c r="E237" s="781"/>
      <c r="F237" s="79" t="s">
        <v>127</v>
      </c>
      <c r="G237" s="109">
        <v>0</v>
      </c>
      <c r="H237" s="67">
        <v>1</v>
      </c>
      <c r="I237" s="67">
        <v>0</v>
      </c>
      <c r="J237" s="67">
        <v>0</v>
      </c>
      <c r="K237" s="67">
        <v>0</v>
      </c>
      <c r="L237" s="109">
        <f>SUM(H237:K237)</f>
        <v>1</v>
      </c>
      <c r="M237" s="94" t="s">
        <v>32</v>
      </c>
      <c r="N237" s="110"/>
      <c r="O237" s="204">
        <f t="shared" si="14"/>
        <v>0</v>
      </c>
      <c r="P237" s="209"/>
      <c r="Q237" s="111"/>
      <c r="R237" s="107"/>
      <c r="S237" s="112"/>
      <c r="T237" s="112"/>
      <c r="U237" s="112"/>
      <c r="V237" s="112"/>
      <c r="W237" s="114"/>
      <c r="X237" s="107"/>
      <c r="Y237" s="53"/>
    </row>
    <row r="238" spans="1:25" ht="52.5" customHeight="1" thickTop="1" thickBot="1" x14ac:dyDescent="0.3">
      <c r="A238" s="107"/>
      <c r="B238" s="108" t="s">
        <v>99</v>
      </c>
      <c r="C238" s="198" t="s">
        <v>573</v>
      </c>
      <c r="D238" s="791" t="s">
        <v>574</v>
      </c>
      <c r="E238" s="781"/>
      <c r="F238" s="79" t="s">
        <v>127</v>
      </c>
      <c r="G238" s="109">
        <v>0</v>
      </c>
      <c r="H238" s="129">
        <v>12</v>
      </c>
      <c r="I238" s="129">
        <v>12</v>
      </c>
      <c r="J238" s="129">
        <v>12</v>
      </c>
      <c r="K238" s="129">
        <v>12</v>
      </c>
      <c r="L238" s="128">
        <f>K238</f>
        <v>12</v>
      </c>
      <c r="M238" s="94" t="s">
        <v>32</v>
      </c>
      <c r="N238" s="110"/>
      <c r="O238" s="204">
        <f t="shared" si="14"/>
        <v>0</v>
      </c>
      <c r="P238" s="209"/>
      <c r="Q238" s="111"/>
      <c r="R238" s="107"/>
      <c r="S238" s="112"/>
      <c r="T238" s="112"/>
      <c r="U238" s="112"/>
      <c r="V238" s="112"/>
      <c r="W238" s="114"/>
      <c r="X238" s="107"/>
      <c r="Y238" s="53"/>
    </row>
    <row r="239" spans="1:25" ht="52.5" customHeight="1" thickTop="1" thickBot="1" x14ac:dyDescent="0.3">
      <c r="A239" s="107"/>
      <c r="B239" s="108" t="s">
        <v>99</v>
      </c>
      <c r="C239" s="198" t="s">
        <v>575</v>
      </c>
      <c r="D239" s="791" t="s">
        <v>576</v>
      </c>
      <c r="E239" s="781"/>
      <c r="F239" s="79" t="s">
        <v>127</v>
      </c>
      <c r="G239" s="109">
        <v>1</v>
      </c>
      <c r="H239" s="67">
        <v>1</v>
      </c>
      <c r="I239" s="67">
        <v>1</v>
      </c>
      <c r="J239" s="67">
        <v>1</v>
      </c>
      <c r="K239" s="67">
        <v>1</v>
      </c>
      <c r="L239" s="109">
        <v>1</v>
      </c>
      <c r="M239" s="94" t="s">
        <v>32</v>
      </c>
      <c r="N239" s="110"/>
      <c r="O239" s="204">
        <f t="shared" si="14"/>
        <v>0</v>
      </c>
      <c r="P239" s="209"/>
      <c r="Q239" s="111"/>
      <c r="R239" s="107"/>
      <c r="S239" s="112"/>
      <c r="T239" s="112"/>
      <c r="U239" s="112"/>
      <c r="V239" s="112"/>
      <c r="W239" s="114"/>
      <c r="X239" s="107"/>
      <c r="Y239" s="53"/>
    </row>
    <row r="240" spans="1:25" ht="34.5" customHeight="1" thickTop="1" thickBot="1" x14ac:dyDescent="0.3">
      <c r="A240" s="107"/>
      <c r="B240" s="108" t="s">
        <v>72</v>
      </c>
      <c r="C240" s="198" t="s">
        <v>577</v>
      </c>
      <c r="D240" s="791" t="s">
        <v>578</v>
      </c>
      <c r="E240" s="781"/>
      <c r="F240" s="79" t="s">
        <v>558</v>
      </c>
      <c r="G240" s="122">
        <v>0.1</v>
      </c>
      <c r="H240" s="123">
        <v>0.9</v>
      </c>
      <c r="I240" s="67">
        <v>0</v>
      </c>
      <c r="J240" s="67">
        <v>0</v>
      </c>
      <c r="K240" s="67">
        <v>0</v>
      </c>
      <c r="L240" s="122">
        <f>SUM(G240:K240)</f>
        <v>1</v>
      </c>
      <c r="M240" s="94" t="s">
        <v>45</v>
      </c>
      <c r="N240" s="110"/>
      <c r="O240" s="204">
        <f t="shared" si="14"/>
        <v>0</v>
      </c>
      <c r="P240" s="212"/>
      <c r="Q240" s="114"/>
      <c r="R240" s="107"/>
      <c r="S240" s="112"/>
      <c r="T240" s="112"/>
      <c r="U240" s="112"/>
      <c r="V240" s="112"/>
      <c r="W240" s="114"/>
      <c r="X240" s="107"/>
      <c r="Y240" s="53"/>
    </row>
    <row r="241" spans="1:25" ht="34.5" customHeight="1" thickTop="1" thickBot="1" x14ac:dyDescent="0.3">
      <c r="A241" s="216"/>
      <c r="B241" s="217" t="s">
        <v>75</v>
      </c>
      <c r="C241" s="198" t="s">
        <v>579</v>
      </c>
      <c r="D241" s="791" t="s">
        <v>580</v>
      </c>
      <c r="E241" s="781"/>
      <c r="F241" s="79" t="s">
        <v>558</v>
      </c>
      <c r="G241" s="100">
        <v>0</v>
      </c>
      <c r="H241" s="134">
        <v>0.75</v>
      </c>
      <c r="I241" s="134">
        <v>0.25</v>
      </c>
      <c r="J241" s="101">
        <v>0</v>
      </c>
      <c r="K241" s="101">
        <v>0</v>
      </c>
      <c r="L241" s="135">
        <f>SUM(H241:K241)</f>
        <v>1</v>
      </c>
      <c r="M241" s="94" t="s">
        <v>45</v>
      </c>
      <c r="N241" s="102"/>
      <c r="O241" s="204">
        <f t="shared" si="14"/>
        <v>0</v>
      </c>
      <c r="P241" s="213"/>
      <c r="Q241" s="106"/>
      <c r="R241" s="98"/>
      <c r="S241" s="104"/>
      <c r="T241" s="104"/>
      <c r="U241" s="104"/>
      <c r="V241" s="104"/>
      <c r="W241" s="106"/>
      <c r="X241" s="98"/>
      <c r="Y241" s="53"/>
    </row>
    <row r="242" spans="1:25" ht="34.5" customHeight="1" thickTop="1" thickBot="1" x14ac:dyDescent="0.3">
      <c r="A242" s="107"/>
      <c r="B242" s="108" t="s">
        <v>78</v>
      </c>
      <c r="C242" s="198" t="s">
        <v>581</v>
      </c>
      <c r="D242" s="791" t="s">
        <v>582</v>
      </c>
      <c r="E242" s="781"/>
      <c r="F242" s="79" t="s">
        <v>558</v>
      </c>
      <c r="G242" s="122">
        <v>1</v>
      </c>
      <c r="H242" s="123">
        <v>1</v>
      </c>
      <c r="I242" s="123">
        <v>1</v>
      </c>
      <c r="J242" s="123">
        <v>1</v>
      </c>
      <c r="K242" s="123">
        <v>1</v>
      </c>
      <c r="L242" s="122">
        <f>K242</f>
        <v>1</v>
      </c>
      <c r="M242" s="94" t="s">
        <v>45</v>
      </c>
      <c r="N242" s="110"/>
      <c r="O242" s="204">
        <f t="shared" si="14"/>
        <v>0</v>
      </c>
      <c r="P242" s="209"/>
      <c r="Q242" s="111"/>
      <c r="R242" s="107"/>
      <c r="S242" s="112"/>
      <c r="T242" s="112"/>
      <c r="U242" s="112"/>
      <c r="V242" s="112"/>
      <c r="W242" s="114"/>
      <c r="X242" s="107"/>
      <c r="Y242" s="53"/>
    </row>
    <row r="243" spans="1:25" ht="39" customHeight="1" thickTop="1" thickBot="1" x14ac:dyDescent="0.3">
      <c r="A243" s="107"/>
      <c r="B243" s="108" t="s">
        <v>62</v>
      </c>
      <c r="C243" s="198" t="s">
        <v>583</v>
      </c>
      <c r="D243" s="778" t="s">
        <v>584</v>
      </c>
      <c r="E243" s="779"/>
      <c r="F243" s="79" t="s">
        <v>127</v>
      </c>
      <c r="G243" s="122">
        <v>1</v>
      </c>
      <c r="H243" s="123">
        <v>1</v>
      </c>
      <c r="I243" s="123">
        <v>1</v>
      </c>
      <c r="J243" s="123">
        <v>1</v>
      </c>
      <c r="K243" s="123">
        <v>1</v>
      </c>
      <c r="L243" s="122">
        <f>K243</f>
        <v>1</v>
      </c>
      <c r="M243" s="94" t="s">
        <v>45</v>
      </c>
      <c r="N243" s="110"/>
      <c r="O243" s="204">
        <f t="shared" si="14"/>
        <v>0</v>
      </c>
      <c r="P243" s="209"/>
      <c r="Q243" s="111"/>
      <c r="R243" s="107"/>
      <c r="S243" s="112"/>
      <c r="T243" s="112"/>
      <c r="U243" s="112"/>
      <c r="V243" s="112"/>
      <c r="W243" s="114"/>
      <c r="X243" s="107"/>
      <c r="Y243" s="53"/>
    </row>
    <row r="244" spans="1:25" ht="64.5" customHeight="1" thickTop="1" thickBot="1" x14ac:dyDescent="0.3">
      <c r="A244" s="107"/>
      <c r="B244" s="108" t="s">
        <v>82</v>
      </c>
      <c r="C244" s="198" t="s">
        <v>585</v>
      </c>
      <c r="D244" s="778" t="s">
        <v>586</v>
      </c>
      <c r="E244" s="779"/>
      <c r="F244" s="79" t="s">
        <v>558</v>
      </c>
      <c r="G244" s="122">
        <v>1</v>
      </c>
      <c r="H244" s="123">
        <v>1</v>
      </c>
      <c r="I244" s="123">
        <v>1</v>
      </c>
      <c r="J244" s="123">
        <v>1</v>
      </c>
      <c r="K244" s="123">
        <v>1</v>
      </c>
      <c r="L244" s="122">
        <f>K244</f>
        <v>1</v>
      </c>
      <c r="M244" s="94" t="s">
        <v>45</v>
      </c>
      <c r="N244" s="110"/>
      <c r="O244" s="204">
        <f t="shared" si="14"/>
        <v>0</v>
      </c>
      <c r="P244" s="209"/>
      <c r="Q244" s="111"/>
      <c r="R244" s="107"/>
      <c r="S244" s="112"/>
      <c r="T244" s="112"/>
      <c r="U244" s="112"/>
      <c r="V244" s="112"/>
      <c r="W244" s="114"/>
      <c r="X244" s="107"/>
      <c r="Y244" s="53"/>
    </row>
    <row r="245" spans="1:25" ht="38.25" customHeight="1" thickTop="1" thickBot="1" x14ac:dyDescent="0.3">
      <c r="A245" s="107"/>
      <c r="B245" s="108" t="s">
        <v>334</v>
      </c>
      <c r="C245" s="198" t="s">
        <v>587</v>
      </c>
      <c r="D245" s="778" t="s">
        <v>588</v>
      </c>
      <c r="E245" s="779"/>
      <c r="F245" s="79" t="s">
        <v>558</v>
      </c>
      <c r="G245" s="122">
        <v>0</v>
      </c>
      <c r="H245" s="123">
        <v>0</v>
      </c>
      <c r="I245" s="123">
        <v>0.5</v>
      </c>
      <c r="J245" s="123">
        <v>0.5</v>
      </c>
      <c r="K245" s="123">
        <v>0</v>
      </c>
      <c r="L245" s="122">
        <f>SUM(H245:K245)</f>
        <v>1</v>
      </c>
      <c r="M245" s="94" t="s">
        <v>45</v>
      </c>
      <c r="N245" s="110"/>
      <c r="O245" s="204">
        <f t="shared" si="14"/>
        <v>0</v>
      </c>
      <c r="P245" s="209"/>
      <c r="Q245" s="111"/>
      <c r="R245" s="107"/>
      <c r="S245" s="112"/>
      <c r="T245" s="112"/>
      <c r="U245" s="112"/>
      <c r="V245" s="112"/>
      <c r="W245" s="114"/>
      <c r="X245" s="107"/>
      <c r="Y245" s="53"/>
    </row>
    <row r="246" spans="1:25" ht="37.5" customHeight="1" thickTop="1" thickBot="1" x14ac:dyDescent="0.3">
      <c r="A246" s="216"/>
      <c r="B246" s="217" t="s">
        <v>66</v>
      </c>
      <c r="C246" s="198" t="s">
        <v>589</v>
      </c>
      <c r="D246" s="778" t="s">
        <v>590</v>
      </c>
      <c r="E246" s="779"/>
      <c r="F246" s="79" t="s">
        <v>127</v>
      </c>
      <c r="G246" s="100">
        <v>0</v>
      </c>
      <c r="H246" s="134">
        <v>1</v>
      </c>
      <c r="I246" s="134">
        <v>0</v>
      </c>
      <c r="J246" s="134">
        <v>0</v>
      </c>
      <c r="K246" s="134">
        <v>0</v>
      </c>
      <c r="L246" s="135">
        <f>SUM(H246:K246)</f>
        <v>1</v>
      </c>
      <c r="M246" s="94" t="s">
        <v>45</v>
      </c>
      <c r="N246" s="102"/>
      <c r="O246" s="204">
        <f t="shared" si="14"/>
        <v>0</v>
      </c>
      <c r="P246" s="210"/>
      <c r="Q246" s="125"/>
      <c r="R246" s="53"/>
      <c r="S246" s="124"/>
      <c r="T246" s="124"/>
      <c r="U246" s="124"/>
      <c r="V246" s="124"/>
      <c r="W246" s="125"/>
      <c r="X246" s="53"/>
      <c r="Y246" s="53"/>
    </row>
    <row r="247" spans="1:25" ht="33" customHeight="1" thickTop="1" thickBot="1" x14ac:dyDescent="0.3">
      <c r="A247" s="216"/>
      <c r="B247" s="217" t="s">
        <v>69</v>
      </c>
      <c r="C247" s="198" t="s">
        <v>591</v>
      </c>
      <c r="D247" s="778" t="s">
        <v>592</v>
      </c>
      <c r="E247" s="779"/>
      <c r="F247" s="79" t="s">
        <v>558</v>
      </c>
      <c r="G247" s="100">
        <v>0</v>
      </c>
      <c r="H247" s="134">
        <v>0.75</v>
      </c>
      <c r="I247" s="134">
        <v>1</v>
      </c>
      <c r="J247" s="134">
        <v>0</v>
      </c>
      <c r="K247" s="134">
        <v>0</v>
      </c>
      <c r="L247" s="135">
        <f>I247</f>
        <v>1</v>
      </c>
      <c r="M247" s="94" t="s">
        <v>45</v>
      </c>
      <c r="N247" s="102"/>
      <c r="O247" s="204">
        <f t="shared" si="14"/>
        <v>0</v>
      </c>
      <c r="P247" s="210"/>
      <c r="Q247" s="125"/>
      <c r="R247" s="53"/>
      <c r="S247" s="124"/>
      <c r="T247" s="124"/>
      <c r="U247" s="124"/>
      <c r="V247" s="124"/>
      <c r="W247" s="125"/>
      <c r="X247" s="53"/>
      <c r="Y247" s="53"/>
    </row>
    <row r="248" spans="1:25" ht="43.5" customHeight="1" thickTop="1" thickBot="1" x14ac:dyDescent="0.3">
      <c r="A248" s="216"/>
      <c r="B248" s="385"/>
      <c r="C248" s="198" t="s">
        <v>593</v>
      </c>
      <c r="D248" s="778" t="s">
        <v>594</v>
      </c>
      <c r="E248" s="779"/>
      <c r="F248" s="79" t="s">
        <v>558</v>
      </c>
      <c r="G248" s="122">
        <v>1</v>
      </c>
      <c r="H248" s="123">
        <v>1</v>
      </c>
      <c r="I248" s="123">
        <v>1</v>
      </c>
      <c r="J248" s="123">
        <v>1</v>
      </c>
      <c r="K248" s="123">
        <v>1</v>
      </c>
      <c r="L248" s="122">
        <f>K248</f>
        <v>1</v>
      </c>
      <c r="M248" s="94" t="s">
        <v>45</v>
      </c>
      <c r="N248" s="102"/>
      <c r="O248" s="204"/>
      <c r="P248" s="210"/>
      <c r="Q248" s="125"/>
      <c r="R248" s="53"/>
      <c r="S248" s="124"/>
      <c r="T248" s="124"/>
      <c r="U248" s="124"/>
      <c r="V248" s="124"/>
      <c r="W248" s="125"/>
      <c r="X248" s="53"/>
      <c r="Y248" s="53"/>
    </row>
    <row r="249" spans="1:25" ht="60" customHeight="1" thickTop="1" thickBot="1" x14ac:dyDescent="0.3">
      <c r="A249" s="245"/>
      <c r="B249" s="73" t="s">
        <v>595</v>
      </c>
      <c r="C249" s="196" t="s">
        <v>596</v>
      </c>
      <c r="D249" s="783" t="s">
        <v>597</v>
      </c>
      <c r="E249" s="777"/>
      <c r="F249" s="75" t="s">
        <v>598</v>
      </c>
      <c r="G249" s="73"/>
      <c r="H249" s="75"/>
      <c r="I249" s="75"/>
      <c r="J249" s="75"/>
      <c r="K249" s="75"/>
      <c r="L249" s="75"/>
      <c r="M249" s="76"/>
      <c r="N249" s="76"/>
      <c r="O249" s="204"/>
      <c r="P249" s="207"/>
      <c r="Q249" s="70"/>
      <c r="R249" s="70"/>
      <c r="S249" s="70"/>
      <c r="T249" s="70"/>
      <c r="U249" s="70"/>
      <c r="V249" s="70"/>
      <c r="W249" s="70"/>
      <c r="X249" s="77"/>
      <c r="Y249" s="53"/>
    </row>
    <row r="250" spans="1:25" ht="54" customHeight="1" thickTop="1" thickBot="1" x14ac:dyDescent="0.3">
      <c r="A250" s="53"/>
      <c r="B250" s="78" t="s">
        <v>599</v>
      </c>
      <c r="C250" s="196" t="s">
        <v>600</v>
      </c>
      <c r="D250" s="786" t="s">
        <v>601</v>
      </c>
      <c r="E250" s="777"/>
      <c r="F250" s="79" t="s">
        <v>598</v>
      </c>
      <c r="G250" s="80"/>
      <c r="H250" s="81"/>
      <c r="I250" s="81"/>
      <c r="J250" s="81"/>
      <c r="K250" s="81"/>
      <c r="L250" s="80"/>
      <c r="M250" s="81"/>
      <c r="N250" s="82"/>
      <c r="O250" s="204"/>
      <c r="P250" s="206"/>
      <c r="Q250" s="70"/>
      <c r="R250" s="53"/>
      <c r="S250" s="84"/>
      <c r="T250" s="84"/>
      <c r="U250" s="84"/>
      <c r="V250" s="84"/>
      <c r="W250" s="84"/>
      <c r="X250" s="53"/>
      <c r="Y250" s="53"/>
    </row>
    <row r="251" spans="1:25" ht="75" customHeight="1" thickTop="1" thickBot="1" x14ac:dyDescent="0.3">
      <c r="A251" s="53"/>
      <c r="B251" s="85" t="s">
        <v>602</v>
      </c>
      <c r="C251" s="196" t="s">
        <v>603</v>
      </c>
      <c r="D251" s="784" t="s">
        <v>604</v>
      </c>
      <c r="E251" s="781"/>
      <c r="F251" s="86" t="s">
        <v>598</v>
      </c>
      <c r="G251" s="87"/>
      <c r="H251" s="88"/>
      <c r="I251" s="88"/>
      <c r="J251" s="88"/>
      <c r="K251" s="88"/>
      <c r="L251" s="87"/>
      <c r="M251" s="88"/>
      <c r="N251" s="89"/>
      <c r="O251" s="204"/>
      <c r="P251" s="206"/>
      <c r="Q251" s="70"/>
      <c r="R251" s="53"/>
      <c r="S251" s="57"/>
      <c r="T251" s="57"/>
      <c r="U251" s="57"/>
      <c r="V251" s="57"/>
      <c r="W251" s="57"/>
      <c r="X251" s="53"/>
      <c r="Y251" s="53"/>
    </row>
    <row r="252" spans="1:25" ht="66" customHeight="1" thickTop="1" thickBot="1" x14ac:dyDescent="0.3">
      <c r="A252" s="53"/>
      <c r="B252" s="91" t="s">
        <v>605</v>
      </c>
      <c r="C252" s="196" t="s">
        <v>606</v>
      </c>
      <c r="D252" s="362" t="s">
        <v>597</v>
      </c>
      <c r="E252" s="366" t="s">
        <v>607</v>
      </c>
      <c r="F252" s="143" t="s">
        <v>598</v>
      </c>
      <c r="G252" s="92">
        <v>13</v>
      </c>
      <c r="H252" s="149">
        <v>10</v>
      </c>
      <c r="I252" s="149">
        <v>11</v>
      </c>
      <c r="J252" s="149">
        <v>10</v>
      </c>
      <c r="K252" s="149">
        <v>10</v>
      </c>
      <c r="L252" s="92">
        <f>SUM(H252:K252)</f>
        <v>41</v>
      </c>
      <c r="M252" s="94" t="s">
        <v>32</v>
      </c>
      <c r="N252" s="95"/>
      <c r="O252" s="204">
        <f t="shared" ref="O252:O266" si="15">+N252/L252</f>
        <v>0</v>
      </c>
      <c r="P252" s="206"/>
      <c r="Q252" s="120"/>
      <c r="R252" s="53"/>
      <c r="S252" s="57"/>
      <c r="T252" s="57"/>
      <c r="U252" s="57"/>
      <c r="V252" s="57"/>
      <c r="W252" s="57"/>
      <c r="X252" s="53"/>
      <c r="Y252" s="53"/>
    </row>
    <row r="253" spans="1:25" ht="42" customHeight="1" thickTop="1" thickBot="1" x14ac:dyDescent="0.3">
      <c r="A253" s="107"/>
      <c r="B253" s="108" t="s">
        <v>33</v>
      </c>
      <c r="C253" s="197" t="s">
        <v>608</v>
      </c>
      <c r="D253" s="792" t="s">
        <v>609</v>
      </c>
      <c r="E253" s="781"/>
      <c r="F253" s="79" t="s">
        <v>598</v>
      </c>
      <c r="G253" s="109">
        <v>1</v>
      </c>
      <c r="H253" s="67">
        <v>1</v>
      </c>
      <c r="I253" s="67">
        <v>1</v>
      </c>
      <c r="J253" s="67">
        <v>1</v>
      </c>
      <c r="K253" s="67">
        <v>1</v>
      </c>
      <c r="L253" s="92">
        <f>SUM(H253:K253)</f>
        <v>4</v>
      </c>
      <c r="M253" s="94" t="s">
        <v>32</v>
      </c>
      <c r="N253" s="110"/>
      <c r="O253" s="204">
        <f t="shared" si="15"/>
        <v>0</v>
      </c>
      <c r="P253" s="206"/>
      <c r="Q253" s="120"/>
      <c r="R253" s="53"/>
      <c r="S253" s="124"/>
      <c r="T253" s="124"/>
      <c r="U253" s="124"/>
      <c r="V253" s="124"/>
      <c r="W253" s="125"/>
      <c r="X253" s="53"/>
      <c r="Y253" s="53"/>
    </row>
    <row r="254" spans="1:25" ht="40.5" customHeight="1" thickTop="1" thickBot="1" x14ac:dyDescent="0.3">
      <c r="A254" s="107"/>
      <c r="B254" s="108" t="s">
        <v>36</v>
      </c>
      <c r="C254" s="197" t="s">
        <v>610</v>
      </c>
      <c r="D254" s="792" t="s">
        <v>926</v>
      </c>
      <c r="E254" s="781"/>
      <c r="F254" s="79" t="s">
        <v>598</v>
      </c>
      <c r="G254" s="109">
        <v>12</v>
      </c>
      <c r="H254" s="67">
        <v>8</v>
      </c>
      <c r="I254" s="67">
        <v>8</v>
      </c>
      <c r="J254" s="67">
        <v>8</v>
      </c>
      <c r="K254" s="67">
        <v>8</v>
      </c>
      <c r="L254" s="92">
        <f>SUM(H254:K254)</f>
        <v>32</v>
      </c>
      <c r="M254" s="94" t="s">
        <v>32</v>
      </c>
      <c r="N254" s="110"/>
      <c r="O254" s="204">
        <f t="shared" si="15"/>
        <v>0</v>
      </c>
      <c r="P254" s="206"/>
      <c r="Q254" s="120"/>
      <c r="R254" s="53"/>
      <c r="S254" s="124"/>
      <c r="T254" s="124"/>
      <c r="U254" s="124"/>
      <c r="V254" s="124"/>
      <c r="W254" s="125"/>
      <c r="X254" s="53"/>
      <c r="Y254" s="53"/>
    </row>
    <row r="255" spans="1:25" ht="34.5" customHeight="1" thickTop="1" thickBot="1" x14ac:dyDescent="0.3">
      <c r="A255" s="107"/>
      <c r="B255" s="108" t="s">
        <v>50</v>
      </c>
      <c r="C255" s="197" t="s">
        <v>611</v>
      </c>
      <c r="D255" s="792" t="s">
        <v>612</v>
      </c>
      <c r="E255" s="781"/>
      <c r="F255" s="79" t="s">
        <v>598</v>
      </c>
      <c r="G255" s="109">
        <v>1</v>
      </c>
      <c r="H255" s="67">
        <v>1</v>
      </c>
      <c r="I255" s="67">
        <v>1</v>
      </c>
      <c r="J255" s="67">
        <v>1</v>
      </c>
      <c r="K255" s="67">
        <v>1</v>
      </c>
      <c r="L255" s="92">
        <f>SUM(H255:K255)</f>
        <v>4</v>
      </c>
      <c r="M255" s="94" t="s">
        <v>32</v>
      </c>
      <c r="N255" s="110"/>
      <c r="O255" s="204">
        <f t="shared" si="15"/>
        <v>0</v>
      </c>
      <c r="P255" s="210"/>
      <c r="Q255" s="125"/>
      <c r="R255" s="53"/>
      <c r="S255" s="124"/>
      <c r="T255" s="124"/>
      <c r="U255" s="124"/>
      <c r="V255" s="124"/>
      <c r="W255" s="125"/>
      <c r="X255" s="53"/>
      <c r="Y255" s="53"/>
    </row>
    <row r="256" spans="1:25" ht="29.25" customHeight="1" thickTop="1" thickBot="1" x14ac:dyDescent="0.3">
      <c r="A256" s="107"/>
      <c r="B256" s="108" t="s">
        <v>53</v>
      </c>
      <c r="C256" s="197" t="s">
        <v>613</v>
      </c>
      <c r="D256" s="792" t="s">
        <v>614</v>
      </c>
      <c r="E256" s="781"/>
      <c r="F256" s="79" t="s">
        <v>598</v>
      </c>
      <c r="G256" s="109">
        <v>1</v>
      </c>
      <c r="H256" s="67">
        <v>0</v>
      </c>
      <c r="I256" s="67">
        <v>1</v>
      </c>
      <c r="J256" s="67">
        <v>0</v>
      </c>
      <c r="K256" s="67">
        <v>0</v>
      </c>
      <c r="L256" s="92">
        <f>SUM(H256:K256)</f>
        <v>1</v>
      </c>
      <c r="M256" s="94" t="s">
        <v>32</v>
      </c>
      <c r="N256" s="110"/>
      <c r="O256" s="204">
        <f t="shared" si="15"/>
        <v>0</v>
      </c>
      <c r="P256" s="206"/>
      <c r="Q256" s="120"/>
      <c r="R256" s="53"/>
      <c r="S256" s="124"/>
      <c r="T256" s="124"/>
      <c r="U256" s="124"/>
      <c r="V256" s="124"/>
      <c r="W256" s="125"/>
      <c r="X256" s="53"/>
      <c r="Y256" s="53"/>
    </row>
    <row r="257" spans="1:25" ht="33.75" customHeight="1" thickTop="1" thickBot="1" x14ac:dyDescent="0.3">
      <c r="A257" s="216"/>
      <c r="B257" s="217" t="s">
        <v>56</v>
      </c>
      <c r="C257" s="197" t="s">
        <v>615</v>
      </c>
      <c r="D257" s="792" t="s">
        <v>616</v>
      </c>
      <c r="E257" s="781"/>
      <c r="F257" s="79" t="s">
        <v>598</v>
      </c>
      <c r="G257" s="100">
        <v>69</v>
      </c>
      <c r="H257" s="101">
        <v>69</v>
      </c>
      <c r="I257" s="101">
        <v>69</v>
      </c>
      <c r="J257" s="101">
        <v>69</v>
      </c>
      <c r="K257" s="101">
        <v>69</v>
      </c>
      <c r="L257" s="100">
        <v>69</v>
      </c>
      <c r="M257" s="94" t="s">
        <v>32</v>
      </c>
      <c r="N257" s="102"/>
      <c r="O257" s="204">
        <f t="shared" si="15"/>
        <v>0</v>
      </c>
      <c r="P257" s="210"/>
      <c r="Q257" s="125"/>
      <c r="R257" s="53"/>
      <c r="S257" s="124"/>
      <c r="T257" s="124"/>
      <c r="U257" s="124"/>
      <c r="V257" s="124"/>
      <c r="W257" s="125"/>
      <c r="X257" s="53"/>
      <c r="Y257" s="53"/>
    </row>
    <row r="258" spans="1:25" ht="66" customHeight="1" thickTop="1" thickBot="1" x14ac:dyDescent="0.3">
      <c r="A258" s="53"/>
      <c r="B258" s="91" t="s">
        <v>617</v>
      </c>
      <c r="C258" s="196" t="s">
        <v>618</v>
      </c>
      <c r="D258" s="362" t="s">
        <v>619</v>
      </c>
      <c r="E258" s="384" t="s">
        <v>620</v>
      </c>
      <c r="F258" s="143" t="s">
        <v>598</v>
      </c>
      <c r="G258" s="92">
        <v>34</v>
      </c>
      <c r="H258" s="149">
        <v>16</v>
      </c>
      <c r="I258" s="149">
        <v>16</v>
      </c>
      <c r="J258" s="149">
        <v>17</v>
      </c>
      <c r="K258" s="149">
        <v>16</v>
      </c>
      <c r="L258" s="92">
        <f>SUM(H258:K258)</f>
        <v>65</v>
      </c>
      <c r="M258" s="94" t="s">
        <v>32</v>
      </c>
      <c r="N258" s="95"/>
      <c r="O258" s="204">
        <f t="shared" si="15"/>
        <v>0</v>
      </c>
      <c r="P258" s="206"/>
      <c r="Q258" s="120"/>
      <c r="R258" s="53"/>
      <c r="S258" s="57"/>
      <c r="T258" s="57"/>
      <c r="U258" s="57"/>
      <c r="V258" s="57"/>
      <c r="W258" s="57"/>
      <c r="X258" s="53"/>
      <c r="Y258" s="53"/>
    </row>
    <row r="259" spans="1:25" ht="57" customHeight="1" thickTop="1" thickBot="1" x14ac:dyDescent="0.3">
      <c r="A259" s="107"/>
      <c r="B259" s="108" t="s">
        <v>33</v>
      </c>
      <c r="C259" s="197" t="s">
        <v>621</v>
      </c>
      <c r="D259" s="793" t="s">
        <v>622</v>
      </c>
      <c r="E259" s="781"/>
      <c r="F259" s="79" t="s">
        <v>598</v>
      </c>
      <c r="G259" s="109">
        <v>34</v>
      </c>
      <c r="H259" s="67">
        <v>12</v>
      </c>
      <c r="I259" s="67">
        <v>12</v>
      </c>
      <c r="J259" s="67">
        <v>12</v>
      </c>
      <c r="K259" s="67">
        <v>12</v>
      </c>
      <c r="L259" s="92">
        <f>SUM(H259:K259)</f>
        <v>48</v>
      </c>
      <c r="M259" s="94" t="s">
        <v>32</v>
      </c>
      <c r="N259" s="110"/>
      <c r="O259" s="204">
        <f t="shared" si="15"/>
        <v>0</v>
      </c>
      <c r="P259" s="206"/>
      <c r="Q259" s="125"/>
      <c r="R259" s="53"/>
      <c r="S259" s="125"/>
      <c r="T259" s="124"/>
      <c r="U259" s="124"/>
      <c r="V259" s="124"/>
      <c r="W259" s="145"/>
      <c r="X259" s="53"/>
      <c r="Y259" s="53"/>
    </row>
    <row r="260" spans="1:25" ht="45.75" customHeight="1" thickTop="1" thickBot="1" x14ac:dyDescent="0.3">
      <c r="A260" s="107"/>
      <c r="B260" s="108" t="s">
        <v>36</v>
      </c>
      <c r="C260" s="197" t="s">
        <v>623</v>
      </c>
      <c r="D260" s="793" t="s">
        <v>624</v>
      </c>
      <c r="E260" s="781"/>
      <c r="F260" s="79" t="s">
        <v>598</v>
      </c>
      <c r="G260" s="109">
        <v>4</v>
      </c>
      <c r="H260" s="67">
        <v>4</v>
      </c>
      <c r="I260" s="67">
        <v>4</v>
      </c>
      <c r="J260" s="67">
        <v>4</v>
      </c>
      <c r="K260" s="67">
        <v>4</v>
      </c>
      <c r="L260" s="92">
        <v>4</v>
      </c>
      <c r="M260" s="94" t="s">
        <v>32</v>
      </c>
      <c r="N260" s="110"/>
      <c r="O260" s="204">
        <f t="shared" si="15"/>
        <v>0</v>
      </c>
      <c r="P260" s="206"/>
      <c r="Q260" s="125"/>
      <c r="R260" s="53"/>
      <c r="S260" s="125"/>
      <c r="T260" s="124"/>
      <c r="U260" s="124"/>
      <c r="V260" s="124"/>
      <c r="W260" s="145"/>
      <c r="X260" s="53"/>
      <c r="Y260" s="53"/>
    </row>
    <row r="261" spans="1:25" ht="46.5" customHeight="1" thickTop="1" thickBot="1" x14ac:dyDescent="0.3">
      <c r="A261" s="107"/>
      <c r="B261" s="108" t="s">
        <v>50</v>
      </c>
      <c r="C261" s="197" t="s">
        <v>625</v>
      </c>
      <c r="D261" s="793" t="s">
        <v>626</v>
      </c>
      <c r="E261" s="781"/>
      <c r="F261" s="79" t="s">
        <v>598</v>
      </c>
      <c r="G261" s="109">
        <v>1</v>
      </c>
      <c r="H261" s="67">
        <v>0</v>
      </c>
      <c r="I261" s="67">
        <v>0</v>
      </c>
      <c r="J261" s="67">
        <v>1</v>
      </c>
      <c r="K261" s="67">
        <v>0</v>
      </c>
      <c r="L261" s="109">
        <v>1</v>
      </c>
      <c r="M261" s="94" t="s">
        <v>32</v>
      </c>
      <c r="N261" s="110"/>
      <c r="O261" s="204">
        <f t="shared" si="15"/>
        <v>0</v>
      </c>
      <c r="P261" s="206"/>
      <c r="Q261" s="125"/>
      <c r="R261" s="53"/>
      <c r="S261" s="125"/>
      <c r="T261" s="124"/>
      <c r="U261" s="124"/>
      <c r="V261" s="124"/>
      <c r="W261" s="145"/>
      <c r="X261" s="53"/>
      <c r="Y261" s="53"/>
    </row>
    <row r="262" spans="1:25" ht="66" customHeight="1" thickTop="1" thickBot="1" x14ac:dyDescent="0.3">
      <c r="A262" s="216"/>
      <c r="B262" s="91" t="s">
        <v>627</v>
      </c>
      <c r="C262" s="196" t="s">
        <v>628</v>
      </c>
      <c r="D262" s="362" t="s">
        <v>629</v>
      </c>
      <c r="E262" s="188" t="s">
        <v>630</v>
      </c>
      <c r="F262" s="143" t="s">
        <v>598</v>
      </c>
      <c r="G262" s="92">
        <v>1</v>
      </c>
      <c r="H262" s="149">
        <v>15</v>
      </c>
      <c r="I262" s="149">
        <v>16</v>
      </c>
      <c r="J262" s="149">
        <v>15</v>
      </c>
      <c r="K262" s="149">
        <v>13</v>
      </c>
      <c r="L262" s="92">
        <f>SUM(H262:K262)</f>
        <v>59</v>
      </c>
      <c r="M262" s="94" t="s">
        <v>32</v>
      </c>
      <c r="N262" s="95"/>
      <c r="O262" s="204">
        <f t="shared" si="15"/>
        <v>0</v>
      </c>
      <c r="P262" s="206"/>
      <c r="Q262" s="120"/>
      <c r="R262" s="53"/>
      <c r="S262" s="57"/>
      <c r="T262" s="57"/>
      <c r="U262" s="57"/>
      <c r="V262" s="57"/>
      <c r="W262" s="57"/>
      <c r="X262" s="53"/>
      <c r="Y262" s="53"/>
    </row>
    <row r="263" spans="1:25" ht="42.75" customHeight="1" thickTop="1" thickBot="1" x14ac:dyDescent="0.3">
      <c r="A263" s="107"/>
      <c r="B263" s="108" t="s">
        <v>33</v>
      </c>
      <c r="C263" s="197" t="s">
        <v>631</v>
      </c>
      <c r="D263" s="780" t="s">
        <v>632</v>
      </c>
      <c r="E263" s="781"/>
      <c r="F263" s="79" t="s">
        <v>598</v>
      </c>
      <c r="G263" s="109">
        <v>0</v>
      </c>
      <c r="H263" s="67">
        <v>12</v>
      </c>
      <c r="I263" s="67">
        <v>12</v>
      </c>
      <c r="J263" s="67">
        <v>12</v>
      </c>
      <c r="K263" s="67">
        <v>12</v>
      </c>
      <c r="L263" s="92">
        <f>SUM(H263:K263)</f>
        <v>48</v>
      </c>
      <c r="M263" s="94" t="s">
        <v>32</v>
      </c>
      <c r="N263" s="110"/>
      <c r="O263" s="204">
        <f t="shared" si="15"/>
        <v>0</v>
      </c>
      <c r="P263" s="206"/>
      <c r="Q263" s="125"/>
      <c r="R263" s="53"/>
      <c r="S263" s="125"/>
      <c r="T263" s="124"/>
      <c r="U263" s="124"/>
      <c r="V263" s="124"/>
      <c r="W263" s="145"/>
      <c r="X263" s="53"/>
      <c r="Y263" s="53"/>
    </row>
    <row r="264" spans="1:25" ht="39.75" customHeight="1" thickTop="1" thickBot="1" x14ac:dyDescent="0.3">
      <c r="A264" s="107"/>
      <c r="B264" s="108" t="s">
        <v>36</v>
      </c>
      <c r="C264" s="197" t="s">
        <v>633</v>
      </c>
      <c r="D264" s="780" t="s">
        <v>634</v>
      </c>
      <c r="E264" s="781"/>
      <c r="F264" s="79" t="s">
        <v>598</v>
      </c>
      <c r="G264" s="109">
        <v>1</v>
      </c>
      <c r="H264" s="67">
        <v>0</v>
      </c>
      <c r="I264" s="67">
        <v>1</v>
      </c>
      <c r="J264" s="67">
        <v>0</v>
      </c>
      <c r="K264" s="67">
        <v>0</v>
      </c>
      <c r="L264" s="109">
        <v>1</v>
      </c>
      <c r="M264" s="94" t="s">
        <v>32</v>
      </c>
      <c r="N264" s="110"/>
      <c r="O264" s="204">
        <f t="shared" si="15"/>
        <v>0</v>
      </c>
      <c r="P264" s="206"/>
      <c r="Q264" s="125"/>
      <c r="R264" s="53"/>
      <c r="S264" s="125"/>
      <c r="T264" s="124"/>
      <c r="U264" s="124"/>
      <c r="V264" s="124"/>
      <c r="W264" s="145"/>
      <c r="X264" s="53"/>
      <c r="Y264" s="53"/>
    </row>
    <row r="265" spans="1:25" ht="37.5" customHeight="1" thickTop="1" thickBot="1" x14ac:dyDescent="0.3">
      <c r="A265" s="107"/>
      <c r="B265" s="108" t="s">
        <v>53</v>
      </c>
      <c r="C265" s="197" t="s">
        <v>635</v>
      </c>
      <c r="D265" s="780" t="s">
        <v>636</v>
      </c>
      <c r="E265" s="781"/>
      <c r="F265" s="79" t="s">
        <v>598</v>
      </c>
      <c r="G265" s="109">
        <v>1</v>
      </c>
      <c r="H265" s="67">
        <v>1</v>
      </c>
      <c r="I265" s="67">
        <v>1</v>
      </c>
      <c r="J265" s="67">
        <v>1</v>
      </c>
      <c r="K265" s="67">
        <v>1</v>
      </c>
      <c r="L265" s="109">
        <f>SUM(H265:K265)</f>
        <v>4</v>
      </c>
      <c r="M265" s="94" t="s">
        <v>32</v>
      </c>
      <c r="N265" s="110"/>
      <c r="O265" s="204">
        <f t="shared" si="15"/>
        <v>0</v>
      </c>
      <c r="P265" s="206"/>
      <c r="Q265" s="125"/>
      <c r="R265" s="53"/>
      <c r="S265" s="125"/>
      <c r="T265" s="124"/>
      <c r="U265" s="124"/>
      <c r="V265" s="124"/>
      <c r="W265" s="145"/>
      <c r="X265" s="53"/>
      <c r="Y265" s="53"/>
    </row>
    <row r="266" spans="1:25" ht="53.25" customHeight="1" thickTop="1" thickBot="1" x14ac:dyDescent="0.3">
      <c r="A266" s="216"/>
      <c r="B266" s="99" t="s">
        <v>50</v>
      </c>
      <c r="C266" s="197" t="s">
        <v>637</v>
      </c>
      <c r="D266" s="794" t="s">
        <v>638</v>
      </c>
      <c r="E266" s="781"/>
      <c r="F266" s="79" t="s">
        <v>598</v>
      </c>
      <c r="G266" s="100">
        <v>1</v>
      </c>
      <c r="H266" s="101">
        <v>2</v>
      </c>
      <c r="I266" s="101">
        <v>2</v>
      </c>
      <c r="J266" s="101">
        <v>2</v>
      </c>
      <c r="K266" s="101">
        <v>0</v>
      </c>
      <c r="L266" s="100">
        <f>SUM(H266:K266)</f>
        <v>6</v>
      </c>
      <c r="M266" s="94" t="s">
        <v>32</v>
      </c>
      <c r="N266" s="102"/>
      <c r="O266" s="204">
        <f t="shared" si="15"/>
        <v>0</v>
      </c>
      <c r="P266" s="210"/>
      <c r="Q266" s="125"/>
      <c r="R266" s="53"/>
      <c r="S266" s="124"/>
      <c r="T266" s="124"/>
      <c r="U266" s="124"/>
      <c r="V266" s="124"/>
      <c r="W266" s="125"/>
      <c r="X266" s="53"/>
      <c r="Y266" s="53"/>
    </row>
    <row r="267" spans="1:25" ht="99.75" customHeight="1" thickTop="1" thickBot="1" x14ac:dyDescent="0.3">
      <c r="A267" s="245"/>
      <c r="B267" s="73" t="s">
        <v>639</v>
      </c>
      <c r="C267" s="196" t="s">
        <v>640</v>
      </c>
      <c r="D267" s="783" t="s">
        <v>641</v>
      </c>
      <c r="E267" s="777"/>
      <c r="F267" s="75" t="s">
        <v>642</v>
      </c>
      <c r="G267" s="73"/>
      <c r="H267" s="75"/>
      <c r="I267" s="75"/>
      <c r="J267" s="75"/>
      <c r="K267" s="75"/>
      <c r="L267" s="75"/>
      <c r="M267" s="76"/>
      <c r="N267" s="76"/>
      <c r="O267" s="204"/>
      <c r="P267" s="207"/>
      <c r="Q267" s="70"/>
      <c r="R267" s="70"/>
      <c r="S267" s="70"/>
      <c r="T267" s="70"/>
      <c r="U267" s="70"/>
      <c r="V267" s="70"/>
      <c r="W267" s="70"/>
      <c r="X267" s="77"/>
      <c r="Y267" s="53"/>
    </row>
    <row r="268" spans="1:25" ht="93" customHeight="1" thickTop="1" thickBot="1" x14ac:dyDescent="0.3">
      <c r="A268" s="53"/>
      <c r="B268" s="78" t="s">
        <v>643</v>
      </c>
      <c r="C268" s="196" t="s">
        <v>644</v>
      </c>
      <c r="D268" s="786" t="s">
        <v>645</v>
      </c>
      <c r="E268" s="777"/>
      <c r="F268" s="79" t="s">
        <v>642</v>
      </c>
      <c r="G268" s="80"/>
      <c r="H268" s="81"/>
      <c r="I268" s="81"/>
      <c r="J268" s="81"/>
      <c r="K268" s="81"/>
      <c r="L268" s="80"/>
      <c r="M268" s="81"/>
      <c r="N268" s="82"/>
      <c r="O268" s="204"/>
      <c r="P268" s="206"/>
      <c r="Q268" s="70"/>
      <c r="R268" s="53"/>
      <c r="S268" s="84"/>
      <c r="T268" s="84"/>
      <c r="U268" s="84"/>
      <c r="V268" s="84"/>
      <c r="W268" s="84"/>
      <c r="X268" s="53"/>
      <c r="Y268" s="53"/>
    </row>
    <row r="269" spans="1:25" ht="72.75" customHeight="1" thickTop="1" thickBot="1" x14ac:dyDescent="0.3">
      <c r="A269" s="53"/>
      <c r="B269" s="85" t="s">
        <v>646</v>
      </c>
      <c r="C269" s="196" t="s">
        <v>647</v>
      </c>
      <c r="D269" s="784" t="s">
        <v>648</v>
      </c>
      <c r="E269" s="781"/>
      <c r="F269" s="86" t="s">
        <v>493</v>
      </c>
      <c r="G269" s="87"/>
      <c r="H269" s="88"/>
      <c r="I269" s="88"/>
      <c r="J269" s="88"/>
      <c r="K269" s="88"/>
      <c r="L269" s="87"/>
      <c r="M269" s="88"/>
      <c r="N269" s="89"/>
      <c r="O269" s="204"/>
      <c r="P269" s="206"/>
      <c r="Q269" s="70"/>
      <c r="R269" s="53"/>
      <c r="S269" s="57"/>
      <c r="T269" s="57"/>
      <c r="U269" s="57"/>
      <c r="V269" s="57"/>
      <c r="W269" s="57"/>
      <c r="X269" s="53"/>
      <c r="Y269" s="53"/>
    </row>
    <row r="270" spans="1:25" ht="62.25" customHeight="1" thickTop="1" thickBot="1" x14ac:dyDescent="0.3">
      <c r="A270" s="53"/>
      <c r="B270" s="768" t="s">
        <v>649</v>
      </c>
      <c r="C270" s="196" t="s">
        <v>650</v>
      </c>
      <c r="D270" s="765" t="s">
        <v>651</v>
      </c>
      <c r="E270" s="368" t="s">
        <v>916</v>
      </c>
      <c r="F270" s="86" t="s">
        <v>493</v>
      </c>
      <c r="G270" s="218">
        <v>0</v>
      </c>
      <c r="H270" s="305">
        <v>0.05</v>
      </c>
      <c r="I270" s="315">
        <v>0.6</v>
      </c>
      <c r="J270" s="315">
        <v>0.8</v>
      </c>
      <c r="K270" s="315"/>
      <c r="L270" s="220">
        <f>K270</f>
        <v>0</v>
      </c>
      <c r="M270" s="355" t="s">
        <v>45</v>
      </c>
      <c r="N270" s="221"/>
      <c r="O270" s="242" t="e">
        <f t="shared" ref="O270:O313" si="16">+N270/L270</f>
        <v>#DIV/0!</v>
      </c>
      <c r="P270" s="215" t="s">
        <v>905</v>
      </c>
      <c r="Q270" s="120"/>
      <c r="R270" s="53"/>
      <c r="S270" s="57"/>
      <c r="T270" s="57"/>
      <c r="U270" s="57"/>
      <c r="V270" s="57"/>
      <c r="W270" s="57"/>
      <c r="X270" s="53"/>
      <c r="Y270" s="53"/>
    </row>
    <row r="271" spans="1:25" ht="39.75" customHeight="1" thickTop="1" thickBot="1" x14ac:dyDescent="0.3">
      <c r="A271" s="53"/>
      <c r="B271" s="769"/>
      <c r="C271" s="196" t="s">
        <v>652</v>
      </c>
      <c r="D271" s="767"/>
      <c r="E271" s="369" t="s">
        <v>653</v>
      </c>
      <c r="F271" s="86" t="s">
        <v>493</v>
      </c>
      <c r="G271" s="356">
        <v>8.0882352941176475E-2</v>
      </c>
      <c r="H271" s="357">
        <v>0.11764705882352941</v>
      </c>
      <c r="I271" s="357">
        <v>0.125</v>
      </c>
      <c r="J271" s="357">
        <v>0.13970588235294118</v>
      </c>
      <c r="K271" s="357">
        <v>0.15441176470588236</v>
      </c>
      <c r="L271" s="358">
        <f>+K271</f>
        <v>0.15441176470588236</v>
      </c>
      <c r="M271" s="355" t="s">
        <v>45</v>
      </c>
      <c r="N271" s="221"/>
      <c r="O271" s="242">
        <f t="shared" si="16"/>
        <v>0</v>
      </c>
      <c r="P271" s="206"/>
      <c r="Q271" s="120"/>
      <c r="R271" s="53"/>
      <c r="S271" s="57"/>
      <c r="T271" s="57"/>
      <c r="U271" s="57"/>
      <c r="V271" s="57"/>
      <c r="W271" s="57"/>
      <c r="X271" s="53"/>
      <c r="Y271" s="53"/>
    </row>
    <row r="272" spans="1:25" ht="77.25" customHeight="1" thickTop="1" thickBot="1" x14ac:dyDescent="0.3">
      <c r="A272" s="53"/>
      <c r="B272" s="770"/>
      <c r="C272" s="196" t="s">
        <v>654</v>
      </c>
      <c r="D272" s="766"/>
      <c r="E272" s="370" t="s">
        <v>915</v>
      </c>
      <c r="F272" s="86" t="s">
        <v>493</v>
      </c>
      <c r="G272" s="356">
        <v>0</v>
      </c>
      <c r="H272" s="357">
        <v>0.02</v>
      </c>
      <c r="I272" s="357">
        <v>1</v>
      </c>
      <c r="J272" s="357">
        <v>1</v>
      </c>
      <c r="K272" s="357">
        <v>1</v>
      </c>
      <c r="L272" s="220">
        <f>+K272</f>
        <v>1</v>
      </c>
      <c r="M272" s="355" t="s">
        <v>45</v>
      </c>
      <c r="N272" s="221"/>
      <c r="O272" s="242">
        <f t="shared" si="16"/>
        <v>0</v>
      </c>
      <c r="P272" s="215" t="s">
        <v>904</v>
      </c>
      <c r="Q272" s="120"/>
      <c r="R272" s="53"/>
      <c r="S272" s="57"/>
      <c r="T272" s="57"/>
      <c r="U272" s="57"/>
      <c r="V272" s="57"/>
      <c r="W272" s="57"/>
      <c r="X272" s="53"/>
      <c r="Y272" s="53"/>
    </row>
    <row r="273" spans="1:25" ht="41.25" customHeight="1" thickTop="1" thickBot="1" x14ac:dyDescent="0.3">
      <c r="A273" s="53"/>
      <c r="B273" s="217" t="s">
        <v>924</v>
      </c>
      <c r="C273" s="222" t="s">
        <v>922</v>
      </c>
      <c r="D273" s="778" t="s">
        <v>923</v>
      </c>
      <c r="E273" s="779"/>
      <c r="F273" s="79" t="s">
        <v>493</v>
      </c>
      <c r="G273" s="218">
        <v>0</v>
      </c>
      <c r="H273" s="306">
        <v>0</v>
      </c>
      <c r="I273" s="306">
        <v>1</v>
      </c>
      <c r="J273" s="306"/>
      <c r="K273" s="306"/>
      <c r="L273" s="312">
        <f>+I273</f>
        <v>1</v>
      </c>
      <c r="M273" s="94" t="s">
        <v>32</v>
      </c>
      <c r="N273" s="221"/>
      <c r="O273" s="242">
        <f>+N273/L273</f>
        <v>0</v>
      </c>
      <c r="P273" s="226"/>
      <c r="Q273" s="120"/>
      <c r="R273" s="53"/>
      <c r="S273" s="57"/>
      <c r="T273" s="57"/>
      <c r="U273" s="57"/>
      <c r="V273" s="57"/>
      <c r="W273" s="57"/>
      <c r="X273" s="53"/>
      <c r="Y273" s="53"/>
    </row>
    <row r="274" spans="1:25" s="232" customFormat="1" ht="34.5" customHeight="1" thickTop="1" thickBot="1" x14ac:dyDescent="0.3">
      <c r="A274" s="216"/>
      <c r="B274" s="217" t="s">
        <v>36</v>
      </c>
      <c r="C274" s="222" t="s">
        <v>655</v>
      </c>
      <c r="D274" s="778" t="s">
        <v>656</v>
      </c>
      <c r="E274" s="779"/>
      <c r="F274" s="79" t="s">
        <v>493</v>
      </c>
      <c r="G274" s="218">
        <v>0</v>
      </c>
      <c r="H274" s="306">
        <v>0</v>
      </c>
      <c r="I274" s="306">
        <v>1</v>
      </c>
      <c r="J274" s="306">
        <v>2</v>
      </c>
      <c r="K274" s="306">
        <v>2</v>
      </c>
      <c r="L274" s="218">
        <v>5</v>
      </c>
      <c r="M274" s="94" t="s">
        <v>32</v>
      </c>
      <c r="N274" s="221"/>
      <c r="O274" s="242">
        <f t="shared" si="16"/>
        <v>0</v>
      </c>
      <c r="P274" s="226"/>
      <c r="Q274" s="227"/>
      <c r="R274" s="216"/>
      <c r="S274" s="229"/>
      <c r="T274" s="229"/>
      <c r="U274" s="229"/>
      <c r="V274" s="229"/>
      <c r="W274" s="230"/>
      <c r="X274" s="216"/>
      <c r="Y274" s="231"/>
    </row>
    <row r="275" spans="1:25" ht="38.25" customHeight="1" thickTop="1" thickBot="1" x14ac:dyDescent="0.3">
      <c r="A275" s="216"/>
      <c r="B275" s="217" t="s">
        <v>99</v>
      </c>
      <c r="C275" s="222" t="s">
        <v>657</v>
      </c>
      <c r="D275" s="778" t="s">
        <v>658</v>
      </c>
      <c r="E275" s="779"/>
      <c r="F275" s="79" t="s">
        <v>493</v>
      </c>
      <c r="G275" s="218">
        <v>0</v>
      </c>
      <c r="H275" s="219">
        <v>1</v>
      </c>
      <c r="I275" s="219">
        <v>0</v>
      </c>
      <c r="J275" s="219">
        <v>0</v>
      </c>
      <c r="K275" s="219">
        <v>0</v>
      </c>
      <c r="L275" s="220">
        <f>H275</f>
        <v>1</v>
      </c>
      <c r="M275" s="94" t="s">
        <v>45</v>
      </c>
      <c r="N275" s="221"/>
      <c r="O275" s="242">
        <f t="shared" si="16"/>
        <v>0</v>
      </c>
      <c r="P275" s="206"/>
      <c r="Q275" s="125"/>
      <c r="R275" s="53"/>
      <c r="S275" s="125"/>
      <c r="T275" s="124"/>
      <c r="U275" s="124"/>
      <c r="V275" s="124"/>
      <c r="W275" s="145"/>
      <c r="X275" s="53"/>
      <c r="Y275" s="53"/>
    </row>
    <row r="276" spans="1:25" ht="40.5" customHeight="1" thickTop="1" thickBot="1" x14ac:dyDescent="0.3">
      <c r="A276" s="216"/>
      <c r="B276" s="217" t="s">
        <v>62</v>
      </c>
      <c r="C276" s="222" t="s">
        <v>660</v>
      </c>
      <c r="D276" s="778" t="s">
        <v>661</v>
      </c>
      <c r="E276" s="779"/>
      <c r="F276" s="79" t="s">
        <v>493</v>
      </c>
      <c r="G276" s="218">
        <v>0</v>
      </c>
      <c r="H276" s="223">
        <v>1</v>
      </c>
      <c r="I276" s="223">
        <v>2</v>
      </c>
      <c r="J276" s="223">
        <v>0</v>
      </c>
      <c r="K276" s="223">
        <v>0</v>
      </c>
      <c r="L276" s="218">
        <f>SUM(H276:K276)</f>
        <v>3</v>
      </c>
      <c r="M276" s="94" t="s">
        <v>32</v>
      </c>
      <c r="N276" s="221"/>
      <c r="O276" s="242">
        <f t="shared" si="16"/>
        <v>0</v>
      </c>
      <c r="P276" s="206"/>
      <c r="Q276" s="125"/>
      <c r="R276" s="53"/>
      <c r="S276" s="125"/>
      <c r="T276" s="124"/>
      <c r="U276" s="124"/>
      <c r="V276" s="124"/>
      <c r="W276" s="145"/>
      <c r="X276" s="53"/>
      <c r="Y276" s="53"/>
    </row>
    <row r="277" spans="1:25" s="232" customFormat="1" ht="55.5" customHeight="1" thickTop="1" thickBot="1" x14ac:dyDescent="0.3">
      <c r="A277" s="216"/>
      <c r="B277" s="217" t="s">
        <v>33</v>
      </c>
      <c r="C277" s="222" t="s">
        <v>662</v>
      </c>
      <c r="D277" s="778" t="s">
        <v>663</v>
      </c>
      <c r="E277" s="779"/>
      <c r="F277" s="79" t="s">
        <v>493</v>
      </c>
      <c r="G277" s="218">
        <v>0</v>
      </c>
      <c r="H277" s="219">
        <v>0.25</v>
      </c>
      <c r="I277" s="306">
        <v>136</v>
      </c>
      <c r="J277" s="307">
        <v>60</v>
      </c>
      <c r="K277" s="307">
        <v>60</v>
      </c>
      <c r="L277" s="218">
        <f>SUM(H277:K277)</f>
        <v>256.25</v>
      </c>
      <c r="M277" s="94" t="s">
        <v>32</v>
      </c>
      <c r="N277" s="221"/>
      <c r="O277" s="242">
        <f t="shared" si="16"/>
        <v>0</v>
      </c>
      <c r="P277" s="226"/>
      <c r="Q277" s="227"/>
      <c r="R277" s="216"/>
      <c r="S277" s="229"/>
      <c r="T277" s="229"/>
      <c r="U277" s="229"/>
      <c r="V277" s="229"/>
      <c r="W277" s="230"/>
      <c r="X277" s="216"/>
      <c r="Y277" s="231"/>
    </row>
    <row r="278" spans="1:25" s="232" customFormat="1" ht="34.5" customHeight="1" thickTop="1" thickBot="1" x14ac:dyDescent="0.3">
      <c r="A278" s="216"/>
      <c r="B278" s="217" t="s">
        <v>33</v>
      </c>
      <c r="C278" s="222" t="s">
        <v>664</v>
      </c>
      <c r="D278" s="778" t="s">
        <v>665</v>
      </c>
      <c r="E278" s="779"/>
      <c r="F278" s="79" t="s">
        <v>493</v>
      </c>
      <c r="G278" s="223">
        <v>11</v>
      </c>
      <c r="H278" s="223">
        <v>5</v>
      </c>
      <c r="I278" s="223">
        <v>6</v>
      </c>
      <c r="J278" s="223">
        <v>8</v>
      </c>
      <c r="K278" s="223">
        <v>10</v>
      </c>
      <c r="L278" s="223">
        <f>+K278+G278</f>
        <v>21</v>
      </c>
      <c r="M278" s="94" t="s">
        <v>32</v>
      </c>
      <c r="N278" s="221"/>
      <c r="O278" s="242">
        <f t="shared" si="16"/>
        <v>0</v>
      </c>
      <c r="P278" s="226"/>
      <c r="Q278" s="227"/>
      <c r="R278" s="216"/>
      <c r="S278" s="229"/>
      <c r="T278" s="229"/>
      <c r="U278" s="229"/>
      <c r="V278" s="229"/>
      <c r="W278" s="230"/>
      <c r="X278" s="216"/>
      <c r="Y278" s="231"/>
    </row>
    <row r="279" spans="1:25" ht="35.25" customHeight="1" thickTop="1" thickBot="1" x14ac:dyDescent="0.3">
      <c r="A279" s="216"/>
      <c r="B279" s="217" t="s">
        <v>53</v>
      </c>
      <c r="C279" s="222" t="s">
        <v>666</v>
      </c>
      <c r="D279" s="778" t="s">
        <v>667</v>
      </c>
      <c r="E279" s="779"/>
      <c r="F279" s="79" t="s">
        <v>493</v>
      </c>
      <c r="G279" s="218">
        <v>0</v>
      </c>
      <c r="H279" s="219">
        <v>1</v>
      </c>
      <c r="I279" s="219">
        <v>0</v>
      </c>
      <c r="J279" s="219">
        <v>0</v>
      </c>
      <c r="K279" s="219">
        <v>0</v>
      </c>
      <c r="L279" s="220">
        <f>H279</f>
        <v>1</v>
      </c>
      <c r="M279" s="94" t="s">
        <v>45</v>
      </c>
      <c r="N279" s="221"/>
      <c r="O279" s="242">
        <f t="shared" si="16"/>
        <v>0</v>
      </c>
      <c r="P279" s="206"/>
      <c r="Q279" s="125"/>
      <c r="R279" s="53"/>
      <c r="S279" s="125"/>
      <c r="T279" s="124"/>
      <c r="U279" s="124"/>
      <c r="V279" s="124"/>
      <c r="W279" s="145"/>
      <c r="X279" s="53"/>
      <c r="Y279" s="53"/>
    </row>
    <row r="280" spans="1:25" ht="31.5" customHeight="1" thickTop="1" thickBot="1" x14ac:dyDescent="0.3">
      <c r="A280" s="216"/>
      <c r="B280" s="217" t="s">
        <v>59</v>
      </c>
      <c r="C280" s="222" t="s">
        <v>668</v>
      </c>
      <c r="D280" s="778" t="s">
        <v>669</v>
      </c>
      <c r="E280" s="779"/>
      <c r="F280" s="79" t="s">
        <v>493</v>
      </c>
      <c r="G280" s="218">
        <v>0</v>
      </c>
      <c r="H280" s="223">
        <v>1</v>
      </c>
      <c r="I280" s="223">
        <v>0</v>
      </c>
      <c r="J280" s="223">
        <v>0</v>
      </c>
      <c r="K280" s="223">
        <v>0</v>
      </c>
      <c r="L280" s="218">
        <f>SUM(H280:K280)</f>
        <v>1</v>
      </c>
      <c r="M280" s="94" t="s">
        <v>32</v>
      </c>
      <c r="N280" s="221"/>
      <c r="O280" s="242">
        <f t="shared" si="16"/>
        <v>0</v>
      </c>
      <c r="P280" s="206"/>
      <c r="Q280" s="125"/>
      <c r="R280" s="53"/>
      <c r="S280" s="125"/>
      <c r="T280" s="124"/>
      <c r="U280" s="124"/>
      <c r="V280" s="124"/>
      <c r="W280" s="145"/>
      <c r="X280" s="53"/>
      <c r="Y280" s="53"/>
    </row>
    <row r="281" spans="1:25" ht="56.25" customHeight="1" thickTop="1" thickBot="1" x14ac:dyDescent="0.3">
      <c r="A281" s="216"/>
      <c r="B281" s="217" t="s">
        <v>62</v>
      </c>
      <c r="C281" s="222" t="s">
        <v>670</v>
      </c>
      <c r="D281" s="778" t="s">
        <v>671</v>
      </c>
      <c r="E281" s="779"/>
      <c r="F281" s="79" t="s">
        <v>493</v>
      </c>
      <c r="G281" s="218">
        <v>0</v>
      </c>
      <c r="H281" s="219">
        <v>1</v>
      </c>
      <c r="I281" s="219">
        <v>0</v>
      </c>
      <c r="J281" s="219">
        <v>0</v>
      </c>
      <c r="K281" s="219">
        <v>0</v>
      </c>
      <c r="L281" s="220">
        <f>H281</f>
        <v>1</v>
      </c>
      <c r="M281" s="94" t="s">
        <v>45</v>
      </c>
      <c r="N281" s="221"/>
      <c r="O281" s="242">
        <f t="shared" si="16"/>
        <v>0</v>
      </c>
      <c r="P281" s="206"/>
      <c r="Q281" s="125"/>
      <c r="R281" s="53"/>
      <c r="S281" s="125"/>
      <c r="T281" s="124"/>
      <c r="U281" s="124"/>
      <c r="V281" s="124"/>
      <c r="W281" s="145"/>
      <c r="X281" s="53"/>
      <c r="Y281" s="53"/>
    </row>
    <row r="282" spans="1:25" ht="56.25" customHeight="1" thickTop="1" thickBot="1" x14ac:dyDescent="0.3">
      <c r="A282" s="216"/>
      <c r="B282" s="217" t="s">
        <v>65</v>
      </c>
      <c r="C282" s="222" t="s">
        <v>672</v>
      </c>
      <c r="D282" s="778" t="s">
        <v>673</v>
      </c>
      <c r="E282" s="779"/>
      <c r="F282" s="79" t="s">
        <v>493</v>
      </c>
      <c r="G282" s="109">
        <v>0</v>
      </c>
      <c r="H282" s="123">
        <v>0</v>
      </c>
      <c r="I282" s="123">
        <v>0.05</v>
      </c>
      <c r="J282" s="123">
        <v>0.05</v>
      </c>
      <c r="K282" s="123">
        <v>0.05</v>
      </c>
      <c r="L282" s="220">
        <f>SUBTOTAL(9,H282:K282)</f>
        <v>0.15000000000000002</v>
      </c>
      <c r="M282" s="94" t="s">
        <v>45</v>
      </c>
      <c r="N282" s="221"/>
      <c r="O282" s="242">
        <f t="shared" si="16"/>
        <v>0</v>
      </c>
      <c r="P282" s="209"/>
      <c r="Q282" s="114"/>
      <c r="R282" s="107"/>
      <c r="S282" s="114"/>
      <c r="T282" s="112"/>
      <c r="U282" s="112"/>
      <c r="V282" s="112"/>
      <c r="W282" s="178"/>
      <c r="X282" s="107"/>
      <c r="Y282" s="53"/>
    </row>
    <row r="283" spans="1:25" ht="31.5" customHeight="1" thickTop="1" thickBot="1" x14ac:dyDescent="0.3">
      <c r="A283" s="216"/>
      <c r="B283" s="217" t="s">
        <v>66</v>
      </c>
      <c r="C283" s="222" t="s">
        <v>674</v>
      </c>
      <c r="D283" s="778" t="s">
        <v>675</v>
      </c>
      <c r="E283" s="779"/>
      <c r="F283" s="79" t="s">
        <v>493</v>
      </c>
      <c r="G283" s="218">
        <v>0</v>
      </c>
      <c r="H283" s="223">
        <v>1</v>
      </c>
      <c r="I283" s="223">
        <v>0</v>
      </c>
      <c r="J283" s="223">
        <v>0</v>
      </c>
      <c r="K283" s="223">
        <v>0</v>
      </c>
      <c r="L283" s="218">
        <f>SUM(H283:K283)</f>
        <v>1</v>
      </c>
      <c r="M283" s="94" t="s">
        <v>32</v>
      </c>
      <c r="N283" s="221"/>
      <c r="O283" s="242">
        <f t="shared" si="16"/>
        <v>0</v>
      </c>
      <c r="P283" s="206"/>
      <c r="Q283" s="125"/>
      <c r="R283" s="53"/>
      <c r="S283" s="125"/>
      <c r="T283" s="124"/>
      <c r="U283" s="124"/>
      <c r="V283" s="124"/>
      <c r="W283" s="145"/>
      <c r="X283" s="53"/>
      <c r="Y283" s="53"/>
    </row>
    <row r="284" spans="1:25" ht="37.5" customHeight="1" thickTop="1" thickBot="1" x14ac:dyDescent="0.3">
      <c r="A284" s="216"/>
      <c r="B284" s="217" t="s">
        <v>72</v>
      </c>
      <c r="C284" s="222" t="s">
        <v>676</v>
      </c>
      <c r="D284" s="778" t="s">
        <v>677</v>
      </c>
      <c r="E284" s="779"/>
      <c r="F284" s="79" t="s">
        <v>493</v>
      </c>
      <c r="G284" s="109">
        <v>0</v>
      </c>
      <c r="H284" s="123">
        <v>0.5</v>
      </c>
      <c r="I284" s="123">
        <v>0.5</v>
      </c>
      <c r="J284" s="123">
        <v>0</v>
      </c>
      <c r="K284" s="123">
        <v>0</v>
      </c>
      <c r="L284" s="122">
        <v>1</v>
      </c>
      <c r="M284" s="94" t="s">
        <v>45</v>
      </c>
      <c r="N284" s="221"/>
      <c r="O284" s="242">
        <f t="shared" si="16"/>
        <v>0</v>
      </c>
      <c r="P284" s="211"/>
      <c r="Q284" s="53"/>
      <c r="R284" s="53"/>
      <c r="S284" s="53"/>
      <c r="T284" s="53"/>
      <c r="U284" s="53"/>
      <c r="V284" s="53"/>
      <c r="W284" s="53"/>
      <c r="X284" s="53"/>
      <c r="Y284" s="53"/>
    </row>
    <row r="285" spans="1:25" ht="42.75" customHeight="1" thickTop="1" thickBot="1" x14ac:dyDescent="0.3">
      <c r="A285" s="216"/>
      <c r="B285" s="217" t="s">
        <v>78</v>
      </c>
      <c r="C285" s="222" t="s">
        <v>678</v>
      </c>
      <c r="D285" s="778" t="s">
        <v>679</v>
      </c>
      <c r="E285" s="779"/>
      <c r="F285" s="79" t="s">
        <v>493</v>
      </c>
      <c r="G285" s="109">
        <v>0</v>
      </c>
      <c r="H285" s="123">
        <v>1</v>
      </c>
      <c r="I285" s="123">
        <v>1</v>
      </c>
      <c r="J285" s="123">
        <v>1</v>
      </c>
      <c r="K285" s="123">
        <v>1</v>
      </c>
      <c r="L285" s="122">
        <f>K285</f>
        <v>1</v>
      </c>
      <c r="M285" s="94" t="s">
        <v>45</v>
      </c>
      <c r="N285" s="221"/>
      <c r="O285" s="242">
        <f t="shared" si="16"/>
        <v>0</v>
      </c>
      <c r="P285" s="206"/>
      <c r="Q285" s="125"/>
      <c r="R285" s="53"/>
      <c r="S285" s="125"/>
      <c r="T285" s="124"/>
      <c r="U285" s="124"/>
      <c r="V285" s="124"/>
      <c r="W285" s="145"/>
      <c r="X285" s="53"/>
      <c r="Y285" s="53"/>
    </row>
    <row r="286" spans="1:25" ht="27" customHeight="1" thickTop="1" thickBot="1" x14ac:dyDescent="0.3">
      <c r="A286" s="216"/>
      <c r="B286" s="217" t="s">
        <v>82</v>
      </c>
      <c r="C286" s="222" t="s">
        <v>680</v>
      </c>
      <c r="D286" s="778" t="s">
        <v>681</v>
      </c>
      <c r="E286" s="779"/>
      <c r="F286" s="79" t="s">
        <v>493</v>
      </c>
      <c r="G286" s="109">
        <v>0</v>
      </c>
      <c r="H286" s="123">
        <v>0</v>
      </c>
      <c r="I286" s="123">
        <v>0.2</v>
      </c>
      <c r="J286" s="123">
        <v>0.4</v>
      </c>
      <c r="K286" s="123">
        <v>0.6</v>
      </c>
      <c r="L286" s="122">
        <f>K286</f>
        <v>0.6</v>
      </c>
      <c r="M286" s="94" t="s">
        <v>45</v>
      </c>
      <c r="N286" s="221"/>
      <c r="O286" s="242">
        <f t="shared" si="16"/>
        <v>0</v>
      </c>
      <c r="P286" s="206"/>
      <c r="Q286" s="125"/>
      <c r="R286" s="53"/>
      <c r="S286" s="125"/>
      <c r="T286" s="124"/>
      <c r="U286" s="124"/>
      <c r="V286" s="124"/>
      <c r="W286" s="145"/>
      <c r="X286" s="53"/>
      <c r="Y286" s="53"/>
    </row>
    <row r="287" spans="1:25" ht="27.75" customHeight="1" thickTop="1" thickBot="1" x14ac:dyDescent="0.3">
      <c r="A287" s="216"/>
      <c r="B287" s="217" t="s">
        <v>75</v>
      </c>
      <c r="C287" s="222" t="s">
        <v>683</v>
      </c>
      <c r="D287" s="778" t="s">
        <v>684</v>
      </c>
      <c r="E287" s="779"/>
      <c r="F287" s="79" t="s">
        <v>460</v>
      </c>
      <c r="G287" s="109">
        <v>0</v>
      </c>
      <c r="H287" s="123">
        <v>0.3</v>
      </c>
      <c r="I287" s="123">
        <v>0.3</v>
      </c>
      <c r="J287" s="123">
        <v>0.4</v>
      </c>
      <c r="K287" s="123">
        <v>0</v>
      </c>
      <c r="L287" s="122">
        <f>SUM(H287:K287)</f>
        <v>1</v>
      </c>
      <c r="M287" s="94" t="s">
        <v>45</v>
      </c>
      <c r="N287" s="110"/>
      <c r="O287" s="242">
        <f t="shared" si="16"/>
        <v>0</v>
      </c>
      <c r="P287" s="206"/>
      <c r="Q287" s="125"/>
      <c r="R287" s="53"/>
      <c r="S287" s="125"/>
      <c r="T287" s="124"/>
      <c r="U287" s="124"/>
      <c r="V287" s="124"/>
      <c r="W287" s="145"/>
      <c r="X287" s="53"/>
      <c r="Y287" s="53"/>
    </row>
    <row r="288" spans="1:25" ht="66" customHeight="1" thickTop="1" thickBot="1" x14ac:dyDescent="0.3">
      <c r="A288" s="53"/>
      <c r="B288" s="91" t="s">
        <v>686</v>
      </c>
      <c r="C288" s="196" t="s">
        <v>687</v>
      </c>
      <c r="D288" s="362" t="s">
        <v>688</v>
      </c>
      <c r="E288" s="188" t="s">
        <v>689</v>
      </c>
      <c r="F288" s="143" t="s">
        <v>690</v>
      </c>
      <c r="G288" s="220">
        <v>0</v>
      </c>
      <c r="H288" s="219">
        <v>0.25</v>
      </c>
      <c r="I288" s="219">
        <v>0.5</v>
      </c>
      <c r="J288" s="219">
        <v>0.75</v>
      </c>
      <c r="K288" s="219">
        <v>1</v>
      </c>
      <c r="L288" s="220">
        <f>K288</f>
        <v>1</v>
      </c>
      <c r="M288" s="94" t="s">
        <v>45</v>
      </c>
      <c r="N288" s="221"/>
      <c r="O288" s="242">
        <f t="shared" si="16"/>
        <v>0</v>
      </c>
      <c r="P288" s="206"/>
      <c r="Q288" s="120"/>
      <c r="R288" s="53"/>
      <c r="S288" s="57"/>
      <c r="T288" s="57"/>
      <c r="U288" s="57"/>
      <c r="V288" s="57"/>
      <c r="W288" s="57"/>
      <c r="X288" s="53"/>
      <c r="Y288" s="53"/>
    </row>
    <row r="289" spans="1:25" ht="39" customHeight="1" thickTop="1" thickBot="1" x14ac:dyDescent="0.3">
      <c r="A289" s="107"/>
      <c r="B289" s="108" t="s">
        <v>33</v>
      </c>
      <c r="C289" s="197" t="s">
        <v>691</v>
      </c>
      <c r="D289" s="780" t="s">
        <v>692</v>
      </c>
      <c r="E289" s="781"/>
      <c r="F289" s="79" t="s">
        <v>690</v>
      </c>
      <c r="G289" s="122">
        <v>1</v>
      </c>
      <c r="H289" s="123">
        <v>1</v>
      </c>
      <c r="I289" s="123">
        <v>1</v>
      </c>
      <c r="J289" s="123">
        <v>1</v>
      </c>
      <c r="K289" s="123">
        <v>1</v>
      </c>
      <c r="L289" s="122">
        <f>K289</f>
        <v>1</v>
      </c>
      <c r="M289" s="94" t="s">
        <v>45</v>
      </c>
      <c r="N289" s="221"/>
      <c r="O289" s="242">
        <f t="shared" si="16"/>
        <v>0</v>
      </c>
      <c r="P289" s="206"/>
      <c r="Q289" s="120"/>
      <c r="R289" s="53"/>
      <c r="S289" s="124"/>
      <c r="T289" s="124"/>
      <c r="U289" s="124"/>
      <c r="V289" s="124"/>
      <c r="W289" s="125"/>
      <c r="X289" s="53"/>
      <c r="Y289" s="53"/>
    </row>
    <row r="290" spans="1:25" ht="42.75" customHeight="1" thickTop="1" thickBot="1" x14ac:dyDescent="0.3">
      <c r="A290" s="107"/>
      <c r="B290" s="108" t="s">
        <v>36</v>
      </c>
      <c r="C290" s="197" t="s">
        <v>693</v>
      </c>
      <c r="D290" s="780" t="s">
        <v>694</v>
      </c>
      <c r="E290" s="781"/>
      <c r="F290" s="79" t="s">
        <v>690</v>
      </c>
      <c r="G290" s="109">
        <v>12</v>
      </c>
      <c r="H290" s="67">
        <v>12</v>
      </c>
      <c r="I290" s="67">
        <v>12</v>
      </c>
      <c r="J290" s="67">
        <v>12</v>
      </c>
      <c r="K290" s="67">
        <v>12</v>
      </c>
      <c r="L290" s="109">
        <f>K290</f>
        <v>12</v>
      </c>
      <c r="M290" s="94" t="s">
        <v>32</v>
      </c>
      <c r="N290" s="221"/>
      <c r="O290" s="242">
        <f t="shared" si="16"/>
        <v>0</v>
      </c>
      <c r="P290" s="206"/>
      <c r="Q290" s="120"/>
      <c r="R290" s="53"/>
      <c r="S290" s="124"/>
      <c r="T290" s="124"/>
      <c r="U290" s="124"/>
      <c r="V290" s="124"/>
      <c r="W290" s="125"/>
      <c r="X290" s="53"/>
      <c r="Y290" s="53"/>
    </row>
    <row r="291" spans="1:25" ht="51" customHeight="1" thickTop="1" thickBot="1" x14ac:dyDescent="0.3">
      <c r="A291" s="107"/>
      <c r="B291" s="108" t="s">
        <v>50</v>
      </c>
      <c r="C291" s="197" t="s">
        <v>695</v>
      </c>
      <c r="D291" s="780" t="s">
        <v>696</v>
      </c>
      <c r="E291" s="781"/>
      <c r="F291" s="79" t="s">
        <v>690</v>
      </c>
      <c r="G291" s="109">
        <v>0</v>
      </c>
      <c r="H291" s="67">
        <v>3</v>
      </c>
      <c r="I291" s="67">
        <v>3</v>
      </c>
      <c r="J291" s="67">
        <v>3</v>
      </c>
      <c r="K291" s="67">
        <v>3</v>
      </c>
      <c r="L291" s="109">
        <f>K291</f>
        <v>3</v>
      </c>
      <c r="M291" s="94" t="s">
        <v>32</v>
      </c>
      <c r="N291" s="221"/>
      <c r="O291" s="242">
        <f t="shared" si="16"/>
        <v>0</v>
      </c>
      <c r="P291" s="210"/>
      <c r="Q291" s="125"/>
      <c r="R291" s="53"/>
      <c r="S291" s="124"/>
      <c r="T291" s="124"/>
      <c r="U291" s="124"/>
      <c r="V291" s="124"/>
      <c r="W291" s="125"/>
      <c r="X291" s="53"/>
      <c r="Y291" s="53"/>
    </row>
    <row r="292" spans="1:25" ht="37.5" customHeight="1" thickTop="1" thickBot="1" x14ac:dyDescent="0.3">
      <c r="A292" s="107"/>
      <c r="B292" s="108" t="s">
        <v>53</v>
      </c>
      <c r="C292" s="197" t="s">
        <v>697</v>
      </c>
      <c r="D292" s="780" t="s">
        <v>698</v>
      </c>
      <c r="E292" s="781"/>
      <c r="F292" s="79" t="s">
        <v>690</v>
      </c>
      <c r="G292" s="109">
        <v>0</v>
      </c>
      <c r="H292" s="67">
        <v>2</v>
      </c>
      <c r="I292" s="67">
        <v>3</v>
      </c>
      <c r="J292" s="67">
        <v>3</v>
      </c>
      <c r="K292" s="67">
        <v>3</v>
      </c>
      <c r="L292" s="109">
        <f>SUM(H292:K292)</f>
        <v>11</v>
      </c>
      <c r="M292" s="94" t="s">
        <v>32</v>
      </c>
      <c r="N292" s="221"/>
      <c r="O292" s="242">
        <f t="shared" si="16"/>
        <v>0</v>
      </c>
      <c r="P292" s="206"/>
      <c r="Q292" s="120"/>
      <c r="R292" s="53"/>
      <c r="S292" s="124"/>
      <c r="T292" s="124"/>
      <c r="U292" s="124"/>
      <c r="V292" s="124"/>
      <c r="W292" s="125"/>
      <c r="X292" s="53"/>
      <c r="Y292" s="53"/>
    </row>
    <row r="293" spans="1:25" ht="31.5" customHeight="1" thickTop="1" thickBot="1" x14ac:dyDescent="0.3">
      <c r="A293" s="107"/>
      <c r="B293" s="108" t="s">
        <v>56</v>
      </c>
      <c r="C293" s="197" t="s">
        <v>699</v>
      </c>
      <c r="D293" s="780" t="s">
        <v>700</v>
      </c>
      <c r="E293" s="781"/>
      <c r="F293" s="79" t="s">
        <v>690</v>
      </c>
      <c r="G293" s="109">
        <v>1</v>
      </c>
      <c r="H293" s="67">
        <v>1</v>
      </c>
      <c r="I293" s="67">
        <v>1</v>
      </c>
      <c r="J293" s="67">
        <v>1</v>
      </c>
      <c r="K293" s="67">
        <v>1</v>
      </c>
      <c r="L293" s="109">
        <v>1</v>
      </c>
      <c r="M293" s="94" t="s">
        <v>32</v>
      </c>
      <c r="N293" s="221"/>
      <c r="O293" s="242">
        <f t="shared" si="16"/>
        <v>0</v>
      </c>
      <c r="P293" s="206"/>
      <c r="Q293" s="125"/>
      <c r="R293" s="53"/>
      <c r="S293" s="125"/>
      <c r="T293" s="124"/>
      <c r="U293" s="124"/>
      <c r="V293" s="124"/>
      <c r="W293" s="145"/>
      <c r="X293" s="53"/>
      <c r="Y293" s="53"/>
    </row>
    <row r="294" spans="1:25" ht="45" customHeight="1" thickTop="1" thickBot="1" x14ac:dyDescent="0.3">
      <c r="A294" s="107"/>
      <c r="B294" s="108" t="s">
        <v>59</v>
      </c>
      <c r="C294" s="197" t="s">
        <v>701</v>
      </c>
      <c r="D294" s="780" t="s">
        <v>702</v>
      </c>
      <c r="E294" s="781"/>
      <c r="F294" s="79" t="s">
        <v>690</v>
      </c>
      <c r="G294" s="109">
        <v>0</v>
      </c>
      <c r="H294" s="67">
        <v>4</v>
      </c>
      <c r="I294" s="67">
        <v>4</v>
      </c>
      <c r="J294" s="67">
        <v>4</v>
      </c>
      <c r="K294" s="67">
        <v>4</v>
      </c>
      <c r="L294" s="109">
        <f>K294</f>
        <v>4</v>
      </c>
      <c r="M294" s="94" t="s">
        <v>32</v>
      </c>
      <c r="N294" s="221"/>
      <c r="O294" s="242">
        <f t="shared" si="16"/>
        <v>0</v>
      </c>
      <c r="P294" s="206"/>
      <c r="Q294" s="125"/>
      <c r="R294" s="53"/>
      <c r="S294" s="125"/>
      <c r="T294" s="124"/>
      <c r="U294" s="124"/>
      <c r="V294" s="124"/>
      <c r="W294" s="145"/>
      <c r="X294" s="53"/>
      <c r="Y294" s="53"/>
    </row>
    <row r="295" spans="1:25" ht="33" customHeight="1" thickTop="1" thickBot="1" x14ac:dyDescent="0.3">
      <c r="A295" s="107"/>
      <c r="B295" s="108" t="s">
        <v>65</v>
      </c>
      <c r="C295" s="197" t="s">
        <v>703</v>
      </c>
      <c r="D295" s="780" t="s">
        <v>704</v>
      </c>
      <c r="E295" s="781"/>
      <c r="F295" s="79" t="s">
        <v>690</v>
      </c>
      <c r="G295" s="109">
        <v>1</v>
      </c>
      <c r="H295" s="67">
        <v>1</v>
      </c>
      <c r="I295" s="67">
        <v>1</v>
      </c>
      <c r="J295" s="67">
        <v>1</v>
      </c>
      <c r="K295" s="67">
        <v>1</v>
      </c>
      <c r="L295" s="109">
        <f t="shared" ref="L295:L300" si="17">SUM(H295:K295)</f>
        <v>4</v>
      </c>
      <c r="M295" s="94" t="s">
        <v>32</v>
      </c>
      <c r="N295" s="221"/>
      <c r="O295" s="242">
        <f t="shared" si="16"/>
        <v>0</v>
      </c>
      <c r="P295" s="206"/>
      <c r="Q295" s="125"/>
      <c r="R295" s="53"/>
      <c r="S295" s="125"/>
      <c r="T295" s="124"/>
      <c r="U295" s="124"/>
      <c r="V295" s="124"/>
      <c r="W295" s="145"/>
      <c r="X295" s="53"/>
      <c r="Y295" s="53"/>
    </row>
    <row r="296" spans="1:25" ht="36" customHeight="1" thickTop="1" thickBot="1" x14ac:dyDescent="0.3">
      <c r="A296" s="107"/>
      <c r="B296" s="108" t="s">
        <v>99</v>
      </c>
      <c r="C296" s="197" t="s">
        <v>705</v>
      </c>
      <c r="D296" s="780" t="s">
        <v>706</v>
      </c>
      <c r="E296" s="781"/>
      <c r="F296" s="79" t="s">
        <v>690</v>
      </c>
      <c r="G296" s="109">
        <v>1</v>
      </c>
      <c r="H296" s="67">
        <v>1</v>
      </c>
      <c r="I296" s="67">
        <v>1</v>
      </c>
      <c r="J296" s="67">
        <v>1</v>
      </c>
      <c r="K296" s="67">
        <v>1</v>
      </c>
      <c r="L296" s="109">
        <f t="shared" si="17"/>
        <v>4</v>
      </c>
      <c r="M296" s="94" t="s">
        <v>32</v>
      </c>
      <c r="N296" s="221"/>
      <c r="O296" s="242">
        <f t="shared" si="16"/>
        <v>0</v>
      </c>
      <c r="P296" s="206"/>
      <c r="Q296" s="125"/>
      <c r="R296" s="53"/>
      <c r="S296" s="125"/>
      <c r="T296" s="124"/>
      <c r="U296" s="124"/>
      <c r="V296" s="124"/>
      <c r="W296" s="145"/>
      <c r="X296" s="53"/>
      <c r="Y296" s="53"/>
    </row>
    <row r="297" spans="1:25" ht="36.75" customHeight="1" thickTop="1" thickBot="1" x14ac:dyDescent="0.3">
      <c r="A297" s="107"/>
      <c r="B297" s="108" t="s">
        <v>66</v>
      </c>
      <c r="C297" s="197" t="s">
        <v>707</v>
      </c>
      <c r="D297" s="780" t="s">
        <v>708</v>
      </c>
      <c r="E297" s="781"/>
      <c r="F297" s="79" t="s">
        <v>690</v>
      </c>
      <c r="G297" s="109">
        <v>0</v>
      </c>
      <c r="H297" s="123">
        <v>0.5</v>
      </c>
      <c r="I297" s="123">
        <v>0.5</v>
      </c>
      <c r="J297" s="67">
        <v>0</v>
      </c>
      <c r="K297" s="67">
        <v>0</v>
      </c>
      <c r="L297" s="122">
        <f t="shared" si="17"/>
        <v>1</v>
      </c>
      <c r="M297" s="94" t="s">
        <v>45</v>
      </c>
      <c r="N297" s="221"/>
      <c r="O297" s="242">
        <f t="shared" si="16"/>
        <v>0</v>
      </c>
      <c r="P297" s="206"/>
      <c r="Q297" s="125"/>
      <c r="R297" s="53"/>
      <c r="S297" s="125"/>
      <c r="T297" s="124"/>
      <c r="U297" s="124"/>
      <c r="V297" s="124"/>
      <c r="W297" s="145"/>
      <c r="X297" s="53"/>
      <c r="Y297" s="53"/>
    </row>
    <row r="298" spans="1:25" ht="34.5" customHeight="1" thickTop="1" thickBot="1" x14ac:dyDescent="0.3">
      <c r="A298" s="107"/>
      <c r="B298" s="108" t="s">
        <v>69</v>
      </c>
      <c r="C298" s="197" t="s">
        <v>709</v>
      </c>
      <c r="D298" s="780" t="s">
        <v>710</v>
      </c>
      <c r="E298" s="781"/>
      <c r="F298" s="79" t="s">
        <v>690</v>
      </c>
      <c r="G298" s="109">
        <v>0</v>
      </c>
      <c r="H298" s="67">
        <v>4</v>
      </c>
      <c r="I298" s="67">
        <v>4</v>
      </c>
      <c r="J298" s="67">
        <v>4</v>
      </c>
      <c r="K298" s="67">
        <v>4</v>
      </c>
      <c r="L298" s="109">
        <f t="shared" si="17"/>
        <v>16</v>
      </c>
      <c r="M298" s="94" t="s">
        <v>32</v>
      </c>
      <c r="N298" s="221"/>
      <c r="O298" s="242">
        <f t="shared" si="16"/>
        <v>0</v>
      </c>
      <c r="P298" s="206"/>
      <c r="Q298" s="125"/>
      <c r="R298" s="53"/>
      <c r="S298" s="125"/>
      <c r="T298" s="124"/>
      <c r="U298" s="124"/>
      <c r="V298" s="124"/>
      <c r="W298" s="145"/>
      <c r="X298" s="53"/>
      <c r="Y298" s="53"/>
    </row>
    <row r="299" spans="1:25" ht="33.75" customHeight="1" thickTop="1" thickBot="1" x14ac:dyDescent="0.3">
      <c r="A299" s="107"/>
      <c r="B299" s="108" t="s">
        <v>72</v>
      </c>
      <c r="C299" s="197" t="s">
        <v>711</v>
      </c>
      <c r="D299" s="780" t="s">
        <v>712</v>
      </c>
      <c r="E299" s="781"/>
      <c r="F299" s="79" t="s">
        <v>690</v>
      </c>
      <c r="G299" s="109">
        <v>0</v>
      </c>
      <c r="H299" s="67">
        <v>1</v>
      </c>
      <c r="I299" s="67">
        <v>0</v>
      </c>
      <c r="J299" s="67">
        <v>0</v>
      </c>
      <c r="K299" s="67">
        <v>0</v>
      </c>
      <c r="L299" s="109">
        <f t="shared" si="17"/>
        <v>1</v>
      </c>
      <c r="M299" s="94" t="s">
        <v>32</v>
      </c>
      <c r="N299" s="221"/>
      <c r="O299" s="242">
        <f t="shared" si="16"/>
        <v>0</v>
      </c>
      <c r="P299" s="206"/>
      <c r="Q299" s="125"/>
      <c r="R299" s="53"/>
      <c r="S299" s="125"/>
      <c r="T299" s="124"/>
      <c r="U299" s="124"/>
      <c r="V299" s="124"/>
      <c r="W299" s="145"/>
      <c r="X299" s="53"/>
      <c r="Y299" s="53"/>
    </row>
    <row r="300" spans="1:25" ht="40.5" customHeight="1" thickTop="1" thickBot="1" x14ac:dyDescent="0.3">
      <c r="A300" s="216"/>
      <c r="B300" s="217" t="s">
        <v>75</v>
      </c>
      <c r="C300" s="222" t="s">
        <v>713</v>
      </c>
      <c r="D300" s="778" t="s">
        <v>714</v>
      </c>
      <c r="E300" s="779"/>
      <c r="F300" s="79" t="s">
        <v>690</v>
      </c>
      <c r="G300" s="218">
        <v>0</v>
      </c>
      <c r="H300" s="219">
        <v>1</v>
      </c>
      <c r="I300" s="219">
        <v>0</v>
      </c>
      <c r="J300" s="219">
        <v>0</v>
      </c>
      <c r="K300" s="219">
        <v>0</v>
      </c>
      <c r="L300" s="220">
        <f t="shared" si="17"/>
        <v>1</v>
      </c>
      <c r="M300" s="94" t="s">
        <v>45</v>
      </c>
      <c r="N300" s="221"/>
      <c r="O300" s="242">
        <f t="shared" si="16"/>
        <v>0</v>
      </c>
      <c r="P300" s="206"/>
      <c r="Q300" s="125"/>
      <c r="R300" s="53"/>
      <c r="S300" s="125"/>
      <c r="T300" s="124"/>
      <c r="U300" s="124"/>
      <c r="V300" s="124"/>
      <c r="W300" s="145"/>
      <c r="X300" s="53"/>
      <c r="Y300" s="53"/>
    </row>
    <row r="301" spans="1:25" ht="45" customHeight="1" thickTop="1" thickBot="1" x14ac:dyDescent="0.3">
      <c r="A301" s="216"/>
      <c r="B301" s="217" t="s">
        <v>78</v>
      </c>
      <c r="C301" s="222" t="s">
        <v>715</v>
      </c>
      <c r="D301" s="778" t="s">
        <v>716</v>
      </c>
      <c r="E301" s="779"/>
      <c r="F301" s="79" t="s">
        <v>690</v>
      </c>
      <c r="G301" s="218">
        <v>0</v>
      </c>
      <c r="H301" s="219">
        <v>1</v>
      </c>
      <c r="I301" s="219">
        <v>0</v>
      </c>
      <c r="J301" s="219">
        <v>0</v>
      </c>
      <c r="K301" s="219">
        <v>0</v>
      </c>
      <c r="L301" s="220">
        <f>SUBTOTAL(9,H301:K301)</f>
        <v>1</v>
      </c>
      <c r="M301" s="94" t="s">
        <v>45</v>
      </c>
      <c r="N301" s="221"/>
      <c r="O301" s="242">
        <f t="shared" si="16"/>
        <v>0</v>
      </c>
      <c r="P301" s="206"/>
      <c r="Q301" s="125"/>
      <c r="R301" s="53"/>
      <c r="S301" s="125"/>
      <c r="T301" s="124"/>
      <c r="U301" s="124"/>
      <c r="V301" s="124"/>
      <c r="W301" s="145"/>
      <c r="X301" s="53"/>
      <c r="Y301" s="53"/>
    </row>
    <row r="302" spans="1:25" ht="59.25" customHeight="1" thickTop="1" thickBot="1" x14ac:dyDescent="0.3">
      <c r="A302" s="216"/>
      <c r="B302" s="217" t="s">
        <v>82</v>
      </c>
      <c r="C302" s="222" t="s">
        <v>717</v>
      </c>
      <c r="D302" s="778" t="s">
        <v>718</v>
      </c>
      <c r="E302" s="779"/>
      <c r="F302" s="79" t="s">
        <v>690</v>
      </c>
      <c r="G302" s="218">
        <v>0</v>
      </c>
      <c r="H302" s="219">
        <v>1</v>
      </c>
      <c r="I302" s="219">
        <v>0</v>
      </c>
      <c r="J302" s="219">
        <v>0</v>
      </c>
      <c r="K302" s="219">
        <v>0</v>
      </c>
      <c r="L302" s="220">
        <f>H302</f>
        <v>1</v>
      </c>
      <c r="M302" s="94" t="s">
        <v>45</v>
      </c>
      <c r="N302" s="221"/>
      <c r="O302" s="242">
        <f t="shared" si="16"/>
        <v>0</v>
      </c>
      <c r="P302" s="206"/>
      <c r="Q302" s="125"/>
      <c r="R302" s="53"/>
      <c r="S302" s="125"/>
      <c r="T302" s="124"/>
      <c r="U302" s="124"/>
      <c r="V302" s="124"/>
      <c r="W302" s="145"/>
      <c r="X302" s="53"/>
      <c r="Y302" s="53"/>
    </row>
    <row r="303" spans="1:25" ht="56.25" customHeight="1" thickTop="1" thickBot="1" x14ac:dyDescent="0.3">
      <c r="A303" s="216"/>
      <c r="B303" s="217" t="s">
        <v>334</v>
      </c>
      <c r="C303" s="222" t="s">
        <v>719</v>
      </c>
      <c r="D303" s="778" t="s">
        <v>720</v>
      </c>
      <c r="E303" s="779"/>
      <c r="F303" s="79" t="s">
        <v>337</v>
      </c>
      <c r="G303" s="219">
        <v>1</v>
      </c>
      <c r="H303" s="219">
        <v>1</v>
      </c>
      <c r="I303" s="219">
        <v>1</v>
      </c>
      <c r="J303" s="219">
        <v>1</v>
      </c>
      <c r="K303" s="219">
        <v>1</v>
      </c>
      <c r="L303" s="219">
        <v>1</v>
      </c>
      <c r="M303" s="94" t="s">
        <v>45</v>
      </c>
      <c r="N303" s="221"/>
      <c r="O303" s="242">
        <f t="shared" si="16"/>
        <v>0</v>
      </c>
      <c r="P303" s="206"/>
      <c r="Q303" s="125"/>
      <c r="R303" s="53"/>
      <c r="S303" s="125"/>
      <c r="T303" s="124"/>
      <c r="U303" s="124"/>
      <c r="V303" s="124"/>
      <c r="W303" s="145"/>
      <c r="X303" s="53"/>
      <c r="Y303" s="53"/>
    </row>
    <row r="304" spans="1:25" ht="62.25" customHeight="1" thickTop="1" thickBot="1" x14ac:dyDescent="0.3">
      <c r="A304" s="53"/>
      <c r="B304" s="768" t="s">
        <v>721</v>
      </c>
      <c r="C304" s="196" t="s">
        <v>722</v>
      </c>
      <c r="D304" s="768" t="s">
        <v>723</v>
      </c>
      <c r="E304" s="371" t="s">
        <v>724</v>
      </c>
      <c r="F304" s="86" t="s">
        <v>493</v>
      </c>
      <c r="G304" s="220">
        <v>0</v>
      </c>
      <c r="H304" s="219">
        <v>0.5</v>
      </c>
      <c r="I304" s="219">
        <v>1</v>
      </c>
      <c r="J304" s="219">
        <v>0</v>
      </c>
      <c r="K304" s="219">
        <v>0</v>
      </c>
      <c r="L304" s="220">
        <f>I304</f>
        <v>1</v>
      </c>
      <c r="M304" s="94" t="s">
        <v>45</v>
      </c>
      <c r="N304" s="221"/>
      <c r="O304" s="242">
        <f t="shared" si="16"/>
        <v>0</v>
      </c>
      <c r="P304" s="206"/>
      <c r="Q304" s="120"/>
      <c r="R304" s="53"/>
      <c r="S304" s="57"/>
      <c r="T304" s="57"/>
      <c r="U304" s="57"/>
      <c r="V304" s="57"/>
      <c r="W304" s="57"/>
      <c r="X304" s="53"/>
      <c r="Y304" s="53"/>
    </row>
    <row r="305" spans="1:25" ht="50.25" customHeight="1" thickTop="1" thickBot="1" x14ac:dyDescent="0.3">
      <c r="A305" s="53"/>
      <c r="B305" s="770"/>
      <c r="C305" s="196" t="s">
        <v>725</v>
      </c>
      <c r="D305" s="770"/>
      <c r="E305" s="366" t="s">
        <v>917</v>
      </c>
      <c r="F305" s="86" t="s">
        <v>493</v>
      </c>
      <c r="G305" s="218">
        <v>0</v>
      </c>
      <c r="H305" s="315">
        <v>1</v>
      </c>
      <c r="I305" s="315">
        <v>1</v>
      </c>
      <c r="J305" s="315">
        <v>1</v>
      </c>
      <c r="K305" s="315">
        <v>1</v>
      </c>
      <c r="L305" s="304">
        <f>SUM(H305:K305)</f>
        <v>4</v>
      </c>
      <c r="M305" s="94" t="s">
        <v>45</v>
      </c>
      <c r="N305" s="221"/>
      <c r="O305" s="242">
        <f t="shared" si="16"/>
        <v>0</v>
      </c>
      <c r="P305" s="215" t="s">
        <v>906</v>
      </c>
      <c r="Q305" s="120"/>
      <c r="R305" s="53"/>
      <c r="S305" s="57"/>
      <c r="T305" s="57"/>
      <c r="U305" s="57"/>
      <c r="V305" s="57"/>
      <c r="W305" s="57"/>
      <c r="X305" s="53"/>
      <c r="Y305" s="53"/>
    </row>
    <row r="306" spans="1:25" ht="38.25" customHeight="1" thickTop="1" thickBot="1" x14ac:dyDescent="0.3">
      <c r="A306" s="216"/>
      <c r="B306" s="217" t="s">
        <v>36</v>
      </c>
      <c r="C306" s="222" t="s">
        <v>727</v>
      </c>
      <c r="D306" s="795" t="s">
        <v>728</v>
      </c>
      <c r="E306" s="796"/>
      <c r="F306" s="79" t="s">
        <v>493</v>
      </c>
      <c r="G306" s="109">
        <v>0</v>
      </c>
      <c r="H306" s="123">
        <v>0.5</v>
      </c>
      <c r="I306" s="123">
        <v>1</v>
      </c>
      <c r="J306" s="123">
        <v>0</v>
      </c>
      <c r="K306" s="123">
        <v>0</v>
      </c>
      <c r="L306" s="122">
        <f>I306</f>
        <v>1</v>
      </c>
      <c r="M306" s="94" t="s">
        <v>45</v>
      </c>
      <c r="N306" s="221"/>
      <c r="O306" s="242">
        <f t="shared" si="16"/>
        <v>0</v>
      </c>
      <c r="P306" s="206"/>
      <c r="Q306" s="120"/>
      <c r="R306" s="53"/>
      <c r="S306" s="124"/>
      <c r="T306" s="124"/>
      <c r="U306" s="124"/>
      <c r="V306" s="124"/>
      <c r="W306" s="125"/>
      <c r="X306" s="53"/>
      <c r="Y306" s="53"/>
    </row>
    <row r="307" spans="1:25" ht="63" customHeight="1" thickTop="1" thickBot="1" x14ac:dyDescent="0.3">
      <c r="A307" s="216"/>
      <c r="B307" s="217" t="s">
        <v>99</v>
      </c>
      <c r="C307" s="222" t="s">
        <v>729</v>
      </c>
      <c r="D307" s="795" t="s">
        <v>730</v>
      </c>
      <c r="E307" s="796"/>
      <c r="F307" s="79" t="s">
        <v>493</v>
      </c>
      <c r="G307" s="218">
        <v>0</v>
      </c>
      <c r="H307" s="223">
        <v>1</v>
      </c>
      <c r="I307" s="223">
        <v>0</v>
      </c>
      <c r="J307" s="223">
        <v>0</v>
      </c>
      <c r="K307" s="223">
        <v>0</v>
      </c>
      <c r="L307" s="218">
        <f>SUM(H307:K307)</f>
        <v>1</v>
      </c>
      <c r="M307" s="94" t="s">
        <v>32</v>
      </c>
      <c r="N307" s="221"/>
      <c r="O307" s="242">
        <f t="shared" si="16"/>
        <v>0</v>
      </c>
      <c r="P307" s="209"/>
      <c r="Q307" s="111"/>
      <c r="R307" s="107"/>
      <c r="S307" s="112"/>
      <c r="T307" s="112"/>
      <c r="U307" s="112"/>
      <c r="V307" s="112"/>
      <c r="W307" s="114"/>
      <c r="X307" s="107"/>
      <c r="Y307" s="53"/>
    </row>
    <row r="308" spans="1:25" ht="36.75" customHeight="1" thickTop="1" thickBot="1" x14ac:dyDescent="0.3">
      <c r="A308" s="216"/>
      <c r="B308" s="217" t="s">
        <v>66</v>
      </c>
      <c r="C308" s="222" t="s">
        <v>731</v>
      </c>
      <c r="D308" s="795" t="s">
        <v>732</v>
      </c>
      <c r="E308" s="796"/>
      <c r="F308" s="79" t="s">
        <v>493</v>
      </c>
      <c r="G308" s="218">
        <v>0</v>
      </c>
      <c r="H308" s="223">
        <v>1</v>
      </c>
      <c r="I308" s="223">
        <v>0</v>
      </c>
      <c r="J308" s="223">
        <v>0</v>
      </c>
      <c r="K308" s="223">
        <v>0</v>
      </c>
      <c r="L308" s="218">
        <v>1</v>
      </c>
      <c r="M308" s="94" t="s">
        <v>32</v>
      </c>
      <c r="N308" s="221"/>
      <c r="O308" s="242">
        <f t="shared" si="16"/>
        <v>0</v>
      </c>
      <c r="P308" s="206"/>
      <c r="Q308" s="125"/>
      <c r="R308" s="53"/>
      <c r="S308" s="125"/>
      <c r="T308" s="124"/>
      <c r="U308" s="124"/>
      <c r="V308" s="124"/>
      <c r="W308" s="145"/>
      <c r="X308" s="53"/>
      <c r="Y308" s="53"/>
    </row>
    <row r="309" spans="1:25" ht="34.5" customHeight="1" thickTop="1" thickBot="1" x14ac:dyDescent="0.3">
      <c r="A309" s="216"/>
      <c r="B309" s="217" t="s">
        <v>53</v>
      </c>
      <c r="C309" s="222" t="s">
        <v>733</v>
      </c>
      <c r="D309" s="795" t="s">
        <v>734</v>
      </c>
      <c r="E309" s="796"/>
      <c r="F309" s="79" t="s">
        <v>493</v>
      </c>
      <c r="G309" s="218">
        <v>0</v>
      </c>
      <c r="H309" s="219">
        <v>1</v>
      </c>
      <c r="I309" s="219">
        <v>0</v>
      </c>
      <c r="J309" s="219">
        <v>0</v>
      </c>
      <c r="K309" s="219">
        <v>0</v>
      </c>
      <c r="L309" s="220">
        <f>H309</f>
        <v>1</v>
      </c>
      <c r="M309" s="94" t="s">
        <v>45</v>
      </c>
      <c r="N309" s="221"/>
      <c r="O309" s="242">
        <f t="shared" si="16"/>
        <v>0</v>
      </c>
      <c r="P309" s="206"/>
      <c r="Q309" s="125"/>
      <c r="R309" s="53"/>
      <c r="S309" s="125"/>
      <c r="T309" s="124"/>
      <c r="U309" s="124"/>
      <c r="V309" s="124"/>
      <c r="W309" s="145"/>
      <c r="X309" s="53"/>
      <c r="Y309" s="53"/>
    </row>
    <row r="310" spans="1:25" ht="31.5" customHeight="1" thickTop="1" thickBot="1" x14ac:dyDescent="0.3">
      <c r="A310" s="216"/>
      <c r="B310" s="217" t="s">
        <v>59</v>
      </c>
      <c r="C310" s="222" t="s">
        <v>735</v>
      </c>
      <c r="D310" s="795" t="s">
        <v>736</v>
      </c>
      <c r="E310" s="796"/>
      <c r="F310" s="79" t="s">
        <v>493</v>
      </c>
      <c r="G310" s="218">
        <v>0</v>
      </c>
      <c r="H310" s="223">
        <v>1</v>
      </c>
      <c r="I310" s="223">
        <v>2</v>
      </c>
      <c r="J310" s="223">
        <v>0</v>
      </c>
      <c r="K310" s="223">
        <v>0</v>
      </c>
      <c r="L310" s="218">
        <f>SUM(H310:K310)</f>
        <v>3</v>
      </c>
      <c r="M310" s="94" t="s">
        <v>32</v>
      </c>
      <c r="N310" s="221"/>
      <c r="O310" s="242">
        <f t="shared" si="16"/>
        <v>0</v>
      </c>
      <c r="P310" s="206"/>
      <c r="Q310" s="125"/>
      <c r="R310" s="53"/>
      <c r="S310" s="125"/>
      <c r="T310" s="124"/>
      <c r="U310" s="124"/>
      <c r="V310" s="124"/>
      <c r="W310" s="145"/>
      <c r="X310" s="53"/>
      <c r="Y310" s="53"/>
    </row>
    <row r="311" spans="1:25" ht="38.25" customHeight="1" thickTop="1" thickBot="1" x14ac:dyDescent="0.3">
      <c r="A311" s="216"/>
      <c r="B311" s="217" t="s">
        <v>65</v>
      </c>
      <c r="C311" s="222" t="s">
        <v>737</v>
      </c>
      <c r="D311" s="795" t="s">
        <v>738</v>
      </c>
      <c r="E311" s="796"/>
      <c r="F311" s="79" t="s">
        <v>493</v>
      </c>
      <c r="G311" s="122">
        <v>0.18</v>
      </c>
      <c r="H311" s="123">
        <v>0.4</v>
      </c>
      <c r="I311" s="123">
        <v>0.6</v>
      </c>
      <c r="J311" s="123">
        <v>0.8</v>
      </c>
      <c r="K311" s="123">
        <v>1</v>
      </c>
      <c r="L311" s="122">
        <f>K311</f>
        <v>1</v>
      </c>
      <c r="M311" s="94" t="s">
        <v>45</v>
      </c>
      <c r="N311" s="221"/>
      <c r="O311" s="242">
        <f t="shared" si="16"/>
        <v>0</v>
      </c>
      <c r="P311" s="212"/>
      <c r="Q311" s="114"/>
      <c r="R311" s="107"/>
      <c r="S311" s="112"/>
      <c r="T311" s="112"/>
      <c r="U311" s="112"/>
      <c r="V311" s="112"/>
      <c r="W311" s="114"/>
      <c r="X311" s="107"/>
      <c r="Y311" s="53"/>
    </row>
    <row r="312" spans="1:25" ht="37.5" customHeight="1" thickTop="1" thickBot="1" x14ac:dyDescent="0.3">
      <c r="A312" s="216"/>
      <c r="B312" s="217" t="s">
        <v>50</v>
      </c>
      <c r="C312" s="222" t="s">
        <v>739</v>
      </c>
      <c r="D312" s="795" t="s">
        <v>740</v>
      </c>
      <c r="E312" s="796"/>
      <c r="F312" s="79" t="s">
        <v>493</v>
      </c>
      <c r="G312" s="109">
        <v>0</v>
      </c>
      <c r="H312" s="123">
        <v>1</v>
      </c>
      <c r="I312" s="315">
        <v>1</v>
      </c>
      <c r="J312" s="315">
        <v>1</v>
      </c>
      <c r="K312" s="315">
        <v>1</v>
      </c>
      <c r="L312" s="314">
        <f>I312</f>
        <v>1</v>
      </c>
      <c r="M312" s="94" t="s">
        <v>45</v>
      </c>
      <c r="N312" s="221"/>
      <c r="O312" s="242">
        <f t="shared" si="16"/>
        <v>0</v>
      </c>
      <c r="P312" s="215" t="s">
        <v>909</v>
      </c>
      <c r="Q312" s="120"/>
      <c r="R312" s="53"/>
      <c r="S312" s="124"/>
      <c r="T312" s="124"/>
      <c r="U312" s="124"/>
      <c r="V312" s="124"/>
      <c r="W312" s="125"/>
      <c r="X312" s="53"/>
      <c r="Y312" s="53"/>
    </row>
    <row r="313" spans="1:25" ht="55.5" customHeight="1" thickTop="1" thickBot="1" x14ac:dyDescent="0.3">
      <c r="A313" s="216"/>
      <c r="B313" s="217" t="s">
        <v>33</v>
      </c>
      <c r="C313" s="133"/>
      <c r="D313" s="800" t="s">
        <v>741</v>
      </c>
      <c r="E313" s="777"/>
      <c r="F313" s="190" t="s">
        <v>493</v>
      </c>
      <c r="G313" s="130">
        <v>0</v>
      </c>
      <c r="H313" s="191">
        <v>0</v>
      </c>
      <c r="I313" s="191">
        <v>0.2</v>
      </c>
      <c r="J313" s="191">
        <v>0.3</v>
      </c>
      <c r="K313" s="191">
        <v>0.25</v>
      </c>
      <c r="L313" s="192">
        <f>SUBTOTAL(9,H313:K313)</f>
        <v>0.75</v>
      </c>
      <c r="M313" s="132" t="s">
        <v>45</v>
      </c>
      <c r="N313" s="319"/>
      <c r="O313" s="320">
        <f t="shared" si="16"/>
        <v>0</v>
      </c>
      <c r="P313" s="206"/>
      <c r="Q313" s="120"/>
      <c r="R313" s="53"/>
      <c r="S313" s="124"/>
      <c r="T313" s="124"/>
      <c r="U313" s="124"/>
      <c r="V313" s="124"/>
      <c r="W313" s="125"/>
      <c r="X313" s="53"/>
      <c r="Y313" s="53"/>
    </row>
    <row r="314" spans="1:25" ht="42.75" customHeight="1" thickTop="1" thickBot="1" x14ac:dyDescent="0.3">
      <c r="A314" s="245"/>
      <c r="B314" s="73" t="s">
        <v>742</v>
      </c>
      <c r="C314" s="74"/>
      <c r="D314" s="798">
        <f>3+16+12+4+3+3+14+11+1+2+9+8+16+2+2+2+6+4+3+8+14+17+7+17+5+3+4+15+15+10</f>
        <v>236</v>
      </c>
      <c r="E314" s="799"/>
      <c r="F314" s="75"/>
      <c r="G314" s="73"/>
      <c r="H314" s="75"/>
      <c r="I314" s="75"/>
      <c r="J314" s="75"/>
      <c r="K314" s="75"/>
      <c r="L314" s="75"/>
      <c r="M314" s="76"/>
      <c r="N314" s="76"/>
      <c r="O314" s="204"/>
      <c r="P314" s="207"/>
      <c r="Q314" s="70"/>
      <c r="R314" s="70"/>
      <c r="S314" s="70"/>
      <c r="T314" s="70"/>
      <c r="U314" s="70"/>
      <c r="V314" s="70"/>
      <c r="W314" s="70"/>
      <c r="X314" s="77"/>
      <c r="Y314" s="53"/>
    </row>
    <row r="315" spans="1:25" ht="15.75" customHeight="1" thickTop="1" x14ac:dyDescent="0.25">
      <c r="A315" s="53"/>
      <c r="B315" s="193"/>
      <c r="C315" s="193"/>
      <c r="D315" s="364"/>
      <c r="E315" s="194"/>
      <c r="F315" s="84"/>
      <c r="G315" s="120"/>
      <c r="L315" s="57"/>
      <c r="M315" s="53"/>
      <c r="N315" s="53"/>
      <c r="O315" s="53"/>
      <c r="P315" s="194"/>
      <c r="Q315" s="57"/>
      <c r="R315" s="53"/>
      <c r="S315" s="57"/>
      <c r="T315" s="57"/>
      <c r="U315" s="57"/>
      <c r="V315" s="57"/>
      <c r="W315" s="57"/>
      <c r="X315" s="53"/>
      <c r="Y315" s="53"/>
    </row>
    <row r="316" spans="1:25" ht="13.5" x14ac:dyDescent="0.25">
      <c r="A316" s="53"/>
      <c r="B316" s="53"/>
      <c r="C316" s="53"/>
      <c r="E316" s="53"/>
      <c r="F316" s="53"/>
      <c r="G316" s="53"/>
      <c r="M316" s="53"/>
      <c r="N316" s="53"/>
      <c r="O316" s="53"/>
      <c r="Q316" s="53"/>
      <c r="R316" s="53"/>
      <c r="S316" s="53"/>
      <c r="T316" s="53"/>
      <c r="U316" s="53"/>
      <c r="V316" s="53"/>
      <c r="W316" s="53"/>
      <c r="X316" s="53"/>
      <c r="Y316" s="53"/>
    </row>
    <row r="317" spans="1:25" ht="13.5" x14ac:dyDescent="0.25">
      <c r="A317" s="53"/>
      <c r="B317" s="53"/>
      <c r="C317" s="53"/>
      <c r="E317" s="53"/>
      <c r="F317" s="53"/>
      <c r="G317" s="53"/>
      <c r="M317" s="53"/>
      <c r="N317" s="53"/>
      <c r="O317" s="53"/>
      <c r="Q317" s="53"/>
      <c r="R317" s="53"/>
      <c r="S317" s="53"/>
      <c r="T317" s="53"/>
      <c r="U317" s="53"/>
      <c r="V317" s="53"/>
      <c r="W317" s="53"/>
      <c r="X317" s="53"/>
      <c r="Y317" s="53"/>
    </row>
    <row r="318" spans="1:25" ht="13.5" x14ac:dyDescent="0.25">
      <c r="A318" s="53"/>
      <c r="B318" s="53"/>
      <c r="C318" s="53"/>
      <c r="E318" s="53"/>
      <c r="F318" s="53"/>
      <c r="G318" s="53"/>
      <c r="M318" s="53"/>
      <c r="N318" s="53"/>
      <c r="O318" s="53"/>
      <c r="Q318" s="53"/>
      <c r="R318" s="53"/>
      <c r="S318" s="53"/>
      <c r="T318" s="53"/>
      <c r="U318" s="53"/>
      <c r="V318" s="53"/>
      <c r="W318" s="53"/>
      <c r="X318" s="53"/>
      <c r="Y318" s="53"/>
    </row>
    <row r="319" spans="1:25" ht="13.5" x14ac:dyDescent="0.25">
      <c r="A319" s="53"/>
      <c r="B319" s="53"/>
      <c r="C319" s="53"/>
      <c r="E319" s="53"/>
      <c r="F319" s="53"/>
      <c r="G319" s="53"/>
      <c r="M319" s="53"/>
      <c r="N319" s="53"/>
      <c r="O319" s="53"/>
      <c r="Q319" s="53"/>
      <c r="R319" s="53"/>
      <c r="S319" s="53"/>
      <c r="T319" s="53"/>
      <c r="U319" s="53"/>
      <c r="V319" s="53"/>
      <c r="W319" s="53"/>
      <c r="X319" s="53"/>
      <c r="Y319" s="53"/>
    </row>
    <row r="320" spans="1:25" ht="13.5" x14ac:dyDescent="0.25">
      <c r="A320" s="53"/>
      <c r="B320" s="53"/>
      <c r="C320" s="53"/>
      <c r="E320" s="53"/>
      <c r="F320" s="53"/>
      <c r="G320" s="53"/>
      <c r="M320" s="53"/>
      <c r="N320" s="53"/>
      <c r="O320" s="53"/>
      <c r="Q320" s="53"/>
      <c r="R320" s="53"/>
      <c r="S320" s="53"/>
      <c r="T320" s="53"/>
      <c r="U320" s="53"/>
      <c r="V320" s="53"/>
      <c r="W320" s="53"/>
      <c r="X320" s="53"/>
      <c r="Y320" s="53"/>
    </row>
    <row r="321" spans="1:25" ht="13.5" x14ac:dyDescent="0.25">
      <c r="A321" s="53"/>
      <c r="B321" s="53"/>
      <c r="C321" s="53"/>
      <c r="E321" s="53"/>
      <c r="F321" s="53"/>
      <c r="G321" s="53"/>
      <c r="M321" s="53"/>
      <c r="N321" s="53"/>
      <c r="O321" s="53"/>
      <c r="Q321" s="53"/>
      <c r="R321" s="53"/>
      <c r="S321" s="53"/>
      <c r="T321" s="53"/>
      <c r="U321" s="53"/>
      <c r="V321" s="53"/>
      <c r="W321" s="53"/>
      <c r="X321" s="53"/>
      <c r="Y321" s="53"/>
    </row>
    <row r="322" spans="1:25" ht="13.5" x14ac:dyDescent="0.25">
      <c r="A322" s="53"/>
      <c r="B322" s="53"/>
      <c r="C322" s="53"/>
      <c r="E322" s="53"/>
      <c r="F322" s="53"/>
      <c r="G322" s="53"/>
      <c r="M322" s="53"/>
      <c r="N322" s="53"/>
      <c r="O322" s="53"/>
      <c r="Q322" s="53"/>
      <c r="R322" s="53"/>
      <c r="S322" s="53"/>
      <c r="T322" s="53"/>
      <c r="U322" s="53"/>
      <c r="V322" s="53"/>
      <c r="W322" s="53"/>
      <c r="X322" s="53"/>
      <c r="Y322" s="53"/>
    </row>
    <row r="323" spans="1:25" ht="13.5" x14ac:dyDescent="0.25">
      <c r="A323" s="53"/>
      <c r="B323" s="53"/>
      <c r="C323" s="53"/>
      <c r="E323" s="53"/>
      <c r="F323" s="53"/>
      <c r="G323" s="53"/>
      <c r="M323" s="53"/>
      <c r="N323" s="53"/>
      <c r="O323" s="53"/>
      <c r="Q323" s="53"/>
      <c r="R323" s="53"/>
      <c r="S323" s="53"/>
      <c r="T323" s="53"/>
      <c r="U323" s="53"/>
      <c r="V323" s="53"/>
      <c r="W323" s="53"/>
      <c r="X323" s="53"/>
      <c r="Y323" s="53"/>
    </row>
    <row r="324" spans="1:25" ht="13.5" x14ac:dyDescent="0.25">
      <c r="A324" s="53"/>
      <c r="B324" s="53"/>
      <c r="C324" s="53"/>
      <c r="E324" s="53"/>
      <c r="F324" s="53"/>
      <c r="G324" s="53"/>
      <c r="M324" s="53"/>
      <c r="N324" s="53"/>
      <c r="O324" s="53"/>
      <c r="Q324" s="53"/>
      <c r="R324" s="53"/>
      <c r="S324" s="53"/>
      <c r="T324" s="53"/>
      <c r="U324" s="53"/>
      <c r="V324" s="53"/>
      <c r="W324" s="53"/>
      <c r="X324" s="53"/>
      <c r="Y324" s="53"/>
    </row>
    <row r="325" spans="1:25" ht="13.5" x14ac:dyDescent="0.25">
      <c r="A325" s="53"/>
      <c r="B325" s="53"/>
      <c r="C325" s="53"/>
      <c r="E325" s="53"/>
      <c r="F325" s="53"/>
      <c r="G325" s="53"/>
      <c r="M325" s="53"/>
      <c r="N325" s="53"/>
      <c r="O325" s="53"/>
      <c r="Q325" s="53"/>
      <c r="R325" s="53"/>
      <c r="S325" s="53"/>
      <c r="T325" s="53"/>
      <c r="U325" s="53"/>
      <c r="V325" s="53"/>
      <c r="W325" s="53"/>
      <c r="X325" s="53"/>
      <c r="Y325" s="53"/>
    </row>
    <row r="326" spans="1:25" ht="13.5" x14ac:dyDescent="0.25">
      <c r="A326" s="53"/>
      <c r="B326" s="53"/>
      <c r="C326" s="53"/>
      <c r="E326" s="53"/>
      <c r="F326" s="53"/>
      <c r="G326" s="53"/>
      <c r="M326" s="53"/>
      <c r="N326" s="53"/>
      <c r="O326" s="53"/>
      <c r="Q326" s="53"/>
      <c r="R326" s="53"/>
      <c r="S326" s="53"/>
      <c r="T326" s="53"/>
      <c r="U326" s="53"/>
      <c r="V326" s="53"/>
      <c r="W326" s="53"/>
      <c r="X326" s="53"/>
      <c r="Y326" s="53"/>
    </row>
    <row r="327" spans="1:25" ht="13.5" x14ac:dyDescent="0.25">
      <c r="A327" s="53"/>
      <c r="B327" s="53"/>
      <c r="C327" s="53"/>
      <c r="E327" s="53"/>
      <c r="F327" s="53"/>
      <c r="G327" s="53"/>
      <c r="M327" s="53"/>
      <c r="N327" s="53"/>
      <c r="O327" s="53"/>
      <c r="Q327" s="53"/>
      <c r="R327" s="53"/>
      <c r="S327" s="53"/>
      <c r="T327" s="53"/>
      <c r="U327" s="53"/>
      <c r="V327" s="53"/>
      <c r="W327" s="53"/>
      <c r="X327" s="53"/>
      <c r="Y327" s="53"/>
    </row>
    <row r="328" spans="1:25" ht="13.5" x14ac:dyDescent="0.25">
      <c r="A328" s="53"/>
      <c r="B328" s="53"/>
      <c r="C328" s="53"/>
      <c r="E328" s="53"/>
      <c r="F328" s="53"/>
      <c r="G328" s="53"/>
      <c r="M328" s="53"/>
      <c r="N328" s="53"/>
      <c r="O328" s="53"/>
      <c r="Q328" s="53"/>
      <c r="R328" s="53"/>
      <c r="S328" s="53"/>
      <c r="T328" s="53"/>
      <c r="U328" s="53"/>
      <c r="V328" s="53"/>
      <c r="W328" s="53"/>
      <c r="X328" s="53"/>
      <c r="Y328" s="53"/>
    </row>
    <row r="329" spans="1:25" ht="13.5" x14ac:dyDescent="0.25">
      <c r="A329" s="53"/>
      <c r="B329" s="53"/>
      <c r="C329" s="53"/>
      <c r="E329" s="53"/>
      <c r="F329" s="53"/>
      <c r="G329" s="53"/>
      <c r="M329" s="53"/>
      <c r="N329" s="53"/>
      <c r="O329" s="53"/>
      <c r="Q329" s="53"/>
      <c r="R329" s="53"/>
      <c r="S329" s="53"/>
      <c r="T329" s="53"/>
      <c r="U329" s="53"/>
      <c r="V329" s="53"/>
      <c r="W329" s="53"/>
      <c r="X329" s="53"/>
      <c r="Y329" s="53"/>
    </row>
    <row r="330" spans="1:25" ht="13.5" x14ac:dyDescent="0.25">
      <c r="A330" s="53"/>
      <c r="B330" s="53"/>
      <c r="C330" s="53"/>
      <c r="E330" s="53"/>
      <c r="F330" s="53"/>
      <c r="G330" s="53"/>
      <c r="M330" s="53"/>
      <c r="N330" s="53"/>
      <c r="O330" s="53"/>
      <c r="Q330" s="53"/>
      <c r="R330" s="53"/>
      <c r="S330" s="53"/>
      <c r="T330" s="53"/>
      <c r="U330" s="53"/>
      <c r="V330" s="53"/>
      <c r="W330" s="53"/>
      <c r="X330" s="53"/>
      <c r="Y330" s="53"/>
    </row>
    <row r="331" spans="1:25" ht="13.5" x14ac:dyDescent="0.25">
      <c r="A331" s="53"/>
      <c r="B331" s="53"/>
      <c r="C331" s="53"/>
      <c r="E331" s="53"/>
      <c r="F331" s="53"/>
      <c r="G331" s="53"/>
      <c r="M331" s="53"/>
      <c r="N331" s="53"/>
      <c r="O331" s="53"/>
      <c r="Q331" s="53"/>
      <c r="R331" s="53"/>
      <c r="S331" s="53"/>
      <c r="T331" s="53"/>
      <c r="U331" s="53"/>
      <c r="V331" s="53"/>
      <c r="W331" s="53"/>
      <c r="X331" s="53"/>
      <c r="Y331" s="53"/>
    </row>
    <row r="332" spans="1:25" ht="13.5" x14ac:dyDescent="0.25">
      <c r="A332" s="53"/>
      <c r="B332" s="53"/>
      <c r="C332" s="53"/>
      <c r="E332" s="53"/>
      <c r="F332" s="53"/>
      <c r="G332" s="53"/>
      <c r="M332" s="53"/>
      <c r="N332" s="53"/>
      <c r="O332" s="53"/>
      <c r="Q332" s="53"/>
      <c r="R332" s="53"/>
      <c r="S332" s="53"/>
      <c r="T332" s="53"/>
      <c r="U332" s="53"/>
      <c r="V332" s="53"/>
      <c r="W332" s="53"/>
      <c r="X332" s="53"/>
      <c r="Y332" s="53"/>
    </row>
    <row r="333" spans="1:25" ht="13.5" x14ac:dyDescent="0.25">
      <c r="A333" s="53"/>
      <c r="B333" s="53"/>
      <c r="C333" s="53"/>
      <c r="E333" s="53"/>
      <c r="F333" s="53"/>
      <c r="G333" s="53"/>
      <c r="M333" s="53"/>
      <c r="N333" s="53"/>
      <c r="O333" s="53"/>
      <c r="Q333" s="53"/>
      <c r="R333" s="53"/>
      <c r="S333" s="53"/>
      <c r="T333" s="53"/>
      <c r="U333" s="53"/>
      <c r="V333" s="53"/>
      <c r="W333" s="53"/>
      <c r="X333" s="53"/>
      <c r="Y333" s="53"/>
    </row>
    <row r="334" spans="1:25" ht="13.5" x14ac:dyDescent="0.25">
      <c r="A334" s="53"/>
      <c r="B334" s="53"/>
      <c r="C334" s="53"/>
      <c r="E334" s="53"/>
      <c r="F334" s="53"/>
      <c r="G334" s="53"/>
      <c r="M334" s="53"/>
      <c r="N334" s="53"/>
      <c r="O334" s="53"/>
      <c r="Q334" s="53"/>
      <c r="R334" s="53"/>
      <c r="S334" s="53"/>
      <c r="T334" s="53"/>
      <c r="U334" s="53"/>
      <c r="V334" s="53"/>
      <c r="W334" s="53"/>
      <c r="X334" s="53"/>
      <c r="Y334" s="53"/>
    </row>
    <row r="335" spans="1:25" ht="13.5" x14ac:dyDescent="0.25">
      <c r="A335" s="53"/>
      <c r="B335" s="53"/>
      <c r="C335" s="53"/>
      <c r="E335" s="53"/>
      <c r="F335" s="53"/>
      <c r="G335" s="53"/>
      <c r="M335" s="53"/>
      <c r="N335" s="53"/>
      <c r="O335" s="53"/>
      <c r="Q335" s="53"/>
      <c r="R335" s="53"/>
      <c r="S335" s="53"/>
      <c r="T335" s="53"/>
      <c r="U335" s="53"/>
      <c r="V335" s="53"/>
      <c r="W335" s="53"/>
      <c r="X335" s="53"/>
      <c r="Y335" s="53"/>
    </row>
    <row r="336" spans="1:25" ht="13.5" x14ac:dyDescent="0.25">
      <c r="A336" s="53"/>
      <c r="B336" s="53"/>
      <c r="C336" s="53"/>
      <c r="E336" s="53"/>
      <c r="F336" s="53"/>
      <c r="G336" s="53"/>
      <c r="M336" s="53"/>
      <c r="N336" s="53"/>
      <c r="O336" s="53"/>
      <c r="Q336" s="53"/>
      <c r="R336" s="53"/>
      <c r="S336" s="53"/>
      <c r="T336" s="53"/>
      <c r="U336" s="53"/>
      <c r="V336" s="53"/>
      <c r="W336" s="53"/>
      <c r="X336" s="53"/>
      <c r="Y336" s="53"/>
    </row>
    <row r="337" spans="1:25" ht="13.5" x14ac:dyDescent="0.25">
      <c r="A337" s="53"/>
      <c r="B337" s="53"/>
      <c r="C337" s="53"/>
      <c r="E337" s="53"/>
      <c r="F337" s="53"/>
      <c r="G337" s="53"/>
      <c r="M337" s="53"/>
      <c r="N337" s="53"/>
      <c r="O337" s="53"/>
      <c r="Q337" s="53"/>
      <c r="R337" s="53"/>
      <c r="S337" s="53"/>
      <c r="T337" s="53"/>
      <c r="U337" s="53"/>
      <c r="V337" s="53"/>
      <c r="W337" s="53"/>
      <c r="X337" s="53"/>
      <c r="Y337" s="53"/>
    </row>
    <row r="338" spans="1:25" ht="13.5" x14ac:dyDescent="0.25">
      <c r="A338" s="53"/>
      <c r="B338" s="53"/>
      <c r="C338" s="53"/>
      <c r="E338" s="53"/>
      <c r="F338" s="53"/>
      <c r="G338" s="53"/>
      <c r="M338" s="53"/>
      <c r="N338" s="53"/>
      <c r="O338" s="53"/>
      <c r="Q338" s="53"/>
      <c r="R338" s="53"/>
      <c r="S338" s="53"/>
      <c r="T338" s="53"/>
      <c r="U338" s="53"/>
      <c r="V338" s="53"/>
      <c r="W338" s="53"/>
      <c r="X338" s="53"/>
      <c r="Y338" s="53"/>
    </row>
    <row r="339" spans="1:25" ht="13.5" x14ac:dyDescent="0.25">
      <c r="A339" s="53"/>
      <c r="B339" s="53"/>
      <c r="C339" s="53"/>
      <c r="E339" s="53"/>
      <c r="F339" s="53"/>
      <c r="G339" s="53"/>
      <c r="M339" s="53"/>
      <c r="N339" s="53"/>
      <c r="O339" s="53"/>
      <c r="Q339" s="53"/>
      <c r="R339" s="53"/>
      <c r="S339" s="53"/>
      <c r="T339" s="53"/>
      <c r="U339" s="53"/>
      <c r="V339" s="53"/>
      <c r="W339" s="53"/>
      <c r="X339" s="53"/>
      <c r="Y339" s="53"/>
    </row>
    <row r="340" spans="1:25" ht="13.5" x14ac:dyDescent="0.25">
      <c r="A340" s="53"/>
      <c r="B340" s="53"/>
      <c r="C340" s="53"/>
      <c r="E340" s="53"/>
      <c r="F340" s="53"/>
      <c r="G340" s="53"/>
      <c r="M340" s="53"/>
      <c r="N340" s="53"/>
      <c r="O340" s="53"/>
      <c r="Q340" s="53"/>
      <c r="R340" s="53"/>
      <c r="S340" s="53"/>
      <c r="T340" s="53"/>
      <c r="U340" s="53"/>
      <c r="V340" s="53"/>
      <c r="W340" s="53"/>
      <c r="X340" s="53"/>
      <c r="Y340" s="53"/>
    </row>
    <row r="341" spans="1:25" ht="13.5" x14ac:dyDescent="0.25">
      <c r="A341" s="53"/>
      <c r="B341" s="53"/>
      <c r="C341" s="53"/>
      <c r="E341" s="53"/>
      <c r="F341" s="53"/>
      <c r="G341" s="53"/>
      <c r="M341" s="53"/>
      <c r="N341" s="53"/>
      <c r="O341" s="53"/>
      <c r="Q341" s="53"/>
      <c r="R341" s="53"/>
      <c r="S341" s="53"/>
      <c r="T341" s="53"/>
      <c r="U341" s="53"/>
      <c r="V341" s="53"/>
      <c r="W341" s="53"/>
      <c r="X341" s="53"/>
      <c r="Y341" s="53"/>
    </row>
    <row r="342" spans="1:25" ht="13.5" x14ac:dyDescent="0.25">
      <c r="A342" s="53"/>
      <c r="B342" s="53"/>
      <c r="C342" s="53"/>
      <c r="E342" s="53"/>
      <c r="F342" s="53"/>
      <c r="G342" s="53"/>
      <c r="M342" s="53"/>
      <c r="N342" s="53"/>
      <c r="O342" s="53"/>
      <c r="Q342" s="53"/>
      <c r="R342" s="53"/>
      <c r="S342" s="53"/>
      <c r="T342" s="53"/>
      <c r="U342" s="53"/>
      <c r="V342" s="53"/>
      <c r="W342" s="53"/>
      <c r="X342" s="53"/>
      <c r="Y342" s="53"/>
    </row>
    <row r="343" spans="1:25" ht="13.5" x14ac:dyDescent="0.25">
      <c r="A343" s="53"/>
      <c r="B343" s="53"/>
      <c r="C343" s="53"/>
      <c r="E343" s="53"/>
      <c r="F343" s="53"/>
      <c r="G343" s="53"/>
      <c r="M343" s="53"/>
      <c r="N343" s="53"/>
      <c r="O343" s="53"/>
      <c r="Q343" s="53"/>
      <c r="R343" s="53"/>
      <c r="S343" s="53"/>
      <c r="T343" s="53"/>
      <c r="U343" s="53"/>
      <c r="V343" s="53"/>
      <c r="W343" s="53"/>
      <c r="X343" s="53"/>
      <c r="Y343" s="53"/>
    </row>
    <row r="344" spans="1:25" ht="13.5" x14ac:dyDescent="0.25">
      <c r="A344" s="53"/>
      <c r="B344" s="53"/>
      <c r="C344" s="53"/>
      <c r="E344" s="53"/>
      <c r="F344" s="53"/>
      <c r="G344" s="53"/>
      <c r="M344" s="53"/>
      <c r="N344" s="53"/>
      <c r="O344" s="53"/>
      <c r="Q344" s="53"/>
      <c r="R344" s="53"/>
      <c r="S344" s="53"/>
      <c r="T344" s="53"/>
      <c r="U344" s="53"/>
      <c r="V344" s="53"/>
      <c r="W344" s="53"/>
      <c r="X344" s="53"/>
      <c r="Y344" s="53"/>
    </row>
    <row r="345" spans="1:25" ht="13.5" x14ac:dyDescent="0.25">
      <c r="A345" s="53"/>
      <c r="B345" s="53"/>
      <c r="C345" s="53"/>
      <c r="E345" s="53"/>
      <c r="F345" s="53"/>
      <c r="G345" s="53"/>
      <c r="M345" s="53"/>
      <c r="N345" s="53"/>
      <c r="O345" s="53"/>
      <c r="Q345" s="53"/>
      <c r="R345" s="53"/>
      <c r="S345" s="53"/>
      <c r="T345" s="53"/>
      <c r="U345" s="53"/>
      <c r="V345" s="53"/>
      <c r="W345" s="53"/>
      <c r="X345" s="53"/>
      <c r="Y345" s="53"/>
    </row>
    <row r="346" spans="1:25" ht="13.5" x14ac:dyDescent="0.25">
      <c r="A346" s="53"/>
      <c r="B346" s="53"/>
      <c r="C346" s="53"/>
      <c r="E346" s="53"/>
      <c r="F346" s="53"/>
      <c r="G346" s="53"/>
      <c r="M346" s="53"/>
      <c r="N346" s="53"/>
      <c r="O346" s="53"/>
      <c r="Q346" s="53"/>
      <c r="R346" s="53"/>
      <c r="S346" s="53"/>
      <c r="T346" s="53"/>
      <c r="U346" s="53"/>
      <c r="V346" s="53"/>
      <c r="W346" s="53"/>
      <c r="X346" s="53"/>
      <c r="Y346" s="53"/>
    </row>
    <row r="347" spans="1:25" ht="13.5" x14ac:dyDescent="0.25">
      <c r="A347" s="53"/>
      <c r="B347" s="53"/>
      <c r="C347" s="53"/>
      <c r="E347" s="53"/>
      <c r="F347" s="53"/>
      <c r="G347" s="53"/>
      <c r="M347" s="53"/>
      <c r="N347" s="53"/>
      <c r="O347" s="53"/>
      <c r="Q347" s="53"/>
      <c r="R347" s="53"/>
      <c r="S347" s="53"/>
      <c r="T347" s="53"/>
      <c r="U347" s="53"/>
      <c r="V347" s="53"/>
      <c r="W347" s="53"/>
      <c r="X347" s="53"/>
      <c r="Y347" s="53"/>
    </row>
    <row r="348" spans="1:25" ht="13.5" x14ac:dyDescent="0.25">
      <c r="A348" s="53"/>
      <c r="B348" s="53"/>
      <c r="C348" s="53"/>
      <c r="E348" s="53"/>
      <c r="F348" s="53"/>
      <c r="G348" s="53"/>
      <c r="M348" s="53"/>
      <c r="N348" s="53"/>
      <c r="O348" s="53"/>
      <c r="Q348" s="53"/>
      <c r="R348" s="53"/>
      <c r="S348" s="53"/>
      <c r="T348" s="53"/>
      <c r="U348" s="53"/>
      <c r="V348" s="53"/>
      <c r="W348" s="53"/>
      <c r="X348" s="53"/>
      <c r="Y348" s="53"/>
    </row>
    <row r="349" spans="1:25" ht="13.5" x14ac:dyDescent="0.25">
      <c r="A349" s="53"/>
      <c r="B349" s="53"/>
      <c r="C349" s="53"/>
      <c r="E349" s="53"/>
      <c r="F349" s="53"/>
      <c r="G349" s="53"/>
      <c r="M349" s="53"/>
      <c r="N349" s="53"/>
      <c r="O349" s="53"/>
      <c r="Q349" s="53"/>
      <c r="R349" s="53"/>
      <c r="S349" s="53"/>
      <c r="T349" s="53"/>
      <c r="U349" s="53"/>
      <c r="V349" s="53"/>
      <c r="W349" s="53"/>
      <c r="X349" s="53"/>
      <c r="Y349" s="53"/>
    </row>
    <row r="350" spans="1:25" ht="13.5" x14ac:dyDescent="0.25">
      <c r="A350" s="53"/>
      <c r="B350" s="53"/>
      <c r="C350" s="53"/>
      <c r="E350" s="53"/>
      <c r="F350" s="53"/>
      <c r="G350" s="53"/>
      <c r="M350" s="53"/>
      <c r="N350" s="53"/>
      <c r="O350" s="53"/>
      <c r="Q350" s="53"/>
      <c r="R350" s="53"/>
      <c r="S350" s="53"/>
      <c r="T350" s="53"/>
      <c r="U350" s="53"/>
      <c r="V350" s="53"/>
      <c r="W350" s="53"/>
      <c r="X350" s="53"/>
      <c r="Y350" s="53"/>
    </row>
    <row r="351" spans="1:25" ht="13.5" x14ac:dyDescent="0.25">
      <c r="A351" s="53"/>
      <c r="B351" s="53"/>
      <c r="C351" s="53"/>
      <c r="E351" s="53"/>
      <c r="F351" s="53"/>
      <c r="G351" s="53"/>
      <c r="M351" s="53"/>
      <c r="N351" s="53"/>
      <c r="O351" s="53"/>
      <c r="Q351" s="53"/>
      <c r="R351" s="53"/>
      <c r="S351" s="53"/>
      <c r="T351" s="53"/>
      <c r="U351" s="53"/>
      <c r="V351" s="53"/>
      <c r="W351" s="53"/>
      <c r="X351" s="53"/>
      <c r="Y351" s="53"/>
    </row>
    <row r="352" spans="1:25" ht="13.5" x14ac:dyDescent="0.25">
      <c r="A352" s="53"/>
      <c r="B352" s="53"/>
      <c r="C352" s="53"/>
      <c r="E352" s="53"/>
      <c r="F352" s="53"/>
      <c r="G352" s="53"/>
      <c r="M352" s="53"/>
      <c r="N352" s="53"/>
      <c r="O352" s="53"/>
      <c r="Q352" s="53"/>
      <c r="R352" s="53"/>
      <c r="S352" s="53"/>
      <c r="T352" s="53"/>
      <c r="U352" s="53"/>
      <c r="V352" s="53"/>
      <c r="W352" s="53"/>
      <c r="X352" s="53"/>
      <c r="Y352" s="53"/>
    </row>
    <row r="353" spans="1:25" ht="13.5" x14ac:dyDescent="0.25">
      <c r="A353" s="53"/>
      <c r="B353" s="53"/>
      <c r="C353" s="53"/>
      <c r="E353" s="53"/>
      <c r="F353" s="53"/>
      <c r="G353" s="53"/>
      <c r="M353" s="53"/>
      <c r="N353" s="53"/>
      <c r="O353" s="53"/>
      <c r="Q353" s="53"/>
      <c r="R353" s="53"/>
      <c r="S353" s="53"/>
      <c r="T353" s="53"/>
      <c r="U353" s="53"/>
      <c r="V353" s="53"/>
      <c r="W353" s="53"/>
      <c r="X353" s="53"/>
      <c r="Y353" s="53"/>
    </row>
    <row r="354" spans="1:25" ht="13.5" x14ac:dyDescent="0.25">
      <c r="A354" s="53"/>
      <c r="B354" s="53"/>
      <c r="C354" s="53"/>
      <c r="E354" s="53"/>
      <c r="F354" s="53"/>
      <c r="G354" s="53"/>
      <c r="M354" s="53"/>
      <c r="N354" s="53"/>
      <c r="O354" s="53"/>
      <c r="Q354" s="53"/>
      <c r="R354" s="53"/>
      <c r="S354" s="53"/>
      <c r="T354" s="53"/>
      <c r="U354" s="53"/>
      <c r="V354" s="53"/>
      <c r="W354" s="53"/>
      <c r="X354" s="53"/>
      <c r="Y354" s="53"/>
    </row>
    <row r="355" spans="1:25" ht="13.5" x14ac:dyDescent="0.25">
      <c r="A355" s="53"/>
      <c r="B355" s="53"/>
      <c r="C355" s="53"/>
      <c r="E355" s="53"/>
      <c r="F355" s="53"/>
      <c r="G355" s="53"/>
      <c r="M355" s="53"/>
      <c r="N355" s="53"/>
      <c r="O355" s="53"/>
      <c r="Q355" s="53"/>
      <c r="R355" s="53"/>
      <c r="S355" s="53"/>
      <c r="T355" s="53"/>
      <c r="U355" s="53"/>
      <c r="V355" s="53"/>
      <c r="W355" s="53"/>
      <c r="X355" s="53"/>
      <c r="Y355" s="53"/>
    </row>
    <row r="356" spans="1:25" ht="13.5" x14ac:dyDescent="0.25">
      <c r="A356" s="53"/>
      <c r="B356" s="53"/>
      <c r="C356" s="53"/>
      <c r="E356" s="53"/>
      <c r="F356" s="53"/>
      <c r="G356" s="53"/>
      <c r="M356" s="53"/>
      <c r="N356" s="53"/>
      <c r="O356" s="53"/>
      <c r="Q356" s="53"/>
      <c r="R356" s="53"/>
      <c r="S356" s="53"/>
      <c r="T356" s="53"/>
      <c r="U356" s="53"/>
      <c r="V356" s="53"/>
      <c r="W356" s="53"/>
      <c r="X356" s="53"/>
      <c r="Y356" s="53"/>
    </row>
    <row r="357" spans="1:25" ht="13.5" x14ac:dyDescent="0.25">
      <c r="A357" s="53"/>
      <c r="B357" s="53"/>
      <c r="C357" s="53"/>
      <c r="E357" s="53"/>
      <c r="F357" s="53"/>
      <c r="G357" s="53"/>
      <c r="M357" s="53"/>
      <c r="N357" s="53"/>
      <c r="O357" s="53"/>
      <c r="Q357" s="53"/>
      <c r="R357" s="53"/>
      <c r="S357" s="53"/>
      <c r="T357" s="53"/>
      <c r="U357" s="53"/>
      <c r="V357" s="53"/>
      <c r="W357" s="53"/>
      <c r="X357" s="53"/>
      <c r="Y357" s="53"/>
    </row>
    <row r="358" spans="1:25" ht="13.5" x14ac:dyDescent="0.25">
      <c r="A358" s="53"/>
      <c r="B358" s="53"/>
      <c r="C358" s="53"/>
      <c r="E358" s="53"/>
      <c r="F358" s="53"/>
      <c r="G358" s="53"/>
      <c r="M358" s="53"/>
      <c r="N358" s="53"/>
      <c r="O358" s="53"/>
      <c r="Q358" s="53"/>
      <c r="R358" s="53"/>
      <c r="S358" s="53"/>
      <c r="T358" s="53"/>
      <c r="U358" s="53"/>
      <c r="V358" s="53"/>
      <c r="W358" s="53"/>
      <c r="X358" s="53"/>
      <c r="Y358" s="53"/>
    </row>
    <row r="359" spans="1:25" ht="13.5" x14ac:dyDescent="0.25">
      <c r="A359" s="53"/>
      <c r="B359" s="53"/>
      <c r="C359" s="53"/>
      <c r="E359" s="53"/>
      <c r="F359" s="53"/>
      <c r="G359" s="53"/>
      <c r="M359" s="53"/>
      <c r="N359" s="53"/>
      <c r="O359" s="53"/>
      <c r="Q359" s="53"/>
      <c r="R359" s="53"/>
      <c r="S359" s="53"/>
      <c r="T359" s="53"/>
      <c r="U359" s="53"/>
      <c r="V359" s="53"/>
      <c r="W359" s="53"/>
      <c r="X359" s="53"/>
      <c r="Y359" s="53"/>
    </row>
    <row r="360" spans="1:25" ht="13.5" x14ac:dyDescent="0.25">
      <c r="A360" s="53"/>
      <c r="B360" s="53"/>
      <c r="C360" s="53"/>
      <c r="E360" s="53"/>
      <c r="F360" s="53"/>
      <c r="G360" s="53"/>
      <c r="M360" s="53"/>
      <c r="N360" s="53"/>
      <c r="O360" s="53"/>
      <c r="Q360" s="53"/>
      <c r="R360" s="53"/>
      <c r="S360" s="53"/>
      <c r="T360" s="53"/>
      <c r="U360" s="53"/>
      <c r="V360" s="53"/>
      <c r="W360" s="53"/>
      <c r="X360" s="53"/>
      <c r="Y360" s="53"/>
    </row>
    <row r="361" spans="1:25" ht="13.5" x14ac:dyDescent="0.25">
      <c r="A361" s="53"/>
      <c r="B361" s="53"/>
      <c r="C361" s="53"/>
      <c r="E361" s="53"/>
      <c r="F361" s="53"/>
      <c r="G361" s="53"/>
      <c r="M361" s="53"/>
      <c r="N361" s="53"/>
      <c r="O361" s="53"/>
      <c r="Q361" s="53"/>
      <c r="R361" s="53"/>
      <c r="S361" s="53"/>
      <c r="T361" s="53"/>
      <c r="U361" s="53"/>
      <c r="V361" s="53"/>
      <c r="W361" s="53"/>
      <c r="X361" s="53"/>
      <c r="Y361" s="53"/>
    </row>
    <row r="362" spans="1:25" ht="13.5" x14ac:dyDescent="0.25">
      <c r="A362" s="53"/>
      <c r="B362" s="53"/>
      <c r="C362" s="53"/>
      <c r="E362" s="53"/>
      <c r="F362" s="53"/>
      <c r="G362" s="53"/>
      <c r="M362" s="53"/>
      <c r="N362" s="53"/>
      <c r="O362" s="53"/>
      <c r="Q362" s="53"/>
      <c r="R362" s="53"/>
      <c r="S362" s="53"/>
      <c r="T362" s="53"/>
      <c r="U362" s="53"/>
      <c r="V362" s="53"/>
      <c r="W362" s="53"/>
      <c r="X362" s="53"/>
      <c r="Y362" s="53"/>
    </row>
    <row r="363" spans="1:25" ht="13.5" x14ac:dyDescent="0.25">
      <c r="A363" s="53"/>
      <c r="B363" s="53"/>
      <c r="C363" s="53"/>
      <c r="E363" s="53"/>
      <c r="F363" s="53"/>
      <c r="G363" s="53"/>
      <c r="M363" s="53"/>
      <c r="N363" s="53"/>
      <c r="O363" s="53"/>
      <c r="Q363" s="53"/>
      <c r="R363" s="53"/>
      <c r="S363" s="53"/>
      <c r="T363" s="53"/>
      <c r="U363" s="53"/>
      <c r="V363" s="53"/>
      <c r="W363" s="53"/>
      <c r="X363" s="53"/>
      <c r="Y363" s="53"/>
    </row>
    <row r="364" spans="1:25" ht="13.5" x14ac:dyDescent="0.25">
      <c r="A364" s="53"/>
      <c r="B364" s="53"/>
      <c r="C364" s="53"/>
      <c r="E364" s="53"/>
      <c r="F364" s="53"/>
      <c r="G364" s="53"/>
      <c r="M364" s="53"/>
      <c r="N364" s="53"/>
      <c r="O364" s="53"/>
      <c r="Q364" s="53"/>
      <c r="R364" s="53"/>
      <c r="S364" s="53"/>
      <c r="T364" s="53"/>
      <c r="U364" s="53"/>
      <c r="V364" s="53"/>
      <c r="W364" s="53"/>
      <c r="X364" s="53"/>
      <c r="Y364" s="53"/>
    </row>
    <row r="365" spans="1:25" ht="13.5" x14ac:dyDescent="0.25">
      <c r="A365" s="53"/>
      <c r="B365" s="53"/>
      <c r="C365" s="53"/>
      <c r="E365" s="53"/>
      <c r="F365" s="53"/>
      <c r="G365" s="53"/>
      <c r="M365" s="53"/>
      <c r="N365" s="53"/>
      <c r="O365" s="53"/>
      <c r="Q365" s="53"/>
      <c r="R365" s="53"/>
      <c r="S365" s="53"/>
      <c r="T365" s="53"/>
      <c r="U365" s="53"/>
      <c r="V365" s="53"/>
      <c r="W365" s="53"/>
      <c r="X365" s="53"/>
      <c r="Y365" s="53"/>
    </row>
    <row r="366" spans="1:25" ht="13.5" x14ac:dyDescent="0.25">
      <c r="A366" s="53"/>
      <c r="B366" s="53"/>
      <c r="C366" s="53"/>
      <c r="E366" s="53"/>
      <c r="F366" s="53"/>
      <c r="G366" s="53"/>
      <c r="M366" s="53"/>
      <c r="N366" s="53"/>
      <c r="O366" s="53"/>
      <c r="Q366" s="53"/>
      <c r="R366" s="53"/>
      <c r="S366" s="53"/>
      <c r="T366" s="53"/>
      <c r="U366" s="53"/>
      <c r="V366" s="53"/>
      <c r="W366" s="53"/>
      <c r="X366" s="53"/>
      <c r="Y366" s="53"/>
    </row>
    <row r="367" spans="1:25" ht="13.5" x14ac:dyDescent="0.25">
      <c r="A367" s="53"/>
      <c r="B367" s="53"/>
      <c r="C367" s="53"/>
      <c r="E367" s="53"/>
      <c r="F367" s="53"/>
      <c r="G367" s="53"/>
      <c r="M367" s="53"/>
      <c r="N367" s="53"/>
      <c r="O367" s="53"/>
      <c r="Q367" s="53"/>
      <c r="R367" s="53"/>
      <c r="S367" s="53"/>
      <c r="T367" s="53"/>
      <c r="U367" s="53"/>
      <c r="V367" s="53"/>
      <c r="W367" s="53"/>
      <c r="X367" s="53"/>
      <c r="Y367" s="53"/>
    </row>
    <row r="368" spans="1:25" ht="13.5" x14ac:dyDescent="0.25">
      <c r="A368" s="53"/>
      <c r="B368" s="53"/>
      <c r="C368" s="53"/>
      <c r="E368" s="53"/>
      <c r="F368" s="53"/>
      <c r="G368" s="53"/>
      <c r="M368" s="53"/>
      <c r="N368" s="53"/>
      <c r="O368" s="53"/>
      <c r="Q368" s="53"/>
      <c r="R368" s="53"/>
      <c r="S368" s="53"/>
      <c r="T368" s="53"/>
      <c r="U368" s="53"/>
      <c r="V368" s="53"/>
      <c r="W368" s="53"/>
      <c r="X368" s="53"/>
      <c r="Y368" s="53"/>
    </row>
    <row r="369" spans="1:25" ht="13.5" x14ac:dyDescent="0.25">
      <c r="A369" s="53"/>
      <c r="B369" s="53"/>
      <c r="C369" s="53"/>
      <c r="E369" s="53"/>
      <c r="F369" s="53"/>
      <c r="G369" s="53"/>
      <c r="M369" s="53"/>
      <c r="N369" s="53"/>
      <c r="O369" s="53"/>
      <c r="Q369" s="53"/>
      <c r="R369" s="53"/>
      <c r="S369" s="53"/>
      <c r="T369" s="53"/>
      <c r="U369" s="53"/>
      <c r="V369" s="53"/>
      <c r="W369" s="53"/>
      <c r="X369" s="53"/>
      <c r="Y369" s="53"/>
    </row>
    <row r="370" spans="1:25" ht="13.5" x14ac:dyDescent="0.25">
      <c r="A370" s="53"/>
      <c r="B370" s="53"/>
      <c r="C370" s="53"/>
      <c r="E370" s="53"/>
      <c r="F370" s="53"/>
      <c r="G370" s="53"/>
      <c r="M370" s="53"/>
      <c r="N370" s="53"/>
      <c r="O370" s="53"/>
      <c r="Q370" s="53"/>
      <c r="R370" s="53"/>
      <c r="S370" s="53"/>
      <c r="T370" s="53"/>
      <c r="U370" s="53"/>
      <c r="V370" s="53"/>
      <c r="W370" s="53"/>
      <c r="X370" s="53"/>
      <c r="Y370" s="53"/>
    </row>
    <row r="371" spans="1:25" ht="13.5" x14ac:dyDescent="0.25">
      <c r="A371" s="53"/>
      <c r="B371" s="53"/>
      <c r="C371" s="53"/>
      <c r="E371" s="53"/>
      <c r="F371" s="53"/>
      <c r="G371" s="53"/>
      <c r="M371" s="53"/>
      <c r="N371" s="53"/>
      <c r="O371" s="53"/>
      <c r="Q371" s="53"/>
      <c r="R371" s="53"/>
      <c r="S371" s="53"/>
      <c r="T371" s="53"/>
      <c r="U371" s="53"/>
      <c r="V371" s="53"/>
      <c r="W371" s="53"/>
      <c r="X371" s="53"/>
      <c r="Y371" s="53"/>
    </row>
    <row r="372" spans="1:25" ht="13.5" x14ac:dyDescent="0.25">
      <c r="A372" s="53"/>
      <c r="B372" s="53"/>
      <c r="C372" s="53"/>
      <c r="E372" s="53"/>
      <c r="F372" s="53"/>
      <c r="G372" s="53"/>
      <c r="M372" s="53"/>
      <c r="N372" s="53"/>
      <c r="O372" s="53"/>
      <c r="Q372" s="53"/>
      <c r="R372" s="53"/>
      <c r="S372" s="53"/>
      <c r="T372" s="53"/>
      <c r="U372" s="53"/>
      <c r="V372" s="53"/>
      <c r="W372" s="53"/>
      <c r="X372" s="53"/>
      <c r="Y372" s="53"/>
    </row>
    <row r="373" spans="1:25" ht="13.5" x14ac:dyDescent="0.25">
      <c r="A373" s="53"/>
      <c r="B373" s="53"/>
      <c r="C373" s="53"/>
      <c r="E373" s="53"/>
      <c r="F373" s="53"/>
      <c r="G373" s="53"/>
      <c r="M373" s="53"/>
      <c r="N373" s="53"/>
      <c r="O373" s="53"/>
      <c r="Q373" s="53"/>
      <c r="R373" s="53"/>
      <c r="S373" s="53"/>
      <c r="T373" s="53"/>
      <c r="U373" s="53"/>
      <c r="V373" s="53"/>
      <c r="W373" s="53"/>
      <c r="X373" s="53"/>
      <c r="Y373" s="53"/>
    </row>
    <row r="374" spans="1:25" ht="13.5" x14ac:dyDescent="0.25">
      <c r="A374" s="53"/>
      <c r="B374" s="53"/>
      <c r="C374" s="53"/>
      <c r="E374" s="53"/>
      <c r="F374" s="53"/>
      <c r="G374" s="53"/>
      <c r="M374" s="53"/>
      <c r="N374" s="53"/>
      <c r="O374" s="53"/>
      <c r="Q374" s="53"/>
      <c r="R374" s="53"/>
      <c r="S374" s="53"/>
      <c r="T374" s="53"/>
      <c r="U374" s="53"/>
      <c r="V374" s="53"/>
      <c r="W374" s="53"/>
      <c r="X374" s="53"/>
      <c r="Y374" s="53"/>
    </row>
    <row r="375" spans="1:25" ht="13.5" x14ac:dyDescent="0.25">
      <c r="A375" s="53"/>
      <c r="B375" s="53"/>
      <c r="C375" s="53"/>
      <c r="E375" s="53"/>
      <c r="F375" s="53"/>
      <c r="G375" s="53"/>
      <c r="M375" s="53"/>
      <c r="N375" s="53"/>
      <c r="O375" s="53"/>
      <c r="Q375" s="53"/>
      <c r="R375" s="53"/>
      <c r="S375" s="53"/>
      <c r="T375" s="53"/>
      <c r="U375" s="53"/>
      <c r="V375" s="53"/>
      <c r="W375" s="53"/>
      <c r="X375" s="53"/>
      <c r="Y375" s="53"/>
    </row>
    <row r="376" spans="1:25" ht="13.5" x14ac:dyDescent="0.25">
      <c r="A376" s="53"/>
      <c r="B376" s="53"/>
      <c r="C376" s="53"/>
      <c r="E376" s="53"/>
      <c r="F376" s="53"/>
      <c r="G376" s="53"/>
      <c r="M376" s="53"/>
      <c r="N376" s="53"/>
      <c r="O376" s="53"/>
      <c r="Q376" s="53"/>
      <c r="R376" s="53"/>
      <c r="S376" s="53"/>
      <c r="T376" s="53"/>
      <c r="U376" s="53"/>
      <c r="V376" s="53"/>
      <c r="W376" s="53"/>
      <c r="X376" s="53"/>
      <c r="Y376" s="53"/>
    </row>
    <row r="377" spans="1:25" ht="13.5" x14ac:dyDescent="0.25">
      <c r="A377" s="53"/>
      <c r="B377" s="53"/>
      <c r="C377" s="53"/>
      <c r="E377" s="53"/>
      <c r="F377" s="53"/>
      <c r="G377" s="53"/>
      <c r="M377" s="53"/>
      <c r="N377" s="53"/>
      <c r="O377" s="53"/>
      <c r="Q377" s="53"/>
      <c r="R377" s="53"/>
      <c r="S377" s="53"/>
      <c r="T377" s="53"/>
      <c r="U377" s="53"/>
      <c r="V377" s="53"/>
      <c r="W377" s="53"/>
      <c r="X377" s="53"/>
      <c r="Y377" s="53"/>
    </row>
    <row r="378" spans="1:25" ht="13.5" x14ac:dyDescent="0.25">
      <c r="A378" s="53"/>
      <c r="B378" s="53"/>
      <c r="C378" s="53"/>
      <c r="E378" s="53"/>
      <c r="F378" s="53"/>
      <c r="G378" s="53"/>
      <c r="M378" s="53"/>
      <c r="N378" s="53"/>
      <c r="O378" s="53"/>
      <c r="Q378" s="53"/>
      <c r="R378" s="53"/>
      <c r="S378" s="53"/>
      <c r="T378" s="53"/>
      <c r="U378" s="53"/>
      <c r="V378" s="53"/>
      <c r="W378" s="53"/>
      <c r="X378" s="53"/>
      <c r="Y378" s="53"/>
    </row>
    <row r="379" spans="1:25" ht="13.5" x14ac:dyDescent="0.25">
      <c r="A379" s="53"/>
      <c r="B379" s="53"/>
      <c r="C379" s="53"/>
      <c r="E379" s="53"/>
      <c r="F379" s="53"/>
      <c r="G379" s="53"/>
      <c r="M379" s="53"/>
      <c r="N379" s="53"/>
      <c r="O379" s="53"/>
      <c r="Q379" s="53"/>
      <c r="R379" s="53"/>
      <c r="S379" s="53"/>
      <c r="T379" s="53"/>
      <c r="U379" s="53"/>
      <c r="V379" s="53"/>
      <c r="W379" s="53"/>
      <c r="X379" s="53"/>
      <c r="Y379" s="53"/>
    </row>
    <row r="380" spans="1:25" ht="13.5" x14ac:dyDescent="0.25">
      <c r="A380" s="53"/>
      <c r="B380" s="53"/>
      <c r="C380" s="53"/>
      <c r="E380" s="53"/>
      <c r="F380" s="53"/>
      <c r="G380" s="53"/>
      <c r="M380" s="53"/>
      <c r="N380" s="53"/>
      <c r="O380" s="53"/>
      <c r="Q380" s="53"/>
      <c r="R380" s="53"/>
      <c r="S380" s="53"/>
      <c r="T380" s="53"/>
      <c r="U380" s="53"/>
      <c r="V380" s="53"/>
      <c r="W380" s="53"/>
      <c r="X380" s="53"/>
      <c r="Y380" s="53"/>
    </row>
    <row r="381" spans="1:25" ht="13.5" x14ac:dyDescent="0.25">
      <c r="A381" s="53"/>
      <c r="B381" s="53"/>
      <c r="C381" s="53"/>
      <c r="E381" s="53"/>
      <c r="F381" s="53"/>
      <c r="G381" s="53"/>
      <c r="M381" s="53"/>
      <c r="N381" s="53"/>
      <c r="O381" s="53"/>
      <c r="Q381" s="53"/>
      <c r="R381" s="53"/>
      <c r="S381" s="53"/>
      <c r="T381" s="53"/>
      <c r="U381" s="53"/>
      <c r="V381" s="53"/>
      <c r="W381" s="53"/>
      <c r="X381" s="53"/>
      <c r="Y381" s="53"/>
    </row>
    <row r="382" spans="1:25" ht="13.5" x14ac:dyDescent="0.25">
      <c r="A382" s="53"/>
      <c r="B382" s="53"/>
      <c r="C382" s="53"/>
      <c r="E382" s="53"/>
      <c r="F382" s="53"/>
      <c r="G382" s="53"/>
      <c r="M382" s="53"/>
      <c r="N382" s="53"/>
      <c r="O382" s="53"/>
      <c r="Q382" s="53"/>
      <c r="R382" s="53"/>
      <c r="S382" s="53"/>
      <c r="T382" s="53"/>
      <c r="U382" s="53"/>
      <c r="V382" s="53"/>
      <c r="W382" s="53"/>
      <c r="X382" s="53"/>
      <c r="Y382" s="53"/>
    </row>
    <row r="383" spans="1:25" ht="13.5" x14ac:dyDescent="0.25">
      <c r="A383" s="53"/>
      <c r="B383" s="53"/>
      <c r="C383" s="53"/>
      <c r="E383" s="53"/>
      <c r="F383" s="53"/>
      <c r="G383" s="53"/>
      <c r="M383" s="53"/>
      <c r="N383" s="53"/>
      <c r="O383" s="53"/>
      <c r="Q383" s="53"/>
      <c r="R383" s="53"/>
      <c r="S383" s="53"/>
      <c r="T383" s="53"/>
      <c r="U383" s="53"/>
      <c r="V383" s="53"/>
      <c r="W383" s="53"/>
      <c r="X383" s="53"/>
      <c r="Y383" s="53"/>
    </row>
    <row r="384" spans="1:25" ht="13.5" x14ac:dyDescent="0.25">
      <c r="A384" s="53"/>
      <c r="B384" s="53"/>
      <c r="C384" s="53"/>
      <c r="E384" s="53"/>
      <c r="F384" s="53"/>
      <c r="G384" s="53"/>
      <c r="M384" s="53"/>
      <c r="N384" s="53"/>
      <c r="O384" s="53"/>
      <c r="Q384" s="53"/>
      <c r="R384" s="53"/>
      <c r="S384" s="53"/>
      <c r="T384" s="53"/>
      <c r="U384" s="53"/>
      <c r="V384" s="53"/>
      <c r="W384" s="53"/>
      <c r="X384" s="53"/>
      <c r="Y384" s="53"/>
    </row>
    <row r="385" spans="1:25" ht="13.5" x14ac:dyDescent="0.25">
      <c r="A385" s="53"/>
      <c r="B385" s="53"/>
      <c r="C385" s="53"/>
      <c r="E385" s="53"/>
      <c r="F385" s="53"/>
      <c r="G385" s="53"/>
      <c r="M385" s="53"/>
      <c r="N385" s="53"/>
      <c r="O385" s="53"/>
      <c r="Q385" s="53"/>
      <c r="R385" s="53"/>
      <c r="S385" s="53"/>
      <c r="T385" s="53"/>
      <c r="U385" s="53"/>
      <c r="V385" s="53"/>
      <c r="W385" s="53"/>
      <c r="X385" s="53"/>
      <c r="Y385" s="53"/>
    </row>
    <row r="386" spans="1:25" ht="13.5" x14ac:dyDescent="0.25">
      <c r="A386" s="53"/>
      <c r="B386" s="53"/>
      <c r="C386" s="53"/>
      <c r="E386" s="53"/>
      <c r="F386" s="53"/>
      <c r="G386" s="53"/>
      <c r="M386" s="53"/>
      <c r="N386" s="53"/>
      <c r="O386" s="53"/>
      <c r="Q386" s="53"/>
      <c r="R386" s="53"/>
      <c r="S386" s="53"/>
      <c r="T386" s="53"/>
      <c r="U386" s="53"/>
      <c r="V386" s="53"/>
      <c r="W386" s="53"/>
      <c r="X386" s="53"/>
      <c r="Y386" s="53"/>
    </row>
    <row r="387" spans="1:25" ht="13.5" x14ac:dyDescent="0.25">
      <c r="A387" s="53"/>
      <c r="B387" s="53"/>
      <c r="C387" s="53"/>
      <c r="E387" s="53"/>
      <c r="F387" s="53"/>
      <c r="G387" s="53"/>
      <c r="M387" s="53"/>
      <c r="N387" s="53"/>
      <c r="O387" s="53"/>
      <c r="Q387" s="53"/>
      <c r="R387" s="53"/>
      <c r="S387" s="53"/>
      <c r="T387" s="53"/>
      <c r="U387" s="53"/>
      <c r="V387" s="53"/>
      <c r="W387" s="53"/>
      <c r="X387" s="53"/>
      <c r="Y387" s="53"/>
    </row>
    <row r="388" spans="1:25" ht="13.5" x14ac:dyDescent="0.25">
      <c r="A388" s="53"/>
      <c r="B388" s="53"/>
      <c r="C388" s="53"/>
      <c r="E388" s="53"/>
      <c r="F388" s="53"/>
      <c r="G388" s="53"/>
      <c r="M388" s="53"/>
      <c r="N388" s="53"/>
      <c r="O388" s="53"/>
      <c r="Q388" s="53"/>
      <c r="R388" s="53"/>
      <c r="S388" s="53"/>
      <c r="T388" s="53"/>
      <c r="U388" s="53"/>
      <c r="V388" s="53"/>
      <c r="W388" s="53"/>
      <c r="X388" s="53"/>
      <c r="Y388" s="53"/>
    </row>
    <row r="389" spans="1:25" ht="13.5" x14ac:dyDescent="0.25">
      <c r="A389" s="53"/>
      <c r="B389" s="53"/>
      <c r="C389" s="53"/>
      <c r="E389" s="53"/>
      <c r="F389" s="53"/>
      <c r="G389" s="53"/>
      <c r="M389" s="53"/>
      <c r="N389" s="53"/>
      <c r="O389" s="53"/>
      <c r="Q389" s="53"/>
      <c r="R389" s="53"/>
      <c r="S389" s="53"/>
      <c r="T389" s="53"/>
      <c r="U389" s="53"/>
      <c r="V389" s="53"/>
      <c r="W389" s="53"/>
      <c r="X389" s="53"/>
      <c r="Y389" s="53"/>
    </row>
    <row r="390" spans="1:25" ht="13.5" x14ac:dyDescent="0.25">
      <c r="A390" s="53"/>
      <c r="B390" s="53"/>
      <c r="C390" s="53"/>
      <c r="E390" s="53"/>
      <c r="F390" s="53"/>
      <c r="G390" s="53"/>
      <c r="M390" s="53"/>
      <c r="N390" s="53"/>
      <c r="O390" s="53"/>
      <c r="Q390" s="53"/>
      <c r="R390" s="53"/>
      <c r="S390" s="53"/>
      <c r="T390" s="53"/>
      <c r="U390" s="53"/>
      <c r="V390" s="53"/>
      <c r="W390" s="53"/>
      <c r="X390" s="53"/>
      <c r="Y390" s="53"/>
    </row>
    <row r="391" spans="1:25" ht="13.5" x14ac:dyDescent="0.25">
      <c r="A391" s="53"/>
      <c r="B391" s="53"/>
      <c r="C391" s="53"/>
      <c r="E391" s="53"/>
      <c r="F391" s="53"/>
      <c r="G391" s="53"/>
      <c r="M391" s="53"/>
      <c r="N391" s="53"/>
      <c r="O391" s="53"/>
      <c r="Q391" s="53"/>
      <c r="R391" s="53"/>
      <c r="S391" s="53"/>
      <c r="T391" s="53"/>
      <c r="U391" s="53"/>
      <c r="V391" s="53"/>
      <c r="W391" s="53"/>
      <c r="X391" s="53"/>
      <c r="Y391" s="53"/>
    </row>
    <row r="392" spans="1:25" ht="13.5" x14ac:dyDescent="0.25">
      <c r="A392" s="53"/>
      <c r="B392" s="53"/>
      <c r="C392" s="53"/>
      <c r="E392" s="53"/>
      <c r="F392" s="53"/>
      <c r="G392" s="53"/>
      <c r="M392" s="53"/>
      <c r="N392" s="53"/>
      <c r="O392" s="53"/>
      <c r="Q392" s="53"/>
      <c r="R392" s="53"/>
      <c r="S392" s="53"/>
      <c r="T392" s="53"/>
      <c r="U392" s="53"/>
      <c r="V392" s="53"/>
      <c r="W392" s="53"/>
      <c r="X392" s="53"/>
      <c r="Y392" s="53"/>
    </row>
    <row r="393" spans="1:25" ht="13.5" x14ac:dyDescent="0.25">
      <c r="A393" s="53"/>
      <c r="B393" s="53"/>
      <c r="C393" s="53"/>
      <c r="E393" s="53"/>
      <c r="F393" s="53"/>
      <c r="G393" s="53"/>
      <c r="M393" s="53"/>
      <c r="N393" s="53"/>
      <c r="O393" s="53"/>
      <c r="Q393" s="53"/>
      <c r="R393" s="53"/>
      <c r="S393" s="53"/>
      <c r="T393" s="53"/>
      <c r="U393" s="53"/>
      <c r="V393" s="53"/>
      <c r="W393" s="53"/>
      <c r="X393" s="53"/>
      <c r="Y393" s="53"/>
    </row>
    <row r="394" spans="1:25" ht="13.5" x14ac:dyDescent="0.25">
      <c r="A394" s="53"/>
      <c r="B394" s="53"/>
      <c r="C394" s="53"/>
      <c r="E394" s="53"/>
      <c r="F394" s="53"/>
      <c r="G394" s="53"/>
      <c r="M394" s="53"/>
      <c r="N394" s="53"/>
      <c r="O394" s="53"/>
      <c r="Q394" s="53"/>
      <c r="R394" s="53"/>
      <c r="S394" s="53"/>
      <c r="T394" s="53"/>
      <c r="U394" s="53"/>
      <c r="V394" s="53"/>
      <c r="W394" s="53"/>
      <c r="X394" s="53"/>
      <c r="Y394" s="53"/>
    </row>
    <row r="395" spans="1:25" ht="13.5" x14ac:dyDescent="0.25">
      <c r="A395" s="53"/>
      <c r="B395" s="53"/>
      <c r="C395" s="53"/>
      <c r="E395" s="53"/>
      <c r="F395" s="53"/>
      <c r="G395" s="53"/>
      <c r="M395" s="53"/>
      <c r="N395" s="53"/>
      <c r="O395" s="53"/>
      <c r="Q395" s="53"/>
      <c r="R395" s="53"/>
      <c r="S395" s="53"/>
      <c r="T395" s="53"/>
      <c r="U395" s="53"/>
      <c r="V395" s="53"/>
      <c r="W395" s="53"/>
      <c r="X395" s="53"/>
      <c r="Y395" s="53"/>
    </row>
    <row r="396" spans="1:25" ht="13.5" x14ac:dyDescent="0.25">
      <c r="A396" s="53"/>
      <c r="B396" s="53"/>
      <c r="C396" s="53"/>
      <c r="E396" s="53"/>
      <c r="F396" s="53"/>
      <c r="G396" s="53"/>
      <c r="M396" s="53"/>
      <c r="N396" s="53"/>
      <c r="O396" s="53"/>
      <c r="Q396" s="53"/>
      <c r="R396" s="53"/>
      <c r="S396" s="53"/>
      <c r="T396" s="53"/>
      <c r="U396" s="53"/>
      <c r="V396" s="53"/>
      <c r="W396" s="53"/>
      <c r="X396" s="53"/>
      <c r="Y396" s="53"/>
    </row>
    <row r="397" spans="1:25" ht="13.5" x14ac:dyDescent="0.25">
      <c r="A397" s="53"/>
      <c r="B397" s="53"/>
      <c r="C397" s="53"/>
      <c r="E397" s="53"/>
      <c r="F397" s="53"/>
      <c r="G397" s="53"/>
      <c r="M397" s="53"/>
      <c r="N397" s="53"/>
      <c r="O397" s="53"/>
      <c r="Q397" s="53"/>
      <c r="R397" s="53"/>
      <c r="S397" s="53"/>
      <c r="T397" s="53"/>
      <c r="U397" s="53"/>
      <c r="V397" s="53"/>
      <c r="W397" s="53"/>
      <c r="X397" s="53"/>
      <c r="Y397" s="53"/>
    </row>
    <row r="398" spans="1:25" ht="13.5" x14ac:dyDescent="0.25">
      <c r="A398" s="53"/>
      <c r="B398" s="53"/>
      <c r="C398" s="53"/>
      <c r="E398" s="53"/>
      <c r="F398" s="53"/>
      <c r="G398" s="53"/>
      <c r="M398" s="53"/>
      <c r="N398" s="53"/>
      <c r="O398" s="53"/>
      <c r="Q398" s="53"/>
      <c r="R398" s="53"/>
      <c r="S398" s="53"/>
      <c r="T398" s="53"/>
      <c r="U398" s="53"/>
      <c r="V398" s="53"/>
      <c r="W398" s="53"/>
      <c r="X398" s="53"/>
      <c r="Y398" s="53"/>
    </row>
    <row r="399" spans="1:25" ht="13.5" x14ac:dyDescent="0.25">
      <c r="A399" s="53"/>
      <c r="B399" s="53"/>
      <c r="C399" s="53"/>
      <c r="E399" s="53"/>
      <c r="F399" s="53"/>
      <c r="G399" s="53"/>
      <c r="M399" s="53"/>
      <c r="N399" s="53"/>
      <c r="O399" s="53"/>
      <c r="Q399" s="53"/>
      <c r="R399" s="53"/>
      <c r="S399" s="53"/>
      <c r="T399" s="53"/>
      <c r="U399" s="53"/>
      <c r="V399" s="53"/>
      <c r="W399" s="53"/>
      <c r="X399" s="53"/>
      <c r="Y399" s="53"/>
    </row>
    <row r="400" spans="1:25" ht="13.5" x14ac:dyDescent="0.25">
      <c r="A400" s="53"/>
      <c r="B400" s="53"/>
      <c r="C400" s="53"/>
      <c r="E400" s="53"/>
      <c r="F400" s="53"/>
      <c r="G400" s="53"/>
      <c r="M400" s="53"/>
      <c r="N400" s="53"/>
      <c r="O400" s="53"/>
      <c r="Q400" s="53"/>
      <c r="R400" s="53"/>
      <c r="S400" s="53"/>
      <c r="T400" s="53"/>
      <c r="U400" s="53"/>
      <c r="V400" s="53"/>
      <c r="W400" s="53"/>
      <c r="X400" s="53"/>
      <c r="Y400" s="53"/>
    </row>
    <row r="401" spans="1:25" ht="13.5" x14ac:dyDescent="0.25">
      <c r="A401" s="53"/>
      <c r="B401" s="53"/>
      <c r="C401" s="53"/>
      <c r="E401" s="53"/>
      <c r="F401" s="53"/>
      <c r="G401" s="53"/>
      <c r="M401" s="53"/>
      <c r="N401" s="53"/>
      <c r="O401" s="53"/>
      <c r="Q401" s="53"/>
      <c r="R401" s="53"/>
      <c r="S401" s="53"/>
      <c r="T401" s="53"/>
      <c r="U401" s="53"/>
      <c r="V401" s="53"/>
      <c r="W401" s="53"/>
      <c r="X401" s="53"/>
      <c r="Y401" s="53"/>
    </row>
    <row r="402" spans="1:25" ht="13.5" x14ac:dyDescent="0.25">
      <c r="A402" s="53"/>
      <c r="B402" s="53"/>
      <c r="C402" s="53"/>
      <c r="E402" s="53"/>
      <c r="F402" s="53"/>
      <c r="G402" s="53"/>
      <c r="M402" s="53"/>
      <c r="N402" s="53"/>
      <c r="O402" s="53"/>
      <c r="Q402" s="53"/>
      <c r="R402" s="53"/>
      <c r="S402" s="53"/>
      <c r="T402" s="53"/>
      <c r="U402" s="53"/>
      <c r="V402" s="53"/>
      <c r="W402" s="53"/>
      <c r="X402" s="53"/>
      <c r="Y402" s="53"/>
    </row>
    <row r="403" spans="1:25" ht="13.5" x14ac:dyDescent="0.25">
      <c r="A403" s="53"/>
      <c r="B403" s="53"/>
      <c r="C403" s="53"/>
      <c r="E403" s="53"/>
      <c r="F403" s="53"/>
      <c r="G403" s="53"/>
      <c r="M403" s="53"/>
      <c r="N403" s="53"/>
      <c r="O403" s="53"/>
      <c r="Q403" s="53"/>
      <c r="R403" s="53"/>
      <c r="S403" s="53"/>
      <c r="T403" s="53"/>
      <c r="U403" s="53"/>
      <c r="V403" s="53"/>
      <c r="W403" s="53"/>
      <c r="X403" s="53"/>
      <c r="Y403" s="53"/>
    </row>
    <row r="404" spans="1:25" ht="13.5" x14ac:dyDescent="0.25">
      <c r="A404" s="53"/>
      <c r="B404" s="53"/>
      <c r="C404" s="53"/>
      <c r="E404" s="53"/>
      <c r="F404" s="53"/>
      <c r="G404" s="53"/>
      <c r="M404" s="53"/>
      <c r="N404" s="53"/>
      <c r="O404" s="53"/>
      <c r="Q404" s="53"/>
      <c r="R404" s="53"/>
      <c r="S404" s="53"/>
      <c r="T404" s="53"/>
      <c r="U404" s="53"/>
      <c r="V404" s="53"/>
      <c r="W404" s="53"/>
      <c r="X404" s="53"/>
      <c r="Y404" s="53"/>
    </row>
    <row r="405" spans="1:25" ht="13.5" x14ac:dyDescent="0.25">
      <c r="A405" s="53"/>
      <c r="B405" s="53"/>
      <c r="C405" s="53"/>
      <c r="E405" s="53"/>
      <c r="F405" s="53"/>
      <c r="G405" s="53"/>
      <c r="M405" s="53"/>
      <c r="N405" s="53"/>
      <c r="O405" s="53"/>
      <c r="Q405" s="53"/>
      <c r="R405" s="53"/>
      <c r="S405" s="53"/>
      <c r="T405" s="53"/>
      <c r="U405" s="53"/>
      <c r="V405" s="53"/>
      <c r="W405" s="53"/>
      <c r="X405" s="53"/>
      <c r="Y405" s="53"/>
    </row>
    <row r="406" spans="1:25" ht="13.5" x14ac:dyDescent="0.25">
      <c r="A406" s="53"/>
      <c r="B406" s="53"/>
      <c r="C406" s="53"/>
      <c r="E406" s="53"/>
      <c r="F406" s="53"/>
      <c r="G406" s="53"/>
      <c r="M406" s="53"/>
      <c r="N406" s="53"/>
      <c r="O406" s="53"/>
      <c r="Q406" s="53"/>
      <c r="R406" s="53"/>
      <c r="S406" s="53"/>
      <c r="T406" s="53"/>
      <c r="U406" s="53"/>
      <c r="V406" s="53"/>
      <c r="W406" s="53"/>
      <c r="X406" s="53"/>
      <c r="Y406" s="53"/>
    </row>
    <row r="407" spans="1:25" ht="13.5" x14ac:dyDescent="0.25">
      <c r="A407" s="53"/>
      <c r="B407" s="53"/>
      <c r="C407" s="53"/>
      <c r="E407" s="53"/>
      <c r="F407" s="53"/>
      <c r="G407" s="53"/>
      <c r="M407" s="53"/>
      <c r="N407" s="53"/>
      <c r="O407" s="53"/>
      <c r="Q407" s="53"/>
      <c r="R407" s="53"/>
      <c r="S407" s="53"/>
      <c r="T407" s="53"/>
      <c r="U407" s="53"/>
      <c r="V407" s="53"/>
      <c r="W407" s="53"/>
      <c r="X407" s="53"/>
      <c r="Y407" s="53"/>
    </row>
    <row r="408" spans="1:25" ht="13.5" x14ac:dyDescent="0.25">
      <c r="A408" s="53"/>
      <c r="B408" s="53"/>
      <c r="C408" s="53"/>
      <c r="E408" s="53"/>
      <c r="F408" s="53"/>
      <c r="G408" s="53"/>
      <c r="M408" s="53"/>
      <c r="N408" s="53"/>
      <c r="O408" s="53"/>
      <c r="Q408" s="53"/>
      <c r="R408" s="53"/>
      <c r="S408" s="53"/>
      <c r="T408" s="53"/>
      <c r="U408" s="53"/>
      <c r="V408" s="53"/>
      <c r="W408" s="53"/>
      <c r="X408" s="53"/>
      <c r="Y408" s="53"/>
    </row>
    <row r="409" spans="1:25" ht="13.5" x14ac:dyDescent="0.25">
      <c r="A409" s="53"/>
      <c r="B409" s="53"/>
      <c r="C409" s="53"/>
      <c r="E409" s="53"/>
      <c r="F409" s="53"/>
      <c r="G409" s="53"/>
      <c r="M409" s="53"/>
      <c r="N409" s="53"/>
      <c r="O409" s="53"/>
      <c r="Q409" s="53"/>
      <c r="R409" s="53"/>
      <c r="S409" s="53"/>
      <c r="T409" s="53"/>
      <c r="U409" s="53"/>
      <c r="V409" s="53"/>
      <c r="W409" s="53"/>
      <c r="X409" s="53"/>
      <c r="Y409" s="53"/>
    </row>
    <row r="410" spans="1:25" ht="13.5" x14ac:dyDescent="0.25">
      <c r="A410" s="53"/>
      <c r="B410" s="53"/>
      <c r="C410" s="53"/>
      <c r="E410" s="53"/>
      <c r="F410" s="53"/>
      <c r="G410" s="53"/>
      <c r="M410" s="53"/>
      <c r="N410" s="53"/>
      <c r="O410" s="53"/>
      <c r="Q410" s="53"/>
      <c r="R410" s="53"/>
      <c r="S410" s="53"/>
      <c r="T410" s="53"/>
      <c r="U410" s="53"/>
      <c r="V410" s="53"/>
      <c r="W410" s="53"/>
      <c r="X410" s="53"/>
      <c r="Y410" s="53"/>
    </row>
    <row r="411" spans="1:25" ht="13.5" x14ac:dyDescent="0.25">
      <c r="A411" s="53"/>
      <c r="B411" s="53"/>
      <c r="C411" s="53"/>
      <c r="E411" s="53"/>
      <c r="F411" s="53"/>
      <c r="G411" s="53"/>
      <c r="M411" s="53"/>
      <c r="N411" s="53"/>
      <c r="O411" s="53"/>
      <c r="Q411" s="53"/>
      <c r="R411" s="53"/>
      <c r="S411" s="53"/>
      <c r="T411" s="53"/>
      <c r="U411" s="53"/>
      <c r="V411" s="53"/>
      <c r="W411" s="53"/>
      <c r="X411" s="53"/>
      <c r="Y411" s="53"/>
    </row>
    <row r="412" spans="1:25" ht="13.5" x14ac:dyDescent="0.25">
      <c r="A412" s="53"/>
      <c r="B412" s="53"/>
      <c r="C412" s="53"/>
      <c r="E412" s="53"/>
      <c r="F412" s="53"/>
      <c r="G412" s="53"/>
      <c r="M412" s="53"/>
      <c r="N412" s="53"/>
      <c r="O412" s="53"/>
      <c r="Q412" s="53"/>
      <c r="R412" s="53"/>
      <c r="S412" s="53"/>
      <c r="T412" s="53"/>
      <c r="U412" s="53"/>
      <c r="V412" s="53"/>
      <c r="W412" s="53"/>
      <c r="X412" s="53"/>
      <c r="Y412" s="53"/>
    </row>
    <row r="413" spans="1:25" ht="13.5" x14ac:dyDescent="0.25">
      <c r="A413" s="53"/>
      <c r="B413" s="53"/>
      <c r="C413" s="53"/>
      <c r="E413" s="53"/>
      <c r="F413" s="53"/>
      <c r="G413" s="53"/>
      <c r="M413" s="53"/>
      <c r="N413" s="53"/>
      <c r="O413" s="53"/>
      <c r="Q413" s="53"/>
      <c r="R413" s="53"/>
      <c r="S413" s="53"/>
      <c r="T413" s="53"/>
      <c r="U413" s="53"/>
      <c r="V413" s="53"/>
      <c r="W413" s="53"/>
      <c r="X413" s="53"/>
      <c r="Y413" s="53"/>
    </row>
    <row r="414" spans="1:25" ht="13.5" x14ac:dyDescent="0.25">
      <c r="A414" s="53"/>
      <c r="B414" s="53"/>
      <c r="C414" s="53"/>
      <c r="E414" s="53"/>
      <c r="F414" s="53"/>
      <c r="G414" s="53"/>
      <c r="M414" s="53"/>
      <c r="N414" s="53"/>
      <c r="O414" s="53"/>
      <c r="Q414" s="53"/>
      <c r="R414" s="53"/>
      <c r="S414" s="53"/>
      <c r="T414" s="53"/>
      <c r="U414" s="53"/>
      <c r="V414" s="53"/>
      <c r="W414" s="53"/>
      <c r="X414" s="53"/>
      <c r="Y414" s="53"/>
    </row>
    <row r="415" spans="1:25" ht="13.5" x14ac:dyDescent="0.25">
      <c r="A415" s="53"/>
      <c r="B415" s="53"/>
      <c r="C415" s="53"/>
      <c r="E415" s="53"/>
      <c r="F415" s="53"/>
      <c r="G415" s="53"/>
      <c r="M415" s="53"/>
      <c r="N415" s="53"/>
      <c r="O415" s="53"/>
      <c r="Q415" s="53"/>
      <c r="R415" s="53"/>
      <c r="S415" s="53"/>
      <c r="T415" s="53"/>
      <c r="U415" s="53"/>
      <c r="V415" s="53"/>
      <c r="W415" s="53"/>
      <c r="X415" s="53"/>
      <c r="Y415" s="53"/>
    </row>
    <row r="416" spans="1:25" ht="13.5" x14ac:dyDescent="0.25">
      <c r="A416" s="53"/>
      <c r="B416" s="53"/>
      <c r="C416" s="53"/>
      <c r="E416" s="53"/>
      <c r="F416" s="53"/>
      <c r="G416" s="53"/>
      <c r="M416" s="53"/>
      <c r="N416" s="53"/>
      <c r="O416" s="53"/>
      <c r="Q416" s="53"/>
      <c r="R416" s="53"/>
      <c r="S416" s="53"/>
      <c r="T416" s="53"/>
      <c r="U416" s="53"/>
      <c r="V416" s="53"/>
      <c r="W416" s="53"/>
      <c r="X416" s="53"/>
      <c r="Y416" s="53"/>
    </row>
    <row r="417" spans="1:25" ht="13.5" x14ac:dyDescent="0.25">
      <c r="A417" s="53"/>
      <c r="B417" s="53"/>
      <c r="C417" s="53"/>
      <c r="E417" s="53"/>
      <c r="F417" s="53"/>
      <c r="G417" s="53"/>
      <c r="M417" s="53"/>
      <c r="N417" s="53"/>
      <c r="O417" s="53"/>
      <c r="Q417" s="53"/>
      <c r="R417" s="53"/>
      <c r="S417" s="53"/>
      <c r="T417" s="53"/>
      <c r="U417" s="53"/>
      <c r="V417" s="53"/>
      <c r="W417" s="53"/>
      <c r="X417" s="53"/>
      <c r="Y417" s="53"/>
    </row>
    <row r="418" spans="1:25" ht="13.5" x14ac:dyDescent="0.25">
      <c r="A418" s="53"/>
      <c r="B418" s="53"/>
      <c r="C418" s="53"/>
      <c r="E418" s="53"/>
      <c r="F418" s="53"/>
      <c r="G418" s="53"/>
      <c r="M418" s="53"/>
      <c r="N418" s="53"/>
      <c r="O418" s="53"/>
      <c r="Q418" s="53"/>
      <c r="R418" s="53"/>
      <c r="S418" s="53"/>
      <c r="T418" s="53"/>
      <c r="U418" s="53"/>
      <c r="V418" s="53"/>
      <c r="W418" s="53"/>
      <c r="X418" s="53"/>
      <c r="Y418" s="53"/>
    </row>
    <row r="419" spans="1:25" ht="13.5" x14ac:dyDescent="0.25">
      <c r="A419" s="53"/>
      <c r="B419" s="53"/>
      <c r="C419" s="53"/>
      <c r="E419" s="53"/>
      <c r="F419" s="53"/>
      <c r="G419" s="53"/>
      <c r="M419" s="53"/>
      <c r="N419" s="53"/>
      <c r="O419" s="53"/>
      <c r="Q419" s="53"/>
      <c r="R419" s="53"/>
      <c r="S419" s="53"/>
      <c r="T419" s="53"/>
      <c r="U419" s="53"/>
      <c r="V419" s="53"/>
      <c r="W419" s="53"/>
      <c r="X419" s="53"/>
      <c r="Y419" s="53"/>
    </row>
    <row r="420" spans="1:25" ht="13.5" x14ac:dyDescent="0.25">
      <c r="A420" s="53"/>
      <c r="B420" s="53"/>
      <c r="C420" s="53"/>
      <c r="E420" s="53"/>
      <c r="F420" s="53"/>
      <c r="G420" s="53"/>
      <c r="M420" s="53"/>
      <c r="N420" s="53"/>
      <c r="O420" s="53"/>
      <c r="Q420" s="53"/>
      <c r="R420" s="53"/>
      <c r="S420" s="53"/>
      <c r="T420" s="53"/>
      <c r="U420" s="53"/>
      <c r="V420" s="53"/>
      <c r="W420" s="53"/>
      <c r="X420" s="53"/>
      <c r="Y420" s="53"/>
    </row>
    <row r="421" spans="1:25" ht="13.5" x14ac:dyDescent="0.25">
      <c r="A421" s="53"/>
      <c r="B421" s="53"/>
      <c r="C421" s="53"/>
      <c r="E421" s="53"/>
      <c r="F421" s="53"/>
      <c r="G421" s="53"/>
      <c r="M421" s="53"/>
      <c r="N421" s="53"/>
      <c r="O421" s="53"/>
      <c r="Q421" s="53"/>
      <c r="R421" s="53"/>
      <c r="S421" s="53"/>
      <c r="T421" s="53"/>
      <c r="U421" s="53"/>
      <c r="V421" s="53"/>
      <c r="W421" s="53"/>
      <c r="X421" s="53"/>
      <c r="Y421" s="53"/>
    </row>
    <row r="422" spans="1:25" ht="13.5" x14ac:dyDescent="0.25">
      <c r="A422" s="53"/>
      <c r="B422" s="53"/>
      <c r="C422" s="53"/>
      <c r="E422" s="53"/>
      <c r="F422" s="53"/>
      <c r="G422" s="53"/>
      <c r="M422" s="53"/>
      <c r="N422" s="53"/>
      <c r="O422" s="53"/>
      <c r="Q422" s="53"/>
      <c r="R422" s="53"/>
      <c r="S422" s="53"/>
      <c r="T422" s="53"/>
      <c r="U422" s="53"/>
      <c r="V422" s="53"/>
      <c r="W422" s="53"/>
      <c r="X422" s="53"/>
      <c r="Y422" s="53"/>
    </row>
    <row r="423" spans="1:25" ht="13.5" x14ac:dyDescent="0.25">
      <c r="A423" s="53"/>
      <c r="B423" s="53"/>
      <c r="C423" s="53"/>
      <c r="E423" s="53"/>
      <c r="F423" s="53"/>
      <c r="G423" s="53"/>
      <c r="M423" s="53"/>
      <c r="N423" s="53"/>
      <c r="O423" s="53"/>
      <c r="Q423" s="53"/>
      <c r="R423" s="53"/>
      <c r="S423" s="53"/>
      <c r="T423" s="53"/>
      <c r="U423" s="53"/>
      <c r="V423" s="53"/>
      <c r="W423" s="53"/>
      <c r="X423" s="53"/>
      <c r="Y423" s="53"/>
    </row>
    <row r="424" spans="1:25" ht="13.5" x14ac:dyDescent="0.25">
      <c r="A424" s="53"/>
      <c r="B424" s="53"/>
      <c r="C424" s="53"/>
      <c r="E424" s="53"/>
      <c r="F424" s="53"/>
      <c r="G424" s="53"/>
      <c r="M424" s="53"/>
      <c r="N424" s="53"/>
      <c r="O424" s="53"/>
      <c r="Q424" s="53"/>
      <c r="R424" s="53"/>
      <c r="S424" s="53"/>
      <c r="T424" s="53"/>
      <c r="U424" s="53"/>
      <c r="V424" s="53"/>
      <c r="W424" s="53"/>
      <c r="X424" s="53"/>
      <c r="Y424" s="53"/>
    </row>
    <row r="425" spans="1:25" ht="13.5" x14ac:dyDescent="0.25">
      <c r="A425" s="53"/>
      <c r="B425" s="53"/>
      <c r="C425" s="53"/>
      <c r="E425" s="53"/>
      <c r="F425" s="53"/>
      <c r="G425" s="53"/>
      <c r="M425" s="53"/>
      <c r="N425" s="53"/>
      <c r="O425" s="53"/>
      <c r="Q425" s="53"/>
      <c r="R425" s="53"/>
      <c r="S425" s="53"/>
      <c r="T425" s="53"/>
      <c r="U425" s="53"/>
      <c r="V425" s="53"/>
      <c r="W425" s="53"/>
      <c r="X425" s="53"/>
      <c r="Y425" s="53"/>
    </row>
    <row r="426" spans="1:25" ht="13.5" x14ac:dyDescent="0.25">
      <c r="A426" s="53"/>
      <c r="B426" s="53"/>
      <c r="C426" s="53"/>
      <c r="E426" s="53"/>
      <c r="F426" s="53"/>
      <c r="G426" s="53"/>
      <c r="M426" s="53"/>
      <c r="N426" s="53"/>
      <c r="O426" s="53"/>
      <c r="Q426" s="53"/>
      <c r="R426" s="53"/>
      <c r="S426" s="53"/>
      <c r="T426" s="53"/>
      <c r="U426" s="53"/>
      <c r="V426" s="53"/>
      <c r="W426" s="53"/>
      <c r="X426" s="53"/>
      <c r="Y426" s="53"/>
    </row>
    <row r="427" spans="1:25" ht="13.5" x14ac:dyDescent="0.25">
      <c r="A427" s="53"/>
      <c r="B427" s="53"/>
      <c r="C427" s="53"/>
      <c r="E427" s="53"/>
      <c r="F427" s="53"/>
      <c r="G427" s="53"/>
      <c r="M427" s="53"/>
      <c r="N427" s="53"/>
      <c r="O427" s="53"/>
      <c r="Q427" s="53"/>
      <c r="R427" s="53"/>
      <c r="S427" s="53"/>
      <c r="T427" s="53"/>
      <c r="U427" s="53"/>
      <c r="V427" s="53"/>
      <c r="W427" s="53"/>
      <c r="X427" s="53"/>
      <c r="Y427" s="53"/>
    </row>
    <row r="428" spans="1:25" ht="13.5" x14ac:dyDescent="0.25">
      <c r="A428" s="53"/>
      <c r="B428" s="53"/>
      <c r="C428" s="53"/>
      <c r="E428" s="53"/>
      <c r="F428" s="53"/>
      <c r="G428" s="53"/>
      <c r="M428" s="53"/>
      <c r="N428" s="53"/>
      <c r="O428" s="53"/>
      <c r="Q428" s="53"/>
      <c r="R428" s="53"/>
      <c r="S428" s="53"/>
      <c r="T428" s="53"/>
      <c r="U428" s="53"/>
      <c r="V428" s="53"/>
      <c r="W428" s="53"/>
      <c r="X428" s="53"/>
      <c r="Y428" s="53"/>
    </row>
    <row r="429" spans="1:25" ht="13.5" x14ac:dyDescent="0.25">
      <c r="A429" s="53"/>
      <c r="B429" s="53"/>
      <c r="C429" s="53"/>
      <c r="E429" s="53"/>
      <c r="F429" s="53"/>
      <c r="G429" s="53"/>
      <c r="M429" s="53"/>
      <c r="N429" s="53"/>
      <c r="O429" s="53"/>
      <c r="Q429" s="53"/>
      <c r="R429" s="53"/>
      <c r="S429" s="53"/>
      <c r="T429" s="53"/>
      <c r="U429" s="53"/>
      <c r="V429" s="53"/>
      <c r="W429" s="53"/>
      <c r="X429" s="53"/>
      <c r="Y429" s="53"/>
    </row>
    <row r="430" spans="1:25" ht="13.5" x14ac:dyDescent="0.25">
      <c r="A430" s="53"/>
      <c r="B430" s="53"/>
      <c r="C430" s="53"/>
      <c r="E430" s="53"/>
      <c r="F430" s="53"/>
      <c r="G430" s="53"/>
      <c r="M430" s="53"/>
      <c r="N430" s="53"/>
      <c r="O430" s="53"/>
      <c r="Q430" s="53"/>
      <c r="R430" s="53"/>
      <c r="S430" s="53"/>
      <c r="T430" s="53"/>
      <c r="U430" s="53"/>
      <c r="V430" s="53"/>
      <c r="W430" s="53"/>
      <c r="X430" s="53"/>
      <c r="Y430" s="53"/>
    </row>
    <row r="431" spans="1:25" ht="13.5" x14ac:dyDescent="0.25">
      <c r="A431" s="53"/>
      <c r="B431" s="53"/>
      <c r="C431" s="53"/>
      <c r="E431" s="53"/>
      <c r="F431" s="53"/>
      <c r="G431" s="53"/>
      <c r="M431" s="53"/>
      <c r="N431" s="53"/>
      <c r="O431" s="53"/>
      <c r="Q431" s="53"/>
      <c r="R431" s="53"/>
      <c r="S431" s="53"/>
      <c r="T431" s="53"/>
      <c r="U431" s="53"/>
      <c r="V431" s="53"/>
      <c r="W431" s="53"/>
      <c r="X431" s="53"/>
      <c r="Y431" s="53"/>
    </row>
    <row r="432" spans="1:25" ht="13.5" x14ac:dyDescent="0.25">
      <c r="A432" s="53"/>
      <c r="B432" s="53"/>
      <c r="C432" s="53"/>
      <c r="E432" s="53"/>
      <c r="F432" s="53"/>
      <c r="G432" s="53"/>
      <c r="M432" s="53"/>
      <c r="N432" s="53"/>
      <c r="O432" s="53"/>
      <c r="Q432" s="53"/>
      <c r="R432" s="53"/>
      <c r="S432" s="53"/>
      <c r="T432" s="53"/>
      <c r="U432" s="53"/>
      <c r="V432" s="53"/>
      <c r="W432" s="53"/>
      <c r="X432" s="53"/>
      <c r="Y432" s="53"/>
    </row>
    <row r="433" spans="1:25" ht="13.5" x14ac:dyDescent="0.25">
      <c r="A433" s="53"/>
      <c r="B433" s="53"/>
      <c r="C433" s="53"/>
      <c r="E433" s="53"/>
      <c r="F433" s="53"/>
      <c r="G433" s="53"/>
      <c r="M433" s="53"/>
      <c r="N433" s="53"/>
      <c r="O433" s="53"/>
      <c r="Q433" s="53"/>
      <c r="R433" s="53"/>
      <c r="S433" s="53"/>
      <c r="T433" s="53"/>
      <c r="U433" s="53"/>
      <c r="V433" s="53"/>
      <c r="W433" s="53"/>
      <c r="X433" s="53"/>
      <c r="Y433" s="53"/>
    </row>
    <row r="434" spans="1:25" ht="13.5" x14ac:dyDescent="0.25">
      <c r="A434" s="53"/>
      <c r="B434" s="53"/>
      <c r="C434" s="53"/>
      <c r="E434" s="53"/>
      <c r="F434" s="53"/>
      <c r="G434" s="53"/>
      <c r="M434" s="53"/>
      <c r="N434" s="53"/>
      <c r="O434" s="53"/>
      <c r="Q434" s="53"/>
      <c r="R434" s="53"/>
      <c r="S434" s="53"/>
      <c r="T434" s="53"/>
      <c r="U434" s="53"/>
      <c r="V434" s="53"/>
      <c r="W434" s="53"/>
      <c r="X434" s="53"/>
      <c r="Y434" s="53"/>
    </row>
    <row r="435" spans="1:25" ht="13.5" x14ac:dyDescent="0.25">
      <c r="A435" s="53"/>
      <c r="B435" s="53"/>
      <c r="C435" s="53"/>
      <c r="E435" s="53"/>
      <c r="F435" s="53"/>
      <c r="G435" s="53"/>
      <c r="M435" s="53"/>
      <c r="N435" s="53"/>
      <c r="O435" s="53"/>
      <c r="Q435" s="53"/>
      <c r="R435" s="53"/>
      <c r="S435" s="53"/>
      <c r="T435" s="53"/>
      <c r="U435" s="53"/>
      <c r="V435" s="53"/>
      <c r="W435" s="53"/>
      <c r="X435" s="53"/>
      <c r="Y435" s="53"/>
    </row>
    <row r="436" spans="1:25" ht="13.5" x14ac:dyDescent="0.25">
      <c r="A436" s="53"/>
      <c r="B436" s="53"/>
      <c r="C436" s="53"/>
      <c r="E436" s="53"/>
      <c r="F436" s="53"/>
      <c r="G436" s="53"/>
      <c r="M436" s="53"/>
      <c r="N436" s="53"/>
      <c r="O436" s="53"/>
      <c r="Q436" s="53"/>
      <c r="R436" s="53"/>
      <c r="S436" s="53"/>
      <c r="T436" s="53"/>
      <c r="U436" s="53"/>
      <c r="V436" s="53"/>
      <c r="W436" s="53"/>
      <c r="X436" s="53"/>
      <c r="Y436" s="53"/>
    </row>
    <row r="437" spans="1:25" ht="13.5" x14ac:dyDescent="0.25">
      <c r="A437" s="53"/>
      <c r="B437" s="53"/>
      <c r="C437" s="53"/>
      <c r="E437" s="53"/>
      <c r="F437" s="53"/>
      <c r="G437" s="53"/>
      <c r="M437" s="53"/>
      <c r="N437" s="53"/>
      <c r="O437" s="53"/>
      <c r="Q437" s="53"/>
      <c r="R437" s="53"/>
      <c r="S437" s="53"/>
      <c r="T437" s="53"/>
      <c r="U437" s="53"/>
      <c r="V437" s="53"/>
      <c r="W437" s="53"/>
      <c r="X437" s="53"/>
      <c r="Y437" s="53"/>
    </row>
    <row r="438" spans="1:25" ht="13.5" x14ac:dyDescent="0.25">
      <c r="A438" s="53"/>
      <c r="B438" s="53"/>
      <c r="C438" s="53"/>
      <c r="E438" s="53"/>
      <c r="F438" s="53"/>
      <c r="G438" s="53"/>
      <c r="M438" s="53"/>
      <c r="N438" s="53"/>
      <c r="O438" s="53"/>
      <c r="Q438" s="53"/>
      <c r="R438" s="53"/>
      <c r="S438" s="53"/>
      <c r="T438" s="53"/>
      <c r="U438" s="53"/>
      <c r="V438" s="53"/>
      <c r="W438" s="53"/>
      <c r="X438" s="53"/>
      <c r="Y438" s="53"/>
    </row>
    <row r="439" spans="1:25" ht="13.5" x14ac:dyDescent="0.25">
      <c r="A439" s="53"/>
      <c r="B439" s="53"/>
      <c r="C439" s="53"/>
      <c r="E439" s="53"/>
      <c r="F439" s="53"/>
      <c r="G439" s="53"/>
      <c r="M439" s="53"/>
      <c r="N439" s="53"/>
      <c r="O439" s="53"/>
      <c r="Q439" s="53"/>
      <c r="R439" s="53"/>
      <c r="S439" s="53"/>
      <c r="T439" s="53"/>
      <c r="U439" s="53"/>
      <c r="V439" s="53"/>
      <c r="W439" s="53"/>
      <c r="X439" s="53"/>
      <c r="Y439" s="53"/>
    </row>
    <row r="440" spans="1:25" ht="13.5" x14ac:dyDescent="0.25">
      <c r="A440" s="53"/>
      <c r="B440" s="53"/>
      <c r="C440" s="53"/>
      <c r="E440" s="53"/>
      <c r="F440" s="53"/>
      <c r="G440" s="53"/>
      <c r="M440" s="53"/>
      <c r="N440" s="53"/>
      <c r="O440" s="53"/>
      <c r="Q440" s="53"/>
      <c r="R440" s="53"/>
      <c r="S440" s="53"/>
      <c r="T440" s="53"/>
      <c r="U440" s="53"/>
      <c r="V440" s="53"/>
      <c r="W440" s="53"/>
      <c r="X440" s="53"/>
      <c r="Y440" s="53"/>
    </row>
    <row r="441" spans="1:25" ht="13.5" x14ac:dyDescent="0.25">
      <c r="A441" s="53"/>
      <c r="B441" s="53"/>
      <c r="C441" s="53"/>
      <c r="E441" s="53"/>
      <c r="F441" s="53"/>
      <c r="G441" s="53"/>
      <c r="M441" s="53"/>
      <c r="N441" s="53"/>
      <c r="O441" s="53"/>
      <c r="Q441" s="53"/>
      <c r="R441" s="53"/>
      <c r="S441" s="53"/>
      <c r="T441" s="53"/>
      <c r="U441" s="53"/>
      <c r="V441" s="53"/>
      <c r="W441" s="53"/>
      <c r="X441" s="53"/>
      <c r="Y441" s="53"/>
    </row>
    <row r="442" spans="1:25" ht="13.5" x14ac:dyDescent="0.25">
      <c r="A442" s="53"/>
      <c r="B442" s="53"/>
      <c r="C442" s="53"/>
      <c r="E442" s="53"/>
      <c r="F442" s="53"/>
      <c r="G442" s="53"/>
      <c r="M442" s="53"/>
      <c r="N442" s="53"/>
      <c r="O442" s="53"/>
      <c r="Q442" s="53"/>
      <c r="R442" s="53"/>
      <c r="S442" s="53"/>
      <c r="T442" s="53"/>
      <c r="U442" s="53"/>
      <c r="V442" s="53"/>
      <c r="W442" s="53"/>
      <c r="X442" s="53"/>
      <c r="Y442" s="53"/>
    </row>
    <row r="443" spans="1:25" ht="13.5" x14ac:dyDescent="0.25">
      <c r="A443" s="53"/>
      <c r="B443" s="53"/>
      <c r="C443" s="53"/>
      <c r="E443" s="53"/>
      <c r="F443" s="53"/>
      <c r="G443" s="53"/>
      <c r="M443" s="53"/>
      <c r="N443" s="53"/>
      <c r="O443" s="53"/>
      <c r="Q443" s="53"/>
      <c r="R443" s="53"/>
      <c r="S443" s="53"/>
      <c r="T443" s="53"/>
      <c r="U443" s="53"/>
      <c r="V443" s="53"/>
      <c r="W443" s="53"/>
      <c r="X443" s="53"/>
      <c r="Y443" s="53"/>
    </row>
    <row r="444" spans="1:25" ht="13.5" x14ac:dyDescent="0.25">
      <c r="A444" s="53"/>
      <c r="B444" s="53"/>
      <c r="C444" s="53"/>
      <c r="E444" s="53"/>
      <c r="F444" s="53"/>
      <c r="G444" s="53"/>
      <c r="M444" s="53"/>
      <c r="N444" s="53"/>
      <c r="O444" s="53"/>
      <c r="Q444" s="53"/>
      <c r="R444" s="53"/>
      <c r="S444" s="53"/>
      <c r="T444" s="53"/>
      <c r="U444" s="53"/>
      <c r="V444" s="53"/>
      <c r="W444" s="53"/>
      <c r="X444" s="53"/>
      <c r="Y444" s="53"/>
    </row>
    <row r="445" spans="1:25" ht="13.5" x14ac:dyDescent="0.25">
      <c r="A445" s="53"/>
      <c r="B445" s="53"/>
      <c r="C445" s="53"/>
      <c r="E445" s="53"/>
      <c r="F445" s="53"/>
      <c r="G445" s="53"/>
      <c r="M445" s="53"/>
      <c r="N445" s="53"/>
      <c r="O445" s="53"/>
      <c r="Q445" s="53"/>
      <c r="R445" s="53"/>
      <c r="S445" s="53"/>
      <c r="T445" s="53"/>
      <c r="U445" s="53"/>
      <c r="V445" s="53"/>
      <c r="W445" s="53"/>
      <c r="X445" s="53"/>
      <c r="Y445" s="53"/>
    </row>
    <row r="446" spans="1:25" ht="13.5" x14ac:dyDescent="0.25">
      <c r="A446" s="53"/>
      <c r="B446" s="53"/>
      <c r="C446" s="53"/>
      <c r="E446" s="53"/>
      <c r="F446" s="53"/>
      <c r="G446" s="53"/>
      <c r="M446" s="53"/>
      <c r="N446" s="53"/>
      <c r="O446" s="53"/>
      <c r="Q446" s="53"/>
      <c r="R446" s="53"/>
      <c r="S446" s="53"/>
      <c r="T446" s="53"/>
      <c r="U446" s="53"/>
      <c r="V446" s="53"/>
      <c r="W446" s="53"/>
      <c r="X446" s="53"/>
      <c r="Y446" s="53"/>
    </row>
    <row r="447" spans="1:25" ht="13.5" x14ac:dyDescent="0.25">
      <c r="A447" s="53"/>
      <c r="B447" s="53"/>
      <c r="C447" s="53"/>
      <c r="E447" s="53"/>
      <c r="F447" s="53"/>
      <c r="G447" s="53"/>
      <c r="M447" s="53"/>
      <c r="N447" s="53"/>
      <c r="O447" s="53"/>
      <c r="Q447" s="53"/>
      <c r="R447" s="53"/>
      <c r="S447" s="53"/>
      <c r="T447" s="53"/>
      <c r="U447" s="53"/>
      <c r="V447" s="53"/>
      <c r="W447" s="53"/>
      <c r="X447" s="53"/>
      <c r="Y447" s="53"/>
    </row>
    <row r="448" spans="1:25" ht="13.5" x14ac:dyDescent="0.25">
      <c r="A448" s="53"/>
      <c r="B448" s="53"/>
      <c r="C448" s="53"/>
      <c r="E448" s="53"/>
      <c r="F448" s="53"/>
      <c r="G448" s="53"/>
      <c r="M448" s="53"/>
      <c r="N448" s="53"/>
      <c r="O448" s="53"/>
      <c r="Q448" s="53"/>
      <c r="R448" s="53"/>
      <c r="S448" s="53"/>
      <c r="T448" s="53"/>
      <c r="U448" s="53"/>
      <c r="V448" s="53"/>
      <c r="W448" s="53"/>
      <c r="X448" s="53"/>
      <c r="Y448" s="53"/>
    </row>
    <row r="449" spans="1:25" ht="13.5" x14ac:dyDescent="0.25">
      <c r="A449" s="53"/>
      <c r="B449" s="53"/>
      <c r="C449" s="53"/>
      <c r="E449" s="53"/>
      <c r="F449" s="53"/>
      <c r="G449" s="53"/>
      <c r="M449" s="53"/>
      <c r="N449" s="53"/>
      <c r="O449" s="53"/>
      <c r="Q449" s="53"/>
      <c r="R449" s="53"/>
      <c r="S449" s="53"/>
      <c r="T449" s="53"/>
      <c r="U449" s="53"/>
      <c r="V449" s="53"/>
      <c r="W449" s="53"/>
      <c r="X449" s="53"/>
      <c r="Y449" s="53"/>
    </row>
    <row r="450" spans="1:25" ht="13.5" x14ac:dyDescent="0.25">
      <c r="A450" s="53"/>
      <c r="B450" s="53"/>
      <c r="C450" s="53"/>
      <c r="E450" s="53"/>
      <c r="F450" s="53"/>
      <c r="G450" s="53"/>
      <c r="M450" s="53"/>
      <c r="N450" s="53"/>
      <c r="O450" s="53"/>
      <c r="Q450" s="53"/>
      <c r="R450" s="53"/>
      <c r="S450" s="53"/>
      <c r="T450" s="53"/>
      <c r="U450" s="53"/>
      <c r="V450" s="53"/>
      <c r="W450" s="53"/>
      <c r="X450" s="53"/>
      <c r="Y450" s="53"/>
    </row>
    <row r="451" spans="1:25" ht="13.5" x14ac:dyDescent="0.25">
      <c r="A451" s="53"/>
      <c r="B451" s="53"/>
      <c r="C451" s="53"/>
      <c r="E451" s="53"/>
      <c r="F451" s="53"/>
      <c r="G451" s="53"/>
      <c r="M451" s="53"/>
      <c r="N451" s="53"/>
      <c r="O451" s="53"/>
      <c r="Q451" s="53"/>
      <c r="R451" s="53"/>
      <c r="S451" s="53"/>
      <c r="T451" s="53"/>
      <c r="U451" s="53"/>
      <c r="V451" s="53"/>
      <c r="W451" s="53"/>
      <c r="X451" s="53"/>
      <c r="Y451" s="53"/>
    </row>
    <row r="452" spans="1:25" ht="13.5" x14ac:dyDescent="0.25">
      <c r="A452" s="53"/>
      <c r="B452" s="53"/>
      <c r="C452" s="53"/>
      <c r="E452" s="53"/>
      <c r="F452" s="53"/>
      <c r="G452" s="53"/>
      <c r="M452" s="53"/>
      <c r="N452" s="53"/>
      <c r="O452" s="53"/>
      <c r="Q452" s="53"/>
      <c r="R452" s="53"/>
      <c r="S452" s="53"/>
      <c r="T452" s="53"/>
      <c r="U452" s="53"/>
      <c r="V452" s="53"/>
      <c r="W452" s="53"/>
      <c r="X452" s="53"/>
      <c r="Y452" s="53"/>
    </row>
    <row r="453" spans="1:25" ht="13.5" x14ac:dyDescent="0.25">
      <c r="A453" s="53"/>
      <c r="B453" s="53"/>
      <c r="C453" s="53"/>
      <c r="E453" s="53"/>
      <c r="F453" s="53"/>
      <c r="G453" s="53"/>
      <c r="M453" s="53"/>
      <c r="N453" s="53"/>
      <c r="O453" s="53"/>
      <c r="Q453" s="53"/>
      <c r="R453" s="53"/>
      <c r="S453" s="53"/>
      <c r="T453" s="53"/>
      <c r="U453" s="53"/>
      <c r="V453" s="53"/>
      <c r="W453" s="53"/>
      <c r="X453" s="53"/>
      <c r="Y453" s="53"/>
    </row>
    <row r="454" spans="1:25" ht="13.5" x14ac:dyDescent="0.25">
      <c r="A454" s="53"/>
      <c r="B454" s="53"/>
      <c r="C454" s="53"/>
      <c r="E454" s="53"/>
      <c r="F454" s="53"/>
      <c r="G454" s="53"/>
      <c r="M454" s="53"/>
      <c r="N454" s="53"/>
      <c r="O454" s="53"/>
      <c r="Q454" s="53"/>
      <c r="R454" s="53"/>
      <c r="S454" s="53"/>
      <c r="T454" s="53"/>
      <c r="U454" s="53"/>
      <c r="V454" s="53"/>
      <c r="W454" s="53"/>
      <c r="X454" s="53"/>
      <c r="Y454" s="53"/>
    </row>
    <row r="455" spans="1:25" ht="13.5" x14ac:dyDescent="0.25">
      <c r="A455" s="53"/>
      <c r="B455" s="53"/>
      <c r="C455" s="53"/>
      <c r="E455" s="53"/>
      <c r="F455" s="53"/>
      <c r="G455" s="53"/>
      <c r="M455" s="53"/>
      <c r="N455" s="53"/>
      <c r="O455" s="53"/>
      <c r="Q455" s="53"/>
      <c r="R455" s="53"/>
      <c r="S455" s="53"/>
      <c r="T455" s="53"/>
      <c r="U455" s="53"/>
      <c r="V455" s="53"/>
      <c r="W455" s="53"/>
      <c r="X455" s="53"/>
      <c r="Y455" s="53"/>
    </row>
    <row r="456" spans="1:25" ht="13.5" x14ac:dyDescent="0.25">
      <c r="A456" s="53"/>
      <c r="B456" s="53"/>
      <c r="C456" s="53"/>
      <c r="E456" s="53"/>
      <c r="F456" s="53"/>
      <c r="G456" s="53"/>
      <c r="M456" s="53"/>
      <c r="N456" s="53"/>
      <c r="O456" s="53"/>
      <c r="Q456" s="53"/>
      <c r="R456" s="53"/>
      <c r="S456" s="53"/>
      <c r="T456" s="53"/>
      <c r="U456" s="53"/>
      <c r="V456" s="53"/>
      <c r="W456" s="53"/>
      <c r="X456" s="53"/>
      <c r="Y456" s="53"/>
    </row>
    <row r="457" spans="1:25" ht="13.5" x14ac:dyDescent="0.25">
      <c r="A457" s="53"/>
      <c r="B457" s="53"/>
      <c r="C457" s="53"/>
      <c r="E457" s="53"/>
      <c r="F457" s="53"/>
      <c r="G457" s="53"/>
      <c r="M457" s="53"/>
      <c r="N457" s="53"/>
      <c r="O457" s="53"/>
      <c r="Q457" s="53"/>
      <c r="R457" s="53"/>
      <c r="S457" s="53"/>
      <c r="T457" s="53"/>
      <c r="U457" s="53"/>
      <c r="V457" s="53"/>
      <c r="W457" s="53"/>
      <c r="X457" s="53"/>
      <c r="Y457" s="53"/>
    </row>
    <row r="458" spans="1:25" ht="13.5" x14ac:dyDescent="0.25">
      <c r="A458" s="53"/>
      <c r="B458" s="53"/>
      <c r="C458" s="53"/>
      <c r="E458" s="53"/>
      <c r="F458" s="53"/>
      <c r="G458" s="53"/>
      <c r="M458" s="53"/>
      <c r="N458" s="53"/>
      <c r="O458" s="53"/>
      <c r="Q458" s="53"/>
      <c r="R458" s="53"/>
      <c r="S458" s="53"/>
      <c r="T458" s="53"/>
      <c r="U458" s="53"/>
      <c r="V458" s="53"/>
      <c r="W458" s="53"/>
      <c r="X458" s="53"/>
      <c r="Y458" s="53"/>
    </row>
    <row r="459" spans="1:25" ht="13.5" x14ac:dyDescent="0.25">
      <c r="A459" s="53"/>
      <c r="B459" s="53"/>
      <c r="C459" s="53"/>
      <c r="E459" s="53"/>
      <c r="F459" s="53"/>
      <c r="G459" s="53"/>
      <c r="M459" s="53"/>
      <c r="N459" s="53"/>
      <c r="O459" s="53"/>
      <c r="Q459" s="53"/>
      <c r="R459" s="53"/>
      <c r="S459" s="53"/>
      <c r="T459" s="53"/>
      <c r="U459" s="53"/>
      <c r="V459" s="53"/>
      <c r="W459" s="53"/>
      <c r="X459" s="53"/>
      <c r="Y459" s="53"/>
    </row>
    <row r="460" spans="1:25" ht="13.5" x14ac:dyDescent="0.25">
      <c r="A460" s="53"/>
      <c r="B460" s="53"/>
      <c r="C460" s="53"/>
      <c r="E460" s="53"/>
      <c r="F460" s="53"/>
      <c r="G460" s="53"/>
      <c r="M460" s="53"/>
      <c r="N460" s="53"/>
      <c r="O460" s="53"/>
      <c r="Q460" s="53"/>
      <c r="R460" s="53"/>
      <c r="S460" s="53"/>
      <c r="T460" s="53"/>
      <c r="U460" s="53"/>
      <c r="V460" s="53"/>
      <c r="W460" s="53"/>
      <c r="X460" s="53"/>
      <c r="Y460" s="53"/>
    </row>
    <row r="461" spans="1:25" ht="13.5" x14ac:dyDescent="0.25">
      <c r="A461" s="53"/>
      <c r="B461" s="53"/>
      <c r="C461" s="53"/>
      <c r="E461" s="53"/>
      <c r="F461" s="53"/>
      <c r="G461" s="53"/>
      <c r="M461" s="53"/>
      <c r="N461" s="53"/>
      <c r="O461" s="53"/>
      <c r="Q461" s="53"/>
      <c r="R461" s="53"/>
      <c r="S461" s="53"/>
      <c r="T461" s="53"/>
      <c r="U461" s="53"/>
      <c r="V461" s="53"/>
      <c r="W461" s="53"/>
      <c r="X461" s="53"/>
      <c r="Y461" s="53"/>
    </row>
    <row r="462" spans="1:25" ht="13.5" x14ac:dyDescent="0.25">
      <c r="A462" s="53"/>
      <c r="B462" s="53"/>
      <c r="C462" s="53"/>
      <c r="E462" s="53"/>
      <c r="F462" s="53"/>
      <c r="G462" s="53"/>
      <c r="M462" s="53"/>
      <c r="N462" s="53"/>
      <c r="O462" s="53"/>
      <c r="Q462" s="53"/>
      <c r="R462" s="53"/>
      <c r="S462" s="53"/>
      <c r="T462" s="53"/>
      <c r="U462" s="53"/>
      <c r="V462" s="53"/>
      <c r="W462" s="53"/>
      <c r="X462" s="53"/>
      <c r="Y462" s="53"/>
    </row>
    <row r="463" spans="1:25" ht="13.5" x14ac:dyDescent="0.25">
      <c r="A463" s="53"/>
      <c r="B463" s="53"/>
      <c r="C463" s="53"/>
      <c r="E463" s="53"/>
      <c r="F463" s="53"/>
      <c r="G463" s="53"/>
      <c r="M463" s="53"/>
      <c r="N463" s="53"/>
      <c r="O463" s="53"/>
      <c r="Q463" s="53"/>
      <c r="R463" s="53"/>
      <c r="S463" s="53"/>
      <c r="T463" s="53"/>
      <c r="U463" s="53"/>
      <c r="V463" s="53"/>
      <c r="W463" s="53"/>
      <c r="X463" s="53"/>
      <c r="Y463" s="53"/>
    </row>
    <row r="464" spans="1:25" ht="13.5" x14ac:dyDescent="0.25">
      <c r="A464" s="53"/>
      <c r="B464" s="53"/>
      <c r="C464" s="53"/>
      <c r="E464" s="53"/>
      <c r="F464" s="53"/>
      <c r="G464" s="53"/>
      <c r="M464" s="53"/>
      <c r="N464" s="53"/>
      <c r="O464" s="53"/>
      <c r="Q464" s="53"/>
      <c r="R464" s="53"/>
      <c r="S464" s="53"/>
      <c r="T464" s="53"/>
      <c r="U464" s="53"/>
      <c r="V464" s="53"/>
      <c r="W464" s="53"/>
      <c r="X464" s="53"/>
      <c r="Y464" s="53"/>
    </row>
    <row r="465" spans="1:25" ht="13.5" x14ac:dyDescent="0.25">
      <c r="A465" s="53"/>
      <c r="B465" s="53"/>
      <c r="C465" s="53"/>
      <c r="E465" s="53"/>
      <c r="F465" s="53"/>
      <c r="G465" s="53"/>
      <c r="M465" s="53"/>
      <c r="N465" s="53"/>
      <c r="O465" s="53"/>
      <c r="Q465" s="53"/>
      <c r="R465" s="53"/>
      <c r="S465" s="53"/>
      <c r="T465" s="53"/>
      <c r="U465" s="53"/>
      <c r="V465" s="53"/>
      <c r="W465" s="53"/>
      <c r="X465" s="53"/>
      <c r="Y465" s="53"/>
    </row>
    <row r="466" spans="1:25" ht="13.5" x14ac:dyDescent="0.25">
      <c r="A466" s="53"/>
      <c r="B466" s="53"/>
      <c r="C466" s="53"/>
      <c r="E466" s="53"/>
      <c r="F466" s="53"/>
      <c r="G466" s="53"/>
      <c r="M466" s="53"/>
      <c r="N466" s="53"/>
      <c r="O466" s="53"/>
      <c r="Q466" s="53"/>
      <c r="R466" s="53"/>
      <c r="S466" s="53"/>
      <c r="T466" s="53"/>
      <c r="U466" s="53"/>
      <c r="V466" s="53"/>
      <c r="W466" s="53"/>
      <c r="X466" s="53"/>
      <c r="Y466" s="53"/>
    </row>
    <row r="467" spans="1:25" ht="13.5" x14ac:dyDescent="0.25">
      <c r="A467" s="53"/>
      <c r="B467" s="53"/>
      <c r="C467" s="53"/>
      <c r="E467" s="53"/>
      <c r="F467" s="53"/>
      <c r="G467" s="53"/>
      <c r="M467" s="53"/>
      <c r="N467" s="53"/>
      <c r="O467" s="53"/>
      <c r="Q467" s="53"/>
      <c r="R467" s="53"/>
      <c r="S467" s="53"/>
      <c r="T467" s="53"/>
      <c r="U467" s="53"/>
      <c r="V467" s="53"/>
      <c r="W467" s="53"/>
      <c r="X467" s="53"/>
      <c r="Y467" s="53"/>
    </row>
    <row r="468" spans="1:25" ht="13.5" x14ac:dyDescent="0.25">
      <c r="A468" s="53"/>
      <c r="B468" s="53"/>
      <c r="C468" s="53"/>
      <c r="E468" s="53"/>
      <c r="F468" s="53"/>
      <c r="G468" s="53"/>
      <c r="M468" s="53"/>
      <c r="N468" s="53"/>
      <c r="O468" s="53"/>
      <c r="Q468" s="53"/>
      <c r="R468" s="53"/>
      <c r="S468" s="53"/>
      <c r="T468" s="53"/>
      <c r="U468" s="53"/>
      <c r="V468" s="53"/>
      <c r="W468" s="53"/>
      <c r="X468" s="53"/>
      <c r="Y468" s="53"/>
    </row>
    <row r="469" spans="1:25" ht="13.5" x14ac:dyDescent="0.25">
      <c r="A469" s="53"/>
      <c r="B469" s="53"/>
      <c r="C469" s="53"/>
      <c r="E469" s="53"/>
      <c r="F469" s="53"/>
      <c r="G469" s="53"/>
      <c r="M469" s="53"/>
      <c r="N469" s="53"/>
      <c r="O469" s="53"/>
      <c r="Q469" s="53"/>
      <c r="R469" s="53"/>
      <c r="S469" s="53"/>
      <c r="T469" s="53"/>
      <c r="U469" s="53"/>
      <c r="V469" s="53"/>
      <c r="W469" s="53"/>
      <c r="X469" s="53"/>
      <c r="Y469" s="53"/>
    </row>
    <row r="470" spans="1:25" ht="13.5" x14ac:dyDescent="0.25">
      <c r="A470" s="53"/>
      <c r="B470" s="53"/>
      <c r="C470" s="53"/>
      <c r="E470" s="53"/>
      <c r="F470" s="53"/>
      <c r="G470" s="53"/>
      <c r="M470" s="53"/>
      <c r="N470" s="53"/>
      <c r="O470" s="53"/>
      <c r="Q470" s="53"/>
      <c r="R470" s="53"/>
      <c r="S470" s="53"/>
      <c r="T470" s="53"/>
      <c r="U470" s="53"/>
      <c r="V470" s="53"/>
      <c r="W470" s="53"/>
      <c r="X470" s="53"/>
      <c r="Y470" s="53"/>
    </row>
    <row r="471" spans="1:25" ht="13.5" x14ac:dyDescent="0.25">
      <c r="A471" s="53"/>
      <c r="B471" s="53"/>
      <c r="C471" s="53"/>
      <c r="E471" s="53"/>
      <c r="F471" s="53"/>
      <c r="G471" s="53"/>
      <c r="M471" s="53"/>
      <c r="N471" s="53"/>
      <c r="O471" s="53"/>
      <c r="Q471" s="53"/>
      <c r="R471" s="53"/>
      <c r="S471" s="53"/>
      <c r="T471" s="53"/>
      <c r="U471" s="53"/>
      <c r="V471" s="53"/>
      <c r="W471" s="53"/>
      <c r="X471" s="53"/>
      <c r="Y471" s="53"/>
    </row>
    <row r="472" spans="1:25" ht="13.5" x14ac:dyDescent="0.25">
      <c r="A472" s="53"/>
      <c r="B472" s="53"/>
      <c r="C472" s="53"/>
      <c r="E472" s="53"/>
      <c r="F472" s="53"/>
      <c r="G472" s="53"/>
      <c r="M472" s="53"/>
      <c r="N472" s="53"/>
      <c r="O472" s="53"/>
      <c r="Q472" s="53"/>
      <c r="R472" s="53"/>
      <c r="S472" s="53"/>
      <c r="T472" s="53"/>
      <c r="U472" s="53"/>
      <c r="V472" s="53"/>
      <c r="W472" s="53"/>
      <c r="X472" s="53"/>
      <c r="Y472" s="53"/>
    </row>
    <row r="473" spans="1:25" ht="13.5" x14ac:dyDescent="0.25">
      <c r="A473" s="53"/>
      <c r="B473" s="53"/>
      <c r="C473" s="53"/>
      <c r="E473" s="53"/>
      <c r="F473" s="53"/>
      <c r="G473" s="53"/>
      <c r="M473" s="53"/>
      <c r="N473" s="53"/>
      <c r="O473" s="53"/>
      <c r="Q473" s="53"/>
      <c r="R473" s="53"/>
      <c r="S473" s="53"/>
      <c r="T473" s="53"/>
      <c r="U473" s="53"/>
      <c r="V473" s="53"/>
      <c r="W473" s="53"/>
      <c r="X473" s="53"/>
      <c r="Y473" s="53"/>
    </row>
    <row r="474" spans="1:25" ht="13.5" x14ac:dyDescent="0.25">
      <c r="A474" s="53"/>
      <c r="B474" s="53"/>
      <c r="C474" s="53"/>
      <c r="E474" s="53"/>
      <c r="F474" s="53"/>
      <c r="G474" s="53"/>
      <c r="M474" s="53"/>
      <c r="N474" s="53"/>
      <c r="O474" s="53"/>
      <c r="Q474" s="53"/>
      <c r="R474" s="53"/>
      <c r="S474" s="53"/>
      <c r="T474" s="53"/>
      <c r="U474" s="53"/>
      <c r="V474" s="53"/>
      <c r="W474" s="53"/>
      <c r="X474" s="53"/>
      <c r="Y474" s="53"/>
    </row>
    <row r="475" spans="1:25" ht="13.5" x14ac:dyDescent="0.25">
      <c r="A475" s="53"/>
      <c r="B475" s="53"/>
      <c r="C475" s="53"/>
      <c r="E475" s="53"/>
      <c r="F475" s="53"/>
      <c r="G475" s="53"/>
      <c r="M475" s="53"/>
      <c r="N475" s="53"/>
      <c r="O475" s="53"/>
      <c r="Q475" s="53"/>
      <c r="R475" s="53"/>
      <c r="S475" s="53"/>
      <c r="T475" s="53"/>
      <c r="U475" s="53"/>
      <c r="V475" s="53"/>
      <c r="W475" s="53"/>
      <c r="X475" s="53"/>
      <c r="Y475" s="53"/>
    </row>
    <row r="476" spans="1:25" ht="13.5" x14ac:dyDescent="0.25">
      <c r="A476" s="53"/>
      <c r="B476" s="53"/>
      <c r="C476" s="53"/>
      <c r="E476" s="53"/>
      <c r="F476" s="53"/>
      <c r="G476" s="53"/>
      <c r="M476" s="53"/>
      <c r="N476" s="53"/>
      <c r="O476" s="53"/>
      <c r="Q476" s="53"/>
      <c r="R476" s="53"/>
      <c r="S476" s="53"/>
      <c r="T476" s="53"/>
      <c r="U476" s="53"/>
      <c r="V476" s="53"/>
      <c r="W476" s="53"/>
      <c r="X476" s="53"/>
      <c r="Y476" s="53"/>
    </row>
    <row r="477" spans="1:25" ht="13.5" x14ac:dyDescent="0.25">
      <c r="A477" s="53"/>
      <c r="B477" s="53"/>
      <c r="C477" s="53"/>
      <c r="E477" s="53"/>
      <c r="F477" s="53"/>
      <c r="G477" s="53"/>
      <c r="M477" s="53"/>
      <c r="N477" s="53"/>
      <c r="O477" s="53"/>
      <c r="Q477" s="53"/>
      <c r="R477" s="53"/>
      <c r="S477" s="53"/>
      <c r="T477" s="53"/>
      <c r="U477" s="53"/>
      <c r="V477" s="53"/>
      <c r="W477" s="53"/>
      <c r="X477" s="53"/>
      <c r="Y477" s="53"/>
    </row>
    <row r="478" spans="1:25" ht="13.5" x14ac:dyDescent="0.25">
      <c r="A478" s="53"/>
      <c r="B478" s="53"/>
      <c r="C478" s="53"/>
      <c r="E478" s="53"/>
      <c r="F478" s="53"/>
      <c r="G478" s="53"/>
      <c r="M478" s="53"/>
      <c r="N478" s="53"/>
      <c r="O478" s="53"/>
      <c r="Q478" s="53"/>
      <c r="R478" s="53"/>
      <c r="S478" s="53"/>
      <c r="T478" s="53"/>
      <c r="U478" s="53"/>
      <c r="V478" s="53"/>
      <c r="W478" s="53"/>
      <c r="X478" s="53"/>
      <c r="Y478" s="53"/>
    </row>
    <row r="479" spans="1:25" ht="13.5" x14ac:dyDescent="0.25">
      <c r="A479" s="53"/>
      <c r="B479" s="53"/>
      <c r="C479" s="53"/>
      <c r="E479" s="53"/>
      <c r="F479" s="53"/>
      <c r="G479" s="53"/>
      <c r="M479" s="53"/>
      <c r="N479" s="53"/>
      <c r="O479" s="53"/>
      <c r="Q479" s="53"/>
      <c r="R479" s="53"/>
      <c r="S479" s="53"/>
      <c r="T479" s="53"/>
      <c r="U479" s="53"/>
      <c r="V479" s="53"/>
      <c r="W479" s="53"/>
      <c r="X479" s="53"/>
      <c r="Y479" s="53"/>
    </row>
    <row r="480" spans="1:25" ht="13.5" x14ac:dyDescent="0.25">
      <c r="A480" s="53"/>
      <c r="B480" s="53"/>
      <c r="C480" s="53"/>
      <c r="E480" s="53"/>
      <c r="F480" s="53"/>
      <c r="G480" s="53"/>
      <c r="M480" s="53"/>
      <c r="N480" s="53"/>
      <c r="O480" s="53"/>
      <c r="Q480" s="53"/>
      <c r="R480" s="53"/>
      <c r="S480" s="53"/>
      <c r="T480" s="53"/>
      <c r="U480" s="53"/>
      <c r="V480" s="53"/>
      <c r="W480" s="53"/>
      <c r="X480" s="53"/>
      <c r="Y480" s="53"/>
    </row>
    <row r="481" spans="1:25" ht="13.5" x14ac:dyDescent="0.25">
      <c r="A481" s="53"/>
      <c r="B481" s="53"/>
      <c r="C481" s="53"/>
      <c r="E481" s="53"/>
      <c r="F481" s="53"/>
      <c r="G481" s="53"/>
      <c r="M481" s="53"/>
      <c r="N481" s="53"/>
      <c r="O481" s="53"/>
      <c r="Q481" s="53"/>
      <c r="R481" s="53"/>
      <c r="S481" s="53"/>
      <c r="T481" s="53"/>
      <c r="U481" s="53"/>
      <c r="V481" s="53"/>
      <c r="W481" s="53"/>
      <c r="X481" s="53"/>
      <c r="Y481" s="53"/>
    </row>
    <row r="482" spans="1:25" ht="13.5" x14ac:dyDescent="0.25">
      <c r="A482" s="53"/>
      <c r="B482" s="53"/>
      <c r="C482" s="53"/>
      <c r="E482" s="53"/>
      <c r="F482" s="53"/>
      <c r="G482" s="53"/>
      <c r="M482" s="53"/>
      <c r="N482" s="53"/>
      <c r="O482" s="53"/>
      <c r="Q482" s="53"/>
      <c r="R482" s="53"/>
      <c r="S482" s="53"/>
      <c r="T482" s="53"/>
      <c r="U482" s="53"/>
      <c r="V482" s="53"/>
      <c r="W482" s="53"/>
      <c r="X482" s="53"/>
      <c r="Y482" s="53"/>
    </row>
    <row r="483" spans="1:25" ht="13.5" x14ac:dyDescent="0.25">
      <c r="A483" s="53"/>
      <c r="B483" s="53"/>
      <c r="C483" s="53"/>
      <c r="E483" s="53"/>
      <c r="F483" s="53"/>
      <c r="G483" s="53"/>
      <c r="M483" s="53"/>
      <c r="N483" s="53"/>
      <c r="O483" s="53"/>
      <c r="Q483" s="53"/>
      <c r="R483" s="53"/>
      <c r="S483" s="53"/>
      <c r="T483" s="53"/>
      <c r="U483" s="53"/>
      <c r="V483" s="53"/>
      <c r="W483" s="53"/>
      <c r="X483" s="53"/>
      <c r="Y483" s="53"/>
    </row>
    <row r="484" spans="1:25" ht="13.5" x14ac:dyDescent="0.25">
      <c r="A484" s="53"/>
      <c r="B484" s="53"/>
      <c r="C484" s="53"/>
      <c r="E484" s="53"/>
      <c r="F484" s="53"/>
      <c r="G484" s="53"/>
      <c r="M484" s="53"/>
      <c r="N484" s="53"/>
      <c r="O484" s="53"/>
      <c r="Q484" s="53"/>
      <c r="R484" s="53"/>
      <c r="S484" s="53"/>
      <c r="T484" s="53"/>
      <c r="U484" s="53"/>
      <c r="V484" s="53"/>
      <c r="W484" s="53"/>
      <c r="X484" s="53"/>
      <c r="Y484" s="53"/>
    </row>
    <row r="485" spans="1:25" ht="13.5" x14ac:dyDescent="0.25">
      <c r="A485" s="53"/>
      <c r="B485" s="53"/>
      <c r="C485" s="53"/>
      <c r="E485" s="53"/>
      <c r="F485" s="53"/>
      <c r="G485" s="53"/>
      <c r="M485" s="53"/>
      <c r="N485" s="53"/>
      <c r="O485" s="53"/>
      <c r="Q485" s="53"/>
      <c r="R485" s="53"/>
      <c r="S485" s="53"/>
      <c r="T485" s="53"/>
      <c r="U485" s="53"/>
      <c r="V485" s="53"/>
      <c r="W485" s="53"/>
      <c r="X485" s="53"/>
      <c r="Y485" s="53"/>
    </row>
    <row r="486" spans="1:25" ht="13.5" x14ac:dyDescent="0.25">
      <c r="A486" s="53"/>
      <c r="B486" s="53"/>
      <c r="C486" s="53"/>
      <c r="E486" s="53"/>
      <c r="F486" s="53"/>
      <c r="G486" s="53"/>
      <c r="M486" s="53"/>
      <c r="N486" s="53"/>
      <c r="O486" s="53"/>
      <c r="Q486" s="53"/>
      <c r="R486" s="53"/>
      <c r="S486" s="53"/>
      <c r="T486" s="53"/>
      <c r="U486" s="53"/>
      <c r="V486" s="53"/>
      <c r="W486" s="53"/>
      <c r="X486" s="53"/>
      <c r="Y486" s="53"/>
    </row>
    <row r="487" spans="1:25" ht="13.5" x14ac:dyDescent="0.25">
      <c r="A487" s="53"/>
      <c r="B487" s="53"/>
      <c r="C487" s="53"/>
      <c r="E487" s="53"/>
      <c r="F487" s="53"/>
      <c r="G487" s="53"/>
      <c r="M487" s="53"/>
      <c r="N487" s="53"/>
      <c r="O487" s="53"/>
      <c r="Q487" s="53"/>
      <c r="R487" s="53"/>
      <c r="S487" s="53"/>
      <c r="T487" s="53"/>
      <c r="U487" s="53"/>
      <c r="V487" s="53"/>
      <c r="W487" s="53"/>
      <c r="X487" s="53"/>
      <c r="Y487" s="53"/>
    </row>
    <row r="488" spans="1:25" ht="13.5" x14ac:dyDescent="0.25">
      <c r="A488" s="53"/>
      <c r="B488" s="53"/>
      <c r="C488" s="53"/>
      <c r="E488" s="53"/>
      <c r="F488" s="53"/>
      <c r="G488" s="53"/>
      <c r="M488" s="53"/>
      <c r="N488" s="53"/>
      <c r="O488" s="53"/>
      <c r="Q488" s="53"/>
      <c r="R488" s="53"/>
      <c r="S488" s="53"/>
      <c r="T488" s="53"/>
      <c r="U488" s="53"/>
      <c r="V488" s="53"/>
      <c r="W488" s="53"/>
      <c r="X488" s="53"/>
      <c r="Y488" s="53"/>
    </row>
    <row r="489" spans="1:25" ht="13.5" x14ac:dyDescent="0.25">
      <c r="A489" s="53"/>
      <c r="B489" s="53"/>
      <c r="C489" s="53"/>
      <c r="E489" s="53"/>
      <c r="F489" s="53"/>
      <c r="G489" s="53"/>
      <c r="M489" s="53"/>
      <c r="N489" s="53"/>
      <c r="O489" s="53"/>
      <c r="Q489" s="53"/>
      <c r="R489" s="53"/>
      <c r="S489" s="53"/>
      <c r="T489" s="53"/>
      <c r="U489" s="53"/>
      <c r="V489" s="53"/>
      <c r="W489" s="53"/>
      <c r="X489" s="53"/>
      <c r="Y489" s="53"/>
    </row>
    <row r="490" spans="1:25" ht="13.5" x14ac:dyDescent="0.25">
      <c r="A490" s="53"/>
      <c r="B490" s="53"/>
      <c r="C490" s="53"/>
      <c r="E490" s="53"/>
      <c r="F490" s="53"/>
      <c r="G490" s="53"/>
      <c r="M490" s="53"/>
      <c r="N490" s="53"/>
      <c r="O490" s="53"/>
      <c r="Q490" s="53"/>
      <c r="R490" s="53"/>
      <c r="S490" s="53"/>
      <c r="T490" s="53"/>
      <c r="U490" s="53"/>
      <c r="V490" s="53"/>
      <c r="W490" s="53"/>
      <c r="X490" s="53"/>
      <c r="Y490" s="53"/>
    </row>
    <row r="491" spans="1:25" ht="13.5" x14ac:dyDescent="0.25">
      <c r="A491" s="53"/>
      <c r="B491" s="53"/>
      <c r="C491" s="53"/>
      <c r="E491" s="53"/>
      <c r="F491" s="53"/>
      <c r="G491" s="53"/>
      <c r="M491" s="53"/>
      <c r="N491" s="53"/>
      <c r="O491" s="53"/>
      <c r="Q491" s="53"/>
      <c r="R491" s="53"/>
      <c r="S491" s="53"/>
      <c r="T491" s="53"/>
      <c r="U491" s="53"/>
      <c r="V491" s="53"/>
      <c r="W491" s="53"/>
      <c r="X491" s="53"/>
      <c r="Y491" s="53"/>
    </row>
    <row r="492" spans="1:25" ht="13.5" x14ac:dyDescent="0.25">
      <c r="A492" s="53"/>
      <c r="B492" s="53"/>
      <c r="C492" s="53"/>
      <c r="E492" s="53"/>
      <c r="F492" s="53"/>
      <c r="G492" s="53"/>
      <c r="M492" s="53"/>
      <c r="N492" s="53"/>
      <c r="O492" s="53"/>
      <c r="Q492" s="53"/>
      <c r="R492" s="53"/>
      <c r="S492" s="53"/>
      <c r="T492" s="53"/>
      <c r="U492" s="53"/>
      <c r="V492" s="53"/>
      <c r="W492" s="53"/>
      <c r="X492" s="53"/>
      <c r="Y492" s="53"/>
    </row>
    <row r="493" spans="1:25" ht="13.5" x14ac:dyDescent="0.25">
      <c r="A493" s="53"/>
      <c r="B493" s="53"/>
      <c r="C493" s="53"/>
      <c r="E493" s="53"/>
      <c r="F493" s="53"/>
      <c r="G493" s="53"/>
      <c r="M493" s="53"/>
      <c r="N493" s="53"/>
      <c r="O493" s="53"/>
      <c r="Q493" s="53"/>
      <c r="R493" s="53"/>
      <c r="S493" s="53"/>
      <c r="T493" s="53"/>
      <c r="U493" s="53"/>
      <c r="V493" s="53"/>
      <c r="W493" s="53"/>
      <c r="X493" s="53"/>
      <c r="Y493" s="53"/>
    </row>
    <row r="494" spans="1:25" ht="13.5" x14ac:dyDescent="0.25">
      <c r="A494" s="53"/>
      <c r="B494" s="53"/>
      <c r="C494" s="53"/>
      <c r="E494" s="53"/>
      <c r="F494" s="53"/>
      <c r="G494" s="53"/>
      <c r="M494" s="53"/>
      <c r="N494" s="53"/>
      <c r="O494" s="53"/>
      <c r="Q494" s="53"/>
      <c r="R494" s="53"/>
      <c r="S494" s="53"/>
      <c r="T494" s="53"/>
      <c r="U494" s="53"/>
      <c r="V494" s="53"/>
      <c r="W494" s="53"/>
      <c r="X494" s="53"/>
      <c r="Y494" s="53"/>
    </row>
    <row r="495" spans="1:25" ht="13.5" x14ac:dyDescent="0.25">
      <c r="A495" s="53"/>
      <c r="B495" s="53"/>
      <c r="C495" s="53"/>
      <c r="E495" s="53"/>
      <c r="F495" s="53"/>
      <c r="G495" s="53"/>
      <c r="M495" s="53"/>
      <c r="N495" s="53"/>
      <c r="O495" s="53"/>
      <c r="Q495" s="53"/>
      <c r="R495" s="53"/>
      <c r="S495" s="53"/>
      <c r="T495" s="53"/>
      <c r="U495" s="53"/>
      <c r="V495" s="53"/>
      <c r="W495" s="53"/>
      <c r="X495" s="53"/>
      <c r="Y495" s="53"/>
    </row>
    <row r="496" spans="1:25" ht="13.5" x14ac:dyDescent="0.25">
      <c r="A496" s="53"/>
      <c r="B496" s="53"/>
      <c r="C496" s="53"/>
      <c r="E496" s="53"/>
      <c r="F496" s="53"/>
      <c r="G496" s="53"/>
      <c r="M496" s="53"/>
      <c r="N496" s="53"/>
      <c r="O496" s="53"/>
      <c r="Q496" s="53"/>
      <c r="R496" s="53"/>
      <c r="S496" s="53"/>
      <c r="T496" s="53"/>
      <c r="U496" s="53"/>
      <c r="V496" s="53"/>
      <c r="W496" s="53"/>
      <c r="X496" s="53"/>
      <c r="Y496" s="53"/>
    </row>
    <row r="497" spans="1:25" ht="13.5" x14ac:dyDescent="0.25">
      <c r="A497" s="53"/>
      <c r="B497" s="53"/>
      <c r="C497" s="53"/>
      <c r="E497" s="53"/>
      <c r="F497" s="53"/>
      <c r="G497" s="53"/>
      <c r="M497" s="53"/>
      <c r="N497" s="53"/>
      <c r="O497" s="53"/>
      <c r="Q497" s="53"/>
      <c r="R497" s="53"/>
      <c r="S497" s="53"/>
      <c r="T497" s="53"/>
      <c r="U497" s="53"/>
      <c r="V497" s="53"/>
      <c r="W497" s="53"/>
      <c r="X497" s="53"/>
      <c r="Y497" s="53"/>
    </row>
    <row r="498" spans="1:25" ht="13.5" x14ac:dyDescent="0.25">
      <c r="A498" s="53"/>
      <c r="B498" s="53"/>
      <c r="C498" s="53"/>
      <c r="E498" s="53"/>
      <c r="F498" s="53"/>
      <c r="G498" s="53"/>
      <c r="M498" s="53"/>
      <c r="N498" s="53"/>
      <c r="O498" s="53"/>
      <c r="Q498" s="53"/>
      <c r="R498" s="53"/>
      <c r="S498" s="53"/>
      <c r="T498" s="53"/>
      <c r="U498" s="53"/>
      <c r="V498" s="53"/>
      <c r="W498" s="53"/>
      <c r="X498" s="53"/>
      <c r="Y498" s="53"/>
    </row>
    <row r="499" spans="1:25" ht="13.5" x14ac:dyDescent="0.25">
      <c r="A499" s="53"/>
      <c r="B499" s="53"/>
      <c r="C499" s="53"/>
      <c r="E499" s="53"/>
      <c r="F499" s="53"/>
      <c r="G499" s="53"/>
      <c r="M499" s="53"/>
      <c r="N499" s="53"/>
      <c r="O499" s="53"/>
      <c r="Q499" s="53"/>
      <c r="R499" s="53"/>
      <c r="S499" s="53"/>
      <c r="T499" s="53"/>
      <c r="U499" s="53"/>
      <c r="V499" s="53"/>
      <c r="W499" s="53"/>
      <c r="X499" s="53"/>
      <c r="Y499" s="53"/>
    </row>
    <row r="500" spans="1:25" ht="13.5" x14ac:dyDescent="0.25">
      <c r="A500" s="53"/>
      <c r="B500" s="53"/>
      <c r="C500" s="53"/>
      <c r="E500" s="53"/>
      <c r="F500" s="53"/>
      <c r="G500" s="53"/>
      <c r="M500" s="53"/>
      <c r="N500" s="53"/>
      <c r="O500" s="53"/>
      <c r="Q500" s="53"/>
      <c r="R500" s="53"/>
      <c r="S500" s="53"/>
      <c r="T500" s="53"/>
      <c r="U500" s="53"/>
      <c r="V500" s="53"/>
      <c r="W500" s="53"/>
      <c r="X500" s="53"/>
      <c r="Y500" s="53"/>
    </row>
    <row r="501" spans="1:25" ht="13.5" x14ac:dyDescent="0.25">
      <c r="A501" s="53"/>
      <c r="B501" s="53"/>
      <c r="C501" s="53"/>
      <c r="E501" s="53"/>
      <c r="F501" s="53"/>
      <c r="G501" s="53"/>
      <c r="M501" s="53"/>
      <c r="N501" s="53"/>
      <c r="O501" s="53"/>
      <c r="Q501" s="53"/>
      <c r="R501" s="53"/>
      <c r="S501" s="53"/>
      <c r="T501" s="53"/>
      <c r="U501" s="53"/>
      <c r="V501" s="53"/>
      <c r="W501" s="53"/>
      <c r="X501" s="53"/>
      <c r="Y501" s="53"/>
    </row>
    <row r="502" spans="1:25" ht="13.5" x14ac:dyDescent="0.25">
      <c r="A502" s="53"/>
      <c r="B502" s="53"/>
      <c r="C502" s="53"/>
      <c r="E502" s="53"/>
      <c r="F502" s="53"/>
      <c r="G502" s="53"/>
      <c r="M502" s="53"/>
      <c r="N502" s="53"/>
      <c r="O502" s="53"/>
      <c r="Q502" s="53"/>
      <c r="R502" s="53"/>
      <c r="S502" s="53"/>
      <c r="T502" s="53"/>
      <c r="U502" s="53"/>
      <c r="V502" s="53"/>
      <c r="W502" s="53"/>
      <c r="X502" s="53"/>
      <c r="Y502" s="53"/>
    </row>
    <row r="503" spans="1:25" ht="13.5" x14ac:dyDescent="0.25">
      <c r="A503" s="53"/>
      <c r="B503" s="53"/>
      <c r="C503" s="53"/>
      <c r="E503" s="53"/>
      <c r="F503" s="53"/>
      <c r="G503" s="53"/>
      <c r="M503" s="53"/>
      <c r="N503" s="53"/>
      <c r="O503" s="53"/>
      <c r="Q503" s="53"/>
      <c r="R503" s="53"/>
      <c r="S503" s="53"/>
      <c r="T503" s="53"/>
      <c r="U503" s="53"/>
      <c r="V503" s="53"/>
      <c r="W503" s="53"/>
      <c r="X503" s="53"/>
      <c r="Y503" s="53"/>
    </row>
    <row r="504" spans="1:25" ht="13.5" x14ac:dyDescent="0.25">
      <c r="A504" s="53"/>
      <c r="B504" s="53"/>
      <c r="C504" s="53"/>
      <c r="E504" s="53"/>
      <c r="F504" s="53"/>
      <c r="G504" s="53"/>
      <c r="M504" s="53"/>
      <c r="N504" s="53"/>
      <c r="O504" s="53"/>
      <c r="Q504" s="53"/>
      <c r="R504" s="53"/>
      <c r="S504" s="53"/>
      <c r="T504" s="53"/>
      <c r="U504" s="53"/>
      <c r="V504" s="53"/>
      <c r="W504" s="53"/>
      <c r="X504" s="53"/>
      <c r="Y504" s="53"/>
    </row>
    <row r="505" spans="1:25" ht="13.5" x14ac:dyDescent="0.25">
      <c r="A505" s="53"/>
      <c r="B505" s="53"/>
      <c r="C505" s="53"/>
      <c r="E505" s="53"/>
      <c r="F505" s="53"/>
      <c r="G505" s="53"/>
      <c r="M505" s="53"/>
      <c r="N505" s="53"/>
      <c r="O505" s="53"/>
      <c r="Q505" s="53"/>
      <c r="R505" s="53"/>
      <c r="S505" s="53"/>
      <c r="T505" s="53"/>
      <c r="U505" s="53"/>
      <c r="V505" s="53"/>
      <c r="W505" s="53"/>
      <c r="X505" s="53"/>
      <c r="Y505" s="53"/>
    </row>
    <row r="506" spans="1:25" ht="13.5" x14ac:dyDescent="0.25">
      <c r="A506" s="53"/>
      <c r="B506" s="53"/>
      <c r="C506" s="53"/>
      <c r="E506" s="53"/>
      <c r="F506" s="53"/>
      <c r="G506" s="53"/>
      <c r="M506" s="53"/>
      <c r="N506" s="53"/>
      <c r="O506" s="53"/>
      <c r="Q506" s="53"/>
      <c r="R506" s="53"/>
      <c r="S506" s="53"/>
      <c r="T506" s="53"/>
      <c r="U506" s="53"/>
      <c r="V506" s="53"/>
      <c r="W506" s="53"/>
      <c r="X506" s="53"/>
      <c r="Y506" s="53"/>
    </row>
    <row r="507" spans="1:25" ht="13.5" x14ac:dyDescent="0.25">
      <c r="A507" s="53"/>
      <c r="B507" s="53"/>
      <c r="C507" s="53"/>
      <c r="E507" s="53"/>
      <c r="F507" s="53"/>
      <c r="G507" s="53"/>
      <c r="M507" s="53"/>
      <c r="N507" s="53"/>
      <c r="O507" s="53"/>
      <c r="Q507" s="53"/>
      <c r="R507" s="53"/>
      <c r="S507" s="53"/>
      <c r="T507" s="53"/>
      <c r="U507" s="53"/>
      <c r="V507" s="53"/>
      <c r="W507" s="53"/>
      <c r="X507" s="53"/>
      <c r="Y507" s="53"/>
    </row>
    <row r="508" spans="1:25" ht="13.5" x14ac:dyDescent="0.25">
      <c r="A508" s="53"/>
      <c r="B508" s="53"/>
      <c r="C508" s="53"/>
      <c r="E508" s="53"/>
      <c r="F508" s="53"/>
      <c r="G508" s="53"/>
      <c r="M508" s="53"/>
      <c r="N508" s="53"/>
      <c r="O508" s="53"/>
      <c r="Q508" s="53"/>
      <c r="R508" s="53"/>
      <c r="S508" s="53"/>
      <c r="T508" s="53"/>
      <c r="U508" s="53"/>
      <c r="V508" s="53"/>
      <c r="W508" s="53"/>
      <c r="X508" s="53"/>
      <c r="Y508" s="53"/>
    </row>
    <row r="509" spans="1:25" ht="13.5" x14ac:dyDescent="0.25">
      <c r="A509" s="53"/>
      <c r="B509" s="53"/>
      <c r="C509" s="53"/>
      <c r="E509" s="53"/>
      <c r="F509" s="53"/>
      <c r="G509" s="53"/>
      <c r="M509" s="53"/>
      <c r="N509" s="53"/>
      <c r="O509" s="53"/>
      <c r="Q509" s="53"/>
      <c r="R509" s="53"/>
      <c r="S509" s="53"/>
      <c r="T509" s="53"/>
      <c r="U509" s="53"/>
      <c r="V509" s="53"/>
      <c r="W509" s="53"/>
      <c r="X509" s="53"/>
      <c r="Y509" s="53"/>
    </row>
    <row r="510" spans="1:25" ht="13.5" x14ac:dyDescent="0.25">
      <c r="A510" s="53"/>
      <c r="B510" s="53"/>
      <c r="C510" s="53"/>
      <c r="E510" s="53"/>
      <c r="F510" s="53"/>
      <c r="G510" s="53"/>
      <c r="M510" s="53"/>
      <c r="N510" s="53"/>
      <c r="O510" s="53"/>
      <c r="Q510" s="53"/>
      <c r="R510" s="53"/>
      <c r="S510" s="53"/>
      <c r="T510" s="53"/>
      <c r="U510" s="53"/>
      <c r="V510" s="53"/>
      <c r="W510" s="53"/>
      <c r="X510" s="53"/>
      <c r="Y510" s="53"/>
    </row>
    <row r="511" spans="1:25" ht="13.5" x14ac:dyDescent="0.25">
      <c r="A511" s="53"/>
      <c r="B511" s="53"/>
      <c r="C511" s="53"/>
      <c r="E511" s="53"/>
      <c r="F511" s="53"/>
      <c r="G511" s="53"/>
      <c r="M511" s="53"/>
      <c r="N511" s="53"/>
      <c r="O511" s="53"/>
      <c r="Q511" s="53"/>
      <c r="R511" s="53"/>
      <c r="S511" s="53"/>
      <c r="T511" s="53"/>
      <c r="U511" s="53"/>
      <c r="V511" s="53"/>
      <c r="W511" s="53"/>
      <c r="X511" s="53"/>
      <c r="Y511" s="53"/>
    </row>
    <row r="512" spans="1:25" ht="13.5" x14ac:dyDescent="0.25">
      <c r="A512" s="53"/>
      <c r="B512" s="53"/>
      <c r="C512" s="53"/>
      <c r="E512" s="53"/>
      <c r="F512" s="53"/>
      <c r="G512" s="53"/>
      <c r="M512" s="53"/>
      <c r="N512" s="53"/>
      <c r="O512" s="53"/>
      <c r="Q512" s="53"/>
      <c r="R512" s="53"/>
      <c r="S512" s="53"/>
      <c r="T512" s="53"/>
      <c r="U512" s="53"/>
      <c r="V512" s="53"/>
      <c r="W512" s="53"/>
      <c r="X512" s="53"/>
      <c r="Y512" s="53"/>
    </row>
    <row r="513" spans="1:25" ht="13.5" x14ac:dyDescent="0.25">
      <c r="A513" s="53"/>
      <c r="B513" s="53"/>
      <c r="C513" s="53"/>
      <c r="E513" s="53"/>
      <c r="F513" s="53"/>
      <c r="G513" s="53"/>
      <c r="M513" s="53"/>
      <c r="N513" s="53"/>
      <c r="O513" s="53"/>
      <c r="Q513" s="53"/>
      <c r="R513" s="53"/>
      <c r="S513" s="53"/>
      <c r="T513" s="53"/>
      <c r="U513" s="53"/>
      <c r="V513" s="53"/>
      <c r="W513" s="53"/>
      <c r="X513" s="53"/>
      <c r="Y513" s="53"/>
    </row>
    <row r="514" spans="1:25" ht="13.5" x14ac:dyDescent="0.25">
      <c r="A514" s="53"/>
      <c r="B514" s="53"/>
      <c r="C514" s="53"/>
      <c r="E514" s="53"/>
      <c r="F514" s="53"/>
      <c r="G514" s="53"/>
      <c r="M514" s="53"/>
      <c r="N514" s="53"/>
      <c r="O514" s="53"/>
      <c r="Q514" s="53"/>
      <c r="R514" s="53"/>
      <c r="S514" s="53"/>
      <c r="T514" s="53"/>
      <c r="U514" s="53"/>
      <c r="V514" s="53"/>
      <c r="W514" s="53"/>
      <c r="X514" s="53"/>
      <c r="Y514" s="53"/>
    </row>
    <row r="515" spans="1:25" ht="13.5" x14ac:dyDescent="0.25">
      <c r="A515" s="53"/>
      <c r="B515" s="53"/>
      <c r="C515" s="53"/>
      <c r="E515" s="53"/>
      <c r="F515" s="53"/>
      <c r="G515" s="53"/>
      <c r="M515" s="53"/>
      <c r="N515" s="53"/>
      <c r="O515" s="53"/>
      <c r="Q515" s="53"/>
      <c r="R515" s="53"/>
      <c r="S515" s="53"/>
      <c r="T515" s="53"/>
      <c r="U515" s="53"/>
      <c r="V515" s="53"/>
      <c r="W515" s="53"/>
      <c r="X515" s="53"/>
      <c r="Y515" s="53"/>
    </row>
    <row r="516" spans="1:25" ht="13.5" x14ac:dyDescent="0.25">
      <c r="A516" s="53"/>
      <c r="B516" s="53"/>
      <c r="C516" s="53"/>
      <c r="E516" s="53"/>
      <c r="F516" s="53"/>
      <c r="G516" s="53"/>
      <c r="M516" s="53"/>
      <c r="N516" s="53"/>
      <c r="O516" s="53"/>
      <c r="Q516" s="53"/>
      <c r="R516" s="53"/>
      <c r="S516" s="53"/>
      <c r="T516" s="53"/>
      <c r="U516" s="53"/>
      <c r="V516" s="53"/>
      <c r="W516" s="53"/>
      <c r="X516" s="53"/>
      <c r="Y516" s="53"/>
    </row>
    <row r="517" spans="1:25" ht="13.5" x14ac:dyDescent="0.25">
      <c r="A517" s="53"/>
      <c r="B517" s="53"/>
      <c r="C517" s="53"/>
      <c r="E517" s="53"/>
      <c r="F517" s="53"/>
      <c r="G517" s="53"/>
      <c r="M517" s="53"/>
      <c r="N517" s="53"/>
      <c r="O517" s="53"/>
      <c r="Q517" s="53"/>
      <c r="R517" s="53"/>
      <c r="S517" s="53"/>
      <c r="T517" s="53"/>
      <c r="U517" s="53"/>
      <c r="V517" s="53"/>
      <c r="W517" s="53"/>
      <c r="X517" s="53"/>
      <c r="Y517" s="53"/>
    </row>
    <row r="518" spans="1:25" ht="13.5" x14ac:dyDescent="0.25">
      <c r="A518" s="53"/>
      <c r="B518" s="53"/>
      <c r="C518" s="53"/>
      <c r="E518" s="53"/>
      <c r="F518" s="53"/>
      <c r="G518" s="53"/>
      <c r="M518" s="53"/>
      <c r="N518" s="53"/>
      <c r="O518" s="53"/>
      <c r="Q518" s="53"/>
      <c r="R518" s="53"/>
      <c r="S518" s="53"/>
      <c r="T518" s="53"/>
      <c r="U518" s="53"/>
      <c r="V518" s="53"/>
      <c r="W518" s="53"/>
      <c r="X518" s="53"/>
      <c r="Y518" s="53"/>
    </row>
    <row r="519" spans="1:25" ht="13.5" x14ac:dyDescent="0.25">
      <c r="A519" s="53"/>
      <c r="B519" s="53"/>
      <c r="C519" s="53"/>
      <c r="E519" s="53"/>
      <c r="F519" s="53"/>
      <c r="G519" s="53"/>
      <c r="M519" s="53"/>
      <c r="N519" s="53"/>
      <c r="O519" s="53"/>
      <c r="Q519" s="53"/>
      <c r="R519" s="53"/>
      <c r="S519" s="53"/>
      <c r="T519" s="53"/>
      <c r="U519" s="53"/>
      <c r="V519" s="53"/>
      <c r="W519" s="53"/>
      <c r="X519" s="53"/>
      <c r="Y519" s="53"/>
    </row>
    <row r="520" spans="1:25" ht="13.5" x14ac:dyDescent="0.25">
      <c r="A520" s="53"/>
      <c r="B520" s="53"/>
      <c r="C520" s="53"/>
      <c r="E520" s="53"/>
      <c r="F520" s="53"/>
      <c r="G520" s="53"/>
      <c r="M520" s="53"/>
      <c r="N520" s="53"/>
      <c r="O520" s="53"/>
      <c r="Q520" s="53"/>
      <c r="R520" s="53"/>
      <c r="S520" s="53"/>
      <c r="T520" s="53"/>
      <c r="U520" s="53"/>
      <c r="V520" s="53"/>
      <c r="W520" s="53"/>
      <c r="X520" s="53"/>
      <c r="Y520" s="53"/>
    </row>
    <row r="521" spans="1:25" ht="13.5" x14ac:dyDescent="0.25">
      <c r="A521" s="53"/>
      <c r="B521" s="53"/>
      <c r="C521" s="53"/>
      <c r="E521" s="53"/>
      <c r="F521" s="53"/>
      <c r="G521" s="53"/>
      <c r="M521" s="53"/>
      <c r="N521" s="53"/>
      <c r="O521" s="53"/>
      <c r="Q521" s="53"/>
      <c r="R521" s="53"/>
      <c r="S521" s="53"/>
      <c r="T521" s="53"/>
      <c r="U521" s="53"/>
      <c r="V521" s="53"/>
      <c r="W521" s="53"/>
      <c r="X521" s="53"/>
      <c r="Y521" s="53"/>
    </row>
    <row r="522" spans="1:25" ht="13.5" x14ac:dyDescent="0.25">
      <c r="A522" s="53"/>
      <c r="B522" s="53"/>
      <c r="C522" s="53"/>
      <c r="E522" s="53"/>
      <c r="F522" s="53"/>
      <c r="G522" s="53"/>
      <c r="M522" s="53"/>
      <c r="N522" s="53"/>
      <c r="O522" s="53"/>
      <c r="Q522" s="53"/>
      <c r="R522" s="53"/>
      <c r="S522" s="53"/>
      <c r="T522" s="53"/>
      <c r="U522" s="53"/>
      <c r="V522" s="53"/>
      <c r="W522" s="53"/>
      <c r="X522" s="53"/>
      <c r="Y522" s="53"/>
    </row>
    <row r="523" spans="1:25" ht="13.5" x14ac:dyDescent="0.25">
      <c r="A523" s="53"/>
      <c r="B523" s="53"/>
      <c r="C523" s="53"/>
      <c r="E523" s="53"/>
      <c r="F523" s="53"/>
      <c r="G523" s="53"/>
      <c r="M523" s="53"/>
      <c r="N523" s="53"/>
      <c r="O523" s="53"/>
      <c r="Q523" s="53"/>
      <c r="R523" s="53"/>
      <c r="S523" s="53"/>
      <c r="T523" s="53"/>
      <c r="U523" s="53"/>
      <c r="V523" s="53"/>
      <c r="W523" s="53"/>
      <c r="X523" s="53"/>
      <c r="Y523" s="53"/>
    </row>
    <row r="524" spans="1:25" ht="13.5" x14ac:dyDescent="0.25">
      <c r="A524" s="53"/>
      <c r="B524" s="53"/>
      <c r="C524" s="53"/>
      <c r="E524" s="53"/>
      <c r="F524" s="53"/>
      <c r="G524" s="53"/>
      <c r="M524" s="53"/>
      <c r="N524" s="53"/>
      <c r="O524" s="53"/>
      <c r="Q524" s="53"/>
      <c r="R524" s="53"/>
      <c r="S524" s="53"/>
      <c r="T524" s="53"/>
      <c r="U524" s="53"/>
      <c r="V524" s="53"/>
      <c r="W524" s="53"/>
      <c r="X524" s="53"/>
      <c r="Y524" s="53"/>
    </row>
    <row r="525" spans="1:25" ht="13.5" x14ac:dyDescent="0.25">
      <c r="A525" s="53"/>
      <c r="B525" s="53"/>
      <c r="C525" s="53"/>
      <c r="E525" s="53"/>
      <c r="F525" s="53"/>
      <c r="G525" s="53"/>
      <c r="M525" s="53"/>
      <c r="N525" s="53"/>
      <c r="O525" s="53"/>
      <c r="Q525" s="53"/>
      <c r="R525" s="53"/>
      <c r="S525" s="53"/>
      <c r="T525" s="53"/>
      <c r="U525" s="53"/>
      <c r="V525" s="53"/>
      <c r="W525" s="53"/>
      <c r="X525" s="53"/>
      <c r="Y525" s="53"/>
    </row>
    <row r="526" spans="1:25" ht="13.5" x14ac:dyDescent="0.25">
      <c r="A526" s="53"/>
      <c r="B526" s="53"/>
      <c r="C526" s="53"/>
      <c r="E526" s="53"/>
      <c r="F526" s="53"/>
      <c r="G526" s="53"/>
      <c r="M526" s="53"/>
      <c r="N526" s="53"/>
      <c r="O526" s="53"/>
      <c r="Q526" s="53"/>
      <c r="R526" s="53"/>
      <c r="S526" s="53"/>
      <c r="T526" s="53"/>
      <c r="U526" s="53"/>
      <c r="V526" s="53"/>
      <c r="W526" s="53"/>
      <c r="X526" s="53"/>
      <c r="Y526" s="53"/>
    </row>
    <row r="527" spans="1:25" ht="13.5" x14ac:dyDescent="0.25">
      <c r="A527" s="53"/>
      <c r="B527" s="53"/>
      <c r="C527" s="53"/>
      <c r="E527" s="53"/>
      <c r="F527" s="53"/>
      <c r="G527" s="53"/>
      <c r="M527" s="53"/>
      <c r="N527" s="53"/>
      <c r="O527" s="53"/>
      <c r="Q527" s="53"/>
      <c r="R527" s="53"/>
      <c r="S527" s="53"/>
      <c r="T527" s="53"/>
      <c r="U527" s="53"/>
      <c r="V527" s="53"/>
      <c r="W527" s="53"/>
      <c r="X527" s="53"/>
      <c r="Y527" s="53"/>
    </row>
    <row r="528" spans="1:25" ht="13.5" x14ac:dyDescent="0.25">
      <c r="A528" s="53"/>
      <c r="B528" s="53"/>
      <c r="C528" s="53"/>
      <c r="E528" s="53"/>
      <c r="F528" s="53"/>
      <c r="G528" s="53"/>
      <c r="M528" s="53"/>
      <c r="N528" s="53"/>
      <c r="O528" s="53"/>
      <c r="Q528" s="53"/>
      <c r="R528" s="53"/>
      <c r="S528" s="53"/>
      <c r="T528" s="53"/>
      <c r="U528" s="53"/>
      <c r="V528" s="53"/>
      <c r="W528" s="53"/>
      <c r="X528" s="53"/>
      <c r="Y528" s="53"/>
    </row>
    <row r="529" spans="1:25" ht="13.5" x14ac:dyDescent="0.25">
      <c r="A529" s="53"/>
      <c r="B529" s="53"/>
      <c r="C529" s="53"/>
      <c r="E529" s="53"/>
      <c r="F529" s="53"/>
      <c r="G529" s="53"/>
      <c r="M529" s="53"/>
      <c r="N529" s="53"/>
      <c r="O529" s="53"/>
      <c r="Q529" s="53"/>
      <c r="R529" s="53"/>
      <c r="S529" s="53"/>
      <c r="T529" s="53"/>
      <c r="U529" s="53"/>
      <c r="V529" s="53"/>
      <c r="W529" s="53"/>
      <c r="X529" s="53"/>
      <c r="Y529" s="53"/>
    </row>
    <row r="530" spans="1:25" ht="13.5" x14ac:dyDescent="0.25">
      <c r="A530" s="53"/>
      <c r="B530" s="53"/>
      <c r="C530" s="53"/>
      <c r="E530" s="53"/>
      <c r="F530" s="53"/>
      <c r="G530" s="53"/>
      <c r="M530" s="53"/>
      <c r="N530" s="53"/>
      <c r="O530" s="53"/>
      <c r="Q530" s="53"/>
      <c r="R530" s="53"/>
      <c r="S530" s="53"/>
      <c r="T530" s="53"/>
      <c r="U530" s="53"/>
      <c r="V530" s="53"/>
      <c r="W530" s="53"/>
      <c r="X530" s="53"/>
      <c r="Y530" s="53"/>
    </row>
    <row r="531" spans="1:25" ht="13.5" x14ac:dyDescent="0.25">
      <c r="A531" s="53"/>
      <c r="B531" s="53"/>
      <c r="C531" s="53"/>
      <c r="E531" s="53"/>
      <c r="F531" s="53"/>
      <c r="G531" s="53"/>
      <c r="M531" s="53"/>
      <c r="N531" s="53"/>
      <c r="O531" s="53"/>
      <c r="Q531" s="53"/>
      <c r="R531" s="53"/>
      <c r="S531" s="53"/>
      <c r="T531" s="53"/>
      <c r="U531" s="53"/>
      <c r="V531" s="53"/>
      <c r="W531" s="53"/>
      <c r="X531" s="53"/>
      <c r="Y531" s="53"/>
    </row>
    <row r="532" spans="1:25" ht="13.5" x14ac:dyDescent="0.25">
      <c r="A532" s="53"/>
      <c r="B532" s="53"/>
      <c r="C532" s="53"/>
      <c r="E532" s="53"/>
      <c r="F532" s="53"/>
      <c r="G532" s="53"/>
      <c r="M532" s="53"/>
      <c r="N532" s="53"/>
      <c r="O532" s="53"/>
      <c r="Q532" s="53"/>
      <c r="R532" s="53"/>
      <c r="S532" s="53"/>
      <c r="T532" s="53"/>
      <c r="U532" s="53"/>
      <c r="V532" s="53"/>
      <c r="W532" s="53"/>
      <c r="X532" s="53"/>
      <c r="Y532" s="53"/>
    </row>
    <row r="533" spans="1:25" ht="13.5" x14ac:dyDescent="0.25">
      <c r="A533" s="53"/>
      <c r="B533" s="53"/>
      <c r="C533" s="53"/>
      <c r="E533" s="53"/>
      <c r="F533" s="53"/>
      <c r="G533" s="53"/>
      <c r="M533" s="53"/>
      <c r="N533" s="53"/>
      <c r="O533" s="53"/>
      <c r="Q533" s="53"/>
      <c r="R533" s="53"/>
      <c r="S533" s="53"/>
      <c r="T533" s="53"/>
      <c r="U533" s="53"/>
      <c r="V533" s="53"/>
      <c r="W533" s="53"/>
      <c r="X533" s="53"/>
      <c r="Y533" s="53"/>
    </row>
    <row r="534" spans="1:25" ht="13.5" x14ac:dyDescent="0.25">
      <c r="A534" s="53"/>
      <c r="B534" s="53"/>
      <c r="C534" s="53"/>
      <c r="E534" s="53"/>
      <c r="F534" s="53"/>
      <c r="G534" s="53"/>
      <c r="M534" s="53"/>
      <c r="N534" s="53"/>
      <c r="O534" s="53"/>
      <c r="Q534" s="53"/>
      <c r="R534" s="53"/>
      <c r="S534" s="53"/>
      <c r="T534" s="53"/>
      <c r="U534" s="53"/>
      <c r="V534" s="53"/>
      <c r="W534" s="53"/>
      <c r="X534" s="53"/>
      <c r="Y534" s="53"/>
    </row>
    <row r="535" spans="1:25" ht="13.5" x14ac:dyDescent="0.25">
      <c r="A535" s="53"/>
      <c r="B535" s="53"/>
      <c r="C535" s="53"/>
      <c r="E535" s="53"/>
      <c r="F535" s="53"/>
      <c r="G535" s="53"/>
      <c r="M535" s="53"/>
      <c r="N535" s="53"/>
      <c r="O535" s="53"/>
      <c r="Q535" s="53"/>
      <c r="R535" s="53"/>
      <c r="S535" s="53"/>
      <c r="T535" s="53"/>
      <c r="U535" s="53"/>
      <c r="V535" s="53"/>
      <c r="W535" s="53"/>
      <c r="X535" s="53"/>
      <c r="Y535" s="53"/>
    </row>
    <row r="536" spans="1:25" ht="13.5" x14ac:dyDescent="0.25">
      <c r="A536" s="53"/>
      <c r="B536" s="53"/>
      <c r="C536" s="53"/>
      <c r="E536" s="53"/>
      <c r="F536" s="53"/>
      <c r="G536" s="53"/>
      <c r="M536" s="53"/>
      <c r="N536" s="53"/>
      <c r="O536" s="53"/>
      <c r="Q536" s="53"/>
      <c r="R536" s="53"/>
      <c r="S536" s="53"/>
      <c r="T536" s="53"/>
      <c r="U536" s="53"/>
      <c r="V536" s="53"/>
      <c r="W536" s="53"/>
      <c r="X536" s="53"/>
      <c r="Y536" s="53"/>
    </row>
    <row r="537" spans="1:25" ht="13.5" x14ac:dyDescent="0.25">
      <c r="A537" s="53"/>
      <c r="B537" s="53"/>
      <c r="C537" s="53"/>
      <c r="E537" s="53"/>
      <c r="F537" s="53"/>
      <c r="G537" s="53"/>
      <c r="M537" s="53"/>
      <c r="N537" s="53"/>
      <c r="O537" s="53"/>
      <c r="Q537" s="53"/>
      <c r="R537" s="53"/>
      <c r="S537" s="53"/>
      <c r="T537" s="53"/>
      <c r="U537" s="53"/>
      <c r="V537" s="53"/>
      <c r="W537" s="53"/>
      <c r="X537" s="53"/>
      <c r="Y537" s="53"/>
    </row>
    <row r="538" spans="1:25" ht="13.5" x14ac:dyDescent="0.25">
      <c r="A538" s="53"/>
      <c r="B538" s="53"/>
      <c r="C538" s="53"/>
      <c r="E538" s="53"/>
      <c r="F538" s="53"/>
      <c r="G538" s="53"/>
      <c r="M538" s="53"/>
      <c r="N538" s="53"/>
      <c r="O538" s="53"/>
      <c r="Q538" s="53"/>
      <c r="R538" s="53"/>
      <c r="S538" s="53"/>
      <c r="T538" s="53"/>
      <c r="U538" s="53"/>
      <c r="V538" s="53"/>
      <c r="W538" s="53"/>
      <c r="X538" s="53"/>
      <c r="Y538" s="53"/>
    </row>
    <row r="539" spans="1:25" ht="13.5" x14ac:dyDescent="0.25">
      <c r="A539" s="53"/>
      <c r="B539" s="53"/>
      <c r="C539" s="53"/>
      <c r="E539" s="53"/>
      <c r="F539" s="53"/>
      <c r="G539" s="53"/>
      <c r="M539" s="53"/>
      <c r="N539" s="53"/>
      <c r="O539" s="53"/>
      <c r="Q539" s="53"/>
      <c r="R539" s="53"/>
      <c r="S539" s="53"/>
      <c r="T539" s="53"/>
      <c r="U539" s="53"/>
      <c r="V539" s="53"/>
      <c r="W539" s="53"/>
      <c r="X539" s="53"/>
      <c r="Y539" s="53"/>
    </row>
    <row r="540" spans="1:25" ht="13.5" x14ac:dyDescent="0.25">
      <c r="A540" s="53"/>
      <c r="B540" s="53"/>
      <c r="C540" s="53"/>
      <c r="E540" s="53"/>
      <c r="F540" s="53"/>
      <c r="G540" s="53"/>
      <c r="M540" s="53"/>
      <c r="N540" s="53"/>
      <c r="O540" s="53"/>
      <c r="Q540" s="53"/>
      <c r="R540" s="53"/>
      <c r="S540" s="53"/>
      <c r="T540" s="53"/>
      <c r="U540" s="53"/>
      <c r="V540" s="53"/>
      <c r="W540" s="53"/>
      <c r="X540" s="53"/>
      <c r="Y540" s="53"/>
    </row>
    <row r="541" spans="1:25" ht="13.5" x14ac:dyDescent="0.25">
      <c r="A541" s="53"/>
      <c r="B541" s="53"/>
      <c r="C541" s="53"/>
      <c r="E541" s="53"/>
      <c r="F541" s="53"/>
      <c r="G541" s="53"/>
      <c r="M541" s="53"/>
      <c r="N541" s="53"/>
      <c r="O541" s="53"/>
      <c r="Q541" s="53"/>
      <c r="R541" s="53"/>
      <c r="S541" s="53"/>
      <c r="T541" s="53"/>
      <c r="U541" s="53"/>
      <c r="V541" s="53"/>
      <c r="W541" s="53"/>
      <c r="X541" s="53"/>
      <c r="Y541" s="53"/>
    </row>
    <row r="542" spans="1:25" ht="13.5" x14ac:dyDescent="0.25">
      <c r="A542" s="53"/>
      <c r="B542" s="53"/>
      <c r="C542" s="53"/>
      <c r="E542" s="53"/>
      <c r="F542" s="53"/>
      <c r="G542" s="53"/>
      <c r="M542" s="53"/>
      <c r="N542" s="53"/>
      <c r="O542" s="53"/>
      <c r="Q542" s="53"/>
      <c r="R542" s="53"/>
      <c r="S542" s="53"/>
      <c r="T542" s="53"/>
      <c r="U542" s="53"/>
      <c r="V542" s="53"/>
      <c r="W542" s="53"/>
      <c r="X542" s="53"/>
      <c r="Y542" s="53"/>
    </row>
    <row r="543" spans="1:25" ht="13.5" x14ac:dyDescent="0.25">
      <c r="A543" s="53"/>
      <c r="B543" s="53"/>
      <c r="C543" s="53"/>
      <c r="E543" s="53"/>
      <c r="F543" s="53"/>
      <c r="G543" s="53"/>
      <c r="M543" s="53"/>
      <c r="N543" s="53"/>
      <c r="O543" s="53"/>
      <c r="Q543" s="53"/>
      <c r="R543" s="53"/>
      <c r="S543" s="53"/>
      <c r="T543" s="53"/>
      <c r="U543" s="53"/>
      <c r="V543" s="53"/>
      <c r="W543" s="53"/>
      <c r="X543" s="53"/>
      <c r="Y543" s="53"/>
    </row>
    <row r="544" spans="1:25" ht="13.5" x14ac:dyDescent="0.25">
      <c r="A544" s="53"/>
      <c r="B544" s="53"/>
      <c r="C544" s="53"/>
      <c r="E544" s="53"/>
      <c r="F544" s="53"/>
      <c r="G544" s="53"/>
      <c r="M544" s="53"/>
      <c r="N544" s="53"/>
      <c r="O544" s="53"/>
      <c r="Q544" s="53"/>
      <c r="R544" s="53"/>
      <c r="S544" s="53"/>
      <c r="T544" s="53"/>
      <c r="U544" s="53"/>
      <c r="V544" s="53"/>
      <c r="W544" s="53"/>
      <c r="X544" s="53"/>
      <c r="Y544" s="53"/>
    </row>
    <row r="545" spans="1:25" ht="13.5" x14ac:dyDescent="0.25">
      <c r="A545" s="53"/>
      <c r="B545" s="53"/>
      <c r="C545" s="53"/>
      <c r="E545" s="53"/>
      <c r="F545" s="53"/>
      <c r="G545" s="53"/>
      <c r="M545" s="53"/>
      <c r="N545" s="53"/>
      <c r="O545" s="53"/>
      <c r="Q545" s="53"/>
      <c r="R545" s="53"/>
      <c r="S545" s="53"/>
      <c r="T545" s="53"/>
      <c r="U545" s="53"/>
      <c r="V545" s="53"/>
      <c r="W545" s="53"/>
      <c r="X545" s="53"/>
      <c r="Y545" s="53"/>
    </row>
    <row r="546" spans="1:25" ht="13.5" x14ac:dyDescent="0.25">
      <c r="A546" s="53"/>
      <c r="B546" s="53"/>
      <c r="C546" s="53"/>
      <c r="E546" s="53"/>
      <c r="F546" s="53"/>
      <c r="G546" s="53"/>
      <c r="M546" s="53"/>
      <c r="N546" s="53"/>
      <c r="O546" s="53"/>
      <c r="Q546" s="53"/>
      <c r="R546" s="53"/>
      <c r="S546" s="53"/>
      <c r="T546" s="53"/>
      <c r="U546" s="53"/>
      <c r="V546" s="53"/>
      <c r="W546" s="53"/>
      <c r="X546" s="53"/>
      <c r="Y546" s="53"/>
    </row>
    <row r="547" spans="1:25" ht="13.5" x14ac:dyDescent="0.25">
      <c r="A547" s="53"/>
      <c r="B547" s="53"/>
      <c r="C547" s="53"/>
      <c r="E547" s="53"/>
      <c r="F547" s="53"/>
      <c r="G547" s="53"/>
      <c r="M547" s="53"/>
      <c r="N547" s="53"/>
      <c r="O547" s="53"/>
      <c r="Q547" s="53"/>
      <c r="R547" s="53"/>
      <c r="S547" s="53"/>
      <c r="T547" s="53"/>
      <c r="U547" s="53"/>
      <c r="V547" s="53"/>
      <c r="W547" s="53"/>
      <c r="X547" s="53"/>
      <c r="Y547" s="53"/>
    </row>
    <row r="548" spans="1:25" ht="13.5" x14ac:dyDescent="0.25">
      <c r="A548" s="53"/>
      <c r="B548" s="53"/>
      <c r="C548" s="53"/>
      <c r="E548" s="53"/>
      <c r="F548" s="53"/>
      <c r="G548" s="53"/>
      <c r="M548" s="53"/>
      <c r="N548" s="53"/>
      <c r="O548" s="53"/>
      <c r="Q548" s="53"/>
      <c r="R548" s="53"/>
      <c r="S548" s="53"/>
      <c r="T548" s="53"/>
      <c r="U548" s="53"/>
      <c r="V548" s="53"/>
      <c r="W548" s="53"/>
      <c r="X548" s="53"/>
      <c r="Y548" s="53"/>
    </row>
    <row r="549" spans="1:25" ht="13.5" x14ac:dyDescent="0.25">
      <c r="A549" s="53"/>
      <c r="B549" s="53"/>
      <c r="C549" s="53"/>
      <c r="E549" s="53"/>
      <c r="F549" s="53"/>
      <c r="G549" s="53"/>
      <c r="M549" s="53"/>
      <c r="N549" s="53"/>
      <c r="O549" s="53"/>
      <c r="Q549" s="53"/>
      <c r="R549" s="53"/>
      <c r="S549" s="53"/>
      <c r="T549" s="53"/>
      <c r="U549" s="53"/>
      <c r="V549" s="53"/>
      <c r="W549" s="53"/>
      <c r="X549" s="53"/>
      <c r="Y549" s="53"/>
    </row>
    <row r="550" spans="1:25" ht="13.5" x14ac:dyDescent="0.25">
      <c r="A550" s="53"/>
      <c r="B550" s="53"/>
      <c r="C550" s="53"/>
      <c r="E550" s="53"/>
      <c r="F550" s="53"/>
      <c r="G550" s="53"/>
      <c r="M550" s="53"/>
      <c r="N550" s="53"/>
      <c r="O550" s="53"/>
      <c r="Q550" s="53"/>
      <c r="R550" s="53"/>
      <c r="S550" s="53"/>
      <c r="T550" s="53"/>
      <c r="U550" s="53"/>
      <c r="V550" s="53"/>
      <c r="W550" s="53"/>
      <c r="X550" s="53"/>
      <c r="Y550" s="53"/>
    </row>
    <row r="551" spans="1:25" ht="13.5" x14ac:dyDescent="0.25">
      <c r="A551" s="53"/>
      <c r="B551" s="53"/>
      <c r="C551" s="53"/>
      <c r="E551" s="53"/>
      <c r="F551" s="53"/>
      <c r="G551" s="53"/>
      <c r="M551" s="53"/>
      <c r="N551" s="53"/>
      <c r="O551" s="53"/>
      <c r="Q551" s="53"/>
      <c r="R551" s="53"/>
      <c r="S551" s="53"/>
      <c r="T551" s="53"/>
      <c r="U551" s="53"/>
      <c r="V551" s="53"/>
      <c r="W551" s="53"/>
      <c r="X551" s="53"/>
      <c r="Y551" s="53"/>
    </row>
    <row r="552" spans="1:25" ht="13.5" x14ac:dyDescent="0.25">
      <c r="A552" s="53"/>
      <c r="B552" s="53"/>
      <c r="C552" s="53"/>
      <c r="E552" s="53"/>
      <c r="F552" s="53"/>
      <c r="G552" s="53"/>
      <c r="M552" s="53"/>
      <c r="N552" s="53"/>
      <c r="O552" s="53"/>
      <c r="Q552" s="53"/>
      <c r="R552" s="53"/>
      <c r="S552" s="53"/>
      <c r="T552" s="53"/>
      <c r="U552" s="53"/>
      <c r="V552" s="53"/>
      <c r="W552" s="53"/>
      <c r="X552" s="53"/>
      <c r="Y552" s="53"/>
    </row>
    <row r="553" spans="1:25" ht="13.5" x14ac:dyDescent="0.25">
      <c r="A553" s="53"/>
      <c r="B553" s="53"/>
      <c r="C553" s="53"/>
      <c r="E553" s="53"/>
      <c r="F553" s="53"/>
      <c r="G553" s="53"/>
      <c r="M553" s="53"/>
      <c r="N553" s="53"/>
      <c r="O553" s="53"/>
      <c r="Q553" s="53"/>
      <c r="R553" s="53"/>
      <c r="S553" s="53"/>
      <c r="T553" s="53"/>
      <c r="U553" s="53"/>
      <c r="V553" s="53"/>
      <c r="W553" s="53"/>
      <c r="X553" s="53"/>
      <c r="Y553" s="53"/>
    </row>
    <row r="554" spans="1:25" ht="13.5" x14ac:dyDescent="0.25">
      <c r="A554" s="53"/>
      <c r="B554" s="53"/>
      <c r="C554" s="53"/>
      <c r="E554" s="53"/>
      <c r="F554" s="53"/>
      <c r="G554" s="53"/>
      <c r="M554" s="53"/>
      <c r="N554" s="53"/>
      <c r="O554" s="53"/>
      <c r="Q554" s="53"/>
      <c r="R554" s="53"/>
      <c r="S554" s="53"/>
      <c r="T554" s="53"/>
      <c r="U554" s="53"/>
      <c r="V554" s="53"/>
      <c r="W554" s="53"/>
      <c r="X554" s="53"/>
      <c r="Y554" s="53"/>
    </row>
    <row r="555" spans="1:25" ht="13.5" x14ac:dyDescent="0.25">
      <c r="A555" s="53"/>
      <c r="B555" s="53"/>
      <c r="C555" s="53"/>
      <c r="E555" s="53"/>
      <c r="F555" s="53"/>
      <c r="G555" s="53"/>
      <c r="M555" s="53"/>
      <c r="N555" s="53"/>
      <c r="O555" s="53"/>
      <c r="Q555" s="53"/>
      <c r="R555" s="53"/>
      <c r="S555" s="53"/>
      <c r="T555" s="53"/>
      <c r="U555" s="53"/>
      <c r="V555" s="53"/>
      <c r="W555" s="53"/>
      <c r="X555" s="53"/>
      <c r="Y555" s="53"/>
    </row>
    <row r="556" spans="1:25" ht="13.5" x14ac:dyDescent="0.25">
      <c r="A556" s="53"/>
      <c r="B556" s="53"/>
      <c r="C556" s="53"/>
      <c r="E556" s="53"/>
      <c r="F556" s="53"/>
      <c r="G556" s="53"/>
      <c r="M556" s="53"/>
      <c r="N556" s="53"/>
      <c r="O556" s="53"/>
      <c r="Q556" s="53"/>
      <c r="R556" s="53"/>
      <c r="S556" s="53"/>
      <c r="T556" s="53"/>
      <c r="U556" s="53"/>
      <c r="V556" s="53"/>
      <c r="W556" s="53"/>
      <c r="X556" s="53"/>
      <c r="Y556" s="53"/>
    </row>
    <row r="557" spans="1:25" ht="13.5" x14ac:dyDescent="0.25">
      <c r="A557" s="53"/>
      <c r="B557" s="53"/>
      <c r="C557" s="53"/>
      <c r="E557" s="53"/>
      <c r="F557" s="53"/>
      <c r="G557" s="53"/>
      <c r="M557" s="53"/>
      <c r="N557" s="53"/>
      <c r="O557" s="53"/>
      <c r="Q557" s="53"/>
      <c r="R557" s="53"/>
      <c r="S557" s="53"/>
      <c r="T557" s="53"/>
      <c r="U557" s="53"/>
      <c r="V557" s="53"/>
      <c r="W557" s="53"/>
      <c r="X557" s="53"/>
      <c r="Y557" s="53"/>
    </row>
    <row r="558" spans="1:25" ht="13.5" x14ac:dyDescent="0.25">
      <c r="A558" s="53"/>
      <c r="B558" s="53"/>
      <c r="C558" s="53"/>
      <c r="E558" s="53"/>
      <c r="F558" s="53"/>
      <c r="G558" s="53"/>
      <c r="M558" s="53"/>
      <c r="N558" s="53"/>
      <c r="O558" s="53"/>
      <c r="Q558" s="53"/>
      <c r="R558" s="53"/>
      <c r="S558" s="53"/>
      <c r="T558" s="53"/>
      <c r="U558" s="53"/>
      <c r="V558" s="53"/>
      <c r="W558" s="53"/>
      <c r="X558" s="53"/>
      <c r="Y558" s="53"/>
    </row>
    <row r="559" spans="1:25" ht="13.5" x14ac:dyDescent="0.25">
      <c r="A559" s="53"/>
      <c r="B559" s="53"/>
      <c r="C559" s="53"/>
      <c r="E559" s="53"/>
      <c r="F559" s="53"/>
      <c r="G559" s="53"/>
      <c r="M559" s="53"/>
      <c r="N559" s="53"/>
      <c r="O559" s="53"/>
      <c r="Q559" s="53"/>
      <c r="R559" s="53"/>
      <c r="S559" s="53"/>
      <c r="T559" s="53"/>
      <c r="U559" s="53"/>
      <c r="V559" s="53"/>
      <c r="W559" s="53"/>
      <c r="X559" s="53"/>
      <c r="Y559" s="53"/>
    </row>
    <row r="560" spans="1:25" ht="13.5" x14ac:dyDescent="0.25">
      <c r="A560" s="53"/>
      <c r="B560" s="53"/>
      <c r="C560" s="53"/>
      <c r="E560" s="53"/>
      <c r="F560" s="53"/>
      <c r="G560" s="53"/>
      <c r="M560" s="53"/>
      <c r="N560" s="53"/>
      <c r="O560" s="53"/>
      <c r="Q560" s="53"/>
      <c r="R560" s="53"/>
      <c r="S560" s="53"/>
      <c r="T560" s="53"/>
      <c r="U560" s="53"/>
      <c r="V560" s="53"/>
      <c r="W560" s="53"/>
      <c r="X560" s="53"/>
      <c r="Y560" s="53"/>
    </row>
    <row r="561" spans="1:25" ht="13.5" x14ac:dyDescent="0.25">
      <c r="A561" s="53"/>
      <c r="B561" s="53"/>
      <c r="C561" s="53"/>
      <c r="E561" s="53"/>
      <c r="F561" s="53"/>
      <c r="G561" s="53"/>
      <c r="M561" s="53"/>
      <c r="N561" s="53"/>
      <c r="O561" s="53"/>
      <c r="Q561" s="53"/>
      <c r="R561" s="53"/>
      <c r="S561" s="53"/>
      <c r="T561" s="53"/>
      <c r="U561" s="53"/>
      <c r="V561" s="53"/>
      <c r="W561" s="53"/>
      <c r="X561" s="53"/>
      <c r="Y561" s="53"/>
    </row>
    <row r="562" spans="1:25" ht="13.5" x14ac:dyDescent="0.25">
      <c r="A562" s="53"/>
      <c r="B562" s="53"/>
      <c r="C562" s="53"/>
      <c r="E562" s="53"/>
      <c r="F562" s="53"/>
      <c r="G562" s="53"/>
      <c r="M562" s="53"/>
      <c r="N562" s="53"/>
      <c r="O562" s="53"/>
      <c r="Q562" s="53"/>
      <c r="R562" s="53"/>
      <c r="S562" s="53"/>
      <c r="T562" s="53"/>
      <c r="U562" s="53"/>
      <c r="V562" s="53"/>
      <c r="W562" s="53"/>
      <c r="X562" s="53"/>
      <c r="Y562" s="53"/>
    </row>
    <row r="563" spans="1:25" ht="13.5" x14ac:dyDescent="0.25">
      <c r="A563" s="53"/>
      <c r="B563" s="53"/>
      <c r="C563" s="53"/>
      <c r="E563" s="53"/>
      <c r="F563" s="53"/>
      <c r="G563" s="53"/>
      <c r="M563" s="53"/>
      <c r="N563" s="53"/>
      <c r="O563" s="53"/>
      <c r="Q563" s="53"/>
      <c r="R563" s="53"/>
      <c r="S563" s="53"/>
      <c r="T563" s="53"/>
      <c r="U563" s="53"/>
      <c r="V563" s="53"/>
      <c r="W563" s="53"/>
      <c r="X563" s="53"/>
      <c r="Y563" s="53"/>
    </row>
    <row r="564" spans="1:25" ht="13.5" x14ac:dyDescent="0.25">
      <c r="A564" s="53"/>
      <c r="B564" s="53"/>
      <c r="C564" s="53"/>
      <c r="E564" s="53"/>
      <c r="F564" s="53"/>
      <c r="G564" s="53"/>
      <c r="M564" s="53"/>
      <c r="N564" s="53"/>
      <c r="O564" s="53"/>
      <c r="Q564" s="53"/>
      <c r="R564" s="53"/>
      <c r="S564" s="53"/>
      <c r="T564" s="53"/>
      <c r="U564" s="53"/>
      <c r="V564" s="53"/>
      <c r="W564" s="53"/>
      <c r="X564" s="53"/>
      <c r="Y564" s="53"/>
    </row>
    <row r="565" spans="1:25" ht="13.5" x14ac:dyDescent="0.25">
      <c r="A565" s="53"/>
      <c r="B565" s="53"/>
      <c r="C565" s="53"/>
      <c r="E565" s="53"/>
      <c r="F565" s="53"/>
      <c r="G565" s="53"/>
      <c r="M565" s="53"/>
      <c r="N565" s="53"/>
      <c r="O565" s="53"/>
      <c r="Q565" s="53"/>
      <c r="R565" s="53"/>
      <c r="S565" s="53"/>
      <c r="T565" s="53"/>
      <c r="U565" s="53"/>
      <c r="V565" s="53"/>
      <c r="W565" s="53"/>
      <c r="X565" s="53"/>
      <c r="Y565" s="53"/>
    </row>
    <row r="566" spans="1:25" ht="13.5" x14ac:dyDescent="0.25">
      <c r="A566" s="53"/>
      <c r="B566" s="53"/>
      <c r="C566" s="53"/>
      <c r="E566" s="53"/>
      <c r="F566" s="53"/>
      <c r="G566" s="53"/>
      <c r="M566" s="53"/>
      <c r="N566" s="53"/>
      <c r="O566" s="53"/>
      <c r="Q566" s="53"/>
      <c r="R566" s="53"/>
      <c r="S566" s="53"/>
      <c r="T566" s="53"/>
      <c r="U566" s="53"/>
      <c r="V566" s="53"/>
      <c r="W566" s="53"/>
      <c r="X566" s="53"/>
      <c r="Y566" s="53"/>
    </row>
    <row r="567" spans="1:25" ht="13.5" x14ac:dyDescent="0.25">
      <c r="A567" s="53"/>
      <c r="B567" s="53"/>
      <c r="C567" s="53"/>
      <c r="E567" s="53"/>
      <c r="F567" s="53"/>
      <c r="G567" s="53"/>
      <c r="M567" s="53"/>
      <c r="N567" s="53"/>
      <c r="O567" s="53"/>
      <c r="Q567" s="53"/>
      <c r="R567" s="53"/>
      <c r="S567" s="53"/>
      <c r="T567" s="53"/>
      <c r="U567" s="53"/>
      <c r="V567" s="53"/>
      <c r="W567" s="53"/>
      <c r="X567" s="53"/>
      <c r="Y567" s="53"/>
    </row>
    <row r="568" spans="1:25" ht="13.5" x14ac:dyDescent="0.25">
      <c r="A568" s="53"/>
      <c r="B568" s="53"/>
      <c r="C568" s="53"/>
      <c r="E568" s="53"/>
      <c r="F568" s="53"/>
      <c r="G568" s="53"/>
      <c r="M568" s="53"/>
      <c r="N568" s="53"/>
      <c r="O568" s="53"/>
      <c r="Q568" s="53"/>
      <c r="R568" s="53"/>
      <c r="S568" s="53"/>
      <c r="T568" s="53"/>
      <c r="U568" s="53"/>
      <c r="V568" s="53"/>
      <c r="W568" s="53"/>
      <c r="X568" s="53"/>
      <c r="Y568" s="53"/>
    </row>
    <row r="569" spans="1:25" ht="13.5" x14ac:dyDescent="0.25">
      <c r="A569" s="53"/>
      <c r="B569" s="53"/>
      <c r="C569" s="53"/>
      <c r="E569" s="53"/>
      <c r="F569" s="53"/>
      <c r="G569" s="53"/>
      <c r="M569" s="53"/>
      <c r="N569" s="53"/>
      <c r="O569" s="53"/>
      <c r="Q569" s="53"/>
      <c r="R569" s="53"/>
      <c r="S569" s="53"/>
      <c r="T569" s="53"/>
      <c r="U569" s="53"/>
      <c r="V569" s="53"/>
      <c r="W569" s="53"/>
      <c r="X569" s="53"/>
      <c r="Y569" s="53"/>
    </row>
    <row r="570" spans="1:25" ht="13.5" x14ac:dyDescent="0.25">
      <c r="A570" s="53"/>
      <c r="B570" s="53"/>
      <c r="C570" s="53"/>
      <c r="E570" s="53"/>
      <c r="F570" s="53"/>
      <c r="G570" s="53"/>
      <c r="M570" s="53"/>
      <c r="N570" s="53"/>
      <c r="O570" s="53"/>
      <c r="Q570" s="53"/>
      <c r="R570" s="53"/>
      <c r="S570" s="53"/>
      <c r="T570" s="53"/>
      <c r="U570" s="53"/>
      <c r="V570" s="53"/>
      <c r="W570" s="53"/>
      <c r="X570" s="53"/>
      <c r="Y570" s="53"/>
    </row>
    <row r="571" spans="1:25" ht="13.5" x14ac:dyDescent="0.25">
      <c r="A571" s="53"/>
      <c r="B571" s="53"/>
      <c r="C571" s="53"/>
      <c r="E571" s="53"/>
      <c r="F571" s="53"/>
      <c r="G571" s="53"/>
      <c r="M571" s="53"/>
      <c r="N571" s="53"/>
      <c r="O571" s="53"/>
      <c r="Q571" s="53"/>
      <c r="R571" s="53"/>
      <c r="S571" s="53"/>
      <c r="T571" s="53"/>
      <c r="U571" s="53"/>
      <c r="V571" s="53"/>
      <c r="W571" s="53"/>
      <c r="X571" s="53"/>
      <c r="Y571" s="53"/>
    </row>
    <row r="572" spans="1:25" ht="13.5" x14ac:dyDescent="0.25">
      <c r="A572" s="53"/>
      <c r="B572" s="53"/>
      <c r="C572" s="53"/>
      <c r="E572" s="53"/>
      <c r="F572" s="53"/>
      <c r="G572" s="53"/>
      <c r="M572" s="53"/>
      <c r="N572" s="53"/>
      <c r="O572" s="53"/>
      <c r="Q572" s="53"/>
      <c r="R572" s="53"/>
      <c r="S572" s="53"/>
      <c r="T572" s="53"/>
      <c r="U572" s="53"/>
      <c r="V572" s="53"/>
      <c r="W572" s="53"/>
      <c r="X572" s="53"/>
      <c r="Y572" s="53"/>
    </row>
    <row r="573" spans="1:25" ht="13.5" x14ac:dyDescent="0.25">
      <c r="A573" s="53"/>
      <c r="B573" s="53"/>
      <c r="C573" s="53"/>
      <c r="E573" s="53"/>
      <c r="F573" s="53"/>
      <c r="G573" s="53"/>
      <c r="M573" s="53"/>
      <c r="N573" s="53"/>
      <c r="O573" s="53"/>
      <c r="Q573" s="53"/>
      <c r="R573" s="53"/>
      <c r="S573" s="53"/>
      <c r="T573" s="53"/>
      <c r="U573" s="53"/>
      <c r="V573" s="53"/>
      <c r="W573" s="53"/>
      <c r="X573" s="53"/>
      <c r="Y573" s="53"/>
    </row>
    <row r="574" spans="1:25" ht="13.5" x14ac:dyDescent="0.25">
      <c r="A574" s="53"/>
      <c r="B574" s="53"/>
      <c r="C574" s="53"/>
      <c r="E574" s="53"/>
      <c r="F574" s="53"/>
      <c r="G574" s="53"/>
      <c r="M574" s="53"/>
      <c r="N574" s="53"/>
      <c r="O574" s="53"/>
      <c r="Q574" s="53"/>
      <c r="R574" s="53"/>
      <c r="S574" s="53"/>
      <c r="T574" s="53"/>
      <c r="U574" s="53"/>
      <c r="V574" s="53"/>
      <c r="W574" s="53"/>
      <c r="X574" s="53"/>
      <c r="Y574" s="53"/>
    </row>
    <row r="575" spans="1:25" ht="13.5" x14ac:dyDescent="0.25">
      <c r="A575" s="53"/>
      <c r="B575" s="53"/>
      <c r="C575" s="53"/>
      <c r="E575" s="53"/>
      <c r="F575" s="53"/>
      <c r="G575" s="53"/>
      <c r="M575" s="53"/>
      <c r="N575" s="53"/>
      <c r="O575" s="53"/>
      <c r="Q575" s="53"/>
      <c r="R575" s="53"/>
      <c r="S575" s="53"/>
      <c r="T575" s="53"/>
      <c r="U575" s="53"/>
      <c r="V575" s="53"/>
      <c r="W575" s="53"/>
      <c r="X575" s="53"/>
      <c r="Y575" s="53"/>
    </row>
    <row r="576" spans="1:25" ht="13.5" x14ac:dyDescent="0.25">
      <c r="A576" s="53"/>
      <c r="B576" s="53"/>
      <c r="C576" s="53"/>
      <c r="E576" s="53"/>
      <c r="F576" s="53"/>
      <c r="G576" s="53"/>
      <c r="M576" s="53"/>
      <c r="N576" s="53"/>
      <c r="O576" s="53"/>
      <c r="Q576" s="53"/>
      <c r="R576" s="53"/>
      <c r="S576" s="53"/>
      <c r="T576" s="53"/>
      <c r="U576" s="53"/>
      <c r="V576" s="53"/>
      <c r="W576" s="53"/>
      <c r="X576" s="53"/>
      <c r="Y576" s="53"/>
    </row>
    <row r="577" spans="1:25" ht="13.5" x14ac:dyDescent="0.25">
      <c r="A577" s="53"/>
      <c r="B577" s="53"/>
      <c r="C577" s="53"/>
      <c r="E577" s="53"/>
      <c r="F577" s="53"/>
      <c r="G577" s="53"/>
      <c r="M577" s="53"/>
      <c r="N577" s="53"/>
      <c r="O577" s="53"/>
      <c r="Q577" s="53"/>
      <c r="R577" s="53"/>
      <c r="S577" s="53"/>
      <c r="T577" s="53"/>
      <c r="U577" s="53"/>
      <c r="V577" s="53"/>
      <c r="W577" s="53"/>
      <c r="X577" s="53"/>
      <c r="Y577" s="53"/>
    </row>
    <row r="578" spans="1:25" ht="13.5" x14ac:dyDescent="0.25">
      <c r="A578" s="53"/>
      <c r="B578" s="53"/>
      <c r="C578" s="53"/>
      <c r="E578" s="53"/>
      <c r="F578" s="53"/>
      <c r="G578" s="53"/>
      <c r="M578" s="53"/>
      <c r="N578" s="53"/>
      <c r="O578" s="53"/>
      <c r="Q578" s="53"/>
      <c r="R578" s="53"/>
      <c r="S578" s="53"/>
      <c r="T578" s="53"/>
      <c r="U578" s="53"/>
      <c r="V578" s="53"/>
      <c r="W578" s="53"/>
      <c r="X578" s="53"/>
      <c r="Y578" s="53"/>
    </row>
    <row r="579" spans="1:25" ht="13.5" x14ac:dyDescent="0.25">
      <c r="A579" s="53"/>
      <c r="B579" s="53"/>
      <c r="C579" s="53"/>
      <c r="E579" s="53"/>
      <c r="F579" s="53"/>
      <c r="G579" s="53"/>
      <c r="M579" s="53"/>
      <c r="N579" s="53"/>
      <c r="O579" s="53"/>
      <c r="Q579" s="53"/>
      <c r="R579" s="53"/>
      <c r="S579" s="53"/>
      <c r="T579" s="53"/>
      <c r="U579" s="53"/>
      <c r="V579" s="53"/>
      <c r="W579" s="53"/>
      <c r="X579" s="53"/>
      <c r="Y579" s="53"/>
    </row>
    <row r="580" spans="1:25" ht="13.5" x14ac:dyDescent="0.25">
      <c r="A580" s="53"/>
      <c r="B580" s="53"/>
      <c r="C580" s="53"/>
      <c r="E580" s="53"/>
      <c r="F580" s="53"/>
      <c r="G580" s="53"/>
      <c r="M580" s="53"/>
      <c r="N580" s="53"/>
      <c r="O580" s="53"/>
      <c r="Q580" s="53"/>
      <c r="R580" s="53"/>
      <c r="S580" s="53"/>
      <c r="T580" s="53"/>
      <c r="U580" s="53"/>
      <c r="V580" s="53"/>
      <c r="W580" s="53"/>
      <c r="X580" s="53"/>
      <c r="Y580" s="53"/>
    </row>
    <row r="581" spans="1:25" ht="13.5" x14ac:dyDescent="0.25">
      <c r="A581" s="53"/>
      <c r="B581" s="53"/>
      <c r="C581" s="53"/>
      <c r="E581" s="53"/>
      <c r="F581" s="53"/>
      <c r="G581" s="53"/>
      <c r="M581" s="53"/>
      <c r="N581" s="53"/>
      <c r="O581" s="53"/>
      <c r="Q581" s="53"/>
      <c r="R581" s="53"/>
      <c r="S581" s="53"/>
      <c r="T581" s="53"/>
      <c r="U581" s="53"/>
      <c r="V581" s="53"/>
      <c r="W581" s="53"/>
      <c r="X581" s="53"/>
      <c r="Y581" s="53"/>
    </row>
    <row r="582" spans="1:25" ht="13.5" x14ac:dyDescent="0.25">
      <c r="A582" s="53"/>
      <c r="B582" s="53"/>
      <c r="C582" s="53"/>
      <c r="E582" s="53"/>
      <c r="F582" s="53"/>
      <c r="G582" s="53"/>
      <c r="M582" s="53"/>
      <c r="N582" s="53"/>
      <c r="O582" s="53"/>
      <c r="Q582" s="53"/>
      <c r="R582" s="53"/>
      <c r="S582" s="53"/>
      <c r="T582" s="53"/>
      <c r="U582" s="53"/>
      <c r="V582" s="53"/>
      <c r="W582" s="53"/>
      <c r="X582" s="53"/>
      <c r="Y582" s="53"/>
    </row>
    <row r="583" spans="1:25" ht="13.5" x14ac:dyDescent="0.25">
      <c r="A583" s="53"/>
      <c r="B583" s="53"/>
      <c r="C583" s="53"/>
      <c r="E583" s="53"/>
      <c r="F583" s="53"/>
      <c r="G583" s="53"/>
      <c r="M583" s="53"/>
      <c r="N583" s="53"/>
      <c r="O583" s="53"/>
      <c r="Q583" s="53"/>
      <c r="R583" s="53"/>
      <c r="S583" s="53"/>
      <c r="T583" s="53"/>
      <c r="U583" s="53"/>
      <c r="V583" s="53"/>
      <c r="W583" s="53"/>
      <c r="X583" s="53"/>
      <c r="Y583" s="53"/>
    </row>
    <row r="584" spans="1:25" ht="13.5" x14ac:dyDescent="0.25">
      <c r="A584" s="53"/>
      <c r="B584" s="53"/>
      <c r="C584" s="53"/>
      <c r="E584" s="53"/>
      <c r="F584" s="53"/>
      <c r="G584" s="53"/>
      <c r="M584" s="53"/>
      <c r="N584" s="53"/>
      <c r="O584" s="53"/>
      <c r="Q584" s="53"/>
      <c r="R584" s="53"/>
      <c r="S584" s="53"/>
      <c r="T584" s="53"/>
      <c r="U584" s="53"/>
      <c r="V584" s="53"/>
      <c r="W584" s="53"/>
      <c r="X584" s="53"/>
      <c r="Y584" s="53"/>
    </row>
    <row r="585" spans="1:25" ht="13.5" x14ac:dyDescent="0.25">
      <c r="A585" s="53"/>
      <c r="B585" s="53"/>
      <c r="C585" s="53"/>
      <c r="E585" s="53"/>
      <c r="F585" s="53"/>
      <c r="G585" s="53"/>
      <c r="M585" s="53"/>
      <c r="N585" s="53"/>
      <c r="O585" s="53"/>
      <c r="Q585" s="53"/>
      <c r="R585" s="53"/>
      <c r="S585" s="53"/>
      <c r="T585" s="53"/>
      <c r="U585" s="53"/>
      <c r="V585" s="53"/>
      <c r="W585" s="53"/>
      <c r="X585" s="53"/>
      <c r="Y585" s="53"/>
    </row>
    <row r="586" spans="1:25" ht="13.5" x14ac:dyDescent="0.25">
      <c r="A586" s="53"/>
      <c r="B586" s="53"/>
      <c r="C586" s="53"/>
      <c r="E586" s="53"/>
      <c r="F586" s="53"/>
      <c r="G586" s="53"/>
      <c r="M586" s="53"/>
      <c r="N586" s="53"/>
      <c r="O586" s="53"/>
      <c r="Q586" s="53"/>
      <c r="R586" s="53"/>
      <c r="S586" s="53"/>
      <c r="T586" s="53"/>
      <c r="U586" s="53"/>
      <c r="V586" s="53"/>
      <c r="W586" s="53"/>
      <c r="X586" s="53"/>
      <c r="Y586" s="53"/>
    </row>
    <row r="587" spans="1:25" ht="13.5" x14ac:dyDescent="0.25">
      <c r="A587" s="53"/>
      <c r="B587" s="53"/>
      <c r="C587" s="53"/>
      <c r="E587" s="53"/>
      <c r="F587" s="53"/>
      <c r="G587" s="53"/>
      <c r="M587" s="53"/>
      <c r="N587" s="53"/>
      <c r="O587" s="53"/>
      <c r="Q587" s="53"/>
      <c r="R587" s="53"/>
      <c r="S587" s="53"/>
      <c r="T587" s="53"/>
      <c r="U587" s="53"/>
      <c r="V587" s="53"/>
      <c r="W587" s="53"/>
      <c r="X587" s="53"/>
      <c r="Y587" s="53"/>
    </row>
    <row r="588" spans="1:25" ht="13.5" x14ac:dyDescent="0.25">
      <c r="A588" s="53"/>
      <c r="B588" s="53"/>
      <c r="C588" s="53"/>
      <c r="E588" s="53"/>
      <c r="F588" s="53"/>
      <c r="G588" s="53"/>
      <c r="M588" s="53"/>
      <c r="N588" s="53"/>
      <c r="O588" s="53"/>
      <c r="Q588" s="53"/>
      <c r="R588" s="53"/>
      <c r="S588" s="53"/>
      <c r="T588" s="53"/>
      <c r="U588" s="53"/>
      <c r="V588" s="53"/>
      <c r="W588" s="53"/>
      <c r="X588" s="53"/>
      <c r="Y588" s="53"/>
    </row>
    <row r="589" spans="1:25" ht="13.5" x14ac:dyDescent="0.25">
      <c r="A589" s="53"/>
      <c r="B589" s="53"/>
      <c r="C589" s="53"/>
      <c r="E589" s="53"/>
      <c r="F589" s="53"/>
      <c r="G589" s="53"/>
      <c r="M589" s="53"/>
      <c r="N589" s="53"/>
      <c r="O589" s="53"/>
      <c r="Q589" s="53"/>
      <c r="R589" s="53"/>
      <c r="S589" s="53"/>
      <c r="T589" s="53"/>
      <c r="U589" s="53"/>
      <c r="V589" s="53"/>
      <c r="W589" s="53"/>
      <c r="X589" s="53"/>
      <c r="Y589" s="53"/>
    </row>
    <row r="590" spans="1:25" ht="13.5" x14ac:dyDescent="0.25">
      <c r="A590" s="53"/>
      <c r="B590" s="53"/>
      <c r="C590" s="53"/>
      <c r="E590" s="53"/>
      <c r="F590" s="53"/>
      <c r="G590" s="53"/>
      <c r="M590" s="53"/>
      <c r="N590" s="53"/>
      <c r="O590" s="53"/>
      <c r="Q590" s="53"/>
      <c r="R590" s="53"/>
      <c r="S590" s="53"/>
      <c r="T590" s="53"/>
      <c r="U590" s="53"/>
      <c r="V590" s="53"/>
      <c r="W590" s="53"/>
      <c r="X590" s="53"/>
      <c r="Y590" s="53"/>
    </row>
    <row r="591" spans="1:25" ht="13.5" x14ac:dyDescent="0.25">
      <c r="A591" s="53"/>
      <c r="B591" s="53"/>
      <c r="C591" s="53"/>
      <c r="E591" s="53"/>
      <c r="F591" s="53"/>
      <c r="G591" s="53"/>
      <c r="M591" s="53"/>
      <c r="N591" s="53"/>
      <c r="O591" s="53"/>
      <c r="Q591" s="53"/>
      <c r="R591" s="53"/>
      <c r="S591" s="53"/>
      <c r="T591" s="53"/>
      <c r="U591" s="53"/>
      <c r="V591" s="53"/>
      <c r="W591" s="53"/>
      <c r="X591" s="53"/>
      <c r="Y591" s="53"/>
    </row>
    <row r="592" spans="1:25" ht="13.5" x14ac:dyDescent="0.25">
      <c r="A592" s="53"/>
      <c r="B592" s="53"/>
      <c r="C592" s="53"/>
      <c r="E592" s="53"/>
      <c r="F592" s="53"/>
      <c r="G592" s="53"/>
      <c r="M592" s="53"/>
      <c r="N592" s="53"/>
      <c r="O592" s="53"/>
      <c r="Q592" s="53"/>
      <c r="R592" s="53"/>
      <c r="S592" s="53"/>
      <c r="T592" s="53"/>
      <c r="U592" s="53"/>
      <c r="V592" s="53"/>
      <c r="W592" s="53"/>
      <c r="X592" s="53"/>
      <c r="Y592" s="53"/>
    </row>
    <row r="593" spans="1:25" ht="13.5" x14ac:dyDescent="0.25">
      <c r="A593" s="53"/>
      <c r="B593" s="53"/>
      <c r="C593" s="53"/>
      <c r="E593" s="53"/>
      <c r="F593" s="53"/>
      <c r="G593" s="53"/>
      <c r="M593" s="53"/>
      <c r="N593" s="53"/>
      <c r="O593" s="53"/>
      <c r="Q593" s="53"/>
      <c r="R593" s="53"/>
      <c r="S593" s="53"/>
      <c r="T593" s="53"/>
      <c r="U593" s="53"/>
      <c r="V593" s="53"/>
      <c r="W593" s="53"/>
      <c r="X593" s="53"/>
      <c r="Y593" s="53"/>
    </row>
    <row r="594" spans="1:25" ht="13.5" x14ac:dyDescent="0.25">
      <c r="A594" s="53"/>
      <c r="B594" s="53"/>
      <c r="C594" s="53"/>
      <c r="E594" s="53"/>
      <c r="F594" s="53"/>
      <c r="G594" s="53"/>
      <c r="M594" s="53"/>
      <c r="N594" s="53"/>
      <c r="O594" s="53"/>
      <c r="Q594" s="53"/>
      <c r="R594" s="53"/>
      <c r="S594" s="53"/>
      <c r="T594" s="53"/>
      <c r="U594" s="53"/>
      <c r="V594" s="53"/>
      <c r="W594" s="53"/>
      <c r="X594" s="53"/>
      <c r="Y594" s="53"/>
    </row>
    <row r="595" spans="1:25" ht="13.5" x14ac:dyDescent="0.25">
      <c r="A595" s="53"/>
      <c r="B595" s="53"/>
      <c r="C595" s="53"/>
      <c r="E595" s="53"/>
      <c r="F595" s="53"/>
      <c r="G595" s="53"/>
      <c r="M595" s="53"/>
      <c r="N595" s="53"/>
      <c r="O595" s="53"/>
      <c r="Q595" s="53"/>
      <c r="R595" s="53"/>
      <c r="S595" s="53"/>
      <c r="T595" s="53"/>
      <c r="U595" s="53"/>
      <c r="V595" s="53"/>
      <c r="W595" s="53"/>
      <c r="X595" s="53"/>
      <c r="Y595" s="53"/>
    </row>
    <row r="596" spans="1:25" ht="13.5" x14ac:dyDescent="0.25">
      <c r="A596" s="53"/>
      <c r="B596" s="53"/>
      <c r="C596" s="53"/>
      <c r="E596" s="53"/>
      <c r="F596" s="53"/>
      <c r="G596" s="53"/>
      <c r="M596" s="53"/>
      <c r="N596" s="53"/>
      <c r="O596" s="53"/>
      <c r="Q596" s="53"/>
      <c r="R596" s="53"/>
      <c r="S596" s="53"/>
      <c r="T596" s="53"/>
      <c r="U596" s="53"/>
      <c r="V596" s="53"/>
      <c r="W596" s="53"/>
      <c r="X596" s="53"/>
      <c r="Y596" s="53"/>
    </row>
    <row r="597" spans="1:25" ht="13.5" x14ac:dyDescent="0.25">
      <c r="A597" s="53"/>
      <c r="B597" s="53"/>
      <c r="C597" s="53"/>
      <c r="E597" s="53"/>
      <c r="F597" s="53"/>
      <c r="G597" s="53"/>
      <c r="M597" s="53"/>
      <c r="N597" s="53"/>
      <c r="O597" s="53"/>
      <c r="Q597" s="53"/>
      <c r="R597" s="53"/>
      <c r="S597" s="53"/>
      <c r="T597" s="53"/>
      <c r="U597" s="53"/>
      <c r="V597" s="53"/>
      <c r="W597" s="53"/>
      <c r="X597" s="53"/>
      <c r="Y597" s="53"/>
    </row>
    <row r="598" spans="1:25" ht="13.5" x14ac:dyDescent="0.25">
      <c r="A598" s="53"/>
      <c r="B598" s="53"/>
      <c r="C598" s="53"/>
      <c r="E598" s="53"/>
      <c r="F598" s="53"/>
      <c r="G598" s="53"/>
      <c r="M598" s="53"/>
      <c r="N598" s="53"/>
      <c r="O598" s="53"/>
      <c r="Q598" s="53"/>
      <c r="R598" s="53"/>
      <c r="S598" s="53"/>
      <c r="T598" s="53"/>
      <c r="U598" s="53"/>
      <c r="V598" s="53"/>
      <c r="W598" s="53"/>
      <c r="X598" s="53"/>
      <c r="Y598" s="53"/>
    </row>
    <row r="599" spans="1:25" ht="13.5" x14ac:dyDescent="0.25">
      <c r="A599" s="53"/>
      <c r="B599" s="53"/>
      <c r="C599" s="53"/>
      <c r="E599" s="53"/>
      <c r="F599" s="53"/>
      <c r="G599" s="53"/>
      <c r="M599" s="53"/>
      <c r="N599" s="53"/>
      <c r="O599" s="53"/>
      <c r="Q599" s="53"/>
      <c r="R599" s="53"/>
      <c r="S599" s="53"/>
      <c r="T599" s="53"/>
      <c r="U599" s="53"/>
      <c r="V599" s="53"/>
      <c r="W599" s="53"/>
      <c r="X599" s="53"/>
      <c r="Y599" s="53"/>
    </row>
    <row r="600" spans="1:25" ht="13.5" x14ac:dyDescent="0.25">
      <c r="A600" s="53"/>
      <c r="B600" s="53"/>
      <c r="C600" s="53"/>
      <c r="E600" s="53"/>
      <c r="F600" s="53"/>
      <c r="G600" s="53"/>
      <c r="M600" s="53"/>
      <c r="N600" s="53"/>
      <c r="O600" s="53"/>
      <c r="Q600" s="53"/>
      <c r="R600" s="53"/>
      <c r="S600" s="53"/>
      <c r="T600" s="53"/>
      <c r="U600" s="53"/>
      <c r="V600" s="53"/>
      <c r="W600" s="53"/>
      <c r="X600" s="53"/>
      <c r="Y600" s="53"/>
    </row>
    <row r="601" spans="1:25" ht="13.5" x14ac:dyDescent="0.25">
      <c r="A601" s="53"/>
      <c r="B601" s="53"/>
      <c r="C601" s="53"/>
      <c r="E601" s="53"/>
      <c r="F601" s="53"/>
      <c r="G601" s="53"/>
      <c r="M601" s="53"/>
      <c r="N601" s="53"/>
      <c r="O601" s="53"/>
      <c r="Q601" s="53"/>
      <c r="R601" s="53"/>
      <c r="S601" s="53"/>
      <c r="T601" s="53"/>
      <c r="U601" s="53"/>
      <c r="V601" s="53"/>
      <c r="W601" s="53"/>
      <c r="X601" s="53"/>
      <c r="Y601" s="53"/>
    </row>
    <row r="602" spans="1:25" ht="13.5" x14ac:dyDescent="0.25">
      <c r="A602" s="53"/>
      <c r="B602" s="53"/>
      <c r="C602" s="53"/>
      <c r="E602" s="53"/>
      <c r="F602" s="53"/>
      <c r="G602" s="53"/>
      <c r="M602" s="53"/>
      <c r="N602" s="53"/>
      <c r="O602" s="53"/>
      <c r="Q602" s="53"/>
      <c r="R602" s="53"/>
      <c r="S602" s="53"/>
      <c r="T602" s="53"/>
      <c r="U602" s="53"/>
      <c r="V602" s="53"/>
      <c r="W602" s="53"/>
      <c r="X602" s="53"/>
      <c r="Y602" s="53"/>
    </row>
    <row r="603" spans="1:25" ht="13.5" x14ac:dyDescent="0.25">
      <c r="A603" s="53"/>
      <c r="B603" s="53"/>
      <c r="C603" s="53"/>
      <c r="E603" s="53"/>
      <c r="F603" s="53"/>
      <c r="G603" s="53"/>
      <c r="M603" s="53"/>
      <c r="N603" s="53"/>
      <c r="O603" s="53"/>
      <c r="Q603" s="53"/>
      <c r="R603" s="53"/>
      <c r="S603" s="53"/>
      <c r="T603" s="53"/>
      <c r="U603" s="53"/>
      <c r="V603" s="53"/>
      <c r="W603" s="53"/>
      <c r="X603" s="53"/>
      <c r="Y603" s="53"/>
    </row>
    <row r="604" spans="1:25" ht="13.5" x14ac:dyDescent="0.25">
      <c r="A604" s="53"/>
      <c r="B604" s="53"/>
      <c r="C604" s="53"/>
      <c r="E604" s="53"/>
      <c r="F604" s="53"/>
      <c r="G604" s="53"/>
      <c r="M604" s="53"/>
      <c r="N604" s="53"/>
      <c r="O604" s="53"/>
      <c r="Q604" s="53"/>
      <c r="R604" s="53"/>
      <c r="S604" s="53"/>
      <c r="T604" s="53"/>
      <c r="U604" s="53"/>
      <c r="V604" s="53"/>
      <c r="W604" s="53"/>
      <c r="X604" s="53"/>
      <c r="Y604" s="53"/>
    </row>
    <row r="605" spans="1:25" ht="13.5" x14ac:dyDescent="0.25">
      <c r="A605" s="53"/>
      <c r="B605" s="53"/>
      <c r="C605" s="53"/>
      <c r="E605" s="53"/>
      <c r="F605" s="53"/>
      <c r="G605" s="53"/>
      <c r="M605" s="53"/>
      <c r="N605" s="53"/>
      <c r="O605" s="53"/>
      <c r="Q605" s="53"/>
      <c r="R605" s="53"/>
      <c r="S605" s="53"/>
      <c r="T605" s="53"/>
      <c r="U605" s="53"/>
      <c r="V605" s="53"/>
      <c r="W605" s="53"/>
      <c r="X605" s="53"/>
      <c r="Y605" s="53"/>
    </row>
    <row r="606" spans="1:25" ht="13.5" x14ac:dyDescent="0.25">
      <c r="A606" s="53"/>
      <c r="B606" s="53"/>
      <c r="C606" s="53"/>
      <c r="E606" s="53"/>
      <c r="F606" s="53"/>
      <c r="G606" s="53"/>
      <c r="M606" s="53"/>
      <c r="N606" s="53"/>
      <c r="O606" s="53"/>
      <c r="Q606" s="53"/>
      <c r="R606" s="53"/>
      <c r="S606" s="53"/>
      <c r="T606" s="53"/>
      <c r="U606" s="53"/>
      <c r="V606" s="53"/>
      <c r="W606" s="53"/>
      <c r="X606" s="53"/>
      <c r="Y606" s="53"/>
    </row>
    <row r="607" spans="1:25" ht="13.5" x14ac:dyDescent="0.25">
      <c r="A607" s="53"/>
      <c r="B607" s="53"/>
      <c r="C607" s="53"/>
      <c r="E607" s="53"/>
      <c r="F607" s="53"/>
      <c r="G607" s="53"/>
      <c r="M607" s="53"/>
      <c r="N607" s="53"/>
      <c r="O607" s="53"/>
      <c r="Q607" s="53"/>
      <c r="R607" s="53"/>
      <c r="S607" s="53"/>
      <c r="T607" s="53"/>
      <c r="U607" s="53"/>
      <c r="V607" s="53"/>
      <c r="W607" s="53"/>
      <c r="X607" s="53"/>
      <c r="Y607" s="53"/>
    </row>
    <row r="608" spans="1:25" ht="13.5" x14ac:dyDescent="0.25">
      <c r="A608" s="53"/>
      <c r="B608" s="53"/>
      <c r="C608" s="53"/>
      <c r="E608" s="53"/>
      <c r="F608" s="53"/>
      <c r="G608" s="53"/>
      <c r="M608" s="53"/>
      <c r="N608" s="53"/>
      <c r="O608" s="53"/>
      <c r="Q608" s="53"/>
      <c r="R608" s="53"/>
      <c r="S608" s="53"/>
      <c r="T608" s="53"/>
      <c r="U608" s="53"/>
      <c r="V608" s="53"/>
      <c r="W608" s="53"/>
      <c r="X608" s="53"/>
      <c r="Y608" s="53"/>
    </row>
    <row r="609" spans="1:25" ht="13.5" x14ac:dyDescent="0.25">
      <c r="A609" s="53"/>
      <c r="B609" s="53"/>
      <c r="C609" s="53"/>
      <c r="E609" s="53"/>
      <c r="F609" s="53"/>
      <c r="G609" s="53"/>
      <c r="M609" s="53"/>
      <c r="N609" s="53"/>
      <c r="O609" s="53"/>
      <c r="Q609" s="53"/>
      <c r="R609" s="53"/>
      <c r="S609" s="53"/>
      <c r="T609" s="53"/>
      <c r="U609" s="53"/>
      <c r="V609" s="53"/>
      <c r="W609" s="53"/>
      <c r="X609" s="53"/>
      <c r="Y609" s="53"/>
    </row>
    <row r="610" spans="1:25" ht="13.5" x14ac:dyDescent="0.25">
      <c r="A610" s="53"/>
      <c r="B610" s="53"/>
      <c r="C610" s="53"/>
      <c r="E610" s="53"/>
      <c r="F610" s="53"/>
      <c r="G610" s="53"/>
      <c r="M610" s="53"/>
      <c r="N610" s="53"/>
      <c r="O610" s="53"/>
      <c r="Q610" s="53"/>
      <c r="R610" s="53"/>
      <c r="S610" s="53"/>
      <c r="T610" s="53"/>
      <c r="U610" s="53"/>
      <c r="V610" s="53"/>
      <c r="W610" s="53"/>
      <c r="X610" s="53"/>
      <c r="Y610" s="53"/>
    </row>
    <row r="611" spans="1:25" ht="13.5" x14ac:dyDescent="0.25">
      <c r="A611" s="53"/>
      <c r="B611" s="53"/>
      <c r="C611" s="53"/>
      <c r="E611" s="53"/>
      <c r="F611" s="53"/>
      <c r="G611" s="53"/>
      <c r="M611" s="53"/>
      <c r="N611" s="53"/>
      <c r="O611" s="53"/>
      <c r="Q611" s="53"/>
      <c r="R611" s="53"/>
      <c r="S611" s="53"/>
      <c r="T611" s="53"/>
      <c r="U611" s="53"/>
      <c r="V611" s="53"/>
      <c r="W611" s="53"/>
      <c r="X611" s="53"/>
      <c r="Y611" s="53"/>
    </row>
    <row r="612" spans="1:25" ht="13.5" x14ac:dyDescent="0.25">
      <c r="A612" s="53"/>
      <c r="B612" s="53"/>
      <c r="C612" s="53"/>
      <c r="E612" s="53"/>
      <c r="F612" s="53"/>
      <c r="G612" s="53"/>
      <c r="M612" s="53"/>
      <c r="N612" s="53"/>
      <c r="O612" s="53"/>
      <c r="Q612" s="53"/>
      <c r="R612" s="53"/>
      <c r="S612" s="53"/>
      <c r="T612" s="53"/>
      <c r="U612" s="53"/>
      <c r="V612" s="53"/>
      <c r="W612" s="53"/>
      <c r="X612" s="53"/>
      <c r="Y612" s="53"/>
    </row>
    <row r="613" spans="1:25" ht="13.5" x14ac:dyDescent="0.25">
      <c r="A613" s="53"/>
      <c r="B613" s="53"/>
      <c r="C613" s="53"/>
      <c r="E613" s="53"/>
      <c r="F613" s="53"/>
      <c r="G613" s="53"/>
      <c r="M613" s="53"/>
      <c r="N613" s="53"/>
      <c r="O613" s="53"/>
      <c r="Q613" s="53"/>
      <c r="R613" s="53"/>
      <c r="S613" s="53"/>
      <c r="T613" s="53"/>
      <c r="U613" s="53"/>
      <c r="V613" s="53"/>
      <c r="W613" s="53"/>
      <c r="X613" s="53"/>
      <c r="Y613" s="53"/>
    </row>
    <row r="614" spans="1:25" ht="13.5" x14ac:dyDescent="0.25">
      <c r="A614" s="53"/>
      <c r="B614" s="53"/>
      <c r="C614" s="53"/>
      <c r="E614" s="53"/>
      <c r="F614" s="53"/>
      <c r="G614" s="53"/>
      <c r="M614" s="53"/>
      <c r="N614" s="53"/>
      <c r="O614" s="53"/>
      <c r="Q614" s="53"/>
      <c r="R614" s="53"/>
      <c r="S614" s="53"/>
      <c r="T614" s="53"/>
      <c r="U614" s="53"/>
      <c r="V614" s="53"/>
      <c r="W614" s="53"/>
      <c r="X614" s="53"/>
      <c r="Y614" s="53"/>
    </row>
    <row r="615" spans="1:25" ht="13.5" x14ac:dyDescent="0.25">
      <c r="A615" s="53"/>
      <c r="B615" s="53"/>
      <c r="C615" s="53"/>
      <c r="E615" s="53"/>
      <c r="F615" s="53"/>
      <c r="G615" s="53"/>
      <c r="M615" s="53"/>
      <c r="N615" s="53"/>
      <c r="O615" s="53"/>
      <c r="Q615" s="53"/>
      <c r="R615" s="53"/>
      <c r="S615" s="53"/>
      <c r="T615" s="53"/>
      <c r="U615" s="53"/>
      <c r="V615" s="53"/>
      <c r="W615" s="53"/>
      <c r="X615" s="53"/>
      <c r="Y615" s="53"/>
    </row>
    <row r="616" spans="1:25" ht="13.5" x14ac:dyDescent="0.25">
      <c r="A616" s="53"/>
      <c r="B616" s="53"/>
      <c r="C616" s="53"/>
      <c r="E616" s="53"/>
      <c r="F616" s="53"/>
      <c r="G616" s="53"/>
      <c r="M616" s="53"/>
      <c r="N616" s="53"/>
      <c r="O616" s="53"/>
      <c r="Q616" s="53"/>
      <c r="R616" s="53"/>
      <c r="S616" s="53"/>
      <c r="T616" s="53"/>
      <c r="U616" s="53"/>
      <c r="V616" s="53"/>
      <c r="W616" s="53"/>
      <c r="X616" s="53"/>
      <c r="Y616" s="53"/>
    </row>
    <row r="617" spans="1:25" ht="13.5" x14ac:dyDescent="0.25">
      <c r="A617" s="53"/>
      <c r="B617" s="53"/>
      <c r="C617" s="53"/>
      <c r="E617" s="53"/>
      <c r="F617" s="53"/>
      <c r="G617" s="53"/>
      <c r="M617" s="53"/>
      <c r="N617" s="53"/>
      <c r="O617" s="53"/>
      <c r="Q617" s="53"/>
      <c r="R617" s="53"/>
      <c r="S617" s="53"/>
      <c r="T617" s="53"/>
      <c r="U617" s="53"/>
      <c r="V617" s="53"/>
      <c r="W617" s="53"/>
      <c r="X617" s="53"/>
      <c r="Y617" s="53"/>
    </row>
    <row r="618" spans="1:25" ht="13.5" x14ac:dyDescent="0.25">
      <c r="A618" s="53"/>
      <c r="B618" s="53"/>
      <c r="C618" s="53"/>
      <c r="E618" s="53"/>
      <c r="F618" s="53"/>
      <c r="G618" s="53"/>
      <c r="M618" s="53"/>
      <c r="N618" s="53"/>
      <c r="O618" s="53"/>
      <c r="Q618" s="53"/>
      <c r="R618" s="53"/>
      <c r="S618" s="53"/>
      <c r="T618" s="53"/>
      <c r="U618" s="53"/>
      <c r="V618" s="53"/>
      <c r="W618" s="53"/>
      <c r="X618" s="53"/>
      <c r="Y618" s="53"/>
    </row>
    <row r="619" spans="1:25" ht="13.5" x14ac:dyDescent="0.25">
      <c r="A619" s="53"/>
      <c r="B619" s="53"/>
      <c r="C619" s="53"/>
      <c r="E619" s="53"/>
      <c r="F619" s="53"/>
      <c r="G619" s="53"/>
      <c r="M619" s="53"/>
      <c r="N619" s="53"/>
      <c r="O619" s="53"/>
      <c r="Q619" s="53"/>
      <c r="R619" s="53"/>
      <c r="S619" s="53"/>
      <c r="T619" s="53"/>
      <c r="U619" s="53"/>
      <c r="V619" s="53"/>
      <c r="W619" s="53"/>
      <c r="X619" s="53"/>
      <c r="Y619" s="53"/>
    </row>
    <row r="620" spans="1:25" ht="13.5" x14ac:dyDescent="0.25">
      <c r="A620" s="53"/>
      <c r="B620" s="53"/>
      <c r="C620" s="53"/>
      <c r="E620" s="53"/>
      <c r="F620" s="53"/>
      <c r="G620" s="53"/>
      <c r="M620" s="53"/>
      <c r="N620" s="53"/>
      <c r="O620" s="53"/>
      <c r="Q620" s="53"/>
      <c r="R620" s="53"/>
      <c r="S620" s="53"/>
      <c r="T620" s="53"/>
      <c r="U620" s="53"/>
      <c r="V620" s="53"/>
      <c r="W620" s="53"/>
      <c r="X620" s="53"/>
      <c r="Y620" s="53"/>
    </row>
    <row r="621" spans="1:25" ht="13.5" x14ac:dyDescent="0.25">
      <c r="A621" s="53"/>
      <c r="B621" s="53"/>
      <c r="C621" s="53"/>
      <c r="E621" s="53"/>
      <c r="F621" s="53"/>
      <c r="G621" s="53"/>
      <c r="M621" s="53"/>
      <c r="N621" s="53"/>
      <c r="O621" s="53"/>
      <c r="Q621" s="53"/>
      <c r="R621" s="53"/>
      <c r="S621" s="53"/>
      <c r="T621" s="53"/>
      <c r="U621" s="53"/>
      <c r="V621" s="53"/>
      <c r="W621" s="53"/>
      <c r="X621" s="53"/>
      <c r="Y621" s="53"/>
    </row>
    <row r="622" spans="1:25" ht="13.5" x14ac:dyDescent="0.25">
      <c r="A622" s="53"/>
      <c r="B622" s="53"/>
      <c r="C622" s="53"/>
      <c r="E622" s="53"/>
      <c r="F622" s="53"/>
      <c r="G622" s="53"/>
      <c r="M622" s="53"/>
      <c r="N622" s="53"/>
      <c r="O622" s="53"/>
      <c r="Q622" s="53"/>
      <c r="R622" s="53"/>
      <c r="S622" s="53"/>
      <c r="T622" s="53"/>
      <c r="U622" s="53"/>
      <c r="V622" s="53"/>
      <c r="W622" s="53"/>
      <c r="X622" s="53"/>
      <c r="Y622" s="53"/>
    </row>
    <row r="623" spans="1:25" ht="13.5" x14ac:dyDescent="0.25">
      <c r="A623" s="53"/>
      <c r="B623" s="53"/>
      <c r="C623" s="53"/>
      <c r="E623" s="53"/>
      <c r="F623" s="53"/>
      <c r="G623" s="53"/>
      <c r="M623" s="53"/>
      <c r="N623" s="53"/>
      <c r="O623" s="53"/>
      <c r="Q623" s="53"/>
      <c r="R623" s="53"/>
      <c r="S623" s="53"/>
      <c r="T623" s="53"/>
      <c r="U623" s="53"/>
      <c r="V623" s="53"/>
      <c r="W623" s="53"/>
      <c r="X623" s="53"/>
      <c r="Y623" s="53"/>
    </row>
    <row r="624" spans="1:25" ht="13.5" x14ac:dyDescent="0.25">
      <c r="A624" s="53"/>
      <c r="B624" s="53"/>
      <c r="C624" s="53"/>
      <c r="E624" s="53"/>
      <c r="F624" s="53"/>
      <c r="G624" s="53"/>
      <c r="M624" s="53"/>
      <c r="N624" s="53"/>
      <c r="O624" s="53"/>
      <c r="Q624" s="53"/>
      <c r="R624" s="53"/>
      <c r="S624" s="53"/>
      <c r="T624" s="53"/>
      <c r="U624" s="53"/>
      <c r="V624" s="53"/>
      <c r="W624" s="53"/>
      <c r="X624" s="53"/>
      <c r="Y624" s="53"/>
    </row>
    <row r="625" spans="1:25" ht="13.5" x14ac:dyDescent="0.25">
      <c r="A625" s="53"/>
      <c r="B625" s="53"/>
      <c r="C625" s="53"/>
      <c r="E625" s="53"/>
      <c r="F625" s="53"/>
      <c r="G625" s="53"/>
      <c r="M625" s="53"/>
      <c r="N625" s="53"/>
      <c r="O625" s="53"/>
      <c r="Q625" s="53"/>
      <c r="R625" s="53"/>
      <c r="S625" s="53"/>
      <c r="T625" s="53"/>
      <c r="U625" s="53"/>
      <c r="V625" s="53"/>
      <c r="W625" s="53"/>
      <c r="X625" s="53"/>
      <c r="Y625" s="53"/>
    </row>
    <row r="626" spans="1:25" ht="13.5" x14ac:dyDescent="0.25">
      <c r="A626" s="53"/>
      <c r="B626" s="53"/>
      <c r="C626" s="53"/>
      <c r="E626" s="53"/>
      <c r="F626" s="53"/>
      <c r="G626" s="53"/>
      <c r="M626" s="53"/>
      <c r="N626" s="53"/>
      <c r="O626" s="53"/>
      <c r="Q626" s="53"/>
      <c r="R626" s="53"/>
      <c r="S626" s="53"/>
      <c r="T626" s="53"/>
      <c r="U626" s="53"/>
      <c r="V626" s="53"/>
      <c r="W626" s="53"/>
      <c r="X626" s="53"/>
      <c r="Y626" s="53"/>
    </row>
    <row r="627" spans="1:25" ht="13.5" x14ac:dyDescent="0.25">
      <c r="A627" s="53"/>
      <c r="B627" s="53"/>
      <c r="C627" s="53"/>
      <c r="E627" s="53"/>
      <c r="F627" s="53"/>
      <c r="G627" s="53"/>
      <c r="M627" s="53"/>
      <c r="N627" s="53"/>
      <c r="O627" s="53"/>
      <c r="Q627" s="53"/>
      <c r="R627" s="53"/>
      <c r="S627" s="53"/>
      <c r="T627" s="53"/>
      <c r="U627" s="53"/>
      <c r="V627" s="53"/>
      <c r="W627" s="53"/>
      <c r="X627" s="53"/>
      <c r="Y627" s="53"/>
    </row>
    <row r="628" spans="1:25" ht="13.5" x14ac:dyDescent="0.25">
      <c r="A628" s="53"/>
      <c r="B628" s="53"/>
      <c r="C628" s="53"/>
      <c r="E628" s="53"/>
      <c r="F628" s="53"/>
      <c r="G628" s="53"/>
      <c r="M628" s="53"/>
      <c r="N628" s="53"/>
      <c r="O628" s="53"/>
      <c r="Q628" s="53"/>
      <c r="R628" s="53"/>
      <c r="S628" s="53"/>
      <c r="T628" s="53"/>
      <c r="U628" s="53"/>
      <c r="V628" s="53"/>
      <c r="W628" s="53"/>
      <c r="X628" s="53"/>
      <c r="Y628" s="53"/>
    </row>
    <row r="629" spans="1:25" ht="13.5" x14ac:dyDescent="0.25">
      <c r="A629" s="53"/>
      <c r="B629" s="53"/>
      <c r="C629" s="53"/>
      <c r="E629" s="53"/>
      <c r="F629" s="53"/>
      <c r="G629" s="53"/>
      <c r="M629" s="53"/>
      <c r="N629" s="53"/>
      <c r="O629" s="53"/>
      <c r="Q629" s="53"/>
      <c r="R629" s="53"/>
      <c r="S629" s="53"/>
      <c r="T629" s="53"/>
      <c r="U629" s="53"/>
      <c r="V629" s="53"/>
      <c r="W629" s="53"/>
      <c r="X629" s="53"/>
      <c r="Y629" s="53"/>
    </row>
    <row r="630" spans="1:25" ht="13.5" x14ac:dyDescent="0.25">
      <c r="A630" s="53"/>
      <c r="B630" s="53"/>
      <c r="C630" s="53"/>
      <c r="E630" s="53"/>
      <c r="F630" s="53"/>
      <c r="G630" s="53"/>
      <c r="M630" s="53"/>
      <c r="N630" s="53"/>
      <c r="O630" s="53"/>
      <c r="Q630" s="53"/>
      <c r="R630" s="53"/>
      <c r="S630" s="53"/>
      <c r="T630" s="53"/>
      <c r="U630" s="53"/>
      <c r="V630" s="53"/>
      <c r="W630" s="53"/>
      <c r="X630" s="53"/>
      <c r="Y630" s="53"/>
    </row>
    <row r="631" spans="1:25" ht="13.5" x14ac:dyDescent="0.25">
      <c r="A631" s="53"/>
      <c r="B631" s="53"/>
      <c r="C631" s="53"/>
      <c r="E631" s="53"/>
      <c r="F631" s="53"/>
      <c r="G631" s="53"/>
      <c r="M631" s="53"/>
      <c r="N631" s="53"/>
      <c r="O631" s="53"/>
      <c r="Q631" s="53"/>
      <c r="R631" s="53"/>
      <c r="S631" s="53"/>
      <c r="T631" s="53"/>
      <c r="U631" s="53"/>
      <c r="V631" s="53"/>
      <c r="W631" s="53"/>
      <c r="X631" s="53"/>
      <c r="Y631" s="53"/>
    </row>
    <row r="632" spans="1:25" ht="13.5" x14ac:dyDescent="0.25">
      <c r="A632" s="53"/>
      <c r="B632" s="53"/>
      <c r="C632" s="53"/>
      <c r="E632" s="53"/>
      <c r="F632" s="53"/>
      <c r="G632" s="53"/>
      <c r="M632" s="53"/>
      <c r="N632" s="53"/>
      <c r="O632" s="53"/>
      <c r="Q632" s="53"/>
      <c r="R632" s="53"/>
      <c r="S632" s="53"/>
      <c r="T632" s="53"/>
      <c r="U632" s="53"/>
      <c r="V632" s="53"/>
      <c r="W632" s="53"/>
      <c r="X632" s="53"/>
      <c r="Y632" s="53"/>
    </row>
    <row r="633" spans="1:25" ht="13.5" x14ac:dyDescent="0.25">
      <c r="A633" s="53"/>
      <c r="B633" s="53"/>
      <c r="C633" s="53"/>
      <c r="E633" s="53"/>
      <c r="F633" s="53"/>
      <c r="G633" s="53"/>
      <c r="M633" s="53"/>
      <c r="N633" s="53"/>
      <c r="O633" s="53"/>
      <c r="Q633" s="53"/>
      <c r="R633" s="53"/>
      <c r="S633" s="53"/>
      <c r="T633" s="53"/>
      <c r="U633" s="53"/>
      <c r="V633" s="53"/>
      <c r="W633" s="53"/>
      <c r="X633" s="53"/>
      <c r="Y633" s="53"/>
    </row>
    <row r="634" spans="1:25" ht="13.5" x14ac:dyDescent="0.25">
      <c r="A634" s="53"/>
      <c r="B634" s="53"/>
      <c r="C634" s="53"/>
      <c r="E634" s="53"/>
      <c r="F634" s="53"/>
      <c r="G634" s="53"/>
      <c r="M634" s="53"/>
      <c r="N634" s="53"/>
      <c r="O634" s="53"/>
      <c r="Q634" s="53"/>
      <c r="R634" s="53"/>
      <c r="S634" s="53"/>
      <c r="T634" s="53"/>
      <c r="U634" s="53"/>
      <c r="V634" s="53"/>
      <c r="W634" s="53"/>
      <c r="X634" s="53"/>
      <c r="Y634" s="53"/>
    </row>
    <row r="635" spans="1:25" ht="13.5" x14ac:dyDescent="0.25">
      <c r="A635" s="53"/>
      <c r="B635" s="53"/>
      <c r="C635" s="53"/>
      <c r="E635" s="53"/>
      <c r="F635" s="53"/>
      <c r="G635" s="53"/>
      <c r="M635" s="53"/>
      <c r="N635" s="53"/>
      <c r="O635" s="53"/>
      <c r="Q635" s="53"/>
      <c r="R635" s="53"/>
      <c r="S635" s="53"/>
      <c r="T635" s="53"/>
      <c r="U635" s="53"/>
      <c r="V635" s="53"/>
      <c r="W635" s="53"/>
      <c r="X635" s="53"/>
      <c r="Y635" s="53"/>
    </row>
    <row r="636" spans="1:25" ht="13.5" x14ac:dyDescent="0.25">
      <c r="A636" s="53"/>
      <c r="B636" s="53"/>
      <c r="C636" s="53"/>
      <c r="E636" s="53"/>
      <c r="F636" s="53"/>
      <c r="G636" s="53"/>
      <c r="M636" s="53"/>
      <c r="N636" s="53"/>
      <c r="O636" s="53"/>
      <c r="Q636" s="53"/>
      <c r="R636" s="53"/>
      <c r="S636" s="53"/>
      <c r="T636" s="53"/>
      <c r="U636" s="53"/>
      <c r="V636" s="53"/>
      <c r="W636" s="53"/>
      <c r="X636" s="53"/>
      <c r="Y636" s="53"/>
    </row>
    <row r="637" spans="1:25" ht="13.5" x14ac:dyDescent="0.25">
      <c r="A637" s="53"/>
      <c r="B637" s="53"/>
      <c r="C637" s="53"/>
      <c r="E637" s="53"/>
      <c r="F637" s="53"/>
      <c r="G637" s="53"/>
      <c r="M637" s="53"/>
      <c r="N637" s="53"/>
      <c r="O637" s="53"/>
      <c r="Q637" s="53"/>
      <c r="R637" s="53"/>
      <c r="S637" s="53"/>
      <c r="T637" s="53"/>
      <c r="U637" s="53"/>
      <c r="V637" s="53"/>
      <c r="W637" s="53"/>
      <c r="X637" s="53"/>
      <c r="Y637" s="53"/>
    </row>
    <row r="638" spans="1:25" ht="13.5" x14ac:dyDescent="0.25">
      <c r="A638" s="53"/>
      <c r="B638" s="53"/>
      <c r="C638" s="53"/>
      <c r="E638" s="53"/>
      <c r="F638" s="53"/>
      <c r="G638" s="53"/>
      <c r="M638" s="53"/>
      <c r="N638" s="53"/>
      <c r="O638" s="53"/>
      <c r="Q638" s="53"/>
      <c r="R638" s="53"/>
      <c r="S638" s="53"/>
      <c r="T638" s="53"/>
      <c r="U638" s="53"/>
      <c r="V638" s="53"/>
      <c r="W638" s="53"/>
      <c r="X638" s="53"/>
      <c r="Y638" s="53"/>
    </row>
    <row r="639" spans="1:25" ht="13.5" x14ac:dyDescent="0.25">
      <c r="A639" s="53"/>
      <c r="B639" s="53"/>
      <c r="C639" s="53"/>
      <c r="E639" s="53"/>
      <c r="F639" s="53"/>
      <c r="G639" s="53"/>
      <c r="M639" s="53"/>
      <c r="N639" s="53"/>
      <c r="O639" s="53"/>
      <c r="Q639" s="53"/>
      <c r="R639" s="53"/>
      <c r="S639" s="53"/>
      <c r="T639" s="53"/>
      <c r="U639" s="53"/>
      <c r="V639" s="53"/>
      <c r="W639" s="53"/>
      <c r="X639" s="53"/>
      <c r="Y639" s="53"/>
    </row>
    <row r="640" spans="1:25" ht="13.5" x14ac:dyDescent="0.25">
      <c r="A640" s="53"/>
      <c r="B640" s="53"/>
      <c r="C640" s="53"/>
      <c r="E640" s="53"/>
      <c r="F640" s="53"/>
      <c r="G640" s="53"/>
      <c r="M640" s="53"/>
      <c r="N640" s="53"/>
      <c r="O640" s="53"/>
      <c r="Q640" s="53"/>
      <c r="R640" s="53"/>
      <c r="S640" s="53"/>
      <c r="T640" s="53"/>
      <c r="U640" s="53"/>
      <c r="V640" s="53"/>
      <c r="W640" s="53"/>
      <c r="X640" s="53"/>
      <c r="Y640" s="53"/>
    </row>
    <row r="641" spans="1:25" ht="13.5" x14ac:dyDescent="0.25">
      <c r="A641" s="53"/>
      <c r="B641" s="53"/>
      <c r="C641" s="53"/>
      <c r="E641" s="53"/>
      <c r="F641" s="53"/>
      <c r="G641" s="53"/>
      <c r="M641" s="53"/>
      <c r="N641" s="53"/>
      <c r="O641" s="53"/>
      <c r="Q641" s="53"/>
      <c r="R641" s="53"/>
      <c r="S641" s="53"/>
      <c r="T641" s="53"/>
      <c r="U641" s="53"/>
      <c r="V641" s="53"/>
      <c r="W641" s="53"/>
      <c r="X641" s="53"/>
      <c r="Y641" s="53"/>
    </row>
    <row r="642" spans="1:25" ht="13.5" x14ac:dyDescent="0.25">
      <c r="A642" s="53"/>
      <c r="B642" s="53"/>
      <c r="C642" s="53"/>
      <c r="E642" s="53"/>
      <c r="F642" s="53"/>
      <c r="G642" s="53"/>
      <c r="M642" s="53"/>
      <c r="N642" s="53"/>
      <c r="O642" s="53"/>
      <c r="Q642" s="53"/>
      <c r="R642" s="53"/>
      <c r="S642" s="53"/>
      <c r="T642" s="53"/>
      <c r="U642" s="53"/>
      <c r="V642" s="53"/>
      <c r="W642" s="53"/>
      <c r="X642" s="53"/>
      <c r="Y642" s="53"/>
    </row>
    <row r="643" spans="1:25" ht="13.5" x14ac:dyDescent="0.25">
      <c r="A643" s="53"/>
      <c r="B643" s="53"/>
      <c r="C643" s="53"/>
      <c r="E643" s="53"/>
      <c r="F643" s="53"/>
      <c r="G643" s="53"/>
      <c r="M643" s="53"/>
      <c r="N643" s="53"/>
      <c r="O643" s="53"/>
      <c r="Q643" s="53"/>
      <c r="R643" s="53"/>
      <c r="S643" s="53"/>
      <c r="T643" s="53"/>
      <c r="U643" s="53"/>
      <c r="V643" s="53"/>
      <c r="W643" s="53"/>
      <c r="X643" s="53"/>
      <c r="Y643" s="53"/>
    </row>
    <row r="644" spans="1:25" ht="13.5" x14ac:dyDescent="0.25">
      <c r="A644" s="53"/>
      <c r="B644" s="53"/>
      <c r="C644" s="53"/>
      <c r="E644" s="53"/>
      <c r="F644" s="53"/>
      <c r="G644" s="53"/>
      <c r="M644" s="53"/>
      <c r="N644" s="53"/>
      <c r="O644" s="53"/>
      <c r="Q644" s="53"/>
      <c r="R644" s="53"/>
      <c r="S644" s="53"/>
      <c r="T644" s="53"/>
      <c r="U644" s="53"/>
      <c r="V644" s="53"/>
      <c r="W644" s="53"/>
      <c r="X644" s="53"/>
      <c r="Y644" s="53"/>
    </row>
    <row r="645" spans="1:25" ht="13.5" x14ac:dyDescent="0.25">
      <c r="A645" s="53"/>
      <c r="B645" s="53"/>
      <c r="C645" s="53"/>
      <c r="E645" s="53"/>
      <c r="F645" s="53"/>
      <c r="G645" s="53"/>
      <c r="M645" s="53"/>
      <c r="N645" s="53"/>
      <c r="O645" s="53"/>
      <c r="Q645" s="53"/>
      <c r="R645" s="53"/>
      <c r="S645" s="53"/>
      <c r="T645" s="53"/>
      <c r="U645" s="53"/>
      <c r="V645" s="53"/>
      <c r="W645" s="53"/>
      <c r="X645" s="53"/>
      <c r="Y645" s="53"/>
    </row>
    <row r="646" spans="1:25" ht="13.5" x14ac:dyDescent="0.25">
      <c r="A646" s="53"/>
      <c r="B646" s="53"/>
      <c r="C646" s="53"/>
      <c r="E646" s="53"/>
      <c r="F646" s="53"/>
      <c r="G646" s="53"/>
      <c r="M646" s="53"/>
      <c r="N646" s="53"/>
      <c r="O646" s="53"/>
      <c r="Q646" s="53"/>
      <c r="R646" s="53"/>
      <c r="S646" s="53"/>
      <c r="T646" s="53"/>
      <c r="U646" s="53"/>
      <c r="V646" s="53"/>
      <c r="W646" s="53"/>
      <c r="X646" s="53"/>
      <c r="Y646" s="53"/>
    </row>
    <row r="647" spans="1:25" ht="13.5" x14ac:dyDescent="0.25">
      <c r="A647" s="53"/>
      <c r="B647" s="53"/>
      <c r="C647" s="53"/>
      <c r="E647" s="53"/>
      <c r="F647" s="53"/>
      <c r="G647" s="53"/>
      <c r="M647" s="53"/>
      <c r="N647" s="53"/>
      <c r="O647" s="53"/>
      <c r="Q647" s="53"/>
      <c r="R647" s="53"/>
      <c r="S647" s="53"/>
      <c r="T647" s="53"/>
      <c r="U647" s="53"/>
      <c r="V647" s="53"/>
      <c r="W647" s="53"/>
      <c r="X647" s="53"/>
      <c r="Y647" s="53"/>
    </row>
    <row r="648" spans="1:25" ht="13.5" x14ac:dyDescent="0.25">
      <c r="A648" s="53"/>
      <c r="B648" s="53"/>
      <c r="C648" s="53"/>
      <c r="E648" s="53"/>
      <c r="F648" s="53"/>
      <c r="G648" s="53"/>
      <c r="M648" s="53"/>
      <c r="N648" s="53"/>
      <c r="O648" s="53"/>
      <c r="Q648" s="53"/>
      <c r="R648" s="53"/>
      <c r="S648" s="53"/>
      <c r="T648" s="53"/>
      <c r="U648" s="53"/>
      <c r="V648" s="53"/>
      <c r="W648" s="53"/>
      <c r="X648" s="53"/>
      <c r="Y648" s="53"/>
    </row>
    <row r="649" spans="1:25" ht="13.5" x14ac:dyDescent="0.25">
      <c r="A649" s="53"/>
      <c r="B649" s="53"/>
      <c r="C649" s="53"/>
      <c r="E649" s="53"/>
      <c r="F649" s="53"/>
      <c r="G649" s="53"/>
      <c r="M649" s="53"/>
      <c r="N649" s="53"/>
      <c r="O649" s="53"/>
      <c r="Q649" s="53"/>
      <c r="R649" s="53"/>
      <c r="S649" s="53"/>
      <c r="T649" s="53"/>
      <c r="U649" s="53"/>
      <c r="V649" s="53"/>
      <c r="W649" s="53"/>
      <c r="X649" s="53"/>
      <c r="Y649" s="53"/>
    </row>
    <row r="650" spans="1:25" ht="13.5" x14ac:dyDescent="0.25">
      <c r="A650" s="53"/>
      <c r="B650" s="53"/>
      <c r="C650" s="53"/>
      <c r="E650" s="53"/>
      <c r="F650" s="53"/>
      <c r="G650" s="53"/>
      <c r="M650" s="53"/>
      <c r="N650" s="53"/>
      <c r="O650" s="53"/>
      <c r="Q650" s="53"/>
      <c r="R650" s="53"/>
      <c r="S650" s="53"/>
      <c r="T650" s="53"/>
      <c r="U650" s="53"/>
      <c r="V650" s="53"/>
      <c r="W650" s="53"/>
      <c r="X650" s="53"/>
      <c r="Y650" s="53"/>
    </row>
    <row r="651" spans="1:25" ht="13.5" x14ac:dyDescent="0.25">
      <c r="A651" s="53"/>
      <c r="B651" s="53"/>
      <c r="C651" s="53"/>
      <c r="E651" s="53"/>
      <c r="F651" s="53"/>
      <c r="G651" s="53"/>
      <c r="M651" s="53"/>
      <c r="N651" s="53"/>
      <c r="O651" s="53"/>
      <c r="Q651" s="53"/>
      <c r="R651" s="53"/>
      <c r="S651" s="53"/>
      <c r="T651" s="53"/>
      <c r="U651" s="53"/>
      <c r="V651" s="53"/>
      <c r="W651" s="53"/>
      <c r="X651" s="53"/>
      <c r="Y651" s="53"/>
    </row>
    <row r="652" spans="1:25" ht="13.5" x14ac:dyDescent="0.25">
      <c r="A652" s="53"/>
      <c r="B652" s="53"/>
      <c r="C652" s="53"/>
      <c r="E652" s="53"/>
      <c r="F652" s="53"/>
      <c r="G652" s="53"/>
      <c r="M652" s="53"/>
      <c r="N652" s="53"/>
      <c r="O652" s="53"/>
      <c r="Q652" s="53"/>
      <c r="R652" s="53"/>
      <c r="S652" s="53"/>
      <c r="T652" s="53"/>
      <c r="U652" s="53"/>
      <c r="V652" s="53"/>
      <c r="W652" s="53"/>
      <c r="X652" s="53"/>
      <c r="Y652" s="53"/>
    </row>
    <row r="653" spans="1:25" ht="13.5" x14ac:dyDescent="0.25">
      <c r="A653" s="53"/>
      <c r="B653" s="53"/>
      <c r="C653" s="53"/>
      <c r="E653" s="53"/>
      <c r="F653" s="53"/>
      <c r="G653" s="53"/>
      <c r="M653" s="53"/>
      <c r="N653" s="53"/>
      <c r="O653" s="53"/>
      <c r="Q653" s="53"/>
      <c r="R653" s="53"/>
      <c r="S653" s="53"/>
      <c r="T653" s="53"/>
      <c r="U653" s="53"/>
      <c r="V653" s="53"/>
      <c r="W653" s="53"/>
      <c r="X653" s="53"/>
      <c r="Y653" s="53"/>
    </row>
    <row r="654" spans="1:25" ht="13.5" x14ac:dyDescent="0.25">
      <c r="A654" s="53"/>
      <c r="B654" s="53"/>
      <c r="C654" s="53"/>
      <c r="E654" s="53"/>
      <c r="F654" s="53"/>
      <c r="G654" s="53"/>
      <c r="M654" s="53"/>
      <c r="N654" s="53"/>
      <c r="O654" s="53"/>
      <c r="Q654" s="53"/>
      <c r="R654" s="53"/>
      <c r="S654" s="53"/>
      <c r="T654" s="53"/>
      <c r="U654" s="53"/>
      <c r="V654" s="53"/>
      <c r="W654" s="53"/>
      <c r="X654" s="53"/>
      <c r="Y654" s="53"/>
    </row>
    <row r="655" spans="1:25" ht="13.5" x14ac:dyDescent="0.25">
      <c r="A655" s="53"/>
      <c r="B655" s="53"/>
      <c r="C655" s="53"/>
      <c r="E655" s="53"/>
      <c r="F655" s="53"/>
      <c r="G655" s="53"/>
      <c r="M655" s="53"/>
      <c r="N655" s="53"/>
      <c r="O655" s="53"/>
      <c r="Q655" s="53"/>
      <c r="R655" s="53"/>
      <c r="S655" s="53"/>
      <c r="T655" s="53"/>
      <c r="U655" s="53"/>
      <c r="V655" s="53"/>
      <c r="W655" s="53"/>
      <c r="X655" s="53"/>
      <c r="Y655" s="53"/>
    </row>
    <row r="656" spans="1:25" ht="13.5" x14ac:dyDescent="0.25">
      <c r="A656" s="53"/>
      <c r="B656" s="53"/>
      <c r="C656" s="53"/>
      <c r="E656" s="53"/>
      <c r="F656" s="53"/>
      <c r="G656" s="53"/>
      <c r="M656" s="53"/>
      <c r="N656" s="53"/>
      <c r="O656" s="53"/>
      <c r="Q656" s="53"/>
      <c r="R656" s="53"/>
      <c r="S656" s="53"/>
      <c r="T656" s="53"/>
      <c r="U656" s="53"/>
      <c r="V656" s="53"/>
      <c r="W656" s="53"/>
      <c r="X656" s="53"/>
      <c r="Y656" s="53"/>
    </row>
    <row r="657" spans="1:25" ht="13.5" x14ac:dyDescent="0.25">
      <c r="A657" s="53"/>
      <c r="B657" s="53"/>
      <c r="C657" s="53"/>
      <c r="E657" s="53"/>
      <c r="F657" s="53"/>
      <c r="G657" s="53"/>
      <c r="M657" s="53"/>
      <c r="N657" s="53"/>
      <c r="O657" s="53"/>
      <c r="Q657" s="53"/>
      <c r="R657" s="53"/>
      <c r="S657" s="53"/>
      <c r="T657" s="53"/>
      <c r="U657" s="53"/>
      <c r="V657" s="53"/>
      <c r="W657" s="53"/>
      <c r="X657" s="53"/>
      <c r="Y657" s="53"/>
    </row>
    <row r="658" spans="1:25" ht="13.5" x14ac:dyDescent="0.25">
      <c r="A658" s="53"/>
      <c r="B658" s="53"/>
      <c r="C658" s="53"/>
      <c r="E658" s="53"/>
      <c r="F658" s="53"/>
      <c r="G658" s="53"/>
      <c r="M658" s="53"/>
      <c r="N658" s="53"/>
      <c r="O658" s="53"/>
      <c r="Q658" s="53"/>
      <c r="R658" s="53"/>
      <c r="S658" s="53"/>
      <c r="T658" s="53"/>
      <c r="U658" s="53"/>
      <c r="V658" s="53"/>
      <c r="W658" s="53"/>
      <c r="X658" s="53"/>
      <c r="Y658" s="53"/>
    </row>
    <row r="659" spans="1:25" ht="13.5" x14ac:dyDescent="0.25">
      <c r="A659" s="53"/>
      <c r="B659" s="53"/>
      <c r="C659" s="53"/>
      <c r="E659" s="53"/>
      <c r="F659" s="53"/>
      <c r="G659" s="53"/>
      <c r="M659" s="53"/>
      <c r="N659" s="53"/>
      <c r="O659" s="53"/>
      <c r="Q659" s="53"/>
      <c r="R659" s="53"/>
      <c r="S659" s="53"/>
      <c r="T659" s="53"/>
      <c r="U659" s="53"/>
      <c r="V659" s="53"/>
      <c r="W659" s="53"/>
      <c r="X659" s="53"/>
      <c r="Y659" s="53"/>
    </row>
    <row r="660" spans="1:25" ht="13.5" x14ac:dyDescent="0.25">
      <c r="A660" s="53"/>
      <c r="B660" s="53"/>
      <c r="C660" s="53"/>
      <c r="E660" s="53"/>
      <c r="F660" s="53"/>
      <c r="G660" s="53"/>
      <c r="M660" s="53"/>
      <c r="N660" s="53"/>
      <c r="O660" s="53"/>
      <c r="Q660" s="53"/>
      <c r="R660" s="53"/>
      <c r="S660" s="53"/>
      <c r="T660" s="53"/>
      <c r="U660" s="53"/>
      <c r="V660" s="53"/>
      <c r="W660" s="53"/>
      <c r="X660" s="53"/>
      <c r="Y660" s="53"/>
    </row>
    <row r="661" spans="1:25" ht="13.5" x14ac:dyDescent="0.25">
      <c r="A661" s="53"/>
      <c r="B661" s="53"/>
      <c r="C661" s="53"/>
      <c r="E661" s="53"/>
      <c r="F661" s="53"/>
      <c r="G661" s="53"/>
      <c r="M661" s="53"/>
      <c r="N661" s="53"/>
      <c r="O661" s="53"/>
      <c r="Q661" s="53"/>
      <c r="R661" s="53"/>
      <c r="S661" s="53"/>
      <c r="T661" s="53"/>
      <c r="U661" s="53"/>
      <c r="V661" s="53"/>
      <c r="W661" s="53"/>
      <c r="X661" s="53"/>
      <c r="Y661" s="53"/>
    </row>
    <row r="662" spans="1:25" ht="13.5" x14ac:dyDescent="0.25">
      <c r="A662" s="53"/>
      <c r="B662" s="53"/>
      <c r="C662" s="53"/>
      <c r="E662" s="53"/>
      <c r="F662" s="53"/>
      <c r="G662" s="53"/>
      <c r="M662" s="53"/>
      <c r="N662" s="53"/>
      <c r="O662" s="53"/>
      <c r="Q662" s="53"/>
      <c r="R662" s="53"/>
      <c r="S662" s="53"/>
      <c r="T662" s="53"/>
      <c r="U662" s="53"/>
      <c r="V662" s="53"/>
      <c r="W662" s="53"/>
      <c r="X662" s="53"/>
      <c r="Y662" s="53"/>
    </row>
    <row r="663" spans="1:25" ht="13.5" x14ac:dyDescent="0.25">
      <c r="A663" s="53"/>
      <c r="B663" s="53"/>
      <c r="C663" s="53"/>
      <c r="E663" s="53"/>
      <c r="F663" s="53"/>
      <c r="G663" s="53"/>
      <c r="M663" s="53"/>
      <c r="N663" s="53"/>
      <c r="O663" s="53"/>
      <c r="Q663" s="53"/>
      <c r="R663" s="53"/>
      <c r="S663" s="53"/>
      <c r="T663" s="53"/>
      <c r="U663" s="53"/>
      <c r="V663" s="53"/>
      <c r="W663" s="53"/>
      <c r="X663" s="53"/>
      <c r="Y663" s="53"/>
    </row>
    <row r="664" spans="1:25" ht="13.5" x14ac:dyDescent="0.25">
      <c r="A664" s="53"/>
      <c r="B664" s="53"/>
      <c r="C664" s="53"/>
      <c r="E664" s="53"/>
      <c r="F664" s="53"/>
      <c r="G664" s="53"/>
      <c r="M664" s="53"/>
      <c r="N664" s="53"/>
      <c r="O664" s="53"/>
      <c r="Q664" s="53"/>
      <c r="R664" s="53"/>
      <c r="S664" s="53"/>
      <c r="T664" s="53"/>
      <c r="U664" s="53"/>
      <c r="V664" s="53"/>
      <c r="W664" s="53"/>
      <c r="X664" s="53"/>
      <c r="Y664" s="53"/>
    </row>
    <row r="665" spans="1:25" ht="13.5" x14ac:dyDescent="0.25">
      <c r="A665" s="53"/>
      <c r="B665" s="53"/>
      <c r="C665" s="53"/>
      <c r="E665" s="53"/>
      <c r="F665" s="53"/>
      <c r="G665" s="53"/>
      <c r="M665" s="53"/>
      <c r="N665" s="53"/>
      <c r="O665" s="53"/>
      <c r="Q665" s="53"/>
      <c r="R665" s="53"/>
      <c r="S665" s="53"/>
      <c r="T665" s="53"/>
      <c r="U665" s="53"/>
      <c r="V665" s="53"/>
      <c r="W665" s="53"/>
      <c r="X665" s="53"/>
      <c r="Y665" s="53"/>
    </row>
    <row r="666" spans="1:25" ht="13.5" x14ac:dyDescent="0.25">
      <c r="A666" s="53"/>
      <c r="B666" s="53"/>
      <c r="C666" s="53"/>
      <c r="E666" s="53"/>
      <c r="F666" s="53"/>
      <c r="G666" s="53"/>
      <c r="M666" s="53"/>
      <c r="N666" s="53"/>
      <c r="O666" s="53"/>
      <c r="Q666" s="53"/>
      <c r="R666" s="53"/>
      <c r="S666" s="53"/>
      <c r="T666" s="53"/>
      <c r="U666" s="53"/>
      <c r="V666" s="53"/>
      <c r="W666" s="53"/>
      <c r="X666" s="53"/>
      <c r="Y666" s="53"/>
    </row>
    <row r="667" spans="1:25" ht="13.5" x14ac:dyDescent="0.25">
      <c r="A667" s="53"/>
      <c r="B667" s="53"/>
      <c r="C667" s="53"/>
      <c r="E667" s="53"/>
      <c r="F667" s="53"/>
      <c r="G667" s="53"/>
      <c r="M667" s="53"/>
      <c r="N667" s="53"/>
      <c r="O667" s="53"/>
      <c r="Q667" s="53"/>
      <c r="R667" s="53"/>
      <c r="S667" s="53"/>
      <c r="T667" s="53"/>
      <c r="U667" s="53"/>
      <c r="V667" s="53"/>
      <c r="W667" s="53"/>
      <c r="X667" s="53"/>
      <c r="Y667" s="53"/>
    </row>
    <row r="668" spans="1:25" ht="13.5" x14ac:dyDescent="0.25">
      <c r="A668" s="53"/>
      <c r="B668" s="53"/>
      <c r="C668" s="53"/>
      <c r="E668" s="53"/>
      <c r="F668" s="53"/>
      <c r="G668" s="53"/>
      <c r="M668" s="53"/>
      <c r="N668" s="53"/>
      <c r="O668" s="53"/>
      <c r="Q668" s="53"/>
      <c r="R668" s="53"/>
      <c r="S668" s="53"/>
      <c r="T668" s="53"/>
      <c r="U668" s="53"/>
      <c r="V668" s="53"/>
      <c r="W668" s="53"/>
      <c r="X668" s="53"/>
      <c r="Y668" s="53"/>
    </row>
    <row r="669" spans="1:25" ht="13.5" x14ac:dyDescent="0.25">
      <c r="A669" s="53"/>
      <c r="B669" s="53"/>
      <c r="C669" s="53"/>
      <c r="E669" s="53"/>
      <c r="F669" s="53"/>
      <c r="G669" s="53"/>
      <c r="M669" s="53"/>
      <c r="N669" s="53"/>
      <c r="O669" s="53"/>
      <c r="Q669" s="53"/>
      <c r="R669" s="53"/>
      <c r="S669" s="53"/>
      <c r="T669" s="53"/>
      <c r="U669" s="53"/>
      <c r="V669" s="53"/>
      <c r="W669" s="53"/>
      <c r="X669" s="53"/>
      <c r="Y669" s="53"/>
    </row>
    <row r="670" spans="1:25" ht="13.5" x14ac:dyDescent="0.25">
      <c r="A670" s="53"/>
      <c r="B670" s="53"/>
      <c r="C670" s="53"/>
      <c r="E670" s="53"/>
      <c r="F670" s="53"/>
      <c r="G670" s="53"/>
      <c r="M670" s="53"/>
      <c r="N670" s="53"/>
      <c r="O670" s="53"/>
      <c r="Q670" s="53"/>
      <c r="R670" s="53"/>
      <c r="S670" s="53"/>
      <c r="T670" s="53"/>
      <c r="U670" s="53"/>
      <c r="V670" s="53"/>
      <c r="W670" s="53"/>
      <c r="X670" s="53"/>
      <c r="Y670" s="53"/>
    </row>
    <row r="671" spans="1:25" ht="13.5" x14ac:dyDescent="0.25">
      <c r="A671" s="53"/>
      <c r="B671" s="53"/>
      <c r="C671" s="53"/>
      <c r="E671" s="53"/>
      <c r="F671" s="53"/>
      <c r="G671" s="53"/>
      <c r="M671" s="53"/>
      <c r="N671" s="53"/>
      <c r="O671" s="53"/>
      <c r="Q671" s="53"/>
      <c r="R671" s="53"/>
      <c r="S671" s="53"/>
      <c r="T671" s="53"/>
      <c r="U671" s="53"/>
      <c r="V671" s="53"/>
      <c r="W671" s="53"/>
      <c r="X671" s="53"/>
      <c r="Y671" s="53"/>
    </row>
    <row r="672" spans="1:25" ht="13.5" x14ac:dyDescent="0.25">
      <c r="A672" s="53"/>
      <c r="B672" s="53"/>
      <c r="C672" s="53"/>
      <c r="E672" s="53"/>
      <c r="F672" s="53"/>
      <c r="G672" s="53"/>
      <c r="M672" s="53"/>
      <c r="N672" s="53"/>
      <c r="O672" s="53"/>
      <c r="Q672" s="53"/>
      <c r="R672" s="53"/>
      <c r="S672" s="53"/>
      <c r="T672" s="53"/>
      <c r="U672" s="53"/>
      <c r="V672" s="53"/>
      <c r="W672" s="53"/>
      <c r="X672" s="53"/>
      <c r="Y672" s="53"/>
    </row>
    <row r="673" spans="1:25" ht="13.5" x14ac:dyDescent="0.25">
      <c r="A673" s="53"/>
      <c r="B673" s="53"/>
      <c r="C673" s="53"/>
      <c r="E673" s="53"/>
      <c r="F673" s="53"/>
      <c r="G673" s="53"/>
      <c r="M673" s="53"/>
      <c r="N673" s="53"/>
      <c r="O673" s="53"/>
      <c r="Q673" s="53"/>
      <c r="R673" s="53"/>
      <c r="S673" s="53"/>
      <c r="T673" s="53"/>
      <c r="U673" s="53"/>
      <c r="V673" s="53"/>
      <c r="W673" s="53"/>
      <c r="X673" s="53"/>
      <c r="Y673" s="53"/>
    </row>
    <row r="674" spans="1:25" ht="13.5" x14ac:dyDescent="0.25">
      <c r="A674" s="53"/>
      <c r="B674" s="53"/>
      <c r="C674" s="53"/>
      <c r="E674" s="53"/>
      <c r="F674" s="53"/>
      <c r="G674" s="53"/>
      <c r="M674" s="53"/>
      <c r="N674" s="53"/>
      <c r="O674" s="53"/>
      <c r="Q674" s="53"/>
      <c r="R674" s="53"/>
      <c r="S674" s="53"/>
      <c r="T674" s="53"/>
      <c r="U674" s="53"/>
      <c r="V674" s="53"/>
      <c r="W674" s="53"/>
      <c r="X674" s="53"/>
      <c r="Y674" s="53"/>
    </row>
    <row r="675" spans="1:25" ht="13.5" x14ac:dyDescent="0.25">
      <c r="A675" s="53"/>
      <c r="B675" s="53"/>
      <c r="C675" s="53"/>
      <c r="E675" s="53"/>
      <c r="F675" s="53"/>
      <c r="G675" s="53"/>
      <c r="M675" s="53"/>
      <c r="N675" s="53"/>
      <c r="O675" s="53"/>
      <c r="Q675" s="53"/>
      <c r="R675" s="53"/>
      <c r="S675" s="53"/>
      <c r="T675" s="53"/>
      <c r="U675" s="53"/>
      <c r="V675" s="53"/>
      <c r="W675" s="53"/>
      <c r="X675" s="53"/>
      <c r="Y675" s="53"/>
    </row>
    <row r="676" spans="1:25" ht="13.5" x14ac:dyDescent="0.25">
      <c r="A676" s="53"/>
      <c r="B676" s="53"/>
      <c r="C676" s="53"/>
      <c r="E676" s="53"/>
      <c r="F676" s="53"/>
      <c r="G676" s="53"/>
      <c r="M676" s="53"/>
      <c r="N676" s="53"/>
      <c r="O676" s="53"/>
      <c r="Q676" s="53"/>
      <c r="R676" s="53"/>
      <c r="S676" s="53"/>
      <c r="T676" s="53"/>
      <c r="U676" s="53"/>
      <c r="V676" s="53"/>
      <c r="W676" s="53"/>
      <c r="X676" s="53"/>
      <c r="Y676" s="53"/>
    </row>
    <row r="677" spans="1:25" ht="13.5" x14ac:dyDescent="0.25">
      <c r="A677" s="53"/>
      <c r="B677" s="53"/>
      <c r="C677" s="53"/>
      <c r="E677" s="53"/>
      <c r="F677" s="53"/>
      <c r="G677" s="53"/>
      <c r="M677" s="53"/>
      <c r="N677" s="53"/>
      <c r="O677" s="53"/>
      <c r="Q677" s="53"/>
      <c r="R677" s="53"/>
      <c r="S677" s="53"/>
      <c r="T677" s="53"/>
      <c r="U677" s="53"/>
      <c r="V677" s="53"/>
      <c r="W677" s="53"/>
      <c r="X677" s="53"/>
      <c r="Y677" s="53"/>
    </row>
    <row r="678" spans="1:25" ht="13.5" x14ac:dyDescent="0.25">
      <c r="A678" s="53"/>
      <c r="B678" s="53"/>
      <c r="C678" s="53"/>
      <c r="E678" s="53"/>
      <c r="F678" s="53"/>
      <c r="G678" s="53"/>
      <c r="M678" s="53"/>
      <c r="N678" s="53"/>
      <c r="O678" s="53"/>
      <c r="Q678" s="53"/>
      <c r="R678" s="53"/>
      <c r="S678" s="53"/>
      <c r="T678" s="53"/>
      <c r="U678" s="53"/>
      <c r="V678" s="53"/>
      <c r="W678" s="53"/>
      <c r="X678" s="53"/>
      <c r="Y678" s="53"/>
    </row>
    <row r="679" spans="1:25" ht="13.5" x14ac:dyDescent="0.25">
      <c r="A679" s="53"/>
      <c r="B679" s="53"/>
      <c r="C679" s="53"/>
      <c r="E679" s="53"/>
      <c r="F679" s="53"/>
      <c r="G679" s="53"/>
      <c r="M679" s="53"/>
      <c r="N679" s="53"/>
      <c r="O679" s="53"/>
      <c r="Q679" s="53"/>
      <c r="R679" s="53"/>
      <c r="S679" s="53"/>
      <c r="T679" s="53"/>
      <c r="U679" s="53"/>
      <c r="V679" s="53"/>
      <c r="W679" s="53"/>
      <c r="X679" s="53"/>
      <c r="Y679" s="53"/>
    </row>
    <row r="680" spans="1:25" ht="13.5" x14ac:dyDescent="0.25">
      <c r="A680" s="53"/>
      <c r="B680" s="53"/>
      <c r="C680" s="53"/>
      <c r="E680" s="53"/>
      <c r="F680" s="53"/>
      <c r="G680" s="53"/>
      <c r="M680" s="53"/>
      <c r="N680" s="53"/>
      <c r="O680" s="53"/>
      <c r="Q680" s="53"/>
      <c r="R680" s="53"/>
      <c r="S680" s="53"/>
      <c r="T680" s="53"/>
      <c r="U680" s="53"/>
      <c r="V680" s="53"/>
      <c r="W680" s="53"/>
      <c r="X680" s="53"/>
      <c r="Y680" s="53"/>
    </row>
    <row r="681" spans="1:25" ht="13.5" x14ac:dyDescent="0.25">
      <c r="A681" s="53"/>
      <c r="B681" s="53"/>
      <c r="C681" s="53"/>
      <c r="E681" s="53"/>
      <c r="F681" s="53"/>
      <c r="G681" s="53"/>
      <c r="M681" s="53"/>
      <c r="N681" s="53"/>
      <c r="O681" s="53"/>
      <c r="Q681" s="53"/>
      <c r="R681" s="53"/>
      <c r="S681" s="53"/>
      <c r="T681" s="53"/>
      <c r="U681" s="53"/>
      <c r="V681" s="53"/>
      <c r="W681" s="53"/>
      <c r="X681" s="53"/>
      <c r="Y681" s="53"/>
    </row>
    <row r="682" spans="1:25" ht="13.5" x14ac:dyDescent="0.25">
      <c r="A682" s="53"/>
      <c r="B682" s="53"/>
      <c r="C682" s="53"/>
      <c r="E682" s="53"/>
      <c r="F682" s="53"/>
      <c r="G682" s="53"/>
      <c r="M682" s="53"/>
      <c r="N682" s="53"/>
      <c r="O682" s="53"/>
      <c r="Q682" s="53"/>
      <c r="R682" s="53"/>
      <c r="S682" s="53"/>
      <c r="T682" s="53"/>
      <c r="U682" s="53"/>
      <c r="V682" s="53"/>
      <c r="W682" s="53"/>
      <c r="X682" s="53"/>
      <c r="Y682" s="53"/>
    </row>
    <row r="683" spans="1:25" ht="13.5" x14ac:dyDescent="0.25">
      <c r="A683" s="53"/>
      <c r="B683" s="53"/>
      <c r="C683" s="53"/>
      <c r="E683" s="53"/>
      <c r="F683" s="53"/>
      <c r="G683" s="53"/>
      <c r="M683" s="53"/>
      <c r="N683" s="53"/>
      <c r="O683" s="53"/>
      <c r="Q683" s="53"/>
      <c r="R683" s="53"/>
      <c r="S683" s="53"/>
      <c r="T683" s="53"/>
      <c r="U683" s="53"/>
      <c r="V683" s="53"/>
      <c r="W683" s="53"/>
      <c r="X683" s="53"/>
      <c r="Y683" s="53"/>
    </row>
    <row r="684" spans="1:25" ht="13.5" x14ac:dyDescent="0.25">
      <c r="A684" s="53"/>
      <c r="B684" s="53"/>
      <c r="C684" s="53"/>
      <c r="E684" s="53"/>
      <c r="F684" s="53"/>
      <c r="G684" s="53"/>
      <c r="M684" s="53"/>
      <c r="N684" s="53"/>
      <c r="O684" s="53"/>
      <c r="Q684" s="53"/>
      <c r="R684" s="53"/>
      <c r="S684" s="53"/>
      <c r="T684" s="53"/>
      <c r="U684" s="53"/>
      <c r="V684" s="53"/>
      <c r="W684" s="53"/>
      <c r="X684" s="53"/>
      <c r="Y684" s="53"/>
    </row>
    <row r="685" spans="1:25" ht="13.5" x14ac:dyDescent="0.25">
      <c r="A685" s="53"/>
      <c r="B685" s="53"/>
      <c r="C685" s="53"/>
      <c r="E685" s="53"/>
      <c r="F685" s="53"/>
      <c r="G685" s="53"/>
      <c r="M685" s="53"/>
      <c r="N685" s="53"/>
      <c r="O685" s="53"/>
      <c r="Q685" s="53"/>
      <c r="R685" s="53"/>
      <c r="S685" s="53"/>
      <c r="T685" s="53"/>
      <c r="U685" s="53"/>
      <c r="V685" s="53"/>
      <c r="W685" s="53"/>
      <c r="X685" s="53"/>
      <c r="Y685" s="53"/>
    </row>
    <row r="686" spans="1:25" ht="13.5" x14ac:dyDescent="0.25">
      <c r="A686" s="53"/>
      <c r="B686" s="53"/>
      <c r="C686" s="53"/>
      <c r="E686" s="53"/>
      <c r="F686" s="53"/>
      <c r="G686" s="53"/>
      <c r="M686" s="53"/>
      <c r="N686" s="53"/>
      <c r="O686" s="53"/>
      <c r="Q686" s="53"/>
      <c r="R686" s="53"/>
      <c r="S686" s="53"/>
      <c r="T686" s="53"/>
      <c r="U686" s="53"/>
      <c r="V686" s="53"/>
      <c r="W686" s="53"/>
      <c r="X686" s="53"/>
      <c r="Y686" s="53"/>
    </row>
    <row r="687" spans="1:25" ht="13.5" x14ac:dyDescent="0.25">
      <c r="A687" s="53"/>
      <c r="B687" s="53"/>
      <c r="C687" s="53"/>
      <c r="E687" s="53"/>
      <c r="F687" s="53"/>
      <c r="G687" s="53"/>
      <c r="M687" s="53"/>
      <c r="N687" s="53"/>
      <c r="O687" s="53"/>
      <c r="Q687" s="53"/>
      <c r="R687" s="53"/>
      <c r="S687" s="53"/>
      <c r="T687" s="53"/>
      <c r="U687" s="53"/>
      <c r="V687" s="53"/>
      <c r="W687" s="53"/>
      <c r="X687" s="53"/>
      <c r="Y687" s="53"/>
    </row>
    <row r="688" spans="1:25" ht="13.5" x14ac:dyDescent="0.25">
      <c r="A688" s="53"/>
      <c r="B688" s="53"/>
      <c r="C688" s="53"/>
      <c r="E688" s="53"/>
      <c r="F688" s="53"/>
      <c r="G688" s="53"/>
      <c r="M688" s="53"/>
      <c r="N688" s="53"/>
      <c r="O688" s="53"/>
      <c r="Q688" s="53"/>
      <c r="R688" s="53"/>
      <c r="S688" s="53"/>
      <c r="T688" s="53"/>
      <c r="U688" s="53"/>
      <c r="V688" s="53"/>
      <c r="W688" s="53"/>
      <c r="X688" s="53"/>
      <c r="Y688" s="53"/>
    </row>
    <row r="689" spans="1:25" ht="13.5" x14ac:dyDescent="0.25">
      <c r="A689" s="53"/>
      <c r="B689" s="53"/>
      <c r="C689" s="53"/>
      <c r="E689" s="53"/>
      <c r="F689" s="53"/>
      <c r="G689" s="53"/>
      <c r="M689" s="53"/>
      <c r="N689" s="53"/>
      <c r="O689" s="53"/>
      <c r="Q689" s="53"/>
      <c r="R689" s="53"/>
      <c r="S689" s="53"/>
      <c r="T689" s="53"/>
      <c r="U689" s="53"/>
      <c r="V689" s="53"/>
      <c r="W689" s="53"/>
      <c r="X689" s="53"/>
      <c r="Y689" s="53"/>
    </row>
    <row r="690" spans="1:25" ht="13.5" x14ac:dyDescent="0.25">
      <c r="A690" s="53"/>
      <c r="B690" s="53"/>
      <c r="C690" s="53"/>
      <c r="E690" s="53"/>
      <c r="F690" s="53"/>
      <c r="G690" s="53"/>
      <c r="M690" s="53"/>
      <c r="N690" s="53"/>
      <c r="O690" s="53"/>
      <c r="Q690" s="53"/>
      <c r="R690" s="53"/>
      <c r="S690" s="53"/>
      <c r="T690" s="53"/>
      <c r="U690" s="53"/>
      <c r="V690" s="53"/>
      <c r="W690" s="53"/>
      <c r="X690" s="53"/>
      <c r="Y690" s="53"/>
    </row>
    <row r="691" spans="1:25" ht="13.5" x14ac:dyDescent="0.25">
      <c r="A691" s="53"/>
      <c r="B691" s="53"/>
      <c r="C691" s="53"/>
      <c r="E691" s="53"/>
      <c r="F691" s="53"/>
      <c r="G691" s="53"/>
      <c r="M691" s="53"/>
      <c r="N691" s="53"/>
      <c r="O691" s="53"/>
      <c r="Q691" s="53"/>
      <c r="R691" s="53"/>
      <c r="S691" s="53"/>
      <c r="T691" s="53"/>
      <c r="U691" s="53"/>
      <c r="V691" s="53"/>
      <c r="W691" s="53"/>
      <c r="X691" s="53"/>
      <c r="Y691" s="53"/>
    </row>
    <row r="692" spans="1:25" ht="13.5" x14ac:dyDescent="0.25">
      <c r="A692" s="53"/>
      <c r="B692" s="53"/>
      <c r="C692" s="53"/>
      <c r="E692" s="53"/>
      <c r="F692" s="53"/>
      <c r="G692" s="53"/>
      <c r="M692" s="53"/>
      <c r="N692" s="53"/>
      <c r="O692" s="53"/>
      <c r="Q692" s="53"/>
      <c r="R692" s="53"/>
      <c r="S692" s="53"/>
      <c r="T692" s="53"/>
      <c r="U692" s="53"/>
      <c r="V692" s="53"/>
      <c r="W692" s="53"/>
      <c r="X692" s="53"/>
      <c r="Y692" s="53"/>
    </row>
    <row r="693" spans="1:25" ht="13.5" x14ac:dyDescent="0.25">
      <c r="A693" s="53"/>
      <c r="B693" s="53"/>
      <c r="C693" s="53"/>
      <c r="E693" s="53"/>
      <c r="F693" s="53"/>
      <c r="G693" s="53"/>
      <c r="M693" s="53"/>
      <c r="N693" s="53"/>
      <c r="O693" s="53"/>
      <c r="Q693" s="53"/>
      <c r="R693" s="53"/>
      <c r="S693" s="53"/>
      <c r="T693" s="53"/>
      <c r="U693" s="53"/>
      <c r="V693" s="53"/>
      <c r="W693" s="53"/>
      <c r="X693" s="53"/>
      <c r="Y693" s="53"/>
    </row>
    <row r="694" spans="1:25" ht="13.5" x14ac:dyDescent="0.25">
      <c r="A694" s="53"/>
      <c r="B694" s="53"/>
      <c r="C694" s="53"/>
      <c r="E694" s="53"/>
      <c r="F694" s="53"/>
      <c r="G694" s="53"/>
      <c r="M694" s="53"/>
      <c r="N694" s="53"/>
      <c r="O694" s="53"/>
      <c r="Q694" s="53"/>
      <c r="R694" s="53"/>
      <c r="S694" s="53"/>
      <c r="T694" s="53"/>
      <c r="U694" s="53"/>
      <c r="V694" s="53"/>
      <c r="W694" s="53"/>
      <c r="X694" s="53"/>
      <c r="Y694" s="53"/>
    </row>
    <row r="695" spans="1:25" ht="13.5" x14ac:dyDescent="0.25">
      <c r="A695" s="53"/>
      <c r="B695" s="53"/>
      <c r="C695" s="53"/>
      <c r="E695" s="53"/>
      <c r="F695" s="53"/>
      <c r="G695" s="53"/>
      <c r="M695" s="53"/>
      <c r="N695" s="53"/>
      <c r="O695" s="53"/>
      <c r="Q695" s="53"/>
      <c r="R695" s="53"/>
      <c r="S695" s="53"/>
      <c r="T695" s="53"/>
      <c r="U695" s="53"/>
      <c r="V695" s="53"/>
      <c r="W695" s="53"/>
      <c r="X695" s="53"/>
      <c r="Y695" s="53"/>
    </row>
    <row r="696" spans="1:25" ht="13.5" x14ac:dyDescent="0.25">
      <c r="A696" s="53"/>
      <c r="B696" s="53"/>
      <c r="C696" s="53"/>
      <c r="E696" s="53"/>
      <c r="F696" s="53"/>
      <c r="G696" s="53"/>
      <c r="M696" s="53"/>
      <c r="N696" s="53"/>
      <c r="O696" s="53"/>
      <c r="Q696" s="53"/>
      <c r="R696" s="53"/>
      <c r="S696" s="53"/>
      <c r="T696" s="53"/>
      <c r="U696" s="53"/>
      <c r="V696" s="53"/>
      <c r="W696" s="53"/>
      <c r="X696" s="53"/>
      <c r="Y696" s="53"/>
    </row>
    <row r="697" spans="1:25" ht="13.5" x14ac:dyDescent="0.25">
      <c r="A697" s="53"/>
      <c r="B697" s="53"/>
      <c r="C697" s="53"/>
      <c r="E697" s="53"/>
      <c r="F697" s="53"/>
      <c r="G697" s="53"/>
      <c r="M697" s="53"/>
      <c r="N697" s="53"/>
      <c r="O697" s="53"/>
      <c r="Q697" s="53"/>
      <c r="R697" s="53"/>
      <c r="S697" s="53"/>
      <c r="T697" s="53"/>
      <c r="U697" s="53"/>
      <c r="V697" s="53"/>
      <c r="W697" s="53"/>
      <c r="X697" s="53"/>
      <c r="Y697" s="53"/>
    </row>
    <row r="698" spans="1:25" ht="13.5" x14ac:dyDescent="0.25">
      <c r="A698" s="53"/>
      <c r="B698" s="53"/>
      <c r="C698" s="53"/>
      <c r="E698" s="53"/>
      <c r="F698" s="53"/>
      <c r="G698" s="53"/>
      <c r="M698" s="53"/>
      <c r="N698" s="53"/>
      <c r="O698" s="53"/>
      <c r="Q698" s="53"/>
      <c r="R698" s="53"/>
      <c r="S698" s="53"/>
      <c r="T698" s="53"/>
      <c r="U698" s="53"/>
      <c r="V698" s="53"/>
      <c r="W698" s="53"/>
      <c r="X698" s="53"/>
      <c r="Y698" s="53"/>
    </row>
    <row r="699" spans="1:25" ht="13.5" x14ac:dyDescent="0.25">
      <c r="A699" s="53"/>
      <c r="B699" s="53"/>
      <c r="C699" s="53"/>
      <c r="E699" s="53"/>
      <c r="F699" s="53"/>
      <c r="G699" s="53"/>
      <c r="M699" s="53"/>
      <c r="N699" s="53"/>
      <c r="O699" s="53"/>
      <c r="Q699" s="53"/>
      <c r="R699" s="53"/>
      <c r="S699" s="53"/>
      <c r="T699" s="53"/>
      <c r="U699" s="53"/>
      <c r="V699" s="53"/>
      <c r="W699" s="53"/>
      <c r="X699" s="53"/>
      <c r="Y699" s="53"/>
    </row>
    <row r="700" spans="1:25" ht="13.5" x14ac:dyDescent="0.25">
      <c r="A700" s="53"/>
      <c r="B700" s="53"/>
      <c r="C700" s="53"/>
      <c r="E700" s="53"/>
      <c r="F700" s="53"/>
      <c r="G700" s="53"/>
      <c r="M700" s="53"/>
      <c r="N700" s="53"/>
      <c r="O700" s="53"/>
      <c r="Q700" s="53"/>
      <c r="R700" s="53"/>
      <c r="S700" s="53"/>
      <c r="T700" s="53"/>
      <c r="U700" s="53"/>
      <c r="V700" s="53"/>
      <c r="W700" s="53"/>
      <c r="X700" s="53"/>
      <c r="Y700" s="53"/>
    </row>
    <row r="701" spans="1:25" ht="13.5" x14ac:dyDescent="0.25">
      <c r="A701" s="53"/>
      <c r="B701" s="53"/>
      <c r="C701" s="53"/>
      <c r="E701" s="53"/>
      <c r="F701" s="53"/>
      <c r="G701" s="53"/>
      <c r="M701" s="53"/>
      <c r="N701" s="53"/>
      <c r="O701" s="53"/>
      <c r="Q701" s="53"/>
      <c r="R701" s="53"/>
      <c r="S701" s="53"/>
      <c r="T701" s="53"/>
      <c r="U701" s="53"/>
      <c r="V701" s="53"/>
      <c r="W701" s="53"/>
      <c r="X701" s="53"/>
      <c r="Y701" s="53"/>
    </row>
    <row r="702" spans="1:25" ht="13.5" x14ac:dyDescent="0.25">
      <c r="A702" s="53"/>
      <c r="B702" s="53"/>
      <c r="C702" s="53"/>
      <c r="E702" s="53"/>
      <c r="F702" s="53"/>
      <c r="G702" s="53"/>
      <c r="M702" s="53"/>
      <c r="N702" s="53"/>
      <c r="O702" s="53"/>
      <c r="Q702" s="53"/>
      <c r="R702" s="53"/>
      <c r="S702" s="53"/>
      <c r="T702" s="53"/>
      <c r="U702" s="53"/>
      <c r="V702" s="53"/>
      <c r="W702" s="53"/>
      <c r="X702" s="53"/>
      <c r="Y702" s="53"/>
    </row>
    <row r="703" spans="1:25" ht="13.5" x14ac:dyDescent="0.25">
      <c r="A703" s="53"/>
      <c r="B703" s="53"/>
      <c r="C703" s="53"/>
      <c r="E703" s="53"/>
      <c r="F703" s="53"/>
      <c r="G703" s="53"/>
      <c r="M703" s="53"/>
      <c r="N703" s="53"/>
      <c r="O703" s="53"/>
      <c r="Q703" s="53"/>
      <c r="R703" s="53"/>
      <c r="S703" s="53"/>
      <c r="T703" s="53"/>
      <c r="U703" s="53"/>
      <c r="V703" s="53"/>
      <c r="W703" s="53"/>
      <c r="X703" s="53"/>
      <c r="Y703" s="53"/>
    </row>
    <row r="704" spans="1:25" ht="13.5" x14ac:dyDescent="0.25">
      <c r="A704" s="53"/>
      <c r="B704" s="53"/>
      <c r="C704" s="53"/>
      <c r="E704" s="53"/>
      <c r="F704" s="53"/>
      <c r="G704" s="53"/>
      <c r="M704" s="53"/>
      <c r="N704" s="53"/>
      <c r="O704" s="53"/>
      <c r="Q704" s="53"/>
      <c r="R704" s="53"/>
      <c r="S704" s="53"/>
      <c r="T704" s="53"/>
      <c r="U704" s="53"/>
      <c r="V704" s="53"/>
      <c r="W704" s="53"/>
      <c r="X704" s="53"/>
      <c r="Y704" s="53"/>
    </row>
    <row r="705" spans="1:25" ht="13.5" x14ac:dyDescent="0.25">
      <c r="A705" s="53"/>
      <c r="B705" s="53"/>
      <c r="C705" s="53"/>
      <c r="E705" s="53"/>
      <c r="F705" s="53"/>
      <c r="G705" s="53"/>
      <c r="M705" s="53"/>
      <c r="N705" s="53"/>
      <c r="O705" s="53"/>
      <c r="Q705" s="53"/>
      <c r="R705" s="53"/>
      <c r="S705" s="53"/>
      <c r="T705" s="53"/>
      <c r="U705" s="53"/>
      <c r="V705" s="53"/>
      <c r="W705" s="53"/>
      <c r="X705" s="53"/>
      <c r="Y705" s="53"/>
    </row>
    <row r="706" spans="1:25" ht="13.5" x14ac:dyDescent="0.25">
      <c r="A706" s="53"/>
      <c r="B706" s="53"/>
      <c r="C706" s="53"/>
      <c r="E706" s="53"/>
      <c r="F706" s="53"/>
      <c r="G706" s="53"/>
      <c r="M706" s="53"/>
      <c r="N706" s="53"/>
      <c r="O706" s="53"/>
      <c r="Q706" s="53"/>
      <c r="R706" s="53"/>
      <c r="S706" s="53"/>
      <c r="T706" s="53"/>
      <c r="U706" s="53"/>
      <c r="V706" s="53"/>
      <c r="W706" s="53"/>
      <c r="X706" s="53"/>
      <c r="Y706" s="53"/>
    </row>
    <row r="707" spans="1:25" ht="13.5" x14ac:dyDescent="0.25">
      <c r="A707" s="53"/>
      <c r="B707" s="53"/>
      <c r="C707" s="53"/>
      <c r="E707" s="53"/>
      <c r="F707" s="53"/>
      <c r="G707" s="53"/>
      <c r="M707" s="53"/>
      <c r="N707" s="53"/>
      <c r="O707" s="53"/>
      <c r="Q707" s="53"/>
      <c r="R707" s="53"/>
      <c r="S707" s="53"/>
      <c r="T707" s="53"/>
      <c r="U707" s="53"/>
      <c r="V707" s="53"/>
      <c r="W707" s="53"/>
      <c r="X707" s="53"/>
      <c r="Y707" s="53"/>
    </row>
    <row r="708" spans="1:25" ht="13.5" x14ac:dyDescent="0.25">
      <c r="A708" s="53"/>
      <c r="B708" s="53"/>
      <c r="C708" s="53"/>
      <c r="E708" s="53"/>
      <c r="F708" s="53"/>
      <c r="G708" s="53"/>
      <c r="M708" s="53"/>
      <c r="N708" s="53"/>
      <c r="O708" s="53"/>
      <c r="Q708" s="53"/>
      <c r="R708" s="53"/>
      <c r="S708" s="53"/>
      <c r="T708" s="53"/>
      <c r="U708" s="53"/>
      <c r="V708" s="53"/>
      <c r="W708" s="53"/>
      <c r="X708" s="53"/>
      <c r="Y708" s="53"/>
    </row>
    <row r="709" spans="1:25" ht="13.5" x14ac:dyDescent="0.25">
      <c r="A709" s="53"/>
      <c r="B709" s="53"/>
      <c r="C709" s="53"/>
      <c r="E709" s="53"/>
      <c r="F709" s="53"/>
      <c r="G709" s="53"/>
      <c r="M709" s="53"/>
      <c r="N709" s="53"/>
      <c r="O709" s="53"/>
      <c r="Q709" s="53"/>
      <c r="R709" s="53"/>
      <c r="S709" s="53"/>
      <c r="T709" s="53"/>
      <c r="U709" s="53"/>
      <c r="V709" s="53"/>
      <c r="W709" s="53"/>
      <c r="X709" s="53"/>
      <c r="Y709" s="53"/>
    </row>
    <row r="710" spans="1:25" ht="13.5" x14ac:dyDescent="0.25">
      <c r="A710" s="53"/>
      <c r="B710" s="53"/>
      <c r="C710" s="53"/>
      <c r="E710" s="53"/>
      <c r="F710" s="53"/>
      <c r="G710" s="53"/>
      <c r="M710" s="53"/>
      <c r="N710" s="53"/>
      <c r="O710" s="53"/>
      <c r="Q710" s="53"/>
      <c r="R710" s="53"/>
      <c r="S710" s="53"/>
      <c r="T710" s="53"/>
      <c r="U710" s="53"/>
      <c r="V710" s="53"/>
      <c r="W710" s="53"/>
      <c r="X710" s="53"/>
      <c r="Y710" s="53"/>
    </row>
    <row r="711" spans="1:25" ht="13.5" x14ac:dyDescent="0.25">
      <c r="A711" s="53"/>
      <c r="B711" s="53"/>
      <c r="C711" s="53"/>
      <c r="E711" s="53"/>
      <c r="F711" s="53"/>
      <c r="G711" s="53"/>
      <c r="M711" s="53"/>
      <c r="N711" s="53"/>
      <c r="O711" s="53"/>
      <c r="Q711" s="53"/>
      <c r="R711" s="53"/>
      <c r="S711" s="53"/>
      <c r="T711" s="53"/>
      <c r="U711" s="53"/>
      <c r="V711" s="53"/>
      <c r="W711" s="53"/>
      <c r="X711" s="53"/>
      <c r="Y711" s="53"/>
    </row>
    <row r="712" spans="1:25" ht="13.5" x14ac:dyDescent="0.25">
      <c r="A712" s="53"/>
      <c r="B712" s="53"/>
      <c r="C712" s="53"/>
      <c r="E712" s="53"/>
      <c r="F712" s="53"/>
      <c r="G712" s="53"/>
      <c r="M712" s="53"/>
      <c r="N712" s="53"/>
      <c r="O712" s="53"/>
      <c r="Q712" s="53"/>
      <c r="R712" s="53"/>
      <c r="S712" s="53"/>
      <c r="T712" s="53"/>
      <c r="U712" s="53"/>
      <c r="V712" s="53"/>
      <c r="W712" s="53"/>
      <c r="X712" s="53"/>
      <c r="Y712" s="53"/>
    </row>
    <row r="713" spans="1:25" ht="13.5" x14ac:dyDescent="0.25">
      <c r="A713" s="53"/>
      <c r="B713" s="53"/>
      <c r="C713" s="53"/>
      <c r="E713" s="53"/>
      <c r="F713" s="53"/>
      <c r="G713" s="53"/>
      <c r="M713" s="53"/>
      <c r="N713" s="53"/>
      <c r="O713" s="53"/>
      <c r="Q713" s="53"/>
      <c r="R713" s="53"/>
      <c r="S713" s="53"/>
      <c r="T713" s="53"/>
      <c r="U713" s="53"/>
      <c r="V713" s="53"/>
      <c r="W713" s="53"/>
      <c r="X713" s="53"/>
      <c r="Y713" s="53"/>
    </row>
    <row r="714" spans="1:25" ht="13.5" x14ac:dyDescent="0.25">
      <c r="A714" s="53"/>
      <c r="B714" s="53"/>
      <c r="C714" s="53"/>
      <c r="E714" s="53"/>
      <c r="F714" s="53"/>
      <c r="G714" s="53"/>
      <c r="M714" s="53"/>
      <c r="N714" s="53"/>
      <c r="O714" s="53"/>
      <c r="Q714" s="53"/>
      <c r="R714" s="53"/>
      <c r="S714" s="53"/>
      <c r="T714" s="53"/>
      <c r="U714" s="53"/>
      <c r="V714" s="53"/>
      <c r="W714" s="53"/>
      <c r="X714" s="53"/>
      <c r="Y714" s="53"/>
    </row>
    <row r="715" spans="1:25" ht="13.5" x14ac:dyDescent="0.25">
      <c r="A715" s="53"/>
      <c r="B715" s="53"/>
      <c r="C715" s="53"/>
      <c r="E715" s="53"/>
      <c r="F715" s="53"/>
      <c r="G715" s="53"/>
      <c r="M715" s="53"/>
      <c r="N715" s="53"/>
      <c r="O715" s="53"/>
      <c r="Q715" s="53"/>
      <c r="R715" s="53"/>
      <c r="S715" s="53"/>
      <c r="T715" s="53"/>
      <c r="U715" s="53"/>
      <c r="V715" s="53"/>
      <c r="W715" s="53"/>
      <c r="X715" s="53"/>
      <c r="Y715" s="53"/>
    </row>
    <row r="716" spans="1:25" ht="13.5" x14ac:dyDescent="0.25">
      <c r="A716" s="53"/>
      <c r="B716" s="53"/>
      <c r="C716" s="53"/>
      <c r="E716" s="53"/>
      <c r="F716" s="53"/>
      <c r="G716" s="53"/>
      <c r="M716" s="53"/>
      <c r="N716" s="53"/>
      <c r="O716" s="53"/>
      <c r="Q716" s="53"/>
      <c r="R716" s="53"/>
      <c r="S716" s="53"/>
      <c r="T716" s="53"/>
      <c r="U716" s="53"/>
      <c r="V716" s="53"/>
      <c r="W716" s="53"/>
      <c r="X716" s="53"/>
      <c r="Y716" s="53"/>
    </row>
    <row r="717" spans="1:25" ht="13.5" x14ac:dyDescent="0.25">
      <c r="A717" s="53"/>
      <c r="B717" s="53"/>
      <c r="C717" s="53"/>
      <c r="E717" s="53"/>
      <c r="F717" s="53"/>
      <c r="G717" s="53"/>
      <c r="M717" s="53"/>
      <c r="N717" s="53"/>
      <c r="O717" s="53"/>
      <c r="Q717" s="53"/>
      <c r="R717" s="53"/>
      <c r="S717" s="53"/>
      <c r="T717" s="53"/>
      <c r="U717" s="53"/>
      <c r="V717" s="53"/>
      <c r="W717" s="53"/>
      <c r="X717" s="53"/>
      <c r="Y717" s="53"/>
    </row>
    <row r="718" spans="1:25" ht="13.5" x14ac:dyDescent="0.25">
      <c r="A718" s="53"/>
      <c r="B718" s="53"/>
      <c r="C718" s="53"/>
      <c r="E718" s="53"/>
      <c r="F718" s="53"/>
      <c r="G718" s="53"/>
      <c r="M718" s="53"/>
      <c r="N718" s="53"/>
      <c r="O718" s="53"/>
      <c r="Q718" s="53"/>
      <c r="R718" s="53"/>
      <c r="S718" s="53"/>
      <c r="T718" s="53"/>
      <c r="U718" s="53"/>
      <c r="V718" s="53"/>
      <c r="W718" s="53"/>
      <c r="X718" s="53"/>
      <c r="Y718" s="53"/>
    </row>
    <row r="719" spans="1:25" ht="13.5" x14ac:dyDescent="0.25">
      <c r="A719" s="53"/>
      <c r="B719" s="53"/>
      <c r="C719" s="53"/>
      <c r="E719" s="53"/>
      <c r="F719" s="53"/>
      <c r="G719" s="53"/>
      <c r="M719" s="53"/>
      <c r="N719" s="53"/>
      <c r="O719" s="53"/>
      <c r="Q719" s="53"/>
      <c r="R719" s="53"/>
      <c r="S719" s="53"/>
      <c r="T719" s="53"/>
      <c r="U719" s="53"/>
      <c r="V719" s="53"/>
      <c r="W719" s="53"/>
      <c r="X719" s="53"/>
      <c r="Y719" s="53"/>
    </row>
    <row r="720" spans="1:25" ht="13.5" x14ac:dyDescent="0.25">
      <c r="A720" s="53"/>
      <c r="B720" s="53"/>
      <c r="C720" s="53"/>
      <c r="E720" s="53"/>
      <c r="F720" s="53"/>
      <c r="G720" s="53"/>
      <c r="M720" s="53"/>
      <c r="N720" s="53"/>
      <c r="O720" s="53"/>
      <c r="Q720" s="53"/>
      <c r="R720" s="53"/>
      <c r="S720" s="53"/>
      <c r="T720" s="53"/>
      <c r="U720" s="53"/>
      <c r="V720" s="53"/>
      <c r="W720" s="53"/>
      <c r="X720" s="53"/>
      <c r="Y720" s="53"/>
    </row>
    <row r="721" spans="1:25" ht="13.5" x14ac:dyDescent="0.25">
      <c r="A721" s="53"/>
      <c r="B721" s="53"/>
      <c r="C721" s="53"/>
      <c r="E721" s="53"/>
      <c r="F721" s="53"/>
      <c r="G721" s="53"/>
      <c r="M721" s="53"/>
      <c r="N721" s="53"/>
      <c r="O721" s="53"/>
      <c r="Q721" s="53"/>
      <c r="R721" s="53"/>
      <c r="S721" s="53"/>
      <c r="T721" s="53"/>
      <c r="U721" s="53"/>
      <c r="V721" s="53"/>
      <c r="W721" s="53"/>
      <c r="X721" s="53"/>
      <c r="Y721" s="53"/>
    </row>
    <row r="722" spans="1:25" ht="13.5" x14ac:dyDescent="0.25">
      <c r="A722" s="53"/>
      <c r="B722" s="53"/>
      <c r="C722" s="53"/>
      <c r="E722" s="53"/>
      <c r="F722" s="53"/>
      <c r="G722" s="53"/>
      <c r="M722" s="53"/>
      <c r="N722" s="53"/>
      <c r="O722" s="53"/>
      <c r="Q722" s="53"/>
      <c r="R722" s="53"/>
      <c r="S722" s="53"/>
      <c r="T722" s="53"/>
      <c r="U722" s="53"/>
      <c r="V722" s="53"/>
      <c r="W722" s="53"/>
      <c r="X722" s="53"/>
      <c r="Y722" s="53"/>
    </row>
    <row r="723" spans="1:25" ht="13.5" x14ac:dyDescent="0.25">
      <c r="A723" s="53"/>
      <c r="B723" s="53"/>
      <c r="C723" s="53"/>
      <c r="E723" s="53"/>
      <c r="F723" s="53"/>
      <c r="G723" s="53"/>
      <c r="M723" s="53"/>
      <c r="N723" s="53"/>
      <c r="O723" s="53"/>
      <c r="Q723" s="53"/>
      <c r="R723" s="53"/>
      <c r="S723" s="53"/>
      <c r="T723" s="53"/>
      <c r="U723" s="53"/>
      <c r="V723" s="53"/>
      <c r="W723" s="53"/>
      <c r="X723" s="53"/>
      <c r="Y723" s="53"/>
    </row>
    <row r="724" spans="1:25" ht="13.5" x14ac:dyDescent="0.25">
      <c r="A724" s="53"/>
      <c r="B724" s="53"/>
      <c r="C724" s="53"/>
      <c r="E724" s="53"/>
      <c r="F724" s="53"/>
      <c r="G724" s="53"/>
      <c r="M724" s="53"/>
      <c r="N724" s="53"/>
      <c r="O724" s="53"/>
      <c r="Q724" s="53"/>
      <c r="R724" s="53"/>
      <c r="S724" s="53"/>
      <c r="T724" s="53"/>
      <c r="U724" s="53"/>
      <c r="V724" s="53"/>
      <c r="W724" s="53"/>
      <c r="X724" s="53"/>
      <c r="Y724" s="53"/>
    </row>
    <row r="725" spans="1:25" ht="13.5" x14ac:dyDescent="0.25">
      <c r="A725" s="53"/>
      <c r="B725" s="53"/>
      <c r="C725" s="53"/>
      <c r="E725" s="53"/>
      <c r="F725" s="53"/>
      <c r="G725" s="53"/>
      <c r="M725" s="53"/>
      <c r="N725" s="53"/>
      <c r="O725" s="53"/>
      <c r="Q725" s="53"/>
      <c r="R725" s="53"/>
      <c r="S725" s="53"/>
      <c r="T725" s="53"/>
      <c r="U725" s="53"/>
      <c r="V725" s="53"/>
      <c r="W725" s="53"/>
      <c r="X725" s="53"/>
      <c r="Y725" s="53"/>
    </row>
    <row r="726" spans="1:25" ht="13.5" x14ac:dyDescent="0.25">
      <c r="A726" s="53"/>
      <c r="B726" s="53"/>
      <c r="C726" s="53"/>
      <c r="E726" s="53"/>
      <c r="F726" s="53"/>
      <c r="G726" s="53"/>
      <c r="M726" s="53"/>
      <c r="N726" s="53"/>
      <c r="O726" s="53"/>
      <c r="Q726" s="53"/>
      <c r="R726" s="53"/>
      <c r="S726" s="53"/>
      <c r="T726" s="53"/>
      <c r="U726" s="53"/>
      <c r="V726" s="53"/>
      <c r="W726" s="53"/>
      <c r="X726" s="53"/>
      <c r="Y726" s="53"/>
    </row>
    <row r="727" spans="1:25" ht="13.5" x14ac:dyDescent="0.25">
      <c r="A727" s="53"/>
      <c r="B727" s="53"/>
      <c r="C727" s="53"/>
      <c r="E727" s="53"/>
      <c r="F727" s="53"/>
      <c r="G727" s="53"/>
      <c r="M727" s="53"/>
      <c r="N727" s="53"/>
      <c r="O727" s="53"/>
      <c r="Q727" s="53"/>
      <c r="R727" s="53"/>
      <c r="S727" s="53"/>
      <c r="T727" s="53"/>
      <c r="U727" s="53"/>
      <c r="V727" s="53"/>
      <c r="W727" s="53"/>
      <c r="X727" s="53"/>
      <c r="Y727" s="53"/>
    </row>
    <row r="728" spans="1:25" ht="13.5" x14ac:dyDescent="0.25">
      <c r="A728" s="53"/>
      <c r="B728" s="53"/>
      <c r="C728" s="53"/>
      <c r="E728" s="53"/>
      <c r="F728" s="53"/>
      <c r="G728" s="53"/>
      <c r="M728" s="53"/>
      <c r="N728" s="53"/>
      <c r="O728" s="53"/>
      <c r="Q728" s="53"/>
      <c r="R728" s="53"/>
      <c r="S728" s="53"/>
      <c r="T728" s="53"/>
      <c r="U728" s="53"/>
      <c r="V728" s="53"/>
      <c r="W728" s="53"/>
      <c r="X728" s="53"/>
      <c r="Y728" s="53"/>
    </row>
    <row r="729" spans="1:25" ht="13.5" x14ac:dyDescent="0.25">
      <c r="A729" s="53"/>
      <c r="B729" s="53"/>
      <c r="C729" s="53"/>
      <c r="E729" s="53"/>
      <c r="F729" s="53"/>
      <c r="G729" s="53"/>
      <c r="M729" s="53"/>
      <c r="N729" s="53"/>
      <c r="O729" s="53"/>
      <c r="Q729" s="53"/>
      <c r="R729" s="53"/>
      <c r="S729" s="53"/>
      <c r="T729" s="53"/>
      <c r="U729" s="53"/>
      <c r="V729" s="53"/>
      <c r="W729" s="53"/>
      <c r="X729" s="53"/>
      <c r="Y729" s="53"/>
    </row>
    <row r="730" spans="1:25" ht="13.5" x14ac:dyDescent="0.25">
      <c r="A730" s="53"/>
      <c r="B730" s="53"/>
      <c r="C730" s="53"/>
      <c r="E730" s="53"/>
      <c r="F730" s="53"/>
      <c r="G730" s="53"/>
      <c r="M730" s="53"/>
      <c r="N730" s="53"/>
      <c r="O730" s="53"/>
      <c r="Q730" s="53"/>
      <c r="R730" s="53"/>
      <c r="S730" s="53"/>
      <c r="T730" s="53"/>
      <c r="U730" s="53"/>
      <c r="V730" s="53"/>
      <c r="W730" s="53"/>
      <c r="X730" s="53"/>
      <c r="Y730" s="53"/>
    </row>
    <row r="731" spans="1:25" ht="13.5" x14ac:dyDescent="0.25">
      <c r="A731" s="53"/>
      <c r="B731" s="53"/>
      <c r="C731" s="53"/>
      <c r="E731" s="53"/>
      <c r="F731" s="53"/>
      <c r="G731" s="53"/>
      <c r="M731" s="53"/>
      <c r="N731" s="53"/>
      <c r="O731" s="53"/>
      <c r="Q731" s="53"/>
      <c r="R731" s="53"/>
      <c r="S731" s="53"/>
      <c r="T731" s="53"/>
      <c r="U731" s="53"/>
      <c r="V731" s="53"/>
      <c r="W731" s="53"/>
      <c r="X731" s="53"/>
      <c r="Y731" s="53"/>
    </row>
    <row r="732" spans="1:25" ht="13.5" x14ac:dyDescent="0.25">
      <c r="A732" s="53"/>
      <c r="B732" s="53"/>
      <c r="C732" s="53"/>
      <c r="E732" s="53"/>
      <c r="F732" s="53"/>
      <c r="G732" s="53"/>
      <c r="M732" s="53"/>
      <c r="N732" s="53"/>
      <c r="O732" s="53"/>
      <c r="Q732" s="53"/>
      <c r="R732" s="53"/>
      <c r="S732" s="53"/>
      <c r="T732" s="53"/>
      <c r="U732" s="53"/>
      <c r="V732" s="53"/>
      <c r="W732" s="53"/>
      <c r="X732" s="53"/>
      <c r="Y732" s="53"/>
    </row>
    <row r="733" spans="1:25" ht="13.5" x14ac:dyDescent="0.25">
      <c r="A733" s="53"/>
      <c r="B733" s="53"/>
      <c r="C733" s="53"/>
      <c r="E733" s="53"/>
      <c r="F733" s="53"/>
      <c r="G733" s="53"/>
      <c r="M733" s="53"/>
      <c r="N733" s="53"/>
      <c r="O733" s="53"/>
      <c r="Q733" s="53"/>
      <c r="R733" s="53"/>
      <c r="S733" s="53"/>
      <c r="T733" s="53"/>
      <c r="U733" s="53"/>
      <c r="V733" s="53"/>
      <c r="W733" s="53"/>
      <c r="X733" s="53"/>
      <c r="Y733" s="53"/>
    </row>
    <row r="734" spans="1:25" ht="13.5" x14ac:dyDescent="0.25">
      <c r="A734" s="53"/>
      <c r="B734" s="53"/>
      <c r="C734" s="53"/>
      <c r="E734" s="53"/>
      <c r="F734" s="53"/>
      <c r="G734" s="53"/>
      <c r="M734" s="53"/>
      <c r="N734" s="53"/>
      <c r="O734" s="53"/>
      <c r="Q734" s="53"/>
      <c r="R734" s="53"/>
      <c r="S734" s="53"/>
      <c r="T734" s="53"/>
      <c r="U734" s="53"/>
      <c r="V734" s="53"/>
      <c r="W734" s="53"/>
      <c r="X734" s="53"/>
      <c r="Y734" s="53"/>
    </row>
    <row r="735" spans="1:25" ht="13.5" x14ac:dyDescent="0.25">
      <c r="A735" s="53"/>
      <c r="B735" s="53"/>
      <c r="C735" s="53"/>
      <c r="E735" s="53"/>
      <c r="F735" s="53"/>
      <c r="G735" s="53"/>
      <c r="M735" s="53"/>
      <c r="N735" s="53"/>
      <c r="O735" s="53"/>
      <c r="Q735" s="53"/>
      <c r="R735" s="53"/>
      <c r="S735" s="53"/>
      <c r="T735" s="53"/>
      <c r="U735" s="53"/>
      <c r="V735" s="53"/>
      <c r="W735" s="53"/>
      <c r="X735" s="53"/>
      <c r="Y735" s="53"/>
    </row>
    <row r="736" spans="1:25" ht="13.5" x14ac:dyDescent="0.25">
      <c r="A736" s="53"/>
      <c r="B736" s="53"/>
      <c r="C736" s="53"/>
      <c r="E736" s="53"/>
      <c r="F736" s="53"/>
      <c r="G736" s="53"/>
      <c r="M736" s="53"/>
      <c r="N736" s="53"/>
      <c r="O736" s="53"/>
      <c r="Q736" s="53"/>
      <c r="R736" s="53"/>
      <c r="S736" s="53"/>
      <c r="T736" s="53"/>
      <c r="U736" s="53"/>
      <c r="V736" s="53"/>
      <c r="W736" s="53"/>
      <c r="X736" s="53"/>
      <c r="Y736" s="53"/>
    </row>
    <row r="737" spans="1:25" ht="13.5" x14ac:dyDescent="0.25">
      <c r="A737" s="53"/>
      <c r="B737" s="53"/>
      <c r="C737" s="53"/>
      <c r="E737" s="53"/>
      <c r="F737" s="53"/>
      <c r="G737" s="53"/>
      <c r="M737" s="53"/>
      <c r="N737" s="53"/>
      <c r="O737" s="53"/>
      <c r="Q737" s="53"/>
      <c r="R737" s="53"/>
      <c r="S737" s="53"/>
      <c r="T737" s="53"/>
      <c r="U737" s="53"/>
      <c r="V737" s="53"/>
      <c r="W737" s="53"/>
      <c r="X737" s="53"/>
      <c r="Y737" s="53"/>
    </row>
    <row r="738" spans="1:25" ht="13.5" x14ac:dyDescent="0.25">
      <c r="A738" s="53"/>
      <c r="B738" s="53"/>
      <c r="C738" s="53"/>
      <c r="E738" s="53"/>
      <c r="F738" s="53"/>
      <c r="G738" s="53"/>
      <c r="M738" s="53"/>
      <c r="N738" s="53"/>
      <c r="O738" s="53"/>
      <c r="Q738" s="53"/>
      <c r="R738" s="53"/>
      <c r="S738" s="53"/>
      <c r="T738" s="53"/>
      <c r="U738" s="53"/>
      <c r="V738" s="53"/>
      <c r="W738" s="53"/>
      <c r="X738" s="53"/>
      <c r="Y738" s="53"/>
    </row>
    <row r="739" spans="1:25" ht="13.5" x14ac:dyDescent="0.25">
      <c r="A739" s="53"/>
      <c r="B739" s="53"/>
      <c r="C739" s="53"/>
      <c r="E739" s="53"/>
      <c r="F739" s="53"/>
      <c r="G739" s="53"/>
      <c r="M739" s="53"/>
      <c r="N739" s="53"/>
      <c r="O739" s="53"/>
      <c r="Q739" s="53"/>
      <c r="R739" s="53"/>
      <c r="S739" s="53"/>
      <c r="T739" s="53"/>
      <c r="U739" s="53"/>
      <c r="V739" s="53"/>
      <c r="W739" s="53"/>
      <c r="X739" s="53"/>
      <c r="Y739" s="53"/>
    </row>
    <row r="740" spans="1:25" ht="13.5" x14ac:dyDescent="0.25">
      <c r="A740" s="53"/>
      <c r="B740" s="53"/>
      <c r="C740" s="53"/>
      <c r="E740" s="53"/>
      <c r="F740" s="53"/>
      <c r="G740" s="53"/>
      <c r="M740" s="53"/>
      <c r="N740" s="53"/>
      <c r="O740" s="53"/>
      <c r="Q740" s="53"/>
      <c r="R740" s="53"/>
      <c r="S740" s="53"/>
      <c r="T740" s="53"/>
      <c r="U740" s="53"/>
      <c r="V740" s="53"/>
      <c r="W740" s="53"/>
      <c r="X740" s="53"/>
      <c r="Y740" s="53"/>
    </row>
    <row r="741" spans="1:25" ht="13.5" x14ac:dyDescent="0.25">
      <c r="A741" s="53"/>
      <c r="B741" s="53"/>
      <c r="C741" s="53"/>
      <c r="E741" s="53"/>
      <c r="F741" s="53"/>
      <c r="G741" s="53"/>
      <c r="M741" s="53"/>
      <c r="N741" s="53"/>
      <c r="O741" s="53"/>
      <c r="Q741" s="53"/>
      <c r="R741" s="53"/>
      <c r="S741" s="53"/>
      <c r="T741" s="53"/>
      <c r="U741" s="53"/>
      <c r="V741" s="53"/>
      <c r="W741" s="53"/>
      <c r="X741" s="53"/>
      <c r="Y741" s="53"/>
    </row>
    <row r="742" spans="1:25" ht="13.5" x14ac:dyDescent="0.25">
      <c r="A742" s="53"/>
      <c r="B742" s="53"/>
      <c r="C742" s="53"/>
      <c r="E742" s="53"/>
      <c r="F742" s="53"/>
      <c r="G742" s="53"/>
      <c r="M742" s="53"/>
      <c r="N742" s="53"/>
      <c r="O742" s="53"/>
      <c r="Q742" s="53"/>
      <c r="R742" s="53"/>
      <c r="S742" s="53"/>
      <c r="T742" s="53"/>
      <c r="U742" s="53"/>
      <c r="V742" s="53"/>
      <c r="W742" s="53"/>
      <c r="X742" s="53"/>
      <c r="Y742" s="53"/>
    </row>
    <row r="743" spans="1:25" ht="13.5" x14ac:dyDescent="0.25">
      <c r="A743" s="53"/>
      <c r="B743" s="53"/>
      <c r="C743" s="53"/>
      <c r="E743" s="53"/>
      <c r="F743" s="53"/>
      <c r="G743" s="53"/>
      <c r="M743" s="53"/>
      <c r="N743" s="53"/>
      <c r="O743" s="53"/>
      <c r="Q743" s="53"/>
      <c r="R743" s="53"/>
      <c r="S743" s="53"/>
      <c r="T743" s="53"/>
      <c r="U743" s="53"/>
      <c r="V743" s="53"/>
      <c r="W743" s="53"/>
      <c r="X743" s="53"/>
      <c r="Y743" s="53"/>
    </row>
    <row r="744" spans="1:25" ht="13.5" x14ac:dyDescent="0.25">
      <c r="A744" s="53"/>
      <c r="B744" s="53"/>
      <c r="C744" s="53"/>
      <c r="E744" s="53"/>
      <c r="F744" s="53"/>
      <c r="G744" s="53"/>
      <c r="M744" s="53"/>
      <c r="N744" s="53"/>
      <c r="O744" s="53"/>
      <c r="Q744" s="53"/>
      <c r="R744" s="53"/>
      <c r="S744" s="53"/>
      <c r="T744" s="53"/>
      <c r="U744" s="53"/>
      <c r="V744" s="53"/>
      <c r="W744" s="53"/>
      <c r="X744" s="53"/>
      <c r="Y744" s="53"/>
    </row>
    <row r="745" spans="1:25" ht="13.5" x14ac:dyDescent="0.25">
      <c r="A745" s="53"/>
      <c r="B745" s="53"/>
      <c r="C745" s="53"/>
      <c r="E745" s="53"/>
      <c r="F745" s="53"/>
      <c r="G745" s="53"/>
      <c r="M745" s="53"/>
      <c r="N745" s="53"/>
      <c r="O745" s="53"/>
      <c r="Q745" s="53"/>
      <c r="R745" s="53"/>
      <c r="S745" s="53"/>
      <c r="T745" s="53"/>
      <c r="U745" s="53"/>
      <c r="V745" s="53"/>
      <c r="W745" s="53"/>
      <c r="X745" s="53"/>
      <c r="Y745" s="53"/>
    </row>
    <row r="746" spans="1:25" ht="13.5" x14ac:dyDescent="0.25">
      <c r="A746" s="53"/>
      <c r="B746" s="53"/>
      <c r="C746" s="53"/>
      <c r="E746" s="53"/>
      <c r="F746" s="53"/>
      <c r="G746" s="53"/>
      <c r="M746" s="53"/>
      <c r="N746" s="53"/>
      <c r="O746" s="53"/>
      <c r="Q746" s="53"/>
      <c r="R746" s="53"/>
      <c r="S746" s="53"/>
      <c r="T746" s="53"/>
      <c r="U746" s="53"/>
      <c r="V746" s="53"/>
      <c r="W746" s="53"/>
      <c r="X746" s="53"/>
      <c r="Y746" s="53"/>
    </row>
    <row r="747" spans="1:25" ht="13.5" x14ac:dyDescent="0.25">
      <c r="A747" s="53"/>
      <c r="B747" s="53"/>
      <c r="C747" s="53"/>
      <c r="E747" s="53"/>
      <c r="F747" s="53"/>
      <c r="G747" s="53"/>
      <c r="M747" s="53"/>
      <c r="N747" s="53"/>
      <c r="O747" s="53"/>
      <c r="Q747" s="53"/>
      <c r="R747" s="53"/>
      <c r="S747" s="53"/>
      <c r="T747" s="53"/>
      <c r="U747" s="53"/>
      <c r="V747" s="53"/>
      <c r="W747" s="53"/>
      <c r="X747" s="53"/>
      <c r="Y747" s="53"/>
    </row>
    <row r="748" spans="1:25" ht="13.5" x14ac:dyDescent="0.25">
      <c r="A748" s="53"/>
      <c r="B748" s="53"/>
      <c r="C748" s="53"/>
      <c r="E748" s="53"/>
      <c r="F748" s="53"/>
      <c r="G748" s="53"/>
      <c r="M748" s="53"/>
      <c r="N748" s="53"/>
      <c r="O748" s="53"/>
      <c r="Q748" s="53"/>
      <c r="R748" s="53"/>
      <c r="S748" s="53"/>
      <c r="T748" s="53"/>
      <c r="U748" s="53"/>
      <c r="V748" s="53"/>
      <c r="W748" s="53"/>
      <c r="X748" s="53"/>
      <c r="Y748" s="53"/>
    </row>
    <row r="749" spans="1:25" ht="13.5" x14ac:dyDescent="0.25">
      <c r="A749" s="53"/>
      <c r="B749" s="53"/>
      <c r="C749" s="53"/>
      <c r="E749" s="53"/>
      <c r="F749" s="53"/>
      <c r="G749" s="53"/>
      <c r="M749" s="53"/>
      <c r="N749" s="53"/>
      <c r="O749" s="53"/>
      <c r="Q749" s="53"/>
      <c r="R749" s="53"/>
      <c r="S749" s="53"/>
      <c r="T749" s="53"/>
      <c r="U749" s="53"/>
      <c r="V749" s="53"/>
      <c r="W749" s="53"/>
      <c r="X749" s="53"/>
      <c r="Y749" s="53"/>
    </row>
    <row r="750" spans="1:25" ht="13.5" x14ac:dyDescent="0.25">
      <c r="A750" s="53"/>
      <c r="B750" s="53"/>
      <c r="C750" s="53"/>
      <c r="E750" s="53"/>
      <c r="F750" s="53"/>
      <c r="G750" s="53"/>
      <c r="M750" s="53"/>
      <c r="N750" s="53"/>
      <c r="O750" s="53"/>
      <c r="Q750" s="53"/>
      <c r="R750" s="53"/>
      <c r="S750" s="53"/>
      <c r="T750" s="53"/>
      <c r="U750" s="53"/>
      <c r="V750" s="53"/>
      <c r="W750" s="53"/>
      <c r="X750" s="53"/>
      <c r="Y750" s="53"/>
    </row>
    <row r="751" spans="1:25" ht="13.5" x14ac:dyDescent="0.25">
      <c r="A751" s="53"/>
      <c r="B751" s="53"/>
      <c r="C751" s="53"/>
      <c r="E751" s="53"/>
      <c r="F751" s="53"/>
      <c r="G751" s="53"/>
      <c r="M751" s="53"/>
      <c r="N751" s="53"/>
      <c r="O751" s="53"/>
      <c r="Q751" s="53"/>
      <c r="R751" s="53"/>
      <c r="S751" s="53"/>
      <c r="T751" s="53"/>
      <c r="U751" s="53"/>
      <c r="V751" s="53"/>
      <c r="W751" s="53"/>
      <c r="X751" s="53"/>
      <c r="Y751" s="53"/>
    </row>
    <row r="752" spans="1:25" ht="13.5" x14ac:dyDescent="0.25">
      <c r="A752" s="53"/>
      <c r="B752" s="53"/>
      <c r="C752" s="53"/>
      <c r="E752" s="53"/>
      <c r="F752" s="53"/>
      <c r="G752" s="53"/>
      <c r="M752" s="53"/>
      <c r="N752" s="53"/>
      <c r="O752" s="53"/>
      <c r="Q752" s="53"/>
      <c r="R752" s="53"/>
      <c r="S752" s="53"/>
      <c r="T752" s="53"/>
      <c r="U752" s="53"/>
      <c r="V752" s="53"/>
      <c r="W752" s="53"/>
      <c r="X752" s="53"/>
      <c r="Y752" s="53"/>
    </row>
    <row r="753" spans="1:25" ht="13.5" x14ac:dyDescent="0.25">
      <c r="A753" s="53"/>
      <c r="B753" s="53"/>
      <c r="C753" s="53"/>
      <c r="E753" s="53"/>
      <c r="F753" s="53"/>
      <c r="G753" s="53"/>
      <c r="M753" s="53"/>
      <c r="N753" s="53"/>
      <c r="O753" s="53"/>
      <c r="Q753" s="53"/>
      <c r="R753" s="53"/>
      <c r="S753" s="53"/>
      <c r="T753" s="53"/>
      <c r="U753" s="53"/>
      <c r="V753" s="53"/>
      <c r="W753" s="53"/>
      <c r="X753" s="53"/>
      <c r="Y753" s="53"/>
    </row>
    <row r="754" spans="1:25" ht="13.5" x14ac:dyDescent="0.25">
      <c r="A754" s="53"/>
      <c r="B754" s="53"/>
      <c r="C754" s="53"/>
      <c r="E754" s="53"/>
      <c r="F754" s="53"/>
      <c r="G754" s="53"/>
      <c r="M754" s="53"/>
      <c r="N754" s="53"/>
      <c r="O754" s="53"/>
      <c r="Q754" s="53"/>
      <c r="R754" s="53"/>
      <c r="S754" s="53"/>
      <c r="T754" s="53"/>
      <c r="U754" s="53"/>
      <c r="V754" s="53"/>
      <c r="W754" s="53"/>
      <c r="X754" s="53"/>
      <c r="Y754" s="53"/>
    </row>
    <row r="755" spans="1:25" ht="13.5" x14ac:dyDescent="0.25">
      <c r="A755" s="53"/>
      <c r="B755" s="53"/>
      <c r="C755" s="53"/>
      <c r="E755" s="53"/>
      <c r="F755" s="53"/>
      <c r="G755" s="53"/>
      <c r="M755" s="53"/>
      <c r="N755" s="53"/>
      <c r="O755" s="53"/>
      <c r="Q755" s="53"/>
      <c r="R755" s="53"/>
      <c r="S755" s="53"/>
      <c r="T755" s="53"/>
      <c r="U755" s="53"/>
      <c r="V755" s="53"/>
      <c r="W755" s="53"/>
      <c r="X755" s="53"/>
      <c r="Y755" s="53"/>
    </row>
    <row r="756" spans="1:25" ht="13.5" x14ac:dyDescent="0.25">
      <c r="A756" s="53"/>
      <c r="B756" s="53"/>
      <c r="C756" s="53"/>
      <c r="E756" s="53"/>
      <c r="F756" s="53"/>
      <c r="G756" s="53"/>
      <c r="M756" s="53"/>
      <c r="N756" s="53"/>
      <c r="O756" s="53"/>
      <c r="Q756" s="53"/>
      <c r="R756" s="53"/>
      <c r="S756" s="53"/>
      <c r="T756" s="53"/>
      <c r="U756" s="53"/>
      <c r="V756" s="53"/>
      <c r="W756" s="53"/>
      <c r="X756" s="53"/>
      <c r="Y756" s="53"/>
    </row>
    <row r="757" spans="1:25" ht="13.5" x14ac:dyDescent="0.25">
      <c r="A757" s="53"/>
      <c r="B757" s="53"/>
      <c r="C757" s="53"/>
      <c r="E757" s="53"/>
      <c r="F757" s="53"/>
      <c r="G757" s="53"/>
      <c r="M757" s="53"/>
      <c r="N757" s="53"/>
      <c r="O757" s="53"/>
      <c r="Q757" s="53"/>
      <c r="R757" s="53"/>
      <c r="S757" s="53"/>
      <c r="T757" s="53"/>
      <c r="U757" s="53"/>
      <c r="V757" s="53"/>
      <c r="W757" s="53"/>
      <c r="X757" s="53"/>
      <c r="Y757" s="53"/>
    </row>
    <row r="758" spans="1:25" ht="13.5" x14ac:dyDescent="0.25">
      <c r="A758" s="53"/>
      <c r="B758" s="53"/>
      <c r="C758" s="53"/>
      <c r="E758" s="53"/>
      <c r="F758" s="53"/>
      <c r="G758" s="53"/>
      <c r="M758" s="53"/>
      <c r="N758" s="53"/>
      <c r="O758" s="53"/>
      <c r="Q758" s="53"/>
      <c r="R758" s="53"/>
      <c r="S758" s="53"/>
      <c r="T758" s="53"/>
      <c r="U758" s="53"/>
      <c r="V758" s="53"/>
      <c r="W758" s="53"/>
      <c r="X758" s="53"/>
      <c r="Y758" s="53"/>
    </row>
    <row r="759" spans="1:25" ht="13.5" x14ac:dyDescent="0.25">
      <c r="A759" s="53"/>
      <c r="B759" s="53"/>
      <c r="C759" s="53"/>
      <c r="E759" s="53"/>
      <c r="F759" s="53"/>
      <c r="G759" s="53"/>
      <c r="M759" s="53"/>
      <c r="N759" s="53"/>
      <c r="O759" s="53"/>
      <c r="Q759" s="53"/>
      <c r="R759" s="53"/>
      <c r="S759" s="53"/>
      <c r="T759" s="53"/>
      <c r="U759" s="53"/>
      <c r="V759" s="53"/>
      <c r="W759" s="53"/>
      <c r="X759" s="53"/>
      <c r="Y759" s="53"/>
    </row>
    <row r="760" spans="1:25" ht="13.5" x14ac:dyDescent="0.25">
      <c r="A760" s="53"/>
      <c r="B760" s="53"/>
      <c r="C760" s="53"/>
      <c r="E760" s="53"/>
      <c r="F760" s="53"/>
      <c r="G760" s="53"/>
      <c r="M760" s="53"/>
      <c r="N760" s="53"/>
      <c r="O760" s="53"/>
      <c r="Q760" s="53"/>
      <c r="R760" s="53"/>
      <c r="S760" s="53"/>
      <c r="T760" s="53"/>
      <c r="U760" s="53"/>
      <c r="V760" s="53"/>
      <c r="W760" s="53"/>
      <c r="X760" s="53"/>
      <c r="Y760" s="53"/>
    </row>
    <row r="761" spans="1:25" ht="13.5" x14ac:dyDescent="0.25">
      <c r="A761" s="53"/>
      <c r="B761" s="53"/>
      <c r="C761" s="53"/>
      <c r="E761" s="53"/>
      <c r="F761" s="53"/>
      <c r="G761" s="53"/>
      <c r="M761" s="53"/>
      <c r="N761" s="53"/>
      <c r="O761" s="53"/>
      <c r="Q761" s="53"/>
      <c r="R761" s="53"/>
      <c r="S761" s="53"/>
      <c r="T761" s="53"/>
      <c r="U761" s="53"/>
      <c r="V761" s="53"/>
      <c r="W761" s="53"/>
      <c r="X761" s="53"/>
      <c r="Y761" s="53"/>
    </row>
    <row r="762" spans="1:25" ht="13.5" x14ac:dyDescent="0.25">
      <c r="A762" s="53"/>
      <c r="B762" s="53"/>
      <c r="C762" s="53"/>
      <c r="E762" s="53"/>
      <c r="F762" s="53"/>
      <c r="G762" s="53"/>
      <c r="M762" s="53"/>
      <c r="N762" s="53"/>
      <c r="O762" s="53"/>
      <c r="Q762" s="53"/>
      <c r="R762" s="53"/>
      <c r="S762" s="53"/>
      <c r="T762" s="53"/>
      <c r="U762" s="53"/>
      <c r="V762" s="53"/>
      <c r="W762" s="53"/>
      <c r="X762" s="53"/>
      <c r="Y762" s="53"/>
    </row>
    <row r="763" spans="1:25" ht="13.5" x14ac:dyDescent="0.25">
      <c r="A763" s="53"/>
      <c r="B763" s="53"/>
      <c r="C763" s="53"/>
      <c r="E763" s="53"/>
      <c r="F763" s="53"/>
      <c r="G763" s="53"/>
      <c r="M763" s="53"/>
      <c r="N763" s="53"/>
      <c r="O763" s="53"/>
      <c r="Q763" s="53"/>
      <c r="R763" s="53"/>
      <c r="S763" s="53"/>
      <c r="T763" s="53"/>
      <c r="U763" s="53"/>
      <c r="V763" s="53"/>
      <c r="W763" s="53"/>
      <c r="X763" s="53"/>
      <c r="Y763" s="53"/>
    </row>
    <row r="764" spans="1:25" ht="13.5" x14ac:dyDescent="0.25">
      <c r="A764" s="53"/>
      <c r="B764" s="53"/>
      <c r="C764" s="53"/>
      <c r="E764" s="53"/>
      <c r="F764" s="53"/>
      <c r="G764" s="53"/>
      <c r="M764" s="53"/>
      <c r="N764" s="53"/>
      <c r="O764" s="53"/>
      <c r="Q764" s="53"/>
      <c r="R764" s="53"/>
      <c r="S764" s="53"/>
      <c r="T764" s="53"/>
      <c r="U764" s="53"/>
      <c r="V764" s="53"/>
      <c r="W764" s="53"/>
      <c r="X764" s="53"/>
      <c r="Y764" s="53"/>
    </row>
    <row r="765" spans="1:25" ht="13.5" x14ac:dyDescent="0.25">
      <c r="A765" s="53"/>
      <c r="B765" s="53"/>
      <c r="C765" s="53"/>
      <c r="E765" s="53"/>
      <c r="F765" s="53"/>
      <c r="G765" s="53"/>
      <c r="M765" s="53"/>
      <c r="N765" s="53"/>
      <c r="O765" s="53"/>
      <c r="Q765" s="53"/>
      <c r="R765" s="53"/>
      <c r="S765" s="53"/>
      <c r="T765" s="53"/>
      <c r="U765" s="53"/>
      <c r="V765" s="53"/>
      <c r="W765" s="53"/>
      <c r="X765" s="53"/>
      <c r="Y765" s="53"/>
    </row>
    <row r="766" spans="1:25" ht="13.5" x14ac:dyDescent="0.25">
      <c r="A766" s="53"/>
      <c r="B766" s="53"/>
      <c r="C766" s="53"/>
      <c r="E766" s="53"/>
      <c r="F766" s="53"/>
      <c r="G766" s="53"/>
      <c r="M766" s="53"/>
      <c r="N766" s="53"/>
      <c r="O766" s="53"/>
      <c r="Q766" s="53"/>
      <c r="R766" s="53"/>
      <c r="S766" s="53"/>
      <c r="T766" s="53"/>
      <c r="U766" s="53"/>
      <c r="V766" s="53"/>
      <c r="W766" s="53"/>
      <c r="X766" s="53"/>
      <c r="Y766" s="53"/>
    </row>
    <row r="767" spans="1:25" ht="13.5" x14ac:dyDescent="0.25">
      <c r="A767" s="53"/>
      <c r="B767" s="53"/>
      <c r="C767" s="53"/>
      <c r="E767" s="53"/>
      <c r="F767" s="53"/>
      <c r="G767" s="53"/>
      <c r="M767" s="53"/>
      <c r="N767" s="53"/>
      <c r="O767" s="53"/>
      <c r="Q767" s="53"/>
      <c r="R767" s="53"/>
      <c r="S767" s="53"/>
      <c r="T767" s="53"/>
      <c r="U767" s="53"/>
      <c r="V767" s="53"/>
      <c r="W767" s="53"/>
      <c r="X767" s="53"/>
      <c r="Y767" s="53"/>
    </row>
    <row r="768" spans="1:25" ht="13.5" x14ac:dyDescent="0.25">
      <c r="A768" s="53"/>
      <c r="B768" s="53"/>
      <c r="C768" s="53"/>
      <c r="E768" s="53"/>
      <c r="F768" s="53"/>
      <c r="G768" s="53"/>
      <c r="M768" s="53"/>
      <c r="N768" s="53"/>
      <c r="O768" s="53"/>
      <c r="Q768" s="53"/>
      <c r="R768" s="53"/>
      <c r="S768" s="53"/>
      <c r="T768" s="53"/>
      <c r="U768" s="53"/>
      <c r="V768" s="53"/>
      <c r="W768" s="53"/>
      <c r="X768" s="53"/>
      <c r="Y768" s="53"/>
    </row>
    <row r="769" spans="1:25" ht="13.5" x14ac:dyDescent="0.25">
      <c r="A769" s="53"/>
      <c r="B769" s="53"/>
      <c r="C769" s="53"/>
      <c r="E769" s="53"/>
      <c r="F769" s="53"/>
      <c r="G769" s="53"/>
      <c r="M769" s="53"/>
      <c r="N769" s="53"/>
      <c r="O769" s="53"/>
      <c r="Q769" s="53"/>
      <c r="R769" s="53"/>
      <c r="S769" s="53"/>
      <c r="T769" s="53"/>
      <c r="U769" s="53"/>
      <c r="V769" s="53"/>
      <c r="W769" s="53"/>
      <c r="X769" s="53"/>
      <c r="Y769" s="53"/>
    </row>
    <row r="770" spans="1:25" ht="13.5" x14ac:dyDescent="0.25">
      <c r="A770" s="53"/>
      <c r="B770" s="53"/>
      <c r="C770" s="53"/>
      <c r="E770" s="53"/>
      <c r="F770" s="53"/>
      <c r="G770" s="53"/>
      <c r="M770" s="53"/>
      <c r="N770" s="53"/>
      <c r="O770" s="53"/>
      <c r="Q770" s="53"/>
      <c r="R770" s="53"/>
      <c r="S770" s="53"/>
      <c r="T770" s="53"/>
      <c r="U770" s="53"/>
      <c r="V770" s="53"/>
      <c r="W770" s="53"/>
      <c r="X770" s="53"/>
      <c r="Y770" s="53"/>
    </row>
    <row r="771" spans="1:25" ht="13.5" x14ac:dyDescent="0.25">
      <c r="A771" s="53"/>
      <c r="B771" s="53"/>
      <c r="C771" s="53"/>
      <c r="E771" s="53"/>
      <c r="F771" s="53"/>
      <c r="G771" s="53"/>
      <c r="M771" s="53"/>
      <c r="N771" s="53"/>
      <c r="O771" s="53"/>
      <c r="Q771" s="53"/>
      <c r="R771" s="53"/>
      <c r="S771" s="53"/>
      <c r="T771" s="53"/>
      <c r="U771" s="53"/>
      <c r="V771" s="53"/>
      <c r="W771" s="53"/>
      <c r="X771" s="53"/>
      <c r="Y771" s="53"/>
    </row>
    <row r="772" spans="1:25" ht="13.5" x14ac:dyDescent="0.25">
      <c r="A772" s="53"/>
      <c r="B772" s="53"/>
      <c r="C772" s="53"/>
      <c r="E772" s="53"/>
      <c r="F772" s="53"/>
      <c r="G772" s="53"/>
      <c r="M772" s="53"/>
      <c r="N772" s="53"/>
      <c r="O772" s="53"/>
      <c r="Q772" s="53"/>
      <c r="R772" s="53"/>
      <c r="S772" s="53"/>
      <c r="T772" s="53"/>
      <c r="U772" s="53"/>
      <c r="V772" s="53"/>
      <c r="W772" s="53"/>
      <c r="X772" s="53"/>
      <c r="Y772" s="53"/>
    </row>
    <row r="773" spans="1:25" ht="13.5" x14ac:dyDescent="0.25">
      <c r="A773" s="53"/>
      <c r="B773" s="53"/>
      <c r="C773" s="53"/>
      <c r="E773" s="53"/>
      <c r="F773" s="53"/>
      <c r="G773" s="53"/>
      <c r="M773" s="53"/>
      <c r="N773" s="53"/>
      <c r="O773" s="53"/>
      <c r="Q773" s="53"/>
      <c r="R773" s="53"/>
      <c r="S773" s="53"/>
      <c r="T773" s="53"/>
      <c r="U773" s="53"/>
      <c r="V773" s="53"/>
      <c r="W773" s="53"/>
      <c r="X773" s="53"/>
      <c r="Y773" s="53"/>
    </row>
    <row r="774" spans="1:25" ht="13.5" x14ac:dyDescent="0.25">
      <c r="A774" s="53"/>
      <c r="B774" s="53"/>
      <c r="C774" s="53"/>
      <c r="E774" s="53"/>
      <c r="F774" s="53"/>
      <c r="G774" s="53"/>
      <c r="M774" s="53"/>
      <c r="N774" s="53"/>
      <c r="O774" s="53"/>
      <c r="Q774" s="53"/>
      <c r="R774" s="53"/>
      <c r="S774" s="53"/>
      <c r="T774" s="53"/>
      <c r="U774" s="53"/>
      <c r="V774" s="53"/>
      <c r="W774" s="53"/>
      <c r="X774" s="53"/>
      <c r="Y774" s="53"/>
    </row>
    <row r="775" spans="1:25" ht="13.5" x14ac:dyDescent="0.25">
      <c r="A775" s="53"/>
      <c r="B775" s="53"/>
      <c r="C775" s="53"/>
      <c r="E775" s="53"/>
      <c r="F775" s="53"/>
      <c r="G775" s="53"/>
      <c r="M775" s="53"/>
      <c r="N775" s="53"/>
      <c r="O775" s="53"/>
      <c r="Q775" s="53"/>
      <c r="R775" s="53"/>
      <c r="S775" s="53"/>
      <c r="T775" s="53"/>
      <c r="U775" s="53"/>
      <c r="V775" s="53"/>
      <c r="W775" s="53"/>
      <c r="X775" s="53"/>
      <c r="Y775" s="53"/>
    </row>
    <row r="776" spans="1:25" ht="13.5" x14ac:dyDescent="0.25">
      <c r="A776" s="53"/>
      <c r="B776" s="53"/>
      <c r="C776" s="53"/>
      <c r="E776" s="53"/>
      <c r="F776" s="53"/>
      <c r="G776" s="53"/>
      <c r="M776" s="53"/>
      <c r="N776" s="53"/>
      <c r="O776" s="53"/>
      <c r="Q776" s="53"/>
      <c r="R776" s="53"/>
      <c r="S776" s="53"/>
      <c r="T776" s="53"/>
      <c r="U776" s="53"/>
      <c r="V776" s="53"/>
      <c r="W776" s="53"/>
      <c r="X776" s="53"/>
      <c r="Y776" s="53"/>
    </row>
    <row r="777" spans="1:25" ht="13.5" x14ac:dyDescent="0.25">
      <c r="A777" s="53"/>
      <c r="B777" s="53"/>
      <c r="C777" s="53"/>
      <c r="E777" s="53"/>
      <c r="F777" s="53"/>
      <c r="G777" s="53"/>
      <c r="M777" s="53"/>
      <c r="N777" s="53"/>
      <c r="O777" s="53"/>
      <c r="Q777" s="53"/>
      <c r="R777" s="53"/>
      <c r="S777" s="53"/>
      <c r="T777" s="53"/>
      <c r="U777" s="53"/>
      <c r="V777" s="53"/>
      <c r="W777" s="53"/>
      <c r="X777" s="53"/>
      <c r="Y777" s="53"/>
    </row>
    <row r="778" spans="1:25" ht="13.5" x14ac:dyDescent="0.25">
      <c r="A778" s="53"/>
      <c r="B778" s="53"/>
      <c r="C778" s="53"/>
      <c r="E778" s="53"/>
      <c r="F778" s="53"/>
      <c r="G778" s="53"/>
      <c r="M778" s="53"/>
      <c r="N778" s="53"/>
      <c r="O778" s="53"/>
      <c r="Q778" s="53"/>
      <c r="R778" s="53"/>
      <c r="S778" s="53"/>
      <c r="T778" s="53"/>
      <c r="U778" s="53"/>
      <c r="V778" s="53"/>
      <c r="W778" s="53"/>
      <c r="X778" s="53"/>
      <c r="Y778" s="53"/>
    </row>
    <row r="779" spans="1:25" ht="13.5" x14ac:dyDescent="0.25">
      <c r="A779" s="53"/>
      <c r="B779" s="53"/>
      <c r="C779" s="53"/>
      <c r="E779" s="53"/>
      <c r="F779" s="53"/>
      <c r="G779" s="53"/>
      <c r="M779" s="53"/>
      <c r="N779" s="53"/>
      <c r="O779" s="53"/>
      <c r="Q779" s="53"/>
      <c r="R779" s="53"/>
      <c r="S779" s="53"/>
      <c r="T779" s="53"/>
      <c r="U779" s="53"/>
      <c r="V779" s="53"/>
      <c r="W779" s="53"/>
      <c r="X779" s="53"/>
      <c r="Y779" s="53"/>
    </row>
    <row r="780" spans="1:25" ht="13.5" x14ac:dyDescent="0.25">
      <c r="A780" s="53"/>
      <c r="B780" s="53"/>
      <c r="C780" s="53"/>
      <c r="E780" s="53"/>
      <c r="F780" s="53"/>
      <c r="G780" s="53"/>
      <c r="M780" s="53"/>
      <c r="N780" s="53"/>
      <c r="O780" s="53"/>
      <c r="Q780" s="53"/>
      <c r="R780" s="53"/>
      <c r="S780" s="53"/>
      <c r="T780" s="53"/>
      <c r="U780" s="53"/>
      <c r="V780" s="53"/>
      <c r="W780" s="53"/>
      <c r="X780" s="53"/>
      <c r="Y780" s="53"/>
    </row>
    <row r="781" spans="1:25" ht="13.5" x14ac:dyDescent="0.25">
      <c r="A781" s="53"/>
      <c r="B781" s="53"/>
      <c r="C781" s="53"/>
      <c r="E781" s="53"/>
      <c r="F781" s="53"/>
      <c r="G781" s="53"/>
      <c r="M781" s="53"/>
      <c r="N781" s="53"/>
      <c r="O781" s="53"/>
      <c r="Q781" s="53"/>
      <c r="R781" s="53"/>
      <c r="S781" s="53"/>
      <c r="T781" s="53"/>
      <c r="U781" s="53"/>
      <c r="V781" s="53"/>
      <c r="W781" s="53"/>
      <c r="X781" s="53"/>
      <c r="Y781" s="53"/>
    </row>
    <row r="782" spans="1:25" ht="13.5" x14ac:dyDescent="0.25">
      <c r="A782" s="53"/>
      <c r="B782" s="53"/>
      <c r="C782" s="53"/>
      <c r="E782" s="53"/>
      <c r="F782" s="53"/>
      <c r="G782" s="53"/>
      <c r="M782" s="53"/>
      <c r="N782" s="53"/>
      <c r="O782" s="53"/>
      <c r="Q782" s="53"/>
      <c r="R782" s="53"/>
      <c r="S782" s="53"/>
      <c r="T782" s="53"/>
      <c r="U782" s="53"/>
      <c r="V782" s="53"/>
      <c r="W782" s="53"/>
      <c r="X782" s="53"/>
      <c r="Y782" s="53"/>
    </row>
    <row r="783" spans="1:25" ht="13.5" x14ac:dyDescent="0.25">
      <c r="A783" s="53"/>
      <c r="B783" s="53"/>
      <c r="C783" s="53"/>
      <c r="E783" s="53"/>
      <c r="F783" s="53"/>
      <c r="G783" s="53"/>
      <c r="M783" s="53"/>
      <c r="N783" s="53"/>
      <c r="O783" s="53"/>
      <c r="Q783" s="53"/>
      <c r="R783" s="53"/>
      <c r="S783" s="53"/>
      <c r="T783" s="53"/>
      <c r="U783" s="53"/>
      <c r="V783" s="53"/>
      <c r="W783" s="53"/>
      <c r="X783" s="53"/>
      <c r="Y783" s="53"/>
    </row>
    <row r="784" spans="1:25" ht="13.5" x14ac:dyDescent="0.25">
      <c r="A784" s="53"/>
      <c r="B784" s="53"/>
      <c r="C784" s="53"/>
      <c r="E784" s="53"/>
      <c r="F784" s="53"/>
      <c r="G784" s="53"/>
      <c r="M784" s="53"/>
      <c r="N784" s="53"/>
      <c r="O784" s="53"/>
      <c r="Q784" s="53"/>
      <c r="R784" s="53"/>
      <c r="S784" s="53"/>
      <c r="T784" s="53"/>
      <c r="U784" s="53"/>
      <c r="V784" s="53"/>
      <c r="W784" s="53"/>
      <c r="X784" s="53"/>
      <c r="Y784" s="53"/>
    </row>
    <row r="785" spans="1:25" ht="13.5" x14ac:dyDescent="0.25">
      <c r="A785" s="53"/>
      <c r="B785" s="53"/>
      <c r="C785" s="53"/>
      <c r="E785" s="53"/>
      <c r="F785" s="53"/>
      <c r="G785" s="53"/>
      <c r="M785" s="53"/>
      <c r="N785" s="53"/>
      <c r="O785" s="53"/>
      <c r="Q785" s="53"/>
      <c r="R785" s="53"/>
      <c r="S785" s="53"/>
      <c r="T785" s="53"/>
      <c r="U785" s="53"/>
      <c r="V785" s="53"/>
      <c r="W785" s="53"/>
      <c r="X785" s="53"/>
      <c r="Y785" s="53"/>
    </row>
    <row r="786" spans="1:25" ht="13.5" x14ac:dyDescent="0.25">
      <c r="A786" s="53"/>
      <c r="B786" s="53"/>
      <c r="C786" s="53"/>
      <c r="E786" s="53"/>
      <c r="F786" s="53"/>
      <c r="G786" s="53"/>
      <c r="M786" s="53"/>
      <c r="N786" s="53"/>
      <c r="O786" s="53"/>
      <c r="Q786" s="53"/>
      <c r="R786" s="53"/>
      <c r="S786" s="53"/>
      <c r="T786" s="53"/>
      <c r="U786" s="53"/>
      <c r="V786" s="53"/>
      <c r="W786" s="53"/>
      <c r="X786" s="53"/>
      <c r="Y786" s="53"/>
    </row>
    <row r="787" spans="1:25" ht="13.5" x14ac:dyDescent="0.25">
      <c r="A787" s="53"/>
      <c r="B787" s="53"/>
      <c r="C787" s="53"/>
      <c r="E787" s="53"/>
      <c r="F787" s="53"/>
      <c r="G787" s="53"/>
      <c r="M787" s="53"/>
      <c r="N787" s="53"/>
      <c r="O787" s="53"/>
      <c r="Q787" s="53"/>
      <c r="R787" s="53"/>
      <c r="S787" s="53"/>
      <c r="T787" s="53"/>
      <c r="U787" s="53"/>
      <c r="V787" s="53"/>
      <c r="W787" s="53"/>
      <c r="X787" s="53"/>
      <c r="Y787" s="53"/>
    </row>
    <row r="788" spans="1:25" ht="13.5" x14ac:dyDescent="0.25">
      <c r="A788" s="53"/>
      <c r="B788" s="53"/>
      <c r="C788" s="53"/>
      <c r="E788" s="53"/>
      <c r="F788" s="53"/>
      <c r="G788" s="53"/>
      <c r="M788" s="53"/>
      <c r="N788" s="53"/>
      <c r="O788" s="53"/>
      <c r="Q788" s="53"/>
      <c r="R788" s="53"/>
      <c r="S788" s="53"/>
      <c r="T788" s="53"/>
      <c r="U788" s="53"/>
      <c r="V788" s="53"/>
      <c r="W788" s="53"/>
      <c r="X788" s="53"/>
      <c r="Y788" s="53"/>
    </row>
    <row r="789" spans="1:25" ht="13.5" x14ac:dyDescent="0.25">
      <c r="A789" s="53"/>
      <c r="B789" s="53"/>
      <c r="C789" s="53"/>
      <c r="E789" s="53"/>
      <c r="F789" s="53"/>
      <c r="G789" s="53"/>
      <c r="M789" s="53"/>
      <c r="N789" s="53"/>
      <c r="O789" s="53"/>
      <c r="Q789" s="53"/>
      <c r="R789" s="53"/>
      <c r="S789" s="53"/>
      <c r="T789" s="53"/>
      <c r="U789" s="53"/>
      <c r="V789" s="53"/>
      <c r="W789" s="53"/>
      <c r="X789" s="53"/>
      <c r="Y789" s="53"/>
    </row>
    <row r="790" spans="1:25" ht="13.5" x14ac:dyDescent="0.25">
      <c r="A790" s="53"/>
      <c r="B790" s="53"/>
      <c r="C790" s="53"/>
      <c r="E790" s="53"/>
      <c r="F790" s="53"/>
      <c r="G790" s="53"/>
      <c r="M790" s="53"/>
      <c r="N790" s="53"/>
      <c r="O790" s="53"/>
      <c r="Q790" s="53"/>
      <c r="R790" s="53"/>
      <c r="S790" s="53"/>
      <c r="T790" s="53"/>
      <c r="U790" s="53"/>
      <c r="V790" s="53"/>
      <c r="W790" s="53"/>
      <c r="X790" s="53"/>
      <c r="Y790" s="53"/>
    </row>
    <row r="791" spans="1:25" ht="13.5" x14ac:dyDescent="0.25">
      <c r="A791" s="53"/>
      <c r="B791" s="53"/>
      <c r="C791" s="53"/>
      <c r="E791" s="53"/>
      <c r="F791" s="53"/>
      <c r="G791" s="53"/>
      <c r="M791" s="53"/>
      <c r="N791" s="53"/>
      <c r="O791" s="53"/>
      <c r="Q791" s="53"/>
      <c r="R791" s="53"/>
      <c r="S791" s="53"/>
      <c r="T791" s="53"/>
      <c r="U791" s="53"/>
      <c r="V791" s="53"/>
      <c r="W791" s="53"/>
      <c r="X791" s="53"/>
      <c r="Y791" s="53"/>
    </row>
    <row r="792" spans="1:25" ht="13.5" x14ac:dyDescent="0.25">
      <c r="A792" s="53"/>
      <c r="B792" s="53"/>
      <c r="C792" s="53"/>
      <c r="E792" s="53"/>
      <c r="F792" s="53"/>
      <c r="G792" s="53"/>
      <c r="M792" s="53"/>
      <c r="N792" s="53"/>
      <c r="O792" s="53"/>
      <c r="Q792" s="53"/>
      <c r="R792" s="53"/>
      <c r="S792" s="53"/>
      <c r="T792" s="53"/>
      <c r="U792" s="53"/>
      <c r="V792" s="53"/>
      <c r="W792" s="53"/>
      <c r="X792" s="53"/>
      <c r="Y792" s="53"/>
    </row>
    <row r="793" spans="1:25" ht="13.5" x14ac:dyDescent="0.25">
      <c r="A793" s="53"/>
      <c r="B793" s="53"/>
      <c r="C793" s="53"/>
      <c r="E793" s="53"/>
      <c r="F793" s="53"/>
      <c r="G793" s="53"/>
      <c r="M793" s="53"/>
      <c r="N793" s="53"/>
      <c r="O793" s="53"/>
      <c r="Q793" s="53"/>
      <c r="R793" s="53"/>
      <c r="S793" s="53"/>
      <c r="T793" s="53"/>
      <c r="U793" s="53"/>
      <c r="V793" s="53"/>
      <c r="W793" s="53"/>
      <c r="X793" s="53"/>
      <c r="Y793" s="53"/>
    </row>
    <row r="794" spans="1:25" ht="13.5" x14ac:dyDescent="0.25">
      <c r="A794" s="53"/>
      <c r="B794" s="53"/>
      <c r="C794" s="53"/>
      <c r="E794" s="53"/>
      <c r="F794" s="53"/>
      <c r="G794" s="53"/>
      <c r="M794" s="53"/>
      <c r="N794" s="53"/>
      <c r="O794" s="53"/>
      <c r="Q794" s="53"/>
      <c r="R794" s="53"/>
      <c r="S794" s="53"/>
      <c r="T794" s="53"/>
      <c r="U794" s="53"/>
      <c r="V794" s="53"/>
      <c r="W794" s="53"/>
      <c r="X794" s="53"/>
      <c r="Y794" s="53"/>
    </row>
    <row r="795" spans="1:25" ht="13.5" x14ac:dyDescent="0.25">
      <c r="A795" s="53"/>
      <c r="B795" s="53"/>
      <c r="C795" s="53"/>
      <c r="E795" s="53"/>
      <c r="F795" s="53"/>
      <c r="G795" s="53"/>
      <c r="M795" s="53"/>
      <c r="N795" s="53"/>
      <c r="O795" s="53"/>
      <c r="Q795" s="53"/>
      <c r="R795" s="53"/>
      <c r="S795" s="53"/>
      <c r="T795" s="53"/>
      <c r="U795" s="53"/>
      <c r="V795" s="53"/>
      <c r="W795" s="53"/>
      <c r="X795" s="53"/>
      <c r="Y795" s="53"/>
    </row>
    <row r="796" spans="1:25" ht="13.5" x14ac:dyDescent="0.25">
      <c r="A796" s="53"/>
      <c r="B796" s="53"/>
      <c r="C796" s="53"/>
      <c r="E796" s="53"/>
      <c r="F796" s="53"/>
      <c r="G796" s="53"/>
      <c r="M796" s="53"/>
      <c r="N796" s="53"/>
      <c r="O796" s="53"/>
      <c r="Q796" s="53"/>
      <c r="R796" s="53"/>
      <c r="S796" s="53"/>
      <c r="T796" s="53"/>
      <c r="U796" s="53"/>
      <c r="V796" s="53"/>
      <c r="W796" s="53"/>
      <c r="X796" s="53"/>
      <c r="Y796" s="53"/>
    </row>
    <row r="797" spans="1:25" ht="13.5" x14ac:dyDescent="0.25">
      <c r="A797" s="53"/>
      <c r="B797" s="53"/>
      <c r="C797" s="53"/>
      <c r="E797" s="53"/>
      <c r="F797" s="53"/>
      <c r="G797" s="53"/>
      <c r="M797" s="53"/>
      <c r="N797" s="53"/>
      <c r="O797" s="53"/>
      <c r="Q797" s="53"/>
      <c r="R797" s="53"/>
      <c r="S797" s="53"/>
      <c r="T797" s="53"/>
      <c r="U797" s="53"/>
      <c r="V797" s="53"/>
      <c r="W797" s="53"/>
      <c r="X797" s="53"/>
      <c r="Y797" s="53"/>
    </row>
    <row r="798" spans="1:25" ht="13.5" x14ac:dyDescent="0.25">
      <c r="A798" s="53"/>
      <c r="B798" s="53"/>
      <c r="C798" s="53"/>
      <c r="E798" s="53"/>
      <c r="F798" s="53"/>
      <c r="G798" s="53"/>
      <c r="M798" s="53"/>
      <c r="N798" s="53"/>
      <c r="O798" s="53"/>
      <c r="Q798" s="53"/>
      <c r="R798" s="53"/>
      <c r="S798" s="53"/>
      <c r="T798" s="53"/>
      <c r="U798" s="53"/>
      <c r="V798" s="53"/>
      <c r="W798" s="53"/>
      <c r="X798" s="53"/>
      <c r="Y798" s="53"/>
    </row>
    <row r="799" spans="1:25" ht="13.5" x14ac:dyDescent="0.25">
      <c r="A799" s="53"/>
      <c r="B799" s="53"/>
      <c r="C799" s="53"/>
      <c r="E799" s="53"/>
      <c r="F799" s="53"/>
      <c r="G799" s="53"/>
      <c r="M799" s="53"/>
      <c r="N799" s="53"/>
      <c r="O799" s="53"/>
      <c r="Q799" s="53"/>
      <c r="R799" s="53"/>
      <c r="S799" s="53"/>
      <c r="T799" s="53"/>
      <c r="U799" s="53"/>
      <c r="V799" s="53"/>
      <c r="W799" s="53"/>
      <c r="X799" s="53"/>
      <c r="Y799" s="53"/>
    </row>
    <row r="800" spans="1:25" ht="13.5" x14ac:dyDescent="0.25">
      <c r="A800" s="53"/>
      <c r="B800" s="53"/>
      <c r="C800" s="53"/>
      <c r="E800" s="53"/>
      <c r="F800" s="53"/>
      <c r="G800" s="53"/>
      <c r="M800" s="53"/>
      <c r="N800" s="53"/>
      <c r="O800" s="53"/>
      <c r="Q800" s="53"/>
      <c r="R800" s="53"/>
      <c r="S800" s="53"/>
      <c r="T800" s="53"/>
      <c r="U800" s="53"/>
      <c r="V800" s="53"/>
      <c r="W800" s="53"/>
      <c r="X800" s="53"/>
      <c r="Y800" s="53"/>
    </row>
    <row r="801" spans="1:25" ht="13.5" x14ac:dyDescent="0.25">
      <c r="A801" s="53"/>
      <c r="B801" s="53"/>
      <c r="C801" s="53"/>
      <c r="E801" s="53"/>
      <c r="F801" s="53"/>
      <c r="G801" s="53"/>
      <c r="M801" s="53"/>
      <c r="N801" s="53"/>
      <c r="O801" s="53"/>
      <c r="Q801" s="53"/>
      <c r="R801" s="53"/>
      <c r="S801" s="53"/>
      <c r="T801" s="53"/>
      <c r="U801" s="53"/>
      <c r="V801" s="53"/>
      <c r="W801" s="53"/>
      <c r="X801" s="53"/>
      <c r="Y801" s="53"/>
    </row>
    <row r="802" spans="1:25" ht="13.5" x14ac:dyDescent="0.25">
      <c r="A802" s="53"/>
      <c r="B802" s="53"/>
      <c r="C802" s="53"/>
      <c r="E802" s="53"/>
      <c r="F802" s="53"/>
      <c r="G802" s="53"/>
      <c r="M802" s="53"/>
      <c r="N802" s="53"/>
      <c r="O802" s="53"/>
      <c r="Q802" s="53"/>
      <c r="R802" s="53"/>
      <c r="S802" s="53"/>
      <c r="T802" s="53"/>
      <c r="U802" s="53"/>
      <c r="V802" s="53"/>
      <c r="W802" s="53"/>
      <c r="X802" s="53"/>
      <c r="Y802" s="53"/>
    </row>
    <row r="803" spans="1:25" ht="13.5" x14ac:dyDescent="0.25">
      <c r="A803" s="53"/>
      <c r="B803" s="53"/>
      <c r="C803" s="53"/>
      <c r="E803" s="53"/>
      <c r="F803" s="53"/>
      <c r="G803" s="53"/>
      <c r="M803" s="53"/>
      <c r="N803" s="53"/>
      <c r="O803" s="53"/>
      <c r="Q803" s="53"/>
      <c r="R803" s="53"/>
      <c r="S803" s="53"/>
      <c r="T803" s="53"/>
      <c r="U803" s="53"/>
      <c r="V803" s="53"/>
      <c r="W803" s="53"/>
      <c r="X803" s="53"/>
      <c r="Y803" s="53"/>
    </row>
    <row r="804" spans="1:25" ht="13.5" x14ac:dyDescent="0.25">
      <c r="A804" s="53"/>
      <c r="B804" s="53"/>
      <c r="C804" s="53"/>
      <c r="E804" s="53"/>
      <c r="F804" s="53"/>
      <c r="G804" s="53"/>
      <c r="M804" s="53"/>
      <c r="N804" s="53"/>
      <c r="O804" s="53"/>
      <c r="Q804" s="53"/>
      <c r="R804" s="53"/>
      <c r="S804" s="53"/>
      <c r="T804" s="53"/>
      <c r="U804" s="53"/>
      <c r="V804" s="53"/>
      <c r="W804" s="53"/>
      <c r="X804" s="53"/>
      <c r="Y804" s="53"/>
    </row>
    <row r="805" spans="1:25" ht="13.5" x14ac:dyDescent="0.25">
      <c r="A805" s="53"/>
      <c r="B805" s="53"/>
      <c r="C805" s="53"/>
      <c r="E805" s="53"/>
      <c r="F805" s="53"/>
      <c r="G805" s="53"/>
      <c r="M805" s="53"/>
      <c r="N805" s="53"/>
      <c r="O805" s="53"/>
      <c r="Q805" s="53"/>
      <c r="R805" s="53"/>
      <c r="S805" s="53"/>
      <c r="T805" s="53"/>
      <c r="U805" s="53"/>
      <c r="V805" s="53"/>
      <c r="W805" s="53"/>
      <c r="X805" s="53"/>
      <c r="Y805" s="53"/>
    </row>
    <row r="806" spans="1:25" ht="13.5" x14ac:dyDescent="0.25">
      <c r="A806" s="53"/>
      <c r="B806" s="53"/>
      <c r="C806" s="53"/>
      <c r="E806" s="53"/>
      <c r="F806" s="53"/>
      <c r="G806" s="53"/>
      <c r="M806" s="53"/>
      <c r="N806" s="53"/>
      <c r="O806" s="53"/>
      <c r="Q806" s="53"/>
      <c r="R806" s="53"/>
      <c r="S806" s="53"/>
      <c r="T806" s="53"/>
      <c r="U806" s="53"/>
      <c r="V806" s="53"/>
      <c r="W806" s="53"/>
      <c r="X806" s="53"/>
      <c r="Y806" s="53"/>
    </row>
    <row r="807" spans="1:25" ht="13.5" x14ac:dyDescent="0.25">
      <c r="A807" s="53"/>
      <c r="B807" s="53"/>
      <c r="C807" s="53"/>
      <c r="E807" s="53"/>
      <c r="F807" s="53"/>
      <c r="G807" s="53"/>
      <c r="M807" s="53"/>
      <c r="N807" s="53"/>
      <c r="O807" s="53"/>
      <c r="Q807" s="53"/>
      <c r="R807" s="53"/>
      <c r="S807" s="53"/>
      <c r="T807" s="53"/>
      <c r="U807" s="53"/>
      <c r="V807" s="53"/>
      <c r="W807" s="53"/>
      <c r="X807" s="53"/>
      <c r="Y807" s="53"/>
    </row>
    <row r="808" spans="1:25" ht="13.5" x14ac:dyDescent="0.25">
      <c r="A808" s="53"/>
      <c r="B808" s="53"/>
      <c r="C808" s="53"/>
      <c r="E808" s="53"/>
      <c r="F808" s="53"/>
      <c r="G808" s="53"/>
      <c r="M808" s="53"/>
      <c r="N808" s="53"/>
      <c r="O808" s="53"/>
      <c r="Q808" s="53"/>
      <c r="R808" s="53"/>
      <c r="S808" s="53"/>
      <c r="T808" s="53"/>
      <c r="U808" s="53"/>
      <c r="V808" s="53"/>
      <c r="W808" s="53"/>
      <c r="X808" s="53"/>
      <c r="Y808" s="53"/>
    </row>
    <row r="809" spans="1:25" ht="13.5" x14ac:dyDescent="0.25">
      <c r="A809" s="53"/>
      <c r="B809" s="53"/>
      <c r="C809" s="53"/>
      <c r="E809" s="53"/>
      <c r="F809" s="53"/>
      <c r="G809" s="53"/>
      <c r="M809" s="53"/>
      <c r="N809" s="53"/>
      <c r="O809" s="53"/>
      <c r="Q809" s="53"/>
      <c r="R809" s="53"/>
      <c r="S809" s="53"/>
      <c r="T809" s="53"/>
      <c r="U809" s="53"/>
      <c r="V809" s="53"/>
      <c r="W809" s="53"/>
      <c r="X809" s="53"/>
      <c r="Y809" s="53"/>
    </row>
    <row r="810" spans="1:25" ht="13.5" x14ac:dyDescent="0.25">
      <c r="A810" s="53"/>
      <c r="B810" s="53"/>
      <c r="C810" s="53"/>
      <c r="E810" s="53"/>
      <c r="F810" s="53"/>
      <c r="G810" s="53"/>
      <c r="M810" s="53"/>
      <c r="N810" s="53"/>
      <c r="O810" s="53"/>
      <c r="Q810" s="53"/>
      <c r="R810" s="53"/>
      <c r="S810" s="53"/>
      <c r="T810" s="53"/>
      <c r="U810" s="53"/>
      <c r="V810" s="53"/>
      <c r="W810" s="53"/>
      <c r="X810" s="53"/>
      <c r="Y810" s="53"/>
    </row>
    <row r="811" spans="1:25" ht="13.5" x14ac:dyDescent="0.25">
      <c r="A811" s="53"/>
      <c r="B811" s="53"/>
      <c r="C811" s="53"/>
      <c r="E811" s="53"/>
      <c r="F811" s="53"/>
      <c r="G811" s="53"/>
      <c r="M811" s="53"/>
      <c r="N811" s="53"/>
      <c r="O811" s="53"/>
      <c r="Q811" s="53"/>
      <c r="R811" s="53"/>
      <c r="S811" s="53"/>
      <c r="T811" s="53"/>
      <c r="U811" s="53"/>
      <c r="V811" s="53"/>
      <c r="W811" s="53"/>
      <c r="X811" s="53"/>
      <c r="Y811" s="53"/>
    </row>
    <row r="812" spans="1:25" ht="13.5" x14ac:dyDescent="0.25">
      <c r="A812" s="53"/>
      <c r="B812" s="53"/>
      <c r="C812" s="53"/>
      <c r="E812" s="53"/>
      <c r="F812" s="53"/>
      <c r="G812" s="53"/>
      <c r="M812" s="53"/>
      <c r="N812" s="53"/>
      <c r="O812" s="53"/>
      <c r="Q812" s="53"/>
      <c r="R812" s="53"/>
      <c r="S812" s="53"/>
      <c r="T812" s="53"/>
      <c r="U812" s="53"/>
      <c r="V812" s="53"/>
      <c r="W812" s="53"/>
      <c r="X812" s="53"/>
      <c r="Y812" s="53"/>
    </row>
    <row r="813" spans="1:25" ht="13.5" x14ac:dyDescent="0.25">
      <c r="A813" s="53"/>
      <c r="B813" s="53"/>
      <c r="C813" s="53"/>
      <c r="E813" s="53"/>
      <c r="F813" s="53"/>
      <c r="G813" s="53"/>
      <c r="M813" s="53"/>
      <c r="N813" s="53"/>
      <c r="O813" s="53"/>
      <c r="Q813" s="53"/>
      <c r="R813" s="53"/>
      <c r="S813" s="53"/>
      <c r="T813" s="53"/>
      <c r="U813" s="53"/>
      <c r="V813" s="53"/>
      <c r="W813" s="53"/>
      <c r="X813" s="53"/>
      <c r="Y813" s="53"/>
    </row>
    <row r="814" spans="1:25" ht="13.5" x14ac:dyDescent="0.25">
      <c r="A814" s="53"/>
      <c r="B814" s="53"/>
      <c r="C814" s="53"/>
      <c r="E814" s="53"/>
      <c r="F814" s="53"/>
      <c r="G814" s="53"/>
      <c r="M814" s="53"/>
      <c r="N814" s="53"/>
      <c r="O814" s="53"/>
      <c r="Q814" s="53"/>
      <c r="R814" s="53"/>
      <c r="S814" s="53"/>
      <c r="T814" s="53"/>
      <c r="U814" s="53"/>
      <c r="V814" s="53"/>
      <c r="W814" s="53"/>
      <c r="X814" s="53"/>
      <c r="Y814" s="53"/>
    </row>
    <row r="815" spans="1:25" ht="13.5" x14ac:dyDescent="0.25">
      <c r="A815" s="53"/>
      <c r="B815" s="53"/>
      <c r="C815" s="53"/>
      <c r="E815" s="53"/>
      <c r="F815" s="53"/>
      <c r="G815" s="53"/>
      <c r="M815" s="53"/>
      <c r="N815" s="53"/>
      <c r="O815" s="53"/>
      <c r="Q815" s="53"/>
      <c r="R815" s="53"/>
      <c r="S815" s="53"/>
      <c r="T815" s="53"/>
      <c r="U815" s="53"/>
      <c r="V815" s="53"/>
      <c r="W815" s="53"/>
      <c r="X815" s="53"/>
      <c r="Y815" s="53"/>
    </row>
    <row r="816" spans="1:25" ht="13.5" x14ac:dyDescent="0.25">
      <c r="A816" s="53"/>
      <c r="B816" s="53"/>
      <c r="C816" s="53"/>
      <c r="E816" s="53"/>
      <c r="F816" s="53"/>
      <c r="G816" s="53"/>
      <c r="M816" s="53"/>
      <c r="N816" s="53"/>
      <c r="O816" s="53"/>
      <c r="Q816" s="53"/>
      <c r="R816" s="53"/>
      <c r="S816" s="53"/>
      <c r="T816" s="53"/>
      <c r="U816" s="53"/>
      <c r="V816" s="53"/>
      <c r="W816" s="53"/>
      <c r="X816" s="53"/>
      <c r="Y816" s="53"/>
    </row>
    <row r="817" spans="1:25" ht="13.5" x14ac:dyDescent="0.25">
      <c r="A817" s="53"/>
      <c r="B817" s="53"/>
      <c r="C817" s="53"/>
      <c r="E817" s="53"/>
      <c r="F817" s="53"/>
      <c r="G817" s="53"/>
      <c r="M817" s="53"/>
      <c r="N817" s="53"/>
      <c r="O817" s="53"/>
      <c r="Q817" s="53"/>
      <c r="R817" s="53"/>
      <c r="S817" s="53"/>
      <c r="T817" s="53"/>
      <c r="U817" s="53"/>
      <c r="V817" s="53"/>
      <c r="W817" s="53"/>
      <c r="X817" s="53"/>
      <c r="Y817" s="53"/>
    </row>
    <row r="818" spans="1:25" ht="13.5" x14ac:dyDescent="0.25">
      <c r="A818" s="53"/>
      <c r="B818" s="53"/>
      <c r="C818" s="53"/>
      <c r="E818" s="53"/>
      <c r="F818" s="53"/>
      <c r="G818" s="53"/>
      <c r="M818" s="53"/>
      <c r="N818" s="53"/>
      <c r="O818" s="53"/>
      <c r="Q818" s="53"/>
      <c r="R818" s="53"/>
      <c r="S818" s="53"/>
      <c r="T818" s="53"/>
      <c r="U818" s="53"/>
      <c r="V818" s="53"/>
      <c r="W818" s="53"/>
      <c r="X818" s="53"/>
      <c r="Y818" s="53"/>
    </row>
    <row r="819" spans="1:25" ht="13.5" x14ac:dyDescent="0.25">
      <c r="A819" s="53"/>
      <c r="B819" s="53"/>
      <c r="C819" s="53"/>
      <c r="E819" s="53"/>
      <c r="F819" s="53"/>
      <c r="G819" s="53"/>
      <c r="M819" s="53"/>
      <c r="N819" s="53"/>
      <c r="O819" s="53"/>
      <c r="Q819" s="53"/>
      <c r="R819" s="53"/>
      <c r="S819" s="53"/>
      <c r="T819" s="53"/>
      <c r="U819" s="53"/>
      <c r="V819" s="53"/>
      <c r="W819" s="53"/>
      <c r="X819" s="53"/>
      <c r="Y819" s="53"/>
    </row>
    <row r="820" spans="1:25" ht="13.5" x14ac:dyDescent="0.25">
      <c r="A820" s="53"/>
      <c r="B820" s="53"/>
      <c r="C820" s="53"/>
      <c r="E820" s="53"/>
      <c r="F820" s="53"/>
      <c r="G820" s="53"/>
      <c r="M820" s="53"/>
      <c r="N820" s="53"/>
      <c r="O820" s="53"/>
      <c r="Q820" s="53"/>
      <c r="R820" s="53"/>
      <c r="S820" s="53"/>
      <c r="T820" s="53"/>
      <c r="U820" s="53"/>
      <c r="V820" s="53"/>
      <c r="W820" s="53"/>
      <c r="X820" s="53"/>
      <c r="Y820" s="53"/>
    </row>
    <row r="821" spans="1:25" ht="13.5" x14ac:dyDescent="0.25">
      <c r="A821" s="53"/>
      <c r="B821" s="53"/>
      <c r="C821" s="53"/>
      <c r="E821" s="53"/>
      <c r="F821" s="53"/>
      <c r="G821" s="53"/>
      <c r="M821" s="53"/>
      <c r="N821" s="53"/>
      <c r="O821" s="53"/>
      <c r="Q821" s="53"/>
      <c r="R821" s="53"/>
      <c r="S821" s="53"/>
      <c r="T821" s="53"/>
      <c r="U821" s="53"/>
      <c r="V821" s="53"/>
      <c r="W821" s="53"/>
      <c r="X821" s="53"/>
      <c r="Y821" s="53"/>
    </row>
    <row r="822" spans="1:25" ht="13.5" x14ac:dyDescent="0.25">
      <c r="A822" s="53"/>
      <c r="B822" s="53"/>
      <c r="C822" s="53"/>
      <c r="E822" s="53"/>
      <c r="F822" s="53"/>
      <c r="G822" s="53"/>
      <c r="M822" s="53"/>
      <c r="N822" s="53"/>
      <c r="O822" s="53"/>
      <c r="Q822" s="53"/>
      <c r="R822" s="53"/>
      <c r="S822" s="53"/>
      <c r="T822" s="53"/>
      <c r="U822" s="53"/>
      <c r="V822" s="53"/>
      <c r="W822" s="53"/>
      <c r="X822" s="53"/>
      <c r="Y822" s="53"/>
    </row>
    <row r="823" spans="1:25" ht="13.5" x14ac:dyDescent="0.25">
      <c r="A823" s="53"/>
      <c r="B823" s="53"/>
      <c r="C823" s="53"/>
      <c r="E823" s="53"/>
      <c r="F823" s="53"/>
      <c r="G823" s="53"/>
      <c r="M823" s="53"/>
      <c r="N823" s="53"/>
      <c r="O823" s="53"/>
      <c r="Q823" s="53"/>
      <c r="R823" s="53"/>
      <c r="S823" s="53"/>
      <c r="T823" s="53"/>
      <c r="U823" s="53"/>
      <c r="V823" s="53"/>
      <c r="W823" s="53"/>
      <c r="X823" s="53"/>
      <c r="Y823" s="53"/>
    </row>
    <row r="824" spans="1:25" ht="13.5" x14ac:dyDescent="0.25">
      <c r="A824" s="53"/>
      <c r="B824" s="53"/>
      <c r="C824" s="53"/>
      <c r="E824" s="53"/>
      <c r="F824" s="53"/>
      <c r="G824" s="53"/>
      <c r="M824" s="53"/>
      <c r="N824" s="53"/>
      <c r="O824" s="53"/>
      <c r="Q824" s="53"/>
      <c r="R824" s="53"/>
      <c r="S824" s="53"/>
      <c r="T824" s="53"/>
      <c r="U824" s="53"/>
      <c r="V824" s="53"/>
      <c r="W824" s="53"/>
      <c r="X824" s="53"/>
      <c r="Y824" s="53"/>
    </row>
    <row r="825" spans="1:25" ht="13.5" x14ac:dyDescent="0.25">
      <c r="A825" s="53"/>
      <c r="B825" s="53"/>
      <c r="C825" s="53"/>
      <c r="E825" s="53"/>
      <c r="F825" s="53"/>
      <c r="G825" s="53"/>
      <c r="M825" s="53"/>
      <c r="N825" s="53"/>
      <c r="O825" s="53"/>
      <c r="Q825" s="53"/>
      <c r="R825" s="53"/>
      <c r="S825" s="53"/>
      <c r="T825" s="53"/>
      <c r="U825" s="53"/>
      <c r="V825" s="53"/>
      <c r="W825" s="53"/>
      <c r="X825" s="53"/>
      <c r="Y825" s="53"/>
    </row>
    <row r="826" spans="1:25" ht="13.5" x14ac:dyDescent="0.25">
      <c r="A826" s="53"/>
      <c r="B826" s="53"/>
      <c r="C826" s="53"/>
      <c r="E826" s="53"/>
      <c r="F826" s="53"/>
      <c r="G826" s="53"/>
      <c r="M826" s="53"/>
      <c r="N826" s="53"/>
      <c r="O826" s="53"/>
      <c r="Q826" s="53"/>
      <c r="R826" s="53"/>
      <c r="S826" s="53"/>
      <c r="T826" s="53"/>
      <c r="U826" s="53"/>
      <c r="V826" s="53"/>
      <c r="W826" s="53"/>
      <c r="X826" s="53"/>
      <c r="Y826" s="53"/>
    </row>
    <row r="827" spans="1:25" ht="13.5" x14ac:dyDescent="0.25">
      <c r="A827" s="53"/>
      <c r="B827" s="53"/>
      <c r="C827" s="53"/>
      <c r="E827" s="53"/>
      <c r="F827" s="53"/>
      <c r="G827" s="53"/>
      <c r="M827" s="53"/>
      <c r="N827" s="53"/>
      <c r="O827" s="53"/>
      <c r="Q827" s="53"/>
      <c r="R827" s="53"/>
      <c r="S827" s="53"/>
      <c r="T827" s="53"/>
      <c r="U827" s="53"/>
      <c r="V827" s="53"/>
      <c r="W827" s="53"/>
      <c r="X827" s="53"/>
      <c r="Y827" s="53"/>
    </row>
    <row r="828" spans="1:25" ht="13.5" x14ac:dyDescent="0.25">
      <c r="A828" s="53"/>
      <c r="B828" s="53"/>
      <c r="C828" s="53"/>
      <c r="E828" s="53"/>
      <c r="F828" s="53"/>
      <c r="G828" s="53"/>
      <c r="M828" s="53"/>
      <c r="N828" s="53"/>
      <c r="O828" s="53"/>
      <c r="Q828" s="53"/>
      <c r="R828" s="53"/>
      <c r="S828" s="53"/>
      <c r="T828" s="53"/>
      <c r="U828" s="53"/>
      <c r="V828" s="53"/>
      <c r="W828" s="53"/>
      <c r="X828" s="53"/>
      <c r="Y828" s="53"/>
    </row>
    <row r="829" spans="1:25" ht="13.5" x14ac:dyDescent="0.25">
      <c r="A829" s="53"/>
      <c r="B829" s="53"/>
      <c r="C829" s="53"/>
      <c r="E829" s="53"/>
      <c r="F829" s="53"/>
      <c r="G829" s="53"/>
      <c r="M829" s="53"/>
      <c r="N829" s="53"/>
      <c r="O829" s="53"/>
      <c r="Q829" s="53"/>
      <c r="R829" s="53"/>
      <c r="S829" s="53"/>
      <c r="T829" s="53"/>
      <c r="U829" s="53"/>
      <c r="V829" s="53"/>
      <c r="W829" s="53"/>
      <c r="X829" s="53"/>
      <c r="Y829" s="53"/>
    </row>
    <row r="830" spans="1:25" ht="13.5" x14ac:dyDescent="0.25">
      <c r="A830" s="53"/>
      <c r="B830" s="53"/>
      <c r="C830" s="53"/>
      <c r="E830" s="53"/>
      <c r="F830" s="53"/>
      <c r="G830" s="53"/>
      <c r="M830" s="53"/>
      <c r="N830" s="53"/>
      <c r="O830" s="53"/>
      <c r="Q830" s="53"/>
      <c r="R830" s="53"/>
      <c r="S830" s="53"/>
      <c r="T830" s="53"/>
      <c r="U830" s="53"/>
      <c r="V830" s="53"/>
      <c r="W830" s="53"/>
      <c r="X830" s="53"/>
      <c r="Y830" s="53"/>
    </row>
    <row r="831" spans="1:25" ht="13.5" x14ac:dyDescent="0.25">
      <c r="A831" s="53"/>
      <c r="B831" s="53"/>
      <c r="C831" s="53"/>
      <c r="E831" s="53"/>
      <c r="F831" s="53"/>
      <c r="G831" s="53"/>
      <c r="M831" s="53"/>
      <c r="N831" s="53"/>
      <c r="O831" s="53"/>
      <c r="Q831" s="53"/>
      <c r="R831" s="53"/>
      <c r="S831" s="53"/>
      <c r="T831" s="53"/>
      <c r="U831" s="53"/>
      <c r="V831" s="53"/>
      <c r="W831" s="53"/>
      <c r="X831" s="53"/>
      <c r="Y831" s="53"/>
    </row>
    <row r="832" spans="1:25" ht="13.5" x14ac:dyDescent="0.25">
      <c r="A832" s="53"/>
      <c r="B832" s="53"/>
      <c r="C832" s="53"/>
      <c r="E832" s="53"/>
      <c r="F832" s="53"/>
      <c r="G832" s="53"/>
      <c r="M832" s="53"/>
      <c r="N832" s="53"/>
      <c r="O832" s="53"/>
      <c r="Q832" s="53"/>
      <c r="R832" s="53"/>
      <c r="S832" s="53"/>
      <c r="T832" s="53"/>
      <c r="U832" s="53"/>
      <c r="V832" s="53"/>
      <c r="W832" s="53"/>
      <c r="X832" s="53"/>
      <c r="Y832" s="53"/>
    </row>
    <row r="833" spans="1:25" ht="13.5" x14ac:dyDescent="0.25">
      <c r="A833" s="53"/>
      <c r="B833" s="53"/>
      <c r="C833" s="53"/>
      <c r="E833" s="53"/>
      <c r="F833" s="53"/>
      <c r="G833" s="53"/>
      <c r="M833" s="53"/>
      <c r="N833" s="53"/>
      <c r="O833" s="53"/>
      <c r="Q833" s="53"/>
      <c r="R833" s="53"/>
      <c r="S833" s="53"/>
      <c r="T833" s="53"/>
      <c r="U833" s="53"/>
      <c r="V833" s="53"/>
      <c r="W833" s="53"/>
      <c r="X833" s="53"/>
      <c r="Y833" s="53"/>
    </row>
    <row r="834" spans="1:25" ht="13.5" x14ac:dyDescent="0.25">
      <c r="A834" s="53"/>
      <c r="B834" s="53"/>
      <c r="C834" s="53"/>
      <c r="E834" s="53"/>
      <c r="F834" s="53"/>
      <c r="G834" s="53"/>
      <c r="M834" s="53"/>
      <c r="N834" s="53"/>
      <c r="O834" s="53"/>
      <c r="Q834" s="53"/>
      <c r="R834" s="53"/>
      <c r="S834" s="53"/>
      <c r="T834" s="53"/>
      <c r="U834" s="53"/>
      <c r="V834" s="53"/>
      <c r="W834" s="53"/>
      <c r="X834" s="53"/>
      <c r="Y834" s="53"/>
    </row>
    <row r="835" spans="1:25" ht="13.5" x14ac:dyDescent="0.25">
      <c r="A835" s="53"/>
      <c r="B835" s="53"/>
      <c r="C835" s="53"/>
      <c r="E835" s="53"/>
      <c r="F835" s="53"/>
      <c r="G835" s="53"/>
      <c r="M835" s="53"/>
      <c r="N835" s="53"/>
      <c r="O835" s="53"/>
      <c r="Q835" s="53"/>
      <c r="R835" s="53"/>
      <c r="S835" s="53"/>
      <c r="T835" s="53"/>
      <c r="U835" s="53"/>
      <c r="V835" s="53"/>
      <c r="W835" s="53"/>
      <c r="X835" s="53"/>
      <c r="Y835" s="53"/>
    </row>
    <row r="836" spans="1:25" ht="13.5" x14ac:dyDescent="0.25">
      <c r="A836" s="53"/>
      <c r="B836" s="53"/>
      <c r="C836" s="53"/>
      <c r="E836" s="53"/>
      <c r="F836" s="53"/>
      <c r="G836" s="53"/>
      <c r="M836" s="53"/>
      <c r="N836" s="53"/>
      <c r="O836" s="53"/>
      <c r="Q836" s="53"/>
      <c r="R836" s="53"/>
      <c r="S836" s="53"/>
      <c r="T836" s="53"/>
      <c r="U836" s="53"/>
      <c r="V836" s="53"/>
      <c r="W836" s="53"/>
      <c r="X836" s="53"/>
      <c r="Y836" s="53"/>
    </row>
    <row r="837" spans="1:25" ht="13.5" x14ac:dyDescent="0.25">
      <c r="A837" s="53"/>
      <c r="B837" s="53"/>
      <c r="C837" s="53"/>
      <c r="E837" s="53"/>
      <c r="F837" s="53"/>
      <c r="G837" s="53"/>
      <c r="M837" s="53"/>
      <c r="N837" s="53"/>
      <c r="O837" s="53"/>
      <c r="Q837" s="53"/>
      <c r="R837" s="53"/>
      <c r="S837" s="53"/>
      <c r="T837" s="53"/>
      <c r="U837" s="53"/>
      <c r="V837" s="53"/>
      <c r="W837" s="53"/>
      <c r="X837" s="53"/>
      <c r="Y837" s="53"/>
    </row>
    <row r="838" spans="1:25" ht="13.5" x14ac:dyDescent="0.25">
      <c r="A838" s="53"/>
      <c r="B838" s="53"/>
      <c r="C838" s="53"/>
      <c r="E838" s="53"/>
      <c r="F838" s="53"/>
      <c r="G838" s="53"/>
      <c r="M838" s="53"/>
      <c r="N838" s="53"/>
      <c r="O838" s="53"/>
      <c r="Q838" s="53"/>
      <c r="R838" s="53"/>
      <c r="S838" s="53"/>
      <c r="T838" s="53"/>
      <c r="U838" s="53"/>
      <c r="V838" s="53"/>
      <c r="W838" s="53"/>
      <c r="X838" s="53"/>
      <c r="Y838" s="53"/>
    </row>
    <row r="839" spans="1:25" ht="13.5" x14ac:dyDescent="0.25">
      <c r="A839" s="53"/>
      <c r="B839" s="53"/>
      <c r="C839" s="53"/>
      <c r="E839" s="53"/>
      <c r="F839" s="53"/>
      <c r="G839" s="53"/>
      <c r="M839" s="53"/>
      <c r="N839" s="53"/>
      <c r="O839" s="53"/>
      <c r="Q839" s="53"/>
      <c r="R839" s="53"/>
      <c r="S839" s="53"/>
      <c r="T839" s="53"/>
      <c r="U839" s="53"/>
      <c r="V839" s="53"/>
      <c r="W839" s="53"/>
      <c r="X839" s="53"/>
      <c r="Y839" s="53"/>
    </row>
    <row r="840" spans="1:25" ht="13.5" x14ac:dyDescent="0.25">
      <c r="A840" s="53"/>
      <c r="B840" s="53"/>
      <c r="C840" s="53"/>
      <c r="E840" s="53"/>
      <c r="F840" s="53"/>
      <c r="G840" s="53"/>
      <c r="M840" s="53"/>
      <c r="N840" s="53"/>
      <c r="O840" s="53"/>
      <c r="Q840" s="53"/>
      <c r="R840" s="53"/>
      <c r="S840" s="53"/>
      <c r="T840" s="53"/>
      <c r="U840" s="53"/>
      <c r="V840" s="53"/>
      <c r="W840" s="53"/>
      <c r="X840" s="53"/>
      <c r="Y840" s="53"/>
    </row>
    <row r="841" spans="1:25" ht="13.5" x14ac:dyDescent="0.25">
      <c r="A841" s="53"/>
      <c r="B841" s="53"/>
      <c r="C841" s="53"/>
      <c r="E841" s="53"/>
      <c r="F841" s="53"/>
      <c r="G841" s="53"/>
      <c r="M841" s="53"/>
      <c r="N841" s="53"/>
      <c r="O841" s="53"/>
      <c r="Q841" s="53"/>
      <c r="R841" s="53"/>
      <c r="S841" s="53"/>
      <c r="T841" s="53"/>
      <c r="U841" s="53"/>
      <c r="V841" s="53"/>
      <c r="W841" s="53"/>
      <c r="X841" s="53"/>
      <c r="Y841" s="53"/>
    </row>
    <row r="842" spans="1:25" ht="13.5" x14ac:dyDescent="0.25">
      <c r="A842" s="53"/>
      <c r="B842" s="53"/>
      <c r="C842" s="53"/>
      <c r="E842" s="53"/>
      <c r="F842" s="53"/>
      <c r="G842" s="53"/>
      <c r="M842" s="53"/>
      <c r="N842" s="53"/>
      <c r="O842" s="53"/>
      <c r="Q842" s="53"/>
      <c r="R842" s="53"/>
      <c r="S842" s="53"/>
      <c r="T842" s="53"/>
      <c r="U842" s="53"/>
      <c r="V842" s="53"/>
      <c r="W842" s="53"/>
      <c r="X842" s="53"/>
      <c r="Y842" s="53"/>
    </row>
    <row r="843" spans="1:25" ht="13.5" x14ac:dyDescent="0.25">
      <c r="A843" s="53"/>
      <c r="B843" s="53"/>
      <c r="C843" s="53"/>
      <c r="E843" s="53"/>
      <c r="F843" s="53"/>
      <c r="G843" s="53"/>
      <c r="M843" s="53"/>
      <c r="N843" s="53"/>
      <c r="O843" s="53"/>
      <c r="Q843" s="53"/>
      <c r="R843" s="53"/>
      <c r="S843" s="53"/>
      <c r="T843" s="53"/>
      <c r="U843" s="53"/>
      <c r="V843" s="53"/>
      <c r="W843" s="53"/>
      <c r="X843" s="53"/>
      <c r="Y843" s="53"/>
    </row>
    <row r="844" spans="1:25" ht="13.5" x14ac:dyDescent="0.25">
      <c r="A844" s="53"/>
      <c r="B844" s="53"/>
      <c r="C844" s="53"/>
      <c r="E844" s="53"/>
      <c r="F844" s="53"/>
      <c r="G844" s="53"/>
      <c r="M844" s="53"/>
      <c r="N844" s="53"/>
      <c r="O844" s="53"/>
      <c r="Q844" s="53"/>
      <c r="R844" s="53"/>
      <c r="S844" s="53"/>
      <c r="T844" s="53"/>
      <c r="U844" s="53"/>
      <c r="V844" s="53"/>
      <c r="W844" s="53"/>
      <c r="X844" s="53"/>
      <c r="Y844" s="53"/>
    </row>
    <row r="845" spans="1:25" ht="13.5" x14ac:dyDescent="0.25">
      <c r="A845" s="53"/>
      <c r="B845" s="53"/>
      <c r="C845" s="53"/>
      <c r="E845" s="53"/>
      <c r="F845" s="53"/>
      <c r="G845" s="53"/>
      <c r="M845" s="53"/>
      <c r="N845" s="53"/>
      <c r="O845" s="53"/>
      <c r="Q845" s="53"/>
      <c r="R845" s="53"/>
      <c r="S845" s="53"/>
      <c r="T845" s="53"/>
      <c r="U845" s="53"/>
      <c r="V845" s="53"/>
      <c r="W845" s="53"/>
      <c r="X845" s="53"/>
      <c r="Y845" s="53"/>
    </row>
    <row r="846" spans="1:25" ht="13.5" x14ac:dyDescent="0.25">
      <c r="A846" s="53"/>
      <c r="B846" s="53"/>
      <c r="C846" s="53"/>
      <c r="E846" s="53"/>
      <c r="F846" s="53"/>
      <c r="G846" s="53"/>
      <c r="M846" s="53"/>
      <c r="N846" s="53"/>
      <c r="O846" s="53"/>
      <c r="Q846" s="53"/>
      <c r="R846" s="53"/>
      <c r="S846" s="53"/>
      <c r="T846" s="53"/>
      <c r="U846" s="53"/>
      <c r="V846" s="53"/>
      <c r="W846" s="53"/>
      <c r="X846" s="53"/>
      <c r="Y846" s="53"/>
    </row>
    <row r="847" spans="1:25" ht="13.5" x14ac:dyDescent="0.25">
      <c r="A847" s="53"/>
      <c r="B847" s="53"/>
      <c r="C847" s="53"/>
      <c r="E847" s="53"/>
      <c r="F847" s="53"/>
      <c r="G847" s="53"/>
      <c r="M847" s="53"/>
      <c r="N847" s="53"/>
      <c r="O847" s="53"/>
      <c r="Q847" s="53"/>
      <c r="R847" s="53"/>
      <c r="S847" s="53"/>
      <c r="T847" s="53"/>
      <c r="U847" s="53"/>
      <c r="V847" s="53"/>
      <c r="W847" s="53"/>
      <c r="X847" s="53"/>
      <c r="Y847" s="53"/>
    </row>
    <row r="848" spans="1:25" ht="13.5" x14ac:dyDescent="0.25">
      <c r="A848" s="53"/>
      <c r="B848" s="53"/>
      <c r="C848" s="53"/>
      <c r="E848" s="53"/>
      <c r="F848" s="53"/>
      <c r="G848" s="53"/>
      <c r="M848" s="53"/>
      <c r="N848" s="53"/>
      <c r="O848" s="53"/>
      <c r="Q848" s="53"/>
      <c r="R848" s="53"/>
      <c r="S848" s="53"/>
      <c r="T848" s="53"/>
      <c r="U848" s="53"/>
      <c r="V848" s="53"/>
      <c r="W848" s="53"/>
      <c r="X848" s="53"/>
      <c r="Y848" s="53"/>
    </row>
    <row r="849" spans="1:25" ht="13.5" x14ac:dyDescent="0.25">
      <c r="A849" s="53"/>
      <c r="B849" s="53"/>
      <c r="C849" s="53"/>
      <c r="E849" s="53"/>
      <c r="F849" s="53"/>
      <c r="G849" s="53"/>
      <c r="M849" s="53"/>
      <c r="N849" s="53"/>
      <c r="O849" s="53"/>
      <c r="Q849" s="53"/>
      <c r="R849" s="53"/>
      <c r="S849" s="53"/>
      <c r="T849" s="53"/>
      <c r="U849" s="53"/>
      <c r="V849" s="53"/>
      <c r="W849" s="53"/>
      <c r="X849" s="53"/>
      <c r="Y849" s="53"/>
    </row>
    <row r="850" spans="1:25" ht="13.5" x14ac:dyDescent="0.25">
      <c r="A850" s="53"/>
      <c r="B850" s="53"/>
      <c r="C850" s="53"/>
      <c r="E850" s="53"/>
      <c r="F850" s="53"/>
      <c r="G850" s="53"/>
      <c r="M850" s="53"/>
      <c r="N850" s="53"/>
      <c r="O850" s="53"/>
      <c r="Q850" s="53"/>
      <c r="R850" s="53"/>
      <c r="S850" s="53"/>
      <c r="T850" s="53"/>
      <c r="U850" s="53"/>
      <c r="V850" s="53"/>
      <c r="W850" s="53"/>
      <c r="X850" s="53"/>
      <c r="Y850" s="53"/>
    </row>
    <row r="851" spans="1:25" ht="13.5" x14ac:dyDescent="0.25">
      <c r="A851" s="53"/>
      <c r="B851" s="53"/>
      <c r="C851" s="53"/>
      <c r="E851" s="53"/>
      <c r="F851" s="53"/>
      <c r="G851" s="53"/>
      <c r="M851" s="53"/>
      <c r="N851" s="53"/>
      <c r="O851" s="53"/>
      <c r="Q851" s="53"/>
      <c r="R851" s="53"/>
      <c r="S851" s="53"/>
      <c r="T851" s="53"/>
      <c r="U851" s="53"/>
      <c r="V851" s="53"/>
      <c r="W851" s="53"/>
      <c r="X851" s="53"/>
      <c r="Y851" s="53"/>
    </row>
    <row r="852" spans="1:25" ht="13.5" x14ac:dyDescent="0.25">
      <c r="A852" s="53"/>
      <c r="B852" s="53"/>
      <c r="C852" s="53"/>
      <c r="E852" s="53"/>
      <c r="F852" s="53"/>
      <c r="G852" s="53"/>
      <c r="M852" s="53"/>
      <c r="N852" s="53"/>
      <c r="O852" s="53"/>
      <c r="Q852" s="53"/>
      <c r="R852" s="53"/>
      <c r="S852" s="53"/>
      <c r="T852" s="53"/>
      <c r="U852" s="53"/>
      <c r="V852" s="53"/>
      <c r="W852" s="53"/>
      <c r="X852" s="53"/>
      <c r="Y852" s="53"/>
    </row>
    <row r="853" spans="1:25" ht="13.5" x14ac:dyDescent="0.25">
      <c r="A853" s="53"/>
      <c r="B853" s="53"/>
      <c r="C853" s="53"/>
      <c r="E853" s="53"/>
      <c r="F853" s="53"/>
      <c r="G853" s="53"/>
      <c r="M853" s="53"/>
      <c r="N853" s="53"/>
      <c r="O853" s="53"/>
      <c r="Q853" s="53"/>
      <c r="R853" s="53"/>
      <c r="S853" s="53"/>
      <c r="T853" s="53"/>
      <c r="U853" s="53"/>
      <c r="V853" s="53"/>
      <c r="W853" s="53"/>
      <c r="X853" s="53"/>
      <c r="Y853" s="53"/>
    </row>
    <row r="854" spans="1:25" ht="13.5" x14ac:dyDescent="0.25">
      <c r="A854" s="53"/>
      <c r="B854" s="53"/>
      <c r="C854" s="53"/>
      <c r="E854" s="53"/>
      <c r="F854" s="53"/>
      <c r="G854" s="53"/>
      <c r="M854" s="53"/>
      <c r="N854" s="53"/>
      <c r="O854" s="53"/>
      <c r="Q854" s="53"/>
      <c r="R854" s="53"/>
      <c r="S854" s="53"/>
      <c r="T854" s="53"/>
      <c r="U854" s="53"/>
      <c r="V854" s="53"/>
      <c r="W854" s="53"/>
      <c r="X854" s="53"/>
      <c r="Y854" s="53"/>
    </row>
    <row r="855" spans="1:25" ht="13.5" x14ac:dyDescent="0.25">
      <c r="A855" s="53"/>
      <c r="B855" s="53"/>
      <c r="C855" s="53"/>
      <c r="E855" s="53"/>
      <c r="F855" s="53"/>
      <c r="G855" s="53"/>
      <c r="M855" s="53"/>
      <c r="N855" s="53"/>
      <c r="O855" s="53"/>
      <c r="Q855" s="53"/>
      <c r="R855" s="53"/>
      <c r="S855" s="53"/>
      <c r="T855" s="53"/>
      <c r="U855" s="53"/>
      <c r="V855" s="53"/>
      <c r="W855" s="53"/>
      <c r="X855" s="53"/>
      <c r="Y855" s="53"/>
    </row>
    <row r="856" spans="1:25" ht="13.5" x14ac:dyDescent="0.25">
      <c r="A856" s="53"/>
      <c r="B856" s="53"/>
      <c r="C856" s="53"/>
      <c r="E856" s="53"/>
      <c r="F856" s="53"/>
      <c r="G856" s="53"/>
      <c r="M856" s="53"/>
      <c r="N856" s="53"/>
      <c r="O856" s="53"/>
      <c r="Q856" s="53"/>
      <c r="R856" s="53"/>
      <c r="S856" s="53"/>
      <c r="T856" s="53"/>
      <c r="U856" s="53"/>
      <c r="V856" s="53"/>
      <c r="W856" s="53"/>
      <c r="X856" s="53"/>
      <c r="Y856" s="53"/>
    </row>
    <row r="857" spans="1:25" ht="13.5" x14ac:dyDescent="0.25">
      <c r="A857" s="53"/>
      <c r="B857" s="53"/>
      <c r="C857" s="53"/>
      <c r="E857" s="53"/>
      <c r="F857" s="53"/>
      <c r="G857" s="53"/>
      <c r="M857" s="53"/>
      <c r="N857" s="53"/>
      <c r="O857" s="53"/>
      <c r="Q857" s="53"/>
      <c r="R857" s="53"/>
      <c r="S857" s="53"/>
      <c r="T857" s="53"/>
      <c r="U857" s="53"/>
      <c r="V857" s="53"/>
      <c r="W857" s="53"/>
      <c r="X857" s="53"/>
      <c r="Y857" s="53"/>
    </row>
    <row r="858" spans="1:25" ht="13.5" x14ac:dyDescent="0.25">
      <c r="A858" s="53"/>
      <c r="B858" s="53"/>
      <c r="C858" s="53"/>
      <c r="E858" s="53"/>
      <c r="F858" s="53"/>
      <c r="G858" s="53"/>
      <c r="M858" s="53"/>
      <c r="N858" s="53"/>
      <c r="O858" s="53"/>
      <c r="Q858" s="53"/>
      <c r="R858" s="53"/>
      <c r="S858" s="53"/>
      <c r="T858" s="53"/>
      <c r="U858" s="53"/>
      <c r="V858" s="53"/>
      <c r="W858" s="53"/>
      <c r="X858" s="53"/>
      <c r="Y858" s="53"/>
    </row>
    <row r="859" spans="1:25" ht="13.5" x14ac:dyDescent="0.25">
      <c r="A859" s="53"/>
      <c r="B859" s="53"/>
      <c r="C859" s="53"/>
      <c r="E859" s="53"/>
      <c r="F859" s="53"/>
      <c r="G859" s="53"/>
      <c r="M859" s="53"/>
      <c r="N859" s="53"/>
      <c r="O859" s="53"/>
      <c r="Q859" s="53"/>
      <c r="R859" s="53"/>
      <c r="S859" s="53"/>
      <c r="T859" s="53"/>
      <c r="U859" s="53"/>
      <c r="V859" s="53"/>
      <c r="W859" s="53"/>
      <c r="X859" s="53"/>
      <c r="Y859" s="53"/>
    </row>
    <row r="860" spans="1:25" ht="13.5" x14ac:dyDescent="0.25">
      <c r="A860" s="53"/>
      <c r="B860" s="53"/>
      <c r="C860" s="53"/>
      <c r="E860" s="53"/>
      <c r="F860" s="53"/>
      <c r="G860" s="53"/>
      <c r="M860" s="53"/>
      <c r="N860" s="53"/>
      <c r="O860" s="53"/>
      <c r="Q860" s="53"/>
      <c r="R860" s="53"/>
      <c r="S860" s="53"/>
      <c r="T860" s="53"/>
      <c r="U860" s="53"/>
      <c r="V860" s="53"/>
      <c r="W860" s="53"/>
      <c r="X860" s="53"/>
      <c r="Y860" s="53"/>
    </row>
    <row r="861" spans="1:25" ht="13.5" x14ac:dyDescent="0.25">
      <c r="A861" s="53"/>
      <c r="B861" s="53"/>
      <c r="C861" s="53"/>
      <c r="E861" s="53"/>
      <c r="F861" s="53"/>
      <c r="G861" s="53"/>
      <c r="M861" s="53"/>
      <c r="N861" s="53"/>
      <c r="O861" s="53"/>
      <c r="Q861" s="53"/>
      <c r="R861" s="53"/>
      <c r="S861" s="53"/>
      <c r="T861" s="53"/>
      <c r="U861" s="53"/>
      <c r="V861" s="53"/>
      <c r="W861" s="53"/>
      <c r="X861" s="53"/>
      <c r="Y861" s="53"/>
    </row>
    <row r="862" spans="1:25" ht="13.5" x14ac:dyDescent="0.25">
      <c r="A862" s="53"/>
      <c r="B862" s="53"/>
      <c r="C862" s="53"/>
      <c r="E862" s="53"/>
      <c r="F862" s="53"/>
      <c r="G862" s="53"/>
      <c r="M862" s="53"/>
      <c r="N862" s="53"/>
      <c r="O862" s="53"/>
      <c r="Q862" s="53"/>
      <c r="R862" s="53"/>
      <c r="S862" s="53"/>
      <c r="T862" s="53"/>
      <c r="U862" s="53"/>
      <c r="V862" s="53"/>
      <c r="W862" s="53"/>
      <c r="X862" s="53"/>
      <c r="Y862" s="53"/>
    </row>
    <row r="863" spans="1:25" ht="13.5" x14ac:dyDescent="0.25">
      <c r="A863" s="53"/>
      <c r="B863" s="53"/>
      <c r="C863" s="53"/>
      <c r="E863" s="53"/>
      <c r="F863" s="53"/>
      <c r="G863" s="53"/>
      <c r="M863" s="53"/>
      <c r="N863" s="53"/>
      <c r="O863" s="53"/>
      <c r="Q863" s="53"/>
      <c r="R863" s="53"/>
      <c r="S863" s="53"/>
      <c r="T863" s="53"/>
      <c r="U863" s="53"/>
      <c r="V863" s="53"/>
      <c r="W863" s="53"/>
      <c r="X863" s="53"/>
      <c r="Y863" s="53"/>
    </row>
    <row r="864" spans="1:25" ht="13.5" x14ac:dyDescent="0.25">
      <c r="A864" s="53"/>
      <c r="B864" s="53"/>
      <c r="C864" s="53"/>
      <c r="E864" s="53"/>
      <c r="F864" s="53"/>
      <c r="G864" s="53"/>
      <c r="M864" s="53"/>
      <c r="N864" s="53"/>
      <c r="O864" s="53"/>
      <c r="Q864" s="53"/>
      <c r="R864" s="53"/>
      <c r="S864" s="53"/>
      <c r="T864" s="53"/>
      <c r="U864" s="53"/>
      <c r="V864" s="53"/>
      <c r="W864" s="53"/>
      <c r="X864" s="53"/>
      <c r="Y864" s="53"/>
    </row>
    <row r="865" spans="1:25" ht="13.5" x14ac:dyDescent="0.25">
      <c r="A865" s="53"/>
      <c r="B865" s="53"/>
      <c r="C865" s="53"/>
      <c r="E865" s="53"/>
      <c r="F865" s="53"/>
      <c r="G865" s="53"/>
      <c r="M865" s="53"/>
      <c r="N865" s="53"/>
      <c r="O865" s="53"/>
      <c r="Q865" s="53"/>
      <c r="R865" s="53"/>
      <c r="S865" s="53"/>
      <c r="T865" s="53"/>
      <c r="U865" s="53"/>
      <c r="V865" s="53"/>
      <c r="W865" s="53"/>
      <c r="X865" s="53"/>
      <c r="Y865" s="53"/>
    </row>
    <row r="866" spans="1:25" ht="13.5" x14ac:dyDescent="0.25">
      <c r="A866" s="53"/>
      <c r="B866" s="53"/>
      <c r="C866" s="53"/>
      <c r="E866" s="53"/>
      <c r="F866" s="53"/>
      <c r="G866" s="53"/>
      <c r="M866" s="53"/>
      <c r="N866" s="53"/>
      <c r="O866" s="53"/>
      <c r="Q866" s="53"/>
      <c r="R866" s="53"/>
      <c r="S866" s="53"/>
      <c r="T866" s="53"/>
      <c r="U866" s="53"/>
      <c r="V866" s="53"/>
      <c r="W866" s="53"/>
      <c r="X866" s="53"/>
      <c r="Y866" s="53"/>
    </row>
    <row r="867" spans="1:25" ht="13.5" x14ac:dyDescent="0.25">
      <c r="A867" s="53"/>
      <c r="B867" s="53"/>
      <c r="C867" s="53"/>
      <c r="E867" s="53"/>
      <c r="F867" s="53"/>
      <c r="G867" s="53"/>
      <c r="M867" s="53"/>
      <c r="N867" s="53"/>
      <c r="O867" s="53"/>
      <c r="Q867" s="53"/>
      <c r="R867" s="53"/>
      <c r="S867" s="53"/>
      <c r="T867" s="53"/>
      <c r="U867" s="53"/>
      <c r="V867" s="53"/>
      <c r="W867" s="53"/>
      <c r="X867" s="53"/>
      <c r="Y867" s="53"/>
    </row>
    <row r="868" spans="1:25" ht="13.5" x14ac:dyDescent="0.25">
      <c r="A868" s="53"/>
      <c r="B868" s="53"/>
      <c r="C868" s="53"/>
      <c r="E868" s="53"/>
      <c r="F868" s="53"/>
      <c r="G868" s="53"/>
      <c r="M868" s="53"/>
      <c r="N868" s="53"/>
      <c r="O868" s="53"/>
      <c r="Q868" s="53"/>
      <c r="R868" s="53"/>
      <c r="S868" s="53"/>
      <c r="T868" s="53"/>
      <c r="U868" s="53"/>
      <c r="V868" s="53"/>
      <c r="W868" s="53"/>
      <c r="X868" s="53"/>
      <c r="Y868" s="53"/>
    </row>
    <row r="869" spans="1:25" ht="13.5" x14ac:dyDescent="0.25">
      <c r="A869" s="53"/>
      <c r="B869" s="53"/>
      <c r="C869" s="53"/>
      <c r="E869" s="53"/>
      <c r="F869" s="53"/>
      <c r="G869" s="53"/>
      <c r="M869" s="53"/>
      <c r="N869" s="53"/>
      <c r="O869" s="53"/>
      <c r="Q869" s="53"/>
      <c r="R869" s="53"/>
      <c r="S869" s="53"/>
      <c r="T869" s="53"/>
      <c r="U869" s="53"/>
      <c r="V869" s="53"/>
      <c r="W869" s="53"/>
      <c r="X869" s="53"/>
      <c r="Y869" s="53"/>
    </row>
    <row r="870" spans="1:25" ht="13.5" x14ac:dyDescent="0.25">
      <c r="A870" s="53"/>
      <c r="B870" s="53"/>
      <c r="C870" s="53"/>
      <c r="E870" s="53"/>
      <c r="F870" s="53"/>
      <c r="G870" s="53"/>
      <c r="M870" s="53"/>
      <c r="N870" s="53"/>
      <c r="O870" s="53"/>
      <c r="Q870" s="53"/>
      <c r="R870" s="53"/>
      <c r="S870" s="53"/>
      <c r="T870" s="53"/>
      <c r="U870" s="53"/>
      <c r="V870" s="53"/>
      <c r="W870" s="53"/>
      <c r="X870" s="53"/>
      <c r="Y870" s="53"/>
    </row>
    <row r="871" spans="1:25" ht="13.5" x14ac:dyDescent="0.25">
      <c r="A871" s="53"/>
      <c r="B871" s="53"/>
      <c r="C871" s="53"/>
      <c r="E871" s="53"/>
      <c r="F871" s="53"/>
      <c r="G871" s="53"/>
      <c r="M871" s="53"/>
      <c r="N871" s="53"/>
      <c r="O871" s="53"/>
      <c r="Q871" s="53"/>
      <c r="R871" s="53"/>
      <c r="S871" s="53"/>
      <c r="T871" s="53"/>
      <c r="U871" s="53"/>
      <c r="V871" s="53"/>
      <c r="W871" s="53"/>
      <c r="X871" s="53"/>
      <c r="Y871" s="53"/>
    </row>
    <row r="872" spans="1:25" ht="13.5" x14ac:dyDescent="0.25">
      <c r="A872" s="53"/>
      <c r="B872" s="53"/>
      <c r="C872" s="53"/>
      <c r="E872" s="53"/>
      <c r="F872" s="53"/>
      <c r="G872" s="53"/>
      <c r="M872" s="53"/>
      <c r="N872" s="53"/>
      <c r="O872" s="53"/>
      <c r="Q872" s="53"/>
      <c r="R872" s="53"/>
      <c r="S872" s="53"/>
      <c r="T872" s="53"/>
      <c r="U872" s="53"/>
      <c r="V872" s="53"/>
      <c r="W872" s="53"/>
      <c r="X872" s="53"/>
      <c r="Y872" s="53"/>
    </row>
    <row r="873" spans="1:25" ht="13.5" x14ac:dyDescent="0.25">
      <c r="A873" s="53"/>
      <c r="B873" s="53"/>
      <c r="C873" s="53"/>
      <c r="E873" s="53"/>
      <c r="F873" s="53"/>
      <c r="G873" s="53"/>
      <c r="M873" s="53"/>
      <c r="N873" s="53"/>
      <c r="O873" s="53"/>
      <c r="Q873" s="53"/>
      <c r="R873" s="53"/>
      <c r="S873" s="53"/>
      <c r="T873" s="53"/>
      <c r="U873" s="53"/>
      <c r="V873" s="53"/>
      <c r="W873" s="53"/>
      <c r="X873" s="53"/>
      <c r="Y873" s="53"/>
    </row>
    <row r="874" spans="1:25" ht="13.5" x14ac:dyDescent="0.25">
      <c r="A874" s="53"/>
      <c r="B874" s="53"/>
      <c r="C874" s="53"/>
      <c r="E874" s="53"/>
      <c r="F874" s="53"/>
      <c r="G874" s="53"/>
      <c r="M874" s="53"/>
      <c r="N874" s="53"/>
      <c r="O874" s="53"/>
      <c r="Q874" s="53"/>
      <c r="R874" s="53"/>
      <c r="S874" s="53"/>
      <c r="T874" s="53"/>
      <c r="U874" s="53"/>
      <c r="V874" s="53"/>
      <c r="W874" s="53"/>
      <c r="X874" s="53"/>
      <c r="Y874" s="53"/>
    </row>
    <row r="875" spans="1:25" ht="13.5" x14ac:dyDescent="0.25">
      <c r="A875" s="53"/>
      <c r="B875" s="53"/>
      <c r="C875" s="53"/>
      <c r="E875" s="53"/>
      <c r="F875" s="53"/>
      <c r="G875" s="53"/>
      <c r="M875" s="53"/>
      <c r="N875" s="53"/>
      <c r="O875" s="53"/>
      <c r="Q875" s="53"/>
      <c r="R875" s="53"/>
      <c r="S875" s="53"/>
      <c r="T875" s="53"/>
      <c r="U875" s="53"/>
      <c r="V875" s="53"/>
      <c r="W875" s="53"/>
      <c r="X875" s="53"/>
      <c r="Y875" s="53"/>
    </row>
    <row r="876" spans="1:25" ht="13.5" x14ac:dyDescent="0.25">
      <c r="A876" s="53"/>
      <c r="B876" s="53"/>
      <c r="C876" s="53"/>
      <c r="E876" s="53"/>
      <c r="F876" s="53"/>
      <c r="G876" s="53"/>
      <c r="M876" s="53"/>
      <c r="N876" s="53"/>
      <c r="O876" s="53"/>
      <c r="Q876" s="53"/>
      <c r="R876" s="53"/>
      <c r="S876" s="53"/>
      <c r="T876" s="53"/>
      <c r="U876" s="53"/>
      <c r="V876" s="53"/>
      <c r="W876" s="53"/>
      <c r="X876" s="53"/>
      <c r="Y876" s="53"/>
    </row>
    <row r="877" spans="1:25" ht="13.5" x14ac:dyDescent="0.25">
      <c r="A877" s="53"/>
      <c r="B877" s="53"/>
      <c r="C877" s="53"/>
      <c r="E877" s="53"/>
      <c r="F877" s="53"/>
      <c r="G877" s="53"/>
      <c r="M877" s="53"/>
      <c r="N877" s="53"/>
      <c r="O877" s="53"/>
      <c r="Q877" s="53"/>
      <c r="R877" s="53"/>
      <c r="S877" s="53"/>
      <c r="T877" s="53"/>
      <c r="U877" s="53"/>
      <c r="V877" s="53"/>
      <c r="W877" s="53"/>
      <c r="X877" s="53"/>
      <c r="Y877" s="53"/>
    </row>
    <row r="878" spans="1:25" ht="13.5" x14ac:dyDescent="0.25">
      <c r="A878" s="53"/>
      <c r="B878" s="53"/>
      <c r="C878" s="53"/>
      <c r="E878" s="53"/>
      <c r="F878" s="53"/>
      <c r="G878" s="53"/>
      <c r="M878" s="53"/>
      <c r="N878" s="53"/>
      <c r="O878" s="53"/>
      <c r="Q878" s="53"/>
      <c r="R878" s="53"/>
      <c r="S878" s="53"/>
      <c r="T878" s="53"/>
      <c r="U878" s="53"/>
      <c r="V878" s="53"/>
      <c r="W878" s="53"/>
      <c r="X878" s="53"/>
      <c r="Y878" s="53"/>
    </row>
    <row r="879" spans="1:25" ht="13.5" x14ac:dyDescent="0.25">
      <c r="A879" s="53"/>
      <c r="B879" s="53"/>
      <c r="C879" s="53"/>
      <c r="E879" s="53"/>
      <c r="F879" s="53"/>
      <c r="G879" s="53"/>
      <c r="M879" s="53"/>
      <c r="N879" s="53"/>
      <c r="O879" s="53"/>
      <c r="Q879" s="53"/>
      <c r="R879" s="53"/>
      <c r="S879" s="53"/>
      <c r="T879" s="53"/>
      <c r="U879" s="53"/>
      <c r="V879" s="53"/>
      <c r="W879" s="53"/>
      <c r="X879" s="53"/>
      <c r="Y879" s="53"/>
    </row>
    <row r="880" spans="1:25" ht="13.5" x14ac:dyDescent="0.25">
      <c r="A880" s="53"/>
      <c r="B880" s="53"/>
      <c r="C880" s="53"/>
      <c r="E880" s="53"/>
      <c r="F880" s="53"/>
      <c r="G880" s="53"/>
      <c r="M880" s="53"/>
      <c r="N880" s="53"/>
      <c r="O880" s="53"/>
      <c r="Q880" s="53"/>
      <c r="R880" s="53"/>
      <c r="S880" s="53"/>
      <c r="T880" s="53"/>
      <c r="U880" s="53"/>
      <c r="V880" s="53"/>
      <c r="W880" s="53"/>
      <c r="X880" s="53"/>
      <c r="Y880" s="53"/>
    </row>
    <row r="881" spans="1:25" ht="13.5" x14ac:dyDescent="0.25">
      <c r="A881" s="53"/>
      <c r="B881" s="53"/>
      <c r="C881" s="53"/>
      <c r="E881" s="53"/>
      <c r="F881" s="53"/>
      <c r="G881" s="53"/>
      <c r="M881" s="53"/>
      <c r="N881" s="53"/>
      <c r="O881" s="53"/>
      <c r="Q881" s="53"/>
      <c r="R881" s="53"/>
      <c r="S881" s="53"/>
      <c r="T881" s="53"/>
      <c r="U881" s="53"/>
      <c r="V881" s="53"/>
      <c r="W881" s="53"/>
      <c r="X881" s="53"/>
      <c r="Y881" s="53"/>
    </row>
    <row r="882" spans="1:25" ht="13.5" x14ac:dyDescent="0.25">
      <c r="A882" s="53"/>
      <c r="B882" s="53"/>
      <c r="C882" s="53"/>
      <c r="E882" s="53"/>
      <c r="F882" s="53"/>
      <c r="G882" s="53"/>
      <c r="M882" s="53"/>
      <c r="N882" s="53"/>
      <c r="O882" s="53"/>
      <c r="Q882" s="53"/>
      <c r="R882" s="53"/>
      <c r="S882" s="53"/>
      <c r="T882" s="53"/>
      <c r="U882" s="53"/>
      <c r="V882" s="53"/>
      <c r="W882" s="53"/>
      <c r="X882" s="53"/>
      <c r="Y882" s="53"/>
    </row>
    <row r="883" spans="1:25" ht="13.5" x14ac:dyDescent="0.25">
      <c r="A883" s="53"/>
      <c r="B883" s="53"/>
      <c r="C883" s="53"/>
      <c r="E883" s="53"/>
      <c r="F883" s="53"/>
      <c r="G883" s="53"/>
      <c r="M883" s="53"/>
      <c r="N883" s="53"/>
      <c r="O883" s="53"/>
      <c r="Q883" s="53"/>
      <c r="R883" s="53"/>
      <c r="S883" s="53"/>
      <c r="T883" s="53"/>
      <c r="U883" s="53"/>
      <c r="V883" s="53"/>
      <c r="W883" s="53"/>
      <c r="X883" s="53"/>
      <c r="Y883" s="53"/>
    </row>
    <row r="884" spans="1:25" ht="13.5" x14ac:dyDescent="0.25">
      <c r="A884" s="53"/>
      <c r="B884" s="53"/>
      <c r="C884" s="53"/>
      <c r="E884" s="53"/>
      <c r="F884" s="53"/>
      <c r="G884" s="53"/>
      <c r="M884" s="53"/>
      <c r="N884" s="53"/>
      <c r="O884" s="53"/>
      <c r="Q884" s="53"/>
      <c r="R884" s="53"/>
      <c r="S884" s="53"/>
      <c r="T884" s="53"/>
      <c r="U884" s="53"/>
      <c r="V884" s="53"/>
      <c r="W884" s="53"/>
      <c r="X884" s="53"/>
      <c r="Y884" s="53"/>
    </row>
    <row r="885" spans="1:25" ht="13.5" x14ac:dyDescent="0.25">
      <c r="A885" s="53"/>
      <c r="B885" s="53"/>
      <c r="C885" s="53"/>
      <c r="E885" s="53"/>
      <c r="F885" s="53"/>
      <c r="G885" s="53"/>
      <c r="M885" s="53"/>
      <c r="N885" s="53"/>
      <c r="O885" s="53"/>
      <c r="Q885" s="53"/>
      <c r="R885" s="53"/>
      <c r="S885" s="53"/>
      <c r="T885" s="53"/>
      <c r="U885" s="53"/>
      <c r="V885" s="53"/>
      <c r="W885" s="53"/>
      <c r="X885" s="53"/>
      <c r="Y885" s="53"/>
    </row>
    <row r="886" spans="1:25" ht="13.5" x14ac:dyDescent="0.25">
      <c r="A886" s="53"/>
      <c r="B886" s="53"/>
      <c r="C886" s="53"/>
      <c r="E886" s="53"/>
      <c r="F886" s="53"/>
      <c r="G886" s="53"/>
      <c r="M886" s="53"/>
      <c r="N886" s="53"/>
      <c r="O886" s="53"/>
      <c r="Q886" s="53"/>
      <c r="R886" s="53"/>
      <c r="S886" s="53"/>
      <c r="T886" s="53"/>
      <c r="U886" s="53"/>
      <c r="V886" s="53"/>
      <c r="W886" s="53"/>
      <c r="X886" s="53"/>
      <c r="Y886" s="53"/>
    </row>
    <row r="887" spans="1:25" ht="13.5" x14ac:dyDescent="0.25">
      <c r="A887" s="53"/>
      <c r="B887" s="53"/>
      <c r="C887" s="53"/>
      <c r="E887" s="53"/>
      <c r="F887" s="53"/>
      <c r="G887" s="53"/>
      <c r="M887" s="53"/>
      <c r="N887" s="53"/>
      <c r="O887" s="53"/>
      <c r="Q887" s="53"/>
      <c r="R887" s="53"/>
      <c r="S887" s="53"/>
      <c r="T887" s="53"/>
      <c r="U887" s="53"/>
      <c r="V887" s="53"/>
      <c r="W887" s="53"/>
      <c r="X887" s="53"/>
      <c r="Y887" s="53"/>
    </row>
    <row r="888" spans="1:25" ht="13.5" x14ac:dyDescent="0.25">
      <c r="A888" s="53"/>
      <c r="B888" s="53"/>
      <c r="C888" s="53"/>
      <c r="E888" s="53"/>
      <c r="F888" s="53"/>
      <c r="G888" s="53"/>
      <c r="M888" s="53"/>
      <c r="N888" s="53"/>
      <c r="O888" s="53"/>
      <c r="Q888" s="53"/>
      <c r="R888" s="53"/>
      <c r="S888" s="53"/>
      <c r="T888" s="53"/>
      <c r="U888" s="53"/>
      <c r="V888" s="53"/>
      <c r="W888" s="53"/>
      <c r="X888" s="53"/>
      <c r="Y888" s="53"/>
    </row>
    <row r="889" spans="1:25" ht="13.5" x14ac:dyDescent="0.25">
      <c r="A889" s="53"/>
      <c r="B889" s="53"/>
      <c r="C889" s="53"/>
      <c r="E889" s="53"/>
      <c r="F889" s="53"/>
      <c r="G889" s="53"/>
      <c r="M889" s="53"/>
      <c r="N889" s="53"/>
      <c r="O889" s="53"/>
      <c r="Q889" s="53"/>
      <c r="R889" s="53"/>
      <c r="S889" s="53"/>
      <c r="T889" s="53"/>
      <c r="U889" s="53"/>
      <c r="V889" s="53"/>
      <c r="W889" s="53"/>
      <c r="X889" s="53"/>
      <c r="Y889" s="53"/>
    </row>
    <row r="890" spans="1:25" ht="13.5" x14ac:dyDescent="0.25">
      <c r="A890" s="53"/>
      <c r="B890" s="53"/>
      <c r="C890" s="53"/>
      <c r="E890" s="53"/>
      <c r="F890" s="53"/>
      <c r="G890" s="53"/>
      <c r="M890" s="53"/>
      <c r="N890" s="53"/>
      <c r="O890" s="53"/>
      <c r="Q890" s="53"/>
      <c r="R890" s="53"/>
      <c r="S890" s="53"/>
      <c r="T890" s="53"/>
      <c r="U890" s="53"/>
      <c r="V890" s="53"/>
      <c r="W890" s="53"/>
      <c r="X890" s="53"/>
      <c r="Y890" s="53"/>
    </row>
    <row r="891" spans="1:25" ht="13.5" x14ac:dyDescent="0.25">
      <c r="A891" s="53"/>
      <c r="B891" s="53"/>
      <c r="C891" s="53"/>
      <c r="E891" s="53"/>
      <c r="F891" s="53"/>
      <c r="G891" s="53"/>
      <c r="M891" s="53"/>
      <c r="N891" s="53"/>
      <c r="O891" s="53"/>
      <c r="Q891" s="53"/>
      <c r="R891" s="53"/>
      <c r="S891" s="53"/>
      <c r="T891" s="53"/>
      <c r="U891" s="53"/>
      <c r="V891" s="53"/>
      <c r="W891" s="53"/>
      <c r="X891" s="53"/>
      <c r="Y891" s="53"/>
    </row>
    <row r="892" spans="1:25" ht="13.5" x14ac:dyDescent="0.25">
      <c r="A892" s="53"/>
      <c r="B892" s="53"/>
      <c r="C892" s="53"/>
      <c r="E892" s="53"/>
      <c r="F892" s="53"/>
      <c r="G892" s="53"/>
      <c r="M892" s="53"/>
      <c r="N892" s="53"/>
      <c r="O892" s="53"/>
      <c r="Q892" s="53"/>
      <c r="R892" s="53"/>
      <c r="S892" s="53"/>
      <c r="T892" s="53"/>
      <c r="U892" s="53"/>
      <c r="V892" s="53"/>
      <c r="W892" s="53"/>
      <c r="X892" s="53"/>
      <c r="Y892" s="53"/>
    </row>
    <row r="893" spans="1:25" ht="13.5" x14ac:dyDescent="0.25">
      <c r="A893" s="53"/>
      <c r="B893" s="53"/>
      <c r="C893" s="53"/>
      <c r="E893" s="53"/>
      <c r="F893" s="53"/>
      <c r="G893" s="53"/>
      <c r="M893" s="53"/>
      <c r="N893" s="53"/>
      <c r="O893" s="53"/>
      <c r="Q893" s="53"/>
      <c r="R893" s="53"/>
      <c r="S893" s="53"/>
      <c r="T893" s="53"/>
      <c r="U893" s="53"/>
      <c r="V893" s="53"/>
      <c r="W893" s="53"/>
      <c r="X893" s="53"/>
      <c r="Y893" s="53"/>
    </row>
    <row r="894" spans="1:25" ht="13.5" x14ac:dyDescent="0.25">
      <c r="A894" s="53"/>
      <c r="B894" s="53"/>
      <c r="C894" s="53"/>
      <c r="E894" s="53"/>
      <c r="F894" s="53"/>
      <c r="G894" s="53"/>
      <c r="M894" s="53"/>
      <c r="N894" s="53"/>
      <c r="O894" s="53"/>
      <c r="Q894" s="53"/>
      <c r="R894" s="53"/>
      <c r="S894" s="53"/>
      <c r="T894" s="53"/>
      <c r="U894" s="53"/>
      <c r="V894" s="53"/>
      <c r="W894" s="53"/>
      <c r="X894" s="53"/>
      <c r="Y894" s="53"/>
    </row>
    <row r="895" spans="1:25" ht="13.5" x14ac:dyDescent="0.25">
      <c r="A895" s="53"/>
      <c r="B895" s="53"/>
      <c r="C895" s="53"/>
      <c r="E895" s="53"/>
      <c r="F895" s="53"/>
      <c r="G895" s="53"/>
      <c r="M895" s="53"/>
      <c r="N895" s="53"/>
      <c r="O895" s="53"/>
      <c r="Q895" s="53"/>
      <c r="R895" s="53"/>
      <c r="S895" s="53"/>
      <c r="T895" s="53"/>
      <c r="U895" s="53"/>
      <c r="V895" s="53"/>
      <c r="W895" s="53"/>
      <c r="X895" s="53"/>
      <c r="Y895" s="53"/>
    </row>
    <row r="896" spans="1:25" ht="13.5" x14ac:dyDescent="0.25">
      <c r="A896" s="53"/>
      <c r="B896" s="53"/>
      <c r="C896" s="53"/>
      <c r="E896" s="53"/>
      <c r="F896" s="53"/>
      <c r="G896" s="53"/>
      <c r="M896" s="53"/>
      <c r="N896" s="53"/>
      <c r="O896" s="53"/>
      <c r="Q896" s="53"/>
      <c r="R896" s="53"/>
      <c r="S896" s="53"/>
      <c r="T896" s="53"/>
      <c r="U896" s="53"/>
      <c r="V896" s="53"/>
      <c r="W896" s="53"/>
      <c r="X896" s="53"/>
      <c r="Y896" s="53"/>
    </row>
    <row r="897" spans="1:25" ht="13.5" x14ac:dyDescent="0.25">
      <c r="A897" s="53"/>
      <c r="B897" s="53"/>
      <c r="C897" s="53"/>
      <c r="E897" s="53"/>
      <c r="F897" s="53"/>
      <c r="G897" s="53"/>
      <c r="M897" s="53"/>
      <c r="N897" s="53"/>
      <c r="O897" s="53"/>
      <c r="Q897" s="53"/>
      <c r="R897" s="53"/>
      <c r="S897" s="53"/>
      <c r="T897" s="53"/>
      <c r="U897" s="53"/>
      <c r="V897" s="53"/>
      <c r="W897" s="53"/>
      <c r="X897" s="53"/>
      <c r="Y897" s="53"/>
    </row>
    <row r="898" spans="1:25" ht="13.5" x14ac:dyDescent="0.25">
      <c r="A898" s="53"/>
      <c r="B898" s="53"/>
      <c r="C898" s="53"/>
      <c r="E898" s="53"/>
      <c r="F898" s="53"/>
      <c r="G898" s="53"/>
      <c r="M898" s="53"/>
      <c r="N898" s="53"/>
      <c r="O898" s="53"/>
      <c r="Q898" s="53"/>
      <c r="R898" s="53"/>
      <c r="S898" s="53"/>
      <c r="T898" s="53"/>
      <c r="U898" s="53"/>
      <c r="V898" s="53"/>
      <c r="W898" s="53"/>
      <c r="X898" s="53"/>
      <c r="Y898" s="53"/>
    </row>
    <row r="899" spans="1:25" ht="13.5" x14ac:dyDescent="0.25">
      <c r="A899" s="53"/>
      <c r="B899" s="53"/>
      <c r="C899" s="53"/>
      <c r="E899" s="53"/>
      <c r="F899" s="53"/>
      <c r="G899" s="53"/>
      <c r="M899" s="53"/>
      <c r="N899" s="53"/>
      <c r="O899" s="53"/>
      <c r="Q899" s="53"/>
      <c r="R899" s="53"/>
      <c r="S899" s="53"/>
      <c r="T899" s="53"/>
      <c r="U899" s="53"/>
      <c r="V899" s="53"/>
      <c r="W899" s="53"/>
      <c r="X899" s="53"/>
      <c r="Y899" s="53"/>
    </row>
    <row r="900" spans="1:25" ht="13.5" x14ac:dyDescent="0.25">
      <c r="A900" s="53"/>
      <c r="B900" s="53"/>
      <c r="C900" s="53"/>
      <c r="E900" s="53"/>
      <c r="F900" s="53"/>
      <c r="G900" s="53"/>
      <c r="M900" s="53"/>
      <c r="N900" s="53"/>
      <c r="O900" s="53"/>
      <c r="Q900" s="53"/>
      <c r="R900" s="53"/>
      <c r="S900" s="53"/>
      <c r="T900" s="53"/>
      <c r="U900" s="53"/>
      <c r="V900" s="53"/>
      <c r="W900" s="53"/>
      <c r="X900" s="53"/>
      <c r="Y900" s="53"/>
    </row>
    <row r="901" spans="1:25" ht="13.5" x14ac:dyDescent="0.25">
      <c r="A901" s="53"/>
      <c r="B901" s="53"/>
      <c r="C901" s="53"/>
      <c r="E901" s="53"/>
      <c r="F901" s="53"/>
      <c r="G901" s="53"/>
      <c r="M901" s="53"/>
      <c r="N901" s="53"/>
      <c r="O901" s="53"/>
      <c r="Q901" s="53"/>
      <c r="R901" s="53"/>
      <c r="S901" s="53"/>
      <c r="T901" s="53"/>
      <c r="U901" s="53"/>
      <c r="V901" s="53"/>
      <c r="W901" s="53"/>
      <c r="X901" s="53"/>
      <c r="Y901" s="53"/>
    </row>
    <row r="902" spans="1:25" ht="13.5" x14ac:dyDescent="0.25">
      <c r="A902" s="53"/>
      <c r="B902" s="53"/>
      <c r="C902" s="53"/>
      <c r="E902" s="53"/>
      <c r="F902" s="53"/>
      <c r="G902" s="53"/>
      <c r="M902" s="53"/>
      <c r="N902" s="53"/>
      <c r="O902" s="53"/>
      <c r="Q902" s="53"/>
      <c r="R902" s="53"/>
      <c r="S902" s="53"/>
      <c r="T902" s="53"/>
      <c r="U902" s="53"/>
      <c r="V902" s="53"/>
      <c r="W902" s="53"/>
      <c r="X902" s="53"/>
      <c r="Y902" s="53"/>
    </row>
    <row r="903" spans="1:25" ht="13.5" x14ac:dyDescent="0.25">
      <c r="A903" s="53"/>
      <c r="B903" s="53"/>
      <c r="C903" s="53"/>
      <c r="E903" s="53"/>
      <c r="F903" s="53"/>
      <c r="G903" s="53"/>
      <c r="M903" s="53"/>
      <c r="N903" s="53"/>
      <c r="O903" s="53"/>
      <c r="Q903" s="53"/>
      <c r="R903" s="53"/>
      <c r="S903" s="53"/>
      <c r="T903" s="53"/>
      <c r="U903" s="53"/>
      <c r="V903" s="53"/>
      <c r="W903" s="53"/>
      <c r="X903" s="53"/>
      <c r="Y903" s="53"/>
    </row>
    <row r="904" spans="1:25" ht="13.5" x14ac:dyDescent="0.25">
      <c r="A904" s="53"/>
      <c r="B904" s="53"/>
      <c r="C904" s="53"/>
      <c r="E904" s="53"/>
      <c r="F904" s="53"/>
      <c r="G904" s="53"/>
      <c r="M904" s="53"/>
      <c r="N904" s="53"/>
      <c r="O904" s="53"/>
      <c r="Q904" s="53"/>
      <c r="R904" s="53"/>
      <c r="S904" s="53"/>
      <c r="T904" s="53"/>
      <c r="U904" s="53"/>
      <c r="V904" s="53"/>
      <c r="W904" s="53"/>
      <c r="X904" s="53"/>
      <c r="Y904" s="53"/>
    </row>
    <row r="905" spans="1:25" ht="13.5" x14ac:dyDescent="0.25">
      <c r="A905" s="53"/>
      <c r="B905" s="53"/>
      <c r="C905" s="53"/>
      <c r="E905" s="53"/>
      <c r="F905" s="53"/>
      <c r="G905" s="53"/>
      <c r="M905" s="53"/>
      <c r="N905" s="53"/>
      <c r="O905" s="53"/>
      <c r="Q905" s="53"/>
      <c r="R905" s="53"/>
      <c r="S905" s="53"/>
      <c r="T905" s="53"/>
      <c r="U905" s="53"/>
      <c r="V905" s="53"/>
      <c r="W905" s="53"/>
      <c r="X905" s="53"/>
      <c r="Y905" s="53"/>
    </row>
    <row r="906" spans="1:25" ht="13.5" x14ac:dyDescent="0.25">
      <c r="A906" s="53"/>
      <c r="B906" s="53"/>
      <c r="C906" s="53"/>
      <c r="E906" s="53"/>
      <c r="F906" s="53"/>
      <c r="G906" s="53"/>
      <c r="M906" s="53"/>
      <c r="N906" s="53"/>
      <c r="O906" s="53"/>
      <c r="Q906" s="53"/>
      <c r="R906" s="53"/>
      <c r="S906" s="53"/>
      <c r="T906" s="53"/>
      <c r="U906" s="53"/>
      <c r="V906" s="53"/>
      <c r="W906" s="53"/>
      <c r="X906" s="53"/>
      <c r="Y906" s="53"/>
    </row>
    <row r="907" spans="1:25" ht="13.5" x14ac:dyDescent="0.25">
      <c r="A907" s="53"/>
      <c r="B907" s="53"/>
      <c r="C907" s="53"/>
      <c r="E907" s="53"/>
      <c r="F907" s="53"/>
      <c r="G907" s="53"/>
      <c r="M907" s="53"/>
      <c r="N907" s="53"/>
      <c r="O907" s="53"/>
      <c r="Q907" s="53"/>
      <c r="R907" s="53"/>
      <c r="S907" s="53"/>
      <c r="T907" s="53"/>
      <c r="U907" s="53"/>
      <c r="V907" s="53"/>
      <c r="W907" s="53"/>
      <c r="X907" s="53"/>
      <c r="Y907" s="53"/>
    </row>
    <row r="908" spans="1:25" ht="13.5" x14ac:dyDescent="0.25">
      <c r="A908" s="53"/>
      <c r="B908" s="53"/>
      <c r="C908" s="53"/>
      <c r="E908" s="53"/>
      <c r="F908" s="53"/>
      <c r="G908" s="53"/>
      <c r="M908" s="53"/>
      <c r="N908" s="53"/>
      <c r="O908" s="53"/>
      <c r="Q908" s="53"/>
      <c r="R908" s="53"/>
      <c r="S908" s="53"/>
      <c r="T908" s="53"/>
      <c r="U908" s="53"/>
      <c r="V908" s="53"/>
      <c r="W908" s="53"/>
      <c r="X908" s="53"/>
      <c r="Y908" s="53"/>
    </row>
    <row r="909" spans="1:25" ht="13.5" x14ac:dyDescent="0.25">
      <c r="A909" s="53"/>
      <c r="B909" s="53"/>
      <c r="C909" s="53"/>
      <c r="E909" s="53"/>
      <c r="F909" s="53"/>
      <c r="G909" s="53"/>
      <c r="M909" s="53"/>
      <c r="N909" s="53"/>
      <c r="O909" s="53"/>
      <c r="Q909" s="53"/>
      <c r="R909" s="53"/>
      <c r="S909" s="53"/>
      <c r="T909" s="53"/>
      <c r="U909" s="53"/>
      <c r="V909" s="53"/>
      <c r="W909" s="53"/>
      <c r="X909" s="53"/>
      <c r="Y909" s="53"/>
    </row>
    <row r="910" spans="1:25" ht="13.5" x14ac:dyDescent="0.25">
      <c r="A910" s="53"/>
      <c r="B910" s="53"/>
      <c r="C910" s="53"/>
      <c r="E910" s="53"/>
      <c r="F910" s="53"/>
      <c r="G910" s="53"/>
      <c r="M910" s="53"/>
      <c r="N910" s="53"/>
      <c r="O910" s="53"/>
      <c r="Q910" s="53"/>
      <c r="R910" s="53"/>
      <c r="S910" s="53"/>
      <c r="T910" s="53"/>
      <c r="U910" s="53"/>
      <c r="V910" s="53"/>
      <c r="W910" s="53"/>
      <c r="X910" s="53"/>
      <c r="Y910" s="53"/>
    </row>
    <row r="911" spans="1:25" ht="13.5" x14ac:dyDescent="0.25">
      <c r="A911" s="53"/>
      <c r="B911" s="53"/>
      <c r="C911" s="53"/>
      <c r="E911" s="53"/>
      <c r="F911" s="53"/>
      <c r="G911" s="53"/>
      <c r="M911" s="53"/>
      <c r="N911" s="53"/>
      <c r="O911" s="53"/>
      <c r="Q911" s="53"/>
      <c r="R911" s="53"/>
      <c r="S911" s="53"/>
      <c r="T911" s="53"/>
      <c r="U911" s="53"/>
      <c r="V911" s="53"/>
      <c r="W911" s="53"/>
      <c r="X911" s="53"/>
      <c r="Y911" s="53"/>
    </row>
    <row r="912" spans="1:25" ht="13.5" x14ac:dyDescent="0.25">
      <c r="A912" s="53"/>
      <c r="B912" s="53"/>
      <c r="C912" s="53"/>
      <c r="E912" s="53"/>
      <c r="F912" s="53"/>
      <c r="G912" s="53"/>
      <c r="M912" s="53"/>
      <c r="N912" s="53"/>
      <c r="O912" s="53"/>
      <c r="Q912" s="53"/>
      <c r="R912" s="53"/>
      <c r="S912" s="53"/>
      <c r="T912" s="53"/>
      <c r="U912" s="53"/>
      <c r="V912" s="53"/>
      <c r="W912" s="53"/>
      <c r="X912" s="53"/>
      <c r="Y912" s="53"/>
    </row>
    <row r="913" spans="1:25" ht="13.5" x14ac:dyDescent="0.25">
      <c r="A913" s="53"/>
      <c r="B913" s="53"/>
      <c r="C913" s="53"/>
      <c r="E913" s="53"/>
      <c r="F913" s="53"/>
      <c r="G913" s="53"/>
      <c r="M913" s="53"/>
      <c r="N913" s="53"/>
      <c r="O913" s="53"/>
      <c r="Q913" s="53"/>
      <c r="R913" s="53"/>
      <c r="S913" s="53"/>
      <c r="T913" s="53"/>
      <c r="U913" s="53"/>
      <c r="V913" s="53"/>
      <c r="W913" s="53"/>
      <c r="X913" s="53"/>
      <c r="Y913" s="53"/>
    </row>
    <row r="914" spans="1:25" ht="13.5" x14ac:dyDescent="0.25">
      <c r="A914" s="53"/>
      <c r="B914" s="53"/>
      <c r="C914" s="53"/>
      <c r="E914" s="53"/>
      <c r="F914" s="53"/>
      <c r="G914" s="53"/>
      <c r="M914" s="53"/>
      <c r="N914" s="53"/>
      <c r="O914" s="53"/>
      <c r="Q914" s="53"/>
      <c r="R914" s="53"/>
      <c r="S914" s="53"/>
      <c r="T914" s="53"/>
      <c r="U914" s="53"/>
      <c r="V914" s="53"/>
      <c r="W914" s="53"/>
      <c r="X914" s="53"/>
      <c r="Y914" s="53"/>
    </row>
    <row r="915" spans="1:25" ht="13.5" x14ac:dyDescent="0.25">
      <c r="A915" s="53"/>
      <c r="B915" s="53"/>
      <c r="C915" s="53"/>
      <c r="E915" s="53"/>
      <c r="F915" s="53"/>
      <c r="G915" s="53"/>
      <c r="M915" s="53"/>
      <c r="N915" s="53"/>
      <c r="O915" s="53"/>
      <c r="Q915" s="53"/>
      <c r="R915" s="53"/>
      <c r="S915" s="53"/>
      <c r="T915" s="53"/>
      <c r="U915" s="53"/>
      <c r="V915" s="53"/>
      <c r="W915" s="53"/>
      <c r="X915" s="53"/>
      <c r="Y915" s="53"/>
    </row>
    <row r="916" spans="1:25" ht="13.5" x14ac:dyDescent="0.25">
      <c r="A916" s="53"/>
      <c r="B916" s="53"/>
      <c r="C916" s="53"/>
      <c r="E916" s="53"/>
      <c r="F916" s="53"/>
      <c r="G916" s="53"/>
      <c r="M916" s="53"/>
      <c r="N916" s="53"/>
      <c r="O916" s="53"/>
      <c r="Q916" s="53"/>
      <c r="R916" s="53"/>
      <c r="S916" s="53"/>
      <c r="T916" s="53"/>
      <c r="U916" s="53"/>
      <c r="V916" s="53"/>
      <c r="W916" s="53"/>
      <c r="X916" s="53"/>
      <c r="Y916" s="53"/>
    </row>
    <row r="917" spans="1:25" ht="13.5" x14ac:dyDescent="0.25">
      <c r="A917" s="53"/>
      <c r="B917" s="53"/>
      <c r="C917" s="53"/>
      <c r="E917" s="53"/>
      <c r="F917" s="53"/>
      <c r="G917" s="53"/>
      <c r="M917" s="53"/>
      <c r="N917" s="53"/>
      <c r="O917" s="53"/>
      <c r="Q917" s="53"/>
      <c r="R917" s="53"/>
      <c r="S917" s="53"/>
      <c r="T917" s="53"/>
      <c r="U917" s="53"/>
      <c r="V917" s="53"/>
      <c r="W917" s="53"/>
      <c r="X917" s="53"/>
      <c r="Y917" s="53"/>
    </row>
    <row r="918" spans="1:25" ht="13.5" x14ac:dyDescent="0.25">
      <c r="A918" s="53"/>
      <c r="B918" s="53"/>
      <c r="C918" s="53"/>
      <c r="E918" s="53"/>
      <c r="F918" s="53"/>
      <c r="G918" s="53"/>
      <c r="M918" s="53"/>
      <c r="N918" s="53"/>
      <c r="O918" s="53"/>
      <c r="Q918" s="53"/>
      <c r="R918" s="53"/>
      <c r="S918" s="53"/>
      <c r="T918" s="53"/>
      <c r="U918" s="53"/>
      <c r="V918" s="53"/>
      <c r="W918" s="53"/>
      <c r="X918" s="53"/>
      <c r="Y918" s="53"/>
    </row>
    <row r="919" spans="1:25" ht="13.5" x14ac:dyDescent="0.25">
      <c r="A919" s="53"/>
      <c r="B919" s="53"/>
      <c r="C919" s="53"/>
      <c r="E919" s="53"/>
      <c r="F919" s="53"/>
      <c r="G919" s="53"/>
      <c r="M919" s="53"/>
      <c r="N919" s="53"/>
      <c r="O919" s="53"/>
      <c r="Q919" s="53"/>
      <c r="R919" s="53"/>
      <c r="S919" s="53"/>
      <c r="T919" s="53"/>
      <c r="U919" s="53"/>
      <c r="V919" s="53"/>
      <c r="W919" s="53"/>
      <c r="X919" s="53"/>
      <c r="Y919" s="53"/>
    </row>
    <row r="920" spans="1:25" ht="13.5" x14ac:dyDescent="0.25">
      <c r="A920" s="53"/>
      <c r="B920" s="53"/>
      <c r="C920" s="53"/>
      <c r="E920" s="53"/>
      <c r="F920" s="53"/>
      <c r="G920" s="53"/>
      <c r="M920" s="53"/>
      <c r="N920" s="53"/>
      <c r="O920" s="53"/>
      <c r="Q920" s="53"/>
      <c r="R920" s="53"/>
      <c r="S920" s="53"/>
      <c r="T920" s="53"/>
      <c r="U920" s="53"/>
      <c r="V920" s="53"/>
      <c r="W920" s="53"/>
      <c r="X920" s="53"/>
      <c r="Y920" s="53"/>
    </row>
    <row r="921" spans="1:25" ht="13.5" x14ac:dyDescent="0.25">
      <c r="A921" s="53"/>
      <c r="B921" s="53"/>
      <c r="C921" s="53"/>
      <c r="E921" s="53"/>
      <c r="F921" s="53"/>
      <c r="G921" s="53"/>
      <c r="M921" s="53"/>
      <c r="N921" s="53"/>
      <c r="O921" s="53"/>
      <c r="Q921" s="53"/>
      <c r="R921" s="53"/>
      <c r="S921" s="53"/>
      <c r="T921" s="53"/>
      <c r="U921" s="53"/>
      <c r="V921" s="53"/>
      <c r="W921" s="53"/>
      <c r="X921" s="53"/>
      <c r="Y921" s="53"/>
    </row>
    <row r="922" spans="1:25" ht="13.5" x14ac:dyDescent="0.25">
      <c r="A922" s="53"/>
      <c r="B922" s="53"/>
      <c r="C922" s="53"/>
      <c r="E922" s="53"/>
      <c r="F922" s="53"/>
      <c r="G922" s="53"/>
      <c r="M922" s="53"/>
      <c r="N922" s="53"/>
      <c r="O922" s="53"/>
      <c r="Q922" s="53"/>
      <c r="R922" s="53"/>
      <c r="S922" s="53"/>
      <c r="T922" s="53"/>
      <c r="U922" s="53"/>
      <c r="V922" s="53"/>
      <c r="W922" s="53"/>
      <c r="X922" s="53"/>
      <c r="Y922" s="53"/>
    </row>
    <row r="923" spans="1:25" ht="13.5" x14ac:dyDescent="0.25">
      <c r="A923" s="53"/>
      <c r="B923" s="53"/>
      <c r="C923" s="53"/>
      <c r="E923" s="53"/>
      <c r="F923" s="53"/>
      <c r="G923" s="53"/>
      <c r="M923" s="53"/>
      <c r="N923" s="53"/>
      <c r="O923" s="53"/>
      <c r="Q923" s="53"/>
      <c r="R923" s="53"/>
      <c r="S923" s="53"/>
      <c r="T923" s="53"/>
      <c r="U923" s="53"/>
      <c r="V923" s="53"/>
      <c r="W923" s="53"/>
      <c r="X923" s="53"/>
      <c r="Y923" s="53"/>
    </row>
    <row r="924" spans="1:25" ht="13.5" x14ac:dyDescent="0.25">
      <c r="A924" s="53"/>
      <c r="B924" s="53"/>
      <c r="C924" s="53"/>
      <c r="E924" s="53"/>
      <c r="F924" s="53"/>
      <c r="G924" s="53"/>
      <c r="M924" s="53"/>
      <c r="N924" s="53"/>
      <c r="O924" s="53"/>
      <c r="Q924" s="53"/>
      <c r="R924" s="53"/>
      <c r="S924" s="53"/>
      <c r="T924" s="53"/>
      <c r="U924" s="53"/>
      <c r="V924" s="53"/>
      <c r="W924" s="53"/>
      <c r="X924" s="53"/>
      <c r="Y924" s="53"/>
    </row>
    <row r="925" spans="1:25" ht="13.5" x14ac:dyDescent="0.25">
      <c r="A925" s="53"/>
      <c r="B925" s="53"/>
      <c r="C925" s="53"/>
      <c r="E925" s="53"/>
      <c r="F925" s="53"/>
      <c r="G925" s="53"/>
      <c r="M925" s="53"/>
      <c r="N925" s="53"/>
      <c r="O925" s="53"/>
      <c r="Q925" s="53"/>
      <c r="R925" s="53"/>
      <c r="S925" s="53"/>
      <c r="T925" s="53"/>
      <c r="U925" s="53"/>
      <c r="V925" s="53"/>
      <c r="W925" s="53"/>
      <c r="X925" s="53"/>
      <c r="Y925" s="53"/>
    </row>
    <row r="926" spans="1:25" ht="13.5" x14ac:dyDescent="0.25">
      <c r="A926" s="53"/>
      <c r="B926" s="53"/>
      <c r="C926" s="53"/>
      <c r="E926" s="53"/>
      <c r="F926" s="53"/>
      <c r="G926" s="53"/>
      <c r="M926" s="53"/>
      <c r="N926" s="53"/>
      <c r="O926" s="53"/>
      <c r="Q926" s="53"/>
      <c r="R926" s="53"/>
      <c r="S926" s="53"/>
      <c r="T926" s="53"/>
      <c r="U926" s="53"/>
      <c r="V926" s="53"/>
      <c r="W926" s="53"/>
      <c r="X926" s="53"/>
      <c r="Y926" s="53"/>
    </row>
    <row r="927" spans="1:25" ht="13.5" x14ac:dyDescent="0.25">
      <c r="A927" s="53"/>
      <c r="B927" s="53"/>
      <c r="C927" s="53"/>
      <c r="E927" s="53"/>
      <c r="F927" s="53"/>
      <c r="G927" s="53"/>
      <c r="M927" s="53"/>
      <c r="N927" s="53"/>
      <c r="O927" s="53"/>
      <c r="Q927" s="53"/>
      <c r="R927" s="53"/>
      <c r="S927" s="53"/>
      <c r="T927" s="53"/>
      <c r="U927" s="53"/>
      <c r="V927" s="53"/>
      <c r="W927" s="53"/>
      <c r="X927" s="53"/>
      <c r="Y927" s="53"/>
    </row>
    <row r="928" spans="1:25" ht="13.5" x14ac:dyDescent="0.25">
      <c r="A928" s="53"/>
      <c r="B928" s="53"/>
      <c r="C928" s="53"/>
      <c r="E928" s="53"/>
      <c r="F928" s="53"/>
      <c r="G928" s="53"/>
      <c r="M928" s="53"/>
      <c r="N928" s="53"/>
      <c r="O928" s="53"/>
      <c r="Q928" s="53"/>
      <c r="R928" s="53"/>
      <c r="S928" s="53"/>
      <c r="T928" s="53"/>
      <c r="U928" s="53"/>
      <c r="V928" s="53"/>
      <c r="W928" s="53"/>
      <c r="X928" s="53"/>
      <c r="Y928" s="53"/>
    </row>
    <row r="929" spans="1:25" ht="13.5" x14ac:dyDescent="0.25">
      <c r="A929" s="53"/>
      <c r="B929" s="53"/>
      <c r="C929" s="53"/>
      <c r="E929" s="53"/>
      <c r="F929" s="53"/>
      <c r="G929" s="53"/>
      <c r="M929" s="53"/>
      <c r="N929" s="53"/>
      <c r="O929" s="53"/>
      <c r="Q929" s="53"/>
      <c r="R929" s="53"/>
      <c r="S929" s="53"/>
      <c r="T929" s="53"/>
      <c r="U929" s="53"/>
      <c r="V929" s="53"/>
      <c r="W929" s="53"/>
      <c r="X929" s="53"/>
      <c r="Y929" s="53"/>
    </row>
    <row r="930" spans="1:25" ht="13.5" x14ac:dyDescent="0.25">
      <c r="A930" s="53"/>
      <c r="B930" s="53"/>
      <c r="C930" s="53"/>
      <c r="E930" s="53"/>
      <c r="F930" s="53"/>
      <c r="G930" s="53"/>
      <c r="M930" s="53"/>
      <c r="N930" s="53"/>
      <c r="O930" s="53"/>
      <c r="Q930" s="53"/>
      <c r="R930" s="53"/>
      <c r="S930" s="53"/>
      <c r="T930" s="53"/>
      <c r="U930" s="53"/>
      <c r="V930" s="53"/>
      <c r="W930" s="53"/>
      <c r="X930" s="53"/>
      <c r="Y930" s="53"/>
    </row>
    <row r="931" spans="1:25" ht="13.5" x14ac:dyDescent="0.25">
      <c r="A931" s="53"/>
      <c r="B931" s="53"/>
      <c r="C931" s="53"/>
      <c r="E931" s="53"/>
      <c r="F931" s="53"/>
      <c r="G931" s="53"/>
      <c r="M931" s="53"/>
      <c r="N931" s="53"/>
      <c r="O931" s="53"/>
      <c r="Q931" s="53"/>
      <c r="R931" s="53"/>
      <c r="S931" s="53"/>
      <c r="T931" s="53"/>
      <c r="U931" s="53"/>
      <c r="V931" s="53"/>
      <c r="W931" s="53"/>
      <c r="X931" s="53"/>
      <c r="Y931" s="53"/>
    </row>
    <row r="932" spans="1:25" ht="13.5" x14ac:dyDescent="0.25">
      <c r="A932" s="53"/>
      <c r="B932" s="53"/>
      <c r="C932" s="53"/>
      <c r="E932" s="53"/>
      <c r="F932" s="53"/>
      <c r="G932" s="53"/>
      <c r="M932" s="53"/>
      <c r="N932" s="53"/>
      <c r="O932" s="53"/>
      <c r="Q932" s="53"/>
      <c r="R932" s="53"/>
      <c r="S932" s="53"/>
      <c r="T932" s="53"/>
      <c r="U932" s="53"/>
      <c r="V932" s="53"/>
      <c r="W932" s="53"/>
      <c r="X932" s="53"/>
      <c r="Y932" s="53"/>
    </row>
    <row r="933" spans="1:25" ht="13.5" x14ac:dyDescent="0.25">
      <c r="A933" s="53"/>
      <c r="B933" s="53"/>
      <c r="C933" s="53"/>
      <c r="E933" s="53"/>
      <c r="F933" s="53"/>
      <c r="G933" s="53"/>
      <c r="M933" s="53"/>
      <c r="N933" s="53"/>
      <c r="O933" s="53"/>
      <c r="Q933" s="53"/>
      <c r="R933" s="53"/>
      <c r="S933" s="53"/>
      <c r="T933" s="53"/>
      <c r="U933" s="53"/>
      <c r="V933" s="53"/>
      <c r="W933" s="53"/>
      <c r="X933" s="53"/>
      <c r="Y933" s="53"/>
    </row>
    <row r="934" spans="1:25" ht="13.5" x14ac:dyDescent="0.25">
      <c r="A934" s="53"/>
      <c r="B934" s="53"/>
      <c r="C934" s="53"/>
      <c r="E934" s="53"/>
      <c r="F934" s="53"/>
      <c r="G934" s="53"/>
      <c r="M934" s="53"/>
      <c r="N934" s="53"/>
      <c r="O934" s="53"/>
      <c r="Q934" s="53"/>
      <c r="R934" s="53"/>
      <c r="S934" s="53"/>
      <c r="T934" s="53"/>
      <c r="U934" s="53"/>
      <c r="V934" s="53"/>
      <c r="W934" s="53"/>
      <c r="X934" s="53"/>
      <c r="Y934" s="53"/>
    </row>
    <row r="935" spans="1:25" ht="13.5" x14ac:dyDescent="0.25">
      <c r="A935" s="53"/>
      <c r="B935" s="53"/>
      <c r="C935" s="53"/>
      <c r="E935" s="53"/>
      <c r="F935" s="53"/>
      <c r="G935" s="53"/>
      <c r="M935" s="53"/>
      <c r="N935" s="53"/>
      <c r="O935" s="53"/>
      <c r="Q935" s="53"/>
      <c r="R935" s="53"/>
      <c r="S935" s="53"/>
      <c r="T935" s="53"/>
      <c r="U935" s="53"/>
      <c r="V935" s="53"/>
      <c r="W935" s="53"/>
      <c r="X935" s="53"/>
      <c r="Y935" s="53"/>
    </row>
    <row r="936" spans="1:25" ht="13.5" x14ac:dyDescent="0.25">
      <c r="A936" s="53"/>
      <c r="B936" s="53"/>
      <c r="C936" s="53"/>
      <c r="E936" s="53"/>
      <c r="F936" s="53"/>
      <c r="G936" s="53"/>
      <c r="M936" s="53"/>
      <c r="N936" s="53"/>
      <c r="O936" s="53"/>
      <c r="Q936" s="53"/>
      <c r="R936" s="53"/>
      <c r="S936" s="53"/>
      <c r="T936" s="53"/>
      <c r="U936" s="53"/>
      <c r="V936" s="53"/>
      <c r="W936" s="53"/>
      <c r="X936" s="53"/>
      <c r="Y936" s="53"/>
    </row>
    <row r="937" spans="1:25" ht="13.5" x14ac:dyDescent="0.25">
      <c r="A937" s="53"/>
      <c r="B937" s="53"/>
      <c r="C937" s="53"/>
      <c r="E937" s="53"/>
      <c r="F937" s="53"/>
      <c r="G937" s="53"/>
      <c r="M937" s="53"/>
      <c r="N937" s="53"/>
      <c r="O937" s="53"/>
      <c r="Q937" s="53"/>
      <c r="R937" s="53"/>
      <c r="S937" s="53"/>
      <c r="T937" s="53"/>
      <c r="U937" s="53"/>
      <c r="V937" s="53"/>
      <c r="W937" s="53"/>
      <c r="X937" s="53"/>
      <c r="Y937" s="53"/>
    </row>
    <row r="938" spans="1:25" ht="13.5" x14ac:dyDescent="0.25">
      <c r="A938" s="53"/>
      <c r="B938" s="53"/>
      <c r="C938" s="53"/>
      <c r="E938" s="53"/>
      <c r="F938" s="53"/>
      <c r="G938" s="53"/>
      <c r="M938" s="53"/>
      <c r="N938" s="53"/>
      <c r="O938" s="53"/>
      <c r="Q938" s="53"/>
      <c r="R938" s="53"/>
      <c r="S938" s="53"/>
      <c r="T938" s="53"/>
      <c r="U938" s="53"/>
      <c r="V938" s="53"/>
      <c r="W938" s="53"/>
      <c r="X938" s="53"/>
      <c r="Y938" s="53"/>
    </row>
    <row r="939" spans="1:25" ht="13.5" x14ac:dyDescent="0.25">
      <c r="A939" s="53"/>
      <c r="B939" s="53"/>
      <c r="C939" s="53"/>
      <c r="E939" s="53"/>
      <c r="F939" s="53"/>
      <c r="G939" s="53"/>
      <c r="M939" s="53"/>
      <c r="N939" s="53"/>
      <c r="O939" s="53"/>
      <c r="Q939" s="53"/>
      <c r="R939" s="53"/>
      <c r="S939" s="53"/>
      <c r="T939" s="53"/>
      <c r="U939" s="53"/>
      <c r="V939" s="53"/>
      <c r="W939" s="53"/>
      <c r="X939" s="53"/>
      <c r="Y939" s="53"/>
    </row>
    <row r="940" spans="1:25" ht="13.5" x14ac:dyDescent="0.25">
      <c r="A940" s="53"/>
      <c r="B940" s="53"/>
      <c r="C940" s="53"/>
      <c r="E940" s="53"/>
      <c r="F940" s="53"/>
      <c r="G940" s="53"/>
      <c r="M940" s="53"/>
      <c r="N940" s="53"/>
      <c r="O940" s="53"/>
      <c r="Q940" s="53"/>
      <c r="R940" s="53"/>
      <c r="S940" s="53"/>
      <c r="T940" s="53"/>
      <c r="U940" s="53"/>
      <c r="V940" s="53"/>
      <c r="W940" s="53"/>
      <c r="X940" s="53"/>
      <c r="Y940" s="53"/>
    </row>
    <row r="941" spans="1:25" ht="13.5" x14ac:dyDescent="0.25">
      <c r="A941" s="53"/>
      <c r="B941" s="53"/>
      <c r="C941" s="53"/>
      <c r="E941" s="53"/>
      <c r="F941" s="53"/>
      <c r="G941" s="53"/>
      <c r="M941" s="53"/>
      <c r="N941" s="53"/>
      <c r="O941" s="53"/>
      <c r="Q941" s="53"/>
      <c r="R941" s="53"/>
      <c r="S941" s="53"/>
      <c r="T941" s="53"/>
      <c r="U941" s="53"/>
      <c r="V941" s="53"/>
      <c r="W941" s="53"/>
      <c r="X941" s="53"/>
      <c r="Y941" s="53"/>
    </row>
    <row r="942" spans="1:25" ht="13.5" x14ac:dyDescent="0.25">
      <c r="A942" s="53"/>
      <c r="B942" s="53"/>
      <c r="C942" s="53"/>
      <c r="E942" s="53"/>
      <c r="F942" s="53"/>
      <c r="G942" s="53"/>
      <c r="M942" s="53"/>
      <c r="N942" s="53"/>
      <c r="O942" s="53"/>
      <c r="Q942" s="53"/>
      <c r="R942" s="53"/>
      <c r="S942" s="53"/>
      <c r="T942" s="53"/>
      <c r="U942" s="53"/>
      <c r="V942" s="53"/>
      <c r="W942" s="53"/>
      <c r="X942" s="53"/>
      <c r="Y942" s="53"/>
    </row>
    <row r="943" spans="1:25" ht="13.5" x14ac:dyDescent="0.25">
      <c r="A943" s="53"/>
      <c r="B943" s="53"/>
      <c r="C943" s="53"/>
      <c r="E943" s="53"/>
      <c r="F943" s="53"/>
      <c r="G943" s="53"/>
      <c r="M943" s="53"/>
      <c r="N943" s="53"/>
      <c r="O943" s="53"/>
      <c r="Q943" s="53"/>
      <c r="R943" s="53"/>
      <c r="S943" s="53"/>
      <c r="T943" s="53"/>
      <c r="U943" s="53"/>
      <c r="V943" s="53"/>
      <c r="W943" s="53"/>
      <c r="X943" s="53"/>
      <c r="Y943" s="53"/>
    </row>
    <row r="944" spans="1:25" ht="13.5" x14ac:dyDescent="0.25">
      <c r="A944" s="53"/>
      <c r="B944" s="53"/>
      <c r="C944" s="53"/>
      <c r="E944" s="53"/>
      <c r="F944" s="53"/>
      <c r="G944" s="53"/>
      <c r="M944" s="53"/>
      <c r="N944" s="53"/>
      <c r="O944" s="53"/>
      <c r="Q944" s="53"/>
      <c r="R944" s="53"/>
      <c r="S944" s="53"/>
      <c r="T944" s="53"/>
      <c r="U944" s="53"/>
      <c r="V944" s="53"/>
      <c r="W944" s="53"/>
      <c r="X944" s="53"/>
      <c r="Y944" s="53"/>
    </row>
    <row r="945" spans="1:25" ht="13.5" x14ac:dyDescent="0.25">
      <c r="A945" s="53"/>
      <c r="B945" s="53"/>
      <c r="C945" s="53"/>
      <c r="E945" s="53"/>
      <c r="F945" s="53"/>
      <c r="G945" s="53"/>
      <c r="M945" s="53"/>
      <c r="N945" s="53"/>
      <c r="O945" s="53"/>
      <c r="Q945" s="53"/>
      <c r="R945" s="53"/>
      <c r="S945" s="53"/>
      <c r="T945" s="53"/>
      <c r="U945" s="53"/>
      <c r="V945" s="53"/>
      <c r="W945" s="53"/>
      <c r="X945" s="53"/>
      <c r="Y945" s="53"/>
    </row>
    <row r="946" spans="1:25" ht="13.5" x14ac:dyDescent="0.25">
      <c r="A946" s="53"/>
      <c r="B946" s="53"/>
      <c r="C946" s="53"/>
      <c r="E946" s="53"/>
      <c r="F946" s="53"/>
      <c r="G946" s="53"/>
      <c r="M946" s="53"/>
      <c r="N946" s="53"/>
      <c r="O946" s="53"/>
      <c r="Q946" s="53"/>
      <c r="R946" s="53"/>
      <c r="S946" s="53"/>
      <c r="T946" s="53"/>
      <c r="U946" s="53"/>
      <c r="V946" s="53"/>
      <c r="W946" s="53"/>
      <c r="X946" s="53"/>
      <c r="Y946" s="53"/>
    </row>
    <row r="947" spans="1:25" ht="13.5" x14ac:dyDescent="0.25">
      <c r="A947" s="53"/>
      <c r="B947" s="53"/>
      <c r="C947" s="53"/>
      <c r="E947" s="53"/>
      <c r="F947" s="53"/>
      <c r="G947" s="53"/>
      <c r="M947" s="53"/>
      <c r="N947" s="53"/>
      <c r="O947" s="53"/>
      <c r="Q947" s="53"/>
      <c r="R947" s="53"/>
      <c r="S947" s="53"/>
      <c r="T947" s="53"/>
      <c r="U947" s="53"/>
      <c r="V947" s="53"/>
      <c r="W947" s="53"/>
      <c r="X947" s="53"/>
      <c r="Y947" s="53"/>
    </row>
    <row r="948" spans="1:25" ht="13.5" x14ac:dyDescent="0.25">
      <c r="A948" s="53"/>
      <c r="B948" s="53"/>
      <c r="C948" s="53"/>
      <c r="E948" s="53"/>
      <c r="F948" s="53"/>
      <c r="G948" s="53"/>
      <c r="M948" s="53"/>
      <c r="N948" s="53"/>
      <c r="O948" s="53"/>
      <c r="Q948" s="53"/>
      <c r="R948" s="53"/>
      <c r="S948" s="53"/>
      <c r="T948" s="53"/>
      <c r="U948" s="53"/>
      <c r="V948" s="53"/>
      <c r="W948" s="53"/>
      <c r="X948" s="53"/>
      <c r="Y948" s="53"/>
    </row>
    <row r="949" spans="1:25" ht="13.5" x14ac:dyDescent="0.25">
      <c r="A949" s="53"/>
      <c r="B949" s="53"/>
      <c r="C949" s="53"/>
      <c r="E949" s="53"/>
      <c r="F949" s="53"/>
      <c r="G949" s="53"/>
      <c r="M949" s="53"/>
      <c r="N949" s="53"/>
      <c r="O949" s="53"/>
      <c r="Q949" s="53"/>
      <c r="R949" s="53"/>
      <c r="S949" s="53"/>
      <c r="T949" s="53"/>
      <c r="U949" s="53"/>
      <c r="V949" s="53"/>
      <c r="W949" s="53"/>
      <c r="X949" s="53"/>
      <c r="Y949" s="53"/>
    </row>
    <row r="950" spans="1:25" ht="13.5" x14ac:dyDescent="0.25">
      <c r="A950" s="53"/>
      <c r="B950" s="53"/>
      <c r="C950" s="53"/>
      <c r="E950" s="53"/>
      <c r="F950" s="53"/>
      <c r="G950" s="53"/>
      <c r="M950" s="53"/>
      <c r="N950" s="53"/>
      <c r="O950" s="53"/>
      <c r="Q950" s="53"/>
      <c r="R950" s="53"/>
      <c r="S950" s="53"/>
      <c r="T950" s="53"/>
      <c r="U950" s="53"/>
      <c r="V950" s="53"/>
      <c r="W950" s="53"/>
      <c r="X950" s="53"/>
      <c r="Y950" s="53"/>
    </row>
    <row r="951" spans="1:25" ht="13.5" x14ac:dyDescent="0.25">
      <c r="A951" s="53"/>
      <c r="B951" s="53"/>
      <c r="C951" s="53"/>
      <c r="E951" s="53"/>
      <c r="F951" s="53"/>
      <c r="G951" s="53"/>
      <c r="M951" s="53"/>
      <c r="N951" s="53"/>
      <c r="O951" s="53"/>
      <c r="Q951" s="53"/>
      <c r="R951" s="53"/>
      <c r="S951" s="53"/>
      <c r="T951" s="53"/>
      <c r="U951" s="53"/>
      <c r="V951" s="53"/>
      <c r="W951" s="53"/>
      <c r="X951" s="53"/>
      <c r="Y951" s="53"/>
    </row>
    <row r="952" spans="1:25" ht="13.5" x14ac:dyDescent="0.25">
      <c r="A952" s="53"/>
      <c r="B952" s="53"/>
      <c r="C952" s="53"/>
      <c r="E952" s="53"/>
      <c r="F952" s="53"/>
      <c r="G952" s="53"/>
      <c r="M952" s="53"/>
      <c r="N952" s="53"/>
      <c r="O952" s="53"/>
      <c r="Q952" s="53"/>
      <c r="R952" s="53"/>
      <c r="S952" s="53"/>
      <c r="T952" s="53"/>
      <c r="U952" s="53"/>
      <c r="V952" s="53"/>
      <c r="W952" s="53"/>
      <c r="X952" s="53"/>
      <c r="Y952" s="53"/>
    </row>
    <row r="953" spans="1:25" ht="13.5" x14ac:dyDescent="0.25">
      <c r="A953" s="53"/>
      <c r="B953" s="53"/>
      <c r="C953" s="53"/>
      <c r="E953" s="53"/>
      <c r="F953" s="53"/>
      <c r="G953" s="53"/>
      <c r="M953" s="53"/>
      <c r="N953" s="53"/>
      <c r="O953" s="53"/>
      <c r="Q953" s="53"/>
      <c r="R953" s="53"/>
      <c r="S953" s="53"/>
      <c r="T953" s="53"/>
      <c r="U953" s="53"/>
      <c r="V953" s="53"/>
      <c r="W953" s="53"/>
      <c r="X953" s="53"/>
      <c r="Y953" s="53"/>
    </row>
    <row r="954" spans="1:25" ht="13.5" x14ac:dyDescent="0.25">
      <c r="A954" s="53"/>
      <c r="B954" s="53"/>
      <c r="C954" s="53"/>
      <c r="E954" s="53"/>
      <c r="F954" s="53"/>
      <c r="G954" s="53"/>
      <c r="M954" s="53"/>
      <c r="N954" s="53"/>
      <c r="O954" s="53"/>
      <c r="Q954" s="53"/>
      <c r="R954" s="53"/>
      <c r="S954" s="53"/>
      <c r="T954" s="53"/>
      <c r="U954" s="53"/>
      <c r="V954" s="53"/>
      <c r="W954" s="53"/>
      <c r="X954" s="53"/>
      <c r="Y954" s="53"/>
    </row>
    <row r="955" spans="1:25" ht="13.5" x14ac:dyDescent="0.25">
      <c r="A955" s="53"/>
      <c r="B955" s="53"/>
      <c r="C955" s="53"/>
      <c r="E955" s="53"/>
      <c r="F955" s="53"/>
      <c r="G955" s="53"/>
      <c r="M955" s="53"/>
      <c r="N955" s="53"/>
      <c r="O955" s="53"/>
      <c r="Q955" s="53"/>
      <c r="R955" s="53"/>
      <c r="S955" s="53"/>
      <c r="T955" s="53"/>
      <c r="U955" s="53"/>
      <c r="V955" s="53"/>
      <c r="W955" s="53"/>
      <c r="X955" s="53"/>
      <c r="Y955" s="53"/>
    </row>
    <row r="956" spans="1:25" ht="13.5" x14ac:dyDescent="0.25">
      <c r="A956" s="53"/>
      <c r="B956" s="53"/>
      <c r="C956" s="53"/>
      <c r="E956" s="53"/>
      <c r="F956" s="53"/>
      <c r="G956" s="53"/>
      <c r="M956" s="53"/>
      <c r="N956" s="53"/>
      <c r="O956" s="53"/>
      <c r="Q956" s="53"/>
      <c r="R956" s="53"/>
      <c r="S956" s="53"/>
      <c r="T956" s="53"/>
      <c r="U956" s="53"/>
      <c r="V956" s="53"/>
      <c r="W956" s="53"/>
      <c r="X956" s="53"/>
      <c r="Y956" s="53"/>
    </row>
    <row r="957" spans="1:25" ht="13.5" x14ac:dyDescent="0.25">
      <c r="A957" s="53"/>
      <c r="B957" s="53"/>
      <c r="C957" s="53"/>
      <c r="E957" s="53"/>
      <c r="F957" s="53"/>
      <c r="G957" s="53"/>
      <c r="M957" s="53"/>
      <c r="N957" s="53"/>
      <c r="O957" s="53"/>
      <c r="Q957" s="53"/>
      <c r="R957" s="53"/>
      <c r="S957" s="53"/>
      <c r="T957" s="53"/>
      <c r="U957" s="53"/>
      <c r="V957" s="53"/>
      <c r="W957" s="53"/>
      <c r="X957" s="53"/>
      <c r="Y957" s="53"/>
    </row>
    <row r="958" spans="1:25" ht="13.5" x14ac:dyDescent="0.25">
      <c r="A958" s="53"/>
      <c r="B958" s="53"/>
      <c r="C958" s="53"/>
      <c r="E958" s="53"/>
      <c r="F958" s="53"/>
      <c r="G958" s="53"/>
      <c r="M958" s="53"/>
      <c r="N958" s="53"/>
      <c r="O958" s="53"/>
      <c r="Q958" s="53"/>
      <c r="R958" s="53"/>
      <c r="S958" s="53"/>
      <c r="T958" s="53"/>
      <c r="U958" s="53"/>
      <c r="V958" s="53"/>
      <c r="W958" s="53"/>
      <c r="X958" s="53"/>
      <c r="Y958" s="53"/>
    </row>
    <row r="959" spans="1:25" ht="13.5" x14ac:dyDescent="0.25">
      <c r="A959" s="53"/>
      <c r="B959" s="53"/>
      <c r="C959" s="53"/>
      <c r="E959" s="53"/>
      <c r="F959" s="53"/>
      <c r="G959" s="53"/>
      <c r="M959" s="53"/>
      <c r="N959" s="53"/>
      <c r="O959" s="53"/>
      <c r="Q959" s="53"/>
      <c r="R959" s="53"/>
      <c r="S959" s="53"/>
      <c r="T959" s="53"/>
      <c r="U959" s="53"/>
      <c r="V959" s="53"/>
      <c r="W959" s="53"/>
      <c r="X959" s="53"/>
      <c r="Y959" s="53"/>
    </row>
    <row r="960" spans="1:25" ht="13.5" x14ac:dyDescent="0.25">
      <c r="A960" s="53"/>
      <c r="B960" s="53"/>
      <c r="C960" s="53"/>
      <c r="E960" s="53"/>
      <c r="F960" s="53"/>
      <c r="G960" s="53"/>
      <c r="M960" s="53"/>
      <c r="N960" s="53"/>
      <c r="O960" s="53"/>
      <c r="Q960" s="53"/>
      <c r="R960" s="53"/>
      <c r="S960" s="53"/>
      <c r="T960" s="53"/>
      <c r="U960" s="53"/>
      <c r="V960" s="53"/>
      <c r="W960" s="53"/>
      <c r="X960" s="53"/>
      <c r="Y960" s="53"/>
    </row>
    <row r="961" spans="1:25" ht="13.5" x14ac:dyDescent="0.25">
      <c r="A961" s="53"/>
      <c r="B961" s="53"/>
      <c r="C961" s="53"/>
      <c r="E961" s="53"/>
      <c r="F961" s="53"/>
      <c r="G961" s="53"/>
      <c r="M961" s="53"/>
      <c r="N961" s="53"/>
      <c r="O961" s="53"/>
      <c r="Q961" s="53"/>
      <c r="R961" s="53"/>
      <c r="S961" s="53"/>
      <c r="T961" s="53"/>
      <c r="U961" s="53"/>
      <c r="V961" s="53"/>
      <c r="W961" s="53"/>
      <c r="X961" s="53"/>
      <c r="Y961" s="53"/>
    </row>
    <row r="962" spans="1:25" ht="13.5" x14ac:dyDescent="0.25">
      <c r="A962" s="53"/>
      <c r="B962" s="53"/>
      <c r="C962" s="53"/>
      <c r="E962" s="53"/>
      <c r="F962" s="53"/>
      <c r="G962" s="53"/>
      <c r="M962" s="53"/>
      <c r="N962" s="53"/>
      <c r="O962" s="53"/>
      <c r="Q962" s="53"/>
      <c r="R962" s="53"/>
      <c r="S962" s="53"/>
      <c r="T962" s="53"/>
      <c r="U962" s="53"/>
      <c r="V962" s="53"/>
      <c r="W962" s="53"/>
      <c r="X962" s="53"/>
      <c r="Y962" s="53"/>
    </row>
    <row r="963" spans="1:25" ht="13.5" x14ac:dyDescent="0.25">
      <c r="A963" s="53"/>
      <c r="B963" s="53"/>
      <c r="C963" s="53"/>
      <c r="E963" s="53"/>
      <c r="F963" s="53"/>
      <c r="G963" s="53"/>
      <c r="M963" s="53"/>
      <c r="N963" s="53"/>
      <c r="O963" s="53"/>
      <c r="Q963" s="53"/>
      <c r="R963" s="53"/>
      <c r="S963" s="53"/>
      <c r="T963" s="53"/>
      <c r="U963" s="53"/>
      <c r="V963" s="53"/>
      <c r="W963" s="53"/>
      <c r="X963" s="53"/>
      <c r="Y963" s="53"/>
    </row>
    <row r="964" spans="1:25" ht="13.5" x14ac:dyDescent="0.25">
      <c r="A964" s="53"/>
      <c r="B964" s="53"/>
      <c r="C964" s="53"/>
      <c r="E964" s="53"/>
      <c r="F964" s="53"/>
      <c r="G964" s="53"/>
      <c r="M964" s="53"/>
      <c r="N964" s="53"/>
      <c r="O964" s="53"/>
      <c r="Q964" s="53"/>
      <c r="R964" s="53"/>
      <c r="S964" s="53"/>
      <c r="T964" s="53"/>
      <c r="U964" s="53"/>
      <c r="V964" s="53"/>
      <c r="W964" s="53"/>
      <c r="X964" s="53"/>
      <c r="Y964" s="53"/>
    </row>
    <row r="965" spans="1:25" ht="13.5" x14ac:dyDescent="0.25">
      <c r="A965" s="53"/>
      <c r="B965" s="53"/>
      <c r="C965" s="53"/>
      <c r="E965" s="53"/>
      <c r="F965" s="53"/>
      <c r="G965" s="53"/>
      <c r="M965" s="53"/>
      <c r="N965" s="53"/>
      <c r="O965" s="53"/>
      <c r="Q965" s="53"/>
      <c r="R965" s="53"/>
      <c r="S965" s="53"/>
      <c r="T965" s="53"/>
      <c r="U965" s="53"/>
      <c r="V965" s="53"/>
      <c r="W965" s="53"/>
      <c r="X965" s="53"/>
      <c r="Y965" s="53"/>
    </row>
    <row r="966" spans="1:25" ht="13.5" x14ac:dyDescent="0.25">
      <c r="A966" s="53"/>
      <c r="B966" s="53"/>
      <c r="C966" s="53"/>
      <c r="E966" s="53"/>
      <c r="F966" s="53"/>
      <c r="G966" s="53"/>
      <c r="M966" s="53"/>
      <c r="N966" s="53"/>
      <c r="O966" s="53"/>
      <c r="Q966" s="53"/>
      <c r="R966" s="53"/>
      <c r="S966" s="53"/>
      <c r="T966" s="53"/>
      <c r="U966" s="53"/>
      <c r="V966" s="53"/>
      <c r="W966" s="53"/>
      <c r="X966" s="53"/>
      <c r="Y966" s="53"/>
    </row>
    <row r="967" spans="1:25" ht="13.5" x14ac:dyDescent="0.25">
      <c r="A967" s="53"/>
      <c r="B967" s="53"/>
      <c r="C967" s="53"/>
      <c r="E967" s="53"/>
      <c r="F967" s="53"/>
      <c r="G967" s="53"/>
      <c r="M967" s="53"/>
      <c r="N967" s="53"/>
      <c r="O967" s="53"/>
      <c r="Q967" s="53"/>
      <c r="R967" s="53"/>
      <c r="S967" s="53"/>
      <c r="T967" s="53"/>
      <c r="U967" s="53"/>
      <c r="V967" s="53"/>
      <c r="W967" s="53"/>
      <c r="X967" s="53"/>
      <c r="Y967" s="53"/>
    </row>
    <row r="968" spans="1:25" ht="13.5" x14ac:dyDescent="0.25">
      <c r="A968" s="53"/>
      <c r="B968" s="53"/>
      <c r="C968" s="53"/>
      <c r="E968" s="53"/>
      <c r="F968" s="53"/>
      <c r="G968" s="53"/>
      <c r="M968" s="53"/>
      <c r="N968" s="53"/>
      <c r="O968" s="53"/>
      <c r="Q968" s="53"/>
      <c r="R968" s="53"/>
      <c r="S968" s="53"/>
      <c r="T968" s="53"/>
      <c r="U968" s="53"/>
      <c r="V968" s="53"/>
      <c r="W968" s="53"/>
      <c r="X968" s="53"/>
      <c r="Y968" s="53"/>
    </row>
    <row r="969" spans="1:25" ht="13.5" x14ac:dyDescent="0.25">
      <c r="A969" s="53"/>
      <c r="B969" s="53"/>
      <c r="C969" s="53"/>
      <c r="E969" s="53"/>
      <c r="F969" s="53"/>
      <c r="G969" s="53"/>
      <c r="M969" s="53"/>
      <c r="N969" s="53"/>
      <c r="O969" s="53"/>
      <c r="Q969" s="53"/>
      <c r="R969" s="53"/>
      <c r="S969" s="53"/>
      <c r="T969" s="53"/>
      <c r="U969" s="53"/>
      <c r="V969" s="53"/>
      <c r="W969" s="53"/>
      <c r="X969" s="53"/>
      <c r="Y969" s="53"/>
    </row>
    <row r="970" spans="1:25" ht="13.5" x14ac:dyDescent="0.25">
      <c r="A970" s="53"/>
      <c r="B970" s="53"/>
      <c r="C970" s="53"/>
      <c r="E970" s="53"/>
      <c r="F970" s="53"/>
      <c r="G970" s="53"/>
      <c r="M970" s="53"/>
      <c r="N970" s="53"/>
      <c r="O970" s="53"/>
      <c r="Q970" s="53"/>
      <c r="R970" s="53"/>
      <c r="S970" s="53"/>
      <c r="T970" s="53"/>
      <c r="U970" s="53"/>
      <c r="V970" s="53"/>
      <c r="W970" s="53"/>
      <c r="X970" s="53"/>
      <c r="Y970" s="53"/>
    </row>
    <row r="971" spans="1:25" ht="13.5" x14ac:dyDescent="0.25">
      <c r="A971" s="53"/>
      <c r="B971" s="53"/>
      <c r="C971" s="53"/>
      <c r="E971" s="53"/>
      <c r="F971" s="53"/>
      <c r="G971" s="53"/>
      <c r="M971" s="53"/>
      <c r="N971" s="53"/>
      <c r="O971" s="53"/>
      <c r="Q971" s="53"/>
      <c r="R971" s="53"/>
      <c r="S971" s="53"/>
      <c r="T971" s="53"/>
      <c r="U971" s="53"/>
      <c r="V971" s="53"/>
      <c r="W971" s="53"/>
      <c r="X971" s="53"/>
      <c r="Y971" s="53"/>
    </row>
    <row r="972" spans="1:25" ht="13.5" x14ac:dyDescent="0.25">
      <c r="A972" s="53"/>
      <c r="B972" s="53"/>
      <c r="C972" s="53"/>
      <c r="E972" s="53"/>
      <c r="F972" s="53"/>
      <c r="G972" s="53"/>
      <c r="M972" s="53"/>
      <c r="N972" s="53"/>
      <c r="O972" s="53"/>
      <c r="Q972" s="53"/>
      <c r="R972" s="53"/>
      <c r="S972" s="53"/>
      <c r="T972" s="53"/>
      <c r="U972" s="53"/>
      <c r="V972" s="53"/>
      <c r="W972" s="53"/>
      <c r="X972" s="53"/>
      <c r="Y972" s="53"/>
    </row>
    <row r="973" spans="1:25" ht="13.5" x14ac:dyDescent="0.25">
      <c r="A973" s="53"/>
      <c r="B973" s="53"/>
      <c r="C973" s="53"/>
      <c r="E973" s="53"/>
      <c r="F973" s="53"/>
      <c r="G973" s="53"/>
      <c r="M973" s="53"/>
      <c r="N973" s="53"/>
      <c r="O973" s="53"/>
      <c r="Q973" s="53"/>
      <c r="R973" s="53"/>
      <c r="S973" s="53"/>
      <c r="T973" s="53"/>
      <c r="U973" s="53"/>
      <c r="V973" s="53"/>
      <c r="W973" s="53"/>
      <c r="X973" s="53"/>
      <c r="Y973" s="53"/>
    </row>
    <row r="974" spans="1:25" ht="13.5" x14ac:dyDescent="0.25">
      <c r="A974" s="53"/>
      <c r="B974" s="53"/>
      <c r="C974" s="53"/>
      <c r="E974" s="53"/>
      <c r="F974" s="53"/>
      <c r="G974" s="53"/>
      <c r="M974" s="53"/>
      <c r="N974" s="53"/>
      <c r="O974" s="53"/>
      <c r="Q974" s="53"/>
      <c r="R974" s="53"/>
      <c r="S974" s="53"/>
      <c r="T974" s="53"/>
      <c r="U974" s="53"/>
      <c r="V974" s="53"/>
      <c r="W974" s="53"/>
      <c r="X974" s="53"/>
      <c r="Y974" s="53"/>
    </row>
    <row r="975" spans="1:25" ht="13.5" x14ac:dyDescent="0.25">
      <c r="A975" s="53"/>
      <c r="B975" s="53"/>
      <c r="C975" s="53"/>
      <c r="E975" s="53"/>
      <c r="F975" s="53"/>
      <c r="G975" s="53"/>
      <c r="M975" s="53"/>
      <c r="N975" s="53"/>
      <c r="O975" s="53"/>
      <c r="Q975" s="53"/>
      <c r="R975" s="53"/>
      <c r="S975" s="53"/>
      <c r="T975" s="53"/>
      <c r="U975" s="53"/>
      <c r="V975" s="53"/>
      <c r="W975" s="53"/>
      <c r="X975" s="53"/>
      <c r="Y975" s="53"/>
    </row>
    <row r="976" spans="1:25" ht="13.5" x14ac:dyDescent="0.25">
      <c r="A976" s="53"/>
      <c r="B976" s="53"/>
      <c r="C976" s="53"/>
      <c r="E976" s="53"/>
      <c r="F976" s="53"/>
      <c r="G976" s="53"/>
      <c r="M976" s="53"/>
      <c r="N976" s="53"/>
      <c r="O976" s="53"/>
      <c r="Q976" s="53"/>
      <c r="R976" s="53"/>
      <c r="S976" s="53"/>
      <c r="T976" s="53"/>
      <c r="U976" s="53"/>
      <c r="V976" s="53"/>
      <c r="W976" s="53"/>
      <c r="X976" s="53"/>
      <c r="Y976" s="53"/>
    </row>
    <row r="977" spans="1:25" ht="13.5" x14ac:dyDescent="0.25">
      <c r="A977" s="53"/>
      <c r="B977" s="53"/>
      <c r="C977" s="53"/>
      <c r="E977" s="53"/>
      <c r="F977" s="53"/>
      <c r="G977" s="53"/>
      <c r="M977" s="53"/>
      <c r="N977" s="53"/>
      <c r="O977" s="53"/>
      <c r="Q977" s="53"/>
      <c r="R977" s="53"/>
      <c r="S977" s="53"/>
      <c r="T977" s="53"/>
      <c r="U977" s="53"/>
      <c r="V977" s="53"/>
      <c r="W977" s="53"/>
      <c r="X977" s="53"/>
      <c r="Y977" s="53"/>
    </row>
    <row r="978" spans="1:25" ht="13.5" x14ac:dyDescent="0.25">
      <c r="A978" s="53"/>
      <c r="B978" s="53"/>
      <c r="C978" s="53"/>
      <c r="E978" s="53"/>
      <c r="F978" s="53"/>
      <c r="G978" s="53"/>
      <c r="M978" s="53"/>
      <c r="N978" s="53"/>
      <c r="O978" s="53"/>
      <c r="Q978" s="53"/>
      <c r="R978" s="53"/>
      <c r="S978" s="53"/>
      <c r="T978" s="53"/>
      <c r="U978" s="53"/>
      <c r="V978" s="53"/>
      <c r="W978" s="53"/>
      <c r="X978" s="53"/>
      <c r="Y978" s="53"/>
    </row>
    <row r="979" spans="1:25" ht="13.5" x14ac:dyDescent="0.25">
      <c r="A979" s="53"/>
      <c r="B979" s="53"/>
      <c r="C979" s="53"/>
      <c r="E979" s="53"/>
      <c r="F979" s="53"/>
      <c r="G979" s="53"/>
      <c r="M979" s="53"/>
      <c r="N979" s="53"/>
      <c r="O979" s="53"/>
      <c r="Q979" s="53"/>
      <c r="R979" s="53"/>
      <c r="S979" s="53"/>
      <c r="T979" s="53"/>
      <c r="U979" s="53"/>
      <c r="V979" s="53"/>
      <c r="W979" s="53"/>
      <c r="X979" s="53"/>
      <c r="Y979" s="53"/>
    </row>
    <row r="980" spans="1:25" ht="13.5" x14ac:dyDescent="0.25">
      <c r="A980" s="53"/>
      <c r="B980" s="53"/>
      <c r="C980" s="53"/>
      <c r="E980" s="53"/>
      <c r="F980" s="53"/>
      <c r="G980" s="53"/>
      <c r="M980" s="53"/>
      <c r="N980" s="53"/>
      <c r="O980" s="53"/>
      <c r="Q980" s="53"/>
      <c r="R980" s="53"/>
      <c r="S980" s="53"/>
      <c r="T980" s="53"/>
      <c r="U980" s="53"/>
      <c r="V980" s="53"/>
      <c r="W980" s="53"/>
      <c r="X980" s="53"/>
      <c r="Y980" s="53"/>
    </row>
    <row r="981" spans="1:25" ht="13.5" x14ac:dyDescent="0.25">
      <c r="A981" s="53"/>
      <c r="B981" s="53"/>
      <c r="C981" s="53"/>
      <c r="E981" s="53"/>
      <c r="F981" s="53"/>
      <c r="G981" s="53"/>
      <c r="M981" s="53"/>
      <c r="N981" s="53"/>
      <c r="O981" s="53"/>
      <c r="Q981" s="53"/>
      <c r="R981" s="53"/>
      <c r="S981" s="53"/>
      <c r="T981" s="53"/>
      <c r="U981" s="53"/>
      <c r="V981" s="53"/>
      <c r="W981" s="53"/>
      <c r="X981" s="53"/>
      <c r="Y981" s="53"/>
    </row>
    <row r="982" spans="1:25" ht="13.5" x14ac:dyDescent="0.25">
      <c r="A982" s="53"/>
      <c r="B982" s="53"/>
      <c r="C982" s="53"/>
      <c r="E982" s="53"/>
      <c r="F982" s="53"/>
      <c r="G982" s="53"/>
      <c r="M982" s="53"/>
      <c r="N982" s="53"/>
      <c r="O982" s="53"/>
      <c r="Q982" s="53"/>
      <c r="R982" s="53"/>
      <c r="S982" s="53"/>
      <c r="T982" s="53"/>
      <c r="U982" s="53"/>
      <c r="V982" s="53"/>
      <c r="W982" s="53"/>
      <c r="X982" s="53"/>
      <c r="Y982" s="53"/>
    </row>
    <row r="983" spans="1:25" ht="13.5" x14ac:dyDescent="0.25">
      <c r="A983" s="53"/>
      <c r="B983" s="53"/>
      <c r="C983" s="53"/>
      <c r="E983" s="53"/>
      <c r="F983" s="53"/>
      <c r="G983" s="53"/>
      <c r="M983" s="53"/>
      <c r="N983" s="53"/>
      <c r="O983" s="53"/>
      <c r="Q983" s="53"/>
      <c r="R983" s="53"/>
      <c r="S983" s="53"/>
      <c r="T983" s="53"/>
      <c r="U983" s="53"/>
      <c r="V983" s="53"/>
      <c r="W983" s="53"/>
      <c r="X983" s="53"/>
      <c r="Y983" s="53"/>
    </row>
    <row r="984" spans="1:25" ht="13.5" x14ac:dyDescent="0.25">
      <c r="A984" s="53"/>
      <c r="B984" s="53"/>
      <c r="C984" s="53"/>
      <c r="E984" s="53"/>
      <c r="F984" s="53"/>
      <c r="G984" s="53"/>
      <c r="M984" s="53"/>
      <c r="N984" s="53"/>
      <c r="O984" s="53"/>
      <c r="Q984" s="53"/>
      <c r="R984" s="53"/>
      <c r="S984" s="53"/>
      <c r="T984" s="53"/>
      <c r="U984" s="53"/>
      <c r="V984" s="53"/>
      <c r="W984" s="53"/>
      <c r="X984" s="53"/>
      <c r="Y984" s="53"/>
    </row>
    <row r="985" spans="1:25" ht="13.5" x14ac:dyDescent="0.25">
      <c r="A985" s="53"/>
      <c r="B985" s="53"/>
      <c r="C985" s="53"/>
      <c r="E985" s="53"/>
      <c r="F985" s="53"/>
      <c r="G985" s="53"/>
      <c r="M985" s="53"/>
      <c r="N985" s="53"/>
      <c r="O985" s="53"/>
      <c r="Q985" s="53"/>
      <c r="R985" s="53"/>
      <c r="S985" s="53"/>
      <c r="T985" s="53"/>
      <c r="U985" s="53"/>
      <c r="V985" s="53"/>
      <c r="W985" s="53"/>
      <c r="X985" s="53"/>
      <c r="Y985" s="53"/>
    </row>
    <row r="986" spans="1:25" ht="13.5" x14ac:dyDescent="0.25">
      <c r="A986" s="53"/>
      <c r="B986" s="53"/>
      <c r="C986" s="53"/>
      <c r="E986" s="53"/>
      <c r="F986" s="53"/>
      <c r="G986" s="53"/>
      <c r="M986" s="53"/>
      <c r="N986" s="53"/>
      <c r="O986" s="53"/>
      <c r="Q986" s="53"/>
      <c r="R986" s="53"/>
      <c r="S986" s="53"/>
      <c r="T986" s="53"/>
      <c r="U986" s="53"/>
      <c r="V986" s="53"/>
      <c r="W986" s="53"/>
      <c r="X986" s="53"/>
      <c r="Y986" s="53"/>
    </row>
    <row r="987" spans="1:25" ht="13.5" x14ac:dyDescent="0.25">
      <c r="A987" s="53"/>
      <c r="B987" s="53"/>
      <c r="C987" s="53"/>
      <c r="E987" s="53"/>
      <c r="F987" s="53"/>
      <c r="G987" s="53"/>
      <c r="M987" s="53"/>
      <c r="N987" s="53"/>
      <c r="O987" s="53"/>
      <c r="Q987" s="53"/>
      <c r="R987" s="53"/>
      <c r="S987" s="53"/>
      <c r="T987" s="53"/>
      <c r="U987" s="53"/>
      <c r="V987" s="53"/>
      <c r="W987" s="53"/>
      <c r="X987" s="53"/>
      <c r="Y987" s="53"/>
    </row>
    <row r="988" spans="1:25" ht="13.5" x14ac:dyDescent="0.25">
      <c r="A988" s="53"/>
      <c r="B988" s="53"/>
      <c r="C988" s="53"/>
      <c r="E988" s="53"/>
      <c r="F988" s="53"/>
      <c r="G988" s="53"/>
      <c r="M988" s="53"/>
      <c r="N988" s="53"/>
      <c r="O988" s="53"/>
      <c r="Q988" s="53"/>
      <c r="R988" s="53"/>
      <c r="S988" s="53"/>
      <c r="T988" s="53"/>
      <c r="U988" s="53"/>
      <c r="V988" s="53"/>
      <c r="W988" s="53"/>
      <c r="X988" s="53"/>
      <c r="Y988" s="53"/>
    </row>
    <row r="989" spans="1:25" ht="13.5" x14ac:dyDescent="0.25">
      <c r="A989" s="53"/>
      <c r="B989" s="53"/>
      <c r="C989" s="53"/>
      <c r="E989" s="53"/>
      <c r="F989" s="53"/>
      <c r="G989" s="53"/>
      <c r="M989" s="53"/>
      <c r="N989" s="53"/>
      <c r="O989" s="53"/>
      <c r="Q989" s="53"/>
      <c r="R989" s="53"/>
      <c r="S989" s="53"/>
      <c r="T989" s="53"/>
      <c r="U989" s="53"/>
      <c r="V989" s="53"/>
      <c r="W989" s="53"/>
      <c r="X989" s="53"/>
      <c r="Y989" s="53"/>
    </row>
    <row r="990" spans="1:25" ht="13.5" x14ac:dyDescent="0.25">
      <c r="A990" s="53"/>
      <c r="B990" s="53"/>
      <c r="C990" s="53"/>
      <c r="E990" s="53"/>
      <c r="F990" s="53"/>
      <c r="G990" s="53"/>
      <c r="M990" s="53"/>
      <c r="N990" s="53"/>
      <c r="O990" s="53"/>
      <c r="Q990" s="53"/>
      <c r="R990" s="53"/>
      <c r="S990" s="53"/>
      <c r="T990" s="53"/>
      <c r="U990" s="53"/>
      <c r="V990" s="53"/>
      <c r="W990" s="53"/>
      <c r="X990" s="53"/>
      <c r="Y990" s="53"/>
    </row>
    <row r="991" spans="1:25" ht="13.5" x14ac:dyDescent="0.25">
      <c r="A991" s="53"/>
      <c r="B991" s="53"/>
      <c r="C991" s="53"/>
      <c r="E991" s="53"/>
      <c r="F991" s="53"/>
      <c r="G991" s="53"/>
      <c r="M991" s="53"/>
      <c r="N991" s="53"/>
      <c r="O991" s="53"/>
      <c r="Q991" s="53"/>
      <c r="R991" s="53"/>
      <c r="S991" s="53"/>
      <c r="T991" s="53"/>
      <c r="U991" s="53"/>
      <c r="V991" s="53"/>
      <c r="W991" s="53"/>
      <c r="X991" s="53"/>
      <c r="Y991" s="53"/>
    </row>
    <row r="992" spans="1:25" ht="13.5" x14ac:dyDescent="0.25">
      <c r="A992" s="53"/>
      <c r="B992" s="53"/>
      <c r="C992" s="53"/>
      <c r="E992" s="53"/>
      <c r="F992" s="53"/>
      <c r="G992" s="53"/>
      <c r="M992" s="53"/>
      <c r="N992" s="53"/>
      <c r="O992" s="53"/>
      <c r="Q992" s="53"/>
      <c r="R992" s="53"/>
      <c r="S992" s="53"/>
      <c r="T992" s="53"/>
      <c r="U992" s="53"/>
      <c r="V992" s="53"/>
      <c r="W992" s="53"/>
      <c r="X992" s="53"/>
      <c r="Y992" s="53"/>
    </row>
    <row r="993" spans="1:25" ht="13.5" x14ac:dyDescent="0.25">
      <c r="A993" s="53"/>
      <c r="B993" s="53"/>
      <c r="C993" s="53"/>
      <c r="E993" s="53"/>
      <c r="F993" s="53"/>
      <c r="G993" s="53"/>
      <c r="M993" s="53"/>
      <c r="N993" s="53"/>
      <c r="O993" s="53"/>
      <c r="Q993" s="53"/>
      <c r="R993" s="53"/>
      <c r="S993" s="53"/>
      <c r="T993" s="53"/>
      <c r="U993" s="53"/>
      <c r="V993" s="53"/>
      <c r="W993" s="53"/>
      <c r="X993" s="53"/>
      <c r="Y993" s="53"/>
    </row>
    <row r="994" spans="1:25" ht="13.5" x14ac:dyDescent="0.25">
      <c r="A994" s="53"/>
      <c r="B994" s="53"/>
      <c r="C994" s="53"/>
      <c r="E994" s="53"/>
      <c r="F994" s="53"/>
      <c r="G994" s="53"/>
      <c r="M994" s="53"/>
      <c r="N994" s="53"/>
      <c r="O994" s="53"/>
      <c r="Q994" s="53"/>
      <c r="R994" s="53"/>
      <c r="S994" s="53"/>
      <c r="T994" s="53"/>
      <c r="U994" s="53"/>
      <c r="V994" s="53"/>
      <c r="W994" s="53"/>
      <c r="X994" s="53"/>
      <c r="Y994" s="53"/>
    </row>
    <row r="995" spans="1:25" ht="13.5" x14ac:dyDescent="0.25">
      <c r="A995" s="53"/>
      <c r="B995" s="53"/>
      <c r="C995" s="53"/>
      <c r="E995" s="53"/>
      <c r="F995" s="53"/>
      <c r="G995" s="53"/>
      <c r="M995" s="53"/>
      <c r="N995" s="53"/>
      <c r="O995" s="53"/>
      <c r="Q995" s="53"/>
      <c r="R995" s="53"/>
      <c r="S995" s="53"/>
      <c r="T995" s="53"/>
      <c r="U995" s="53"/>
      <c r="V995" s="53"/>
      <c r="W995" s="53"/>
      <c r="X995" s="53"/>
      <c r="Y995" s="53"/>
    </row>
    <row r="996" spans="1:25" ht="13.5" x14ac:dyDescent="0.25">
      <c r="A996" s="53"/>
      <c r="B996" s="53"/>
      <c r="C996" s="53"/>
      <c r="E996" s="53"/>
      <c r="F996" s="53"/>
      <c r="G996" s="53"/>
      <c r="M996" s="53"/>
      <c r="N996" s="53"/>
      <c r="O996" s="53"/>
      <c r="Q996" s="53"/>
      <c r="R996" s="53"/>
      <c r="S996" s="53"/>
      <c r="T996" s="53"/>
      <c r="U996" s="53"/>
      <c r="V996" s="53"/>
      <c r="W996" s="53"/>
      <c r="X996" s="53"/>
      <c r="Y996" s="53"/>
    </row>
  </sheetData>
  <autoFilter ref="B9:P9"/>
  <mergeCells count="286">
    <mergeCell ref="D27:E27"/>
    <mergeCell ref="D28:E28"/>
    <mergeCell ref="D30:E30"/>
    <mergeCell ref="D29:E29"/>
    <mergeCell ref="D47:E47"/>
    <mergeCell ref="D51:E51"/>
    <mergeCell ref="D52:E52"/>
    <mergeCell ref="D50:E50"/>
    <mergeCell ref="D48:E48"/>
    <mergeCell ref="D39:E39"/>
    <mergeCell ref="D46:E46"/>
    <mergeCell ref="D45:E45"/>
    <mergeCell ref="D34:E34"/>
    <mergeCell ref="B3:O3"/>
    <mergeCell ref="B2:O2"/>
    <mergeCell ref="G7:O7"/>
    <mergeCell ref="H8:L8"/>
    <mergeCell ref="D26:E26"/>
    <mergeCell ref="D25:E25"/>
    <mergeCell ref="B6:O6"/>
    <mergeCell ref="B5:O5"/>
    <mergeCell ref="B4:O4"/>
    <mergeCell ref="D17:E17"/>
    <mergeCell ref="D20:E20"/>
    <mergeCell ref="D18:E18"/>
    <mergeCell ref="D22:E22"/>
    <mergeCell ref="D21:E21"/>
    <mergeCell ref="D160:E160"/>
    <mergeCell ref="D173:E173"/>
    <mergeCell ref="D172:E172"/>
    <mergeCell ref="D165:E165"/>
    <mergeCell ref="D133:E133"/>
    <mergeCell ref="D149:E149"/>
    <mergeCell ref="D132:E132"/>
    <mergeCell ref="D16:E16"/>
    <mergeCell ref="B11:D11"/>
    <mergeCell ref="D12:E12"/>
    <mergeCell ref="D13:E13"/>
    <mergeCell ref="D14:E14"/>
    <mergeCell ref="D24:E24"/>
    <mergeCell ref="D23:E23"/>
    <mergeCell ref="D31:E31"/>
    <mergeCell ref="D32:E32"/>
    <mergeCell ref="D42:E42"/>
    <mergeCell ref="D43:E43"/>
    <mergeCell ref="D37:E37"/>
    <mergeCell ref="D38:E38"/>
    <mergeCell ref="D35:E35"/>
    <mergeCell ref="D36:E36"/>
    <mergeCell ref="D40:E40"/>
    <mergeCell ref="D41:E41"/>
    <mergeCell ref="D115:E115"/>
    <mergeCell ref="D108:E108"/>
    <mergeCell ref="D104:E104"/>
    <mergeCell ref="D106:E106"/>
    <mergeCell ref="D105:E105"/>
    <mergeCell ref="D107:E107"/>
    <mergeCell ref="D103:E103"/>
    <mergeCell ref="D80:E80"/>
    <mergeCell ref="D79:E79"/>
    <mergeCell ref="D83:E83"/>
    <mergeCell ref="D84:E84"/>
    <mergeCell ref="D81:E81"/>
    <mergeCell ref="D82:E82"/>
    <mergeCell ref="D86:E86"/>
    <mergeCell ref="D88:E88"/>
    <mergeCell ref="D89:E89"/>
    <mergeCell ref="D76:E76"/>
    <mergeCell ref="D75:E75"/>
    <mergeCell ref="D58:E58"/>
    <mergeCell ref="D57:E57"/>
    <mergeCell ref="D65:E65"/>
    <mergeCell ref="D66:E66"/>
    <mergeCell ref="D61:E61"/>
    <mergeCell ref="D60:E60"/>
    <mergeCell ref="D114:E114"/>
    <mergeCell ref="D112:E112"/>
    <mergeCell ref="D113:E113"/>
    <mergeCell ref="D109:E109"/>
    <mergeCell ref="D110:E110"/>
    <mergeCell ref="D77:E77"/>
    <mergeCell ref="D73:E73"/>
    <mergeCell ref="D78:E78"/>
    <mergeCell ref="D71:E71"/>
    <mergeCell ref="D67:E67"/>
    <mergeCell ref="D68:E68"/>
    <mergeCell ref="D62:D63"/>
    <mergeCell ref="D53:E53"/>
    <mergeCell ref="D187:E187"/>
    <mergeCell ref="D188:E188"/>
    <mergeCell ref="D171:E171"/>
    <mergeCell ref="D169:E169"/>
    <mergeCell ref="D170:E170"/>
    <mergeCell ref="D185:E185"/>
    <mergeCell ref="D184:E184"/>
    <mergeCell ref="D182:E182"/>
    <mergeCell ref="D186:E186"/>
    <mergeCell ref="D98:E98"/>
    <mergeCell ref="D99:E99"/>
    <mergeCell ref="D97:E97"/>
    <mergeCell ref="D96:E96"/>
    <mergeCell ref="D90:E90"/>
    <mergeCell ref="D95:E95"/>
    <mergeCell ref="D102:E102"/>
    <mergeCell ref="D101:E101"/>
    <mergeCell ref="D92:E92"/>
    <mergeCell ref="D91:E91"/>
    <mergeCell ref="D100:E100"/>
    <mergeCell ref="D59:E59"/>
    <mergeCell ref="D64:E64"/>
    <mergeCell ref="D72:E72"/>
    <mergeCell ref="D54:E54"/>
    <mergeCell ref="D69:E69"/>
    <mergeCell ref="D70:E70"/>
    <mergeCell ref="D314:E314"/>
    <mergeCell ref="D313:E313"/>
    <mergeCell ref="D308:E308"/>
    <mergeCell ref="D311:E311"/>
    <mergeCell ref="D309:E309"/>
    <mergeCell ref="D310:E310"/>
    <mergeCell ref="D312:E312"/>
    <mergeCell ref="D283:E283"/>
    <mergeCell ref="D284:E284"/>
    <mergeCell ref="D287:E287"/>
    <mergeCell ref="D292:E292"/>
    <mergeCell ref="D293:E293"/>
    <mergeCell ref="D306:E306"/>
    <mergeCell ref="D166:E166"/>
    <mergeCell ref="D168:E168"/>
    <mergeCell ref="D177:E177"/>
    <mergeCell ref="D175:E175"/>
    <mergeCell ref="D176:E176"/>
    <mergeCell ref="D179:E179"/>
    <mergeCell ref="D180:E180"/>
    <mergeCell ref="D163:E163"/>
    <mergeCell ref="D164:E164"/>
    <mergeCell ref="D307:E307"/>
    <mergeCell ref="D294:E294"/>
    <mergeCell ref="D297:E297"/>
    <mergeCell ref="D295:E295"/>
    <mergeCell ref="D296:E296"/>
    <mergeCell ref="D290:E290"/>
    <mergeCell ref="D291:E291"/>
    <mergeCell ref="D257:E257"/>
    <mergeCell ref="D256:E256"/>
    <mergeCell ref="D260:E260"/>
    <mergeCell ref="D259:E259"/>
    <mergeCell ref="D280:E280"/>
    <mergeCell ref="D279:E279"/>
    <mergeCell ref="D276:E276"/>
    <mergeCell ref="D277:E277"/>
    <mergeCell ref="D278:E278"/>
    <mergeCell ref="D275:E275"/>
    <mergeCell ref="D274:E274"/>
    <mergeCell ref="D267:E267"/>
    <mergeCell ref="D268:E268"/>
    <mergeCell ref="D289:E289"/>
    <mergeCell ref="D298:E298"/>
    <mergeCell ref="D299:E299"/>
    <mergeCell ref="D303:E303"/>
    <mergeCell ref="D300:E300"/>
    <mergeCell ref="D302:E302"/>
    <mergeCell ref="D301:E301"/>
    <mergeCell ref="D244:E244"/>
    <mergeCell ref="D254:E254"/>
    <mergeCell ref="D255:E255"/>
    <mergeCell ref="D253:E253"/>
    <mergeCell ref="D261:E261"/>
    <mergeCell ref="D285:E285"/>
    <mergeCell ref="D281:E281"/>
    <mergeCell ref="D282:E282"/>
    <mergeCell ref="D264:E264"/>
    <mergeCell ref="D263:E263"/>
    <mergeCell ref="D269:E269"/>
    <mergeCell ref="D265:E265"/>
    <mergeCell ref="D266:E266"/>
    <mergeCell ref="D246:E246"/>
    <mergeCell ref="D273:E273"/>
    <mergeCell ref="D242:E242"/>
    <mergeCell ref="D241:E241"/>
    <mergeCell ref="D236:E236"/>
    <mergeCell ref="D237:E237"/>
    <mergeCell ref="D238:E238"/>
    <mergeCell ref="D239:E239"/>
    <mergeCell ref="D240:E240"/>
    <mergeCell ref="D286:E286"/>
    <mergeCell ref="D251:E251"/>
    <mergeCell ref="D245:E245"/>
    <mergeCell ref="D243:E243"/>
    <mergeCell ref="D203:E203"/>
    <mergeCell ref="D200:E200"/>
    <mergeCell ref="D194:E194"/>
    <mergeCell ref="D193:E193"/>
    <mergeCell ref="D247:E247"/>
    <mergeCell ref="D248:E248"/>
    <mergeCell ref="D250:E250"/>
    <mergeCell ref="D249:E249"/>
    <mergeCell ref="D225:E225"/>
    <mergeCell ref="D224:E224"/>
    <mergeCell ref="D213:E213"/>
    <mergeCell ref="D223:E223"/>
    <mergeCell ref="D205:E205"/>
    <mergeCell ref="D206:E206"/>
    <mergeCell ref="D208:E208"/>
    <mergeCell ref="D209:E209"/>
    <mergeCell ref="D231:E231"/>
    <mergeCell ref="D235:E235"/>
    <mergeCell ref="D232:E232"/>
    <mergeCell ref="D233:E233"/>
    <mergeCell ref="D234:E234"/>
    <mergeCell ref="D227:E227"/>
    <mergeCell ref="D226:E226"/>
    <mergeCell ref="D228:E228"/>
    <mergeCell ref="D181:E181"/>
    <mergeCell ref="D178:E178"/>
    <mergeCell ref="D221:E221"/>
    <mergeCell ref="D222:E222"/>
    <mergeCell ref="D215:E215"/>
    <mergeCell ref="D217:E217"/>
    <mergeCell ref="D216:E216"/>
    <mergeCell ref="D214:E214"/>
    <mergeCell ref="D218:E218"/>
    <mergeCell ref="D210:E210"/>
    <mergeCell ref="D211:E211"/>
    <mergeCell ref="D212:E212"/>
    <mergeCell ref="D191:E191"/>
    <mergeCell ref="D189:E189"/>
    <mergeCell ref="D190:E190"/>
    <mergeCell ref="D202:E202"/>
    <mergeCell ref="D201:E201"/>
    <mergeCell ref="D192:E192"/>
    <mergeCell ref="D195:E195"/>
    <mergeCell ref="D198:E198"/>
    <mergeCell ref="D197:E197"/>
    <mergeCell ref="D196:E196"/>
    <mergeCell ref="D199:E199"/>
    <mergeCell ref="D207:E207"/>
    <mergeCell ref="D118:E118"/>
    <mergeCell ref="D117:E117"/>
    <mergeCell ref="D116:E116"/>
    <mergeCell ref="D130:E130"/>
    <mergeCell ref="D131:E131"/>
    <mergeCell ref="D129:E129"/>
    <mergeCell ref="D122:E122"/>
    <mergeCell ref="D127:E127"/>
    <mergeCell ref="D126:E126"/>
    <mergeCell ref="D128:E128"/>
    <mergeCell ref="D121:E121"/>
    <mergeCell ref="D159:E159"/>
    <mergeCell ref="D158:E158"/>
    <mergeCell ref="D135:E135"/>
    <mergeCell ref="D136:E136"/>
    <mergeCell ref="D137:E137"/>
    <mergeCell ref="D140:E140"/>
    <mergeCell ref="D157:E157"/>
    <mergeCell ref="D134:E134"/>
    <mergeCell ref="D138:E138"/>
    <mergeCell ref="D143:E143"/>
    <mergeCell ref="D144:E144"/>
    <mergeCell ref="D145:E145"/>
    <mergeCell ref="D141:E141"/>
    <mergeCell ref="D152:E152"/>
    <mergeCell ref="D229:D230"/>
    <mergeCell ref="D270:D272"/>
    <mergeCell ref="B270:B272"/>
    <mergeCell ref="D304:D305"/>
    <mergeCell ref="B304:B305"/>
    <mergeCell ref="D55:D56"/>
    <mergeCell ref="B55:B56"/>
    <mergeCell ref="B62:B63"/>
    <mergeCell ref="D93:D94"/>
    <mergeCell ref="B93:B94"/>
    <mergeCell ref="D123:D125"/>
    <mergeCell ref="B123:B125"/>
    <mergeCell ref="D219:D220"/>
    <mergeCell ref="B219:B220"/>
    <mergeCell ref="D147:E147"/>
    <mergeCell ref="D150:E150"/>
    <mergeCell ref="D161:E161"/>
    <mergeCell ref="D162:E162"/>
    <mergeCell ref="D155:E155"/>
    <mergeCell ref="D154:E154"/>
    <mergeCell ref="D153:E153"/>
    <mergeCell ref="D151:E151"/>
    <mergeCell ref="D119:E119"/>
    <mergeCell ref="D120:E120"/>
  </mergeCells>
  <pageMargins left="0.7" right="0.7" top="0.75" bottom="0.75" header="0.3" footer="0.3"/>
  <pageSetup orientation="portrait" horizontalDpi="4294967294" r:id="rId1"/>
  <ignoredErrors>
    <ignoredError sqref="L305"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4"/>
  <sheetViews>
    <sheetView showGridLines="0" topLeftCell="A253" zoomScale="80" zoomScaleNormal="80" workbookViewId="0">
      <selection activeCell="F234" sqref="F234"/>
    </sheetView>
  </sheetViews>
  <sheetFormatPr baseColWidth="10" defaultColWidth="15.140625" defaultRowHeight="15" customHeight="1" x14ac:dyDescent="0.25"/>
  <cols>
    <col min="1" max="1" width="6.140625" style="58" customWidth="1"/>
    <col min="2" max="2" width="29.42578125" style="58" customWidth="1"/>
    <col min="3" max="3" width="7.85546875" style="58" customWidth="1"/>
    <col min="4" max="4" width="30.140625" style="365" customWidth="1"/>
    <col min="5" max="5" width="30.140625" style="58" customWidth="1"/>
    <col min="6" max="6" width="33.42578125" style="386" customWidth="1"/>
    <col min="7" max="7" width="28.28515625" style="592" bestFit="1" customWidth="1"/>
    <col min="8" max="8" width="11.42578125" style="413" customWidth="1"/>
    <col min="9" max="9" width="12.28515625" style="413" customWidth="1"/>
    <col min="10" max="10" width="10.85546875" style="413" customWidth="1"/>
    <col min="11" max="11" width="11.85546875" style="413" customWidth="1"/>
    <col min="12" max="12" width="12.5703125" style="413" customWidth="1"/>
    <col min="13" max="13" width="15.5703125" style="412" customWidth="1"/>
    <col min="14" max="14" width="14.140625" style="412" customWidth="1"/>
    <col min="15" max="15" width="32.5703125" style="39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thickBot="1" x14ac:dyDescent="0.3">
      <c r="A1" s="53"/>
      <c r="B1" s="54"/>
      <c r="C1" s="54"/>
      <c r="D1" s="359"/>
      <c r="E1" s="54"/>
      <c r="F1" s="55"/>
      <c r="G1" s="588"/>
      <c r="H1" s="405"/>
      <c r="I1" s="405"/>
      <c r="J1" s="405"/>
      <c r="K1" s="405"/>
      <c r="L1" s="406"/>
      <c r="M1" s="406"/>
      <c r="N1" s="406"/>
      <c r="O1" s="405"/>
      <c r="P1" s="194"/>
      <c r="Q1" s="57"/>
      <c r="R1" s="53"/>
      <c r="S1" s="57"/>
      <c r="T1" s="57"/>
      <c r="U1" s="57"/>
      <c r="V1" s="57"/>
      <c r="W1" s="57"/>
      <c r="X1" s="53"/>
      <c r="Y1" s="53"/>
    </row>
    <row r="2" spans="1:25" ht="15" customHeight="1" thickTop="1" thickBot="1" x14ac:dyDescent="0.3">
      <c r="A2" s="53"/>
      <c r="B2" s="810" t="s">
        <v>929</v>
      </c>
      <c r="C2" s="809"/>
      <c r="D2" s="809"/>
      <c r="E2" s="809"/>
      <c r="F2" s="809"/>
      <c r="G2" s="809"/>
      <c r="H2" s="809"/>
      <c r="I2" s="809"/>
      <c r="J2" s="809"/>
      <c r="K2" s="809"/>
      <c r="L2" s="809"/>
      <c r="M2" s="809"/>
      <c r="N2" s="809"/>
      <c r="O2" s="777"/>
      <c r="P2" s="194"/>
      <c r="Q2" s="57"/>
      <c r="R2" s="53"/>
      <c r="S2" s="57"/>
      <c r="T2" s="57"/>
      <c r="U2" s="57"/>
      <c r="V2" s="57"/>
      <c r="W2" s="57"/>
      <c r="X2" s="53"/>
      <c r="Y2" s="53"/>
    </row>
    <row r="3" spans="1:25" ht="15" customHeight="1" thickTop="1" thickBot="1" x14ac:dyDescent="0.3">
      <c r="A3" s="53"/>
      <c r="B3" s="810" t="s">
        <v>1</v>
      </c>
      <c r="C3" s="809"/>
      <c r="D3" s="809"/>
      <c r="E3" s="809"/>
      <c r="F3" s="809"/>
      <c r="G3" s="809"/>
      <c r="H3" s="809"/>
      <c r="I3" s="809"/>
      <c r="J3" s="809"/>
      <c r="K3" s="809"/>
      <c r="L3" s="809"/>
      <c r="M3" s="809"/>
      <c r="N3" s="809"/>
      <c r="O3" s="777"/>
      <c r="P3" s="194"/>
      <c r="Q3" s="57"/>
      <c r="R3" s="53"/>
      <c r="S3" s="57"/>
      <c r="T3" s="57"/>
      <c r="U3" s="57"/>
      <c r="V3" s="57"/>
      <c r="W3" s="57"/>
      <c r="X3" s="53"/>
      <c r="Y3" s="53"/>
    </row>
    <row r="4" spans="1:25" ht="15" customHeight="1" thickTop="1" thickBot="1" x14ac:dyDescent="0.3">
      <c r="A4" s="53"/>
      <c r="B4" s="810" t="s">
        <v>2</v>
      </c>
      <c r="C4" s="809"/>
      <c r="D4" s="809"/>
      <c r="E4" s="809"/>
      <c r="F4" s="809"/>
      <c r="G4" s="809"/>
      <c r="H4" s="809"/>
      <c r="I4" s="809"/>
      <c r="J4" s="809"/>
      <c r="K4" s="809"/>
      <c r="L4" s="809"/>
      <c r="M4" s="809"/>
      <c r="N4" s="809"/>
      <c r="O4" s="777"/>
      <c r="P4" s="194"/>
      <c r="Q4" s="57"/>
      <c r="R4" s="53"/>
      <c r="S4" s="57"/>
      <c r="T4" s="57"/>
      <c r="U4" s="57"/>
      <c r="V4" s="57"/>
      <c r="W4" s="57"/>
      <c r="X4" s="53"/>
      <c r="Y4" s="53"/>
    </row>
    <row r="5" spans="1:25" ht="15" customHeight="1" thickTop="1" thickBot="1" x14ac:dyDescent="0.3">
      <c r="A5" s="53"/>
      <c r="B5" s="810" t="s">
        <v>3</v>
      </c>
      <c r="C5" s="809"/>
      <c r="D5" s="809"/>
      <c r="E5" s="809"/>
      <c r="F5" s="809"/>
      <c r="G5" s="809"/>
      <c r="H5" s="809"/>
      <c r="I5" s="809"/>
      <c r="J5" s="809"/>
      <c r="K5" s="809"/>
      <c r="L5" s="809"/>
      <c r="M5" s="809"/>
      <c r="N5" s="809"/>
      <c r="O5" s="777"/>
      <c r="P5" s="194"/>
      <c r="Q5" s="57"/>
      <c r="R5" s="53"/>
      <c r="S5" s="57"/>
      <c r="T5" s="57"/>
      <c r="U5" s="57"/>
      <c r="V5" s="57"/>
      <c r="W5" s="57"/>
      <c r="X5" s="53"/>
      <c r="Y5" s="53"/>
    </row>
    <row r="6" spans="1:25" ht="15" customHeight="1" thickTop="1" thickBot="1" x14ac:dyDescent="0.3">
      <c r="A6" s="53"/>
      <c r="B6" s="810" t="s">
        <v>4</v>
      </c>
      <c r="C6" s="809"/>
      <c r="D6" s="809"/>
      <c r="E6" s="809"/>
      <c r="F6" s="809"/>
      <c r="G6" s="809"/>
      <c r="H6" s="809"/>
      <c r="I6" s="809"/>
      <c r="J6" s="809"/>
      <c r="K6" s="809"/>
      <c r="L6" s="809"/>
      <c r="M6" s="809"/>
      <c r="N6" s="809"/>
      <c r="O6" s="777"/>
      <c r="P6" s="194"/>
      <c r="Q6" s="57"/>
      <c r="R6" s="53"/>
      <c r="S6" s="57"/>
      <c r="T6" s="57"/>
      <c r="U6" s="57"/>
      <c r="V6" s="57"/>
      <c r="W6" s="57"/>
      <c r="X6" s="53"/>
      <c r="Y6" s="53"/>
    </row>
    <row r="7" spans="1:25" ht="15" customHeight="1" thickTop="1" thickBot="1" x14ac:dyDescent="0.3">
      <c r="A7" s="53"/>
      <c r="B7" s="600" t="s">
        <v>5</v>
      </c>
      <c r="C7" s="60" t="s">
        <v>6</v>
      </c>
      <c r="D7" s="360" t="s">
        <v>7</v>
      </c>
      <c r="E7" s="59" t="s">
        <v>8</v>
      </c>
      <c r="F7" s="61" t="s">
        <v>9</v>
      </c>
      <c r="G7" s="851" t="s">
        <v>10</v>
      </c>
      <c r="H7" s="855"/>
      <c r="I7" s="855"/>
      <c r="J7" s="855"/>
      <c r="K7" s="855"/>
      <c r="L7" s="855"/>
      <c r="M7" s="855"/>
      <c r="N7" s="855"/>
      <c r="O7" s="856"/>
      <c r="P7" s="194"/>
      <c r="Q7" s="57"/>
      <c r="R7" s="53"/>
      <c r="S7" s="57"/>
      <c r="T7" s="57"/>
      <c r="U7" s="57"/>
      <c r="V7" s="57"/>
      <c r="W7" s="57"/>
      <c r="X7" s="53"/>
      <c r="Y7" s="53"/>
    </row>
    <row r="8" spans="1:25" ht="28.5" thickTop="1" thickBot="1" x14ac:dyDescent="0.3">
      <c r="A8" s="53"/>
      <c r="B8" s="59"/>
      <c r="C8" s="62"/>
      <c r="D8" s="360"/>
      <c r="E8" s="59"/>
      <c r="F8" s="61"/>
      <c r="G8" s="407" t="s">
        <v>11</v>
      </c>
      <c r="H8" s="851" t="s">
        <v>12</v>
      </c>
      <c r="I8" s="852"/>
      <c r="J8" s="852"/>
      <c r="K8" s="852"/>
      <c r="L8" s="853"/>
      <c r="M8" s="408" t="s">
        <v>13</v>
      </c>
      <c r="N8" s="408" t="s">
        <v>14</v>
      </c>
      <c r="O8" s="409" t="s">
        <v>928</v>
      </c>
      <c r="P8" s="194"/>
      <c r="Q8" s="57"/>
      <c r="R8" s="53"/>
      <c r="S8" s="57"/>
      <c r="T8" s="57"/>
      <c r="U8" s="57"/>
      <c r="V8" s="57"/>
      <c r="W8" s="57"/>
      <c r="X8" s="53"/>
      <c r="Y8" s="53"/>
    </row>
    <row r="9" spans="1:25" thickTop="1" thickBot="1" x14ac:dyDescent="0.3">
      <c r="A9" s="53"/>
      <c r="B9" s="59"/>
      <c r="C9" s="66"/>
      <c r="D9" s="360"/>
      <c r="E9" s="59"/>
      <c r="F9" s="61"/>
      <c r="G9" s="407"/>
      <c r="H9" s="410">
        <v>2015</v>
      </c>
      <c r="I9" s="410">
        <v>2016</v>
      </c>
      <c r="J9" s="410">
        <v>2017</v>
      </c>
      <c r="K9" s="410">
        <v>2018</v>
      </c>
      <c r="L9" s="410" t="s">
        <v>16</v>
      </c>
      <c r="M9" s="411"/>
      <c r="N9" s="411"/>
      <c r="O9" s="409"/>
      <c r="P9" s="205" t="s">
        <v>897</v>
      </c>
      <c r="Q9" s="57"/>
      <c r="R9" s="53"/>
      <c r="S9" s="57"/>
      <c r="T9" s="57"/>
      <c r="U9" s="57"/>
      <c r="V9" s="57"/>
      <c r="W9" s="57"/>
      <c r="X9" s="53"/>
      <c r="Y9" s="53"/>
    </row>
    <row r="10" spans="1:25" ht="16.5" customHeight="1" thickTop="1" thickBot="1" x14ac:dyDescent="0.3">
      <c r="A10" s="53"/>
      <c r="B10" s="429" t="str">
        <f>HYPERLINK("file:///C:\USUARIO\Documents\CARPETAS%20JMRV\INPEC\PLAN%20INDICATIVO%20INPEC\PLAN%20INDICATIVO%20INPEC.xlsx#'INSTRUCTIVO MATRIZ P.I'!A1","1")</f>
        <v>1</v>
      </c>
      <c r="C10" s="429"/>
      <c r="D10" s="430" t="str">
        <f>HYPERLINK("file:///C:\USUARIO\Documents\CARPETAS%20JMRV\INPEC\PLAN%20INDICATIVO%20INPEC\PLAN%20INDICATIVO%20CONSOLIDADO%2015%20DIC.xlsx#'INSTRUCTIVO MATRIZ P.I'!A1","2")</f>
        <v>2</v>
      </c>
      <c r="E10" s="429" t="str">
        <f>HYPERLINK("file:///C:\USUARIO\Documents\CARPETAS%20JMRV\INPEC\PLAN%20INDICATIVO%20INPEC\PLAN%20INDICATIVO%20CONSOLIDADO%2015%20DIC.xlsx#'INSTRUCTIVO MATRIZ P.I'!A1"," ")</f>
        <v xml:space="preserve"> </v>
      </c>
      <c r="F10" s="429" t="str">
        <f>HYPERLINK("file:///C:\USUARIO\Documents\CARPETAS%20JMRV\INPEC\PLAN%20INDICATIVO%20INPEC\PLAN%20INDICATIVO%20CONSOLIDADO%2015%20DIC.xlsx#'INSTRUCTIVO MATRIZ P.I'!A1","4")</f>
        <v>4</v>
      </c>
      <c r="G10" s="593" t="str">
        <f>HYPERLINK("file:///C:\USUARIO\Documents\CARPETAS%20JMRV\INPEC\PLAN%20INDICATIVO%20INPEC\PLAN%20INDICATIVO%20CONSOLIDADO%2015%20DIC.xlsx#'INSTRUCTIVO MATRIZ P.I'!A1","6")</f>
        <v>6</v>
      </c>
      <c r="H10" s="551" t="str">
        <f>HYPERLINK("file:///C:\USUARIO\Documents\CARPETAS%20JMRV\INPEC\PLAN%20INDICATIVO%20INPEC\PLAN%20INDICATIVO%20CONSOLIDADO%2015%20DIC.xlsx#'INSTRUCTIVO MATRIZ P.I'!A1","7")</f>
        <v>7</v>
      </c>
      <c r="I10" s="551" t="str">
        <f>HYPERLINK("file:///C:\USUARIO\Documents\CARPETAS%20JMRV\INPEC\PLAN%20INDICATIVO%20INPEC\PLAN%20INDICATIVO%20CONSOLIDADO%2015%20DIC.xlsx#'INSTRUCTIVO MATRIZ P.I'!A1","8")</f>
        <v>8</v>
      </c>
      <c r="J10" s="551" t="str">
        <f>HYPERLINK("file:///C:\USUARIO\Documents\CARPETAS%20JMRV\INPEC\PLAN%20INDICATIVO%20INPEC\PLAN%20INDICATIVO%20CONSOLIDADO%2015%20DIC.xlsx#'INSTRUCTIVO MATRIZ P.I'!A1","9")</f>
        <v>9</v>
      </c>
      <c r="K10" s="551" t="str">
        <f>HYPERLINK("file:///C:\USUARIO\Documents\CARPETAS%20JMRV\INPEC\PLAN%20INDICATIVO%20INPEC\PLAN%20INDICATIVO%20CONSOLIDADO%2015%20DIC.xlsx#'INSTRUCTIVO MATRIZ P.I'!A1","10")</f>
        <v>10</v>
      </c>
      <c r="L10" s="431" t="str">
        <f>HYPERLINK("file:///C:\USUARIO\Documents\CARPETAS%20JMRV\INPEC\PLAN%20INDICATIVO%20INPEC\PLAN%20INDICATIVO%20CONSOLIDADO%2015%20DIC.xlsx#'INSTRUCTIVO MATRIZ P.I'!A1","11")</f>
        <v>11</v>
      </c>
      <c r="M10" s="431" t="str">
        <f>HYPERLINK("file:///C:\USUARIO\Documents\CARPETAS%20JMRV\INPEC\PLAN%20INDICATIVO%20INPEC\PLAN%20INDICATIVO%20CONSOLIDADO%2015%20DIC.xlsx#'INSTRUCTIVO MATRIZ P.I'!A1","12")</f>
        <v>12</v>
      </c>
      <c r="N10" s="431" t="str">
        <f>HYPERLINK("file:///C:\USUARIO\Documents\CARPETAS%20JMRV\INPEC\PLAN%20INDICATIVO%20INPEC\PLAN%20INDICATIVO%20CONSOLIDADO%2015%20DIC.xlsx#'INSTRUCTIVO MATRIZ P.I'!A1","15")</f>
        <v>15</v>
      </c>
      <c r="O10" s="432"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854" t="s">
        <v>17</v>
      </c>
      <c r="C11" s="827"/>
      <c r="D11" s="827"/>
      <c r="E11" s="434"/>
      <c r="F11" s="433"/>
      <c r="G11" s="589"/>
      <c r="H11" s="552"/>
      <c r="I11" s="552"/>
      <c r="J11" s="552"/>
      <c r="K11" s="552"/>
      <c r="L11" s="435"/>
      <c r="M11" s="435"/>
      <c r="N11" s="435"/>
      <c r="O11" s="436"/>
      <c r="P11" s="414"/>
      <c r="Q11" s="70"/>
      <c r="R11" s="70"/>
      <c r="S11" s="70"/>
      <c r="T11" s="70"/>
      <c r="U11" s="70"/>
      <c r="V11" s="70"/>
      <c r="W11" s="70"/>
      <c r="X11" s="70"/>
      <c r="Y11" s="53"/>
    </row>
    <row r="12" spans="1:25" ht="35.25" customHeight="1" thickTop="1" thickBot="1" x14ac:dyDescent="0.3">
      <c r="A12" s="245"/>
      <c r="B12" s="437" t="s">
        <v>18</v>
      </c>
      <c r="C12" s="438" t="s">
        <v>19</v>
      </c>
      <c r="D12" s="819" t="s">
        <v>20</v>
      </c>
      <c r="E12" s="819"/>
      <c r="F12" s="819"/>
      <c r="G12" s="590"/>
      <c r="H12" s="553"/>
      <c r="I12" s="553"/>
      <c r="J12" s="553"/>
      <c r="K12" s="553"/>
      <c r="L12" s="441"/>
      <c r="M12" s="442"/>
      <c r="N12" s="442"/>
      <c r="O12" s="442"/>
      <c r="P12" s="414"/>
      <c r="Q12" s="70"/>
      <c r="R12" s="70"/>
      <c r="S12" s="70"/>
      <c r="T12" s="70"/>
      <c r="U12" s="70"/>
      <c r="V12" s="70"/>
      <c r="W12" s="70"/>
      <c r="X12" s="77"/>
      <c r="Y12" s="53"/>
    </row>
    <row r="13" spans="1:25" ht="35.25" customHeight="1" thickTop="1" thickBot="1" x14ac:dyDescent="0.3">
      <c r="A13" s="53"/>
      <c r="B13" s="443" t="s">
        <v>21</v>
      </c>
      <c r="C13" s="443" t="s">
        <v>22</v>
      </c>
      <c r="D13" s="820" t="s">
        <v>23</v>
      </c>
      <c r="E13" s="820"/>
      <c r="F13" s="820"/>
      <c r="G13" s="444"/>
      <c r="H13" s="445"/>
      <c r="I13" s="445"/>
      <c r="J13" s="445"/>
      <c r="K13" s="445"/>
      <c r="L13" s="444"/>
      <c r="M13" s="445"/>
      <c r="N13" s="445"/>
      <c r="O13" s="446"/>
      <c r="P13" s="415"/>
      <c r="Q13" s="83"/>
      <c r="R13" s="53"/>
      <c r="S13" s="84"/>
      <c r="T13" s="84"/>
      <c r="U13" s="84"/>
      <c r="V13" s="84"/>
      <c r="W13" s="84"/>
      <c r="X13" s="53"/>
      <c r="Y13" s="53"/>
    </row>
    <row r="14" spans="1:25" ht="40.5" customHeight="1" thickTop="1" thickBot="1" x14ac:dyDescent="0.3">
      <c r="A14" s="53"/>
      <c r="B14" s="447" t="s">
        <v>24</v>
      </c>
      <c r="C14" s="448" t="s">
        <v>25</v>
      </c>
      <c r="D14" s="844" t="s">
        <v>26</v>
      </c>
      <c r="E14" s="845"/>
      <c r="F14" s="447"/>
      <c r="G14" s="449"/>
      <c r="H14" s="450"/>
      <c r="I14" s="450"/>
      <c r="J14" s="450"/>
      <c r="K14" s="450"/>
      <c r="L14" s="449"/>
      <c r="M14" s="450"/>
      <c r="N14" s="450"/>
      <c r="O14" s="451"/>
      <c r="P14" s="415"/>
      <c r="Q14" s="83"/>
      <c r="R14" s="53"/>
      <c r="S14" s="90"/>
      <c r="T14" s="90"/>
      <c r="U14" s="90"/>
      <c r="V14" s="90"/>
      <c r="W14" s="90"/>
      <c r="X14" s="53"/>
      <c r="Y14" s="53"/>
    </row>
    <row r="15" spans="1:25" ht="69" customHeight="1" thickTop="1" thickBot="1" x14ac:dyDescent="0.3">
      <c r="A15" s="53"/>
      <c r="B15" s="452" t="s">
        <v>27</v>
      </c>
      <c r="C15" s="453" t="s">
        <v>28</v>
      </c>
      <c r="D15" s="454" t="s">
        <v>29</v>
      </c>
      <c r="E15" s="455" t="s">
        <v>30</v>
      </c>
      <c r="F15" s="453" t="s">
        <v>31</v>
      </c>
      <c r="G15" s="456">
        <v>4</v>
      </c>
      <c r="H15" s="554">
        <v>6</v>
      </c>
      <c r="I15" s="554">
        <v>6</v>
      </c>
      <c r="J15" s="554">
        <v>6</v>
      </c>
      <c r="K15" s="554">
        <v>6</v>
      </c>
      <c r="L15" s="456">
        <v>24</v>
      </c>
      <c r="M15" s="457" t="s">
        <v>32</v>
      </c>
      <c r="N15" s="457"/>
      <c r="O15" s="458">
        <f>+N15/L15</f>
        <v>0</v>
      </c>
      <c r="P15" s="415"/>
      <c r="Q15" s="83"/>
      <c r="R15" s="53"/>
      <c r="S15" s="96"/>
      <c r="T15" s="97"/>
      <c r="U15" s="97"/>
      <c r="V15" s="97"/>
      <c r="W15" s="97"/>
      <c r="X15" s="53"/>
      <c r="Y15" s="53"/>
    </row>
    <row r="16" spans="1:25" ht="75" customHeight="1" thickTop="1" thickBot="1" x14ac:dyDescent="0.3">
      <c r="A16" s="216"/>
      <c r="B16" s="459" t="s">
        <v>33</v>
      </c>
      <c r="C16" s="460" t="s">
        <v>34</v>
      </c>
      <c r="D16" s="821" t="s">
        <v>35</v>
      </c>
      <c r="E16" s="822"/>
      <c r="F16" s="602" t="s">
        <v>31</v>
      </c>
      <c r="G16" s="461">
        <v>0</v>
      </c>
      <c r="H16" s="475">
        <v>1</v>
      </c>
      <c r="I16" s="475">
        <v>0</v>
      </c>
      <c r="J16" s="475">
        <v>0</v>
      </c>
      <c r="K16" s="475">
        <v>0</v>
      </c>
      <c r="L16" s="461">
        <f>SUM(H16:K16)</f>
        <v>1</v>
      </c>
      <c r="M16" s="462" t="s">
        <v>32</v>
      </c>
      <c r="N16" s="475"/>
      <c r="O16" s="463">
        <f>+N16/L16</f>
        <v>0</v>
      </c>
      <c r="P16" s="416"/>
      <c r="Q16" s="227"/>
      <c r="R16" s="216"/>
      <c r="S16" s="229"/>
      <c r="T16" s="229"/>
      <c r="U16" s="228"/>
      <c r="V16" s="228"/>
      <c r="W16" s="230"/>
      <c r="X16" s="216"/>
      <c r="Y16" s="53"/>
    </row>
    <row r="17" spans="1:25" ht="50.25" customHeight="1" thickTop="1" thickBot="1" x14ac:dyDescent="0.3">
      <c r="A17" s="107"/>
      <c r="B17" s="464" t="s">
        <v>36</v>
      </c>
      <c r="C17" s="460" t="s">
        <v>37</v>
      </c>
      <c r="D17" s="857" t="s">
        <v>38</v>
      </c>
      <c r="E17" s="827"/>
      <c r="F17" s="602" t="s">
        <v>31</v>
      </c>
      <c r="G17" s="465">
        <v>0</v>
      </c>
      <c r="H17" s="504">
        <v>0</v>
      </c>
      <c r="I17" s="504">
        <v>1</v>
      </c>
      <c r="J17" s="504">
        <v>1</v>
      </c>
      <c r="K17" s="504">
        <v>1</v>
      </c>
      <c r="L17" s="465">
        <f>SUBTOTAL(9,I17:K17)</f>
        <v>3</v>
      </c>
      <c r="M17" s="462" t="s">
        <v>32</v>
      </c>
      <c r="N17" s="475"/>
      <c r="O17" s="463">
        <f>+N17/L17</f>
        <v>0</v>
      </c>
      <c r="P17" s="417"/>
      <c r="Q17" s="111"/>
      <c r="R17" s="107"/>
      <c r="S17" s="112"/>
      <c r="T17" s="112"/>
      <c r="U17" s="113"/>
      <c r="V17" s="113"/>
      <c r="W17" s="114"/>
      <c r="X17" s="107"/>
      <c r="Y17" s="53"/>
    </row>
    <row r="18" spans="1:25" ht="39" customHeight="1" thickTop="1" thickBot="1" x14ac:dyDescent="0.3">
      <c r="A18" s="107"/>
      <c r="B18" s="464" t="s">
        <v>50</v>
      </c>
      <c r="C18" s="460" t="s">
        <v>39</v>
      </c>
      <c r="D18" s="857" t="s">
        <v>40</v>
      </c>
      <c r="E18" s="827"/>
      <c r="F18" s="602" t="s">
        <v>31</v>
      </c>
      <c r="G18" s="465">
        <v>0</v>
      </c>
      <c r="H18" s="504">
        <v>0</v>
      </c>
      <c r="I18" s="504">
        <v>6</v>
      </c>
      <c r="J18" s="504"/>
      <c r="K18" s="504"/>
      <c r="L18" s="465">
        <v>6</v>
      </c>
      <c r="M18" s="462" t="s">
        <v>32</v>
      </c>
      <c r="N18" s="475"/>
      <c r="O18" s="463"/>
      <c r="P18" s="417"/>
      <c r="Q18" s="111"/>
      <c r="R18" s="107"/>
      <c r="S18" s="112"/>
      <c r="T18" s="112"/>
      <c r="U18" s="113"/>
      <c r="V18" s="113"/>
      <c r="W18" s="114"/>
      <c r="X18" s="107"/>
      <c r="Y18" s="53"/>
    </row>
    <row r="19" spans="1:25" ht="38.25" customHeight="1" thickTop="1" thickBot="1" x14ac:dyDescent="0.3">
      <c r="A19" s="53"/>
      <c r="B19" s="452" t="s">
        <v>41</v>
      </c>
      <c r="C19" s="453" t="s">
        <v>42</v>
      </c>
      <c r="D19" s="452" t="s">
        <v>43</v>
      </c>
      <c r="E19" s="478" t="s">
        <v>911</v>
      </c>
      <c r="F19" s="603" t="s">
        <v>44</v>
      </c>
      <c r="G19" s="526">
        <v>0.85</v>
      </c>
      <c r="H19" s="555">
        <v>0.9</v>
      </c>
      <c r="I19" s="556">
        <v>0.98</v>
      </c>
      <c r="J19" s="556">
        <v>0.98</v>
      </c>
      <c r="K19" s="556">
        <v>0.98</v>
      </c>
      <c r="L19" s="527">
        <v>0.98</v>
      </c>
      <c r="M19" s="457" t="s">
        <v>45</v>
      </c>
      <c r="N19" s="540"/>
      <c r="O19" s="528">
        <f t="shared" ref="O19:O31" si="0">+N19/L19</f>
        <v>0</v>
      </c>
      <c r="P19" s="415"/>
      <c r="Q19" s="120"/>
      <c r="R19" s="53"/>
      <c r="S19" s="96"/>
      <c r="T19" s="97"/>
      <c r="U19" s="97"/>
      <c r="V19" s="97"/>
      <c r="W19" s="97"/>
      <c r="X19" s="53"/>
      <c r="Y19" s="53"/>
    </row>
    <row r="20" spans="1:25" ht="56.25" customHeight="1" thickTop="1" thickBot="1" x14ac:dyDescent="0.3">
      <c r="A20" s="107"/>
      <c r="B20" s="467" t="s">
        <v>33</v>
      </c>
      <c r="C20" s="460" t="s">
        <v>46</v>
      </c>
      <c r="D20" s="843" t="s">
        <v>47</v>
      </c>
      <c r="E20" s="827"/>
      <c r="F20" s="602" t="s">
        <v>31</v>
      </c>
      <c r="G20" s="468">
        <v>0.15</v>
      </c>
      <c r="H20" s="503">
        <v>0.6</v>
      </c>
      <c r="I20" s="503">
        <v>0.65</v>
      </c>
      <c r="J20" s="503">
        <v>0.7</v>
      </c>
      <c r="K20" s="503">
        <v>0.75</v>
      </c>
      <c r="L20" s="468">
        <f>+K20</f>
        <v>0.75</v>
      </c>
      <c r="M20" s="462" t="s">
        <v>45</v>
      </c>
      <c r="N20" s="475"/>
      <c r="O20" s="463">
        <f t="shared" si="0"/>
        <v>0</v>
      </c>
      <c r="P20" s="415"/>
      <c r="Q20" s="120"/>
      <c r="R20" s="53"/>
      <c r="S20" s="124"/>
      <c r="T20" s="124"/>
      <c r="U20" s="124"/>
      <c r="V20" s="124"/>
      <c r="W20" s="125"/>
      <c r="X20" s="53"/>
      <c r="Y20" s="53"/>
    </row>
    <row r="21" spans="1:25" ht="45.75" customHeight="1" thickTop="1" thickBot="1" x14ac:dyDescent="0.3">
      <c r="A21" s="107"/>
      <c r="B21" s="467" t="s">
        <v>36</v>
      </c>
      <c r="C21" s="460" t="s">
        <v>48</v>
      </c>
      <c r="D21" s="843" t="s">
        <v>49</v>
      </c>
      <c r="E21" s="827"/>
      <c r="F21" s="602" t="s">
        <v>31</v>
      </c>
      <c r="G21" s="465">
        <v>36</v>
      </c>
      <c r="H21" s="504">
        <v>36</v>
      </c>
      <c r="I21" s="475">
        <v>10</v>
      </c>
      <c r="J21" s="504">
        <v>36</v>
      </c>
      <c r="K21" s="504">
        <v>36</v>
      </c>
      <c r="L21" s="465">
        <f>SUM(H21:K21)</f>
        <v>118</v>
      </c>
      <c r="M21" s="462" t="s">
        <v>32</v>
      </c>
      <c r="N21" s="475"/>
      <c r="O21" s="463">
        <f t="shared" si="0"/>
        <v>0</v>
      </c>
      <c r="P21" s="418" t="s">
        <v>899</v>
      </c>
      <c r="Q21" s="120"/>
      <c r="R21" s="53"/>
      <c r="S21" s="124"/>
      <c r="T21" s="124"/>
      <c r="U21" s="124"/>
      <c r="V21" s="124"/>
      <c r="W21" s="125"/>
      <c r="X21" s="53"/>
      <c r="Y21" s="53"/>
    </row>
    <row r="22" spans="1:25" ht="48.75" customHeight="1" thickTop="1" thickBot="1" x14ac:dyDescent="0.3">
      <c r="A22" s="107"/>
      <c r="B22" s="467" t="s">
        <v>50</v>
      </c>
      <c r="C22" s="460" t="s">
        <v>51</v>
      </c>
      <c r="D22" s="821" t="s">
        <v>52</v>
      </c>
      <c r="E22" s="822"/>
      <c r="F22" s="602" t="s">
        <v>31</v>
      </c>
      <c r="G22" s="468">
        <v>0.85</v>
      </c>
      <c r="H22" s="503">
        <v>0.9</v>
      </c>
      <c r="I22" s="557">
        <v>0.96</v>
      </c>
      <c r="J22" s="503">
        <v>0.97</v>
      </c>
      <c r="K22" s="503">
        <v>0.98</v>
      </c>
      <c r="L22" s="468">
        <f>+K22</f>
        <v>0.98</v>
      </c>
      <c r="M22" s="462" t="s">
        <v>45</v>
      </c>
      <c r="N22" s="475"/>
      <c r="O22" s="463">
        <f t="shared" si="0"/>
        <v>0</v>
      </c>
      <c r="P22" s="415"/>
      <c r="Q22" s="120"/>
      <c r="R22" s="53"/>
      <c r="S22" s="126"/>
      <c r="T22" s="124"/>
      <c r="U22" s="124"/>
      <c r="V22" s="124"/>
      <c r="W22" s="125"/>
      <c r="X22" s="53"/>
      <c r="Y22" s="53"/>
    </row>
    <row r="23" spans="1:25" s="232" customFormat="1" ht="41.25" customHeight="1" thickTop="1" thickBot="1" x14ac:dyDescent="0.3">
      <c r="A23" s="216"/>
      <c r="B23" s="467" t="s">
        <v>53</v>
      </c>
      <c r="C23" s="460" t="s">
        <v>54</v>
      </c>
      <c r="D23" s="821" t="s">
        <v>55</v>
      </c>
      <c r="E23" s="822"/>
      <c r="F23" s="602" t="s">
        <v>31</v>
      </c>
      <c r="G23" s="461">
        <v>12</v>
      </c>
      <c r="H23" s="475">
        <v>12</v>
      </c>
      <c r="I23" s="475">
        <v>12</v>
      </c>
      <c r="J23" s="475">
        <v>12</v>
      </c>
      <c r="K23" s="475">
        <v>12</v>
      </c>
      <c r="L23" s="461">
        <f>SUM(H23:K23)</f>
        <v>48</v>
      </c>
      <c r="M23" s="462" t="s">
        <v>32</v>
      </c>
      <c r="N23" s="475"/>
      <c r="O23" s="463">
        <f t="shared" si="0"/>
        <v>0</v>
      </c>
      <c r="P23" s="416"/>
      <c r="Q23" s="227"/>
      <c r="R23" s="216"/>
      <c r="S23" s="228"/>
      <c r="T23" s="229"/>
      <c r="U23" s="228"/>
      <c r="V23" s="228"/>
      <c r="W23" s="230"/>
      <c r="X23" s="216"/>
      <c r="Y23" s="231"/>
    </row>
    <row r="24" spans="1:25" ht="45.75" customHeight="1" thickTop="1" thickBot="1" x14ac:dyDescent="0.3">
      <c r="A24" s="107"/>
      <c r="B24" s="467" t="s">
        <v>56</v>
      </c>
      <c r="C24" s="460" t="s">
        <v>57</v>
      </c>
      <c r="D24" s="824" t="s">
        <v>58</v>
      </c>
      <c r="E24" s="825"/>
      <c r="F24" s="602" t="s">
        <v>31</v>
      </c>
      <c r="G24" s="465">
        <v>0</v>
      </c>
      <c r="H24" s="504">
        <v>0</v>
      </c>
      <c r="I24" s="504">
        <v>1</v>
      </c>
      <c r="J24" s="504">
        <v>0</v>
      </c>
      <c r="K24" s="504">
        <v>0</v>
      </c>
      <c r="L24" s="465">
        <v>1</v>
      </c>
      <c r="M24" s="462" t="s">
        <v>32</v>
      </c>
      <c r="N24" s="475"/>
      <c r="O24" s="463">
        <f t="shared" si="0"/>
        <v>0</v>
      </c>
      <c r="P24" s="415"/>
      <c r="Q24" s="120"/>
      <c r="R24" s="53"/>
      <c r="S24" s="126"/>
      <c r="T24" s="124"/>
      <c r="U24" s="126"/>
      <c r="V24" s="126"/>
      <c r="W24" s="125"/>
      <c r="X24" s="53"/>
      <c r="Y24" s="53"/>
    </row>
    <row r="25" spans="1:25" ht="45.75" customHeight="1" thickTop="1" thickBot="1" x14ac:dyDescent="0.3">
      <c r="A25" s="107"/>
      <c r="B25" s="467" t="s">
        <v>59</v>
      </c>
      <c r="C25" s="460" t="s">
        <v>60</v>
      </c>
      <c r="D25" s="824" t="s">
        <v>61</v>
      </c>
      <c r="E25" s="825"/>
      <c r="F25" s="602" t="s">
        <v>31</v>
      </c>
      <c r="G25" s="465">
        <v>0</v>
      </c>
      <c r="H25" s="504">
        <v>0</v>
      </c>
      <c r="I25" s="504">
        <v>1</v>
      </c>
      <c r="J25" s="504">
        <v>0</v>
      </c>
      <c r="K25" s="504">
        <v>0</v>
      </c>
      <c r="L25" s="465">
        <v>1</v>
      </c>
      <c r="M25" s="462" t="s">
        <v>32</v>
      </c>
      <c r="N25" s="475"/>
      <c r="O25" s="463">
        <f t="shared" si="0"/>
        <v>0</v>
      </c>
      <c r="P25" s="415"/>
      <c r="Q25" s="120"/>
      <c r="R25" s="53"/>
      <c r="S25" s="126"/>
      <c r="T25" s="124"/>
      <c r="U25" s="126"/>
      <c r="V25" s="126"/>
      <c r="W25" s="125"/>
      <c r="X25" s="53"/>
      <c r="Y25" s="53"/>
    </row>
    <row r="26" spans="1:25" ht="45.75" customHeight="1" thickTop="1" thickBot="1" x14ac:dyDescent="0.3">
      <c r="A26" s="107"/>
      <c r="B26" s="467" t="s">
        <v>62</v>
      </c>
      <c r="C26" s="460" t="s">
        <v>63</v>
      </c>
      <c r="D26" s="824" t="s">
        <v>64</v>
      </c>
      <c r="E26" s="825"/>
      <c r="F26" s="602" t="s">
        <v>31</v>
      </c>
      <c r="G26" s="469">
        <v>1</v>
      </c>
      <c r="H26" s="558">
        <v>1</v>
      </c>
      <c r="I26" s="558">
        <v>1</v>
      </c>
      <c r="J26" s="558">
        <v>1</v>
      </c>
      <c r="K26" s="558">
        <v>1</v>
      </c>
      <c r="L26" s="469">
        <v>1</v>
      </c>
      <c r="M26" s="462" t="s">
        <v>32</v>
      </c>
      <c r="N26" s="475"/>
      <c r="O26" s="463">
        <f t="shared" si="0"/>
        <v>0</v>
      </c>
      <c r="P26" s="415"/>
      <c r="Q26" s="120"/>
      <c r="R26" s="53"/>
      <c r="S26" s="126"/>
      <c r="T26" s="124"/>
      <c r="U26" s="126"/>
      <c r="V26" s="126"/>
      <c r="W26" s="125"/>
      <c r="X26" s="53"/>
      <c r="Y26" s="53"/>
    </row>
    <row r="27" spans="1:25" ht="43.5" customHeight="1" thickTop="1" thickBot="1" x14ac:dyDescent="0.3">
      <c r="A27" s="216"/>
      <c r="B27" s="467" t="s">
        <v>65</v>
      </c>
      <c r="C27" s="460" t="s">
        <v>67</v>
      </c>
      <c r="D27" s="821" t="s">
        <v>68</v>
      </c>
      <c r="E27" s="822"/>
      <c r="F27" s="602" t="s">
        <v>31</v>
      </c>
      <c r="G27" s="470">
        <v>11</v>
      </c>
      <c r="H27" s="559">
        <v>6</v>
      </c>
      <c r="I27" s="559">
        <v>12</v>
      </c>
      <c r="J27" s="559">
        <v>12</v>
      </c>
      <c r="K27" s="559">
        <v>12</v>
      </c>
      <c r="L27" s="470">
        <f>+K27</f>
        <v>12</v>
      </c>
      <c r="M27" s="462" t="s">
        <v>32</v>
      </c>
      <c r="N27" s="475"/>
      <c r="O27" s="463">
        <f t="shared" si="0"/>
        <v>0</v>
      </c>
      <c r="P27" s="419"/>
      <c r="Q27" s="103"/>
      <c r="R27" s="98"/>
      <c r="S27" s="105"/>
      <c r="T27" s="104"/>
      <c r="U27" s="105"/>
      <c r="V27" s="105"/>
      <c r="W27" s="106"/>
      <c r="X27" s="98"/>
      <c r="Y27" s="53"/>
    </row>
    <row r="28" spans="1:25" ht="84.75" customHeight="1" thickTop="1" thickBot="1" x14ac:dyDescent="0.3">
      <c r="A28" s="216"/>
      <c r="B28" s="467" t="s">
        <v>99</v>
      </c>
      <c r="C28" s="471" t="s">
        <v>70</v>
      </c>
      <c r="D28" s="841" t="s">
        <v>71</v>
      </c>
      <c r="E28" s="825"/>
      <c r="F28" s="602" t="s">
        <v>31</v>
      </c>
      <c r="G28" s="470">
        <v>0</v>
      </c>
      <c r="H28" s="560">
        <v>1</v>
      </c>
      <c r="I28" s="560">
        <v>0</v>
      </c>
      <c r="J28" s="560">
        <v>0</v>
      </c>
      <c r="K28" s="559">
        <v>0</v>
      </c>
      <c r="L28" s="472">
        <v>1</v>
      </c>
      <c r="M28" s="462" t="s">
        <v>45</v>
      </c>
      <c r="N28" s="475"/>
      <c r="O28" s="463">
        <f t="shared" si="0"/>
        <v>0</v>
      </c>
      <c r="P28" s="419"/>
      <c r="Q28" s="103"/>
      <c r="R28" s="98"/>
      <c r="S28" s="105"/>
      <c r="T28" s="104"/>
      <c r="U28" s="105"/>
      <c r="V28" s="105"/>
      <c r="W28" s="106"/>
      <c r="X28" s="98"/>
      <c r="Y28" s="53"/>
    </row>
    <row r="29" spans="1:25" ht="60" customHeight="1" thickTop="1" thickBot="1" x14ac:dyDescent="0.3">
      <c r="A29" s="216"/>
      <c r="B29" s="467" t="s">
        <v>66</v>
      </c>
      <c r="C29" s="471" t="s">
        <v>73</v>
      </c>
      <c r="D29" s="821" t="s">
        <v>74</v>
      </c>
      <c r="E29" s="822"/>
      <c r="F29" s="602" t="s">
        <v>31</v>
      </c>
      <c r="G29" s="470">
        <v>0</v>
      </c>
      <c r="H29" s="559">
        <v>6</v>
      </c>
      <c r="I29" s="559">
        <v>6</v>
      </c>
      <c r="J29" s="559">
        <v>6</v>
      </c>
      <c r="K29" s="559">
        <v>6</v>
      </c>
      <c r="L29" s="470">
        <f>+K29</f>
        <v>6</v>
      </c>
      <c r="M29" s="462" t="s">
        <v>32</v>
      </c>
      <c r="N29" s="475"/>
      <c r="O29" s="463">
        <f t="shared" si="0"/>
        <v>0</v>
      </c>
      <c r="P29" s="419"/>
      <c r="Q29" s="103"/>
      <c r="R29" s="98"/>
      <c r="S29" s="105"/>
      <c r="T29" s="104"/>
      <c r="U29" s="105"/>
      <c r="V29" s="105"/>
      <c r="W29" s="106"/>
      <c r="X29" s="98"/>
      <c r="Y29" s="53"/>
    </row>
    <row r="30" spans="1:25" ht="44.25" customHeight="1" thickTop="1" thickBot="1" x14ac:dyDescent="0.3">
      <c r="A30" s="216"/>
      <c r="B30" s="467" t="s">
        <v>69</v>
      </c>
      <c r="C30" s="471" t="s">
        <v>76</v>
      </c>
      <c r="D30" s="821" t="s">
        <v>77</v>
      </c>
      <c r="E30" s="822"/>
      <c r="F30" s="602" t="s">
        <v>31</v>
      </c>
      <c r="G30" s="470">
        <v>0</v>
      </c>
      <c r="H30" s="559">
        <v>10</v>
      </c>
      <c r="I30" s="559">
        <v>10</v>
      </c>
      <c r="J30" s="559">
        <v>10</v>
      </c>
      <c r="K30" s="559">
        <v>10</v>
      </c>
      <c r="L30" s="470">
        <f>SUM(H30:K30)</f>
        <v>40</v>
      </c>
      <c r="M30" s="462" t="s">
        <v>32</v>
      </c>
      <c r="N30" s="475"/>
      <c r="O30" s="463">
        <f t="shared" si="0"/>
        <v>0</v>
      </c>
      <c r="P30" s="419"/>
      <c r="Q30" s="103"/>
      <c r="R30" s="98"/>
      <c r="S30" s="105"/>
      <c r="T30" s="104"/>
      <c r="U30" s="105"/>
      <c r="V30" s="105"/>
      <c r="W30" s="106"/>
      <c r="X30" s="98"/>
      <c r="Y30" s="53"/>
    </row>
    <row r="31" spans="1:25" ht="54" customHeight="1" thickTop="1" thickBot="1" x14ac:dyDescent="0.3">
      <c r="A31" s="216"/>
      <c r="B31" s="467" t="s">
        <v>72</v>
      </c>
      <c r="C31" s="471" t="s">
        <v>79</v>
      </c>
      <c r="D31" s="821" t="s">
        <v>80</v>
      </c>
      <c r="E31" s="822"/>
      <c r="F31" s="602" t="s">
        <v>81</v>
      </c>
      <c r="G31" s="473">
        <v>0</v>
      </c>
      <c r="H31" s="561">
        <v>0.33</v>
      </c>
      <c r="I31" s="562">
        <v>0.66</v>
      </c>
      <c r="J31" s="562">
        <v>1</v>
      </c>
      <c r="K31" s="562">
        <v>0</v>
      </c>
      <c r="L31" s="474">
        <v>1</v>
      </c>
      <c r="M31" s="475" t="s">
        <v>45</v>
      </c>
      <c r="N31" s="475"/>
      <c r="O31" s="476">
        <f t="shared" si="0"/>
        <v>0</v>
      </c>
      <c r="P31" s="415"/>
      <c r="Q31" s="120"/>
      <c r="R31" s="53"/>
      <c r="S31" s="126"/>
      <c r="T31" s="124"/>
      <c r="U31" s="126"/>
      <c r="V31" s="126"/>
      <c r="W31" s="125"/>
      <c r="X31" s="53"/>
      <c r="Y31" s="53"/>
    </row>
    <row r="32" spans="1:25" ht="54" customHeight="1" thickTop="1" thickBot="1" x14ac:dyDescent="0.3">
      <c r="A32" s="216"/>
      <c r="B32" s="467" t="s">
        <v>75</v>
      </c>
      <c r="C32" s="471" t="s">
        <v>83</v>
      </c>
      <c r="D32" s="821" t="s">
        <v>84</v>
      </c>
      <c r="E32" s="822"/>
      <c r="F32" s="602" t="s">
        <v>31</v>
      </c>
      <c r="G32" s="470">
        <v>0</v>
      </c>
      <c r="H32" s="560">
        <v>1</v>
      </c>
      <c r="I32" s="560">
        <v>1</v>
      </c>
      <c r="J32" s="560">
        <v>1</v>
      </c>
      <c r="K32" s="560">
        <v>1</v>
      </c>
      <c r="L32" s="472">
        <v>1</v>
      </c>
      <c r="M32" s="475" t="s">
        <v>45</v>
      </c>
      <c r="N32" s="475"/>
      <c r="O32" s="476"/>
      <c r="P32" s="415"/>
      <c r="Q32" s="120"/>
      <c r="R32" s="53"/>
      <c r="S32" s="126"/>
      <c r="T32" s="124"/>
      <c r="U32" s="126"/>
      <c r="V32" s="126"/>
      <c r="W32" s="125"/>
      <c r="X32" s="53"/>
      <c r="Y32" s="53"/>
    </row>
    <row r="33" spans="1:25" ht="45" customHeight="1" thickTop="1" thickBot="1" x14ac:dyDescent="0.3">
      <c r="A33" s="53"/>
      <c r="B33" s="477" t="s">
        <v>85</v>
      </c>
      <c r="C33" s="453" t="s">
        <v>86</v>
      </c>
      <c r="D33" s="452" t="s">
        <v>87</v>
      </c>
      <c r="E33" s="478" t="s">
        <v>912</v>
      </c>
      <c r="F33" s="486" t="s">
        <v>88</v>
      </c>
      <c r="G33" s="526">
        <f>110100/113623</f>
        <v>0.9689939536889538</v>
      </c>
      <c r="H33" s="555">
        <v>0.97</v>
      </c>
      <c r="I33" s="555">
        <v>0.97</v>
      </c>
      <c r="J33" s="555">
        <v>0.98</v>
      </c>
      <c r="K33" s="555">
        <v>0.98</v>
      </c>
      <c r="L33" s="526">
        <f>K33</f>
        <v>0.98</v>
      </c>
      <c r="M33" s="457" t="s">
        <v>45</v>
      </c>
      <c r="N33" s="457"/>
      <c r="O33" s="458">
        <f t="shared" ref="O33:O50" si="1">+N33/L33</f>
        <v>0</v>
      </c>
      <c r="P33" s="415"/>
      <c r="Q33" s="120"/>
      <c r="R33" s="53"/>
      <c r="S33" s="96"/>
      <c r="T33" s="97"/>
      <c r="U33" s="97"/>
      <c r="V33" s="97"/>
      <c r="W33" s="97"/>
      <c r="X33" s="53"/>
      <c r="Y33" s="53"/>
    </row>
    <row r="34" spans="1:25" ht="54.75" customHeight="1" thickTop="1" thickBot="1" x14ac:dyDescent="0.3">
      <c r="A34" s="107"/>
      <c r="B34" s="464" t="s">
        <v>33</v>
      </c>
      <c r="C34" s="460" t="s">
        <v>89</v>
      </c>
      <c r="D34" s="843" t="s">
        <v>90</v>
      </c>
      <c r="E34" s="827"/>
      <c r="F34" s="602" t="s">
        <v>31</v>
      </c>
      <c r="G34" s="468">
        <v>0</v>
      </c>
      <c r="H34" s="503">
        <v>0.5</v>
      </c>
      <c r="I34" s="503">
        <v>0.5</v>
      </c>
      <c r="J34" s="503">
        <v>0</v>
      </c>
      <c r="K34" s="503">
        <v>0</v>
      </c>
      <c r="L34" s="468">
        <f>SUBTOTAL(9,H34:K34)</f>
        <v>1</v>
      </c>
      <c r="M34" s="462" t="s">
        <v>45</v>
      </c>
      <c r="N34" s="504"/>
      <c r="O34" s="479">
        <f t="shared" si="1"/>
        <v>0</v>
      </c>
      <c r="P34" s="415"/>
      <c r="Q34" s="120"/>
      <c r="R34" s="53"/>
      <c r="S34" s="125"/>
      <c r="T34" s="144"/>
      <c r="U34" s="144"/>
      <c r="V34" s="144"/>
      <c r="W34" s="145"/>
      <c r="X34" s="53"/>
      <c r="Y34" s="53"/>
    </row>
    <row r="35" spans="1:25" ht="45" customHeight="1" thickTop="1" thickBot="1" x14ac:dyDescent="0.3">
      <c r="A35" s="107"/>
      <c r="B35" s="464" t="s">
        <v>36</v>
      </c>
      <c r="C35" s="460" t="s">
        <v>91</v>
      </c>
      <c r="D35" s="843" t="s">
        <v>92</v>
      </c>
      <c r="E35" s="827"/>
      <c r="F35" s="602" t="s">
        <v>31</v>
      </c>
      <c r="G35" s="465">
        <v>4</v>
      </c>
      <c r="H35" s="504">
        <v>6</v>
      </c>
      <c r="I35" s="504">
        <v>8</v>
      </c>
      <c r="J35" s="504">
        <v>8</v>
      </c>
      <c r="K35" s="504">
        <v>8</v>
      </c>
      <c r="L35" s="465">
        <f>SUM(H35:K35)</f>
        <v>30</v>
      </c>
      <c r="M35" s="462" t="s">
        <v>32</v>
      </c>
      <c r="N35" s="504"/>
      <c r="O35" s="479">
        <f t="shared" si="1"/>
        <v>0</v>
      </c>
      <c r="P35" s="415"/>
      <c r="Q35" s="120"/>
      <c r="R35" s="53"/>
      <c r="S35" s="125"/>
      <c r="T35" s="144"/>
      <c r="U35" s="144"/>
      <c r="V35" s="144"/>
      <c r="W35" s="145"/>
      <c r="X35" s="53"/>
      <c r="Y35" s="53"/>
    </row>
    <row r="36" spans="1:25" ht="48.75" customHeight="1" thickTop="1" thickBot="1" x14ac:dyDescent="0.3">
      <c r="A36" s="107"/>
      <c r="B36" s="464" t="s">
        <v>50</v>
      </c>
      <c r="C36" s="460" t="s">
        <v>93</v>
      </c>
      <c r="D36" s="843" t="s">
        <v>94</v>
      </c>
      <c r="E36" s="827"/>
      <c r="F36" s="602" t="s">
        <v>31</v>
      </c>
      <c r="G36" s="468">
        <v>1</v>
      </c>
      <c r="H36" s="503">
        <v>1</v>
      </c>
      <c r="I36" s="503">
        <v>1</v>
      </c>
      <c r="J36" s="503">
        <v>1</v>
      </c>
      <c r="K36" s="503">
        <v>1</v>
      </c>
      <c r="L36" s="468">
        <v>1</v>
      </c>
      <c r="M36" s="462" t="s">
        <v>45</v>
      </c>
      <c r="N36" s="504"/>
      <c r="O36" s="479">
        <f t="shared" si="1"/>
        <v>0</v>
      </c>
      <c r="P36" s="415"/>
      <c r="Q36" s="120"/>
      <c r="R36" s="53"/>
      <c r="S36" s="125"/>
      <c r="T36" s="144"/>
      <c r="U36" s="144"/>
      <c r="V36" s="144"/>
      <c r="W36" s="145"/>
      <c r="X36" s="53"/>
      <c r="Y36" s="53"/>
    </row>
    <row r="37" spans="1:25" ht="56.25" customHeight="1" thickTop="1" thickBot="1" x14ac:dyDescent="0.3">
      <c r="A37" s="107"/>
      <c r="B37" s="464" t="s">
        <v>53</v>
      </c>
      <c r="C37" s="460" t="s">
        <v>95</v>
      </c>
      <c r="D37" s="843" t="s">
        <v>96</v>
      </c>
      <c r="E37" s="827"/>
      <c r="F37" s="602" t="s">
        <v>31</v>
      </c>
      <c r="G37" s="465">
        <v>0</v>
      </c>
      <c r="H37" s="504">
        <v>1</v>
      </c>
      <c r="I37" s="504">
        <v>1</v>
      </c>
      <c r="J37" s="504">
        <v>1</v>
      </c>
      <c r="K37" s="504">
        <v>1</v>
      </c>
      <c r="L37" s="465">
        <f>SUM(H37:K37)</f>
        <v>4</v>
      </c>
      <c r="M37" s="462" t="s">
        <v>32</v>
      </c>
      <c r="N37" s="504"/>
      <c r="O37" s="479">
        <f t="shared" si="1"/>
        <v>0</v>
      </c>
      <c r="P37" s="415"/>
      <c r="Q37" s="120"/>
      <c r="R37" s="53"/>
      <c r="S37" s="125"/>
      <c r="T37" s="144"/>
      <c r="U37" s="144"/>
      <c r="V37" s="144"/>
      <c r="W37" s="145"/>
      <c r="X37" s="53"/>
      <c r="Y37" s="53"/>
    </row>
    <row r="38" spans="1:25" ht="46.5" customHeight="1" thickTop="1" thickBot="1" x14ac:dyDescent="0.3">
      <c r="A38" s="107"/>
      <c r="B38" s="464" t="s">
        <v>56</v>
      </c>
      <c r="C38" s="460" t="s">
        <v>97</v>
      </c>
      <c r="D38" s="843" t="s">
        <v>98</v>
      </c>
      <c r="E38" s="827"/>
      <c r="F38" s="602" t="s">
        <v>31</v>
      </c>
      <c r="G38" s="468">
        <v>1</v>
      </c>
      <c r="H38" s="503">
        <v>1</v>
      </c>
      <c r="I38" s="503">
        <v>1</v>
      </c>
      <c r="J38" s="503">
        <v>1</v>
      </c>
      <c r="K38" s="503">
        <v>1</v>
      </c>
      <c r="L38" s="468">
        <v>1</v>
      </c>
      <c r="M38" s="462" t="s">
        <v>45</v>
      </c>
      <c r="N38" s="504"/>
      <c r="O38" s="479">
        <f t="shared" si="1"/>
        <v>0</v>
      </c>
      <c r="P38" s="415"/>
      <c r="Q38" s="120"/>
      <c r="R38" s="53"/>
      <c r="S38" s="125"/>
      <c r="T38" s="144"/>
      <c r="U38" s="144"/>
      <c r="V38" s="144"/>
      <c r="W38" s="145"/>
      <c r="X38" s="53"/>
      <c r="Y38" s="53"/>
    </row>
    <row r="39" spans="1:25" ht="46.5" customHeight="1" thickTop="1" thickBot="1" x14ac:dyDescent="0.3">
      <c r="A39" s="107"/>
      <c r="B39" s="464" t="s">
        <v>59</v>
      </c>
      <c r="C39" s="460" t="s">
        <v>100</v>
      </c>
      <c r="D39" s="843" t="s">
        <v>101</v>
      </c>
      <c r="E39" s="827"/>
      <c r="F39" s="602" t="s">
        <v>31</v>
      </c>
      <c r="G39" s="468">
        <v>0</v>
      </c>
      <c r="H39" s="503">
        <v>1</v>
      </c>
      <c r="I39" s="503">
        <v>0</v>
      </c>
      <c r="J39" s="503">
        <v>0</v>
      </c>
      <c r="K39" s="503">
        <v>0</v>
      </c>
      <c r="L39" s="468">
        <f>SUM(H39:K39)</f>
        <v>1</v>
      </c>
      <c r="M39" s="462" t="s">
        <v>45</v>
      </c>
      <c r="N39" s="504"/>
      <c r="O39" s="479">
        <f t="shared" si="1"/>
        <v>0</v>
      </c>
      <c r="P39" s="415"/>
      <c r="Q39" s="120"/>
      <c r="R39" s="53"/>
      <c r="S39" s="125"/>
      <c r="T39" s="144"/>
      <c r="U39" s="144"/>
      <c r="V39" s="144"/>
      <c r="W39" s="145"/>
      <c r="X39" s="53"/>
      <c r="Y39" s="53"/>
    </row>
    <row r="40" spans="1:25" ht="45" customHeight="1" thickTop="1" thickBot="1" x14ac:dyDescent="0.3">
      <c r="A40" s="107"/>
      <c r="B40" s="464" t="s">
        <v>62</v>
      </c>
      <c r="C40" s="460" t="s">
        <v>102</v>
      </c>
      <c r="D40" s="843" t="s">
        <v>103</v>
      </c>
      <c r="E40" s="827"/>
      <c r="F40" s="602" t="s">
        <v>31</v>
      </c>
      <c r="G40" s="468">
        <v>1</v>
      </c>
      <c r="H40" s="503">
        <v>1</v>
      </c>
      <c r="I40" s="503">
        <v>1</v>
      </c>
      <c r="J40" s="503">
        <v>1</v>
      </c>
      <c r="K40" s="503">
        <v>1</v>
      </c>
      <c r="L40" s="468">
        <v>1</v>
      </c>
      <c r="M40" s="462" t="s">
        <v>45</v>
      </c>
      <c r="N40" s="504"/>
      <c r="O40" s="479">
        <f t="shared" si="1"/>
        <v>0</v>
      </c>
      <c r="P40" s="415"/>
      <c r="Q40" s="120"/>
      <c r="R40" s="53"/>
      <c r="S40" s="125"/>
      <c r="T40" s="144"/>
      <c r="U40" s="144"/>
      <c r="V40" s="144"/>
      <c r="W40" s="145"/>
      <c r="X40" s="53"/>
      <c r="Y40" s="53"/>
    </row>
    <row r="41" spans="1:25" ht="41.25" customHeight="1" thickTop="1" thickBot="1" x14ac:dyDescent="0.3">
      <c r="A41" s="107"/>
      <c r="B41" s="464" t="s">
        <v>65</v>
      </c>
      <c r="C41" s="460" t="s">
        <v>104</v>
      </c>
      <c r="D41" s="843" t="s">
        <v>105</v>
      </c>
      <c r="E41" s="827"/>
      <c r="F41" s="602" t="s">
        <v>31</v>
      </c>
      <c r="G41" s="465">
        <v>0</v>
      </c>
      <c r="H41" s="504">
        <v>0</v>
      </c>
      <c r="I41" s="504">
        <v>0</v>
      </c>
      <c r="J41" s="504">
        <v>1</v>
      </c>
      <c r="K41" s="504">
        <v>0</v>
      </c>
      <c r="L41" s="465">
        <f>SUM(H41:K41)</f>
        <v>1</v>
      </c>
      <c r="M41" s="462" t="s">
        <v>32</v>
      </c>
      <c r="N41" s="504"/>
      <c r="O41" s="479">
        <f t="shared" si="1"/>
        <v>0</v>
      </c>
      <c r="P41" s="415"/>
      <c r="Q41" s="120"/>
      <c r="R41" s="53"/>
      <c r="S41" s="125"/>
      <c r="T41" s="144"/>
      <c r="U41" s="144"/>
      <c r="V41" s="144"/>
      <c r="W41" s="145"/>
      <c r="X41" s="53"/>
      <c r="Y41" s="53"/>
    </row>
    <row r="42" spans="1:25" ht="47.25" customHeight="1" thickTop="1" thickBot="1" x14ac:dyDescent="0.3">
      <c r="A42" s="216"/>
      <c r="B42" s="459" t="s">
        <v>99</v>
      </c>
      <c r="C42" s="471" t="s">
        <v>106</v>
      </c>
      <c r="D42" s="821" t="s">
        <v>107</v>
      </c>
      <c r="E42" s="822"/>
      <c r="F42" s="602" t="s">
        <v>31</v>
      </c>
      <c r="G42" s="470">
        <v>0</v>
      </c>
      <c r="H42" s="559">
        <v>1</v>
      </c>
      <c r="I42" s="559">
        <v>0</v>
      </c>
      <c r="J42" s="559">
        <v>0</v>
      </c>
      <c r="K42" s="559">
        <v>0</v>
      </c>
      <c r="L42" s="470">
        <f>SUM(H42:K42)</f>
        <v>1</v>
      </c>
      <c r="M42" s="462" t="s">
        <v>32</v>
      </c>
      <c r="N42" s="559"/>
      <c r="O42" s="479">
        <f t="shared" si="1"/>
        <v>0</v>
      </c>
      <c r="P42" s="415"/>
      <c r="Q42" s="120"/>
      <c r="R42" s="53"/>
      <c r="S42" s="125"/>
      <c r="T42" s="144"/>
      <c r="U42" s="144"/>
      <c r="V42" s="144"/>
      <c r="W42" s="145"/>
      <c r="X42" s="53"/>
      <c r="Y42" s="53"/>
    </row>
    <row r="43" spans="1:25" ht="48" customHeight="1" thickTop="1" thickBot="1" x14ac:dyDescent="0.3">
      <c r="A43" s="216"/>
      <c r="B43" s="480" t="s">
        <v>66</v>
      </c>
      <c r="C43" s="471" t="s">
        <v>108</v>
      </c>
      <c r="D43" s="814" t="s">
        <v>109</v>
      </c>
      <c r="E43" s="815"/>
      <c r="F43" s="602" t="s">
        <v>31</v>
      </c>
      <c r="G43" s="473">
        <v>0</v>
      </c>
      <c r="H43" s="562">
        <v>0.15</v>
      </c>
      <c r="I43" s="562">
        <v>0.3</v>
      </c>
      <c r="J43" s="562">
        <v>0.65</v>
      </c>
      <c r="K43" s="562">
        <v>1</v>
      </c>
      <c r="L43" s="474">
        <v>1</v>
      </c>
      <c r="M43" s="462" t="s">
        <v>45</v>
      </c>
      <c r="N43" s="565"/>
      <c r="O43" s="479">
        <f t="shared" si="1"/>
        <v>0</v>
      </c>
      <c r="P43" s="415"/>
      <c r="Q43" s="120"/>
      <c r="R43" s="53"/>
      <c r="S43" s="125"/>
      <c r="T43" s="144"/>
      <c r="U43" s="144"/>
      <c r="V43" s="144"/>
      <c r="W43" s="145"/>
      <c r="X43" s="53"/>
      <c r="Y43" s="53"/>
    </row>
    <row r="44" spans="1:25" ht="49.5" customHeight="1" thickTop="1" thickBot="1" x14ac:dyDescent="0.3">
      <c r="A44" s="53"/>
      <c r="B44" s="452" t="s">
        <v>110</v>
      </c>
      <c r="C44" s="453" t="s">
        <v>111</v>
      </c>
      <c r="D44" s="452" t="s">
        <v>112</v>
      </c>
      <c r="E44" s="481" t="s">
        <v>113</v>
      </c>
      <c r="F44" s="486" t="s">
        <v>114</v>
      </c>
      <c r="G44" s="526">
        <v>1</v>
      </c>
      <c r="H44" s="555">
        <v>1</v>
      </c>
      <c r="I44" s="555">
        <v>1</v>
      </c>
      <c r="J44" s="555">
        <v>1</v>
      </c>
      <c r="K44" s="555">
        <v>1</v>
      </c>
      <c r="L44" s="526">
        <f>K44</f>
        <v>1</v>
      </c>
      <c r="M44" s="457" t="s">
        <v>45</v>
      </c>
      <c r="N44" s="457"/>
      <c r="O44" s="458">
        <f t="shared" si="1"/>
        <v>0</v>
      </c>
      <c r="P44" s="415"/>
      <c r="Q44" s="120"/>
      <c r="R44" s="53"/>
      <c r="S44" s="96"/>
      <c r="T44" s="97"/>
      <c r="U44" s="97"/>
      <c r="V44" s="97"/>
      <c r="W44" s="97"/>
      <c r="X44" s="53"/>
      <c r="Y44" s="53"/>
    </row>
    <row r="45" spans="1:25" ht="41.25" customHeight="1" thickTop="1" thickBot="1" x14ac:dyDescent="0.3">
      <c r="A45" s="216"/>
      <c r="B45" s="459" t="s">
        <v>33</v>
      </c>
      <c r="C45" s="471" t="s">
        <v>115</v>
      </c>
      <c r="D45" s="821" t="s">
        <v>116</v>
      </c>
      <c r="E45" s="822"/>
      <c r="F45" s="602" t="s">
        <v>114</v>
      </c>
      <c r="G45" s="470">
        <v>0</v>
      </c>
      <c r="H45" s="559">
        <v>50</v>
      </c>
      <c r="I45" s="559">
        <v>50</v>
      </c>
      <c r="J45" s="559">
        <v>50</v>
      </c>
      <c r="K45" s="559">
        <v>50</v>
      </c>
      <c r="L45" s="470">
        <v>50</v>
      </c>
      <c r="M45" s="462" t="s">
        <v>32</v>
      </c>
      <c r="N45" s="559"/>
      <c r="O45" s="479">
        <f t="shared" si="1"/>
        <v>0</v>
      </c>
      <c r="P45" s="415"/>
      <c r="Q45" s="120"/>
      <c r="R45" s="53"/>
      <c r="S45" s="125"/>
      <c r="T45" s="144"/>
      <c r="U45" s="144"/>
      <c r="V45" s="144"/>
      <c r="W45" s="145"/>
      <c r="X45" s="53"/>
      <c r="Y45" s="53"/>
    </row>
    <row r="46" spans="1:25" ht="46.5" customHeight="1" thickTop="1" thickBot="1" x14ac:dyDescent="0.3">
      <c r="A46" s="216"/>
      <c r="B46" s="459" t="s">
        <v>36</v>
      </c>
      <c r="C46" s="471" t="s">
        <v>117</v>
      </c>
      <c r="D46" s="821" t="s">
        <v>118</v>
      </c>
      <c r="E46" s="822"/>
      <c r="F46" s="602" t="s">
        <v>114</v>
      </c>
      <c r="G46" s="470">
        <v>0</v>
      </c>
      <c r="H46" s="563">
        <v>1</v>
      </c>
      <c r="I46" s="563">
        <v>1</v>
      </c>
      <c r="J46" s="563">
        <v>1</v>
      </c>
      <c r="K46" s="563">
        <v>1</v>
      </c>
      <c r="L46" s="482">
        <f>K46</f>
        <v>1</v>
      </c>
      <c r="M46" s="462" t="s">
        <v>45</v>
      </c>
      <c r="N46" s="559"/>
      <c r="O46" s="479">
        <f t="shared" si="1"/>
        <v>0</v>
      </c>
      <c r="P46" s="415"/>
      <c r="Q46" s="120"/>
      <c r="R46" s="53"/>
      <c r="S46" s="125"/>
      <c r="T46" s="144"/>
      <c r="U46" s="144"/>
      <c r="V46" s="144"/>
      <c r="W46" s="145"/>
      <c r="X46" s="53"/>
      <c r="Y46" s="53"/>
    </row>
    <row r="47" spans="1:25" ht="54.75" customHeight="1" thickTop="1" thickBot="1" x14ac:dyDescent="0.3">
      <c r="A47" s="107"/>
      <c r="B47" s="464" t="s">
        <v>50</v>
      </c>
      <c r="C47" s="460" t="s">
        <v>119</v>
      </c>
      <c r="D47" s="824" t="s">
        <v>120</v>
      </c>
      <c r="E47" s="825"/>
      <c r="F47" s="602" t="s">
        <v>114</v>
      </c>
      <c r="G47" s="465">
        <v>0</v>
      </c>
      <c r="H47" s="504">
        <v>1</v>
      </c>
      <c r="I47" s="504">
        <v>1</v>
      </c>
      <c r="J47" s="504">
        <v>1</v>
      </c>
      <c r="K47" s="504">
        <v>1</v>
      </c>
      <c r="L47" s="465">
        <f>SUM(H47:K47)</f>
        <v>4</v>
      </c>
      <c r="M47" s="462" t="s">
        <v>32</v>
      </c>
      <c r="N47" s="504"/>
      <c r="O47" s="479">
        <f t="shared" si="1"/>
        <v>0</v>
      </c>
      <c r="P47" s="415"/>
      <c r="Q47" s="120"/>
      <c r="R47" s="53"/>
      <c r="S47" s="125"/>
      <c r="T47" s="144"/>
      <c r="U47" s="144"/>
      <c r="V47" s="144"/>
      <c r="W47" s="145"/>
      <c r="X47" s="53"/>
      <c r="Y47" s="53"/>
    </row>
    <row r="48" spans="1:25" ht="43.5" customHeight="1" thickTop="1" thickBot="1" x14ac:dyDescent="0.3">
      <c r="A48" s="216"/>
      <c r="B48" s="459" t="s">
        <v>53</v>
      </c>
      <c r="C48" s="460" t="s">
        <v>121</v>
      </c>
      <c r="D48" s="821" t="s">
        <v>122</v>
      </c>
      <c r="E48" s="822"/>
      <c r="F48" s="602" t="s">
        <v>114</v>
      </c>
      <c r="G48" s="461">
        <v>0</v>
      </c>
      <c r="H48" s="475">
        <v>50</v>
      </c>
      <c r="I48" s="475">
        <v>50</v>
      </c>
      <c r="J48" s="475">
        <v>50</v>
      </c>
      <c r="K48" s="475">
        <v>50</v>
      </c>
      <c r="L48" s="461">
        <v>50</v>
      </c>
      <c r="M48" s="462" t="s">
        <v>32</v>
      </c>
      <c r="N48" s="559"/>
      <c r="O48" s="479">
        <f t="shared" si="1"/>
        <v>0</v>
      </c>
      <c r="P48" s="415"/>
      <c r="Q48" s="120"/>
      <c r="R48" s="53"/>
      <c r="S48" s="125"/>
      <c r="T48" s="144"/>
      <c r="U48" s="144"/>
      <c r="V48" s="144"/>
      <c r="W48" s="145"/>
      <c r="X48" s="53"/>
      <c r="Y48" s="53"/>
    </row>
    <row r="49" spans="1:25" ht="54" customHeight="1" thickTop="1" thickBot="1" x14ac:dyDescent="0.3">
      <c r="A49" s="53"/>
      <c r="B49" s="452" t="s">
        <v>123</v>
      </c>
      <c r="C49" s="453" t="s">
        <v>124</v>
      </c>
      <c r="D49" s="452" t="s">
        <v>125</v>
      </c>
      <c r="E49" s="481" t="s">
        <v>126</v>
      </c>
      <c r="F49" s="486" t="s">
        <v>127</v>
      </c>
      <c r="G49" s="526" t="s">
        <v>128</v>
      </c>
      <c r="H49" s="555">
        <v>1</v>
      </c>
      <c r="I49" s="555">
        <v>1</v>
      </c>
      <c r="J49" s="555">
        <v>1</v>
      </c>
      <c r="K49" s="555">
        <v>1</v>
      </c>
      <c r="L49" s="526">
        <f>K49</f>
        <v>1</v>
      </c>
      <c r="M49" s="457" t="s">
        <v>45</v>
      </c>
      <c r="N49" s="457"/>
      <c r="O49" s="458">
        <f t="shared" si="1"/>
        <v>0</v>
      </c>
      <c r="P49" s="415"/>
      <c r="Q49" s="120"/>
      <c r="R49" s="53"/>
      <c r="S49" s="96"/>
      <c r="T49" s="97"/>
      <c r="U49" s="97"/>
      <c r="V49" s="97"/>
      <c r="W49" s="97"/>
      <c r="X49" s="53"/>
      <c r="Y49" s="53"/>
    </row>
    <row r="50" spans="1:25" ht="42.75" customHeight="1" thickTop="1" thickBot="1" x14ac:dyDescent="0.3">
      <c r="A50" s="216"/>
      <c r="B50" s="459" t="s">
        <v>33</v>
      </c>
      <c r="C50" s="460" t="s">
        <v>129</v>
      </c>
      <c r="D50" s="821" t="s">
        <v>930</v>
      </c>
      <c r="E50" s="822"/>
      <c r="F50" s="602" t="s">
        <v>131</v>
      </c>
      <c r="G50" s="483">
        <v>0</v>
      </c>
      <c r="H50" s="475">
        <v>0</v>
      </c>
      <c r="I50" s="475">
        <v>6</v>
      </c>
      <c r="J50" s="475">
        <v>0</v>
      </c>
      <c r="K50" s="475">
        <v>0</v>
      </c>
      <c r="L50" s="461">
        <f>SUM(H50:K50)</f>
        <v>6</v>
      </c>
      <c r="M50" s="462" t="s">
        <v>32</v>
      </c>
      <c r="N50" s="559"/>
      <c r="O50" s="479">
        <f t="shared" si="1"/>
        <v>0</v>
      </c>
      <c r="P50" s="415"/>
      <c r="Q50" s="120"/>
      <c r="R50" s="53"/>
      <c r="S50" s="125"/>
      <c r="T50" s="144"/>
      <c r="U50" s="144"/>
      <c r="V50" s="144"/>
      <c r="W50" s="145"/>
      <c r="X50" s="53"/>
      <c r="Y50" s="53"/>
    </row>
    <row r="51" spans="1:25" ht="81.75" customHeight="1" thickTop="1" thickBot="1" x14ac:dyDescent="0.3">
      <c r="A51" s="216"/>
      <c r="B51" s="464" t="s">
        <v>36</v>
      </c>
      <c r="C51" s="471" t="s">
        <v>132</v>
      </c>
      <c r="D51" s="821" t="s">
        <v>133</v>
      </c>
      <c r="E51" s="822"/>
      <c r="F51" s="602" t="s">
        <v>131</v>
      </c>
      <c r="G51" s="483">
        <v>0</v>
      </c>
      <c r="H51" s="475">
        <v>0</v>
      </c>
      <c r="I51" s="557">
        <v>0.9</v>
      </c>
      <c r="J51" s="475">
        <v>0</v>
      </c>
      <c r="K51" s="475">
        <v>0</v>
      </c>
      <c r="L51" s="483">
        <f>I51</f>
        <v>0.9</v>
      </c>
      <c r="M51" s="462" t="s">
        <v>45</v>
      </c>
      <c r="N51" s="559"/>
      <c r="O51" s="479"/>
      <c r="P51" s="418" t="s">
        <v>902</v>
      </c>
      <c r="Q51" s="120"/>
      <c r="R51" s="53"/>
      <c r="S51" s="125"/>
      <c r="T51" s="144"/>
      <c r="U51" s="144"/>
      <c r="V51" s="144"/>
      <c r="W51" s="145"/>
      <c r="X51" s="53"/>
      <c r="Y51" s="53"/>
    </row>
    <row r="52" spans="1:25" ht="41.25" customHeight="1" thickTop="1" thickBot="1" x14ac:dyDescent="0.3">
      <c r="A52" s="107"/>
      <c r="B52" s="464" t="s">
        <v>50</v>
      </c>
      <c r="C52" s="460" t="s">
        <v>134</v>
      </c>
      <c r="D52" s="824" t="s">
        <v>135</v>
      </c>
      <c r="E52" s="825"/>
      <c r="F52" s="602" t="s">
        <v>127</v>
      </c>
      <c r="G52" s="461">
        <v>0</v>
      </c>
      <c r="H52" s="475">
        <v>1</v>
      </c>
      <c r="I52" s="475">
        <v>0</v>
      </c>
      <c r="J52" s="475">
        <v>0</v>
      </c>
      <c r="K52" s="475">
        <v>0</v>
      </c>
      <c r="L52" s="461">
        <f>SUM(H52:K52)</f>
        <v>1</v>
      </c>
      <c r="M52" s="462" t="s">
        <v>32</v>
      </c>
      <c r="N52" s="504"/>
      <c r="O52" s="479">
        <f>+N52/L52</f>
        <v>0</v>
      </c>
      <c r="P52" s="415"/>
      <c r="Q52" s="120"/>
      <c r="R52" s="53"/>
      <c r="S52" s="125"/>
      <c r="T52" s="144"/>
      <c r="U52" s="144"/>
      <c r="V52" s="144"/>
      <c r="W52" s="145"/>
      <c r="X52" s="53"/>
      <c r="Y52" s="53"/>
    </row>
    <row r="53" spans="1:25" ht="54" customHeight="1" thickTop="1" thickBot="1" x14ac:dyDescent="0.3">
      <c r="A53" s="53"/>
      <c r="B53" s="484" t="s">
        <v>136</v>
      </c>
      <c r="C53" s="484" t="s">
        <v>137</v>
      </c>
      <c r="D53" s="826" t="s">
        <v>20</v>
      </c>
      <c r="E53" s="827"/>
      <c r="F53" s="484" t="s">
        <v>31</v>
      </c>
      <c r="G53" s="444"/>
      <c r="H53" s="445"/>
      <c r="I53" s="445"/>
      <c r="J53" s="445"/>
      <c r="K53" s="445"/>
      <c r="L53" s="444"/>
      <c r="M53" s="445"/>
      <c r="N53" s="445"/>
      <c r="O53" s="498"/>
      <c r="P53" s="415"/>
      <c r="Q53" s="83"/>
      <c r="R53" s="53"/>
      <c r="S53" s="57"/>
      <c r="T53" s="57"/>
      <c r="U53" s="57"/>
      <c r="V53" s="57"/>
      <c r="W53" s="57"/>
      <c r="X53" s="53"/>
      <c r="Y53" s="53"/>
    </row>
    <row r="54" spans="1:25" ht="56.25" customHeight="1" thickTop="1" thickBot="1" x14ac:dyDescent="0.3">
      <c r="A54" s="53"/>
      <c r="B54" s="485" t="s">
        <v>138</v>
      </c>
      <c r="C54" s="448" t="s">
        <v>139</v>
      </c>
      <c r="D54" s="828" t="s">
        <v>140</v>
      </c>
      <c r="E54" s="825"/>
      <c r="F54" s="485" t="s">
        <v>31</v>
      </c>
      <c r="G54" s="449"/>
      <c r="H54" s="450"/>
      <c r="I54" s="450"/>
      <c r="J54" s="450"/>
      <c r="K54" s="450"/>
      <c r="L54" s="449"/>
      <c r="M54" s="450"/>
      <c r="N54" s="450"/>
      <c r="O54" s="499"/>
      <c r="P54" s="415"/>
      <c r="Q54" s="83"/>
      <c r="R54" s="53"/>
      <c r="S54" s="57"/>
      <c r="T54" s="57"/>
      <c r="U54" s="57"/>
      <c r="V54" s="57"/>
      <c r="W54" s="57"/>
      <c r="X54" s="53"/>
      <c r="Y54" s="53"/>
    </row>
    <row r="55" spans="1:25" ht="90" customHeight="1" thickTop="1" thickBot="1" x14ac:dyDescent="0.3">
      <c r="A55" s="53"/>
      <c r="B55" s="823" t="s">
        <v>141</v>
      </c>
      <c r="C55" s="453" t="s">
        <v>142</v>
      </c>
      <c r="D55" s="818" t="s">
        <v>143</v>
      </c>
      <c r="E55" s="481" t="s">
        <v>144</v>
      </c>
      <c r="F55" s="486" t="s">
        <v>145</v>
      </c>
      <c r="G55" s="456">
        <v>2444</v>
      </c>
      <c r="H55" s="457">
        <v>1390</v>
      </c>
      <c r="I55" s="457">
        <v>1387</v>
      </c>
      <c r="J55" s="457">
        <v>1387</v>
      </c>
      <c r="K55" s="457">
        <v>1387</v>
      </c>
      <c r="L55" s="456">
        <f>SUM(H55:K55)</f>
        <v>5551</v>
      </c>
      <c r="M55" s="457" t="s">
        <v>32</v>
      </c>
      <c r="N55" s="457"/>
      <c r="O55" s="458">
        <f t="shared" ref="O55:O89" si="2">+N55/L55</f>
        <v>0</v>
      </c>
      <c r="P55" s="415"/>
      <c r="Q55" s="120"/>
      <c r="R55" s="53"/>
      <c r="S55" s="57"/>
      <c r="T55" s="57"/>
      <c r="U55" s="57"/>
      <c r="V55" s="57"/>
      <c r="W55" s="57"/>
      <c r="X55" s="53"/>
      <c r="Y55" s="53"/>
    </row>
    <row r="56" spans="1:25" ht="66.75" customHeight="1" thickTop="1" thickBot="1" x14ac:dyDescent="0.3">
      <c r="A56" s="53"/>
      <c r="B56" s="823"/>
      <c r="C56" s="453" t="s">
        <v>146</v>
      </c>
      <c r="D56" s="818"/>
      <c r="E56" s="478" t="s">
        <v>914</v>
      </c>
      <c r="F56" s="603" t="s">
        <v>145</v>
      </c>
      <c r="G56" s="529">
        <v>0.77300000000000002</v>
      </c>
      <c r="H56" s="564">
        <v>0.8</v>
      </c>
      <c r="I56" s="564">
        <v>0.83</v>
      </c>
      <c r="J56" s="564">
        <v>0.86</v>
      </c>
      <c r="K56" s="564">
        <v>0.89</v>
      </c>
      <c r="L56" s="529">
        <f>K56</f>
        <v>0.89</v>
      </c>
      <c r="M56" s="457" t="s">
        <v>45</v>
      </c>
      <c r="N56" s="457"/>
      <c r="O56" s="458">
        <f t="shared" si="2"/>
        <v>0</v>
      </c>
      <c r="P56" s="415"/>
      <c r="Q56" s="120"/>
      <c r="R56" s="53"/>
      <c r="S56" s="57"/>
      <c r="T56" s="57"/>
      <c r="U56" s="57"/>
      <c r="V56" s="57"/>
      <c r="W56" s="57"/>
      <c r="X56" s="53"/>
      <c r="Y56" s="53"/>
    </row>
    <row r="57" spans="1:25" ht="52.5" customHeight="1" thickTop="1" thickBot="1" x14ac:dyDescent="0.3">
      <c r="A57" s="107"/>
      <c r="B57" s="488" t="s">
        <v>33</v>
      </c>
      <c r="C57" s="460" t="s">
        <v>147</v>
      </c>
      <c r="D57" s="837" t="s">
        <v>148</v>
      </c>
      <c r="E57" s="830"/>
      <c r="F57" s="602" t="s">
        <v>31</v>
      </c>
      <c r="G57" s="465">
        <v>4</v>
      </c>
      <c r="H57" s="504">
        <v>4</v>
      </c>
      <c r="I57" s="504">
        <v>4</v>
      </c>
      <c r="J57" s="504">
        <v>4</v>
      </c>
      <c r="K57" s="504">
        <v>4</v>
      </c>
      <c r="L57" s="465">
        <f>SUM(H57:K57)</f>
        <v>16</v>
      </c>
      <c r="M57" s="462" t="s">
        <v>32</v>
      </c>
      <c r="N57" s="504"/>
      <c r="O57" s="479">
        <f t="shared" si="2"/>
        <v>0</v>
      </c>
      <c r="P57" s="415"/>
      <c r="Q57" s="120"/>
      <c r="R57" s="53"/>
      <c r="S57" s="126"/>
      <c r="T57" s="124"/>
      <c r="U57" s="126"/>
      <c r="V57" s="126"/>
      <c r="W57" s="125"/>
      <c r="X57" s="53"/>
      <c r="Y57" s="53"/>
    </row>
    <row r="58" spans="1:25" ht="54.75" customHeight="1" thickTop="1" thickBot="1" x14ac:dyDescent="0.3">
      <c r="A58" s="216"/>
      <c r="B58" s="489" t="s">
        <v>36</v>
      </c>
      <c r="C58" s="460" t="s">
        <v>149</v>
      </c>
      <c r="D58" s="837" t="s">
        <v>150</v>
      </c>
      <c r="E58" s="830"/>
      <c r="F58" s="602" t="s">
        <v>31</v>
      </c>
      <c r="G58" s="470">
        <v>0</v>
      </c>
      <c r="H58" s="559">
        <v>60</v>
      </c>
      <c r="I58" s="559">
        <v>25</v>
      </c>
      <c r="J58" s="559">
        <v>25</v>
      </c>
      <c r="K58" s="559">
        <v>27</v>
      </c>
      <c r="L58" s="470">
        <f>SUM(H58:K58)</f>
        <v>137</v>
      </c>
      <c r="M58" s="462" t="s">
        <v>32</v>
      </c>
      <c r="N58" s="559"/>
      <c r="O58" s="479">
        <f t="shared" si="2"/>
        <v>0</v>
      </c>
      <c r="P58" s="419"/>
      <c r="Q58" s="103"/>
      <c r="R58" s="98"/>
      <c r="S58" s="105"/>
      <c r="T58" s="104"/>
      <c r="U58" s="105"/>
      <c r="V58" s="105"/>
      <c r="W58" s="106"/>
      <c r="X58" s="98"/>
      <c r="Y58" s="53"/>
    </row>
    <row r="59" spans="1:25" ht="52.5" customHeight="1" thickTop="1" thickBot="1" x14ac:dyDescent="0.3">
      <c r="A59" s="107"/>
      <c r="B59" s="488" t="s">
        <v>50</v>
      </c>
      <c r="C59" s="460" t="s">
        <v>151</v>
      </c>
      <c r="D59" s="833" t="s">
        <v>152</v>
      </c>
      <c r="E59" s="830"/>
      <c r="F59" s="602" t="s">
        <v>31</v>
      </c>
      <c r="G59" s="465">
        <v>4</v>
      </c>
      <c r="H59" s="504">
        <v>4</v>
      </c>
      <c r="I59" s="504">
        <v>4</v>
      </c>
      <c r="J59" s="504">
        <v>4</v>
      </c>
      <c r="K59" s="504">
        <v>4</v>
      </c>
      <c r="L59" s="465">
        <f>SUM(H59:K59)</f>
        <v>16</v>
      </c>
      <c r="M59" s="462" t="s">
        <v>32</v>
      </c>
      <c r="N59" s="504"/>
      <c r="O59" s="479">
        <f t="shared" si="2"/>
        <v>0</v>
      </c>
      <c r="P59" s="415"/>
      <c r="Q59" s="120"/>
      <c r="R59" s="53"/>
      <c r="S59" s="126"/>
      <c r="T59" s="124"/>
      <c r="U59" s="126"/>
      <c r="V59" s="126"/>
      <c r="W59" s="125"/>
      <c r="X59" s="53"/>
      <c r="Y59" s="53"/>
    </row>
    <row r="60" spans="1:25" ht="48.75" customHeight="1" thickTop="1" thickBot="1" x14ac:dyDescent="0.3">
      <c r="A60" s="216"/>
      <c r="B60" s="490" t="s">
        <v>53</v>
      </c>
      <c r="C60" s="460" t="s">
        <v>153</v>
      </c>
      <c r="D60" s="849" t="s">
        <v>154</v>
      </c>
      <c r="E60" s="830"/>
      <c r="F60" s="602" t="s">
        <v>31</v>
      </c>
      <c r="G60" s="473">
        <v>0</v>
      </c>
      <c r="H60" s="562">
        <v>0.2</v>
      </c>
      <c r="I60" s="562">
        <v>0.4</v>
      </c>
      <c r="J60" s="562">
        <v>0.4</v>
      </c>
      <c r="K60" s="562">
        <v>0</v>
      </c>
      <c r="L60" s="474">
        <f>SUM(H60:K60)</f>
        <v>1</v>
      </c>
      <c r="M60" s="462" t="s">
        <v>45</v>
      </c>
      <c r="N60" s="565"/>
      <c r="O60" s="479">
        <f t="shared" si="2"/>
        <v>0</v>
      </c>
      <c r="P60" s="415"/>
      <c r="Q60" s="120"/>
      <c r="R60" s="53"/>
      <c r="S60" s="125"/>
      <c r="T60" s="144"/>
      <c r="U60" s="144"/>
      <c r="V60" s="144"/>
      <c r="W60" s="145"/>
      <c r="X60" s="53"/>
      <c r="Y60" s="53"/>
    </row>
    <row r="61" spans="1:25" ht="44.25" customHeight="1" thickTop="1" thickBot="1" x14ac:dyDescent="0.3">
      <c r="A61" s="216"/>
      <c r="B61" s="491" t="s">
        <v>56</v>
      </c>
      <c r="C61" s="460" t="s">
        <v>155</v>
      </c>
      <c r="D61" s="849" t="s">
        <v>156</v>
      </c>
      <c r="E61" s="830"/>
      <c r="F61" s="602" t="s">
        <v>31</v>
      </c>
      <c r="G61" s="473">
        <v>0</v>
      </c>
      <c r="H61" s="562">
        <v>0.2</v>
      </c>
      <c r="I61" s="562">
        <v>0</v>
      </c>
      <c r="J61" s="562">
        <v>0.4</v>
      </c>
      <c r="K61" s="562">
        <v>0.4</v>
      </c>
      <c r="L61" s="474">
        <f>SUM(H61:K61)</f>
        <v>1</v>
      </c>
      <c r="M61" s="462" t="s">
        <v>45</v>
      </c>
      <c r="N61" s="565"/>
      <c r="O61" s="479">
        <f t="shared" si="2"/>
        <v>0</v>
      </c>
      <c r="P61" s="415"/>
      <c r="Q61" s="120"/>
      <c r="R61" s="53"/>
      <c r="S61" s="125"/>
      <c r="T61" s="144"/>
      <c r="U61" s="144"/>
      <c r="V61" s="144"/>
      <c r="W61" s="145"/>
      <c r="X61" s="53"/>
      <c r="Y61" s="53"/>
    </row>
    <row r="62" spans="1:25" ht="45" customHeight="1" thickTop="1" thickBot="1" x14ac:dyDescent="0.3">
      <c r="A62" s="53"/>
      <c r="B62" s="850" t="s">
        <v>157</v>
      </c>
      <c r="C62" s="453" t="s">
        <v>158</v>
      </c>
      <c r="D62" s="818" t="s">
        <v>159</v>
      </c>
      <c r="E62" s="478" t="s">
        <v>160</v>
      </c>
      <c r="F62" s="486" t="s">
        <v>161</v>
      </c>
      <c r="G62" s="526">
        <v>0.28000000000000003</v>
      </c>
      <c r="H62" s="555">
        <v>0.32</v>
      </c>
      <c r="I62" s="555">
        <v>0.36</v>
      </c>
      <c r="J62" s="555">
        <v>0.4</v>
      </c>
      <c r="K62" s="555">
        <v>0.45</v>
      </c>
      <c r="L62" s="526">
        <f>K62</f>
        <v>0.45</v>
      </c>
      <c r="M62" s="457" t="s">
        <v>45</v>
      </c>
      <c r="N62" s="457"/>
      <c r="O62" s="458">
        <f t="shared" si="2"/>
        <v>0</v>
      </c>
      <c r="P62" s="415"/>
      <c r="Q62" s="120"/>
      <c r="R62" s="53"/>
      <c r="S62" s="57"/>
      <c r="T62" s="57"/>
      <c r="U62" s="57"/>
      <c r="V62" s="57"/>
      <c r="W62" s="57"/>
      <c r="X62" s="53"/>
      <c r="Y62" s="53"/>
    </row>
    <row r="63" spans="1:25" ht="64.5" customHeight="1" thickTop="1" thickBot="1" x14ac:dyDescent="0.3">
      <c r="A63" s="53"/>
      <c r="B63" s="850"/>
      <c r="C63" s="453" t="s">
        <v>162</v>
      </c>
      <c r="D63" s="818"/>
      <c r="E63" s="481" t="s">
        <v>163</v>
      </c>
      <c r="F63" s="486" t="s">
        <v>161</v>
      </c>
      <c r="G63" s="526" t="s">
        <v>128</v>
      </c>
      <c r="H63" s="555">
        <v>0.25</v>
      </c>
      <c r="I63" s="555">
        <v>0.5</v>
      </c>
      <c r="J63" s="555">
        <v>0.75</v>
      </c>
      <c r="K63" s="555">
        <v>1</v>
      </c>
      <c r="L63" s="526">
        <f>+K63</f>
        <v>1</v>
      </c>
      <c r="M63" s="457" t="s">
        <v>45</v>
      </c>
      <c r="N63" s="457"/>
      <c r="O63" s="458">
        <f t="shared" si="2"/>
        <v>0</v>
      </c>
      <c r="P63" s="415"/>
      <c r="Q63" s="120"/>
      <c r="R63" s="53"/>
      <c r="S63" s="57"/>
      <c r="T63" s="57"/>
      <c r="U63" s="57"/>
      <c r="V63" s="57"/>
      <c r="W63" s="57"/>
      <c r="X63" s="53"/>
      <c r="Y63" s="53"/>
    </row>
    <row r="64" spans="1:25" ht="42.75" customHeight="1" thickTop="1" thickBot="1" x14ac:dyDescent="0.3">
      <c r="A64" s="216"/>
      <c r="B64" s="491" t="s">
        <v>33</v>
      </c>
      <c r="C64" s="492" t="s">
        <v>164</v>
      </c>
      <c r="D64" s="848" t="s">
        <v>165</v>
      </c>
      <c r="E64" s="830"/>
      <c r="F64" s="602" t="s">
        <v>31</v>
      </c>
      <c r="G64" s="473">
        <v>0</v>
      </c>
      <c r="H64" s="562">
        <v>0</v>
      </c>
      <c r="I64" s="562">
        <v>0.1</v>
      </c>
      <c r="J64" s="562">
        <v>0.3</v>
      </c>
      <c r="K64" s="562">
        <v>0.3</v>
      </c>
      <c r="L64" s="474">
        <f>SUM(G64:K64)</f>
        <v>0.7</v>
      </c>
      <c r="M64" s="462" t="s">
        <v>45</v>
      </c>
      <c r="N64" s="565"/>
      <c r="O64" s="479">
        <f t="shared" si="2"/>
        <v>0</v>
      </c>
      <c r="P64" s="415"/>
      <c r="Q64" s="120"/>
      <c r="R64" s="53"/>
      <c r="S64" s="126"/>
      <c r="T64" s="124"/>
      <c r="U64" s="126"/>
      <c r="V64" s="126"/>
      <c r="W64" s="125"/>
      <c r="X64" s="53"/>
      <c r="Y64" s="53"/>
    </row>
    <row r="65" spans="1:25" ht="54.75" customHeight="1" thickTop="1" thickBot="1" x14ac:dyDescent="0.3">
      <c r="A65" s="216"/>
      <c r="B65" s="491" t="s">
        <v>36</v>
      </c>
      <c r="C65" s="492" t="s">
        <v>166</v>
      </c>
      <c r="D65" s="848" t="s">
        <v>167</v>
      </c>
      <c r="E65" s="830"/>
      <c r="F65" s="602" t="s">
        <v>31</v>
      </c>
      <c r="G65" s="473">
        <v>0</v>
      </c>
      <c r="H65" s="565">
        <v>1</v>
      </c>
      <c r="I65" s="565">
        <v>0</v>
      </c>
      <c r="J65" s="565">
        <v>0</v>
      </c>
      <c r="K65" s="565">
        <v>0</v>
      </c>
      <c r="L65" s="473">
        <f>SUM(H65:K65)</f>
        <v>1</v>
      </c>
      <c r="M65" s="462" t="s">
        <v>32</v>
      </c>
      <c r="N65" s="565"/>
      <c r="O65" s="479">
        <f t="shared" si="2"/>
        <v>0</v>
      </c>
      <c r="P65" s="418" t="s">
        <v>898</v>
      </c>
      <c r="Q65" s="120"/>
      <c r="R65" s="53"/>
      <c r="S65" s="126"/>
      <c r="T65" s="124"/>
      <c r="U65" s="126"/>
      <c r="V65" s="126"/>
      <c r="W65" s="125"/>
      <c r="X65" s="53"/>
      <c r="Y65" s="53"/>
    </row>
    <row r="66" spans="1:25" ht="41.25" customHeight="1" thickTop="1" thickBot="1" x14ac:dyDescent="0.3">
      <c r="A66" s="107"/>
      <c r="B66" s="488" t="s">
        <v>50</v>
      </c>
      <c r="C66" s="492" t="s">
        <v>168</v>
      </c>
      <c r="D66" s="847" t="s">
        <v>169</v>
      </c>
      <c r="E66" s="830"/>
      <c r="F66" s="602" t="s">
        <v>31</v>
      </c>
      <c r="G66" s="465">
        <v>137</v>
      </c>
      <c r="H66" s="504">
        <v>34</v>
      </c>
      <c r="I66" s="504">
        <v>34</v>
      </c>
      <c r="J66" s="504">
        <v>34</v>
      </c>
      <c r="K66" s="504">
        <v>35</v>
      </c>
      <c r="L66" s="465">
        <f>SUM(H66:K66)</f>
        <v>137</v>
      </c>
      <c r="M66" s="462" t="s">
        <v>32</v>
      </c>
      <c r="N66" s="504"/>
      <c r="O66" s="479">
        <f t="shared" si="2"/>
        <v>0</v>
      </c>
      <c r="P66" s="415"/>
      <c r="Q66" s="120"/>
      <c r="R66" s="53"/>
      <c r="S66" s="126"/>
      <c r="T66" s="124"/>
      <c r="U66" s="126"/>
      <c r="V66" s="126"/>
      <c r="W66" s="125"/>
      <c r="X66" s="53"/>
      <c r="Y66" s="53"/>
    </row>
    <row r="67" spans="1:25" ht="36.75" customHeight="1" thickTop="1" thickBot="1" x14ac:dyDescent="0.3">
      <c r="A67" s="107"/>
      <c r="B67" s="488" t="s">
        <v>53</v>
      </c>
      <c r="C67" s="492" t="s">
        <v>170</v>
      </c>
      <c r="D67" s="847" t="s">
        <v>171</v>
      </c>
      <c r="E67" s="830"/>
      <c r="F67" s="602" t="s">
        <v>31</v>
      </c>
      <c r="G67" s="465">
        <v>561</v>
      </c>
      <c r="H67" s="504">
        <v>589</v>
      </c>
      <c r="I67" s="504">
        <v>617</v>
      </c>
      <c r="J67" s="504">
        <v>645</v>
      </c>
      <c r="K67" s="504">
        <v>673</v>
      </c>
      <c r="L67" s="465">
        <f>+K67</f>
        <v>673</v>
      </c>
      <c r="M67" s="462" t="s">
        <v>32</v>
      </c>
      <c r="N67" s="504"/>
      <c r="O67" s="479">
        <f t="shared" si="2"/>
        <v>0</v>
      </c>
      <c r="P67" s="417"/>
      <c r="Q67" s="111"/>
      <c r="R67" s="107"/>
      <c r="S67" s="113"/>
      <c r="T67" s="112"/>
      <c r="U67" s="113"/>
      <c r="V67" s="113"/>
      <c r="W67" s="114"/>
      <c r="X67" s="107"/>
      <c r="Y67" s="53"/>
    </row>
    <row r="68" spans="1:25" ht="53.25" customHeight="1" thickTop="1" thickBot="1" x14ac:dyDescent="0.3">
      <c r="A68" s="216"/>
      <c r="B68" s="489" t="s">
        <v>56</v>
      </c>
      <c r="C68" s="492" t="s">
        <v>172</v>
      </c>
      <c r="D68" s="847" t="s">
        <v>173</v>
      </c>
      <c r="E68" s="830"/>
      <c r="F68" s="602" t="s">
        <v>31</v>
      </c>
      <c r="G68" s="461">
        <v>0</v>
      </c>
      <c r="H68" s="557">
        <v>1</v>
      </c>
      <c r="I68" s="557">
        <v>1</v>
      </c>
      <c r="J68" s="557">
        <v>1</v>
      </c>
      <c r="K68" s="557">
        <v>1</v>
      </c>
      <c r="L68" s="483">
        <f>K68</f>
        <v>1</v>
      </c>
      <c r="M68" s="462" t="s">
        <v>45</v>
      </c>
      <c r="N68" s="475"/>
      <c r="O68" s="479">
        <f t="shared" si="2"/>
        <v>0</v>
      </c>
      <c r="P68" s="415"/>
      <c r="Q68" s="120"/>
      <c r="R68" s="53"/>
      <c r="S68" s="126"/>
      <c r="T68" s="124"/>
      <c r="U68" s="126"/>
      <c r="V68" s="126"/>
      <c r="W68" s="125"/>
      <c r="X68" s="53"/>
      <c r="Y68" s="53"/>
    </row>
    <row r="69" spans="1:25" ht="39.75" customHeight="1" thickTop="1" thickBot="1" x14ac:dyDescent="0.3">
      <c r="A69" s="107"/>
      <c r="B69" s="488" t="s">
        <v>59</v>
      </c>
      <c r="C69" s="492" t="s">
        <v>174</v>
      </c>
      <c r="D69" s="847" t="s">
        <v>175</v>
      </c>
      <c r="E69" s="830"/>
      <c r="F69" s="602" t="s">
        <v>31</v>
      </c>
      <c r="G69" s="465">
        <v>3</v>
      </c>
      <c r="H69" s="504">
        <v>3</v>
      </c>
      <c r="I69" s="504">
        <v>3</v>
      </c>
      <c r="J69" s="504">
        <v>3</v>
      </c>
      <c r="K69" s="504">
        <v>3</v>
      </c>
      <c r="L69" s="465">
        <f>K69</f>
        <v>3</v>
      </c>
      <c r="M69" s="462" t="s">
        <v>32</v>
      </c>
      <c r="N69" s="504"/>
      <c r="O69" s="479">
        <f t="shared" si="2"/>
        <v>0</v>
      </c>
      <c r="P69" s="417"/>
      <c r="Q69" s="111"/>
      <c r="R69" s="107"/>
      <c r="S69" s="113"/>
      <c r="T69" s="112"/>
      <c r="U69" s="113"/>
      <c r="V69" s="113"/>
      <c r="W69" s="114"/>
      <c r="X69" s="107"/>
      <c r="Y69" s="53"/>
    </row>
    <row r="70" spans="1:25" ht="34.5" customHeight="1" thickTop="1" thickBot="1" x14ac:dyDescent="0.3">
      <c r="A70" s="107"/>
      <c r="B70" s="488" t="s">
        <v>62</v>
      </c>
      <c r="C70" s="492" t="s">
        <v>176</v>
      </c>
      <c r="D70" s="847" t="s">
        <v>177</v>
      </c>
      <c r="E70" s="830"/>
      <c r="F70" s="602" t="s">
        <v>31</v>
      </c>
      <c r="G70" s="465">
        <v>2</v>
      </c>
      <c r="H70" s="504">
        <v>1</v>
      </c>
      <c r="I70" s="504">
        <v>1</v>
      </c>
      <c r="J70" s="504">
        <v>1</v>
      </c>
      <c r="K70" s="504">
        <v>1</v>
      </c>
      <c r="L70" s="465">
        <f>+SUM(H70:K70)</f>
        <v>4</v>
      </c>
      <c r="M70" s="462" t="s">
        <v>32</v>
      </c>
      <c r="N70" s="504"/>
      <c r="O70" s="479">
        <f t="shared" si="2"/>
        <v>0</v>
      </c>
      <c r="P70" s="417"/>
      <c r="Q70" s="111"/>
      <c r="R70" s="107"/>
      <c r="S70" s="113"/>
      <c r="T70" s="112"/>
      <c r="U70" s="113"/>
      <c r="V70" s="113"/>
      <c r="W70" s="114"/>
      <c r="X70" s="107"/>
      <c r="Y70" s="53"/>
    </row>
    <row r="71" spans="1:25" ht="31.5" customHeight="1" thickTop="1" thickBot="1" x14ac:dyDescent="0.3">
      <c r="A71" s="107"/>
      <c r="B71" s="488" t="s">
        <v>65</v>
      </c>
      <c r="C71" s="492" t="s">
        <v>178</v>
      </c>
      <c r="D71" s="837" t="s">
        <v>179</v>
      </c>
      <c r="E71" s="830"/>
      <c r="F71" s="602" t="s">
        <v>31</v>
      </c>
      <c r="G71" s="468" t="s">
        <v>128</v>
      </c>
      <c r="H71" s="503">
        <v>0</v>
      </c>
      <c r="I71" s="503">
        <v>0.3</v>
      </c>
      <c r="J71" s="503">
        <v>0.7</v>
      </c>
      <c r="K71" s="503">
        <v>1</v>
      </c>
      <c r="L71" s="468">
        <v>1</v>
      </c>
      <c r="M71" s="462" t="s">
        <v>45</v>
      </c>
      <c r="N71" s="504"/>
      <c r="O71" s="479">
        <f t="shared" si="2"/>
        <v>0</v>
      </c>
      <c r="P71" s="417"/>
      <c r="Q71" s="111"/>
      <c r="R71" s="107"/>
      <c r="S71" s="113"/>
      <c r="T71" s="112"/>
      <c r="U71" s="113"/>
      <c r="V71" s="113"/>
      <c r="W71" s="114"/>
      <c r="X71" s="107"/>
      <c r="Y71" s="53"/>
    </row>
    <row r="72" spans="1:25" ht="39.75" customHeight="1" thickTop="1" thickBot="1" x14ac:dyDescent="0.3">
      <c r="A72" s="216"/>
      <c r="B72" s="489" t="s">
        <v>99</v>
      </c>
      <c r="C72" s="492" t="s">
        <v>180</v>
      </c>
      <c r="D72" s="837" t="s">
        <v>181</v>
      </c>
      <c r="E72" s="830"/>
      <c r="F72" s="602" t="s">
        <v>31</v>
      </c>
      <c r="G72" s="461">
        <v>0</v>
      </c>
      <c r="H72" s="557">
        <v>1</v>
      </c>
      <c r="I72" s="557">
        <v>1</v>
      </c>
      <c r="J72" s="557">
        <v>1</v>
      </c>
      <c r="K72" s="557">
        <v>1</v>
      </c>
      <c r="L72" s="483">
        <f>K72</f>
        <v>1</v>
      </c>
      <c r="M72" s="462" t="s">
        <v>45</v>
      </c>
      <c r="N72" s="559"/>
      <c r="O72" s="479">
        <f t="shared" si="2"/>
        <v>0</v>
      </c>
      <c r="P72" s="415"/>
      <c r="Q72" s="120"/>
      <c r="R72" s="53"/>
      <c r="S72" s="126"/>
      <c r="T72" s="124"/>
      <c r="U72" s="126"/>
      <c r="V72" s="126"/>
      <c r="W72" s="125"/>
      <c r="X72" s="53"/>
      <c r="Y72" s="53"/>
    </row>
    <row r="73" spans="1:25" ht="53.25" customHeight="1" thickTop="1" thickBot="1" x14ac:dyDescent="0.3">
      <c r="A73" s="107"/>
      <c r="B73" s="488" t="s">
        <v>66</v>
      </c>
      <c r="C73" s="492" t="s">
        <v>182</v>
      </c>
      <c r="D73" s="837" t="s">
        <v>183</v>
      </c>
      <c r="E73" s="830"/>
      <c r="F73" s="602" t="s">
        <v>31</v>
      </c>
      <c r="G73" s="465" t="s">
        <v>128</v>
      </c>
      <c r="H73" s="504">
        <v>0</v>
      </c>
      <c r="I73" s="503">
        <v>0.1</v>
      </c>
      <c r="J73" s="503">
        <v>0.3</v>
      </c>
      <c r="K73" s="503">
        <v>0.5</v>
      </c>
      <c r="L73" s="468">
        <v>0.5</v>
      </c>
      <c r="M73" s="462" t="s">
        <v>45</v>
      </c>
      <c r="N73" s="504"/>
      <c r="O73" s="479">
        <f t="shared" si="2"/>
        <v>0</v>
      </c>
      <c r="P73" s="415"/>
      <c r="Q73" s="120"/>
      <c r="R73" s="53"/>
      <c r="S73" s="126"/>
      <c r="T73" s="124"/>
      <c r="U73" s="126"/>
      <c r="V73" s="126"/>
      <c r="W73" s="125"/>
      <c r="X73" s="53"/>
      <c r="Y73" s="53"/>
    </row>
    <row r="74" spans="1:25" ht="59.25" customHeight="1" thickTop="1" thickBot="1" x14ac:dyDescent="0.3">
      <c r="A74" s="53"/>
      <c r="B74" s="493" t="s">
        <v>184</v>
      </c>
      <c r="C74" s="453" t="s">
        <v>185</v>
      </c>
      <c r="D74" s="452" t="s">
        <v>186</v>
      </c>
      <c r="E74" s="478" t="s">
        <v>913</v>
      </c>
      <c r="F74" s="486" t="s">
        <v>187</v>
      </c>
      <c r="G74" s="456">
        <v>0</v>
      </c>
      <c r="H74" s="566">
        <v>2.5000000000000001E-2</v>
      </c>
      <c r="I74" s="555">
        <v>0.05</v>
      </c>
      <c r="J74" s="566">
        <v>7.4999999999999997E-2</v>
      </c>
      <c r="K74" s="555">
        <v>0.1</v>
      </c>
      <c r="L74" s="526">
        <f>K74</f>
        <v>0.1</v>
      </c>
      <c r="M74" s="457" t="s">
        <v>45</v>
      </c>
      <c r="N74" s="457"/>
      <c r="O74" s="458">
        <f t="shared" si="2"/>
        <v>0</v>
      </c>
      <c r="P74" s="415"/>
      <c r="Q74" s="120"/>
      <c r="R74" s="53"/>
      <c r="S74" s="57"/>
      <c r="T74" s="57"/>
      <c r="U74" s="57"/>
      <c r="V74" s="57"/>
      <c r="W74" s="57"/>
      <c r="X74" s="53"/>
      <c r="Y74" s="53"/>
    </row>
    <row r="75" spans="1:25" ht="78.75" customHeight="1" thickTop="1" thickBot="1" x14ac:dyDescent="0.3">
      <c r="A75" s="216"/>
      <c r="B75" s="459" t="s">
        <v>33</v>
      </c>
      <c r="C75" s="460" t="s">
        <v>188</v>
      </c>
      <c r="D75" s="821" t="s">
        <v>189</v>
      </c>
      <c r="E75" s="822"/>
      <c r="F75" s="602" t="s">
        <v>31</v>
      </c>
      <c r="G75" s="461">
        <v>0</v>
      </c>
      <c r="H75" s="475">
        <v>40</v>
      </c>
      <c r="I75" s="475">
        <v>40</v>
      </c>
      <c r="J75" s="475">
        <v>40</v>
      </c>
      <c r="K75" s="475">
        <v>40</v>
      </c>
      <c r="L75" s="461">
        <f>SUM(H75:K75)</f>
        <v>160</v>
      </c>
      <c r="M75" s="462" t="s">
        <v>32</v>
      </c>
      <c r="N75" s="559"/>
      <c r="O75" s="479">
        <f t="shared" si="2"/>
        <v>0</v>
      </c>
      <c r="P75" s="415"/>
      <c r="Q75" s="120"/>
      <c r="R75" s="53"/>
      <c r="S75" s="126"/>
      <c r="T75" s="124"/>
      <c r="U75" s="126"/>
      <c r="V75" s="126"/>
      <c r="W75" s="125"/>
      <c r="X75" s="53"/>
      <c r="Y75" s="53"/>
    </row>
    <row r="76" spans="1:25" ht="63.75" customHeight="1" thickTop="1" thickBot="1" x14ac:dyDescent="0.3">
      <c r="A76" s="216"/>
      <c r="B76" s="459" t="s">
        <v>36</v>
      </c>
      <c r="C76" s="460" t="s">
        <v>190</v>
      </c>
      <c r="D76" s="821" t="s">
        <v>191</v>
      </c>
      <c r="E76" s="822"/>
      <c r="F76" s="602" t="s">
        <v>31</v>
      </c>
      <c r="G76" s="461">
        <v>0</v>
      </c>
      <c r="H76" s="475">
        <v>1</v>
      </c>
      <c r="I76" s="475">
        <v>0</v>
      </c>
      <c r="J76" s="475">
        <v>0</v>
      </c>
      <c r="K76" s="475">
        <v>0</v>
      </c>
      <c r="L76" s="461">
        <f>SUM(H76:K76)</f>
        <v>1</v>
      </c>
      <c r="M76" s="462" t="s">
        <v>32</v>
      </c>
      <c r="N76" s="559"/>
      <c r="O76" s="479">
        <f t="shared" si="2"/>
        <v>0</v>
      </c>
      <c r="P76" s="415"/>
      <c r="Q76" s="120"/>
      <c r="R76" s="53"/>
      <c r="S76" s="126"/>
      <c r="T76" s="124"/>
      <c r="U76" s="126"/>
      <c r="V76" s="126"/>
      <c r="W76" s="125"/>
      <c r="X76" s="53"/>
      <c r="Y76" s="53"/>
    </row>
    <row r="77" spans="1:25" s="398" customFormat="1" ht="44.25" customHeight="1" thickTop="1" thickBot="1" x14ac:dyDescent="0.3">
      <c r="A77" s="392"/>
      <c r="B77" s="488" t="s">
        <v>50</v>
      </c>
      <c r="C77" s="492" t="s">
        <v>192</v>
      </c>
      <c r="D77" s="834" t="s">
        <v>193</v>
      </c>
      <c r="E77" s="830"/>
      <c r="F77" s="602" t="s">
        <v>31</v>
      </c>
      <c r="G77" s="465">
        <v>0</v>
      </c>
      <c r="H77" s="503">
        <v>1</v>
      </c>
      <c r="I77" s="503">
        <v>1</v>
      </c>
      <c r="J77" s="503">
        <v>1</v>
      </c>
      <c r="K77" s="503">
        <v>1</v>
      </c>
      <c r="L77" s="468">
        <v>1</v>
      </c>
      <c r="M77" s="462" t="s">
        <v>45</v>
      </c>
      <c r="N77" s="504"/>
      <c r="O77" s="479">
        <f t="shared" si="2"/>
        <v>0</v>
      </c>
      <c r="P77" s="420" t="s">
        <v>907</v>
      </c>
      <c r="Q77" s="393"/>
      <c r="R77" s="392"/>
      <c r="S77" s="394"/>
      <c r="T77" s="395"/>
      <c r="U77" s="394"/>
      <c r="V77" s="394"/>
      <c r="W77" s="396"/>
      <c r="X77" s="392"/>
      <c r="Y77" s="397"/>
    </row>
    <row r="78" spans="1:25" ht="48.75" customHeight="1" thickTop="1" thickBot="1" x14ac:dyDescent="0.3">
      <c r="A78" s="216"/>
      <c r="B78" s="459" t="s">
        <v>53</v>
      </c>
      <c r="C78" s="460" t="s">
        <v>194</v>
      </c>
      <c r="D78" s="821" t="s">
        <v>195</v>
      </c>
      <c r="E78" s="822"/>
      <c r="F78" s="602" t="s">
        <v>31</v>
      </c>
      <c r="G78" s="461">
        <v>0</v>
      </c>
      <c r="H78" s="475">
        <v>1</v>
      </c>
      <c r="I78" s="475">
        <v>0</v>
      </c>
      <c r="J78" s="475">
        <v>0</v>
      </c>
      <c r="K78" s="475">
        <v>0</v>
      </c>
      <c r="L78" s="461">
        <f>SUM(H78:K78)</f>
        <v>1</v>
      </c>
      <c r="M78" s="462" t="s">
        <v>32</v>
      </c>
      <c r="N78" s="475"/>
      <c r="O78" s="479">
        <f t="shared" si="2"/>
        <v>0</v>
      </c>
      <c r="P78" s="415"/>
      <c r="Q78" s="120"/>
      <c r="R78" s="53"/>
      <c r="S78" s="126"/>
      <c r="T78" s="124"/>
      <c r="U78" s="126"/>
      <c r="V78" s="126"/>
      <c r="W78" s="125"/>
      <c r="X78" s="53"/>
      <c r="Y78" s="53"/>
    </row>
    <row r="79" spans="1:25" ht="45" customHeight="1" thickTop="1" thickBot="1" x14ac:dyDescent="0.3">
      <c r="A79" s="107"/>
      <c r="B79" s="459" t="s">
        <v>56</v>
      </c>
      <c r="C79" s="471" t="s">
        <v>196</v>
      </c>
      <c r="D79" s="821" t="s">
        <v>197</v>
      </c>
      <c r="E79" s="822"/>
      <c r="F79" s="602" t="s">
        <v>31</v>
      </c>
      <c r="G79" s="461">
        <v>0</v>
      </c>
      <c r="H79" s="475">
        <v>0</v>
      </c>
      <c r="I79" s="475">
        <v>1</v>
      </c>
      <c r="J79" s="475">
        <v>2</v>
      </c>
      <c r="K79" s="475">
        <v>0</v>
      </c>
      <c r="L79" s="461">
        <v>3</v>
      </c>
      <c r="M79" s="462" t="s">
        <v>32</v>
      </c>
      <c r="N79" s="504"/>
      <c r="O79" s="479">
        <f t="shared" si="2"/>
        <v>0</v>
      </c>
      <c r="P79" s="421" t="s">
        <v>900</v>
      </c>
      <c r="Q79" s="111"/>
      <c r="R79" s="107"/>
      <c r="S79" s="113"/>
      <c r="T79" s="112"/>
      <c r="U79" s="113"/>
      <c r="V79" s="113"/>
      <c r="W79" s="114"/>
      <c r="X79" s="107"/>
      <c r="Y79" s="53"/>
    </row>
    <row r="80" spans="1:25" ht="42.75" customHeight="1" thickTop="1" thickBot="1" x14ac:dyDescent="0.3">
      <c r="A80" s="107"/>
      <c r="B80" s="464" t="s">
        <v>59</v>
      </c>
      <c r="C80" s="460" t="s">
        <v>198</v>
      </c>
      <c r="D80" s="824" t="s">
        <v>199</v>
      </c>
      <c r="E80" s="825"/>
      <c r="F80" s="602" t="s">
        <v>31</v>
      </c>
      <c r="G80" s="465">
        <v>0</v>
      </c>
      <c r="H80" s="503">
        <v>0.25</v>
      </c>
      <c r="I80" s="503">
        <v>0.5</v>
      </c>
      <c r="J80" s="503">
        <v>0.75</v>
      </c>
      <c r="K80" s="503">
        <v>1</v>
      </c>
      <c r="L80" s="468">
        <f>K80</f>
        <v>1</v>
      </c>
      <c r="M80" s="462" t="s">
        <v>45</v>
      </c>
      <c r="N80" s="504"/>
      <c r="O80" s="479">
        <f t="shared" si="2"/>
        <v>0</v>
      </c>
      <c r="P80" s="415"/>
      <c r="Q80" s="120"/>
      <c r="R80" s="53"/>
      <c r="S80" s="126"/>
      <c r="T80" s="124"/>
      <c r="U80" s="126"/>
      <c r="V80" s="126"/>
      <c r="W80" s="125"/>
      <c r="X80" s="53"/>
      <c r="Y80" s="53"/>
    </row>
    <row r="81" spans="1:25" s="398" customFormat="1" ht="49.5" customHeight="1" thickTop="1" thickBot="1" x14ac:dyDescent="0.3">
      <c r="A81" s="392"/>
      <c r="B81" s="488" t="s">
        <v>62</v>
      </c>
      <c r="C81" s="492" t="s">
        <v>200</v>
      </c>
      <c r="D81" s="831" t="s">
        <v>201</v>
      </c>
      <c r="E81" s="830"/>
      <c r="F81" s="602" t="s">
        <v>31</v>
      </c>
      <c r="G81" s="465">
        <v>0</v>
      </c>
      <c r="H81" s="503">
        <v>1</v>
      </c>
      <c r="I81" s="503">
        <v>1</v>
      </c>
      <c r="J81" s="503">
        <v>1</v>
      </c>
      <c r="K81" s="503">
        <v>1</v>
      </c>
      <c r="L81" s="468">
        <f>K81</f>
        <v>1</v>
      </c>
      <c r="M81" s="462" t="s">
        <v>45</v>
      </c>
      <c r="N81" s="504"/>
      <c r="O81" s="479">
        <f t="shared" si="2"/>
        <v>0</v>
      </c>
      <c r="P81" s="422" t="s">
        <v>901</v>
      </c>
      <c r="Q81" s="399"/>
      <c r="R81" s="397"/>
      <c r="S81" s="400"/>
      <c r="T81" s="401"/>
      <c r="U81" s="400"/>
      <c r="V81" s="400"/>
      <c r="W81" s="402"/>
      <c r="X81" s="397"/>
      <c r="Y81" s="397"/>
    </row>
    <row r="82" spans="1:25" s="398" customFormat="1" ht="46.5" customHeight="1" thickTop="1" thickBot="1" x14ac:dyDescent="0.3">
      <c r="A82" s="392"/>
      <c r="B82" s="488" t="s">
        <v>65</v>
      </c>
      <c r="C82" s="492" t="s">
        <v>202</v>
      </c>
      <c r="D82" s="834" t="s">
        <v>203</v>
      </c>
      <c r="E82" s="830"/>
      <c r="F82" s="602" t="s">
        <v>31</v>
      </c>
      <c r="G82" s="465">
        <v>0</v>
      </c>
      <c r="H82" s="503">
        <v>0.25</v>
      </c>
      <c r="I82" s="503">
        <v>0.25</v>
      </c>
      <c r="J82" s="503">
        <v>0.25</v>
      </c>
      <c r="K82" s="503">
        <v>0.25</v>
      </c>
      <c r="L82" s="468">
        <f>SUM(H82:K82)</f>
        <v>1</v>
      </c>
      <c r="M82" s="462" t="s">
        <v>45</v>
      </c>
      <c r="N82" s="504"/>
      <c r="O82" s="479">
        <f t="shared" si="2"/>
        <v>0</v>
      </c>
      <c r="P82" s="422" t="s">
        <v>901</v>
      </c>
      <c r="Q82" s="399"/>
      <c r="R82" s="397"/>
      <c r="S82" s="400"/>
      <c r="T82" s="401"/>
      <c r="U82" s="400"/>
      <c r="V82" s="400"/>
      <c r="W82" s="402"/>
      <c r="X82" s="397"/>
      <c r="Y82" s="397"/>
    </row>
    <row r="83" spans="1:25" s="398" customFormat="1" ht="51.75" customHeight="1" thickTop="1" thickBot="1" x14ac:dyDescent="0.3">
      <c r="A83" s="392"/>
      <c r="B83" s="488" t="s">
        <v>99</v>
      </c>
      <c r="C83" s="492" t="s">
        <v>204</v>
      </c>
      <c r="D83" s="831" t="s">
        <v>205</v>
      </c>
      <c r="E83" s="830"/>
      <c r="F83" s="602" t="s">
        <v>31</v>
      </c>
      <c r="G83" s="465">
        <v>0</v>
      </c>
      <c r="H83" s="475">
        <v>2</v>
      </c>
      <c r="I83" s="475">
        <v>2</v>
      </c>
      <c r="J83" s="475">
        <v>2</v>
      </c>
      <c r="K83" s="475">
        <v>2</v>
      </c>
      <c r="L83" s="461">
        <v>2</v>
      </c>
      <c r="M83" s="462" t="s">
        <v>32</v>
      </c>
      <c r="N83" s="504"/>
      <c r="O83" s="479">
        <f t="shared" si="2"/>
        <v>0</v>
      </c>
      <c r="P83" s="422" t="s">
        <v>908</v>
      </c>
      <c r="Q83" s="399"/>
      <c r="R83" s="397"/>
      <c r="S83" s="400"/>
      <c r="T83" s="401"/>
      <c r="U83" s="400"/>
      <c r="V83" s="400"/>
      <c r="W83" s="402"/>
      <c r="X83" s="397"/>
      <c r="Y83" s="397"/>
    </row>
    <row r="84" spans="1:25" s="398" customFormat="1" ht="51.75" customHeight="1" thickTop="1" thickBot="1" x14ac:dyDescent="0.3">
      <c r="A84" s="392"/>
      <c r="B84" s="488" t="s">
        <v>66</v>
      </c>
      <c r="C84" s="492" t="s">
        <v>206</v>
      </c>
      <c r="D84" s="834" t="s">
        <v>207</v>
      </c>
      <c r="E84" s="830"/>
      <c r="F84" s="602" t="s">
        <v>31</v>
      </c>
      <c r="G84" s="465">
        <v>0</v>
      </c>
      <c r="H84" s="475">
        <v>3</v>
      </c>
      <c r="I84" s="475">
        <v>3</v>
      </c>
      <c r="J84" s="475">
        <v>3</v>
      </c>
      <c r="K84" s="475">
        <v>3</v>
      </c>
      <c r="L84" s="461">
        <f>SUM(H84:K84)</f>
        <v>12</v>
      </c>
      <c r="M84" s="462" t="s">
        <v>32</v>
      </c>
      <c r="N84" s="504"/>
      <c r="O84" s="479">
        <f t="shared" si="2"/>
        <v>0</v>
      </c>
      <c r="P84" s="422" t="s">
        <v>901</v>
      </c>
      <c r="Q84" s="399"/>
      <c r="R84" s="397"/>
      <c r="S84" s="400"/>
      <c r="T84" s="401"/>
      <c r="U84" s="400"/>
      <c r="V84" s="400"/>
      <c r="W84" s="402"/>
      <c r="X84" s="397"/>
      <c r="Y84" s="397"/>
    </row>
    <row r="85" spans="1:25" ht="66.75" customHeight="1" thickTop="1" thickBot="1" x14ac:dyDescent="0.3">
      <c r="A85" s="53"/>
      <c r="B85" s="452" t="s">
        <v>208</v>
      </c>
      <c r="C85" s="494" t="s">
        <v>209</v>
      </c>
      <c r="D85" s="452" t="s">
        <v>210</v>
      </c>
      <c r="E85" s="478" t="s">
        <v>211</v>
      </c>
      <c r="F85" s="486" t="s">
        <v>212</v>
      </c>
      <c r="G85" s="530" t="s">
        <v>128</v>
      </c>
      <c r="H85" s="567">
        <v>0.35</v>
      </c>
      <c r="I85" s="567">
        <v>0.65</v>
      </c>
      <c r="J85" s="567">
        <v>0.8</v>
      </c>
      <c r="K85" s="567">
        <v>1</v>
      </c>
      <c r="L85" s="531">
        <v>1</v>
      </c>
      <c r="M85" s="457" t="s">
        <v>45</v>
      </c>
      <c r="N85" s="457"/>
      <c r="O85" s="458">
        <f t="shared" si="2"/>
        <v>0</v>
      </c>
      <c r="P85" s="415"/>
      <c r="Q85" s="120"/>
      <c r="R85" s="53"/>
      <c r="S85" s="57"/>
      <c r="T85" s="57"/>
      <c r="U85" s="57"/>
      <c r="V85" s="57"/>
      <c r="W85" s="57"/>
      <c r="X85" s="53"/>
      <c r="Y85" s="53"/>
    </row>
    <row r="86" spans="1:25" ht="56.25" customHeight="1" thickTop="1" thickBot="1" x14ac:dyDescent="0.3">
      <c r="A86" s="216"/>
      <c r="B86" s="495" t="s">
        <v>33</v>
      </c>
      <c r="C86" s="492" t="s">
        <v>213</v>
      </c>
      <c r="D86" s="832" t="s">
        <v>214</v>
      </c>
      <c r="E86" s="830"/>
      <c r="F86" s="602" t="s">
        <v>31</v>
      </c>
      <c r="G86" s="461">
        <v>0</v>
      </c>
      <c r="H86" s="475">
        <v>10</v>
      </c>
      <c r="I86" s="475">
        <v>10</v>
      </c>
      <c r="J86" s="475">
        <v>10</v>
      </c>
      <c r="K86" s="475">
        <v>10</v>
      </c>
      <c r="L86" s="461">
        <v>10</v>
      </c>
      <c r="M86" s="462" t="s">
        <v>32</v>
      </c>
      <c r="N86" s="559"/>
      <c r="O86" s="479">
        <f t="shared" si="2"/>
        <v>0</v>
      </c>
      <c r="P86" s="415"/>
      <c r="Q86" s="120"/>
      <c r="R86" s="53"/>
      <c r="S86" s="126"/>
      <c r="T86" s="124"/>
      <c r="U86" s="126"/>
      <c r="V86" s="126"/>
      <c r="W86" s="125"/>
      <c r="X86" s="53"/>
      <c r="Y86" s="53"/>
    </row>
    <row r="87" spans="1:25" ht="59.25" customHeight="1" thickTop="1" thickBot="1" x14ac:dyDescent="0.3">
      <c r="A87" s="53"/>
      <c r="B87" s="452" t="s">
        <v>215</v>
      </c>
      <c r="C87" s="494" t="s">
        <v>216</v>
      </c>
      <c r="D87" s="452" t="s">
        <v>217</v>
      </c>
      <c r="E87" s="481" t="s">
        <v>218</v>
      </c>
      <c r="F87" s="486" t="s">
        <v>187</v>
      </c>
      <c r="G87" s="530">
        <v>0</v>
      </c>
      <c r="H87" s="567">
        <v>0</v>
      </c>
      <c r="I87" s="567">
        <v>1</v>
      </c>
      <c r="J87" s="567">
        <v>1</v>
      </c>
      <c r="K87" s="567">
        <v>1</v>
      </c>
      <c r="L87" s="531">
        <f>K87</f>
        <v>1</v>
      </c>
      <c r="M87" s="457" t="s">
        <v>45</v>
      </c>
      <c r="N87" s="457"/>
      <c r="O87" s="458">
        <f t="shared" si="2"/>
        <v>0</v>
      </c>
      <c r="P87" s="415"/>
      <c r="Q87" s="120"/>
      <c r="R87" s="53"/>
      <c r="S87" s="57"/>
      <c r="T87" s="57"/>
      <c r="U87" s="57"/>
      <c r="V87" s="57"/>
      <c r="W87" s="57"/>
      <c r="X87" s="53"/>
      <c r="Y87" s="53"/>
    </row>
    <row r="88" spans="1:25" ht="44.25" customHeight="1" thickTop="1" thickBot="1" x14ac:dyDescent="0.3">
      <c r="A88" s="107"/>
      <c r="B88" s="464" t="s">
        <v>33</v>
      </c>
      <c r="C88" s="471" t="s">
        <v>219</v>
      </c>
      <c r="D88" s="821" t="s">
        <v>220</v>
      </c>
      <c r="E88" s="821"/>
      <c r="F88" s="602" t="s">
        <v>31</v>
      </c>
      <c r="G88" s="465">
        <v>0</v>
      </c>
      <c r="H88" s="504">
        <v>1</v>
      </c>
      <c r="I88" s="504">
        <v>1</v>
      </c>
      <c r="J88" s="504">
        <v>0</v>
      </c>
      <c r="K88" s="504">
        <v>0</v>
      </c>
      <c r="L88" s="465">
        <v>1</v>
      </c>
      <c r="M88" s="462" t="s">
        <v>32</v>
      </c>
      <c r="N88" s="504"/>
      <c r="O88" s="479">
        <f t="shared" si="2"/>
        <v>0</v>
      </c>
      <c r="P88" s="423"/>
      <c r="Q88" s="156"/>
      <c r="R88" s="53"/>
      <c r="S88" s="126"/>
      <c r="T88" s="124"/>
      <c r="U88" s="126"/>
      <c r="V88" s="126"/>
      <c r="W88" s="125"/>
      <c r="X88" s="53"/>
      <c r="Y88" s="53"/>
    </row>
    <row r="89" spans="1:25" s="398" customFormat="1" ht="54" customHeight="1" thickTop="1" thickBot="1" x14ac:dyDescent="0.3">
      <c r="A89" s="403"/>
      <c r="B89" s="489" t="s">
        <v>36</v>
      </c>
      <c r="C89" s="492" t="s">
        <v>221</v>
      </c>
      <c r="D89" s="834" t="s">
        <v>222</v>
      </c>
      <c r="E89" s="830"/>
      <c r="F89" s="602" t="s">
        <v>31</v>
      </c>
      <c r="G89" s="461">
        <v>0</v>
      </c>
      <c r="H89" s="475">
        <v>0</v>
      </c>
      <c r="I89" s="475">
        <v>1</v>
      </c>
      <c r="J89" s="475">
        <v>0</v>
      </c>
      <c r="K89" s="475">
        <v>0</v>
      </c>
      <c r="L89" s="461">
        <f>SUM(H89:K89)</f>
        <v>1</v>
      </c>
      <c r="M89" s="462" t="s">
        <v>32</v>
      </c>
      <c r="N89" s="475"/>
      <c r="O89" s="479">
        <f t="shared" si="2"/>
        <v>0</v>
      </c>
      <c r="P89" s="422" t="s">
        <v>901</v>
      </c>
      <c r="Q89" s="399"/>
      <c r="R89" s="397"/>
      <c r="S89" s="402"/>
      <c r="T89" s="400"/>
      <c r="U89" s="400"/>
      <c r="V89" s="400"/>
      <c r="W89" s="404"/>
      <c r="X89" s="397"/>
      <c r="Y89" s="397"/>
    </row>
    <row r="90" spans="1:25" ht="72.75" customHeight="1" thickTop="1" thickBot="1" x14ac:dyDescent="0.3">
      <c r="A90" s="245"/>
      <c r="B90" s="437" t="s">
        <v>223</v>
      </c>
      <c r="C90" s="496" t="s">
        <v>224</v>
      </c>
      <c r="D90" s="819" t="s">
        <v>225</v>
      </c>
      <c r="E90" s="819"/>
      <c r="F90" s="819"/>
      <c r="G90" s="590"/>
      <c r="H90" s="553"/>
      <c r="I90" s="553"/>
      <c r="J90" s="553"/>
      <c r="K90" s="553"/>
      <c r="L90" s="441"/>
      <c r="M90" s="442"/>
      <c r="N90" s="442"/>
      <c r="O90" s="497"/>
      <c r="P90" s="414"/>
      <c r="Q90" s="70"/>
      <c r="R90" s="70"/>
      <c r="S90" s="70"/>
      <c r="T90" s="70"/>
      <c r="U90" s="70"/>
      <c r="V90" s="70"/>
      <c r="W90" s="70"/>
      <c r="X90" s="77"/>
      <c r="Y90" s="53"/>
    </row>
    <row r="91" spans="1:25" ht="50.25" customHeight="1" thickTop="1" thickBot="1" x14ac:dyDescent="0.3">
      <c r="A91" s="53"/>
      <c r="B91" s="484" t="s">
        <v>227</v>
      </c>
      <c r="C91" s="484" t="s">
        <v>228</v>
      </c>
      <c r="D91" s="826" t="s">
        <v>229</v>
      </c>
      <c r="E91" s="827"/>
      <c r="F91" s="484" t="s">
        <v>226</v>
      </c>
      <c r="G91" s="444"/>
      <c r="H91" s="445"/>
      <c r="I91" s="445"/>
      <c r="J91" s="445"/>
      <c r="K91" s="445"/>
      <c r="L91" s="444"/>
      <c r="M91" s="445"/>
      <c r="N91" s="445"/>
      <c r="O91" s="498"/>
      <c r="P91" s="415"/>
      <c r="Q91" s="83"/>
      <c r="R91" s="53"/>
      <c r="S91" s="57"/>
      <c r="T91" s="57"/>
      <c r="U91" s="57"/>
      <c r="V91" s="57"/>
      <c r="W91" s="57"/>
      <c r="X91" s="53"/>
      <c r="Y91" s="53"/>
    </row>
    <row r="92" spans="1:25" ht="39" customHeight="1" thickTop="1" thickBot="1" x14ac:dyDescent="0.3">
      <c r="A92" s="53"/>
      <c r="B92" s="485" t="s">
        <v>230</v>
      </c>
      <c r="C92" s="448" t="s">
        <v>231</v>
      </c>
      <c r="D92" s="828" t="s">
        <v>232</v>
      </c>
      <c r="E92" s="825"/>
      <c r="F92" s="485" t="s">
        <v>226</v>
      </c>
      <c r="G92" s="544"/>
      <c r="H92" s="545"/>
      <c r="I92" s="545"/>
      <c r="J92" s="545"/>
      <c r="K92" s="545"/>
      <c r="L92" s="544"/>
      <c r="M92" s="450"/>
      <c r="N92" s="594"/>
      <c r="O92" s="546"/>
      <c r="P92" s="415"/>
      <c r="Q92" s="83"/>
      <c r="R92" s="53"/>
      <c r="S92" s="57"/>
      <c r="T92" s="57"/>
      <c r="U92" s="57"/>
      <c r="V92" s="57"/>
      <c r="W92" s="57"/>
      <c r="X92" s="53"/>
      <c r="Y92" s="53"/>
    </row>
    <row r="93" spans="1:25" ht="48" customHeight="1" thickTop="1" thickBot="1" x14ac:dyDescent="0.3">
      <c r="A93" s="53"/>
      <c r="B93" s="823" t="s">
        <v>233</v>
      </c>
      <c r="C93" s="453" t="s">
        <v>234</v>
      </c>
      <c r="D93" s="823" t="s">
        <v>235</v>
      </c>
      <c r="E93" s="478" t="s">
        <v>236</v>
      </c>
      <c r="F93" s="486" t="s">
        <v>237</v>
      </c>
      <c r="G93" s="526">
        <v>0</v>
      </c>
      <c r="H93" s="555">
        <v>0</v>
      </c>
      <c r="I93" s="555">
        <v>0</v>
      </c>
      <c r="J93" s="555">
        <v>0.1</v>
      </c>
      <c r="K93" s="555">
        <v>0.12</v>
      </c>
      <c r="L93" s="526">
        <f>SUBTOTAL(9,H93:K93)</f>
        <v>0.22</v>
      </c>
      <c r="M93" s="457" t="s">
        <v>45</v>
      </c>
      <c r="N93" s="540"/>
      <c r="O93" s="528">
        <f>+N93/L93</f>
        <v>0</v>
      </c>
      <c r="P93" s="415"/>
      <c r="Q93" s="120"/>
      <c r="R93" s="53"/>
      <c r="S93" s="57"/>
      <c r="T93" s="57"/>
      <c r="U93" s="57"/>
      <c r="V93" s="57"/>
      <c r="W93" s="57"/>
      <c r="X93" s="53"/>
      <c r="Y93" s="53"/>
    </row>
    <row r="94" spans="1:25" ht="54.75" customHeight="1" thickTop="1" thickBot="1" x14ac:dyDescent="0.3">
      <c r="A94" s="53"/>
      <c r="B94" s="823"/>
      <c r="C94" s="453" t="s">
        <v>238</v>
      </c>
      <c r="D94" s="823"/>
      <c r="E94" s="481" t="s">
        <v>239</v>
      </c>
      <c r="F94" s="486" t="s">
        <v>237</v>
      </c>
      <c r="G94" s="541">
        <v>1.9800000000000002E-2</v>
      </c>
      <c r="H94" s="568">
        <v>0.187</v>
      </c>
      <c r="I94" s="568">
        <v>0.18</v>
      </c>
      <c r="J94" s="568">
        <v>0.17499999999999999</v>
      </c>
      <c r="K94" s="568">
        <v>0.17</v>
      </c>
      <c r="L94" s="541">
        <f>+K94</f>
        <v>0.17</v>
      </c>
      <c r="M94" s="457" t="s">
        <v>45</v>
      </c>
      <c r="N94" s="540"/>
      <c r="O94" s="528">
        <f>+N94/L94</f>
        <v>0</v>
      </c>
      <c r="P94" s="415"/>
      <c r="Q94" s="120"/>
      <c r="R94" s="53"/>
      <c r="S94" s="57"/>
      <c r="T94" s="57"/>
      <c r="U94" s="57"/>
      <c r="V94" s="57"/>
      <c r="W94" s="57"/>
      <c r="X94" s="53"/>
      <c r="Y94" s="53"/>
    </row>
    <row r="95" spans="1:25" ht="41.25" customHeight="1" thickTop="1" thickBot="1" x14ac:dyDescent="0.3">
      <c r="A95" s="216"/>
      <c r="B95" s="459" t="s">
        <v>33</v>
      </c>
      <c r="C95" s="471" t="s">
        <v>240</v>
      </c>
      <c r="D95" s="821" t="s">
        <v>241</v>
      </c>
      <c r="E95" s="822"/>
      <c r="F95" s="602" t="s">
        <v>237</v>
      </c>
      <c r="G95" s="461">
        <v>0</v>
      </c>
      <c r="H95" s="475">
        <v>1</v>
      </c>
      <c r="I95" s="475">
        <v>0</v>
      </c>
      <c r="J95" s="475">
        <v>0</v>
      </c>
      <c r="K95" s="475">
        <v>0</v>
      </c>
      <c r="L95" s="461">
        <f>SUM(H95:K95)</f>
        <v>1</v>
      </c>
      <c r="M95" s="462" t="s">
        <v>32</v>
      </c>
      <c r="N95" s="475"/>
      <c r="O95" s="463">
        <f>+N95/L95</f>
        <v>0</v>
      </c>
      <c r="P95" s="415"/>
      <c r="Q95" s="120"/>
      <c r="R95" s="53"/>
      <c r="S95" s="124"/>
      <c r="T95" s="124"/>
      <c r="U95" s="124"/>
      <c r="V95" s="124"/>
      <c r="W95" s="125"/>
      <c r="X95" s="53"/>
      <c r="Y95" s="53"/>
    </row>
    <row r="96" spans="1:25" ht="44.25" customHeight="1" thickTop="1" thickBot="1" x14ac:dyDescent="0.3">
      <c r="A96" s="216"/>
      <c r="B96" s="459" t="s">
        <v>36</v>
      </c>
      <c r="C96" s="471" t="s">
        <v>242</v>
      </c>
      <c r="D96" s="821" t="s">
        <v>243</v>
      </c>
      <c r="E96" s="822"/>
      <c r="F96" s="602" t="s">
        <v>237</v>
      </c>
      <c r="G96" s="461">
        <v>0</v>
      </c>
      <c r="H96" s="475">
        <v>1</v>
      </c>
      <c r="I96" s="475">
        <v>0</v>
      </c>
      <c r="J96" s="475">
        <v>0</v>
      </c>
      <c r="K96" s="475">
        <v>0</v>
      </c>
      <c r="L96" s="461">
        <f>SUM(H96:K96)</f>
        <v>1</v>
      </c>
      <c r="M96" s="462" t="s">
        <v>32</v>
      </c>
      <c r="N96" s="475"/>
      <c r="O96" s="463">
        <f>+N96/L96</f>
        <v>0</v>
      </c>
      <c r="P96" s="415"/>
      <c r="Q96" s="120"/>
      <c r="R96" s="53"/>
      <c r="S96" s="124"/>
      <c r="T96" s="124"/>
      <c r="U96" s="124"/>
      <c r="V96" s="124"/>
      <c r="W96" s="125"/>
      <c r="X96" s="53"/>
      <c r="Y96" s="53"/>
    </row>
    <row r="97" spans="1:25" ht="45.75" customHeight="1" thickTop="1" thickBot="1" x14ac:dyDescent="0.3">
      <c r="A97" s="216"/>
      <c r="B97" s="459" t="s">
        <v>50</v>
      </c>
      <c r="C97" s="471" t="s">
        <v>244</v>
      </c>
      <c r="D97" s="821" t="s">
        <v>245</v>
      </c>
      <c r="E97" s="822"/>
      <c r="F97" s="602" t="s">
        <v>237</v>
      </c>
      <c r="G97" s="461">
        <v>0</v>
      </c>
      <c r="H97" s="475">
        <v>1</v>
      </c>
      <c r="I97" s="475">
        <v>0</v>
      </c>
      <c r="J97" s="475">
        <v>0</v>
      </c>
      <c r="K97" s="475">
        <v>0</v>
      </c>
      <c r="L97" s="461">
        <f>SUM(H97:K97)</f>
        <v>1</v>
      </c>
      <c r="M97" s="462" t="s">
        <v>32</v>
      </c>
      <c r="N97" s="475"/>
      <c r="O97" s="463">
        <f>+N97/L97</f>
        <v>0</v>
      </c>
      <c r="P97" s="415"/>
      <c r="Q97" s="120"/>
      <c r="R97" s="53"/>
      <c r="S97" s="124"/>
      <c r="T97" s="124"/>
      <c r="U97" s="124"/>
      <c r="V97" s="124"/>
      <c r="W97" s="125"/>
      <c r="X97" s="53"/>
      <c r="Y97" s="53"/>
    </row>
    <row r="98" spans="1:25" ht="44.25" customHeight="1" thickTop="1" thickBot="1" x14ac:dyDescent="0.3">
      <c r="A98" s="216"/>
      <c r="B98" s="459" t="s">
        <v>53</v>
      </c>
      <c r="C98" s="471" t="s">
        <v>246</v>
      </c>
      <c r="D98" s="821" t="s">
        <v>247</v>
      </c>
      <c r="E98" s="822"/>
      <c r="F98" s="602" t="s">
        <v>237</v>
      </c>
      <c r="G98" s="461"/>
      <c r="H98" s="475">
        <v>0</v>
      </c>
      <c r="I98" s="475">
        <v>1</v>
      </c>
      <c r="J98" s="475">
        <v>0</v>
      </c>
      <c r="K98" s="475">
        <v>0</v>
      </c>
      <c r="L98" s="461">
        <v>1</v>
      </c>
      <c r="M98" s="462" t="s">
        <v>32</v>
      </c>
      <c r="N98" s="475"/>
      <c r="O98" s="463"/>
      <c r="P98" s="415"/>
      <c r="Q98" s="120"/>
      <c r="R98" s="53"/>
      <c r="S98" s="124"/>
      <c r="T98" s="124"/>
      <c r="U98" s="124"/>
      <c r="V98" s="124"/>
      <c r="W98" s="125"/>
      <c r="X98" s="53"/>
      <c r="Y98" s="53"/>
    </row>
    <row r="99" spans="1:25" ht="39" customHeight="1" thickTop="1" thickBot="1" x14ac:dyDescent="0.3">
      <c r="A99" s="216"/>
      <c r="B99" s="459" t="s">
        <v>56</v>
      </c>
      <c r="C99" s="471" t="s">
        <v>248</v>
      </c>
      <c r="D99" s="821" t="s">
        <v>249</v>
      </c>
      <c r="E99" s="822"/>
      <c r="F99" s="602" t="s">
        <v>237</v>
      </c>
      <c r="G99" s="461"/>
      <c r="H99" s="475">
        <v>0</v>
      </c>
      <c r="I99" s="475">
        <v>25</v>
      </c>
      <c r="J99" s="475">
        <v>0</v>
      </c>
      <c r="K99" s="475">
        <v>0</v>
      </c>
      <c r="L99" s="461">
        <v>25</v>
      </c>
      <c r="M99" s="462" t="s">
        <v>32</v>
      </c>
      <c r="N99" s="475"/>
      <c r="O99" s="463"/>
      <c r="P99" s="415"/>
      <c r="Q99" s="120"/>
      <c r="R99" s="53"/>
      <c r="S99" s="124"/>
      <c r="T99" s="124"/>
      <c r="U99" s="124"/>
      <c r="V99" s="124"/>
      <c r="W99" s="125"/>
      <c r="X99" s="53"/>
      <c r="Y99" s="53"/>
    </row>
    <row r="100" spans="1:25" ht="45.75" customHeight="1" thickTop="1" thickBot="1" x14ac:dyDescent="0.3">
      <c r="A100" s="216"/>
      <c r="B100" s="459" t="s">
        <v>59</v>
      </c>
      <c r="C100" s="471" t="s">
        <v>250</v>
      </c>
      <c r="D100" s="821" t="s">
        <v>251</v>
      </c>
      <c r="E100" s="822"/>
      <c r="F100" s="602" t="s">
        <v>237</v>
      </c>
      <c r="G100" s="461"/>
      <c r="H100" s="475">
        <v>0</v>
      </c>
      <c r="I100" s="475">
        <v>30</v>
      </c>
      <c r="J100" s="475">
        <v>0</v>
      </c>
      <c r="K100" s="475">
        <v>0</v>
      </c>
      <c r="L100" s="461">
        <v>30</v>
      </c>
      <c r="M100" s="462" t="s">
        <v>32</v>
      </c>
      <c r="N100" s="475"/>
      <c r="O100" s="463"/>
      <c r="P100" s="415"/>
      <c r="Q100" s="120"/>
      <c r="R100" s="53"/>
      <c r="S100" s="124"/>
      <c r="T100" s="124"/>
      <c r="U100" s="124"/>
      <c r="V100" s="124"/>
      <c r="W100" s="125"/>
      <c r="X100" s="53"/>
      <c r="Y100" s="53"/>
    </row>
    <row r="101" spans="1:25" ht="37.5" customHeight="1" thickTop="1" thickBot="1" x14ac:dyDescent="0.3">
      <c r="A101" s="216"/>
      <c r="B101" s="459" t="s">
        <v>62</v>
      </c>
      <c r="C101" s="471" t="s">
        <v>252</v>
      </c>
      <c r="D101" s="821" t="s">
        <v>253</v>
      </c>
      <c r="E101" s="822"/>
      <c r="F101" s="602" t="s">
        <v>237</v>
      </c>
      <c r="G101" s="461">
        <v>0</v>
      </c>
      <c r="H101" s="475">
        <v>15</v>
      </c>
      <c r="I101" s="475">
        <v>0</v>
      </c>
      <c r="J101" s="475">
        <v>0</v>
      </c>
      <c r="K101" s="475">
        <v>0</v>
      </c>
      <c r="L101" s="461">
        <f>SUM(H101:K101)</f>
        <v>15</v>
      </c>
      <c r="M101" s="462" t="s">
        <v>32</v>
      </c>
      <c r="N101" s="475"/>
      <c r="O101" s="463">
        <f t="shared" ref="O101:O107" si="3">+N101/L101</f>
        <v>0</v>
      </c>
      <c r="P101" s="415"/>
      <c r="Q101" s="120"/>
      <c r="R101" s="53"/>
      <c r="S101" s="124"/>
      <c r="T101" s="124"/>
      <c r="U101" s="124"/>
      <c r="V101" s="124"/>
      <c r="W101" s="125"/>
      <c r="X101" s="53"/>
      <c r="Y101" s="53"/>
    </row>
    <row r="102" spans="1:25" ht="41.25" customHeight="1" thickTop="1" thickBot="1" x14ac:dyDescent="0.3">
      <c r="A102" s="216"/>
      <c r="B102" s="459" t="s">
        <v>65</v>
      </c>
      <c r="C102" s="471" t="s">
        <v>254</v>
      </c>
      <c r="D102" s="821" t="s">
        <v>255</v>
      </c>
      <c r="E102" s="822"/>
      <c r="F102" s="602" t="s">
        <v>237</v>
      </c>
      <c r="G102" s="461">
        <v>0</v>
      </c>
      <c r="H102" s="475">
        <v>1</v>
      </c>
      <c r="I102" s="475">
        <v>0</v>
      </c>
      <c r="J102" s="475">
        <v>0</v>
      </c>
      <c r="K102" s="475">
        <v>0</v>
      </c>
      <c r="L102" s="461">
        <f>SUM(H102:K102)</f>
        <v>1</v>
      </c>
      <c r="M102" s="462" t="s">
        <v>32</v>
      </c>
      <c r="N102" s="475"/>
      <c r="O102" s="463">
        <f t="shared" si="3"/>
        <v>0</v>
      </c>
      <c r="P102" s="415"/>
      <c r="Q102" s="120"/>
      <c r="R102" s="53"/>
      <c r="S102" s="124"/>
      <c r="T102" s="124"/>
      <c r="U102" s="124"/>
      <c r="V102" s="124"/>
      <c r="W102" s="125"/>
      <c r="X102" s="53"/>
      <c r="Y102" s="53"/>
    </row>
    <row r="103" spans="1:25" ht="34.5" customHeight="1" thickTop="1" thickBot="1" x14ac:dyDescent="0.3">
      <c r="A103" s="216"/>
      <c r="B103" s="459" t="s">
        <v>99</v>
      </c>
      <c r="C103" s="471" t="s">
        <v>256</v>
      </c>
      <c r="D103" s="821" t="s">
        <v>257</v>
      </c>
      <c r="E103" s="822"/>
      <c r="F103" s="602" t="s">
        <v>237</v>
      </c>
      <c r="G103" s="461">
        <v>0</v>
      </c>
      <c r="H103" s="475">
        <v>110</v>
      </c>
      <c r="I103" s="475">
        <v>0</v>
      </c>
      <c r="J103" s="475">
        <v>0</v>
      </c>
      <c r="K103" s="475">
        <v>0</v>
      </c>
      <c r="L103" s="461">
        <f>SUM(H103:K103)</f>
        <v>110</v>
      </c>
      <c r="M103" s="462" t="s">
        <v>32</v>
      </c>
      <c r="N103" s="475"/>
      <c r="O103" s="463">
        <f t="shared" si="3"/>
        <v>0</v>
      </c>
      <c r="P103" s="415"/>
      <c r="Q103" s="120"/>
      <c r="R103" s="53"/>
      <c r="S103" s="124"/>
      <c r="T103" s="124"/>
      <c r="U103" s="124"/>
      <c r="V103" s="124"/>
      <c r="W103" s="125"/>
      <c r="X103" s="53"/>
      <c r="Y103" s="53"/>
    </row>
    <row r="104" spans="1:25" ht="38.25" customHeight="1" thickTop="1" thickBot="1" x14ac:dyDescent="0.3">
      <c r="A104" s="107"/>
      <c r="B104" s="464" t="s">
        <v>66</v>
      </c>
      <c r="C104" s="460" t="s">
        <v>258</v>
      </c>
      <c r="D104" s="821" t="s">
        <v>259</v>
      </c>
      <c r="E104" s="822"/>
      <c r="F104" s="602" t="s">
        <v>237</v>
      </c>
      <c r="G104" s="465">
        <v>0</v>
      </c>
      <c r="H104" s="569">
        <v>26000</v>
      </c>
      <c r="I104" s="569">
        <v>26000</v>
      </c>
      <c r="J104" s="569">
        <v>26000</v>
      </c>
      <c r="K104" s="569">
        <v>26000</v>
      </c>
      <c r="L104" s="465">
        <f>SUBTOTAL(9,H104:K104)</f>
        <v>104000</v>
      </c>
      <c r="M104" s="462" t="s">
        <v>32</v>
      </c>
      <c r="N104" s="475"/>
      <c r="O104" s="463">
        <f t="shared" si="3"/>
        <v>0</v>
      </c>
      <c r="P104" s="417"/>
      <c r="Q104" s="111"/>
      <c r="R104" s="107"/>
      <c r="S104" s="112"/>
      <c r="T104" s="112"/>
      <c r="U104" s="112"/>
      <c r="V104" s="112"/>
      <c r="W104" s="114"/>
      <c r="X104" s="107"/>
      <c r="Y104" s="53"/>
    </row>
    <row r="105" spans="1:25" ht="36.75" customHeight="1" thickTop="1" thickBot="1" x14ac:dyDescent="0.3">
      <c r="A105" s="107"/>
      <c r="B105" s="464" t="s">
        <v>69</v>
      </c>
      <c r="C105" s="460" t="s">
        <v>260</v>
      </c>
      <c r="D105" s="821" t="s">
        <v>261</v>
      </c>
      <c r="E105" s="822"/>
      <c r="F105" s="602" t="s">
        <v>237</v>
      </c>
      <c r="G105" s="465">
        <v>0</v>
      </c>
      <c r="H105" s="503">
        <v>1</v>
      </c>
      <c r="I105" s="503">
        <v>1</v>
      </c>
      <c r="J105" s="503">
        <v>1</v>
      </c>
      <c r="K105" s="503">
        <v>1</v>
      </c>
      <c r="L105" s="468">
        <f>K105</f>
        <v>1</v>
      </c>
      <c r="M105" s="462" t="s">
        <v>45</v>
      </c>
      <c r="N105" s="475"/>
      <c r="O105" s="463">
        <f t="shared" si="3"/>
        <v>0</v>
      </c>
      <c r="P105" s="417"/>
      <c r="Q105" s="111"/>
      <c r="R105" s="107"/>
      <c r="S105" s="112"/>
      <c r="T105" s="112"/>
      <c r="U105" s="112"/>
      <c r="V105" s="112"/>
      <c r="W105" s="114"/>
      <c r="X105" s="107"/>
      <c r="Y105" s="53"/>
    </row>
    <row r="106" spans="1:25" ht="45" customHeight="1" thickTop="1" thickBot="1" x14ac:dyDescent="0.3">
      <c r="A106" s="107"/>
      <c r="B106" s="464" t="s">
        <v>72</v>
      </c>
      <c r="C106" s="460" t="s">
        <v>262</v>
      </c>
      <c r="D106" s="821" t="s">
        <v>263</v>
      </c>
      <c r="E106" s="822"/>
      <c r="F106" s="602" t="s">
        <v>237</v>
      </c>
      <c r="G106" s="465">
        <v>0</v>
      </c>
      <c r="H106" s="506">
        <v>0</v>
      </c>
      <c r="I106" s="506">
        <v>10</v>
      </c>
      <c r="J106" s="506">
        <v>12</v>
      </c>
      <c r="K106" s="506">
        <v>60</v>
      </c>
      <c r="L106" s="461">
        <f>SUM(H106:K106)</f>
        <v>82</v>
      </c>
      <c r="M106" s="462" t="s">
        <v>32</v>
      </c>
      <c r="N106" s="475"/>
      <c r="O106" s="463">
        <f t="shared" si="3"/>
        <v>0</v>
      </c>
      <c r="P106" s="417"/>
      <c r="Q106" s="111"/>
      <c r="R106" s="107"/>
      <c r="S106" s="112"/>
      <c r="T106" s="112"/>
      <c r="U106" s="112"/>
      <c r="V106" s="112"/>
      <c r="W106" s="114"/>
      <c r="X106" s="107"/>
      <c r="Y106" s="53"/>
    </row>
    <row r="107" spans="1:25" ht="34.5" customHeight="1" thickTop="1" thickBot="1" x14ac:dyDescent="0.3">
      <c r="A107" s="107"/>
      <c r="B107" s="464" t="s">
        <v>75</v>
      </c>
      <c r="C107" s="460" t="s">
        <v>264</v>
      </c>
      <c r="D107" s="821" t="s">
        <v>265</v>
      </c>
      <c r="E107" s="822"/>
      <c r="F107" s="602" t="s">
        <v>237</v>
      </c>
      <c r="G107" s="465">
        <v>0</v>
      </c>
      <c r="H107" s="506">
        <v>0</v>
      </c>
      <c r="I107" s="506">
        <v>1</v>
      </c>
      <c r="J107" s="506">
        <v>0</v>
      </c>
      <c r="K107" s="506">
        <v>0</v>
      </c>
      <c r="L107" s="461">
        <v>1</v>
      </c>
      <c r="M107" s="462" t="s">
        <v>32</v>
      </c>
      <c r="N107" s="475"/>
      <c r="O107" s="463">
        <f t="shared" si="3"/>
        <v>0</v>
      </c>
      <c r="P107" s="417"/>
      <c r="Q107" s="111"/>
      <c r="R107" s="107"/>
      <c r="S107" s="112"/>
      <c r="T107" s="112"/>
      <c r="U107" s="112"/>
      <c r="V107" s="112"/>
      <c r="W107" s="114"/>
      <c r="X107" s="107"/>
      <c r="Y107" s="53"/>
    </row>
    <row r="108" spans="1:25" ht="35.25" customHeight="1" thickTop="1" thickBot="1" x14ac:dyDescent="0.3">
      <c r="A108" s="107"/>
      <c r="B108" s="464" t="s">
        <v>78</v>
      </c>
      <c r="C108" s="460" t="s">
        <v>266</v>
      </c>
      <c r="D108" s="821" t="s">
        <v>267</v>
      </c>
      <c r="E108" s="822"/>
      <c r="F108" s="602" t="s">
        <v>237</v>
      </c>
      <c r="G108" s="465"/>
      <c r="H108" s="506">
        <v>0</v>
      </c>
      <c r="I108" s="506">
        <v>7</v>
      </c>
      <c r="J108" s="506">
        <v>0</v>
      </c>
      <c r="K108" s="506">
        <v>0</v>
      </c>
      <c r="L108" s="461">
        <v>7</v>
      </c>
      <c r="M108" s="462" t="s">
        <v>32</v>
      </c>
      <c r="N108" s="475"/>
      <c r="O108" s="463"/>
      <c r="P108" s="417"/>
      <c r="Q108" s="111"/>
      <c r="R108" s="107"/>
      <c r="S108" s="112"/>
      <c r="T108" s="112"/>
      <c r="U108" s="112"/>
      <c r="V108" s="112"/>
      <c r="W108" s="114"/>
      <c r="X108" s="107"/>
      <c r="Y108" s="53"/>
    </row>
    <row r="109" spans="1:25" ht="42.75" customHeight="1" thickTop="1" thickBot="1" x14ac:dyDescent="0.3">
      <c r="A109" s="107"/>
      <c r="B109" s="464" t="s">
        <v>82</v>
      </c>
      <c r="C109" s="460" t="s">
        <v>268</v>
      </c>
      <c r="D109" s="821" t="s">
        <v>269</v>
      </c>
      <c r="E109" s="822"/>
      <c r="F109" s="602" t="s">
        <v>237</v>
      </c>
      <c r="G109" s="465"/>
      <c r="H109" s="506">
        <v>0</v>
      </c>
      <c r="I109" s="506">
        <v>40</v>
      </c>
      <c r="J109" s="506">
        <v>0</v>
      </c>
      <c r="K109" s="506">
        <v>0</v>
      </c>
      <c r="L109" s="461">
        <v>40</v>
      </c>
      <c r="M109" s="462" t="s">
        <v>32</v>
      </c>
      <c r="N109" s="475"/>
      <c r="O109" s="463"/>
      <c r="P109" s="417"/>
      <c r="Q109" s="111"/>
      <c r="R109" s="107"/>
      <c r="S109" s="112"/>
      <c r="T109" s="112"/>
      <c r="U109" s="112"/>
      <c r="V109" s="112"/>
      <c r="W109" s="114"/>
      <c r="X109" s="107"/>
      <c r="Y109" s="53"/>
    </row>
    <row r="110" spans="1:25" ht="48" customHeight="1" thickTop="1" thickBot="1" x14ac:dyDescent="0.3">
      <c r="A110" s="107"/>
      <c r="B110" s="464" t="s">
        <v>334</v>
      </c>
      <c r="C110" s="460" t="s">
        <v>270</v>
      </c>
      <c r="D110" s="821" t="s">
        <v>271</v>
      </c>
      <c r="E110" s="822"/>
      <c r="F110" s="602" t="s">
        <v>237</v>
      </c>
      <c r="G110" s="465"/>
      <c r="H110" s="506">
        <v>0</v>
      </c>
      <c r="I110" s="506">
        <v>1</v>
      </c>
      <c r="J110" s="506">
        <v>0</v>
      </c>
      <c r="K110" s="506">
        <v>0</v>
      </c>
      <c r="L110" s="461">
        <v>1</v>
      </c>
      <c r="M110" s="462" t="s">
        <v>45</v>
      </c>
      <c r="N110" s="475"/>
      <c r="O110" s="463"/>
      <c r="P110" s="417"/>
      <c r="Q110" s="111"/>
      <c r="R110" s="107"/>
      <c r="S110" s="112"/>
      <c r="T110" s="112"/>
      <c r="U110" s="112"/>
      <c r="V110" s="112"/>
      <c r="W110" s="114"/>
      <c r="X110" s="107"/>
      <c r="Y110" s="53"/>
    </row>
    <row r="111" spans="1:25" ht="81" customHeight="1" thickTop="1" thickBot="1" x14ac:dyDescent="0.3">
      <c r="A111" s="53"/>
      <c r="B111" s="452" t="s">
        <v>272</v>
      </c>
      <c r="C111" s="453" t="s">
        <v>273</v>
      </c>
      <c r="D111" s="452" t="s">
        <v>274</v>
      </c>
      <c r="E111" s="481" t="s">
        <v>910</v>
      </c>
      <c r="F111" s="486" t="s">
        <v>275</v>
      </c>
      <c r="G111" s="530">
        <v>0</v>
      </c>
      <c r="H111" s="570">
        <v>3244</v>
      </c>
      <c r="I111" s="570">
        <v>3244</v>
      </c>
      <c r="J111" s="570">
        <v>3244</v>
      </c>
      <c r="K111" s="570">
        <v>3244</v>
      </c>
      <c r="L111" s="532">
        <f>K111</f>
        <v>3244</v>
      </c>
      <c r="M111" s="457" t="s">
        <v>32</v>
      </c>
      <c r="N111" s="540"/>
      <c r="O111" s="528">
        <f t="shared" ref="O111:O118" si="4">+N111/L111</f>
        <v>0</v>
      </c>
      <c r="P111" s="415"/>
      <c r="Q111" s="120"/>
      <c r="R111" s="53"/>
      <c r="S111" s="57"/>
      <c r="T111" s="57"/>
      <c r="U111" s="57"/>
      <c r="V111" s="57"/>
      <c r="W111" s="57"/>
      <c r="X111" s="53"/>
      <c r="Y111" s="53"/>
    </row>
    <row r="112" spans="1:25" ht="46.5" customHeight="1" thickTop="1" thickBot="1" x14ac:dyDescent="0.3">
      <c r="A112" s="216"/>
      <c r="B112" s="459" t="s">
        <v>33</v>
      </c>
      <c r="C112" s="471" t="s">
        <v>276</v>
      </c>
      <c r="D112" s="821" t="s">
        <v>277</v>
      </c>
      <c r="E112" s="822"/>
      <c r="F112" s="602" t="s">
        <v>237</v>
      </c>
      <c r="G112" s="461">
        <v>0</v>
      </c>
      <c r="H112" s="475">
        <v>1</v>
      </c>
      <c r="I112" s="475">
        <v>0</v>
      </c>
      <c r="J112" s="475">
        <v>0</v>
      </c>
      <c r="K112" s="475">
        <v>0</v>
      </c>
      <c r="L112" s="461">
        <f>SUM(H112:K112)</f>
        <v>1</v>
      </c>
      <c r="M112" s="462" t="s">
        <v>32</v>
      </c>
      <c r="N112" s="475"/>
      <c r="O112" s="463">
        <f t="shared" si="4"/>
        <v>0</v>
      </c>
      <c r="P112" s="415"/>
      <c r="Q112" s="120"/>
      <c r="R112" s="53"/>
      <c r="S112" s="124"/>
      <c r="T112" s="124"/>
      <c r="U112" s="124"/>
      <c r="V112" s="124"/>
      <c r="W112" s="125"/>
      <c r="X112" s="53"/>
      <c r="Y112" s="53"/>
    </row>
    <row r="113" spans="1:25" ht="60.75" customHeight="1" thickTop="1" thickBot="1" x14ac:dyDescent="0.3">
      <c r="A113" s="216"/>
      <c r="B113" s="459" t="s">
        <v>36</v>
      </c>
      <c r="C113" s="471" t="s">
        <v>278</v>
      </c>
      <c r="D113" s="821" t="s">
        <v>279</v>
      </c>
      <c r="E113" s="822"/>
      <c r="F113" s="602" t="s">
        <v>237</v>
      </c>
      <c r="G113" s="461">
        <v>0</v>
      </c>
      <c r="H113" s="475">
        <v>1</v>
      </c>
      <c r="I113" s="475">
        <v>0</v>
      </c>
      <c r="J113" s="475">
        <v>0</v>
      </c>
      <c r="K113" s="475">
        <v>0</v>
      </c>
      <c r="L113" s="461">
        <f>SUM(H113:K113)</f>
        <v>1</v>
      </c>
      <c r="M113" s="462" t="s">
        <v>32</v>
      </c>
      <c r="N113" s="475"/>
      <c r="O113" s="463">
        <f t="shared" si="4"/>
        <v>0</v>
      </c>
      <c r="P113" s="415"/>
      <c r="Q113" s="120"/>
      <c r="R113" s="53"/>
      <c r="S113" s="124"/>
      <c r="T113" s="124"/>
      <c r="U113" s="124"/>
      <c r="V113" s="124"/>
      <c r="W113" s="125"/>
      <c r="X113" s="53"/>
      <c r="Y113" s="53"/>
    </row>
    <row r="114" spans="1:25" ht="43.5" customHeight="1" thickTop="1" thickBot="1" x14ac:dyDescent="0.3">
      <c r="A114" s="107"/>
      <c r="B114" s="464" t="s">
        <v>50</v>
      </c>
      <c r="C114" s="460" t="s">
        <v>281</v>
      </c>
      <c r="D114" s="824" t="s">
        <v>282</v>
      </c>
      <c r="E114" s="825"/>
      <c r="F114" s="602" t="s">
        <v>237</v>
      </c>
      <c r="G114" s="465">
        <v>2</v>
      </c>
      <c r="H114" s="504">
        <v>1</v>
      </c>
      <c r="I114" s="504">
        <v>1</v>
      </c>
      <c r="J114" s="504">
        <v>1</v>
      </c>
      <c r="K114" s="504">
        <v>1</v>
      </c>
      <c r="L114" s="465">
        <f>SUBTOTAL(9,H114:K114)</f>
        <v>4</v>
      </c>
      <c r="M114" s="462" t="s">
        <v>32</v>
      </c>
      <c r="N114" s="475"/>
      <c r="O114" s="463">
        <f t="shared" si="4"/>
        <v>0</v>
      </c>
      <c r="P114" s="417"/>
      <c r="Q114" s="111"/>
      <c r="R114" s="107"/>
      <c r="S114" s="112"/>
      <c r="T114" s="112"/>
      <c r="U114" s="112"/>
      <c r="V114" s="112"/>
      <c r="W114" s="114"/>
      <c r="X114" s="107"/>
      <c r="Y114" s="53"/>
    </row>
    <row r="115" spans="1:25" ht="71.25" customHeight="1" thickTop="1" thickBot="1" x14ac:dyDescent="0.3">
      <c r="A115" s="107"/>
      <c r="B115" s="464" t="s">
        <v>53</v>
      </c>
      <c r="C115" s="460" t="s">
        <v>283</v>
      </c>
      <c r="D115" s="824" t="s">
        <v>284</v>
      </c>
      <c r="E115" s="825"/>
      <c r="F115" s="602" t="s">
        <v>237</v>
      </c>
      <c r="G115" s="465">
        <v>0</v>
      </c>
      <c r="H115" s="504">
        <v>2</v>
      </c>
      <c r="I115" s="504">
        <v>2</v>
      </c>
      <c r="J115" s="504">
        <v>1</v>
      </c>
      <c r="K115" s="504">
        <v>0</v>
      </c>
      <c r="L115" s="465">
        <f>SUBTOTAL(9,H115:K115)</f>
        <v>5</v>
      </c>
      <c r="M115" s="462" t="s">
        <v>32</v>
      </c>
      <c r="N115" s="475"/>
      <c r="O115" s="463">
        <f t="shared" si="4"/>
        <v>0</v>
      </c>
      <c r="P115" s="417"/>
      <c r="Q115" s="111"/>
      <c r="R115" s="107"/>
      <c r="S115" s="112"/>
      <c r="T115" s="112"/>
      <c r="U115" s="112"/>
      <c r="V115" s="112"/>
      <c r="W115" s="114"/>
      <c r="X115" s="107"/>
      <c r="Y115" s="53"/>
    </row>
    <row r="116" spans="1:25" ht="44.25" customHeight="1" thickTop="1" thickBot="1" x14ac:dyDescent="0.3">
      <c r="A116" s="107"/>
      <c r="B116" s="464" t="s">
        <v>56</v>
      </c>
      <c r="C116" s="460" t="s">
        <v>285</v>
      </c>
      <c r="D116" s="824" t="s">
        <v>286</v>
      </c>
      <c r="E116" s="825"/>
      <c r="F116" s="602" t="s">
        <v>237</v>
      </c>
      <c r="G116" s="465">
        <v>0</v>
      </c>
      <c r="H116" s="504">
        <v>1</v>
      </c>
      <c r="I116" s="504">
        <v>0</v>
      </c>
      <c r="J116" s="504">
        <v>0</v>
      </c>
      <c r="K116" s="504">
        <v>0</v>
      </c>
      <c r="L116" s="465">
        <v>1</v>
      </c>
      <c r="M116" s="462" t="s">
        <v>32</v>
      </c>
      <c r="N116" s="475"/>
      <c r="O116" s="463">
        <f t="shared" si="4"/>
        <v>0</v>
      </c>
      <c r="P116" s="417"/>
      <c r="Q116" s="111"/>
      <c r="R116" s="107"/>
      <c r="S116" s="112"/>
      <c r="T116" s="112"/>
      <c r="U116" s="112"/>
      <c r="V116" s="112"/>
      <c r="W116" s="114"/>
      <c r="X116" s="107"/>
      <c r="Y116" s="53"/>
    </row>
    <row r="117" spans="1:25" ht="42.75" customHeight="1" thickTop="1" thickBot="1" x14ac:dyDescent="0.3">
      <c r="A117" s="216"/>
      <c r="B117" s="459" t="s">
        <v>59</v>
      </c>
      <c r="C117" s="460" t="s">
        <v>287</v>
      </c>
      <c r="D117" s="824" t="s">
        <v>288</v>
      </c>
      <c r="E117" s="825"/>
      <c r="F117" s="602" t="s">
        <v>237</v>
      </c>
      <c r="G117" s="465">
        <v>0</v>
      </c>
      <c r="H117" s="504">
        <v>1</v>
      </c>
      <c r="I117" s="504">
        <v>1</v>
      </c>
      <c r="J117" s="504">
        <v>1</v>
      </c>
      <c r="K117" s="504">
        <v>1</v>
      </c>
      <c r="L117" s="465">
        <f>SUBTOTAL(9,H117:K117)</f>
        <v>4</v>
      </c>
      <c r="M117" s="462" t="s">
        <v>32</v>
      </c>
      <c r="N117" s="475"/>
      <c r="O117" s="463">
        <f t="shared" si="4"/>
        <v>0</v>
      </c>
      <c r="P117" s="417"/>
      <c r="Q117" s="111"/>
      <c r="R117" s="107"/>
      <c r="S117" s="112"/>
      <c r="T117" s="112"/>
      <c r="U117" s="112"/>
      <c r="V117" s="112"/>
      <c r="W117" s="114"/>
      <c r="X117" s="107"/>
      <c r="Y117" s="53"/>
    </row>
    <row r="118" spans="1:25" ht="42.75" customHeight="1" thickTop="1" thickBot="1" x14ac:dyDescent="0.3">
      <c r="A118" s="216"/>
      <c r="B118" s="459" t="s">
        <v>62</v>
      </c>
      <c r="C118" s="460" t="s">
        <v>289</v>
      </c>
      <c r="D118" s="840" t="s">
        <v>290</v>
      </c>
      <c r="E118" s="822"/>
      <c r="F118" s="602" t="s">
        <v>237</v>
      </c>
      <c r="G118" s="461">
        <v>0</v>
      </c>
      <c r="H118" s="475">
        <v>4</v>
      </c>
      <c r="I118" s="475">
        <v>5</v>
      </c>
      <c r="J118" s="475">
        <v>7</v>
      </c>
      <c r="K118" s="475">
        <v>10</v>
      </c>
      <c r="L118" s="461">
        <f>K118</f>
        <v>10</v>
      </c>
      <c r="M118" s="462" t="s">
        <v>32</v>
      </c>
      <c r="N118" s="475"/>
      <c r="O118" s="463">
        <f t="shared" si="4"/>
        <v>0</v>
      </c>
      <c r="P118" s="423"/>
      <c r="Q118" s="125"/>
      <c r="R118" s="53"/>
      <c r="S118" s="124"/>
      <c r="T118" s="124"/>
      <c r="U118" s="124"/>
      <c r="V118" s="124"/>
      <c r="W118" s="125"/>
      <c r="X118" s="53"/>
      <c r="Y118" s="53"/>
    </row>
    <row r="119" spans="1:25" ht="76.5" customHeight="1" thickTop="1" thickBot="1" x14ac:dyDescent="0.3">
      <c r="A119" s="245"/>
      <c r="B119" s="438" t="s">
        <v>291</v>
      </c>
      <c r="C119" s="496" t="s">
        <v>292</v>
      </c>
      <c r="D119" s="819" t="s">
        <v>293</v>
      </c>
      <c r="E119" s="819"/>
      <c r="F119" s="819"/>
      <c r="G119" s="590"/>
      <c r="H119" s="553"/>
      <c r="I119" s="553"/>
      <c r="J119" s="553"/>
      <c r="K119" s="553"/>
      <c r="L119" s="441"/>
      <c r="M119" s="442"/>
      <c r="N119" s="442"/>
      <c r="O119" s="497"/>
      <c r="P119" s="414"/>
      <c r="Q119" s="70"/>
      <c r="R119" s="70"/>
      <c r="S119" s="70"/>
      <c r="T119" s="70"/>
      <c r="U119" s="70"/>
      <c r="V119" s="70"/>
      <c r="W119" s="70"/>
      <c r="X119" s="77"/>
      <c r="Y119" s="53"/>
    </row>
    <row r="120" spans="1:25" ht="59.25" customHeight="1" thickTop="1" thickBot="1" x14ac:dyDescent="0.3">
      <c r="A120" s="53"/>
      <c r="B120" s="443" t="s">
        <v>295</v>
      </c>
      <c r="C120" s="443" t="s">
        <v>296</v>
      </c>
      <c r="D120" s="820" t="s">
        <v>297</v>
      </c>
      <c r="E120" s="846"/>
      <c r="F120" s="443" t="s">
        <v>294</v>
      </c>
      <c r="G120" s="444"/>
      <c r="H120" s="445"/>
      <c r="I120" s="445"/>
      <c r="J120" s="445"/>
      <c r="K120" s="445"/>
      <c r="L120" s="444"/>
      <c r="M120" s="445"/>
      <c r="N120" s="445"/>
      <c r="O120" s="498"/>
      <c r="P120" s="415"/>
      <c r="Q120" s="70"/>
      <c r="R120" s="53"/>
      <c r="S120" s="84"/>
      <c r="T120" s="84"/>
      <c r="U120" s="84"/>
      <c r="V120" s="84"/>
      <c r="W120" s="84"/>
      <c r="X120" s="53"/>
      <c r="Y120" s="53"/>
    </row>
    <row r="121" spans="1:25" ht="58.5" customHeight="1" thickTop="1" thickBot="1" x14ac:dyDescent="0.3">
      <c r="A121" s="53"/>
      <c r="B121" s="447" t="s">
        <v>298</v>
      </c>
      <c r="C121" s="448" t="s">
        <v>299</v>
      </c>
      <c r="D121" s="844" t="s">
        <v>300</v>
      </c>
      <c r="E121" s="845"/>
      <c r="F121" s="447" t="s">
        <v>301</v>
      </c>
      <c r="G121" s="449"/>
      <c r="H121" s="450"/>
      <c r="I121" s="450"/>
      <c r="J121" s="450"/>
      <c r="K121" s="450"/>
      <c r="L121" s="449"/>
      <c r="M121" s="450"/>
      <c r="N121" s="450"/>
      <c r="O121" s="499"/>
      <c r="P121" s="415"/>
      <c r="Q121" s="70"/>
      <c r="R121" s="53"/>
      <c r="S121" s="57"/>
      <c r="T121" s="57"/>
      <c r="U121" s="57"/>
      <c r="V121" s="57"/>
      <c r="W121" s="57"/>
      <c r="X121" s="53"/>
      <c r="Y121" s="53"/>
    </row>
    <row r="122" spans="1:25" ht="62.25" customHeight="1" thickTop="1" thickBot="1" x14ac:dyDescent="0.3">
      <c r="A122" s="53"/>
      <c r="B122" s="823" t="s">
        <v>302</v>
      </c>
      <c r="C122" s="453" t="s">
        <v>303</v>
      </c>
      <c r="D122" s="818" t="s">
        <v>304</v>
      </c>
      <c r="E122" s="598" t="s">
        <v>305</v>
      </c>
      <c r="F122" s="604" t="s">
        <v>301</v>
      </c>
      <c r="G122" s="550">
        <v>0</v>
      </c>
      <c r="H122" s="571">
        <v>0</v>
      </c>
      <c r="I122" s="571">
        <v>2</v>
      </c>
      <c r="J122" s="571">
        <v>0</v>
      </c>
      <c r="K122" s="571">
        <v>0</v>
      </c>
      <c r="L122" s="550">
        <f>SUM(H122:K122)</f>
        <v>2</v>
      </c>
      <c r="M122" s="457" t="s">
        <v>32</v>
      </c>
      <c r="N122" s="457"/>
      <c r="O122" s="458">
        <f>+N122/L122</f>
        <v>0</v>
      </c>
      <c r="P122" s="415"/>
      <c r="Q122" s="120"/>
      <c r="R122" s="53"/>
      <c r="S122" s="57"/>
      <c r="T122" s="57"/>
      <c r="U122" s="57"/>
      <c r="V122" s="57"/>
      <c r="W122" s="57"/>
      <c r="X122" s="53"/>
      <c r="Y122" s="53"/>
    </row>
    <row r="123" spans="1:25" ht="66" customHeight="1" thickTop="1" thickBot="1" x14ac:dyDescent="0.3">
      <c r="A123" s="53"/>
      <c r="B123" s="823"/>
      <c r="C123" s="453" t="s">
        <v>306</v>
      </c>
      <c r="D123" s="818"/>
      <c r="E123" s="599" t="s">
        <v>307</v>
      </c>
      <c r="F123" s="604" t="s">
        <v>301</v>
      </c>
      <c r="G123" s="550">
        <v>0</v>
      </c>
      <c r="H123" s="571">
        <v>2</v>
      </c>
      <c r="I123" s="571">
        <v>2</v>
      </c>
      <c r="J123" s="571">
        <v>2</v>
      </c>
      <c r="K123" s="571">
        <v>2</v>
      </c>
      <c r="L123" s="550">
        <f>SUM(H123:K123)</f>
        <v>8</v>
      </c>
      <c r="M123" s="457" t="s">
        <v>32</v>
      </c>
      <c r="N123" s="457"/>
      <c r="O123" s="458">
        <f>+N123/L123</f>
        <v>0</v>
      </c>
      <c r="P123" s="415"/>
      <c r="Q123" s="120"/>
      <c r="R123" s="53"/>
      <c r="S123" s="57"/>
      <c r="T123" s="57"/>
      <c r="U123" s="57"/>
      <c r="V123" s="57"/>
      <c r="W123" s="57"/>
      <c r="X123" s="53"/>
      <c r="Y123" s="53"/>
    </row>
    <row r="124" spans="1:25" ht="52.5" customHeight="1" thickTop="1" thickBot="1" x14ac:dyDescent="0.3">
      <c r="A124" s="216"/>
      <c r="B124" s="823"/>
      <c r="C124" s="453" t="s">
        <v>308</v>
      </c>
      <c r="D124" s="818"/>
      <c r="E124" s="609" t="s">
        <v>309</v>
      </c>
      <c r="F124" s="605" t="s">
        <v>301</v>
      </c>
      <c r="G124" s="550">
        <v>0</v>
      </c>
      <c r="H124" s="572">
        <v>0</v>
      </c>
      <c r="I124" s="573">
        <v>0.85</v>
      </c>
      <c r="J124" s="573">
        <v>0.85</v>
      </c>
      <c r="K124" s="573">
        <v>0.85</v>
      </c>
      <c r="L124" s="595">
        <v>0.85</v>
      </c>
      <c r="M124" s="533" t="s">
        <v>45</v>
      </c>
      <c r="N124" s="533"/>
      <c r="O124" s="458"/>
      <c r="P124" s="415"/>
      <c r="Q124" s="120"/>
      <c r="R124" s="53"/>
      <c r="S124" s="57"/>
      <c r="T124" s="57"/>
      <c r="U124" s="57"/>
      <c r="V124" s="57"/>
      <c r="W124" s="57"/>
      <c r="X124" s="53"/>
      <c r="Y124" s="53"/>
    </row>
    <row r="125" spans="1:25" ht="36.75" customHeight="1" thickTop="1" thickBot="1" x14ac:dyDescent="0.3">
      <c r="A125" s="216"/>
      <c r="B125" s="500" t="s">
        <v>33</v>
      </c>
      <c r="C125" s="494" t="s">
        <v>310</v>
      </c>
      <c r="D125" s="821" t="s">
        <v>311</v>
      </c>
      <c r="E125" s="822"/>
      <c r="F125" s="602" t="s">
        <v>301</v>
      </c>
      <c r="G125" s="501">
        <v>1</v>
      </c>
      <c r="H125" s="574">
        <v>1</v>
      </c>
      <c r="I125" s="574">
        <v>1</v>
      </c>
      <c r="J125" s="574">
        <v>1</v>
      </c>
      <c r="K125" s="574">
        <v>1</v>
      </c>
      <c r="L125" s="501">
        <v>1</v>
      </c>
      <c r="M125" s="462" t="s">
        <v>32</v>
      </c>
      <c r="N125" s="475"/>
      <c r="O125" s="463"/>
      <c r="P125" s="415"/>
      <c r="Q125" s="120"/>
      <c r="R125" s="53"/>
      <c r="S125" s="57"/>
      <c r="T125" s="57"/>
      <c r="U125" s="57"/>
      <c r="V125" s="57"/>
      <c r="W125" s="57"/>
      <c r="X125" s="53"/>
      <c r="Y125" s="53"/>
    </row>
    <row r="126" spans="1:25" ht="35.25" customHeight="1" thickTop="1" thickBot="1" x14ac:dyDescent="0.3">
      <c r="A126" s="216"/>
      <c r="B126" s="459" t="s">
        <v>36</v>
      </c>
      <c r="C126" s="471" t="s">
        <v>312</v>
      </c>
      <c r="D126" s="821" t="s">
        <v>313</v>
      </c>
      <c r="E126" s="822"/>
      <c r="F126" s="602" t="s">
        <v>301</v>
      </c>
      <c r="G126" s="465">
        <v>0</v>
      </c>
      <c r="H126" s="504">
        <v>0</v>
      </c>
      <c r="I126" s="504">
        <v>2</v>
      </c>
      <c r="J126" s="504">
        <v>0</v>
      </c>
      <c r="K126" s="504">
        <v>0</v>
      </c>
      <c r="L126" s="465">
        <v>2</v>
      </c>
      <c r="M126" s="462" t="s">
        <v>32</v>
      </c>
      <c r="N126" s="475"/>
      <c r="O126" s="463">
        <f t="shared" ref="O126:O143" si="5">+N126/L126</f>
        <v>0</v>
      </c>
      <c r="P126" s="416"/>
      <c r="Q126" s="309"/>
      <c r="R126" s="53"/>
      <c r="S126" s="125"/>
      <c r="T126" s="124"/>
      <c r="U126" s="124"/>
      <c r="V126" s="124"/>
      <c r="W126" s="145"/>
      <c r="X126" s="53"/>
      <c r="Y126" s="53"/>
    </row>
    <row r="127" spans="1:25" ht="33.75" customHeight="1" thickTop="1" thickBot="1" x14ac:dyDescent="0.3">
      <c r="A127" s="216"/>
      <c r="B127" s="459" t="s">
        <v>50</v>
      </c>
      <c r="C127" s="471" t="s">
        <v>314</v>
      </c>
      <c r="D127" s="821" t="s">
        <v>315</v>
      </c>
      <c r="E127" s="822"/>
      <c r="F127" s="602" t="s">
        <v>301</v>
      </c>
      <c r="G127" s="465">
        <v>0</v>
      </c>
      <c r="H127" s="504">
        <v>2</v>
      </c>
      <c r="I127" s="504">
        <v>2</v>
      </c>
      <c r="J127" s="504">
        <v>2</v>
      </c>
      <c r="K127" s="504">
        <v>2</v>
      </c>
      <c r="L127" s="465">
        <v>8</v>
      </c>
      <c r="M127" s="462" t="s">
        <v>32</v>
      </c>
      <c r="N127" s="475"/>
      <c r="O127" s="463">
        <f t="shared" si="5"/>
        <v>0</v>
      </c>
      <c r="P127" s="416"/>
      <c r="Q127" s="309"/>
      <c r="R127" s="53"/>
      <c r="S127" s="125"/>
      <c r="T127" s="124"/>
      <c r="U127" s="124"/>
      <c r="V127" s="124"/>
      <c r="W127" s="145"/>
      <c r="X127" s="53"/>
      <c r="Y127" s="53"/>
    </row>
    <row r="128" spans="1:25" ht="33.75" customHeight="1" thickTop="1" thickBot="1" x14ac:dyDescent="0.3">
      <c r="A128" s="216"/>
      <c r="B128" s="459" t="s">
        <v>53</v>
      </c>
      <c r="C128" s="471" t="s">
        <v>316</v>
      </c>
      <c r="D128" s="821" t="s">
        <v>317</v>
      </c>
      <c r="E128" s="822"/>
      <c r="F128" s="602" t="s">
        <v>301</v>
      </c>
      <c r="G128" s="461">
        <v>750</v>
      </c>
      <c r="H128" s="475">
        <v>750</v>
      </c>
      <c r="I128" s="475">
        <v>0</v>
      </c>
      <c r="J128" s="475">
        <v>300</v>
      </c>
      <c r="K128" s="475">
        <v>0</v>
      </c>
      <c r="L128" s="461">
        <f>SUM(H128:K128)</f>
        <v>1050</v>
      </c>
      <c r="M128" s="462" t="s">
        <v>32</v>
      </c>
      <c r="N128" s="475"/>
      <c r="O128" s="463">
        <f t="shared" si="5"/>
        <v>0</v>
      </c>
      <c r="P128" s="424"/>
      <c r="Q128" s="309"/>
      <c r="R128" s="53"/>
      <c r="S128" s="124"/>
      <c r="T128" s="124"/>
      <c r="U128" s="124"/>
      <c r="V128" s="124"/>
      <c r="W128" s="125"/>
      <c r="X128" s="53"/>
      <c r="Y128" s="53"/>
    </row>
    <row r="129" spans="1:25" ht="33" customHeight="1" thickTop="1" thickBot="1" x14ac:dyDescent="0.3">
      <c r="A129" s="216"/>
      <c r="B129" s="459" t="s">
        <v>56</v>
      </c>
      <c r="C129" s="471" t="s">
        <v>318</v>
      </c>
      <c r="D129" s="821" t="s">
        <v>319</v>
      </c>
      <c r="E129" s="822"/>
      <c r="F129" s="602" t="s">
        <v>301</v>
      </c>
      <c r="G129" s="461">
        <v>0</v>
      </c>
      <c r="H129" s="475">
        <v>1200</v>
      </c>
      <c r="I129" s="475">
        <v>2400</v>
      </c>
      <c r="J129" s="475">
        <v>1200</v>
      </c>
      <c r="K129" s="475">
        <v>1200</v>
      </c>
      <c r="L129" s="461">
        <v>4800</v>
      </c>
      <c r="M129" s="462" t="s">
        <v>32</v>
      </c>
      <c r="N129" s="475"/>
      <c r="O129" s="463">
        <f t="shared" si="5"/>
        <v>0</v>
      </c>
      <c r="P129" s="424"/>
      <c r="Q129" s="309"/>
      <c r="R129" s="53"/>
      <c r="S129" s="124"/>
      <c r="T129" s="124"/>
      <c r="U129" s="124"/>
      <c r="V129" s="124"/>
      <c r="W129" s="125"/>
      <c r="X129" s="53"/>
      <c r="Y129" s="53"/>
    </row>
    <row r="130" spans="1:25" ht="31.5" customHeight="1" thickTop="1" thickBot="1" x14ac:dyDescent="0.3">
      <c r="A130" s="216"/>
      <c r="B130" s="459" t="s">
        <v>59</v>
      </c>
      <c r="C130" s="471" t="s">
        <v>320</v>
      </c>
      <c r="D130" s="821" t="s">
        <v>321</v>
      </c>
      <c r="E130" s="822"/>
      <c r="F130" s="602" t="s">
        <v>301</v>
      </c>
      <c r="G130" s="461">
        <v>0</v>
      </c>
      <c r="H130" s="475">
        <v>8000</v>
      </c>
      <c r="I130" s="475">
        <v>5000</v>
      </c>
      <c r="J130" s="475">
        <v>5000</v>
      </c>
      <c r="K130" s="475">
        <v>5000</v>
      </c>
      <c r="L130" s="461">
        <f>+MAX(H130:K130)</f>
        <v>8000</v>
      </c>
      <c r="M130" s="462" t="s">
        <v>32</v>
      </c>
      <c r="N130" s="475"/>
      <c r="O130" s="463">
        <f t="shared" si="5"/>
        <v>0</v>
      </c>
      <c r="P130" s="424"/>
      <c r="Q130" s="309"/>
      <c r="R130" s="53"/>
      <c r="S130" s="124"/>
      <c r="T130" s="124"/>
      <c r="U130" s="124"/>
      <c r="V130" s="124"/>
      <c r="W130" s="125"/>
      <c r="X130" s="53"/>
      <c r="Y130" s="53"/>
    </row>
    <row r="131" spans="1:25" ht="38.25" customHeight="1" thickTop="1" thickBot="1" x14ac:dyDescent="0.3">
      <c r="A131" s="216"/>
      <c r="B131" s="459" t="s">
        <v>62</v>
      </c>
      <c r="C131" s="471" t="s">
        <v>322</v>
      </c>
      <c r="D131" s="821" t="s">
        <v>323</v>
      </c>
      <c r="E131" s="822"/>
      <c r="F131" s="602" t="s">
        <v>301</v>
      </c>
      <c r="G131" s="461">
        <v>0</v>
      </c>
      <c r="H131" s="475">
        <v>120</v>
      </c>
      <c r="I131" s="475">
        <v>120</v>
      </c>
      <c r="J131" s="475">
        <v>120</v>
      </c>
      <c r="K131" s="475">
        <v>120</v>
      </c>
      <c r="L131" s="461">
        <v>480</v>
      </c>
      <c r="M131" s="462" t="s">
        <v>32</v>
      </c>
      <c r="N131" s="475"/>
      <c r="O131" s="463">
        <f t="shared" si="5"/>
        <v>0</v>
      </c>
      <c r="P131" s="424"/>
      <c r="Q131" s="309"/>
      <c r="R131" s="53"/>
      <c r="S131" s="124"/>
      <c r="T131" s="124"/>
      <c r="U131" s="124"/>
      <c r="V131" s="124"/>
      <c r="W131" s="125"/>
      <c r="X131" s="53"/>
      <c r="Y131" s="53"/>
    </row>
    <row r="132" spans="1:25" ht="39" customHeight="1" thickTop="1" thickBot="1" x14ac:dyDescent="0.3">
      <c r="A132" s="216"/>
      <c r="B132" s="459" t="s">
        <v>65</v>
      </c>
      <c r="C132" s="471" t="s">
        <v>324</v>
      </c>
      <c r="D132" s="821" t="s">
        <v>325</v>
      </c>
      <c r="E132" s="822"/>
      <c r="F132" s="602" t="s">
        <v>301</v>
      </c>
      <c r="G132" s="461">
        <v>0</v>
      </c>
      <c r="H132" s="475">
        <v>1272</v>
      </c>
      <c r="I132" s="475">
        <v>1272</v>
      </c>
      <c r="J132" s="475">
        <v>1272</v>
      </c>
      <c r="K132" s="475">
        <v>1272</v>
      </c>
      <c r="L132" s="461">
        <v>5088</v>
      </c>
      <c r="M132" s="462" t="s">
        <v>32</v>
      </c>
      <c r="N132" s="475"/>
      <c r="O132" s="463">
        <f t="shared" si="5"/>
        <v>0</v>
      </c>
      <c r="P132" s="424"/>
      <c r="Q132" s="309"/>
      <c r="R132" s="53"/>
      <c r="S132" s="124"/>
      <c r="T132" s="124"/>
      <c r="U132" s="124"/>
      <c r="V132" s="124"/>
      <c r="W132" s="125"/>
      <c r="X132" s="53"/>
      <c r="Y132" s="53"/>
    </row>
    <row r="133" spans="1:25" ht="36" customHeight="1" thickTop="1" thickBot="1" x14ac:dyDescent="0.3">
      <c r="A133" s="216"/>
      <c r="B133" s="459" t="s">
        <v>99</v>
      </c>
      <c r="C133" s="471" t="s">
        <v>326</v>
      </c>
      <c r="D133" s="821" t="s">
        <v>327</v>
      </c>
      <c r="E133" s="822"/>
      <c r="F133" s="602" t="s">
        <v>301</v>
      </c>
      <c r="G133" s="461">
        <v>0</v>
      </c>
      <c r="H133" s="475">
        <v>3</v>
      </c>
      <c r="I133" s="475">
        <v>0</v>
      </c>
      <c r="J133" s="475">
        <v>0</v>
      </c>
      <c r="K133" s="475">
        <v>0</v>
      </c>
      <c r="L133" s="501">
        <f>+MAX(H133:K133)</f>
        <v>3</v>
      </c>
      <c r="M133" s="462" t="s">
        <v>32</v>
      </c>
      <c r="N133" s="475"/>
      <c r="O133" s="463">
        <f t="shared" si="5"/>
        <v>0</v>
      </c>
      <c r="P133" s="425"/>
      <c r="Q133" s="231"/>
      <c r="R133" s="53"/>
      <c r="S133" s="53"/>
      <c r="T133" s="53"/>
      <c r="U133" s="53"/>
      <c r="V133" s="124"/>
      <c r="W133" s="125"/>
      <c r="X133" s="53"/>
      <c r="Y133" s="53"/>
    </row>
    <row r="134" spans="1:25" ht="39" customHeight="1" thickTop="1" thickBot="1" x14ac:dyDescent="0.3">
      <c r="A134" s="216"/>
      <c r="B134" s="459" t="s">
        <v>66</v>
      </c>
      <c r="C134" s="471" t="s">
        <v>328</v>
      </c>
      <c r="D134" s="821" t="s">
        <v>329</v>
      </c>
      <c r="E134" s="822"/>
      <c r="F134" s="602" t="s">
        <v>301</v>
      </c>
      <c r="G134" s="461">
        <v>0</v>
      </c>
      <c r="H134" s="475">
        <v>780</v>
      </c>
      <c r="I134" s="475">
        <v>300</v>
      </c>
      <c r="J134" s="475">
        <v>300</v>
      </c>
      <c r="K134" s="475">
        <v>300</v>
      </c>
      <c r="L134" s="461">
        <f>SUM(H134:K134)</f>
        <v>1680</v>
      </c>
      <c r="M134" s="462" t="s">
        <v>32</v>
      </c>
      <c r="N134" s="475"/>
      <c r="O134" s="463">
        <f t="shared" si="5"/>
        <v>0</v>
      </c>
      <c r="P134" s="424"/>
      <c r="Q134" s="309"/>
      <c r="R134" s="53"/>
      <c r="S134" s="124"/>
      <c r="T134" s="124"/>
      <c r="U134" s="124"/>
      <c r="V134" s="124"/>
      <c r="W134" s="125"/>
      <c r="X134" s="53"/>
      <c r="Y134" s="53"/>
    </row>
    <row r="135" spans="1:25" ht="54.75" customHeight="1" thickTop="1" thickBot="1" x14ac:dyDescent="0.3">
      <c r="A135" s="216"/>
      <c r="B135" s="459" t="s">
        <v>69</v>
      </c>
      <c r="C135" s="471" t="s">
        <v>330</v>
      </c>
      <c r="D135" s="821" t="s">
        <v>331</v>
      </c>
      <c r="E135" s="822"/>
      <c r="F135" s="602" t="s">
        <v>301</v>
      </c>
      <c r="G135" s="461">
        <v>0</v>
      </c>
      <c r="H135" s="574">
        <v>0</v>
      </c>
      <c r="I135" s="574">
        <v>100</v>
      </c>
      <c r="J135" s="574">
        <v>0</v>
      </c>
      <c r="K135" s="574">
        <v>0</v>
      </c>
      <c r="L135" s="501">
        <f>+I135</f>
        <v>100</v>
      </c>
      <c r="M135" s="462" t="s">
        <v>32</v>
      </c>
      <c r="N135" s="475"/>
      <c r="O135" s="463">
        <f t="shared" si="5"/>
        <v>0</v>
      </c>
      <c r="P135" s="424"/>
      <c r="Q135" s="309"/>
      <c r="R135" s="53"/>
      <c r="S135" s="124"/>
      <c r="T135" s="124"/>
      <c r="U135" s="124"/>
      <c r="V135" s="124"/>
      <c r="W135" s="125"/>
      <c r="X135" s="53"/>
      <c r="Y135" s="53"/>
    </row>
    <row r="136" spans="1:25" ht="37.5" customHeight="1" thickTop="1" thickBot="1" x14ac:dyDescent="0.3">
      <c r="A136" s="216"/>
      <c r="B136" s="459" t="s">
        <v>72</v>
      </c>
      <c r="C136" s="471" t="s">
        <v>332</v>
      </c>
      <c r="D136" s="821" t="s">
        <v>333</v>
      </c>
      <c r="E136" s="822"/>
      <c r="F136" s="602" t="s">
        <v>301</v>
      </c>
      <c r="G136" s="483">
        <v>0</v>
      </c>
      <c r="H136" s="557">
        <v>1</v>
      </c>
      <c r="I136" s="557">
        <v>1</v>
      </c>
      <c r="J136" s="557">
        <v>1</v>
      </c>
      <c r="K136" s="557">
        <v>1</v>
      </c>
      <c r="L136" s="483">
        <v>1</v>
      </c>
      <c r="M136" s="462" t="s">
        <v>45</v>
      </c>
      <c r="N136" s="475"/>
      <c r="O136" s="463">
        <f t="shared" si="5"/>
        <v>0</v>
      </c>
      <c r="P136" s="424"/>
      <c r="Q136" s="309"/>
      <c r="R136" s="53"/>
      <c r="S136" s="124"/>
      <c r="T136" s="124"/>
      <c r="U136" s="124"/>
      <c r="V136" s="124"/>
      <c r="W136" s="125"/>
      <c r="X136" s="53"/>
      <c r="Y136" s="53"/>
    </row>
    <row r="137" spans="1:25" ht="47.25" customHeight="1" thickTop="1" thickBot="1" x14ac:dyDescent="0.3">
      <c r="A137" s="216"/>
      <c r="B137" s="459" t="s">
        <v>75</v>
      </c>
      <c r="C137" s="471" t="s">
        <v>335</v>
      </c>
      <c r="D137" s="821" t="s">
        <v>336</v>
      </c>
      <c r="E137" s="822"/>
      <c r="F137" s="602" t="s">
        <v>337</v>
      </c>
      <c r="G137" s="461">
        <v>0</v>
      </c>
      <c r="H137" s="475">
        <v>1</v>
      </c>
      <c r="I137" s="475">
        <v>0</v>
      </c>
      <c r="J137" s="475">
        <v>0</v>
      </c>
      <c r="K137" s="475">
        <v>0</v>
      </c>
      <c r="L137" s="461">
        <v>1</v>
      </c>
      <c r="M137" s="462" t="s">
        <v>32</v>
      </c>
      <c r="N137" s="475"/>
      <c r="O137" s="463">
        <f t="shared" si="5"/>
        <v>0</v>
      </c>
      <c r="P137" s="424"/>
      <c r="Q137" s="230"/>
      <c r="R137" s="172"/>
      <c r="S137" s="174"/>
      <c r="T137" s="174"/>
      <c r="U137" s="174"/>
      <c r="V137" s="174"/>
      <c r="W137" s="173"/>
      <c r="X137" s="172"/>
      <c r="Y137" s="53"/>
    </row>
    <row r="138" spans="1:25" ht="59.25" customHeight="1" thickTop="1" thickBot="1" x14ac:dyDescent="0.3">
      <c r="A138" s="53"/>
      <c r="B138" s="452" t="s">
        <v>338</v>
      </c>
      <c r="C138" s="453" t="s">
        <v>339</v>
      </c>
      <c r="D138" s="477" t="s">
        <v>340</v>
      </c>
      <c r="E138" s="481" t="s">
        <v>341</v>
      </c>
      <c r="F138" s="604" t="s">
        <v>301</v>
      </c>
      <c r="G138" s="531">
        <v>0</v>
      </c>
      <c r="H138" s="567">
        <v>1</v>
      </c>
      <c r="I138" s="567">
        <v>1</v>
      </c>
      <c r="J138" s="567">
        <v>1</v>
      </c>
      <c r="K138" s="567">
        <v>1</v>
      </c>
      <c r="L138" s="531">
        <f>K138</f>
        <v>1</v>
      </c>
      <c r="M138" s="457" t="s">
        <v>45</v>
      </c>
      <c r="N138" s="540"/>
      <c r="O138" s="528">
        <f t="shared" si="5"/>
        <v>0</v>
      </c>
      <c r="P138" s="415"/>
      <c r="Q138" s="120"/>
      <c r="R138" s="53"/>
      <c r="S138" s="57"/>
      <c r="T138" s="57"/>
      <c r="U138" s="57"/>
      <c r="V138" s="57"/>
      <c r="W138" s="57"/>
      <c r="X138" s="53"/>
      <c r="Y138" s="53"/>
    </row>
    <row r="139" spans="1:25" ht="36" customHeight="1" thickTop="1" thickBot="1" x14ac:dyDescent="0.3">
      <c r="A139" s="107"/>
      <c r="B139" s="464" t="s">
        <v>33</v>
      </c>
      <c r="C139" s="460" t="s">
        <v>342</v>
      </c>
      <c r="D139" s="843" t="s">
        <v>343</v>
      </c>
      <c r="E139" s="827"/>
      <c r="F139" s="602" t="s">
        <v>301</v>
      </c>
      <c r="G139" s="465">
        <v>1</v>
      </c>
      <c r="H139" s="504">
        <v>0</v>
      </c>
      <c r="I139" s="504">
        <v>1</v>
      </c>
      <c r="J139" s="504">
        <v>0</v>
      </c>
      <c r="K139" s="504">
        <v>0</v>
      </c>
      <c r="L139" s="465">
        <f>SUM(H139:K139)</f>
        <v>1</v>
      </c>
      <c r="M139" s="462" t="s">
        <v>32</v>
      </c>
      <c r="N139" s="475"/>
      <c r="O139" s="463">
        <f t="shared" si="5"/>
        <v>0</v>
      </c>
      <c r="P139" s="415"/>
      <c r="Q139" s="120"/>
      <c r="R139" s="53"/>
      <c r="S139" s="124"/>
      <c r="T139" s="124"/>
      <c r="U139" s="124"/>
      <c r="V139" s="124"/>
      <c r="W139" s="125"/>
      <c r="X139" s="53"/>
      <c r="Y139" s="53"/>
    </row>
    <row r="140" spans="1:25" ht="37.5" customHeight="1" thickTop="1" thickBot="1" x14ac:dyDescent="0.3">
      <c r="A140" s="107"/>
      <c r="B140" s="464" t="s">
        <v>36</v>
      </c>
      <c r="C140" s="460" t="s">
        <v>344</v>
      </c>
      <c r="D140" s="843" t="s">
        <v>345</v>
      </c>
      <c r="E140" s="827"/>
      <c r="F140" s="602" t="s">
        <v>301</v>
      </c>
      <c r="G140" s="465">
        <v>0</v>
      </c>
      <c r="H140" s="504">
        <v>0</v>
      </c>
      <c r="I140" s="504">
        <v>1</v>
      </c>
      <c r="J140" s="504">
        <v>1</v>
      </c>
      <c r="K140" s="504">
        <v>1</v>
      </c>
      <c r="L140" s="465">
        <f>SUM(H140:K140)</f>
        <v>3</v>
      </c>
      <c r="M140" s="462" t="s">
        <v>32</v>
      </c>
      <c r="N140" s="475"/>
      <c r="O140" s="463">
        <f t="shared" si="5"/>
        <v>0</v>
      </c>
      <c r="P140" s="415"/>
      <c r="Q140" s="120"/>
      <c r="R140" s="53"/>
      <c r="S140" s="124"/>
      <c r="T140" s="124"/>
      <c r="U140" s="124"/>
      <c r="V140" s="124"/>
      <c r="W140" s="125"/>
      <c r="X140" s="53"/>
      <c r="Y140" s="53"/>
    </row>
    <row r="141" spans="1:25" ht="69" customHeight="1" thickTop="1" thickBot="1" x14ac:dyDescent="0.3">
      <c r="A141" s="53"/>
      <c r="B141" s="452" t="s">
        <v>346</v>
      </c>
      <c r="C141" s="453" t="s">
        <v>347</v>
      </c>
      <c r="D141" s="452" t="s">
        <v>348</v>
      </c>
      <c r="E141" s="481" t="s">
        <v>349</v>
      </c>
      <c r="F141" s="604" t="s">
        <v>301</v>
      </c>
      <c r="G141" s="531">
        <v>0</v>
      </c>
      <c r="H141" s="567">
        <v>1</v>
      </c>
      <c r="I141" s="567">
        <v>1</v>
      </c>
      <c r="J141" s="567">
        <v>1</v>
      </c>
      <c r="K141" s="567">
        <v>1</v>
      </c>
      <c r="L141" s="531">
        <f>K141</f>
        <v>1</v>
      </c>
      <c r="M141" s="457" t="s">
        <v>45</v>
      </c>
      <c r="N141" s="540"/>
      <c r="O141" s="528">
        <f t="shared" si="5"/>
        <v>0</v>
      </c>
      <c r="P141" s="415"/>
      <c r="Q141" s="120"/>
      <c r="R141" s="53"/>
      <c r="S141" s="57"/>
      <c r="T141" s="57"/>
      <c r="U141" s="57"/>
      <c r="V141" s="57"/>
      <c r="W141" s="57"/>
      <c r="X141" s="53"/>
      <c r="Y141" s="53"/>
    </row>
    <row r="142" spans="1:25" ht="46.5" customHeight="1" thickTop="1" thickBot="1" x14ac:dyDescent="0.3">
      <c r="A142" s="353"/>
      <c r="B142" s="495" t="s">
        <v>33</v>
      </c>
      <c r="C142" s="460" t="s">
        <v>350</v>
      </c>
      <c r="D142" s="821" t="s">
        <v>351</v>
      </c>
      <c r="E142" s="822"/>
      <c r="F142" s="602" t="s">
        <v>301</v>
      </c>
      <c r="G142" s="461">
        <v>900</v>
      </c>
      <c r="H142" s="475">
        <v>1200</v>
      </c>
      <c r="I142" s="475">
        <v>1700</v>
      </c>
      <c r="J142" s="475">
        <v>1200</v>
      </c>
      <c r="K142" s="475">
        <v>1200</v>
      </c>
      <c r="L142" s="461">
        <f>SUM(H142:K142)</f>
        <v>5300</v>
      </c>
      <c r="M142" s="462" t="s">
        <v>32</v>
      </c>
      <c r="N142" s="475"/>
      <c r="O142" s="463">
        <f t="shared" si="5"/>
        <v>0</v>
      </c>
      <c r="P142" s="423"/>
      <c r="Q142" s="125"/>
      <c r="R142" s="53"/>
      <c r="S142" s="124"/>
      <c r="T142" s="124"/>
      <c r="U142" s="124"/>
      <c r="V142" s="124"/>
      <c r="W142" s="125"/>
      <c r="X142" s="53"/>
      <c r="Y142" s="53"/>
    </row>
    <row r="143" spans="1:25" ht="36" customHeight="1" thickTop="1" thickBot="1" x14ac:dyDescent="0.3">
      <c r="A143" s="107"/>
      <c r="B143" s="464" t="s">
        <v>36</v>
      </c>
      <c r="C143" s="460" t="s">
        <v>352</v>
      </c>
      <c r="D143" s="824" t="s">
        <v>927</v>
      </c>
      <c r="E143" s="825"/>
      <c r="F143" s="602" t="s">
        <v>301</v>
      </c>
      <c r="G143" s="465">
        <v>9</v>
      </c>
      <c r="H143" s="504">
        <v>10</v>
      </c>
      <c r="I143" s="475">
        <v>23</v>
      </c>
      <c r="J143" s="504">
        <v>10</v>
      </c>
      <c r="K143" s="504">
        <v>10</v>
      </c>
      <c r="L143" s="465">
        <f>SUM(G143:K143)</f>
        <v>62</v>
      </c>
      <c r="M143" s="462" t="s">
        <v>32</v>
      </c>
      <c r="N143" s="475"/>
      <c r="O143" s="463">
        <f t="shared" si="5"/>
        <v>0</v>
      </c>
      <c r="P143" s="415"/>
      <c r="Q143" s="120"/>
      <c r="R143" s="53"/>
      <c r="S143" s="124"/>
      <c r="T143" s="124"/>
      <c r="U143" s="124"/>
      <c r="V143" s="124"/>
      <c r="W143" s="125"/>
      <c r="X143" s="53"/>
      <c r="Y143" s="53"/>
    </row>
    <row r="144" spans="1:25" ht="76.5" customHeight="1" thickTop="1" thickBot="1" x14ac:dyDescent="0.3">
      <c r="A144" s="53"/>
      <c r="B144" s="485" t="s">
        <v>354</v>
      </c>
      <c r="C144" s="448" t="s">
        <v>355</v>
      </c>
      <c r="D144" s="828" t="s">
        <v>356</v>
      </c>
      <c r="E144" s="825"/>
      <c r="F144" s="606" t="s">
        <v>357</v>
      </c>
      <c r="G144" s="449"/>
      <c r="H144" s="450"/>
      <c r="I144" s="450"/>
      <c r="J144" s="450"/>
      <c r="K144" s="450"/>
      <c r="L144" s="449"/>
      <c r="M144" s="450"/>
      <c r="N144" s="594"/>
      <c r="O144" s="546"/>
      <c r="P144" s="415"/>
      <c r="Q144" s="70"/>
      <c r="R144" s="53"/>
      <c r="S144" s="57"/>
      <c r="T144" s="57"/>
      <c r="U144" s="57"/>
      <c r="V144" s="57"/>
      <c r="W144" s="57"/>
      <c r="X144" s="53"/>
      <c r="Y144" s="53"/>
    </row>
    <row r="145" spans="1:25" ht="59.25" customHeight="1" thickTop="1" thickBot="1" x14ac:dyDescent="0.3">
      <c r="A145" s="53"/>
      <c r="B145" s="452" t="s">
        <v>358</v>
      </c>
      <c r="C145" s="453" t="s">
        <v>359</v>
      </c>
      <c r="D145" s="477" t="s">
        <v>360</v>
      </c>
      <c r="E145" s="481" t="s">
        <v>361</v>
      </c>
      <c r="F145" s="603" t="s">
        <v>357</v>
      </c>
      <c r="G145" s="526">
        <v>0</v>
      </c>
      <c r="H145" s="555">
        <v>1</v>
      </c>
      <c r="I145" s="555">
        <v>1</v>
      </c>
      <c r="J145" s="555">
        <v>1</v>
      </c>
      <c r="K145" s="555">
        <v>1</v>
      </c>
      <c r="L145" s="526">
        <f>K145</f>
        <v>1</v>
      </c>
      <c r="M145" s="457" t="s">
        <v>45</v>
      </c>
      <c r="N145" s="540"/>
      <c r="O145" s="528">
        <f t="shared" ref="O145:O153" si="6">+N145/L145</f>
        <v>0</v>
      </c>
      <c r="P145" s="415"/>
      <c r="Q145" s="120"/>
      <c r="R145" s="53"/>
      <c r="S145" s="57"/>
      <c r="T145" s="57"/>
      <c r="U145" s="57"/>
      <c r="V145" s="57"/>
      <c r="W145" s="57"/>
      <c r="X145" s="53"/>
      <c r="Y145" s="53"/>
    </row>
    <row r="146" spans="1:25" ht="49.5" customHeight="1" thickTop="1" thickBot="1" x14ac:dyDescent="0.3">
      <c r="A146" s="107"/>
      <c r="B146" s="464" t="s">
        <v>33</v>
      </c>
      <c r="C146" s="460" t="s">
        <v>362</v>
      </c>
      <c r="D146" s="843" t="s">
        <v>363</v>
      </c>
      <c r="E146" s="827"/>
      <c r="F146" s="602" t="s">
        <v>357</v>
      </c>
      <c r="G146" s="465">
        <v>0</v>
      </c>
      <c r="H146" s="504">
        <v>1</v>
      </c>
      <c r="I146" s="504">
        <v>1</v>
      </c>
      <c r="J146" s="504">
        <v>1</v>
      </c>
      <c r="K146" s="504">
        <v>1</v>
      </c>
      <c r="L146" s="465">
        <f>SUM(H146:K146)</f>
        <v>4</v>
      </c>
      <c r="M146" s="462" t="s">
        <v>32</v>
      </c>
      <c r="N146" s="475"/>
      <c r="O146" s="463">
        <f t="shared" si="6"/>
        <v>0</v>
      </c>
      <c r="P146" s="415"/>
      <c r="Q146" s="120"/>
      <c r="R146" s="53"/>
      <c r="S146" s="124"/>
      <c r="T146" s="124"/>
      <c r="U146" s="124"/>
      <c r="V146" s="124"/>
      <c r="W146" s="125"/>
      <c r="X146" s="53"/>
      <c r="Y146" s="53"/>
    </row>
    <row r="147" spans="1:25" ht="71.25" customHeight="1" thickTop="1" thickBot="1" x14ac:dyDescent="0.3">
      <c r="A147" s="53"/>
      <c r="B147" s="452" t="s">
        <v>364</v>
      </c>
      <c r="C147" s="453" t="s">
        <v>365</v>
      </c>
      <c r="D147" s="477" t="s">
        <v>366</v>
      </c>
      <c r="E147" s="478" t="s">
        <v>367</v>
      </c>
      <c r="F147" s="603" t="s">
        <v>357</v>
      </c>
      <c r="G147" s="534">
        <v>2.5000000000000001E-2</v>
      </c>
      <c r="H147" s="555">
        <v>0.03</v>
      </c>
      <c r="I147" s="566">
        <v>3.5000000000000003E-2</v>
      </c>
      <c r="J147" s="555">
        <v>0.04</v>
      </c>
      <c r="K147" s="566">
        <v>4.4999999999999998E-2</v>
      </c>
      <c r="L147" s="534">
        <v>4.4999999999999998E-2</v>
      </c>
      <c r="M147" s="457" t="s">
        <v>45</v>
      </c>
      <c r="N147" s="540"/>
      <c r="O147" s="528">
        <f t="shared" si="6"/>
        <v>0</v>
      </c>
      <c r="P147" s="415"/>
      <c r="Q147" s="120"/>
      <c r="R147" s="53"/>
      <c r="S147" s="57"/>
      <c r="T147" s="57"/>
      <c r="U147" s="57"/>
      <c r="V147" s="57"/>
      <c r="W147" s="57"/>
      <c r="X147" s="53"/>
      <c r="Y147" s="53"/>
    </row>
    <row r="148" spans="1:25" ht="51" customHeight="1" thickTop="1" thickBot="1" x14ac:dyDescent="0.3">
      <c r="A148" s="216"/>
      <c r="B148" s="459" t="s">
        <v>33</v>
      </c>
      <c r="C148" s="460" t="s">
        <v>368</v>
      </c>
      <c r="D148" s="821" t="s">
        <v>369</v>
      </c>
      <c r="E148" s="822"/>
      <c r="F148" s="602" t="s">
        <v>357</v>
      </c>
      <c r="G148" s="470">
        <v>0</v>
      </c>
      <c r="H148" s="560">
        <v>0.8</v>
      </c>
      <c r="I148" s="560">
        <v>0.2</v>
      </c>
      <c r="J148" s="559">
        <v>0</v>
      </c>
      <c r="K148" s="559">
        <v>0</v>
      </c>
      <c r="L148" s="472">
        <f t="shared" ref="L148:L153" si="7">SUM(H148:K148)</f>
        <v>1</v>
      </c>
      <c r="M148" s="462" t="s">
        <v>45</v>
      </c>
      <c r="N148" s="475"/>
      <c r="O148" s="463">
        <f t="shared" si="6"/>
        <v>0</v>
      </c>
      <c r="P148" s="415"/>
      <c r="Q148" s="120"/>
      <c r="R148" s="53"/>
      <c r="S148" s="124"/>
      <c r="T148" s="124"/>
      <c r="U148" s="124"/>
      <c r="V148" s="124"/>
      <c r="W148" s="125"/>
      <c r="X148" s="53"/>
      <c r="Y148" s="53"/>
    </row>
    <row r="149" spans="1:25" ht="44.25" customHeight="1" thickTop="1" thickBot="1" x14ac:dyDescent="0.3">
      <c r="A149" s="216"/>
      <c r="B149" s="459" t="s">
        <v>36</v>
      </c>
      <c r="C149" s="460" t="s">
        <v>370</v>
      </c>
      <c r="D149" s="821" t="s">
        <v>371</v>
      </c>
      <c r="E149" s="822"/>
      <c r="F149" s="602" t="s">
        <v>357</v>
      </c>
      <c r="G149" s="470">
        <v>0</v>
      </c>
      <c r="H149" s="559">
        <v>1</v>
      </c>
      <c r="I149" s="559">
        <v>0</v>
      </c>
      <c r="J149" s="559">
        <v>0</v>
      </c>
      <c r="K149" s="559">
        <v>0</v>
      </c>
      <c r="L149" s="470">
        <f t="shared" si="7"/>
        <v>1</v>
      </c>
      <c r="M149" s="462" t="s">
        <v>32</v>
      </c>
      <c r="N149" s="475"/>
      <c r="O149" s="463">
        <f t="shared" si="6"/>
        <v>0</v>
      </c>
      <c r="P149" s="415"/>
      <c r="Q149" s="120"/>
      <c r="R149" s="53"/>
      <c r="S149" s="124"/>
      <c r="T149" s="124"/>
      <c r="U149" s="124"/>
      <c r="V149" s="124"/>
      <c r="W149" s="125"/>
      <c r="X149" s="53"/>
      <c r="Y149" s="53"/>
    </row>
    <row r="150" spans="1:25" ht="42.75" customHeight="1" thickTop="1" thickBot="1" x14ac:dyDescent="0.3">
      <c r="A150" s="216"/>
      <c r="B150" s="459" t="s">
        <v>50</v>
      </c>
      <c r="C150" s="460" t="s">
        <v>372</v>
      </c>
      <c r="D150" s="821" t="s">
        <v>373</v>
      </c>
      <c r="E150" s="822"/>
      <c r="F150" s="602" t="s">
        <v>357</v>
      </c>
      <c r="G150" s="470">
        <v>0</v>
      </c>
      <c r="H150" s="559">
        <v>1</v>
      </c>
      <c r="I150" s="559">
        <v>1</v>
      </c>
      <c r="J150" s="559">
        <v>1</v>
      </c>
      <c r="K150" s="559">
        <v>1</v>
      </c>
      <c r="L150" s="470">
        <f t="shared" si="7"/>
        <v>4</v>
      </c>
      <c r="M150" s="462" t="s">
        <v>32</v>
      </c>
      <c r="N150" s="475"/>
      <c r="O150" s="463">
        <f t="shared" si="6"/>
        <v>0</v>
      </c>
      <c r="P150" s="415"/>
      <c r="Q150" s="120"/>
      <c r="R150" s="53"/>
      <c r="S150" s="124"/>
      <c r="T150" s="124"/>
      <c r="U150" s="124"/>
      <c r="V150" s="124"/>
      <c r="W150" s="125"/>
      <c r="X150" s="53"/>
      <c r="Y150" s="53"/>
    </row>
    <row r="151" spans="1:25" ht="30.75" customHeight="1" thickTop="1" thickBot="1" x14ac:dyDescent="0.3">
      <c r="A151" s="107"/>
      <c r="B151" s="464" t="s">
        <v>53</v>
      </c>
      <c r="C151" s="460" t="s">
        <v>374</v>
      </c>
      <c r="D151" s="824" t="s">
        <v>375</v>
      </c>
      <c r="E151" s="825"/>
      <c r="F151" s="602" t="s">
        <v>357</v>
      </c>
      <c r="G151" s="465">
        <v>0</v>
      </c>
      <c r="H151" s="503">
        <v>0.2</v>
      </c>
      <c r="I151" s="503">
        <v>0.3</v>
      </c>
      <c r="J151" s="503">
        <v>0.25</v>
      </c>
      <c r="K151" s="503">
        <v>0.25</v>
      </c>
      <c r="L151" s="468">
        <f t="shared" si="7"/>
        <v>1</v>
      </c>
      <c r="M151" s="462" t="s">
        <v>45</v>
      </c>
      <c r="N151" s="475"/>
      <c r="O151" s="463">
        <f t="shared" si="6"/>
        <v>0</v>
      </c>
      <c r="P151" s="415"/>
      <c r="Q151" s="125"/>
      <c r="R151" s="53"/>
      <c r="S151" s="125"/>
      <c r="T151" s="124"/>
      <c r="U151" s="124"/>
      <c r="V151" s="124"/>
      <c r="W151" s="145"/>
      <c r="X151" s="53"/>
      <c r="Y151" s="53"/>
    </row>
    <row r="152" spans="1:25" ht="42" customHeight="1" thickTop="1" thickBot="1" x14ac:dyDescent="0.3">
      <c r="A152" s="107"/>
      <c r="B152" s="464" t="s">
        <v>56</v>
      </c>
      <c r="C152" s="460" t="s">
        <v>376</v>
      </c>
      <c r="D152" s="824" t="s">
        <v>377</v>
      </c>
      <c r="E152" s="825"/>
      <c r="F152" s="602" t="s">
        <v>357</v>
      </c>
      <c r="G152" s="465">
        <v>0</v>
      </c>
      <c r="H152" s="503">
        <v>0.3</v>
      </c>
      <c r="I152" s="503">
        <v>0.3</v>
      </c>
      <c r="J152" s="503">
        <v>0.4</v>
      </c>
      <c r="K152" s="503">
        <v>0</v>
      </c>
      <c r="L152" s="468">
        <f t="shared" si="7"/>
        <v>1</v>
      </c>
      <c r="M152" s="462" t="s">
        <v>45</v>
      </c>
      <c r="N152" s="475"/>
      <c r="O152" s="463">
        <f t="shared" si="6"/>
        <v>0</v>
      </c>
      <c r="P152" s="415"/>
      <c r="Q152" s="125"/>
      <c r="R152" s="53"/>
      <c r="S152" s="125"/>
      <c r="T152" s="124"/>
      <c r="U152" s="124"/>
      <c r="V152" s="124"/>
      <c r="W152" s="145"/>
      <c r="X152" s="53"/>
      <c r="Y152" s="53"/>
    </row>
    <row r="153" spans="1:25" ht="27.75" customHeight="1" thickTop="1" thickBot="1" x14ac:dyDescent="0.3">
      <c r="A153" s="107"/>
      <c r="B153" s="464" t="s">
        <v>59</v>
      </c>
      <c r="C153" s="460" t="s">
        <v>378</v>
      </c>
      <c r="D153" s="824" t="s">
        <v>379</v>
      </c>
      <c r="E153" s="825"/>
      <c r="F153" s="602" t="s">
        <v>357</v>
      </c>
      <c r="G153" s="465">
        <v>1</v>
      </c>
      <c r="H153" s="504">
        <v>1</v>
      </c>
      <c r="I153" s="504">
        <v>1</v>
      </c>
      <c r="J153" s="504">
        <v>1</v>
      </c>
      <c r="K153" s="504">
        <v>1</v>
      </c>
      <c r="L153" s="465">
        <f t="shared" si="7"/>
        <v>4</v>
      </c>
      <c r="M153" s="462" t="s">
        <v>32</v>
      </c>
      <c r="N153" s="475"/>
      <c r="O153" s="463">
        <f t="shared" si="6"/>
        <v>0</v>
      </c>
      <c r="P153" s="415"/>
      <c r="Q153" s="125"/>
      <c r="R153" s="53"/>
      <c r="S153" s="125"/>
      <c r="T153" s="124"/>
      <c r="U153" s="124"/>
      <c r="V153" s="124"/>
      <c r="W153" s="145"/>
      <c r="X153" s="53"/>
      <c r="Y153" s="53"/>
    </row>
    <row r="154" spans="1:25" ht="30.75" customHeight="1" thickTop="1" thickBot="1" x14ac:dyDescent="0.3">
      <c r="A154" s="107"/>
      <c r="B154" s="464" t="s">
        <v>62</v>
      </c>
      <c r="C154" s="460" t="s">
        <v>380</v>
      </c>
      <c r="D154" s="824" t="s">
        <v>381</v>
      </c>
      <c r="E154" s="825"/>
      <c r="F154" s="602" t="s">
        <v>357</v>
      </c>
      <c r="G154" s="465">
        <v>0</v>
      </c>
      <c r="H154" s="504">
        <v>0</v>
      </c>
      <c r="I154" s="503">
        <v>1</v>
      </c>
      <c r="J154" s="503">
        <v>1</v>
      </c>
      <c r="K154" s="503">
        <v>1</v>
      </c>
      <c r="L154" s="468">
        <v>1</v>
      </c>
      <c r="M154" s="462" t="s">
        <v>45</v>
      </c>
      <c r="N154" s="475"/>
      <c r="O154" s="463"/>
      <c r="P154" s="416"/>
      <c r="Q154" s="125"/>
      <c r="R154" s="53"/>
      <c r="S154" s="125"/>
      <c r="T154" s="124"/>
      <c r="U154" s="124"/>
      <c r="V154" s="124"/>
      <c r="W154" s="145"/>
      <c r="X154" s="53"/>
      <c r="Y154" s="53"/>
    </row>
    <row r="155" spans="1:25" ht="74.25" customHeight="1" thickTop="1" thickBot="1" x14ac:dyDescent="0.3">
      <c r="A155" s="53"/>
      <c r="B155" s="452" t="s">
        <v>382</v>
      </c>
      <c r="C155" s="453" t="s">
        <v>383</v>
      </c>
      <c r="D155" s="452" t="s">
        <v>384</v>
      </c>
      <c r="E155" s="481" t="s">
        <v>385</v>
      </c>
      <c r="F155" s="603" t="s">
        <v>357</v>
      </c>
      <c r="G155" s="535" t="s">
        <v>128</v>
      </c>
      <c r="H155" s="564">
        <v>0.3</v>
      </c>
      <c r="I155" s="564">
        <v>0.2</v>
      </c>
      <c r="J155" s="564">
        <v>0.25</v>
      </c>
      <c r="K155" s="564">
        <v>0.25</v>
      </c>
      <c r="L155" s="529">
        <f>SUM(H155:K155)</f>
        <v>1</v>
      </c>
      <c r="M155" s="457" t="s">
        <v>45</v>
      </c>
      <c r="N155" s="540"/>
      <c r="O155" s="528">
        <f t="shared" ref="O155:O169" si="8">+N155/L155</f>
        <v>0</v>
      </c>
      <c r="P155" s="416"/>
      <c r="Q155" s="120"/>
      <c r="R155" s="53"/>
      <c r="S155" s="57"/>
      <c r="T155" s="57"/>
      <c r="U155" s="57"/>
      <c r="V155" s="57"/>
      <c r="W155" s="57"/>
      <c r="X155" s="53"/>
      <c r="Y155" s="53"/>
    </row>
    <row r="156" spans="1:25" ht="36" customHeight="1" thickTop="1" thickBot="1" x14ac:dyDescent="0.3">
      <c r="A156" s="216"/>
      <c r="B156" s="459" t="s">
        <v>33</v>
      </c>
      <c r="C156" s="471" t="s">
        <v>386</v>
      </c>
      <c r="D156" s="821" t="s">
        <v>387</v>
      </c>
      <c r="E156" s="822"/>
      <c r="F156" s="602" t="s">
        <v>357</v>
      </c>
      <c r="G156" s="461">
        <v>0</v>
      </c>
      <c r="H156" s="475">
        <v>10</v>
      </c>
      <c r="I156" s="475">
        <v>0</v>
      </c>
      <c r="J156" s="475">
        <v>0</v>
      </c>
      <c r="K156" s="475">
        <v>0</v>
      </c>
      <c r="L156" s="461">
        <f>SUM(H156:K156)</f>
        <v>10</v>
      </c>
      <c r="M156" s="462" t="s">
        <v>32</v>
      </c>
      <c r="N156" s="475"/>
      <c r="O156" s="463">
        <f t="shared" si="8"/>
        <v>0</v>
      </c>
      <c r="P156" s="416"/>
      <c r="Q156" s="120"/>
      <c r="R156" s="53"/>
      <c r="S156" s="124"/>
      <c r="T156" s="124"/>
      <c r="U156" s="124"/>
      <c r="V156" s="124"/>
      <c r="W156" s="125"/>
      <c r="X156" s="53"/>
      <c r="Y156" s="53"/>
    </row>
    <row r="157" spans="1:25" ht="66.75" customHeight="1" thickTop="1" thickBot="1" x14ac:dyDescent="0.3">
      <c r="A157" s="216"/>
      <c r="B157" s="459" t="s">
        <v>36</v>
      </c>
      <c r="C157" s="471" t="s">
        <v>388</v>
      </c>
      <c r="D157" s="821" t="s">
        <v>389</v>
      </c>
      <c r="E157" s="822"/>
      <c r="F157" s="602" t="s">
        <v>357</v>
      </c>
      <c r="G157" s="461">
        <v>0</v>
      </c>
      <c r="H157" s="557">
        <v>0.5</v>
      </c>
      <c r="I157" s="557">
        <v>0.5</v>
      </c>
      <c r="J157" s="475">
        <v>0</v>
      </c>
      <c r="K157" s="475">
        <v>0</v>
      </c>
      <c r="L157" s="483">
        <f>SUM(H157:K157)</f>
        <v>1</v>
      </c>
      <c r="M157" s="462" t="s">
        <v>45</v>
      </c>
      <c r="N157" s="475"/>
      <c r="O157" s="463">
        <f t="shared" si="8"/>
        <v>0</v>
      </c>
      <c r="P157" s="416"/>
      <c r="Q157" s="103"/>
      <c r="R157" s="98"/>
      <c r="S157" s="104"/>
      <c r="T157" s="104"/>
      <c r="U157" s="104"/>
      <c r="V157" s="104"/>
      <c r="W157" s="106"/>
      <c r="X157" s="98"/>
      <c r="Y157" s="53"/>
    </row>
    <row r="158" spans="1:25" ht="41.25" customHeight="1" thickTop="1" thickBot="1" x14ac:dyDescent="0.3">
      <c r="A158" s="107"/>
      <c r="B158" s="464" t="s">
        <v>50</v>
      </c>
      <c r="C158" s="460" t="s">
        <v>390</v>
      </c>
      <c r="D158" s="824" t="s">
        <v>391</v>
      </c>
      <c r="E158" s="825"/>
      <c r="F158" s="602" t="s">
        <v>357</v>
      </c>
      <c r="G158" s="465">
        <v>0</v>
      </c>
      <c r="H158" s="503">
        <v>0</v>
      </c>
      <c r="I158" s="503">
        <v>0.8</v>
      </c>
      <c r="J158" s="503">
        <v>0.2</v>
      </c>
      <c r="K158" s="503">
        <v>0</v>
      </c>
      <c r="L158" s="468">
        <f>SUM(G158:K158)</f>
        <v>1</v>
      </c>
      <c r="M158" s="462" t="s">
        <v>45</v>
      </c>
      <c r="N158" s="475"/>
      <c r="O158" s="463">
        <f t="shared" si="8"/>
        <v>0</v>
      </c>
      <c r="P158" s="424"/>
      <c r="Q158" s="125"/>
      <c r="R158" s="53"/>
      <c r="S158" s="124"/>
      <c r="T158" s="124"/>
      <c r="U158" s="124"/>
      <c r="V158" s="124"/>
      <c r="W158" s="125"/>
      <c r="X158" s="53"/>
      <c r="Y158" s="53"/>
    </row>
    <row r="159" spans="1:25" ht="42.75" customHeight="1" thickTop="1" thickBot="1" x14ac:dyDescent="0.3">
      <c r="A159" s="107"/>
      <c r="B159" s="464" t="s">
        <v>53</v>
      </c>
      <c r="C159" s="460" t="s">
        <v>392</v>
      </c>
      <c r="D159" s="824" t="s">
        <v>393</v>
      </c>
      <c r="E159" s="825"/>
      <c r="F159" s="602" t="s">
        <v>357</v>
      </c>
      <c r="G159" s="468">
        <v>0.1</v>
      </c>
      <c r="H159" s="503">
        <v>0.15</v>
      </c>
      <c r="I159" s="503">
        <v>0.25</v>
      </c>
      <c r="J159" s="503">
        <v>0.25</v>
      </c>
      <c r="K159" s="503">
        <v>0.25</v>
      </c>
      <c r="L159" s="468">
        <f>SUM(G159:K159)</f>
        <v>1</v>
      </c>
      <c r="M159" s="462" t="s">
        <v>45</v>
      </c>
      <c r="N159" s="475"/>
      <c r="O159" s="463">
        <f t="shared" si="8"/>
        <v>0</v>
      </c>
      <c r="P159" s="424"/>
      <c r="Q159" s="125"/>
      <c r="R159" s="53"/>
      <c r="S159" s="124"/>
      <c r="T159" s="124"/>
      <c r="U159" s="124"/>
      <c r="V159" s="124"/>
      <c r="W159" s="125"/>
      <c r="X159" s="53"/>
      <c r="Y159" s="53"/>
    </row>
    <row r="160" spans="1:25" ht="36" customHeight="1" thickTop="1" thickBot="1" x14ac:dyDescent="0.3">
      <c r="A160" s="107"/>
      <c r="B160" s="464" t="s">
        <v>56</v>
      </c>
      <c r="C160" s="460" t="s">
        <v>394</v>
      </c>
      <c r="D160" s="824" t="s">
        <v>395</v>
      </c>
      <c r="E160" s="825"/>
      <c r="F160" s="602" t="s">
        <v>357</v>
      </c>
      <c r="G160" s="465">
        <v>7</v>
      </c>
      <c r="H160" s="504">
        <v>436</v>
      </c>
      <c r="I160" s="504">
        <v>350</v>
      </c>
      <c r="J160" s="504">
        <v>350</v>
      </c>
      <c r="K160" s="504">
        <v>350</v>
      </c>
      <c r="L160" s="465">
        <f t="shared" ref="L160:L165" si="9">SUM(H160:K160)</f>
        <v>1486</v>
      </c>
      <c r="M160" s="462" t="s">
        <v>32</v>
      </c>
      <c r="N160" s="475"/>
      <c r="O160" s="463">
        <f t="shared" si="8"/>
        <v>0</v>
      </c>
      <c r="P160" s="424"/>
      <c r="Q160" s="125"/>
      <c r="R160" s="53"/>
      <c r="S160" s="124"/>
      <c r="T160" s="124"/>
      <c r="U160" s="124"/>
      <c r="V160" s="124"/>
      <c r="W160" s="125"/>
      <c r="X160" s="53"/>
      <c r="Y160" s="53"/>
    </row>
    <row r="161" spans="1:25" ht="39.75" customHeight="1" thickTop="1" thickBot="1" x14ac:dyDescent="0.3">
      <c r="A161" s="107"/>
      <c r="B161" s="464" t="s">
        <v>59</v>
      </c>
      <c r="C161" s="460" t="s">
        <v>396</v>
      </c>
      <c r="D161" s="824" t="s">
        <v>397</v>
      </c>
      <c r="E161" s="825"/>
      <c r="F161" s="602" t="s">
        <v>357</v>
      </c>
      <c r="G161" s="465">
        <v>1</v>
      </c>
      <c r="H161" s="504">
        <v>0</v>
      </c>
      <c r="I161" s="504">
        <v>1</v>
      </c>
      <c r="J161" s="504">
        <v>1</v>
      </c>
      <c r="K161" s="504">
        <v>1</v>
      </c>
      <c r="L161" s="465">
        <f t="shared" si="9"/>
        <v>3</v>
      </c>
      <c r="M161" s="462" t="s">
        <v>32</v>
      </c>
      <c r="N161" s="475"/>
      <c r="O161" s="463">
        <f t="shared" si="8"/>
        <v>0</v>
      </c>
      <c r="P161" s="416"/>
      <c r="Q161" s="125"/>
      <c r="R161" s="53"/>
      <c r="S161" s="125"/>
      <c r="T161" s="124"/>
      <c r="U161" s="124"/>
      <c r="V161" s="124"/>
      <c r="W161" s="145"/>
      <c r="X161" s="53"/>
      <c r="Y161" s="53"/>
    </row>
    <row r="162" spans="1:25" ht="32.25" customHeight="1" thickTop="1" thickBot="1" x14ac:dyDescent="0.3">
      <c r="A162" s="107"/>
      <c r="B162" s="464" t="s">
        <v>62</v>
      </c>
      <c r="C162" s="460" t="s">
        <v>398</v>
      </c>
      <c r="D162" s="824" t="s">
        <v>399</v>
      </c>
      <c r="E162" s="825"/>
      <c r="F162" s="602" t="s">
        <v>357</v>
      </c>
      <c r="G162" s="465">
        <v>1</v>
      </c>
      <c r="H162" s="504">
        <v>1</v>
      </c>
      <c r="I162" s="504">
        <v>1</v>
      </c>
      <c r="J162" s="504">
        <v>1</v>
      </c>
      <c r="K162" s="504">
        <v>1</v>
      </c>
      <c r="L162" s="465">
        <f t="shared" si="9"/>
        <v>4</v>
      </c>
      <c r="M162" s="462" t="s">
        <v>32</v>
      </c>
      <c r="N162" s="475"/>
      <c r="O162" s="463">
        <f t="shared" si="8"/>
        <v>0</v>
      </c>
      <c r="P162" s="416"/>
      <c r="Q162" s="125"/>
      <c r="R162" s="53"/>
      <c r="S162" s="125"/>
      <c r="T162" s="124"/>
      <c r="U162" s="124"/>
      <c r="V162" s="124"/>
      <c r="W162" s="145"/>
      <c r="X162" s="53"/>
      <c r="Y162" s="53"/>
    </row>
    <row r="163" spans="1:25" ht="37.5" customHeight="1" thickTop="1" thickBot="1" x14ac:dyDescent="0.3">
      <c r="A163" s="107"/>
      <c r="B163" s="464" t="s">
        <v>65</v>
      </c>
      <c r="C163" s="460" t="s">
        <v>400</v>
      </c>
      <c r="D163" s="824" t="s">
        <v>401</v>
      </c>
      <c r="E163" s="825"/>
      <c r="F163" s="602" t="s">
        <v>357</v>
      </c>
      <c r="G163" s="465">
        <v>22</v>
      </c>
      <c r="H163" s="504">
        <v>23</v>
      </c>
      <c r="I163" s="504">
        <v>25</v>
      </c>
      <c r="J163" s="504">
        <v>25</v>
      </c>
      <c r="K163" s="504">
        <v>25</v>
      </c>
      <c r="L163" s="465">
        <f t="shared" si="9"/>
        <v>98</v>
      </c>
      <c r="M163" s="462" t="s">
        <v>32</v>
      </c>
      <c r="N163" s="475"/>
      <c r="O163" s="463">
        <f t="shared" si="8"/>
        <v>0</v>
      </c>
      <c r="P163" s="416"/>
      <c r="Q163" s="125"/>
      <c r="R163" s="53"/>
      <c r="S163" s="125"/>
      <c r="T163" s="124"/>
      <c r="U163" s="124"/>
      <c r="V163" s="124"/>
      <c r="W163" s="145"/>
      <c r="X163" s="53"/>
      <c r="Y163" s="53"/>
    </row>
    <row r="164" spans="1:25" ht="32.25" customHeight="1" thickTop="1" thickBot="1" x14ac:dyDescent="0.3">
      <c r="A164" s="107"/>
      <c r="B164" s="464" t="s">
        <v>99</v>
      </c>
      <c r="C164" s="460" t="s">
        <v>402</v>
      </c>
      <c r="D164" s="824" t="s">
        <v>403</v>
      </c>
      <c r="E164" s="825"/>
      <c r="F164" s="602" t="s">
        <v>357</v>
      </c>
      <c r="G164" s="470"/>
      <c r="H164" s="504">
        <v>9</v>
      </c>
      <c r="I164" s="504">
        <v>25</v>
      </c>
      <c r="J164" s="504">
        <v>25</v>
      </c>
      <c r="K164" s="504">
        <v>25</v>
      </c>
      <c r="L164" s="465">
        <f t="shared" si="9"/>
        <v>84</v>
      </c>
      <c r="M164" s="462" t="s">
        <v>32</v>
      </c>
      <c r="N164" s="475"/>
      <c r="O164" s="463">
        <f t="shared" si="8"/>
        <v>0</v>
      </c>
      <c r="P164" s="416"/>
      <c r="Q164" s="125"/>
      <c r="R164" s="53"/>
      <c r="S164" s="125"/>
      <c r="T164" s="124"/>
      <c r="U164" s="124"/>
      <c r="V164" s="124"/>
      <c r="W164" s="145"/>
      <c r="X164" s="53"/>
      <c r="Y164" s="53"/>
    </row>
    <row r="165" spans="1:25" ht="36" customHeight="1" thickTop="1" thickBot="1" x14ac:dyDescent="0.3">
      <c r="A165" s="107"/>
      <c r="B165" s="464" t="s">
        <v>66</v>
      </c>
      <c r="C165" s="460" t="s">
        <v>404</v>
      </c>
      <c r="D165" s="824" t="s">
        <v>405</v>
      </c>
      <c r="E165" s="825"/>
      <c r="F165" s="602" t="s">
        <v>357</v>
      </c>
      <c r="G165" s="465">
        <v>17</v>
      </c>
      <c r="H165" s="504">
        <v>14</v>
      </c>
      <c r="I165" s="504">
        <v>15</v>
      </c>
      <c r="J165" s="504">
        <v>15</v>
      </c>
      <c r="K165" s="504">
        <v>15</v>
      </c>
      <c r="L165" s="465">
        <f t="shared" si="9"/>
        <v>59</v>
      </c>
      <c r="M165" s="462" t="s">
        <v>32</v>
      </c>
      <c r="N165" s="475"/>
      <c r="O165" s="463">
        <f t="shared" si="8"/>
        <v>0</v>
      </c>
      <c r="P165" s="416"/>
      <c r="Q165" s="125"/>
      <c r="R165" s="53"/>
      <c r="S165" s="125"/>
      <c r="T165" s="124"/>
      <c r="U165" s="124"/>
      <c r="V165" s="124"/>
      <c r="W165" s="145"/>
      <c r="X165" s="53"/>
      <c r="Y165" s="53"/>
    </row>
    <row r="166" spans="1:25" ht="86.25" customHeight="1" thickTop="1" thickBot="1" x14ac:dyDescent="0.3">
      <c r="A166" s="53"/>
      <c r="B166" s="452" t="s">
        <v>406</v>
      </c>
      <c r="C166" s="484" t="s">
        <v>407</v>
      </c>
      <c r="D166" s="477" t="s">
        <v>408</v>
      </c>
      <c r="E166" s="481" t="s">
        <v>409</v>
      </c>
      <c r="F166" s="603" t="s">
        <v>357</v>
      </c>
      <c r="G166" s="526">
        <v>0.33</v>
      </c>
      <c r="H166" s="555">
        <v>0.66</v>
      </c>
      <c r="I166" s="555">
        <v>1</v>
      </c>
      <c r="J166" s="555">
        <v>0</v>
      </c>
      <c r="K166" s="555">
        <v>0</v>
      </c>
      <c r="L166" s="526">
        <v>1</v>
      </c>
      <c r="M166" s="457" t="s">
        <v>45</v>
      </c>
      <c r="N166" s="540"/>
      <c r="O166" s="528">
        <f t="shared" si="8"/>
        <v>0</v>
      </c>
      <c r="P166" s="416"/>
      <c r="Q166" s="120"/>
      <c r="R166" s="53"/>
      <c r="S166" s="57"/>
      <c r="T166" s="57"/>
      <c r="U166" s="57"/>
      <c r="V166" s="57"/>
      <c r="W166" s="57"/>
      <c r="X166" s="53"/>
      <c r="Y166" s="53"/>
    </row>
    <row r="167" spans="1:25" ht="41.25" customHeight="1" thickTop="1" thickBot="1" x14ac:dyDescent="0.3">
      <c r="A167" s="353"/>
      <c r="B167" s="459" t="s">
        <v>33</v>
      </c>
      <c r="C167" s="471" t="s">
        <v>410</v>
      </c>
      <c r="D167" s="821" t="s">
        <v>411</v>
      </c>
      <c r="E167" s="822"/>
      <c r="F167" s="602" t="s">
        <v>357</v>
      </c>
      <c r="G167" s="470">
        <v>0</v>
      </c>
      <c r="H167" s="559">
        <v>15</v>
      </c>
      <c r="I167" s="559">
        <v>15</v>
      </c>
      <c r="J167" s="559">
        <v>15</v>
      </c>
      <c r="K167" s="559">
        <v>15</v>
      </c>
      <c r="L167" s="470">
        <f>SUM(H167:K167)</f>
        <v>60</v>
      </c>
      <c r="M167" s="462" t="s">
        <v>32</v>
      </c>
      <c r="N167" s="475"/>
      <c r="O167" s="463">
        <f t="shared" si="8"/>
        <v>0</v>
      </c>
      <c r="P167" s="416"/>
      <c r="Q167" s="120"/>
      <c r="R167" s="53"/>
      <c r="S167" s="124"/>
      <c r="T167" s="124"/>
      <c r="U167" s="124"/>
      <c r="V167" s="124"/>
      <c r="W167" s="125"/>
      <c r="X167" s="53"/>
      <c r="Y167" s="53"/>
    </row>
    <row r="168" spans="1:25" ht="40.5" customHeight="1" thickTop="1" thickBot="1" x14ac:dyDescent="0.3">
      <c r="A168" s="353"/>
      <c r="B168" s="459" t="s">
        <v>36</v>
      </c>
      <c r="C168" s="471" t="s">
        <v>412</v>
      </c>
      <c r="D168" s="821" t="s">
        <v>413</v>
      </c>
      <c r="E168" s="822"/>
      <c r="F168" s="602" t="s">
        <v>357</v>
      </c>
      <c r="G168" s="470">
        <v>0</v>
      </c>
      <c r="H168" s="559">
        <v>20</v>
      </c>
      <c r="I168" s="559">
        <v>20</v>
      </c>
      <c r="J168" s="559">
        <v>20</v>
      </c>
      <c r="K168" s="559">
        <v>20</v>
      </c>
      <c r="L168" s="470">
        <f>SUM(H168:K168)</f>
        <v>80</v>
      </c>
      <c r="M168" s="462" t="s">
        <v>32</v>
      </c>
      <c r="N168" s="475"/>
      <c r="O168" s="463">
        <f t="shared" si="8"/>
        <v>0</v>
      </c>
      <c r="P168" s="416"/>
      <c r="Q168" s="120"/>
      <c r="R168" s="53"/>
      <c r="S168" s="124"/>
      <c r="T168" s="124"/>
      <c r="U168" s="124"/>
      <c r="V168" s="124"/>
      <c r="W168" s="125"/>
      <c r="X168" s="53"/>
      <c r="Y168" s="53"/>
    </row>
    <row r="169" spans="1:25" ht="39" customHeight="1" thickTop="1" thickBot="1" x14ac:dyDescent="0.3">
      <c r="A169" s="107"/>
      <c r="B169" s="464" t="s">
        <v>50</v>
      </c>
      <c r="C169" s="460" t="s">
        <v>414</v>
      </c>
      <c r="D169" s="824" t="s">
        <v>415</v>
      </c>
      <c r="E169" s="825"/>
      <c r="F169" s="602" t="s">
        <v>357</v>
      </c>
      <c r="G169" s="465">
        <v>0</v>
      </c>
      <c r="H169" s="503">
        <v>0.5</v>
      </c>
      <c r="I169" s="503">
        <v>1</v>
      </c>
      <c r="J169" s="503">
        <v>1</v>
      </c>
      <c r="K169" s="503">
        <v>1</v>
      </c>
      <c r="L169" s="468">
        <f>K169</f>
        <v>1</v>
      </c>
      <c r="M169" s="462" t="s">
        <v>45</v>
      </c>
      <c r="N169" s="475"/>
      <c r="O169" s="463">
        <f t="shared" si="8"/>
        <v>0</v>
      </c>
      <c r="P169" s="424"/>
      <c r="Q169" s="125"/>
      <c r="R169" s="53"/>
      <c r="S169" s="124"/>
      <c r="T169" s="124"/>
      <c r="U169" s="124"/>
      <c r="V169" s="124"/>
      <c r="W169" s="125"/>
      <c r="X169" s="53"/>
      <c r="Y169" s="53"/>
    </row>
    <row r="170" spans="1:25" ht="48" customHeight="1" thickTop="1" thickBot="1" x14ac:dyDescent="0.3">
      <c r="A170" s="354"/>
      <c r="B170" s="438" t="s">
        <v>416</v>
      </c>
      <c r="C170" s="496" t="s">
        <v>417</v>
      </c>
      <c r="D170" s="819" t="s">
        <v>418</v>
      </c>
      <c r="E170" s="842"/>
      <c r="F170" s="439"/>
      <c r="G170" s="590"/>
      <c r="H170" s="553"/>
      <c r="I170" s="553"/>
      <c r="J170" s="553"/>
      <c r="K170" s="553"/>
      <c r="L170" s="441"/>
      <c r="M170" s="442"/>
      <c r="N170" s="442"/>
      <c r="O170" s="497"/>
      <c r="P170" s="414"/>
      <c r="Q170" s="70"/>
      <c r="R170" s="70"/>
      <c r="S170" s="70"/>
      <c r="T170" s="70"/>
      <c r="U170" s="70"/>
      <c r="V170" s="70"/>
      <c r="W170" s="70"/>
      <c r="X170" s="77"/>
      <c r="Y170" s="53"/>
    </row>
    <row r="171" spans="1:25" ht="63" customHeight="1" thickTop="1" thickBot="1" x14ac:dyDescent="0.3">
      <c r="A171" s="53"/>
      <c r="B171" s="484" t="s">
        <v>420</v>
      </c>
      <c r="C171" s="484" t="s">
        <v>421</v>
      </c>
      <c r="D171" s="826" t="s">
        <v>422</v>
      </c>
      <c r="E171" s="827"/>
      <c r="F171" s="484" t="s">
        <v>423</v>
      </c>
      <c r="G171" s="444"/>
      <c r="H171" s="445"/>
      <c r="I171" s="445"/>
      <c r="J171" s="445"/>
      <c r="K171" s="445"/>
      <c r="L171" s="444"/>
      <c r="M171" s="445"/>
      <c r="N171" s="445"/>
      <c r="O171" s="498"/>
      <c r="P171" s="415"/>
      <c r="Q171" s="70"/>
      <c r="R171" s="53"/>
      <c r="S171" s="84"/>
      <c r="T171" s="84"/>
      <c r="U171" s="84"/>
      <c r="V171" s="84"/>
      <c r="W171" s="84"/>
      <c r="X171" s="53"/>
      <c r="Y171" s="53"/>
    </row>
    <row r="172" spans="1:25" ht="65.25" customHeight="1" thickTop="1" thickBot="1" x14ac:dyDescent="0.3">
      <c r="A172" s="53"/>
      <c r="B172" s="485" t="s">
        <v>424</v>
      </c>
      <c r="C172" s="448" t="s">
        <v>425</v>
      </c>
      <c r="D172" s="828" t="s">
        <v>426</v>
      </c>
      <c r="E172" s="825"/>
      <c r="F172" s="485" t="s">
        <v>427</v>
      </c>
      <c r="G172" s="449"/>
      <c r="H172" s="450"/>
      <c r="I172" s="450"/>
      <c r="J172" s="450"/>
      <c r="K172" s="450"/>
      <c r="L172" s="449"/>
      <c r="M172" s="450"/>
      <c r="N172" s="450"/>
      <c r="O172" s="499"/>
      <c r="P172" s="415"/>
      <c r="Q172" s="70"/>
      <c r="R172" s="53"/>
      <c r="S172" s="57"/>
      <c r="T172" s="57"/>
      <c r="U172" s="57"/>
      <c r="V172" s="57"/>
      <c r="W172" s="57"/>
      <c r="X172" s="53"/>
      <c r="Y172" s="53"/>
    </row>
    <row r="173" spans="1:25" ht="57.75" customHeight="1" thickTop="1" thickBot="1" x14ac:dyDescent="0.3">
      <c r="A173" s="53"/>
      <c r="B173" s="452" t="s">
        <v>428</v>
      </c>
      <c r="C173" s="453" t="s">
        <v>429</v>
      </c>
      <c r="D173" s="477" t="s">
        <v>430</v>
      </c>
      <c r="E173" s="478" t="s">
        <v>919</v>
      </c>
      <c r="F173" s="604" t="s">
        <v>427</v>
      </c>
      <c r="G173" s="526">
        <v>0.9</v>
      </c>
      <c r="H173" s="567">
        <v>0.92</v>
      </c>
      <c r="I173" s="567">
        <v>0.95</v>
      </c>
      <c r="J173" s="567">
        <v>0.98</v>
      </c>
      <c r="K173" s="567">
        <v>1</v>
      </c>
      <c r="L173" s="526">
        <f>K173</f>
        <v>1</v>
      </c>
      <c r="M173" s="457" t="s">
        <v>45</v>
      </c>
      <c r="N173" s="457"/>
      <c r="O173" s="458">
        <f t="shared" ref="O173:O183" si="10">+N173/L173</f>
        <v>0</v>
      </c>
      <c r="P173" s="415"/>
      <c r="Q173" s="120"/>
      <c r="R173" s="53"/>
      <c r="S173" s="57"/>
      <c r="T173" s="57"/>
      <c r="U173" s="57"/>
      <c r="V173" s="57"/>
      <c r="W173" s="57"/>
      <c r="X173" s="53"/>
      <c r="Y173" s="53"/>
    </row>
    <row r="174" spans="1:25" ht="34.5" customHeight="1" thickTop="1" thickBot="1" x14ac:dyDescent="0.3">
      <c r="A174" s="107"/>
      <c r="B174" s="464" t="s">
        <v>33</v>
      </c>
      <c r="C174" s="460" t="s">
        <v>432</v>
      </c>
      <c r="D174" s="824" t="s">
        <v>433</v>
      </c>
      <c r="E174" s="825"/>
      <c r="F174" s="602" t="s">
        <v>427</v>
      </c>
      <c r="G174" s="465">
        <v>4</v>
      </c>
      <c r="H174" s="504">
        <f>138+6</f>
        <v>144</v>
      </c>
      <c r="I174" s="558">
        <v>0</v>
      </c>
      <c r="J174" s="558">
        <v>0</v>
      </c>
      <c r="K174" s="558">
        <v>0</v>
      </c>
      <c r="L174" s="465">
        <f>SUM(H174:K174)</f>
        <v>144</v>
      </c>
      <c r="M174" s="462" t="s">
        <v>32</v>
      </c>
      <c r="N174" s="504"/>
      <c r="O174" s="479">
        <f t="shared" si="10"/>
        <v>0</v>
      </c>
      <c r="P174" s="417"/>
      <c r="Q174" s="111"/>
      <c r="R174" s="107"/>
      <c r="S174" s="112"/>
      <c r="T174" s="112"/>
      <c r="U174" s="112"/>
      <c r="V174" s="112"/>
      <c r="W174" s="114"/>
      <c r="X174" s="107"/>
      <c r="Y174" s="53"/>
    </row>
    <row r="175" spans="1:25" ht="23.25" customHeight="1" thickTop="1" thickBot="1" x14ac:dyDescent="0.3">
      <c r="A175" s="107"/>
      <c r="B175" s="464" t="s">
        <v>36</v>
      </c>
      <c r="C175" s="460" t="s">
        <v>434</v>
      </c>
      <c r="D175" s="824" t="s">
        <v>435</v>
      </c>
      <c r="E175" s="825"/>
      <c r="F175" s="602" t="s">
        <v>427</v>
      </c>
      <c r="G175" s="465">
        <v>4</v>
      </c>
      <c r="H175" s="504">
        <v>1</v>
      </c>
      <c r="I175" s="504">
        <v>1</v>
      </c>
      <c r="J175" s="504">
        <v>1</v>
      </c>
      <c r="K175" s="504">
        <v>1</v>
      </c>
      <c r="L175" s="465">
        <f>SUM(H175:K175)</f>
        <v>4</v>
      </c>
      <c r="M175" s="462" t="s">
        <v>32</v>
      </c>
      <c r="N175" s="504"/>
      <c r="O175" s="479">
        <f t="shared" si="10"/>
        <v>0</v>
      </c>
      <c r="P175" s="426"/>
      <c r="Q175" s="114"/>
      <c r="R175" s="107"/>
      <c r="S175" s="112"/>
      <c r="T175" s="112"/>
      <c r="U175" s="112"/>
      <c r="V175" s="112"/>
      <c r="W175" s="114"/>
      <c r="X175" s="107"/>
      <c r="Y175" s="53"/>
    </row>
    <row r="176" spans="1:25" ht="28.5" thickTop="1" thickBot="1" x14ac:dyDescent="0.3">
      <c r="A176" s="107"/>
      <c r="B176" s="464" t="s">
        <v>50</v>
      </c>
      <c r="C176" s="471" t="s">
        <v>436</v>
      </c>
      <c r="D176" s="821" t="s">
        <v>920</v>
      </c>
      <c r="E176" s="822"/>
      <c r="F176" s="602" t="s">
        <v>427</v>
      </c>
      <c r="G176" s="465">
        <v>4</v>
      </c>
      <c r="H176" s="504">
        <v>1</v>
      </c>
      <c r="I176" s="475">
        <v>1</v>
      </c>
      <c r="J176" s="475">
        <v>1</v>
      </c>
      <c r="K176" s="475">
        <v>1</v>
      </c>
      <c r="L176" s="465">
        <f>SUM(H176:K176)</f>
        <v>4</v>
      </c>
      <c r="M176" s="462" t="s">
        <v>32</v>
      </c>
      <c r="N176" s="504"/>
      <c r="O176" s="479">
        <f t="shared" si="10"/>
        <v>0</v>
      </c>
      <c r="P176" s="421" t="s">
        <v>921</v>
      </c>
      <c r="Q176" s="111"/>
      <c r="R176" s="107"/>
      <c r="S176" s="112"/>
      <c r="T176" s="112"/>
      <c r="U176" s="112"/>
      <c r="V176" s="112"/>
      <c r="W176" s="114"/>
      <c r="X176" s="107"/>
      <c r="Y176" s="53"/>
    </row>
    <row r="177" spans="1:25" ht="36" customHeight="1" thickTop="1" thickBot="1" x14ac:dyDescent="0.3">
      <c r="A177" s="107"/>
      <c r="B177" s="464" t="s">
        <v>53</v>
      </c>
      <c r="C177" s="460" t="s">
        <v>437</v>
      </c>
      <c r="D177" s="824" t="s">
        <v>438</v>
      </c>
      <c r="E177" s="825"/>
      <c r="F177" s="602" t="s">
        <v>427</v>
      </c>
      <c r="G177" s="465">
        <v>0</v>
      </c>
      <c r="H177" s="504">
        <v>4</v>
      </c>
      <c r="I177" s="504">
        <v>0</v>
      </c>
      <c r="J177" s="504">
        <v>0</v>
      </c>
      <c r="K177" s="504">
        <v>0</v>
      </c>
      <c r="L177" s="465">
        <f>SUM(H177:K177)</f>
        <v>4</v>
      </c>
      <c r="M177" s="462" t="s">
        <v>32</v>
      </c>
      <c r="N177" s="504"/>
      <c r="O177" s="479">
        <f t="shared" si="10"/>
        <v>0</v>
      </c>
      <c r="P177" s="417"/>
      <c r="Q177" s="114"/>
      <c r="R177" s="107"/>
      <c r="S177" s="114"/>
      <c r="T177" s="112"/>
      <c r="U177" s="112"/>
      <c r="V177" s="112"/>
      <c r="W177" s="178"/>
      <c r="X177" s="107"/>
      <c r="Y177" s="53"/>
    </row>
    <row r="178" spans="1:25" ht="32.25" customHeight="1" thickTop="1" thickBot="1" x14ac:dyDescent="0.3">
      <c r="A178" s="107"/>
      <c r="B178" s="464" t="s">
        <v>56</v>
      </c>
      <c r="C178" s="460" t="s">
        <v>439</v>
      </c>
      <c r="D178" s="824" t="s">
        <v>440</v>
      </c>
      <c r="E178" s="825"/>
      <c r="F178" s="602" t="s">
        <v>427</v>
      </c>
      <c r="G178" s="468">
        <v>1</v>
      </c>
      <c r="H178" s="503">
        <v>1</v>
      </c>
      <c r="I178" s="503">
        <v>1</v>
      </c>
      <c r="J178" s="503">
        <v>1</v>
      </c>
      <c r="K178" s="503">
        <v>1</v>
      </c>
      <c r="L178" s="468">
        <f>+K178</f>
        <v>1</v>
      </c>
      <c r="M178" s="462" t="s">
        <v>45</v>
      </c>
      <c r="N178" s="504"/>
      <c r="O178" s="479">
        <f t="shared" si="10"/>
        <v>0</v>
      </c>
      <c r="P178" s="417"/>
      <c r="Q178" s="114"/>
      <c r="R178" s="107"/>
      <c r="S178" s="114"/>
      <c r="T178" s="112"/>
      <c r="U178" s="112"/>
      <c r="V178" s="112"/>
      <c r="W178" s="178"/>
      <c r="X178" s="107"/>
      <c r="Y178" s="53"/>
    </row>
    <row r="179" spans="1:25" ht="48.75" customHeight="1" thickTop="1" thickBot="1" x14ac:dyDescent="0.3">
      <c r="A179" s="216"/>
      <c r="B179" s="459" t="s">
        <v>59</v>
      </c>
      <c r="C179" s="471" t="s">
        <v>441</v>
      </c>
      <c r="D179" s="821" t="s">
        <v>442</v>
      </c>
      <c r="E179" s="839"/>
      <c r="F179" s="602" t="s">
        <v>427</v>
      </c>
      <c r="G179" s="470">
        <v>0</v>
      </c>
      <c r="H179" s="560">
        <v>1</v>
      </c>
      <c r="I179" s="560">
        <v>1</v>
      </c>
      <c r="J179" s="560">
        <v>1</v>
      </c>
      <c r="K179" s="560">
        <v>1</v>
      </c>
      <c r="L179" s="468">
        <f>+K179</f>
        <v>1</v>
      </c>
      <c r="M179" s="462" t="s">
        <v>45</v>
      </c>
      <c r="N179" s="559"/>
      <c r="O179" s="479">
        <f t="shared" si="10"/>
        <v>0</v>
      </c>
      <c r="P179" s="415"/>
      <c r="Q179" s="120"/>
      <c r="R179" s="53"/>
      <c r="S179" s="124"/>
      <c r="T179" s="124"/>
      <c r="U179" s="124"/>
      <c r="V179" s="124"/>
      <c r="W179" s="125"/>
      <c r="X179" s="53"/>
      <c r="Y179" s="53"/>
    </row>
    <row r="180" spans="1:25" ht="43.5" customHeight="1" thickTop="1" thickBot="1" x14ac:dyDescent="0.3">
      <c r="A180" s="216"/>
      <c r="B180" s="459" t="s">
        <v>62</v>
      </c>
      <c r="C180" s="471" t="s">
        <v>443</v>
      </c>
      <c r="D180" s="821" t="s">
        <v>444</v>
      </c>
      <c r="E180" s="839"/>
      <c r="F180" s="602" t="s">
        <v>427</v>
      </c>
      <c r="G180" s="470">
        <v>0</v>
      </c>
      <c r="H180" s="559">
        <v>2</v>
      </c>
      <c r="I180" s="559">
        <v>1</v>
      </c>
      <c r="J180" s="559">
        <v>2</v>
      </c>
      <c r="K180" s="559">
        <v>1</v>
      </c>
      <c r="L180" s="470">
        <f>SUM(H180:K180)</f>
        <v>6</v>
      </c>
      <c r="M180" s="462" t="s">
        <v>32</v>
      </c>
      <c r="N180" s="559"/>
      <c r="O180" s="479">
        <f t="shared" si="10"/>
        <v>0</v>
      </c>
      <c r="P180" s="415"/>
      <c r="Q180" s="120"/>
      <c r="R180" s="53"/>
      <c r="S180" s="124"/>
      <c r="T180" s="124"/>
      <c r="U180" s="124"/>
      <c r="V180" s="124"/>
      <c r="W180" s="125"/>
      <c r="X180" s="53"/>
      <c r="Y180" s="53"/>
    </row>
    <row r="181" spans="1:25" ht="33" customHeight="1" thickTop="1" thickBot="1" x14ac:dyDescent="0.3">
      <c r="A181" s="107"/>
      <c r="B181" s="464" t="s">
        <v>65</v>
      </c>
      <c r="C181" s="460" t="s">
        <v>445</v>
      </c>
      <c r="D181" s="841" t="s">
        <v>446</v>
      </c>
      <c r="E181" s="836"/>
      <c r="F181" s="602" t="s">
        <v>301</v>
      </c>
      <c r="G181" s="465">
        <v>0</v>
      </c>
      <c r="H181" s="504">
        <v>0</v>
      </c>
      <c r="I181" s="504">
        <v>1</v>
      </c>
      <c r="J181" s="504">
        <v>0</v>
      </c>
      <c r="K181" s="504">
        <v>0</v>
      </c>
      <c r="L181" s="465">
        <v>1</v>
      </c>
      <c r="M181" s="462" t="s">
        <v>32</v>
      </c>
      <c r="N181" s="504"/>
      <c r="O181" s="479">
        <f t="shared" si="10"/>
        <v>0</v>
      </c>
      <c r="P181" s="415"/>
      <c r="Q181" s="125"/>
      <c r="R181" s="53"/>
      <c r="S181" s="125"/>
      <c r="T181" s="124"/>
      <c r="U181" s="124"/>
      <c r="V181" s="124"/>
      <c r="W181" s="145"/>
      <c r="X181" s="53"/>
      <c r="Y181" s="53"/>
    </row>
    <row r="182" spans="1:25" ht="62.25" customHeight="1" thickTop="1" thickBot="1" x14ac:dyDescent="0.3">
      <c r="A182" s="53"/>
      <c r="B182" s="452" t="s">
        <v>925</v>
      </c>
      <c r="C182" s="453" t="s">
        <v>447</v>
      </c>
      <c r="D182" s="608" t="s">
        <v>448</v>
      </c>
      <c r="E182" s="466" t="s">
        <v>449</v>
      </c>
      <c r="F182" s="604" t="s">
        <v>427</v>
      </c>
      <c r="G182" s="534">
        <v>0.57699999999999996</v>
      </c>
      <c r="H182" s="555">
        <v>0.6</v>
      </c>
      <c r="I182" s="555">
        <v>0.65</v>
      </c>
      <c r="J182" s="555">
        <v>0.7</v>
      </c>
      <c r="K182" s="555">
        <v>0.74</v>
      </c>
      <c r="L182" s="526">
        <f>K182</f>
        <v>0.74</v>
      </c>
      <c r="M182" s="457" t="s">
        <v>45</v>
      </c>
      <c r="N182" s="457"/>
      <c r="O182" s="458">
        <f t="shared" si="10"/>
        <v>0</v>
      </c>
      <c r="P182" s="415"/>
      <c r="Q182" s="120"/>
      <c r="R182" s="53"/>
      <c r="S182" s="57"/>
      <c r="T182" s="57"/>
      <c r="U182" s="57"/>
      <c r="V182" s="57"/>
      <c r="W182" s="57"/>
      <c r="X182" s="53"/>
      <c r="Y182" s="53"/>
    </row>
    <row r="183" spans="1:25" ht="37.5" customHeight="1" thickTop="1" thickBot="1" x14ac:dyDescent="0.3">
      <c r="A183" s="216"/>
      <c r="B183" s="459" t="s">
        <v>33</v>
      </c>
      <c r="C183" s="460" t="s">
        <v>450</v>
      </c>
      <c r="D183" s="841" t="s">
        <v>451</v>
      </c>
      <c r="E183" s="825"/>
      <c r="F183" s="602" t="s">
        <v>427</v>
      </c>
      <c r="G183" s="470">
        <v>1</v>
      </c>
      <c r="H183" s="559">
        <v>1</v>
      </c>
      <c r="I183" s="559">
        <v>1</v>
      </c>
      <c r="J183" s="559">
        <v>1</v>
      </c>
      <c r="K183" s="559">
        <v>1</v>
      </c>
      <c r="L183" s="470">
        <v>1</v>
      </c>
      <c r="M183" s="462" t="s">
        <v>32</v>
      </c>
      <c r="N183" s="559"/>
      <c r="O183" s="479">
        <f t="shared" si="10"/>
        <v>0</v>
      </c>
      <c r="P183" s="419"/>
      <c r="Q183" s="103"/>
      <c r="R183" s="98"/>
      <c r="S183" s="104"/>
      <c r="T183" s="104"/>
      <c r="U183" s="104"/>
      <c r="V183" s="104"/>
      <c r="W183" s="106"/>
      <c r="X183" s="98"/>
      <c r="Y183" s="53"/>
    </row>
    <row r="184" spans="1:25" ht="33.75" customHeight="1" thickTop="1" thickBot="1" x14ac:dyDescent="0.3">
      <c r="A184" s="216"/>
      <c r="B184" s="459" t="s">
        <v>36</v>
      </c>
      <c r="C184" s="460" t="s">
        <v>452</v>
      </c>
      <c r="D184" s="841" t="s">
        <v>453</v>
      </c>
      <c r="E184" s="825"/>
      <c r="F184" s="602" t="s">
        <v>427</v>
      </c>
      <c r="G184" s="470"/>
      <c r="H184" s="559"/>
      <c r="I184" s="560">
        <v>1</v>
      </c>
      <c r="J184" s="560">
        <v>1</v>
      </c>
      <c r="K184" s="560">
        <v>1</v>
      </c>
      <c r="L184" s="472">
        <v>1</v>
      </c>
      <c r="M184" s="462" t="s">
        <v>45</v>
      </c>
      <c r="N184" s="559"/>
      <c r="O184" s="479"/>
      <c r="P184" s="419"/>
      <c r="Q184" s="103"/>
      <c r="R184" s="98"/>
      <c r="S184" s="104"/>
      <c r="T184" s="104"/>
      <c r="U184" s="104"/>
      <c r="V184" s="104"/>
      <c r="W184" s="106"/>
      <c r="X184" s="98"/>
      <c r="Y184" s="53"/>
    </row>
    <row r="185" spans="1:25" ht="39.75" customHeight="1" thickTop="1" thickBot="1" x14ac:dyDescent="0.3">
      <c r="A185" s="216"/>
      <c r="B185" s="459" t="s">
        <v>50</v>
      </c>
      <c r="C185" s="460" t="s">
        <v>454</v>
      </c>
      <c r="D185" s="841" t="s">
        <v>455</v>
      </c>
      <c r="E185" s="825"/>
      <c r="F185" s="602" t="s">
        <v>427</v>
      </c>
      <c r="G185" s="461">
        <v>8</v>
      </c>
      <c r="H185" s="475">
        <v>4</v>
      </c>
      <c r="I185" s="475">
        <v>3</v>
      </c>
      <c r="J185" s="475">
        <v>3</v>
      </c>
      <c r="K185" s="475">
        <v>3</v>
      </c>
      <c r="L185" s="461">
        <v>4</v>
      </c>
      <c r="M185" s="462" t="s">
        <v>32</v>
      </c>
      <c r="N185" s="559"/>
      <c r="O185" s="479">
        <f>+N185/L185</f>
        <v>0</v>
      </c>
      <c r="P185" s="415"/>
      <c r="Q185" s="120"/>
      <c r="R185" s="53"/>
      <c r="S185" s="124"/>
      <c r="T185" s="124"/>
      <c r="U185" s="124"/>
      <c r="V185" s="124"/>
      <c r="W185" s="125"/>
      <c r="X185" s="53"/>
      <c r="Y185" s="53"/>
    </row>
    <row r="186" spans="1:25" ht="31.5" customHeight="1" thickTop="1" thickBot="1" x14ac:dyDescent="0.3">
      <c r="A186" s="107"/>
      <c r="B186" s="459" t="s">
        <v>53</v>
      </c>
      <c r="C186" s="460" t="s">
        <v>456</v>
      </c>
      <c r="D186" s="841" t="s">
        <v>457</v>
      </c>
      <c r="E186" s="825"/>
      <c r="F186" s="602" t="s">
        <v>427</v>
      </c>
      <c r="G186" s="502">
        <v>0.51680000000000004</v>
      </c>
      <c r="H186" s="575">
        <v>0.52</v>
      </c>
      <c r="I186" s="575">
        <v>0.53</v>
      </c>
      <c r="J186" s="575">
        <v>0.54</v>
      </c>
      <c r="K186" s="575">
        <v>0.55000000000000004</v>
      </c>
      <c r="L186" s="502">
        <f>K186</f>
        <v>0.55000000000000004</v>
      </c>
      <c r="M186" s="462" t="s">
        <v>45</v>
      </c>
      <c r="N186" s="504"/>
      <c r="O186" s="479">
        <f>+N186/L186</f>
        <v>0</v>
      </c>
      <c r="P186" s="423"/>
      <c r="Q186" s="125"/>
      <c r="R186" s="53"/>
      <c r="S186" s="124"/>
      <c r="T186" s="124"/>
      <c r="U186" s="124"/>
      <c r="V186" s="124"/>
      <c r="W186" s="125"/>
      <c r="X186" s="53"/>
      <c r="Y186" s="53"/>
    </row>
    <row r="187" spans="1:25" ht="30.75" customHeight="1" thickTop="1" thickBot="1" x14ac:dyDescent="0.3">
      <c r="A187" s="107"/>
      <c r="B187" s="459" t="s">
        <v>56</v>
      </c>
      <c r="C187" s="460" t="s">
        <v>458</v>
      </c>
      <c r="D187" s="841" t="s">
        <v>459</v>
      </c>
      <c r="E187" s="825"/>
      <c r="F187" s="602" t="s">
        <v>460</v>
      </c>
      <c r="G187" s="465">
        <v>1</v>
      </c>
      <c r="H187" s="504">
        <v>1</v>
      </c>
      <c r="I187" s="504">
        <v>1</v>
      </c>
      <c r="J187" s="504">
        <v>1</v>
      </c>
      <c r="K187" s="504">
        <v>1</v>
      </c>
      <c r="L187" s="465">
        <v>1</v>
      </c>
      <c r="M187" s="462" t="s">
        <v>32</v>
      </c>
      <c r="N187" s="504"/>
      <c r="O187" s="479">
        <f>+N187/L187</f>
        <v>0</v>
      </c>
      <c r="P187" s="415"/>
      <c r="Q187" s="120"/>
      <c r="R187" s="53"/>
      <c r="S187" s="124"/>
      <c r="T187" s="124"/>
      <c r="U187" s="124"/>
      <c r="V187" s="124"/>
      <c r="W187" s="125"/>
      <c r="X187" s="53"/>
      <c r="Y187" s="53"/>
    </row>
    <row r="188" spans="1:25" ht="34.5" customHeight="1" thickTop="1" thickBot="1" x14ac:dyDescent="0.3">
      <c r="A188" s="107"/>
      <c r="B188" s="459" t="s">
        <v>59</v>
      </c>
      <c r="C188" s="460" t="s">
        <v>461</v>
      </c>
      <c r="D188" s="841" t="s">
        <v>462</v>
      </c>
      <c r="E188" s="825"/>
      <c r="F188" s="602" t="s">
        <v>427</v>
      </c>
      <c r="G188" s="465">
        <v>1</v>
      </c>
      <c r="H188" s="504">
        <v>1</v>
      </c>
      <c r="I188" s="504">
        <v>1</v>
      </c>
      <c r="J188" s="504">
        <v>1</v>
      </c>
      <c r="K188" s="504">
        <v>1</v>
      </c>
      <c r="L188" s="465">
        <v>1</v>
      </c>
      <c r="M188" s="462" t="s">
        <v>32</v>
      </c>
      <c r="N188" s="504"/>
      <c r="O188" s="479">
        <f>+N188/L188</f>
        <v>0</v>
      </c>
      <c r="P188" s="415"/>
      <c r="Q188" s="125"/>
      <c r="R188" s="53"/>
      <c r="S188" s="125"/>
      <c r="T188" s="124"/>
      <c r="U188" s="124"/>
      <c r="V188" s="124"/>
      <c r="W188" s="145"/>
      <c r="X188" s="53"/>
      <c r="Y188" s="53"/>
    </row>
    <row r="189" spans="1:25" ht="33" customHeight="1" thickTop="1" thickBot="1" x14ac:dyDescent="0.3">
      <c r="A189" s="107"/>
      <c r="B189" s="459" t="s">
        <v>62</v>
      </c>
      <c r="C189" s="460" t="s">
        <v>463</v>
      </c>
      <c r="D189" s="841" t="s">
        <v>464</v>
      </c>
      <c r="E189" s="825"/>
      <c r="F189" s="602" t="s">
        <v>465</v>
      </c>
      <c r="G189" s="468">
        <v>0</v>
      </c>
      <c r="H189" s="503">
        <v>0</v>
      </c>
      <c r="I189" s="503">
        <v>0.3</v>
      </c>
      <c r="J189" s="503">
        <v>0.35</v>
      </c>
      <c r="K189" s="503">
        <v>0.35</v>
      </c>
      <c r="L189" s="468">
        <v>1</v>
      </c>
      <c r="M189" s="462" t="s">
        <v>45</v>
      </c>
      <c r="N189" s="504"/>
      <c r="O189" s="479"/>
      <c r="P189" s="415"/>
      <c r="Q189" s="125"/>
      <c r="R189" s="53"/>
      <c r="S189" s="125"/>
      <c r="T189" s="124"/>
      <c r="U189" s="124"/>
      <c r="V189" s="124"/>
      <c r="W189" s="145"/>
      <c r="X189" s="53"/>
      <c r="Y189" s="53"/>
    </row>
    <row r="190" spans="1:25" ht="45.75" customHeight="1" thickTop="1" thickBot="1" x14ac:dyDescent="0.3">
      <c r="A190" s="216"/>
      <c r="B190" s="459" t="s">
        <v>65</v>
      </c>
      <c r="C190" s="471" t="s">
        <v>466</v>
      </c>
      <c r="D190" s="841" t="s">
        <v>467</v>
      </c>
      <c r="E190" s="825"/>
      <c r="F190" s="602" t="s">
        <v>465</v>
      </c>
      <c r="G190" s="470">
        <v>0</v>
      </c>
      <c r="H190" s="559">
        <v>1</v>
      </c>
      <c r="I190" s="559">
        <v>1</v>
      </c>
      <c r="J190" s="559">
        <v>1</v>
      </c>
      <c r="K190" s="559">
        <v>1</v>
      </c>
      <c r="L190" s="470">
        <f>SUM(H190:K190)</f>
        <v>4</v>
      </c>
      <c r="M190" s="462" t="s">
        <v>32</v>
      </c>
      <c r="N190" s="559"/>
      <c r="O190" s="479">
        <f t="shared" ref="O190:O200" si="11">+N190/L190</f>
        <v>0</v>
      </c>
      <c r="P190" s="415"/>
      <c r="Q190" s="120"/>
      <c r="R190" s="53"/>
      <c r="S190" s="124"/>
      <c r="T190" s="124"/>
      <c r="U190" s="124"/>
      <c r="V190" s="124"/>
      <c r="W190" s="125"/>
      <c r="X190" s="53"/>
      <c r="Y190" s="53"/>
    </row>
    <row r="191" spans="1:25" ht="31.5" customHeight="1" thickTop="1" thickBot="1" x14ac:dyDescent="0.3">
      <c r="A191" s="216"/>
      <c r="B191" s="459" t="s">
        <v>99</v>
      </c>
      <c r="C191" s="471" t="s">
        <v>468</v>
      </c>
      <c r="D191" s="841" t="s">
        <v>469</v>
      </c>
      <c r="E191" s="825"/>
      <c r="F191" s="602" t="s">
        <v>465</v>
      </c>
      <c r="G191" s="470">
        <v>0</v>
      </c>
      <c r="H191" s="559">
        <v>1</v>
      </c>
      <c r="I191" s="559">
        <v>1</v>
      </c>
      <c r="J191" s="559">
        <v>1</v>
      </c>
      <c r="K191" s="559">
        <v>1</v>
      </c>
      <c r="L191" s="470">
        <f>SUM(H191:K191)</f>
        <v>4</v>
      </c>
      <c r="M191" s="462" t="s">
        <v>32</v>
      </c>
      <c r="N191" s="559"/>
      <c r="O191" s="479">
        <f t="shared" si="11"/>
        <v>0</v>
      </c>
      <c r="P191" s="415"/>
      <c r="Q191" s="120"/>
      <c r="R191" s="53"/>
      <c r="S191" s="124"/>
      <c r="T191" s="124"/>
      <c r="U191" s="124"/>
      <c r="V191" s="124"/>
      <c r="W191" s="125"/>
      <c r="X191" s="53"/>
      <c r="Y191" s="53"/>
    </row>
    <row r="192" spans="1:25" ht="33" customHeight="1" thickTop="1" thickBot="1" x14ac:dyDescent="0.3">
      <c r="A192" s="216"/>
      <c r="B192" s="459" t="s">
        <v>66</v>
      </c>
      <c r="C192" s="471" t="s">
        <v>470</v>
      </c>
      <c r="D192" s="841" t="s">
        <v>471</v>
      </c>
      <c r="E192" s="825"/>
      <c r="F192" s="602" t="s">
        <v>465</v>
      </c>
      <c r="G192" s="470">
        <v>0</v>
      </c>
      <c r="H192" s="559">
        <v>40</v>
      </c>
      <c r="I192" s="559">
        <v>40</v>
      </c>
      <c r="J192" s="559">
        <v>30</v>
      </c>
      <c r="K192" s="559">
        <v>27</v>
      </c>
      <c r="L192" s="470">
        <f>SUM(H192:K192)</f>
        <v>137</v>
      </c>
      <c r="M192" s="462" t="s">
        <v>32</v>
      </c>
      <c r="N192" s="559"/>
      <c r="O192" s="479">
        <f t="shared" si="11"/>
        <v>0</v>
      </c>
      <c r="P192" s="415"/>
      <c r="Q192" s="120"/>
      <c r="R192" s="53"/>
      <c r="S192" s="124"/>
      <c r="T192" s="124"/>
      <c r="U192" s="124"/>
      <c r="V192" s="124"/>
      <c r="W192" s="125"/>
      <c r="X192" s="53"/>
      <c r="Y192" s="53"/>
    </row>
    <row r="193" spans="1:25" ht="39" customHeight="1" thickTop="1" thickBot="1" x14ac:dyDescent="0.3">
      <c r="A193" s="216"/>
      <c r="B193" s="459" t="s">
        <v>69</v>
      </c>
      <c r="C193" s="471" t="s">
        <v>472</v>
      </c>
      <c r="D193" s="841" t="s">
        <v>473</v>
      </c>
      <c r="E193" s="825"/>
      <c r="F193" s="602" t="s">
        <v>465</v>
      </c>
      <c r="G193" s="465">
        <v>0</v>
      </c>
      <c r="H193" s="503">
        <v>0.5</v>
      </c>
      <c r="I193" s="503">
        <v>0.5</v>
      </c>
      <c r="J193" s="503">
        <v>0</v>
      </c>
      <c r="K193" s="503">
        <v>0</v>
      </c>
      <c r="L193" s="468">
        <f>SUBTOTAL(9,H193:K193)</f>
        <v>1</v>
      </c>
      <c r="M193" s="462" t="s">
        <v>45</v>
      </c>
      <c r="N193" s="559"/>
      <c r="O193" s="479">
        <f t="shared" si="11"/>
        <v>0</v>
      </c>
      <c r="P193" s="415"/>
      <c r="Q193" s="120"/>
      <c r="R193" s="53"/>
      <c r="S193" s="124"/>
      <c r="T193" s="124"/>
      <c r="U193" s="124"/>
      <c r="V193" s="124"/>
      <c r="W193" s="125"/>
      <c r="X193" s="53"/>
      <c r="Y193" s="53"/>
    </row>
    <row r="194" spans="1:25" ht="40.5" customHeight="1" thickTop="1" thickBot="1" x14ac:dyDescent="0.3">
      <c r="A194" s="216"/>
      <c r="B194" s="459" t="s">
        <v>72</v>
      </c>
      <c r="C194" s="471" t="s">
        <v>474</v>
      </c>
      <c r="D194" s="841" t="s">
        <v>475</v>
      </c>
      <c r="E194" s="825"/>
      <c r="F194" s="602" t="s">
        <v>465</v>
      </c>
      <c r="G194" s="465">
        <v>0</v>
      </c>
      <c r="H194" s="504">
        <v>1</v>
      </c>
      <c r="I194" s="504">
        <v>45</v>
      </c>
      <c r="J194" s="504">
        <v>45</v>
      </c>
      <c r="K194" s="504">
        <v>47</v>
      </c>
      <c r="L194" s="465">
        <f>SUBTOTAL(9,H194:K194)</f>
        <v>138</v>
      </c>
      <c r="M194" s="462" t="s">
        <v>32</v>
      </c>
      <c r="N194" s="504"/>
      <c r="O194" s="479">
        <f t="shared" si="11"/>
        <v>0</v>
      </c>
      <c r="P194" s="415"/>
      <c r="Q194" s="125"/>
      <c r="R194" s="53"/>
      <c r="S194" s="125"/>
      <c r="T194" s="124"/>
      <c r="U194" s="124"/>
      <c r="V194" s="124"/>
      <c r="W194" s="145"/>
      <c r="X194" s="53"/>
      <c r="Y194" s="53"/>
    </row>
    <row r="195" spans="1:25" ht="30.75" customHeight="1" thickTop="1" thickBot="1" x14ac:dyDescent="0.3">
      <c r="A195" s="216"/>
      <c r="B195" s="459" t="s">
        <v>75</v>
      </c>
      <c r="C195" s="460" t="s">
        <v>476</v>
      </c>
      <c r="D195" s="841" t="s">
        <v>477</v>
      </c>
      <c r="E195" s="825"/>
      <c r="F195" s="602" t="s">
        <v>465</v>
      </c>
      <c r="G195" s="465">
        <v>2</v>
      </c>
      <c r="H195" s="504">
        <v>2</v>
      </c>
      <c r="I195" s="504">
        <v>2</v>
      </c>
      <c r="J195" s="504">
        <v>2</v>
      </c>
      <c r="K195" s="504">
        <v>2</v>
      </c>
      <c r="L195" s="465">
        <f>SUBTOTAL(9,H195:K195)</f>
        <v>8</v>
      </c>
      <c r="M195" s="462" t="s">
        <v>32</v>
      </c>
      <c r="N195" s="504"/>
      <c r="O195" s="479">
        <f t="shared" si="11"/>
        <v>0</v>
      </c>
      <c r="P195" s="415"/>
      <c r="Q195" s="125"/>
      <c r="R195" s="53"/>
      <c r="S195" s="125"/>
      <c r="T195" s="124"/>
      <c r="U195" s="124"/>
      <c r="V195" s="124"/>
      <c r="W195" s="145"/>
      <c r="X195" s="53"/>
      <c r="Y195" s="53"/>
    </row>
    <row r="196" spans="1:25" ht="30.75" customHeight="1" thickTop="1" thickBot="1" x14ac:dyDescent="0.3">
      <c r="A196" s="216"/>
      <c r="B196" s="459" t="s">
        <v>78</v>
      </c>
      <c r="C196" s="471" t="s">
        <v>478</v>
      </c>
      <c r="D196" s="841" t="s">
        <v>479</v>
      </c>
      <c r="E196" s="825"/>
      <c r="F196" s="602" t="s">
        <v>465</v>
      </c>
      <c r="G196" s="465">
        <v>4</v>
      </c>
      <c r="H196" s="504">
        <v>4</v>
      </c>
      <c r="I196" s="504">
        <v>4</v>
      </c>
      <c r="J196" s="504">
        <v>4</v>
      </c>
      <c r="K196" s="504">
        <v>4</v>
      </c>
      <c r="L196" s="465">
        <v>4</v>
      </c>
      <c r="M196" s="462" t="s">
        <v>32</v>
      </c>
      <c r="N196" s="504"/>
      <c r="O196" s="479">
        <f t="shared" si="11"/>
        <v>0</v>
      </c>
      <c r="P196" s="415"/>
      <c r="Q196" s="125"/>
      <c r="R196" s="53"/>
      <c r="S196" s="125"/>
      <c r="T196" s="124"/>
      <c r="U196" s="124"/>
      <c r="V196" s="124"/>
      <c r="W196" s="145"/>
      <c r="X196" s="53"/>
      <c r="Y196" s="53"/>
    </row>
    <row r="197" spans="1:25" ht="31.5" customHeight="1" thickTop="1" thickBot="1" x14ac:dyDescent="0.3">
      <c r="A197" s="216"/>
      <c r="B197" s="459" t="s">
        <v>82</v>
      </c>
      <c r="C197" s="471" t="s">
        <v>480</v>
      </c>
      <c r="D197" s="821" t="s">
        <v>481</v>
      </c>
      <c r="E197" s="822"/>
      <c r="F197" s="602" t="s">
        <v>337</v>
      </c>
      <c r="G197" s="470">
        <v>0</v>
      </c>
      <c r="H197" s="559">
        <v>1</v>
      </c>
      <c r="I197" s="559">
        <v>0</v>
      </c>
      <c r="J197" s="559">
        <v>0</v>
      </c>
      <c r="K197" s="559">
        <v>0</v>
      </c>
      <c r="L197" s="470">
        <f>SUM(H197:K197)</f>
        <v>1</v>
      </c>
      <c r="M197" s="462" t="s">
        <v>32</v>
      </c>
      <c r="N197" s="559"/>
      <c r="O197" s="479">
        <f t="shared" si="11"/>
        <v>0</v>
      </c>
      <c r="P197" s="415"/>
      <c r="Q197" s="120"/>
      <c r="R197" s="53"/>
      <c r="S197" s="124"/>
      <c r="T197" s="124"/>
      <c r="U197" s="124"/>
      <c r="V197" s="124"/>
      <c r="W197" s="125"/>
      <c r="X197" s="53"/>
      <c r="Y197" s="53"/>
    </row>
    <row r="198" spans="1:25" ht="38.25" customHeight="1" thickTop="1" thickBot="1" x14ac:dyDescent="0.3">
      <c r="A198" s="216"/>
      <c r="B198" s="459" t="s">
        <v>334</v>
      </c>
      <c r="C198" s="471" t="s">
        <v>482</v>
      </c>
      <c r="D198" s="821" t="s">
        <v>483</v>
      </c>
      <c r="E198" s="822"/>
      <c r="F198" s="602" t="s">
        <v>337</v>
      </c>
      <c r="G198" s="470">
        <v>0</v>
      </c>
      <c r="H198" s="559">
        <v>1</v>
      </c>
      <c r="I198" s="559">
        <v>0</v>
      </c>
      <c r="J198" s="559">
        <v>0</v>
      </c>
      <c r="K198" s="559">
        <v>0</v>
      </c>
      <c r="L198" s="470">
        <f>SUM(H198:K198)</f>
        <v>1</v>
      </c>
      <c r="M198" s="462" t="s">
        <v>32</v>
      </c>
      <c r="N198" s="559"/>
      <c r="O198" s="479">
        <f t="shared" si="11"/>
        <v>0</v>
      </c>
      <c r="P198" s="419"/>
      <c r="Q198" s="106"/>
      <c r="R198" s="98"/>
      <c r="S198" s="106"/>
      <c r="T198" s="104"/>
      <c r="U198" s="104"/>
      <c r="V198" s="104"/>
      <c r="W198" s="185"/>
      <c r="X198" s="98"/>
      <c r="Y198" s="53"/>
    </row>
    <row r="199" spans="1:25" ht="30" customHeight="1" thickTop="1" thickBot="1" x14ac:dyDescent="0.3">
      <c r="A199" s="216"/>
      <c r="B199" s="459" t="s">
        <v>522</v>
      </c>
      <c r="C199" s="471" t="s">
        <v>484</v>
      </c>
      <c r="D199" s="821" t="s">
        <v>485</v>
      </c>
      <c r="E199" s="822"/>
      <c r="F199" s="602" t="s">
        <v>486</v>
      </c>
      <c r="G199" s="470">
        <v>0</v>
      </c>
      <c r="H199" s="560">
        <v>1</v>
      </c>
      <c r="I199" s="560">
        <v>1</v>
      </c>
      <c r="J199" s="560">
        <v>1</v>
      </c>
      <c r="K199" s="560">
        <v>1</v>
      </c>
      <c r="L199" s="472">
        <f>H199</f>
        <v>1</v>
      </c>
      <c r="M199" s="462" t="s">
        <v>45</v>
      </c>
      <c r="N199" s="559"/>
      <c r="O199" s="479">
        <f t="shared" si="11"/>
        <v>0</v>
      </c>
      <c r="P199" s="415"/>
      <c r="Q199" s="120"/>
      <c r="R199" s="53"/>
      <c r="S199" s="124"/>
      <c r="T199" s="124"/>
      <c r="U199" s="124"/>
      <c r="V199" s="124"/>
      <c r="W199" s="125"/>
      <c r="X199" s="53"/>
      <c r="Y199" s="53"/>
    </row>
    <row r="200" spans="1:25" ht="41.25" customHeight="1" thickTop="1" thickBot="1" x14ac:dyDescent="0.3">
      <c r="A200" s="216"/>
      <c r="B200" s="459" t="s">
        <v>768</v>
      </c>
      <c r="C200" s="471" t="s">
        <v>487</v>
      </c>
      <c r="D200" s="821" t="s">
        <v>488</v>
      </c>
      <c r="E200" s="822"/>
      <c r="F200" s="602" t="s">
        <v>486</v>
      </c>
      <c r="G200" s="470">
        <v>0</v>
      </c>
      <c r="H200" s="560">
        <v>0.1</v>
      </c>
      <c r="I200" s="560">
        <v>0.1</v>
      </c>
      <c r="J200" s="560">
        <v>0.1</v>
      </c>
      <c r="K200" s="560">
        <v>0.1</v>
      </c>
      <c r="L200" s="472">
        <f>H200</f>
        <v>0.1</v>
      </c>
      <c r="M200" s="462" t="s">
        <v>45</v>
      </c>
      <c r="N200" s="559"/>
      <c r="O200" s="479">
        <f t="shared" si="11"/>
        <v>0</v>
      </c>
      <c r="P200" s="415"/>
      <c r="Q200" s="120"/>
      <c r="R200" s="53"/>
      <c r="S200" s="124"/>
      <c r="T200" s="124"/>
      <c r="U200" s="124"/>
      <c r="V200" s="124"/>
      <c r="W200" s="125"/>
      <c r="X200" s="53"/>
      <c r="Y200" s="53"/>
    </row>
    <row r="201" spans="1:25" ht="33" customHeight="1" thickTop="1" thickBot="1" x14ac:dyDescent="0.3">
      <c r="A201" s="216"/>
      <c r="B201" s="459" t="s">
        <v>769</v>
      </c>
      <c r="C201" s="471" t="s">
        <v>489</v>
      </c>
      <c r="D201" s="821" t="s">
        <v>490</v>
      </c>
      <c r="E201" s="822"/>
      <c r="F201" s="602" t="s">
        <v>486</v>
      </c>
      <c r="G201" s="470">
        <v>0</v>
      </c>
      <c r="H201" s="560">
        <v>1</v>
      </c>
      <c r="I201" s="560">
        <v>1</v>
      </c>
      <c r="J201" s="560">
        <v>1</v>
      </c>
      <c r="K201" s="560">
        <v>1</v>
      </c>
      <c r="L201" s="472">
        <f>H201</f>
        <v>1</v>
      </c>
      <c r="M201" s="462" t="s">
        <v>45</v>
      </c>
      <c r="N201" s="559"/>
      <c r="O201" s="479"/>
      <c r="P201" s="415"/>
      <c r="Q201" s="120"/>
      <c r="R201" s="53"/>
      <c r="S201" s="124"/>
      <c r="T201" s="124"/>
      <c r="U201" s="124"/>
      <c r="V201" s="124"/>
      <c r="W201" s="125"/>
      <c r="X201" s="53"/>
      <c r="Y201" s="53"/>
    </row>
    <row r="202" spans="1:25" ht="36" customHeight="1" thickTop="1" thickBot="1" x14ac:dyDescent="0.3">
      <c r="A202" s="216"/>
      <c r="B202" s="459" t="s">
        <v>770</v>
      </c>
      <c r="C202" s="471" t="s">
        <v>491</v>
      </c>
      <c r="D202" s="821" t="s">
        <v>492</v>
      </c>
      <c r="E202" s="822"/>
      <c r="F202" s="602" t="s">
        <v>493</v>
      </c>
      <c r="G202" s="472">
        <v>1</v>
      </c>
      <c r="H202" s="560">
        <v>1</v>
      </c>
      <c r="I202" s="560">
        <v>1</v>
      </c>
      <c r="J202" s="560">
        <v>1</v>
      </c>
      <c r="K202" s="560">
        <v>1</v>
      </c>
      <c r="L202" s="472">
        <v>1</v>
      </c>
      <c r="M202" s="462" t="s">
        <v>45</v>
      </c>
      <c r="N202" s="559"/>
      <c r="O202" s="479"/>
      <c r="P202" s="415"/>
      <c r="Q202" s="120"/>
      <c r="R202" s="53"/>
      <c r="S202" s="124"/>
      <c r="T202" s="124"/>
      <c r="U202" s="124"/>
      <c r="V202" s="124"/>
      <c r="W202" s="125"/>
      <c r="X202" s="53"/>
      <c r="Y202" s="53"/>
    </row>
    <row r="203" spans="1:25" ht="53.25" customHeight="1" thickTop="1" thickBot="1" x14ac:dyDescent="0.3">
      <c r="A203" s="53"/>
      <c r="B203" s="452" t="s">
        <v>494</v>
      </c>
      <c r="C203" s="453" t="s">
        <v>495</v>
      </c>
      <c r="D203" s="477" t="s">
        <v>496</v>
      </c>
      <c r="E203" s="481" t="s">
        <v>497</v>
      </c>
      <c r="F203" s="604" t="s">
        <v>427</v>
      </c>
      <c r="G203" s="526">
        <v>0.1</v>
      </c>
      <c r="H203" s="555">
        <v>0.2</v>
      </c>
      <c r="I203" s="555">
        <v>0.55000000000000004</v>
      </c>
      <c r="J203" s="555">
        <v>0.82</v>
      </c>
      <c r="K203" s="555">
        <v>1</v>
      </c>
      <c r="L203" s="526">
        <f>+K203</f>
        <v>1</v>
      </c>
      <c r="M203" s="457" t="s">
        <v>45</v>
      </c>
      <c r="N203" s="457"/>
      <c r="O203" s="458">
        <f t="shared" ref="O203:O213" si="12">+N203/L203</f>
        <v>0</v>
      </c>
      <c r="P203" s="415"/>
      <c r="Q203" s="120"/>
      <c r="R203" s="53"/>
      <c r="S203" s="57"/>
      <c r="T203" s="57"/>
      <c r="U203" s="57"/>
      <c r="V203" s="57"/>
      <c r="W203" s="57"/>
      <c r="X203" s="53"/>
      <c r="Y203" s="53"/>
    </row>
    <row r="204" spans="1:25" ht="38.25" customHeight="1" thickTop="1" thickBot="1" x14ac:dyDescent="0.3">
      <c r="A204" s="216"/>
      <c r="B204" s="459" t="s">
        <v>33</v>
      </c>
      <c r="C204" s="471" t="s">
        <v>498</v>
      </c>
      <c r="D204" s="821" t="s">
        <v>499</v>
      </c>
      <c r="E204" s="822"/>
      <c r="F204" s="602" t="s">
        <v>427</v>
      </c>
      <c r="G204" s="505">
        <v>0.6</v>
      </c>
      <c r="H204" s="576">
        <v>0.7</v>
      </c>
      <c r="I204" s="576">
        <v>0.8</v>
      </c>
      <c r="J204" s="576">
        <v>0.9</v>
      </c>
      <c r="K204" s="576">
        <v>1</v>
      </c>
      <c r="L204" s="505">
        <v>1</v>
      </c>
      <c r="M204" s="462" t="s">
        <v>45</v>
      </c>
      <c r="N204" s="504"/>
      <c r="O204" s="479">
        <f t="shared" si="12"/>
        <v>0</v>
      </c>
      <c r="P204" s="415"/>
      <c r="Q204" s="120"/>
      <c r="R204" s="53"/>
      <c r="S204" s="124"/>
      <c r="T204" s="124"/>
      <c r="U204" s="124"/>
      <c r="V204" s="124"/>
      <c r="W204" s="125"/>
      <c r="X204" s="53"/>
      <c r="Y204" s="53"/>
    </row>
    <row r="205" spans="1:25" ht="29.25" customHeight="1" thickTop="1" thickBot="1" x14ac:dyDescent="0.3">
      <c r="A205" s="216"/>
      <c r="B205" s="459" t="s">
        <v>36</v>
      </c>
      <c r="C205" s="471" t="s">
        <v>500</v>
      </c>
      <c r="D205" s="821" t="s">
        <v>501</v>
      </c>
      <c r="E205" s="822"/>
      <c r="F205" s="602" t="s">
        <v>427</v>
      </c>
      <c r="G205" s="505">
        <v>0.1</v>
      </c>
      <c r="H205" s="576">
        <v>0.2</v>
      </c>
      <c r="I205" s="576">
        <v>0.55000000000000004</v>
      </c>
      <c r="J205" s="576">
        <v>0.82</v>
      </c>
      <c r="K205" s="576">
        <v>1</v>
      </c>
      <c r="L205" s="505">
        <f>K205</f>
        <v>1</v>
      </c>
      <c r="M205" s="462" t="s">
        <v>45</v>
      </c>
      <c r="N205" s="559"/>
      <c r="O205" s="479">
        <f t="shared" si="12"/>
        <v>0</v>
      </c>
      <c r="P205" s="415"/>
      <c r="Q205" s="120"/>
      <c r="R205" s="53"/>
      <c r="S205" s="124"/>
      <c r="T205" s="124"/>
      <c r="U205" s="124"/>
      <c r="V205" s="124"/>
      <c r="W205" s="125"/>
      <c r="X205" s="53"/>
      <c r="Y205" s="53"/>
    </row>
    <row r="206" spans="1:25" ht="35.25" customHeight="1" thickTop="1" thickBot="1" x14ac:dyDescent="0.3">
      <c r="A206" s="216"/>
      <c r="B206" s="459" t="s">
        <v>50</v>
      </c>
      <c r="C206" s="471" t="s">
        <v>502</v>
      </c>
      <c r="D206" s="821" t="s">
        <v>503</v>
      </c>
      <c r="E206" s="822"/>
      <c r="F206" s="602" t="s">
        <v>427</v>
      </c>
      <c r="G206" s="470">
        <v>0</v>
      </c>
      <c r="H206" s="559">
        <v>2</v>
      </c>
      <c r="I206" s="559">
        <v>0</v>
      </c>
      <c r="J206" s="559">
        <v>0</v>
      </c>
      <c r="K206" s="559">
        <v>0</v>
      </c>
      <c r="L206" s="470">
        <f>SUM(H206:K206)</f>
        <v>2</v>
      </c>
      <c r="M206" s="462" t="s">
        <v>32</v>
      </c>
      <c r="N206" s="559"/>
      <c r="O206" s="479">
        <f t="shared" si="12"/>
        <v>0</v>
      </c>
      <c r="P206" s="415"/>
      <c r="Q206" s="120"/>
      <c r="R206" s="53"/>
      <c r="S206" s="124"/>
      <c r="T206" s="124"/>
      <c r="U206" s="124"/>
      <c r="V206" s="124"/>
      <c r="W206" s="125"/>
      <c r="X206" s="53"/>
      <c r="Y206" s="53"/>
    </row>
    <row r="207" spans="1:25" ht="39.75" customHeight="1" thickTop="1" thickBot="1" x14ac:dyDescent="0.3">
      <c r="A207" s="216"/>
      <c r="B207" s="459" t="s">
        <v>53</v>
      </c>
      <c r="C207" s="471" t="s">
        <v>504</v>
      </c>
      <c r="D207" s="821" t="s">
        <v>505</v>
      </c>
      <c r="E207" s="822"/>
      <c r="F207" s="602" t="s">
        <v>301</v>
      </c>
      <c r="G207" s="470">
        <v>0</v>
      </c>
      <c r="H207" s="559">
        <v>1</v>
      </c>
      <c r="I207" s="559">
        <v>0</v>
      </c>
      <c r="J207" s="559">
        <v>0</v>
      </c>
      <c r="K207" s="559">
        <v>0</v>
      </c>
      <c r="L207" s="470">
        <f>SUM(H207:K207)</f>
        <v>1</v>
      </c>
      <c r="M207" s="462" t="s">
        <v>32</v>
      </c>
      <c r="N207" s="559"/>
      <c r="O207" s="479">
        <f t="shared" si="12"/>
        <v>0</v>
      </c>
      <c r="P207" s="415"/>
      <c r="Q207" s="120"/>
      <c r="R207" s="53"/>
      <c r="S207" s="124"/>
      <c r="T207" s="124"/>
      <c r="U207" s="124"/>
      <c r="V207" s="124"/>
      <c r="W207" s="125"/>
      <c r="X207" s="53"/>
      <c r="Y207" s="53"/>
    </row>
    <row r="208" spans="1:25" ht="51" customHeight="1" thickTop="1" thickBot="1" x14ac:dyDescent="0.3">
      <c r="A208" s="216"/>
      <c r="B208" s="459" t="s">
        <v>56</v>
      </c>
      <c r="C208" s="471" t="s">
        <v>506</v>
      </c>
      <c r="D208" s="821" t="s">
        <v>507</v>
      </c>
      <c r="E208" s="822"/>
      <c r="F208" s="602" t="s">
        <v>460</v>
      </c>
      <c r="G208" s="470">
        <v>0</v>
      </c>
      <c r="H208" s="560">
        <v>1</v>
      </c>
      <c r="I208" s="560">
        <v>1</v>
      </c>
      <c r="J208" s="560">
        <v>1</v>
      </c>
      <c r="K208" s="560">
        <v>1</v>
      </c>
      <c r="L208" s="472">
        <f>K208</f>
        <v>1</v>
      </c>
      <c r="M208" s="462" t="s">
        <v>45</v>
      </c>
      <c r="N208" s="559"/>
      <c r="O208" s="479">
        <f t="shared" si="12"/>
        <v>0</v>
      </c>
      <c r="P208" s="415"/>
      <c r="Q208" s="120"/>
      <c r="R208" s="53"/>
      <c r="S208" s="124"/>
      <c r="T208" s="124"/>
      <c r="U208" s="124"/>
      <c r="V208" s="124"/>
      <c r="W208" s="125"/>
      <c r="X208" s="53"/>
      <c r="Y208" s="53"/>
    </row>
    <row r="209" spans="1:25" ht="39" customHeight="1" thickTop="1" thickBot="1" x14ac:dyDescent="0.3">
      <c r="A209" s="216"/>
      <c r="B209" s="459" t="s">
        <v>59</v>
      </c>
      <c r="C209" s="471" t="s">
        <v>508</v>
      </c>
      <c r="D209" s="821" t="s">
        <v>509</v>
      </c>
      <c r="E209" s="822"/>
      <c r="F209" s="602" t="s">
        <v>460</v>
      </c>
      <c r="G209" s="470">
        <v>0</v>
      </c>
      <c r="H209" s="560">
        <v>0.15</v>
      </c>
      <c r="I209" s="560">
        <v>0.45</v>
      </c>
      <c r="J209" s="560">
        <v>0.7</v>
      </c>
      <c r="K209" s="560">
        <v>1</v>
      </c>
      <c r="L209" s="472">
        <f>K209</f>
        <v>1</v>
      </c>
      <c r="M209" s="462" t="s">
        <v>45</v>
      </c>
      <c r="N209" s="559"/>
      <c r="O209" s="479">
        <f t="shared" si="12"/>
        <v>0</v>
      </c>
      <c r="P209" s="415"/>
      <c r="Q209" s="120"/>
      <c r="R209" s="53"/>
      <c r="S209" s="124"/>
      <c r="T209" s="124"/>
      <c r="U209" s="124"/>
      <c r="V209" s="124"/>
      <c r="W209" s="125"/>
      <c r="X209" s="53"/>
      <c r="Y209" s="53"/>
    </row>
    <row r="210" spans="1:25" ht="39" customHeight="1" thickTop="1" thickBot="1" x14ac:dyDescent="0.3">
      <c r="A210" s="107"/>
      <c r="B210" s="459" t="s">
        <v>62</v>
      </c>
      <c r="C210" s="460" t="s">
        <v>510</v>
      </c>
      <c r="D210" s="824" t="s">
        <v>511</v>
      </c>
      <c r="E210" s="825"/>
      <c r="F210" s="602" t="s">
        <v>460</v>
      </c>
      <c r="G210" s="465">
        <v>0</v>
      </c>
      <c r="H210" s="503">
        <v>0.15</v>
      </c>
      <c r="I210" s="503">
        <v>0.45</v>
      </c>
      <c r="J210" s="503">
        <v>0.7</v>
      </c>
      <c r="K210" s="503">
        <v>1</v>
      </c>
      <c r="L210" s="472">
        <f>K210</f>
        <v>1</v>
      </c>
      <c r="M210" s="462" t="s">
        <v>45</v>
      </c>
      <c r="N210" s="504"/>
      <c r="O210" s="479">
        <f t="shared" si="12"/>
        <v>0</v>
      </c>
      <c r="P210" s="417"/>
      <c r="Q210" s="111"/>
      <c r="R210" s="107"/>
      <c r="S210" s="112"/>
      <c r="T210" s="112"/>
      <c r="U210" s="112"/>
      <c r="V210" s="112"/>
      <c r="W210" s="114"/>
      <c r="X210" s="107"/>
      <c r="Y210" s="53"/>
    </row>
    <row r="211" spans="1:25" ht="30" customHeight="1" thickTop="1" thickBot="1" x14ac:dyDescent="0.3">
      <c r="A211" s="107"/>
      <c r="B211" s="459" t="s">
        <v>65</v>
      </c>
      <c r="C211" s="460" t="s">
        <v>512</v>
      </c>
      <c r="D211" s="824" t="s">
        <v>513</v>
      </c>
      <c r="E211" s="825"/>
      <c r="F211" s="602" t="s">
        <v>357</v>
      </c>
      <c r="G211" s="465">
        <v>0</v>
      </c>
      <c r="H211" s="504">
        <v>2</v>
      </c>
      <c r="I211" s="504">
        <v>0</v>
      </c>
      <c r="J211" s="504">
        <v>0</v>
      </c>
      <c r="K211" s="504">
        <v>0</v>
      </c>
      <c r="L211" s="465">
        <f>SUBTOTAL(9,H211:K211)</f>
        <v>2</v>
      </c>
      <c r="M211" s="462" t="s">
        <v>32</v>
      </c>
      <c r="N211" s="504"/>
      <c r="O211" s="479">
        <f t="shared" si="12"/>
        <v>0</v>
      </c>
      <c r="P211" s="415"/>
      <c r="Q211" s="125"/>
      <c r="R211" s="53"/>
      <c r="S211" s="125"/>
      <c r="T211" s="124"/>
      <c r="U211" s="124"/>
      <c r="V211" s="124"/>
      <c r="W211" s="145"/>
      <c r="X211" s="53"/>
      <c r="Y211" s="53"/>
    </row>
    <row r="212" spans="1:25" ht="36" customHeight="1" thickTop="1" thickBot="1" x14ac:dyDescent="0.3">
      <c r="A212" s="107"/>
      <c r="B212" s="459" t="s">
        <v>99</v>
      </c>
      <c r="C212" s="460" t="s">
        <v>514</v>
      </c>
      <c r="D212" s="824" t="s">
        <v>515</v>
      </c>
      <c r="E212" s="825"/>
      <c r="F212" s="602" t="s">
        <v>460</v>
      </c>
      <c r="G212" s="468">
        <v>0</v>
      </c>
      <c r="H212" s="503">
        <v>0.15</v>
      </c>
      <c r="I212" s="503">
        <v>0.45</v>
      </c>
      <c r="J212" s="503">
        <v>0.7</v>
      </c>
      <c r="K212" s="503">
        <v>1</v>
      </c>
      <c r="L212" s="472">
        <f>K212</f>
        <v>1</v>
      </c>
      <c r="M212" s="462" t="s">
        <v>45</v>
      </c>
      <c r="N212" s="504"/>
      <c r="O212" s="479">
        <f t="shared" si="12"/>
        <v>0</v>
      </c>
      <c r="P212" s="415"/>
      <c r="Q212" s="125"/>
      <c r="R212" s="53"/>
      <c r="S212" s="125"/>
      <c r="T212" s="124"/>
      <c r="U212" s="124"/>
      <c r="V212" s="124"/>
      <c r="W212" s="145"/>
      <c r="X212" s="53"/>
      <c r="Y212" s="53"/>
    </row>
    <row r="213" spans="1:25" ht="29.25" customHeight="1" thickTop="1" thickBot="1" x14ac:dyDescent="0.3">
      <c r="A213" s="107"/>
      <c r="B213" s="459" t="s">
        <v>66</v>
      </c>
      <c r="C213" s="460" t="s">
        <v>516</v>
      </c>
      <c r="D213" s="824" t="s">
        <v>517</v>
      </c>
      <c r="E213" s="825"/>
      <c r="F213" s="602" t="s">
        <v>460</v>
      </c>
      <c r="G213" s="465">
        <v>0</v>
      </c>
      <c r="H213" s="504">
        <v>1</v>
      </c>
      <c r="I213" s="504">
        <v>0</v>
      </c>
      <c r="J213" s="504">
        <v>0</v>
      </c>
      <c r="K213" s="504">
        <v>0</v>
      </c>
      <c r="L213" s="465">
        <f>SUBTOTAL(9,H213:K213)</f>
        <v>1</v>
      </c>
      <c r="M213" s="462" t="s">
        <v>32</v>
      </c>
      <c r="N213" s="504"/>
      <c r="O213" s="479">
        <f t="shared" si="12"/>
        <v>0</v>
      </c>
      <c r="P213" s="415"/>
      <c r="Q213" s="125"/>
      <c r="R213" s="53"/>
      <c r="S213" s="125"/>
      <c r="T213" s="124"/>
      <c r="U213" s="124"/>
      <c r="V213" s="124"/>
      <c r="W213" s="145"/>
      <c r="X213" s="53"/>
      <c r="Y213" s="53"/>
    </row>
    <row r="214" spans="1:25" ht="42.75" customHeight="1" thickTop="1" thickBot="1" x14ac:dyDescent="0.3">
      <c r="A214" s="107"/>
      <c r="B214" s="459" t="s">
        <v>69</v>
      </c>
      <c r="C214" s="460" t="s">
        <v>518</v>
      </c>
      <c r="D214" s="824" t="s">
        <v>519</v>
      </c>
      <c r="E214" s="825"/>
      <c r="F214" s="602" t="s">
        <v>427</v>
      </c>
      <c r="G214" s="468">
        <v>0</v>
      </c>
      <c r="H214" s="503">
        <v>0</v>
      </c>
      <c r="I214" s="503">
        <v>0.73499999999999999</v>
      </c>
      <c r="J214" s="503">
        <f>+I214+13.3%</f>
        <v>0.86799999999999999</v>
      </c>
      <c r="K214" s="503">
        <v>1</v>
      </c>
      <c r="L214" s="472">
        <v>1</v>
      </c>
      <c r="M214" s="462" t="s">
        <v>45</v>
      </c>
      <c r="N214" s="504"/>
      <c r="O214" s="479"/>
      <c r="P214" s="415"/>
      <c r="Q214" s="125"/>
      <c r="R214" s="53"/>
      <c r="S214" s="125"/>
      <c r="T214" s="124"/>
      <c r="U214" s="124"/>
      <c r="V214" s="124"/>
      <c r="W214" s="145"/>
      <c r="X214" s="53"/>
      <c r="Y214" s="53"/>
    </row>
    <row r="215" spans="1:25" ht="33" customHeight="1" thickTop="1" thickBot="1" x14ac:dyDescent="0.3">
      <c r="A215" s="107"/>
      <c r="B215" s="459" t="s">
        <v>72</v>
      </c>
      <c r="C215" s="460" t="s">
        <v>520</v>
      </c>
      <c r="D215" s="824" t="s">
        <v>521</v>
      </c>
      <c r="E215" s="825"/>
      <c r="F215" s="602" t="s">
        <v>427</v>
      </c>
      <c r="G215" s="468">
        <v>0.6</v>
      </c>
      <c r="H215" s="503">
        <v>0.7</v>
      </c>
      <c r="I215" s="503">
        <v>0.8</v>
      </c>
      <c r="J215" s="503">
        <v>0.9</v>
      </c>
      <c r="K215" s="503">
        <v>1</v>
      </c>
      <c r="L215" s="472">
        <f>K215</f>
        <v>1</v>
      </c>
      <c r="M215" s="462" t="s">
        <v>45</v>
      </c>
      <c r="N215" s="504"/>
      <c r="O215" s="479">
        <f t="shared" ref="O215:O226" si="13">+N215/L215</f>
        <v>0</v>
      </c>
      <c r="P215" s="415"/>
      <c r="Q215" s="125"/>
      <c r="R215" s="53"/>
      <c r="S215" s="125"/>
      <c r="T215" s="124"/>
      <c r="U215" s="124"/>
      <c r="V215" s="124"/>
      <c r="W215" s="145"/>
      <c r="X215" s="53"/>
      <c r="Y215" s="53"/>
    </row>
    <row r="216" spans="1:25" ht="48" customHeight="1" thickTop="1" thickBot="1" x14ac:dyDescent="0.3">
      <c r="A216" s="107"/>
      <c r="B216" s="459" t="s">
        <v>75</v>
      </c>
      <c r="C216" s="460" t="s">
        <v>523</v>
      </c>
      <c r="D216" s="824" t="s">
        <v>524</v>
      </c>
      <c r="E216" s="825"/>
      <c r="F216" s="602" t="s">
        <v>460</v>
      </c>
      <c r="G216" s="465">
        <v>0</v>
      </c>
      <c r="H216" s="504">
        <v>1</v>
      </c>
      <c r="I216" s="506">
        <v>0</v>
      </c>
      <c r="J216" s="506">
        <v>0</v>
      </c>
      <c r="K216" s="506">
        <v>0</v>
      </c>
      <c r="L216" s="465">
        <f>SUBTOTAL(9,H216:K216)</f>
        <v>1</v>
      </c>
      <c r="M216" s="462" t="s">
        <v>32</v>
      </c>
      <c r="N216" s="504"/>
      <c r="O216" s="479">
        <f t="shared" si="13"/>
        <v>0</v>
      </c>
      <c r="P216" s="415"/>
      <c r="Q216" s="125"/>
      <c r="R216" s="53"/>
      <c r="S216" s="125"/>
      <c r="T216" s="124"/>
      <c r="U216" s="124"/>
      <c r="V216" s="124"/>
      <c r="W216" s="145"/>
      <c r="X216" s="53"/>
      <c r="Y216" s="53"/>
    </row>
    <row r="217" spans="1:25" ht="30" customHeight="1" thickTop="1" thickBot="1" x14ac:dyDescent="0.3">
      <c r="A217" s="53"/>
      <c r="B217" s="459" t="s">
        <v>78</v>
      </c>
      <c r="C217" s="460" t="s">
        <v>525</v>
      </c>
      <c r="D217" s="840" t="s">
        <v>526</v>
      </c>
      <c r="E217" s="822"/>
      <c r="F217" s="602" t="s">
        <v>527</v>
      </c>
      <c r="G217" s="470">
        <v>0</v>
      </c>
      <c r="H217" s="559">
        <v>3</v>
      </c>
      <c r="I217" s="559">
        <v>6</v>
      </c>
      <c r="J217" s="559">
        <v>9</v>
      </c>
      <c r="K217" s="559">
        <v>12</v>
      </c>
      <c r="L217" s="470">
        <v>12</v>
      </c>
      <c r="M217" s="462" t="s">
        <v>32</v>
      </c>
      <c r="N217" s="559"/>
      <c r="O217" s="479">
        <f t="shared" si="13"/>
        <v>0</v>
      </c>
      <c r="P217" s="423"/>
      <c r="Q217" s="125"/>
      <c r="R217" s="53"/>
      <c r="S217" s="124"/>
      <c r="T217" s="124"/>
      <c r="U217" s="124"/>
      <c r="V217" s="124"/>
      <c r="W217" s="125"/>
      <c r="X217" s="53"/>
      <c r="Y217" s="53"/>
    </row>
    <row r="218" spans="1:25" ht="39.75" customHeight="1" thickTop="1" thickBot="1" x14ac:dyDescent="0.3">
      <c r="A218" s="53"/>
      <c r="B218" s="823" t="s">
        <v>528</v>
      </c>
      <c r="C218" s="453" t="s">
        <v>529</v>
      </c>
      <c r="D218" s="823" t="s">
        <v>530</v>
      </c>
      <c r="E218" s="478" t="s">
        <v>531</v>
      </c>
      <c r="F218" s="604" t="s">
        <v>427</v>
      </c>
      <c r="G218" s="536">
        <v>0.93320000000000003</v>
      </c>
      <c r="H218" s="577">
        <v>0.94</v>
      </c>
      <c r="I218" s="577">
        <v>0.95</v>
      </c>
      <c r="J218" s="577">
        <v>0.95</v>
      </c>
      <c r="K218" s="577">
        <v>0.96</v>
      </c>
      <c r="L218" s="526">
        <f>K218</f>
        <v>0.96</v>
      </c>
      <c r="M218" s="457" t="s">
        <v>45</v>
      </c>
      <c r="N218" s="457"/>
      <c r="O218" s="458">
        <f t="shared" si="13"/>
        <v>0</v>
      </c>
      <c r="P218" s="415"/>
      <c r="Q218" s="120"/>
      <c r="R218" s="53"/>
      <c r="S218" s="57"/>
      <c r="T218" s="57"/>
      <c r="U218" s="57"/>
      <c r="V218" s="57"/>
      <c r="W218" s="57"/>
      <c r="X218" s="53"/>
      <c r="Y218" s="53"/>
    </row>
    <row r="219" spans="1:25" ht="36.75" customHeight="1" thickTop="1" thickBot="1" x14ac:dyDescent="0.3">
      <c r="A219" s="53"/>
      <c r="B219" s="823"/>
      <c r="C219" s="453" t="s">
        <v>532</v>
      </c>
      <c r="D219" s="823"/>
      <c r="E219" s="481" t="s">
        <v>918</v>
      </c>
      <c r="F219" s="486" t="s">
        <v>460</v>
      </c>
      <c r="G219" s="534">
        <v>0.89529999999999998</v>
      </c>
      <c r="H219" s="555">
        <v>1</v>
      </c>
      <c r="I219" s="555">
        <v>1</v>
      </c>
      <c r="J219" s="555">
        <v>1</v>
      </c>
      <c r="K219" s="555">
        <v>1</v>
      </c>
      <c r="L219" s="526">
        <f>K219</f>
        <v>1</v>
      </c>
      <c r="M219" s="457" t="s">
        <v>45</v>
      </c>
      <c r="N219" s="457"/>
      <c r="O219" s="458">
        <f t="shared" si="13"/>
        <v>0</v>
      </c>
      <c r="P219" s="415"/>
      <c r="Q219" s="120"/>
      <c r="R219" s="53"/>
      <c r="S219" s="57"/>
      <c r="T219" s="57"/>
      <c r="U219" s="57"/>
      <c r="V219" s="57"/>
      <c r="W219" s="57"/>
      <c r="X219" s="53"/>
      <c r="Y219" s="53"/>
    </row>
    <row r="220" spans="1:25" s="214" customFormat="1" ht="33" customHeight="1" thickTop="1" thickBot="1" x14ac:dyDescent="0.3">
      <c r="A220" s="322"/>
      <c r="B220" s="467" t="s">
        <v>36</v>
      </c>
      <c r="C220" s="507" t="s">
        <v>534</v>
      </c>
      <c r="D220" s="821" t="s">
        <v>535</v>
      </c>
      <c r="E220" s="839"/>
      <c r="F220" s="602" t="s">
        <v>427</v>
      </c>
      <c r="G220" s="508">
        <v>1</v>
      </c>
      <c r="H220" s="509">
        <v>1</v>
      </c>
      <c r="I220" s="509">
        <v>1</v>
      </c>
      <c r="J220" s="509">
        <v>1</v>
      </c>
      <c r="K220" s="509">
        <v>1</v>
      </c>
      <c r="L220" s="508">
        <v>1</v>
      </c>
      <c r="M220" s="510" t="s">
        <v>32</v>
      </c>
      <c r="N220" s="509"/>
      <c r="O220" s="511">
        <f t="shared" si="13"/>
        <v>0</v>
      </c>
      <c r="P220" s="415"/>
      <c r="Q220" s="303"/>
      <c r="S220" s="329"/>
      <c r="T220" s="329"/>
      <c r="U220" s="329"/>
      <c r="V220" s="329"/>
      <c r="W220" s="330"/>
    </row>
    <row r="221" spans="1:25" s="214" customFormat="1" ht="33" customHeight="1" thickTop="1" thickBot="1" x14ac:dyDescent="0.3">
      <c r="A221" s="322"/>
      <c r="B221" s="467" t="s">
        <v>50</v>
      </c>
      <c r="C221" s="507" t="s">
        <v>536</v>
      </c>
      <c r="D221" s="821" t="s">
        <v>537</v>
      </c>
      <c r="E221" s="839"/>
      <c r="F221" s="602" t="s">
        <v>427</v>
      </c>
      <c r="G221" s="512">
        <v>1</v>
      </c>
      <c r="H221" s="578">
        <v>1</v>
      </c>
      <c r="I221" s="578">
        <v>1</v>
      </c>
      <c r="J221" s="578">
        <v>1</v>
      </c>
      <c r="K221" s="578">
        <v>1</v>
      </c>
      <c r="L221" s="512">
        <v>1</v>
      </c>
      <c r="M221" s="510" t="s">
        <v>45</v>
      </c>
      <c r="N221" s="509"/>
      <c r="O221" s="511">
        <f t="shared" si="13"/>
        <v>0</v>
      </c>
      <c r="P221" s="423"/>
      <c r="Q221" s="330"/>
      <c r="S221" s="329"/>
      <c r="T221" s="329"/>
      <c r="U221" s="329"/>
      <c r="V221" s="329"/>
      <c r="W221" s="330"/>
    </row>
    <row r="222" spans="1:25" s="214" customFormat="1" ht="36.75" customHeight="1" thickTop="1" thickBot="1" x14ac:dyDescent="0.3">
      <c r="A222" s="322"/>
      <c r="B222" s="467" t="s">
        <v>56</v>
      </c>
      <c r="C222" s="507" t="s">
        <v>538</v>
      </c>
      <c r="D222" s="821" t="s">
        <v>539</v>
      </c>
      <c r="E222" s="839"/>
      <c r="F222" s="602" t="s">
        <v>460</v>
      </c>
      <c r="G222" s="508">
        <v>1</v>
      </c>
      <c r="H222" s="509">
        <v>1</v>
      </c>
      <c r="I222" s="509">
        <v>1</v>
      </c>
      <c r="J222" s="509">
        <v>1</v>
      </c>
      <c r="K222" s="509">
        <v>1</v>
      </c>
      <c r="L222" s="508">
        <v>1</v>
      </c>
      <c r="M222" s="510" t="s">
        <v>32</v>
      </c>
      <c r="N222" s="509"/>
      <c r="O222" s="511">
        <f t="shared" si="13"/>
        <v>0</v>
      </c>
      <c r="P222" s="415"/>
      <c r="Q222" s="303"/>
      <c r="S222" s="329"/>
      <c r="T222" s="329"/>
      <c r="U222" s="329"/>
      <c r="V222" s="329"/>
      <c r="W222" s="330"/>
    </row>
    <row r="223" spans="1:25" s="214" customFormat="1" ht="36" customHeight="1" thickTop="1" thickBot="1" x14ac:dyDescent="0.3">
      <c r="A223" s="333"/>
      <c r="B223" s="480" t="s">
        <v>53</v>
      </c>
      <c r="C223" s="507" t="s">
        <v>540</v>
      </c>
      <c r="D223" s="821" t="s">
        <v>541</v>
      </c>
      <c r="E223" s="839"/>
      <c r="F223" s="602" t="s">
        <v>427</v>
      </c>
      <c r="G223" s="513">
        <v>0</v>
      </c>
      <c r="H223" s="579">
        <v>2</v>
      </c>
      <c r="I223" s="579">
        <v>2</v>
      </c>
      <c r="J223" s="579">
        <v>2</v>
      </c>
      <c r="K223" s="579">
        <v>2</v>
      </c>
      <c r="L223" s="513">
        <f>SUM(H223:K223)</f>
        <v>8</v>
      </c>
      <c r="M223" s="510" t="s">
        <v>32</v>
      </c>
      <c r="N223" s="579"/>
      <c r="O223" s="511">
        <f t="shared" si="13"/>
        <v>0</v>
      </c>
      <c r="P223" s="415"/>
      <c r="Q223" s="303"/>
      <c r="S223" s="329"/>
      <c r="T223" s="329"/>
      <c r="U223" s="329"/>
      <c r="V223" s="329"/>
      <c r="W223" s="330"/>
    </row>
    <row r="224" spans="1:25" s="214" customFormat="1" ht="32.25" customHeight="1" thickTop="1" thickBot="1" x14ac:dyDescent="0.3">
      <c r="A224" s="322"/>
      <c r="B224" s="467" t="s">
        <v>33</v>
      </c>
      <c r="C224" s="507" t="s">
        <v>542</v>
      </c>
      <c r="D224" s="821" t="s">
        <v>543</v>
      </c>
      <c r="E224" s="839"/>
      <c r="F224" s="602" t="s">
        <v>460</v>
      </c>
      <c r="G224" s="508">
        <v>1</v>
      </c>
      <c r="H224" s="509">
        <v>1</v>
      </c>
      <c r="I224" s="509">
        <v>1</v>
      </c>
      <c r="J224" s="509">
        <v>1</v>
      </c>
      <c r="K224" s="509">
        <v>1</v>
      </c>
      <c r="L224" s="508">
        <v>1</v>
      </c>
      <c r="M224" s="510" t="s">
        <v>32</v>
      </c>
      <c r="N224" s="509"/>
      <c r="O224" s="511">
        <f t="shared" si="13"/>
        <v>0</v>
      </c>
      <c r="P224" s="415"/>
      <c r="Q224" s="303"/>
      <c r="S224" s="329"/>
      <c r="T224" s="329"/>
      <c r="U224" s="329"/>
      <c r="V224" s="329"/>
      <c r="W224" s="330"/>
    </row>
    <row r="225" spans="1:25" s="214" customFormat="1" ht="33" customHeight="1" thickTop="1" thickBot="1" x14ac:dyDescent="0.3">
      <c r="A225" s="322"/>
      <c r="B225" s="467" t="s">
        <v>59</v>
      </c>
      <c r="C225" s="507" t="s">
        <v>544</v>
      </c>
      <c r="D225" s="821" t="s">
        <v>545</v>
      </c>
      <c r="E225" s="839"/>
      <c r="F225" s="602" t="s">
        <v>460</v>
      </c>
      <c r="G225" s="508">
        <v>0</v>
      </c>
      <c r="H225" s="509">
        <v>1</v>
      </c>
      <c r="I225" s="509">
        <v>0</v>
      </c>
      <c r="J225" s="509">
        <v>0</v>
      </c>
      <c r="K225" s="509">
        <v>0</v>
      </c>
      <c r="L225" s="508">
        <f>SUBTOTAL(9,H225:K225)</f>
        <v>1</v>
      </c>
      <c r="M225" s="510" t="s">
        <v>32</v>
      </c>
      <c r="N225" s="509"/>
      <c r="O225" s="511">
        <f t="shared" si="13"/>
        <v>0</v>
      </c>
      <c r="P225" s="415"/>
      <c r="Q225" s="330"/>
      <c r="S225" s="330"/>
      <c r="T225" s="329"/>
      <c r="U225" s="329"/>
      <c r="V225" s="329"/>
      <c r="W225" s="337"/>
    </row>
    <row r="226" spans="1:25" s="214" customFormat="1" ht="30.75" customHeight="1" thickTop="1" thickBot="1" x14ac:dyDescent="0.3">
      <c r="A226" s="333"/>
      <c r="B226" s="480" t="s">
        <v>62</v>
      </c>
      <c r="C226" s="507" t="s">
        <v>546</v>
      </c>
      <c r="D226" s="821" t="s">
        <v>547</v>
      </c>
      <c r="E226" s="839"/>
      <c r="F226" s="602" t="s">
        <v>460</v>
      </c>
      <c r="G226" s="513">
        <v>0</v>
      </c>
      <c r="H226" s="579">
        <v>0</v>
      </c>
      <c r="I226" s="579">
        <v>1</v>
      </c>
      <c r="J226" s="579">
        <v>0</v>
      </c>
      <c r="K226" s="579">
        <v>0</v>
      </c>
      <c r="L226" s="513">
        <f>SUBTOTAL(9,H226:K226)</f>
        <v>1</v>
      </c>
      <c r="M226" s="510" t="s">
        <v>32</v>
      </c>
      <c r="N226" s="579"/>
      <c r="O226" s="511">
        <f t="shared" si="13"/>
        <v>0</v>
      </c>
      <c r="P226" s="423"/>
      <c r="Q226" s="330"/>
      <c r="S226" s="329"/>
      <c r="T226" s="329"/>
      <c r="U226" s="329"/>
      <c r="V226" s="329"/>
      <c r="W226" s="330"/>
    </row>
    <row r="227" spans="1:25" s="214" customFormat="1" ht="61.5" customHeight="1" thickTop="1" thickBot="1" x14ac:dyDescent="0.3">
      <c r="B227" s="485" t="s">
        <v>548</v>
      </c>
      <c r="C227" s="448" t="s">
        <v>549</v>
      </c>
      <c r="D227" s="828" t="s">
        <v>550</v>
      </c>
      <c r="E227" s="836"/>
      <c r="F227" s="485" t="s">
        <v>551</v>
      </c>
      <c r="G227" s="547"/>
      <c r="H227" s="548"/>
      <c r="I227" s="548"/>
      <c r="J227" s="548"/>
      <c r="K227" s="548"/>
      <c r="L227" s="547"/>
      <c r="M227" s="548"/>
      <c r="N227" s="548"/>
      <c r="O227" s="549"/>
      <c r="P227" s="415"/>
      <c r="Q227" s="251"/>
      <c r="S227" s="194"/>
      <c r="T227" s="194"/>
      <c r="U227" s="194"/>
      <c r="V227" s="194"/>
      <c r="W227" s="194"/>
    </row>
    <row r="228" spans="1:25" s="214" customFormat="1" ht="36.75" customHeight="1" thickTop="1" thickBot="1" x14ac:dyDescent="0.3">
      <c r="B228" s="818" t="s">
        <v>552</v>
      </c>
      <c r="C228" s="453" t="s">
        <v>553</v>
      </c>
      <c r="D228" s="818" t="s">
        <v>554</v>
      </c>
      <c r="E228" s="481" t="s">
        <v>555</v>
      </c>
      <c r="F228" s="486" t="s">
        <v>127</v>
      </c>
      <c r="G228" s="537">
        <v>0.46</v>
      </c>
      <c r="H228" s="580">
        <v>0.55000000000000004</v>
      </c>
      <c r="I228" s="580">
        <v>0.6</v>
      </c>
      <c r="J228" s="580">
        <v>0.65</v>
      </c>
      <c r="K228" s="580">
        <v>0.7</v>
      </c>
      <c r="L228" s="537">
        <f>K228</f>
        <v>0.7</v>
      </c>
      <c r="M228" s="538" t="s">
        <v>45</v>
      </c>
      <c r="N228" s="538"/>
      <c r="O228" s="539">
        <f t="shared" ref="O228:O246" si="14">+N228/L228</f>
        <v>0</v>
      </c>
      <c r="P228" s="415"/>
      <c r="Q228" s="303"/>
      <c r="S228" s="194"/>
      <c r="T228" s="194"/>
      <c r="U228" s="194"/>
      <c r="V228" s="194"/>
      <c r="W228" s="194"/>
    </row>
    <row r="229" spans="1:25" s="214" customFormat="1" ht="44.25" customHeight="1" thickTop="1" thickBot="1" x14ac:dyDescent="0.3">
      <c r="B229" s="818"/>
      <c r="C229" s="453" t="s">
        <v>556</v>
      </c>
      <c r="D229" s="818"/>
      <c r="E229" s="514" t="s">
        <v>557</v>
      </c>
      <c r="F229" s="607" t="s">
        <v>558</v>
      </c>
      <c r="G229" s="537">
        <v>0.83</v>
      </c>
      <c r="H229" s="580">
        <v>0.85</v>
      </c>
      <c r="I229" s="580">
        <v>0.88</v>
      </c>
      <c r="J229" s="580">
        <v>0.91</v>
      </c>
      <c r="K229" s="580">
        <v>0.94</v>
      </c>
      <c r="L229" s="537">
        <f>K229</f>
        <v>0.94</v>
      </c>
      <c r="M229" s="538" t="s">
        <v>45</v>
      </c>
      <c r="N229" s="538"/>
      <c r="O229" s="539">
        <f t="shared" si="14"/>
        <v>0</v>
      </c>
      <c r="P229" s="415"/>
      <c r="Q229" s="303"/>
      <c r="S229" s="194"/>
      <c r="T229" s="194"/>
      <c r="U229" s="194"/>
      <c r="V229" s="194"/>
      <c r="W229" s="194"/>
    </row>
    <row r="230" spans="1:25" s="214" customFormat="1" ht="38.25" customHeight="1" thickTop="1" thickBot="1" x14ac:dyDescent="0.3">
      <c r="A230" s="344"/>
      <c r="B230" s="515" t="s">
        <v>33</v>
      </c>
      <c r="C230" s="611" t="s">
        <v>559</v>
      </c>
      <c r="D230" s="837" t="s">
        <v>560</v>
      </c>
      <c r="E230" s="838"/>
      <c r="F230" s="602" t="s">
        <v>127</v>
      </c>
      <c r="G230" s="512">
        <v>0.9</v>
      </c>
      <c r="H230" s="581">
        <v>0.9</v>
      </c>
      <c r="I230" s="581">
        <v>0.92</v>
      </c>
      <c r="J230" s="581">
        <v>0.93</v>
      </c>
      <c r="K230" s="581">
        <v>0.95</v>
      </c>
      <c r="L230" s="512">
        <f>K230</f>
        <v>0.95</v>
      </c>
      <c r="M230" s="510" t="s">
        <v>45</v>
      </c>
      <c r="N230" s="582"/>
      <c r="O230" s="511">
        <f t="shared" si="14"/>
        <v>0</v>
      </c>
      <c r="P230" s="423"/>
      <c r="Q230" s="330"/>
      <c r="S230" s="329"/>
      <c r="T230" s="329"/>
      <c r="U230" s="329"/>
      <c r="V230" s="329"/>
      <c r="W230" s="330"/>
    </row>
    <row r="231" spans="1:25" s="214" customFormat="1" ht="43.5" customHeight="1" thickTop="1" thickBot="1" x14ac:dyDescent="0.3">
      <c r="A231" s="322"/>
      <c r="B231" s="517" t="s">
        <v>36</v>
      </c>
      <c r="C231" s="516" t="s">
        <v>561</v>
      </c>
      <c r="D231" s="837" t="s">
        <v>562</v>
      </c>
      <c r="E231" s="838"/>
      <c r="F231" s="602" t="s">
        <v>127</v>
      </c>
      <c r="G231" s="508">
        <v>0</v>
      </c>
      <c r="H231" s="581">
        <v>0</v>
      </c>
      <c r="I231" s="581">
        <v>1</v>
      </c>
      <c r="J231" s="581">
        <v>1</v>
      </c>
      <c r="K231" s="581">
        <v>1</v>
      </c>
      <c r="L231" s="512">
        <f>K231</f>
        <v>1</v>
      </c>
      <c r="M231" s="510" t="s">
        <v>45</v>
      </c>
      <c r="N231" s="509"/>
      <c r="O231" s="511">
        <f t="shared" si="14"/>
        <v>0</v>
      </c>
      <c r="P231" s="417"/>
      <c r="Q231" s="347"/>
      <c r="R231" s="322"/>
      <c r="S231" s="348"/>
      <c r="T231" s="348"/>
      <c r="U231" s="348"/>
      <c r="V231" s="348"/>
      <c r="W231" s="349"/>
      <c r="X231" s="322"/>
    </row>
    <row r="232" spans="1:25" s="214" customFormat="1" ht="50.25" customHeight="1" thickTop="1" thickBot="1" x14ac:dyDescent="0.3">
      <c r="A232" s="344"/>
      <c r="B232" s="517" t="s">
        <v>50</v>
      </c>
      <c r="C232" s="516" t="s">
        <v>563</v>
      </c>
      <c r="D232" s="835" t="s">
        <v>564</v>
      </c>
      <c r="E232" s="838"/>
      <c r="F232" s="602" t="s">
        <v>127</v>
      </c>
      <c r="G232" s="518">
        <v>114</v>
      </c>
      <c r="H232" s="582">
        <v>130</v>
      </c>
      <c r="I232" s="582">
        <v>140</v>
      </c>
      <c r="J232" s="582">
        <v>150</v>
      </c>
      <c r="K232" s="582">
        <v>160</v>
      </c>
      <c r="L232" s="518">
        <f>SUM(H232:K232)</f>
        <v>580</v>
      </c>
      <c r="M232" s="510" t="s">
        <v>32</v>
      </c>
      <c r="N232" s="582"/>
      <c r="O232" s="511">
        <f t="shared" si="14"/>
        <v>0</v>
      </c>
      <c r="P232" s="423"/>
      <c r="Q232" s="330"/>
      <c r="S232" s="329"/>
      <c r="T232" s="329"/>
      <c r="U232" s="329"/>
      <c r="V232" s="329"/>
      <c r="W232" s="330"/>
    </row>
    <row r="233" spans="1:25" s="214" customFormat="1" ht="30.75" customHeight="1" thickTop="1" thickBot="1" x14ac:dyDescent="0.3">
      <c r="A233" s="322"/>
      <c r="B233" s="517" t="s">
        <v>53</v>
      </c>
      <c r="C233" s="610" t="s">
        <v>565</v>
      </c>
      <c r="D233" s="835" t="s">
        <v>566</v>
      </c>
      <c r="E233" s="838"/>
      <c r="F233" s="602" t="s">
        <v>127</v>
      </c>
      <c r="G233" s="512">
        <v>1</v>
      </c>
      <c r="H233" s="581">
        <v>1</v>
      </c>
      <c r="I233" s="581">
        <v>1</v>
      </c>
      <c r="J233" s="581">
        <v>1</v>
      </c>
      <c r="K233" s="581">
        <v>1</v>
      </c>
      <c r="L233" s="512">
        <f>K233</f>
        <v>1</v>
      </c>
      <c r="M233" s="510" t="s">
        <v>45</v>
      </c>
      <c r="N233" s="509"/>
      <c r="O233" s="511">
        <f t="shared" si="14"/>
        <v>0</v>
      </c>
      <c r="P233" s="417"/>
      <c r="Q233" s="347"/>
      <c r="R233" s="322"/>
      <c r="S233" s="348"/>
      <c r="T233" s="348"/>
      <c r="U233" s="348"/>
      <c r="V233" s="348"/>
      <c r="W233" s="349"/>
      <c r="X233" s="322"/>
    </row>
    <row r="234" spans="1:25" ht="34.5" customHeight="1" thickTop="1" thickBot="1" x14ac:dyDescent="0.3">
      <c r="A234" s="107"/>
      <c r="B234" s="517" t="s">
        <v>56</v>
      </c>
      <c r="C234" s="492" t="s">
        <v>567</v>
      </c>
      <c r="D234" s="835" t="s">
        <v>568</v>
      </c>
      <c r="E234" s="830"/>
      <c r="F234" s="602" t="s">
        <v>127</v>
      </c>
      <c r="G234" s="468">
        <v>0.8</v>
      </c>
      <c r="H234" s="503">
        <v>0.8</v>
      </c>
      <c r="I234" s="503">
        <v>0.83</v>
      </c>
      <c r="J234" s="503">
        <v>0.85</v>
      </c>
      <c r="K234" s="503">
        <v>0.9</v>
      </c>
      <c r="L234" s="468">
        <f>K234</f>
        <v>0.9</v>
      </c>
      <c r="M234" s="462" t="s">
        <v>45</v>
      </c>
      <c r="N234" s="504"/>
      <c r="O234" s="479">
        <f t="shared" si="14"/>
        <v>0</v>
      </c>
      <c r="P234" s="417"/>
      <c r="Q234" s="111"/>
      <c r="R234" s="107"/>
      <c r="S234" s="112"/>
      <c r="T234" s="112"/>
      <c r="U234" s="112"/>
      <c r="V234" s="112"/>
      <c r="W234" s="114"/>
      <c r="X234" s="107"/>
      <c r="Y234" s="53"/>
    </row>
    <row r="235" spans="1:25" ht="35.25" customHeight="1" thickTop="1" thickBot="1" x14ac:dyDescent="0.3">
      <c r="A235" s="107"/>
      <c r="B235" s="517" t="s">
        <v>59</v>
      </c>
      <c r="C235" s="492" t="s">
        <v>569</v>
      </c>
      <c r="D235" s="835" t="s">
        <v>570</v>
      </c>
      <c r="E235" s="830"/>
      <c r="F235" s="602" t="s">
        <v>127</v>
      </c>
      <c r="G235" s="468">
        <v>0.1</v>
      </c>
      <c r="H235" s="503">
        <v>0.1</v>
      </c>
      <c r="I235" s="503">
        <v>0.11</v>
      </c>
      <c r="J235" s="503">
        <v>0.12</v>
      </c>
      <c r="K235" s="503">
        <v>0.15</v>
      </c>
      <c r="L235" s="468">
        <f>K235</f>
        <v>0.15</v>
      </c>
      <c r="M235" s="462" t="s">
        <v>45</v>
      </c>
      <c r="N235" s="504"/>
      <c r="O235" s="479">
        <f t="shared" si="14"/>
        <v>0</v>
      </c>
      <c r="P235" s="417"/>
      <c r="Q235" s="111"/>
      <c r="R235" s="107"/>
      <c r="S235" s="112"/>
      <c r="T235" s="112"/>
      <c r="U235" s="112"/>
      <c r="V235" s="112"/>
      <c r="W235" s="114"/>
      <c r="X235" s="107"/>
      <c r="Y235" s="53"/>
    </row>
    <row r="236" spans="1:25" ht="36.75" customHeight="1" thickTop="1" thickBot="1" x14ac:dyDescent="0.3">
      <c r="A236" s="107"/>
      <c r="B236" s="517" t="s">
        <v>62</v>
      </c>
      <c r="C236" s="492" t="s">
        <v>571</v>
      </c>
      <c r="D236" s="835" t="s">
        <v>572</v>
      </c>
      <c r="E236" s="830"/>
      <c r="F236" s="602" t="s">
        <v>127</v>
      </c>
      <c r="G236" s="465">
        <v>0</v>
      </c>
      <c r="H236" s="504">
        <v>1</v>
      </c>
      <c r="I236" s="504">
        <v>0</v>
      </c>
      <c r="J236" s="504">
        <v>0</v>
      </c>
      <c r="K236" s="504">
        <v>0</v>
      </c>
      <c r="L236" s="465">
        <f>SUM(H236:K236)</f>
        <v>1</v>
      </c>
      <c r="M236" s="462" t="s">
        <v>32</v>
      </c>
      <c r="N236" s="504"/>
      <c r="O236" s="479">
        <f t="shared" si="14"/>
        <v>0</v>
      </c>
      <c r="P236" s="417"/>
      <c r="Q236" s="111"/>
      <c r="R236" s="107"/>
      <c r="S236" s="112"/>
      <c r="T236" s="112"/>
      <c r="U236" s="112"/>
      <c r="V236" s="112"/>
      <c r="W236" s="114"/>
      <c r="X236" s="107"/>
      <c r="Y236" s="53"/>
    </row>
    <row r="237" spans="1:25" ht="52.5" customHeight="1" thickTop="1" thickBot="1" x14ac:dyDescent="0.3">
      <c r="A237" s="107"/>
      <c r="B237" s="517" t="s">
        <v>65</v>
      </c>
      <c r="C237" s="519" t="s">
        <v>573</v>
      </c>
      <c r="D237" s="835" t="s">
        <v>574</v>
      </c>
      <c r="E237" s="830"/>
      <c r="F237" s="602" t="s">
        <v>127</v>
      </c>
      <c r="G237" s="465">
        <v>0</v>
      </c>
      <c r="H237" s="596">
        <v>12</v>
      </c>
      <c r="I237" s="596">
        <v>12</v>
      </c>
      <c r="J237" s="596">
        <v>12</v>
      </c>
      <c r="K237" s="596">
        <v>12</v>
      </c>
      <c r="L237" s="520">
        <f>K237</f>
        <v>12</v>
      </c>
      <c r="M237" s="462" t="s">
        <v>32</v>
      </c>
      <c r="N237" s="504"/>
      <c r="O237" s="479">
        <f t="shared" si="14"/>
        <v>0</v>
      </c>
      <c r="P237" s="417"/>
      <c r="Q237" s="111"/>
      <c r="R237" s="107"/>
      <c r="S237" s="112"/>
      <c r="T237" s="112"/>
      <c r="U237" s="112"/>
      <c r="V237" s="112"/>
      <c r="W237" s="114"/>
      <c r="X237" s="107"/>
      <c r="Y237" s="53"/>
    </row>
    <row r="238" spans="1:25" ht="52.5" customHeight="1" thickTop="1" thickBot="1" x14ac:dyDescent="0.3">
      <c r="A238" s="107"/>
      <c r="B238" s="517" t="s">
        <v>99</v>
      </c>
      <c r="C238" s="519" t="s">
        <v>575</v>
      </c>
      <c r="D238" s="835" t="s">
        <v>576</v>
      </c>
      <c r="E238" s="830"/>
      <c r="F238" s="602" t="s">
        <v>127</v>
      </c>
      <c r="G238" s="465">
        <v>1</v>
      </c>
      <c r="H238" s="504">
        <v>1</v>
      </c>
      <c r="I238" s="504">
        <v>1</v>
      </c>
      <c r="J238" s="504">
        <v>1</v>
      </c>
      <c r="K238" s="504">
        <v>1</v>
      </c>
      <c r="L238" s="465">
        <v>1</v>
      </c>
      <c r="M238" s="462" t="s">
        <v>32</v>
      </c>
      <c r="N238" s="504"/>
      <c r="O238" s="479">
        <f t="shared" si="14"/>
        <v>0</v>
      </c>
      <c r="P238" s="417"/>
      <c r="Q238" s="111"/>
      <c r="R238" s="107"/>
      <c r="S238" s="112"/>
      <c r="T238" s="112"/>
      <c r="U238" s="112"/>
      <c r="V238" s="112"/>
      <c r="W238" s="114"/>
      <c r="X238" s="107"/>
      <c r="Y238" s="53"/>
    </row>
    <row r="239" spans="1:25" ht="34.5" customHeight="1" thickTop="1" thickBot="1" x14ac:dyDescent="0.3">
      <c r="A239" s="107"/>
      <c r="B239" s="517" t="s">
        <v>66</v>
      </c>
      <c r="C239" s="612" t="s">
        <v>577</v>
      </c>
      <c r="D239" s="835" t="s">
        <v>578</v>
      </c>
      <c r="E239" s="830"/>
      <c r="F239" s="602" t="s">
        <v>558</v>
      </c>
      <c r="G239" s="468">
        <v>0.1</v>
      </c>
      <c r="H239" s="503">
        <v>0.9</v>
      </c>
      <c r="I239" s="504">
        <v>0</v>
      </c>
      <c r="J239" s="504">
        <v>0</v>
      </c>
      <c r="K239" s="504">
        <v>0</v>
      </c>
      <c r="L239" s="468">
        <f>SUM(G239:K239)</f>
        <v>1</v>
      </c>
      <c r="M239" s="462" t="s">
        <v>45</v>
      </c>
      <c r="N239" s="504"/>
      <c r="O239" s="479">
        <f t="shared" si="14"/>
        <v>0</v>
      </c>
      <c r="P239" s="426"/>
      <c r="Q239" s="114"/>
      <c r="R239" s="107"/>
      <c r="S239" s="112"/>
      <c r="T239" s="112"/>
      <c r="U239" s="112"/>
      <c r="V239" s="112"/>
      <c r="W239" s="114"/>
      <c r="X239" s="107"/>
      <c r="Y239" s="53"/>
    </row>
    <row r="240" spans="1:25" ht="34.5" customHeight="1" thickTop="1" thickBot="1" x14ac:dyDescent="0.3">
      <c r="A240" s="216"/>
      <c r="B240" s="517" t="s">
        <v>69</v>
      </c>
      <c r="C240" s="612" t="s">
        <v>579</v>
      </c>
      <c r="D240" s="835" t="s">
        <v>580</v>
      </c>
      <c r="E240" s="830"/>
      <c r="F240" s="602" t="s">
        <v>558</v>
      </c>
      <c r="G240" s="470">
        <v>0</v>
      </c>
      <c r="H240" s="560">
        <v>0.75</v>
      </c>
      <c r="I240" s="560">
        <v>0.25</v>
      </c>
      <c r="J240" s="559">
        <v>0</v>
      </c>
      <c r="K240" s="559">
        <v>0</v>
      </c>
      <c r="L240" s="472">
        <f>SUM(H240:K240)</f>
        <v>1</v>
      </c>
      <c r="M240" s="462" t="s">
        <v>45</v>
      </c>
      <c r="N240" s="559"/>
      <c r="O240" s="479">
        <f t="shared" si="14"/>
        <v>0</v>
      </c>
      <c r="P240" s="427"/>
      <c r="Q240" s="106"/>
      <c r="R240" s="98"/>
      <c r="S240" s="104"/>
      <c r="T240" s="104"/>
      <c r="U240" s="104"/>
      <c r="V240" s="104"/>
      <c r="W240" s="106"/>
      <c r="X240" s="98"/>
      <c r="Y240" s="53"/>
    </row>
    <row r="241" spans="1:25" ht="34.5" customHeight="1" thickTop="1" thickBot="1" x14ac:dyDescent="0.3">
      <c r="A241" s="107"/>
      <c r="B241" s="517" t="s">
        <v>72</v>
      </c>
      <c r="C241" s="612" t="s">
        <v>581</v>
      </c>
      <c r="D241" s="835" t="s">
        <v>582</v>
      </c>
      <c r="E241" s="830"/>
      <c r="F241" s="602" t="s">
        <v>558</v>
      </c>
      <c r="G241" s="468">
        <v>1</v>
      </c>
      <c r="H241" s="503">
        <v>1</v>
      </c>
      <c r="I241" s="503">
        <v>1</v>
      </c>
      <c r="J241" s="503">
        <v>1</v>
      </c>
      <c r="K241" s="503">
        <v>1</v>
      </c>
      <c r="L241" s="468">
        <f>K241</f>
        <v>1</v>
      </c>
      <c r="M241" s="462" t="s">
        <v>45</v>
      </c>
      <c r="N241" s="504"/>
      <c r="O241" s="479">
        <f t="shared" si="14"/>
        <v>0</v>
      </c>
      <c r="P241" s="417"/>
      <c r="Q241" s="111"/>
      <c r="R241" s="107"/>
      <c r="S241" s="112"/>
      <c r="T241" s="112"/>
      <c r="U241" s="112"/>
      <c r="V241" s="112"/>
      <c r="W241" s="114"/>
      <c r="X241" s="107"/>
      <c r="Y241" s="53"/>
    </row>
    <row r="242" spans="1:25" ht="39" customHeight="1" thickTop="1" thickBot="1" x14ac:dyDescent="0.3">
      <c r="A242" s="107"/>
      <c r="B242" s="517" t="s">
        <v>75</v>
      </c>
      <c r="C242" s="519" t="s">
        <v>583</v>
      </c>
      <c r="D242" s="834" t="s">
        <v>584</v>
      </c>
      <c r="E242" s="830"/>
      <c r="F242" s="602" t="s">
        <v>127</v>
      </c>
      <c r="G242" s="468">
        <v>1</v>
      </c>
      <c r="H242" s="503">
        <v>1</v>
      </c>
      <c r="I242" s="503">
        <v>1</v>
      </c>
      <c r="J242" s="503">
        <v>1</v>
      </c>
      <c r="K242" s="503">
        <v>1</v>
      </c>
      <c r="L242" s="468">
        <f>K242</f>
        <v>1</v>
      </c>
      <c r="M242" s="462" t="s">
        <v>45</v>
      </c>
      <c r="N242" s="504"/>
      <c r="O242" s="479">
        <f t="shared" si="14"/>
        <v>0</v>
      </c>
      <c r="P242" s="417"/>
      <c r="Q242" s="111"/>
      <c r="R242" s="107"/>
      <c r="S242" s="112"/>
      <c r="T242" s="112"/>
      <c r="U242" s="112"/>
      <c r="V242" s="112"/>
      <c r="W242" s="114"/>
      <c r="X242" s="107"/>
      <c r="Y242" s="53"/>
    </row>
    <row r="243" spans="1:25" ht="64.5" customHeight="1" thickTop="1" thickBot="1" x14ac:dyDescent="0.3">
      <c r="A243" s="107"/>
      <c r="B243" s="517" t="s">
        <v>78</v>
      </c>
      <c r="C243" s="612" t="s">
        <v>585</v>
      </c>
      <c r="D243" s="834" t="s">
        <v>586</v>
      </c>
      <c r="E243" s="830"/>
      <c r="F243" s="602" t="s">
        <v>558</v>
      </c>
      <c r="G243" s="468">
        <v>1</v>
      </c>
      <c r="H243" s="503">
        <v>1</v>
      </c>
      <c r="I243" s="503">
        <v>1</v>
      </c>
      <c r="J243" s="503">
        <v>1</v>
      </c>
      <c r="K243" s="503">
        <v>1</v>
      </c>
      <c r="L243" s="468">
        <f>K243</f>
        <v>1</v>
      </c>
      <c r="M243" s="462" t="s">
        <v>45</v>
      </c>
      <c r="N243" s="504"/>
      <c r="O243" s="479">
        <f t="shared" si="14"/>
        <v>0</v>
      </c>
      <c r="P243" s="417"/>
      <c r="Q243" s="111"/>
      <c r="R243" s="107"/>
      <c r="S243" s="112"/>
      <c r="T243" s="112"/>
      <c r="U243" s="112"/>
      <c r="V243" s="112"/>
      <c r="W243" s="114"/>
      <c r="X243" s="107"/>
      <c r="Y243" s="53"/>
    </row>
    <row r="244" spans="1:25" ht="38.25" customHeight="1" thickTop="1" thickBot="1" x14ac:dyDescent="0.3">
      <c r="A244" s="107"/>
      <c r="B244" s="517" t="s">
        <v>82</v>
      </c>
      <c r="C244" s="612" t="s">
        <v>587</v>
      </c>
      <c r="D244" s="834" t="s">
        <v>588</v>
      </c>
      <c r="E244" s="830"/>
      <c r="F244" s="602" t="s">
        <v>558</v>
      </c>
      <c r="G244" s="468">
        <v>0</v>
      </c>
      <c r="H244" s="503">
        <v>0</v>
      </c>
      <c r="I244" s="503">
        <v>0.5</v>
      </c>
      <c r="J244" s="503">
        <v>0.5</v>
      </c>
      <c r="K244" s="503">
        <v>0</v>
      </c>
      <c r="L244" s="468">
        <f>SUM(H244:K244)</f>
        <v>1</v>
      </c>
      <c r="M244" s="462" t="s">
        <v>45</v>
      </c>
      <c r="N244" s="504"/>
      <c r="O244" s="479">
        <f t="shared" si="14"/>
        <v>0</v>
      </c>
      <c r="P244" s="417"/>
      <c r="Q244" s="111"/>
      <c r="R244" s="107"/>
      <c r="S244" s="112"/>
      <c r="T244" s="112"/>
      <c r="U244" s="112"/>
      <c r="V244" s="112"/>
      <c r="W244" s="114"/>
      <c r="X244" s="107"/>
      <c r="Y244" s="53"/>
    </row>
    <row r="245" spans="1:25" ht="37.5" customHeight="1" thickTop="1" thickBot="1" x14ac:dyDescent="0.3">
      <c r="A245" s="216"/>
      <c r="B245" s="517" t="s">
        <v>334</v>
      </c>
      <c r="C245" s="519" t="s">
        <v>589</v>
      </c>
      <c r="D245" s="834" t="s">
        <v>590</v>
      </c>
      <c r="E245" s="830"/>
      <c r="F245" s="602" t="s">
        <v>127</v>
      </c>
      <c r="G245" s="470">
        <v>0</v>
      </c>
      <c r="H245" s="560">
        <v>1</v>
      </c>
      <c r="I245" s="560">
        <v>0</v>
      </c>
      <c r="J245" s="560">
        <v>0</v>
      </c>
      <c r="K245" s="560">
        <v>0</v>
      </c>
      <c r="L245" s="472">
        <f>SUM(H245:K245)</f>
        <v>1</v>
      </c>
      <c r="M245" s="462" t="s">
        <v>45</v>
      </c>
      <c r="N245" s="559"/>
      <c r="O245" s="479">
        <f t="shared" si="14"/>
        <v>0</v>
      </c>
      <c r="P245" s="423"/>
      <c r="Q245" s="125"/>
      <c r="R245" s="53"/>
      <c r="S245" s="124"/>
      <c r="T245" s="124"/>
      <c r="U245" s="124"/>
      <c r="V245" s="124"/>
      <c r="W245" s="125"/>
      <c r="X245" s="53"/>
      <c r="Y245" s="53"/>
    </row>
    <row r="246" spans="1:25" ht="33" customHeight="1" thickTop="1" thickBot="1" x14ac:dyDescent="0.3">
      <c r="A246" s="216"/>
      <c r="B246" s="517" t="s">
        <v>522</v>
      </c>
      <c r="C246" s="612" t="s">
        <v>591</v>
      </c>
      <c r="D246" s="834" t="s">
        <v>592</v>
      </c>
      <c r="E246" s="830"/>
      <c r="F246" s="602" t="s">
        <v>558</v>
      </c>
      <c r="G246" s="470">
        <v>0</v>
      </c>
      <c r="H246" s="560">
        <v>0.75</v>
      </c>
      <c r="I246" s="560">
        <v>1</v>
      </c>
      <c r="J246" s="560">
        <v>0</v>
      </c>
      <c r="K246" s="560">
        <v>0</v>
      </c>
      <c r="L246" s="472">
        <f>I246</f>
        <v>1</v>
      </c>
      <c r="M246" s="462" t="s">
        <v>45</v>
      </c>
      <c r="N246" s="559"/>
      <c r="O246" s="479">
        <f t="shared" si="14"/>
        <v>0</v>
      </c>
      <c r="P246" s="423"/>
      <c r="Q246" s="125"/>
      <c r="R246" s="53"/>
      <c r="S246" s="124"/>
      <c r="T246" s="124"/>
      <c r="U246" s="124"/>
      <c r="V246" s="124"/>
      <c r="W246" s="125"/>
      <c r="X246" s="53"/>
      <c r="Y246" s="53"/>
    </row>
    <row r="247" spans="1:25" ht="43.5" customHeight="1" thickTop="1" thickBot="1" x14ac:dyDescent="0.3">
      <c r="A247" s="216"/>
      <c r="B247" s="517" t="s">
        <v>768</v>
      </c>
      <c r="C247" s="612" t="s">
        <v>593</v>
      </c>
      <c r="D247" s="834" t="s">
        <v>594</v>
      </c>
      <c r="E247" s="830"/>
      <c r="F247" s="602" t="s">
        <v>558</v>
      </c>
      <c r="G247" s="468">
        <v>1</v>
      </c>
      <c r="H247" s="503">
        <v>1</v>
      </c>
      <c r="I247" s="503">
        <v>1</v>
      </c>
      <c r="J247" s="503">
        <v>1</v>
      </c>
      <c r="K247" s="503">
        <v>1</v>
      </c>
      <c r="L247" s="468">
        <f>K247</f>
        <v>1</v>
      </c>
      <c r="M247" s="462" t="s">
        <v>45</v>
      </c>
      <c r="N247" s="559"/>
      <c r="O247" s="479"/>
      <c r="P247" s="423"/>
      <c r="Q247" s="125"/>
      <c r="R247" s="53"/>
      <c r="S247" s="124"/>
      <c r="T247" s="124"/>
      <c r="U247" s="124"/>
      <c r="V247" s="124"/>
      <c r="W247" s="125"/>
      <c r="X247" s="53"/>
      <c r="Y247" s="53"/>
    </row>
    <row r="248" spans="1:25" ht="60" customHeight="1" thickTop="1" thickBot="1" x14ac:dyDescent="0.3">
      <c r="A248" s="245"/>
      <c r="B248" s="438" t="s">
        <v>595</v>
      </c>
      <c r="C248" s="496" t="s">
        <v>596</v>
      </c>
      <c r="D248" s="819" t="s">
        <v>597</v>
      </c>
      <c r="E248" s="819"/>
      <c r="F248" s="819"/>
      <c r="G248" s="590"/>
      <c r="H248" s="553"/>
      <c r="I248" s="553"/>
      <c r="J248" s="553"/>
      <c r="K248" s="553"/>
      <c r="L248" s="441"/>
      <c r="M248" s="442"/>
      <c r="N248" s="442"/>
      <c r="O248" s="497"/>
      <c r="P248" s="414"/>
      <c r="Q248" s="70"/>
      <c r="R248" s="70"/>
      <c r="S248" s="70"/>
      <c r="T248" s="70"/>
      <c r="U248" s="70"/>
      <c r="V248" s="70"/>
      <c r="W248" s="70"/>
      <c r="X248" s="77"/>
      <c r="Y248" s="53"/>
    </row>
    <row r="249" spans="1:25" ht="43.5" customHeight="1" thickTop="1" thickBot="1" x14ac:dyDescent="0.3">
      <c r="A249" s="53"/>
      <c r="B249" s="484" t="s">
        <v>599</v>
      </c>
      <c r="C249" s="484" t="s">
        <v>600</v>
      </c>
      <c r="D249" s="826" t="s">
        <v>601</v>
      </c>
      <c r="E249" s="827"/>
      <c r="F249" s="484" t="s">
        <v>598</v>
      </c>
      <c r="G249" s="444"/>
      <c r="H249" s="445"/>
      <c r="I249" s="445"/>
      <c r="J249" s="445"/>
      <c r="K249" s="445"/>
      <c r="L249" s="444"/>
      <c r="M249" s="445"/>
      <c r="N249" s="445"/>
      <c r="O249" s="498"/>
      <c r="P249" s="415"/>
      <c r="Q249" s="70"/>
      <c r="R249" s="53"/>
      <c r="S249" s="84"/>
      <c r="T249" s="84"/>
      <c r="U249" s="84"/>
      <c r="V249" s="84"/>
      <c r="W249" s="84"/>
      <c r="X249" s="53"/>
      <c r="Y249" s="53"/>
    </row>
    <row r="250" spans="1:25" ht="57.75" customHeight="1" thickTop="1" thickBot="1" x14ac:dyDescent="0.3">
      <c r="A250" s="53"/>
      <c r="B250" s="485" t="s">
        <v>602</v>
      </c>
      <c r="C250" s="448" t="s">
        <v>603</v>
      </c>
      <c r="D250" s="828" t="s">
        <v>604</v>
      </c>
      <c r="E250" s="825"/>
      <c r="F250" s="485" t="s">
        <v>598</v>
      </c>
      <c r="G250" s="449"/>
      <c r="H250" s="450"/>
      <c r="I250" s="450"/>
      <c r="J250" s="450"/>
      <c r="K250" s="450"/>
      <c r="L250" s="449"/>
      <c r="M250" s="450"/>
      <c r="N250" s="450"/>
      <c r="O250" s="499"/>
      <c r="P250" s="415"/>
      <c r="Q250" s="70"/>
      <c r="R250" s="53"/>
      <c r="S250" s="57"/>
      <c r="T250" s="57"/>
      <c r="U250" s="57"/>
      <c r="V250" s="57"/>
      <c r="W250" s="57"/>
      <c r="X250" s="53"/>
      <c r="Y250" s="53"/>
    </row>
    <row r="251" spans="1:25" ht="66" customHeight="1" thickTop="1" thickBot="1" x14ac:dyDescent="0.3">
      <c r="A251" s="53"/>
      <c r="B251" s="452" t="s">
        <v>605</v>
      </c>
      <c r="C251" s="453" t="s">
        <v>606</v>
      </c>
      <c r="D251" s="521" t="s">
        <v>597</v>
      </c>
      <c r="E251" s="478" t="s">
        <v>607</v>
      </c>
      <c r="F251" s="486" t="s">
        <v>598</v>
      </c>
      <c r="G251" s="456">
        <v>13</v>
      </c>
      <c r="H251" s="457">
        <v>10</v>
      </c>
      <c r="I251" s="457">
        <v>11</v>
      </c>
      <c r="J251" s="457">
        <v>10</v>
      </c>
      <c r="K251" s="457">
        <v>10</v>
      </c>
      <c r="L251" s="456">
        <f>SUM(H251:K251)</f>
        <v>41</v>
      </c>
      <c r="M251" s="457" t="s">
        <v>32</v>
      </c>
      <c r="N251" s="457"/>
      <c r="O251" s="458">
        <f t="shared" ref="O251:O265" si="15">+N251/L251</f>
        <v>0</v>
      </c>
      <c r="P251" s="415"/>
      <c r="Q251" s="120"/>
      <c r="R251" s="53"/>
      <c r="S251" s="57"/>
      <c r="T251" s="57"/>
      <c r="U251" s="57"/>
      <c r="V251" s="57"/>
      <c r="W251" s="57"/>
      <c r="X251" s="53"/>
      <c r="Y251" s="53"/>
    </row>
    <row r="252" spans="1:25" ht="42" customHeight="1" thickTop="1" thickBot="1" x14ac:dyDescent="0.3">
      <c r="A252" s="107"/>
      <c r="B252" s="464" t="s">
        <v>33</v>
      </c>
      <c r="C252" s="460" t="s">
        <v>608</v>
      </c>
      <c r="D252" s="833" t="s">
        <v>609</v>
      </c>
      <c r="E252" s="830"/>
      <c r="F252" s="602" t="s">
        <v>598</v>
      </c>
      <c r="G252" s="465">
        <v>1</v>
      </c>
      <c r="H252" s="504">
        <v>1</v>
      </c>
      <c r="I252" s="504">
        <v>1</v>
      </c>
      <c r="J252" s="504">
        <v>1</v>
      </c>
      <c r="K252" s="504">
        <v>1</v>
      </c>
      <c r="L252" s="487">
        <f>SUM(H252:K252)</f>
        <v>4</v>
      </c>
      <c r="M252" s="462" t="s">
        <v>32</v>
      </c>
      <c r="N252" s="504"/>
      <c r="O252" s="479">
        <f t="shared" si="15"/>
        <v>0</v>
      </c>
      <c r="P252" s="415"/>
      <c r="Q252" s="120"/>
      <c r="R252" s="53"/>
      <c r="S252" s="124"/>
      <c r="T252" s="124"/>
      <c r="U252" s="124"/>
      <c r="V252" s="124"/>
      <c r="W252" s="125"/>
      <c r="X252" s="53"/>
      <c r="Y252" s="53"/>
    </row>
    <row r="253" spans="1:25" ht="40.5" customHeight="1" thickTop="1" thickBot="1" x14ac:dyDescent="0.3">
      <c r="A253" s="107"/>
      <c r="B253" s="464" t="s">
        <v>36</v>
      </c>
      <c r="C253" s="460" t="s">
        <v>610</v>
      </c>
      <c r="D253" s="833" t="s">
        <v>926</v>
      </c>
      <c r="E253" s="830"/>
      <c r="F253" s="602" t="s">
        <v>598</v>
      </c>
      <c r="G253" s="465">
        <v>12</v>
      </c>
      <c r="H253" s="504">
        <v>8</v>
      </c>
      <c r="I253" s="504">
        <v>8</v>
      </c>
      <c r="J253" s="504">
        <v>8</v>
      </c>
      <c r="K253" s="504">
        <v>8</v>
      </c>
      <c r="L253" s="487">
        <f>SUM(H253:K253)</f>
        <v>32</v>
      </c>
      <c r="M253" s="462" t="s">
        <v>32</v>
      </c>
      <c r="N253" s="504"/>
      <c r="O253" s="479">
        <f t="shared" si="15"/>
        <v>0</v>
      </c>
      <c r="P253" s="415"/>
      <c r="Q253" s="120"/>
      <c r="R253" s="53"/>
      <c r="S253" s="124"/>
      <c r="T253" s="124"/>
      <c r="U253" s="124"/>
      <c r="V253" s="124"/>
      <c r="W253" s="125"/>
      <c r="X253" s="53"/>
      <c r="Y253" s="53"/>
    </row>
    <row r="254" spans="1:25" ht="34.5" customHeight="1" thickTop="1" thickBot="1" x14ac:dyDescent="0.3">
      <c r="A254" s="107"/>
      <c r="B254" s="464" t="s">
        <v>50</v>
      </c>
      <c r="C254" s="460" t="s">
        <v>611</v>
      </c>
      <c r="D254" s="833" t="s">
        <v>612</v>
      </c>
      <c r="E254" s="830"/>
      <c r="F254" s="602" t="s">
        <v>598</v>
      </c>
      <c r="G254" s="465">
        <v>1</v>
      </c>
      <c r="H254" s="504">
        <v>1</v>
      </c>
      <c r="I254" s="504">
        <v>1</v>
      </c>
      <c r="J254" s="504">
        <v>1</v>
      </c>
      <c r="K254" s="504">
        <v>1</v>
      </c>
      <c r="L254" s="487">
        <f>SUM(H254:K254)</f>
        <v>4</v>
      </c>
      <c r="M254" s="462" t="s">
        <v>32</v>
      </c>
      <c r="N254" s="504"/>
      <c r="O254" s="479">
        <f t="shared" si="15"/>
        <v>0</v>
      </c>
      <c r="P254" s="423"/>
      <c r="Q254" s="125"/>
      <c r="R254" s="53"/>
      <c r="S254" s="124"/>
      <c r="T254" s="124"/>
      <c r="U254" s="124"/>
      <c r="V254" s="124"/>
      <c r="W254" s="125"/>
      <c r="X254" s="53"/>
      <c r="Y254" s="53"/>
    </row>
    <row r="255" spans="1:25" ht="29.25" customHeight="1" thickTop="1" thickBot="1" x14ac:dyDescent="0.3">
      <c r="A255" s="107"/>
      <c r="B255" s="464" t="s">
        <v>53</v>
      </c>
      <c r="C255" s="460" t="s">
        <v>613</v>
      </c>
      <c r="D255" s="833" t="s">
        <v>614</v>
      </c>
      <c r="E255" s="830"/>
      <c r="F255" s="602" t="s">
        <v>598</v>
      </c>
      <c r="G255" s="465">
        <v>1</v>
      </c>
      <c r="H255" s="504">
        <v>0</v>
      </c>
      <c r="I255" s="504">
        <v>1</v>
      </c>
      <c r="J255" s="504">
        <v>0</v>
      </c>
      <c r="K255" s="504">
        <v>0</v>
      </c>
      <c r="L255" s="487">
        <f>SUM(H255:K255)</f>
        <v>1</v>
      </c>
      <c r="M255" s="462" t="s">
        <v>32</v>
      </c>
      <c r="N255" s="504"/>
      <c r="O255" s="479">
        <f t="shared" si="15"/>
        <v>0</v>
      </c>
      <c r="P255" s="415"/>
      <c r="Q255" s="120"/>
      <c r="R255" s="53"/>
      <c r="S255" s="124"/>
      <c r="T255" s="124"/>
      <c r="U255" s="124"/>
      <c r="V255" s="124"/>
      <c r="W255" s="125"/>
      <c r="X255" s="53"/>
      <c r="Y255" s="53"/>
    </row>
    <row r="256" spans="1:25" ht="33.75" customHeight="1" thickTop="1" thickBot="1" x14ac:dyDescent="0.3">
      <c r="A256" s="216"/>
      <c r="B256" s="459" t="s">
        <v>56</v>
      </c>
      <c r="C256" s="460" t="s">
        <v>615</v>
      </c>
      <c r="D256" s="833" t="s">
        <v>616</v>
      </c>
      <c r="E256" s="830"/>
      <c r="F256" s="602" t="s">
        <v>598</v>
      </c>
      <c r="G256" s="470">
        <v>69</v>
      </c>
      <c r="H256" s="559">
        <v>69</v>
      </c>
      <c r="I256" s="559">
        <v>69</v>
      </c>
      <c r="J256" s="559">
        <v>69</v>
      </c>
      <c r="K256" s="559">
        <v>69</v>
      </c>
      <c r="L256" s="470">
        <v>69</v>
      </c>
      <c r="M256" s="462" t="s">
        <v>32</v>
      </c>
      <c r="N256" s="559"/>
      <c r="O256" s="479">
        <f t="shared" si="15"/>
        <v>0</v>
      </c>
      <c r="P256" s="423"/>
      <c r="Q256" s="125"/>
      <c r="R256" s="53"/>
      <c r="S256" s="124"/>
      <c r="T256" s="124"/>
      <c r="U256" s="124"/>
      <c r="V256" s="124"/>
      <c r="W256" s="125"/>
      <c r="X256" s="53"/>
      <c r="Y256" s="53"/>
    </row>
    <row r="257" spans="1:25" ht="66" customHeight="1" thickTop="1" thickBot="1" x14ac:dyDescent="0.3">
      <c r="A257" s="53"/>
      <c r="B257" s="493" t="s">
        <v>617</v>
      </c>
      <c r="C257" s="453" t="s">
        <v>618</v>
      </c>
      <c r="D257" s="521" t="s">
        <v>619</v>
      </c>
      <c r="E257" s="514" t="s">
        <v>620</v>
      </c>
      <c r="F257" s="486" t="s">
        <v>598</v>
      </c>
      <c r="G257" s="456">
        <v>34</v>
      </c>
      <c r="H257" s="457">
        <v>16</v>
      </c>
      <c r="I257" s="457">
        <v>16</v>
      </c>
      <c r="J257" s="457">
        <v>17</v>
      </c>
      <c r="K257" s="457">
        <v>16</v>
      </c>
      <c r="L257" s="456">
        <f>SUM(H257:K257)</f>
        <v>65</v>
      </c>
      <c r="M257" s="457" t="s">
        <v>32</v>
      </c>
      <c r="N257" s="457"/>
      <c r="O257" s="458">
        <f t="shared" si="15"/>
        <v>0</v>
      </c>
      <c r="P257" s="415"/>
      <c r="Q257" s="120"/>
      <c r="R257" s="53"/>
      <c r="S257" s="57"/>
      <c r="T257" s="57"/>
      <c r="U257" s="57"/>
      <c r="V257" s="57"/>
      <c r="W257" s="57"/>
      <c r="X257" s="53"/>
      <c r="Y257" s="53"/>
    </row>
    <row r="258" spans="1:25" ht="57" customHeight="1" thickTop="1" thickBot="1" x14ac:dyDescent="0.3">
      <c r="A258" s="107"/>
      <c r="B258" s="488" t="s">
        <v>33</v>
      </c>
      <c r="C258" s="492" t="s">
        <v>621</v>
      </c>
      <c r="D258" s="829" t="s">
        <v>622</v>
      </c>
      <c r="E258" s="830"/>
      <c r="F258" s="602" t="s">
        <v>598</v>
      </c>
      <c r="G258" s="465">
        <v>34</v>
      </c>
      <c r="H258" s="504">
        <v>12</v>
      </c>
      <c r="I258" s="504">
        <v>12</v>
      </c>
      <c r="J258" s="504">
        <v>12</v>
      </c>
      <c r="K258" s="504">
        <v>12</v>
      </c>
      <c r="L258" s="487">
        <f>SUM(H258:K258)</f>
        <v>48</v>
      </c>
      <c r="M258" s="462" t="s">
        <v>32</v>
      </c>
      <c r="N258" s="504"/>
      <c r="O258" s="479">
        <f t="shared" si="15"/>
        <v>0</v>
      </c>
      <c r="P258" s="415"/>
      <c r="Q258" s="125"/>
      <c r="R258" s="53"/>
      <c r="S258" s="125"/>
      <c r="T258" s="124"/>
      <c r="U258" s="124"/>
      <c r="V258" s="124"/>
      <c r="W258" s="145"/>
      <c r="X258" s="53"/>
      <c r="Y258" s="53"/>
    </row>
    <row r="259" spans="1:25" ht="45.75" customHeight="1" thickTop="1" thickBot="1" x14ac:dyDescent="0.3">
      <c r="A259" s="107"/>
      <c r="B259" s="488" t="s">
        <v>36</v>
      </c>
      <c r="C259" s="492" t="s">
        <v>623</v>
      </c>
      <c r="D259" s="829" t="s">
        <v>624</v>
      </c>
      <c r="E259" s="830"/>
      <c r="F259" s="602" t="s">
        <v>598</v>
      </c>
      <c r="G259" s="465">
        <v>4</v>
      </c>
      <c r="H259" s="504">
        <v>4</v>
      </c>
      <c r="I259" s="504">
        <v>4</v>
      </c>
      <c r="J259" s="504">
        <v>4</v>
      </c>
      <c r="K259" s="504">
        <v>4</v>
      </c>
      <c r="L259" s="487">
        <v>4</v>
      </c>
      <c r="M259" s="462" t="s">
        <v>32</v>
      </c>
      <c r="N259" s="504"/>
      <c r="O259" s="479">
        <f t="shared" si="15"/>
        <v>0</v>
      </c>
      <c r="P259" s="415"/>
      <c r="Q259" s="125"/>
      <c r="R259" s="53"/>
      <c r="S259" s="125"/>
      <c r="T259" s="124"/>
      <c r="U259" s="124"/>
      <c r="V259" s="124"/>
      <c r="W259" s="145"/>
      <c r="X259" s="53"/>
      <c r="Y259" s="53"/>
    </row>
    <row r="260" spans="1:25" ht="46.5" customHeight="1" thickTop="1" thickBot="1" x14ac:dyDescent="0.3">
      <c r="A260" s="107"/>
      <c r="B260" s="488" t="s">
        <v>50</v>
      </c>
      <c r="C260" s="492" t="s">
        <v>625</v>
      </c>
      <c r="D260" s="829" t="s">
        <v>626</v>
      </c>
      <c r="E260" s="830"/>
      <c r="F260" s="602" t="s">
        <v>598</v>
      </c>
      <c r="G260" s="465">
        <v>1</v>
      </c>
      <c r="H260" s="504">
        <v>0</v>
      </c>
      <c r="I260" s="504">
        <v>0</v>
      </c>
      <c r="J260" s="504">
        <v>1</v>
      </c>
      <c r="K260" s="504">
        <v>0</v>
      </c>
      <c r="L260" s="465">
        <v>1</v>
      </c>
      <c r="M260" s="462" t="s">
        <v>32</v>
      </c>
      <c r="N260" s="504"/>
      <c r="O260" s="479">
        <f t="shared" si="15"/>
        <v>0</v>
      </c>
      <c r="P260" s="415"/>
      <c r="Q260" s="125"/>
      <c r="R260" s="53"/>
      <c r="S260" s="125"/>
      <c r="T260" s="124"/>
      <c r="U260" s="124"/>
      <c r="V260" s="124"/>
      <c r="W260" s="145"/>
      <c r="X260" s="53"/>
      <c r="Y260" s="53"/>
    </row>
    <row r="261" spans="1:25" ht="66" customHeight="1" thickTop="1" thickBot="1" x14ac:dyDescent="0.3">
      <c r="A261" s="216"/>
      <c r="B261" s="493" t="s">
        <v>627</v>
      </c>
      <c r="C261" s="453" t="s">
        <v>628</v>
      </c>
      <c r="D261" s="521" t="s">
        <v>629</v>
      </c>
      <c r="E261" s="522" t="s">
        <v>630</v>
      </c>
      <c r="F261" s="486" t="s">
        <v>598</v>
      </c>
      <c r="G261" s="456">
        <v>1</v>
      </c>
      <c r="H261" s="457">
        <v>15</v>
      </c>
      <c r="I261" s="457">
        <v>16</v>
      </c>
      <c r="J261" s="457">
        <v>15</v>
      </c>
      <c r="K261" s="457">
        <v>13</v>
      </c>
      <c r="L261" s="456">
        <f>SUM(H261:K261)</f>
        <v>59</v>
      </c>
      <c r="M261" s="457" t="s">
        <v>32</v>
      </c>
      <c r="N261" s="457"/>
      <c r="O261" s="458">
        <f t="shared" si="15"/>
        <v>0</v>
      </c>
      <c r="P261" s="415"/>
      <c r="Q261" s="120"/>
      <c r="R261" s="53"/>
      <c r="S261" s="57"/>
      <c r="T261" s="57"/>
      <c r="U261" s="57"/>
      <c r="V261" s="57"/>
      <c r="W261" s="57"/>
      <c r="X261" s="53"/>
      <c r="Y261" s="53"/>
    </row>
    <row r="262" spans="1:25" ht="42.75" customHeight="1" thickTop="1" thickBot="1" x14ac:dyDescent="0.3">
      <c r="A262" s="107"/>
      <c r="B262" s="488" t="s">
        <v>33</v>
      </c>
      <c r="C262" s="492" t="s">
        <v>631</v>
      </c>
      <c r="D262" s="831" t="s">
        <v>632</v>
      </c>
      <c r="E262" s="830"/>
      <c r="F262" s="602" t="s">
        <v>598</v>
      </c>
      <c r="G262" s="465">
        <v>0</v>
      </c>
      <c r="H262" s="504">
        <v>12</v>
      </c>
      <c r="I262" s="504">
        <v>12</v>
      </c>
      <c r="J262" s="504">
        <v>12</v>
      </c>
      <c r="K262" s="504">
        <v>12</v>
      </c>
      <c r="L262" s="487">
        <f>SUM(H262:K262)</f>
        <v>48</v>
      </c>
      <c r="M262" s="462" t="s">
        <v>32</v>
      </c>
      <c r="N262" s="504"/>
      <c r="O262" s="479">
        <f t="shared" si="15"/>
        <v>0</v>
      </c>
      <c r="P262" s="415"/>
      <c r="Q262" s="125"/>
      <c r="R262" s="53"/>
      <c r="S262" s="125"/>
      <c r="T262" s="124"/>
      <c r="U262" s="124"/>
      <c r="V262" s="124"/>
      <c r="W262" s="145"/>
      <c r="X262" s="53"/>
      <c r="Y262" s="53"/>
    </row>
    <row r="263" spans="1:25" ht="39.75" customHeight="1" thickTop="1" thickBot="1" x14ac:dyDescent="0.3">
      <c r="A263" s="107"/>
      <c r="B263" s="488" t="s">
        <v>36</v>
      </c>
      <c r="C263" s="492" t="s">
        <v>633</v>
      </c>
      <c r="D263" s="831" t="s">
        <v>634</v>
      </c>
      <c r="E263" s="830"/>
      <c r="F263" s="602" t="s">
        <v>598</v>
      </c>
      <c r="G263" s="465">
        <v>1</v>
      </c>
      <c r="H263" s="504">
        <v>0</v>
      </c>
      <c r="I263" s="504">
        <v>1</v>
      </c>
      <c r="J263" s="504">
        <v>0</v>
      </c>
      <c r="K263" s="504">
        <v>0</v>
      </c>
      <c r="L263" s="465">
        <v>1</v>
      </c>
      <c r="M263" s="462" t="s">
        <v>32</v>
      </c>
      <c r="N263" s="504"/>
      <c r="O263" s="479">
        <f t="shared" si="15"/>
        <v>0</v>
      </c>
      <c r="P263" s="415"/>
      <c r="Q263" s="125"/>
      <c r="R263" s="53"/>
      <c r="S263" s="125"/>
      <c r="T263" s="124"/>
      <c r="U263" s="124"/>
      <c r="V263" s="124"/>
      <c r="W263" s="145"/>
      <c r="X263" s="53"/>
      <c r="Y263" s="53"/>
    </row>
    <row r="264" spans="1:25" ht="37.5" customHeight="1" thickTop="1" thickBot="1" x14ac:dyDescent="0.3">
      <c r="A264" s="107"/>
      <c r="B264" s="488" t="s">
        <v>50</v>
      </c>
      <c r="C264" s="492" t="s">
        <v>635</v>
      </c>
      <c r="D264" s="831" t="s">
        <v>636</v>
      </c>
      <c r="E264" s="830"/>
      <c r="F264" s="602" t="s">
        <v>598</v>
      </c>
      <c r="G264" s="465">
        <v>1</v>
      </c>
      <c r="H264" s="504">
        <v>1</v>
      </c>
      <c r="I264" s="504">
        <v>1</v>
      </c>
      <c r="J264" s="504">
        <v>1</v>
      </c>
      <c r="K264" s="504">
        <v>1</v>
      </c>
      <c r="L264" s="465">
        <f>SUM(H264:K264)</f>
        <v>4</v>
      </c>
      <c r="M264" s="462" t="s">
        <v>32</v>
      </c>
      <c r="N264" s="504"/>
      <c r="O264" s="479">
        <f t="shared" si="15"/>
        <v>0</v>
      </c>
      <c r="P264" s="415"/>
      <c r="Q264" s="125"/>
      <c r="R264" s="53"/>
      <c r="S264" s="125"/>
      <c r="T264" s="124"/>
      <c r="U264" s="124"/>
      <c r="V264" s="124"/>
      <c r="W264" s="145"/>
      <c r="X264" s="53"/>
      <c r="Y264" s="53"/>
    </row>
    <row r="265" spans="1:25" ht="41.25" customHeight="1" thickTop="1" thickBot="1" x14ac:dyDescent="0.3">
      <c r="A265" s="216"/>
      <c r="B265" s="495" t="s">
        <v>53</v>
      </c>
      <c r="C265" s="492" t="s">
        <v>637</v>
      </c>
      <c r="D265" s="832" t="s">
        <v>638</v>
      </c>
      <c r="E265" s="830"/>
      <c r="F265" s="602" t="s">
        <v>598</v>
      </c>
      <c r="G265" s="470">
        <v>1</v>
      </c>
      <c r="H265" s="559">
        <v>2</v>
      </c>
      <c r="I265" s="559">
        <v>2</v>
      </c>
      <c r="J265" s="559">
        <v>2</v>
      </c>
      <c r="K265" s="559">
        <v>0</v>
      </c>
      <c r="L265" s="470">
        <f>SUM(H265:K265)</f>
        <v>6</v>
      </c>
      <c r="M265" s="462" t="s">
        <v>32</v>
      </c>
      <c r="N265" s="559"/>
      <c r="O265" s="479">
        <f t="shared" si="15"/>
        <v>0</v>
      </c>
      <c r="P265" s="423"/>
      <c r="Q265" s="125"/>
      <c r="R265" s="53"/>
      <c r="S265" s="124"/>
      <c r="T265" s="124"/>
      <c r="U265" s="124"/>
      <c r="V265" s="124"/>
      <c r="W265" s="125"/>
      <c r="X265" s="53"/>
      <c r="Y265" s="53"/>
    </row>
    <row r="266" spans="1:25" ht="72.75" customHeight="1" thickTop="1" thickBot="1" x14ac:dyDescent="0.3">
      <c r="A266" s="245"/>
      <c r="B266" s="438" t="s">
        <v>639</v>
      </c>
      <c r="C266" s="496" t="s">
        <v>640</v>
      </c>
      <c r="D266" s="819" t="s">
        <v>641</v>
      </c>
      <c r="E266" s="819"/>
      <c r="F266" s="819"/>
      <c r="G266" s="590"/>
      <c r="H266" s="553"/>
      <c r="I266" s="553"/>
      <c r="J266" s="553"/>
      <c r="K266" s="553"/>
      <c r="L266" s="441"/>
      <c r="M266" s="442"/>
      <c r="N266" s="442"/>
      <c r="O266" s="497"/>
      <c r="P266" s="414"/>
      <c r="Q266" s="70"/>
      <c r="R266" s="70"/>
      <c r="S266" s="70"/>
      <c r="T266" s="70"/>
      <c r="U266" s="70"/>
      <c r="V266" s="70"/>
      <c r="W266" s="70"/>
      <c r="X266" s="77"/>
      <c r="Y266" s="53"/>
    </row>
    <row r="267" spans="1:25" ht="60" customHeight="1" thickTop="1" thickBot="1" x14ac:dyDescent="0.3">
      <c r="A267" s="53"/>
      <c r="B267" s="484" t="s">
        <v>643</v>
      </c>
      <c r="C267" s="484" t="s">
        <v>644</v>
      </c>
      <c r="D267" s="826" t="s">
        <v>645</v>
      </c>
      <c r="E267" s="827"/>
      <c r="F267" s="484" t="s">
        <v>642</v>
      </c>
      <c r="G267" s="444"/>
      <c r="H267" s="445"/>
      <c r="I267" s="445"/>
      <c r="J267" s="445"/>
      <c r="K267" s="445"/>
      <c r="L267" s="444"/>
      <c r="M267" s="445"/>
      <c r="N267" s="445"/>
      <c r="O267" s="498"/>
      <c r="P267" s="415"/>
      <c r="Q267" s="70"/>
      <c r="R267" s="53"/>
      <c r="S267" s="84"/>
      <c r="T267" s="84"/>
      <c r="U267" s="84"/>
      <c r="V267" s="84"/>
      <c r="W267" s="84"/>
      <c r="X267" s="53"/>
      <c r="Y267" s="53"/>
    </row>
    <row r="268" spans="1:25" ht="66.75" customHeight="1" thickTop="1" thickBot="1" x14ac:dyDescent="0.3">
      <c r="A268" s="53"/>
      <c r="B268" s="485" t="s">
        <v>646</v>
      </c>
      <c r="C268" s="448" t="s">
        <v>647</v>
      </c>
      <c r="D268" s="828" t="s">
        <v>648</v>
      </c>
      <c r="E268" s="825"/>
      <c r="F268" s="485" t="s">
        <v>493</v>
      </c>
      <c r="G268" s="449"/>
      <c r="H268" s="450"/>
      <c r="I268" s="450"/>
      <c r="J268" s="450"/>
      <c r="K268" s="450"/>
      <c r="L268" s="449"/>
      <c r="M268" s="450"/>
      <c r="N268" s="450"/>
      <c r="O268" s="499"/>
      <c r="P268" s="415"/>
      <c r="Q268" s="70"/>
      <c r="R268" s="53"/>
      <c r="S268" s="57"/>
      <c r="T268" s="57"/>
      <c r="U268" s="57"/>
      <c r="V268" s="57"/>
      <c r="W268" s="57"/>
      <c r="X268" s="53"/>
      <c r="Y268" s="53"/>
    </row>
    <row r="269" spans="1:25" ht="62.25" customHeight="1" thickTop="1" thickBot="1" x14ac:dyDescent="0.3">
      <c r="A269" s="53"/>
      <c r="B269" s="823" t="s">
        <v>649</v>
      </c>
      <c r="C269" s="453" t="s">
        <v>650</v>
      </c>
      <c r="D269" s="818" t="s">
        <v>651</v>
      </c>
      <c r="E269" s="524" t="s">
        <v>916</v>
      </c>
      <c r="F269" s="604" t="s">
        <v>493</v>
      </c>
      <c r="G269" s="530">
        <v>0</v>
      </c>
      <c r="H269" s="567">
        <v>0.05</v>
      </c>
      <c r="I269" s="583">
        <v>0.6</v>
      </c>
      <c r="J269" s="583">
        <v>0.8</v>
      </c>
      <c r="K269" s="583"/>
      <c r="L269" s="531">
        <f>K269</f>
        <v>0</v>
      </c>
      <c r="M269" s="540" t="s">
        <v>45</v>
      </c>
      <c r="N269" s="540"/>
      <c r="O269" s="528" t="e">
        <f t="shared" ref="O269:O311" si="16">+N269/L269</f>
        <v>#DIV/0!</v>
      </c>
      <c r="P269" s="418" t="s">
        <v>905</v>
      </c>
      <c r="Q269" s="120"/>
      <c r="R269" s="53"/>
      <c r="S269" s="57"/>
      <c r="T269" s="57"/>
      <c r="U269" s="57"/>
      <c r="V269" s="57"/>
      <c r="W269" s="57"/>
      <c r="X269" s="53"/>
      <c r="Y269" s="53"/>
    </row>
    <row r="270" spans="1:25" ht="39.75" customHeight="1" thickTop="1" thickBot="1" x14ac:dyDescent="0.3">
      <c r="A270" s="53"/>
      <c r="B270" s="823"/>
      <c r="C270" s="453" t="s">
        <v>652</v>
      </c>
      <c r="D270" s="818"/>
      <c r="E270" s="523" t="s">
        <v>653</v>
      </c>
      <c r="F270" s="604" t="s">
        <v>493</v>
      </c>
      <c r="G270" s="541">
        <v>8.0882352941176475E-2</v>
      </c>
      <c r="H270" s="584">
        <v>0.11764705882352941</v>
      </c>
      <c r="I270" s="584">
        <v>0.125</v>
      </c>
      <c r="J270" s="584">
        <v>0.13970588235294118</v>
      </c>
      <c r="K270" s="584">
        <v>0.15441176470588236</v>
      </c>
      <c r="L270" s="542">
        <f>+K270</f>
        <v>0.15441176470588236</v>
      </c>
      <c r="M270" s="540" t="s">
        <v>45</v>
      </c>
      <c r="N270" s="540"/>
      <c r="O270" s="528">
        <f t="shared" si="16"/>
        <v>0</v>
      </c>
      <c r="P270" s="415"/>
      <c r="Q270" s="120"/>
      <c r="R270" s="53"/>
      <c r="S270" s="57"/>
      <c r="T270" s="57"/>
      <c r="U270" s="57"/>
      <c r="V270" s="57"/>
      <c r="W270" s="57"/>
      <c r="X270" s="53"/>
      <c r="Y270" s="53"/>
    </row>
    <row r="271" spans="1:25" ht="77.25" customHeight="1" thickTop="1" thickBot="1" x14ac:dyDescent="0.3">
      <c r="A271" s="53"/>
      <c r="B271" s="823"/>
      <c r="C271" s="453" t="s">
        <v>654</v>
      </c>
      <c r="D271" s="818"/>
      <c r="E271" s="524" t="s">
        <v>915</v>
      </c>
      <c r="F271" s="604" t="s">
        <v>493</v>
      </c>
      <c r="G271" s="541">
        <v>0</v>
      </c>
      <c r="H271" s="584">
        <v>0.02</v>
      </c>
      <c r="I271" s="584">
        <v>1</v>
      </c>
      <c r="J271" s="584">
        <v>1</v>
      </c>
      <c r="K271" s="584">
        <v>1</v>
      </c>
      <c r="L271" s="531">
        <f>+K271</f>
        <v>1</v>
      </c>
      <c r="M271" s="540" t="s">
        <v>45</v>
      </c>
      <c r="N271" s="540"/>
      <c r="O271" s="528">
        <f t="shared" si="16"/>
        <v>0</v>
      </c>
      <c r="P271" s="418" t="s">
        <v>904</v>
      </c>
      <c r="Q271" s="120"/>
      <c r="R271" s="53"/>
      <c r="S271" s="57"/>
      <c r="T271" s="57"/>
      <c r="U271" s="57"/>
      <c r="V271" s="57"/>
      <c r="W271" s="57"/>
      <c r="X271" s="53"/>
      <c r="Y271" s="53"/>
    </row>
    <row r="272" spans="1:25" ht="41.25" customHeight="1" thickTop="1" thickBot="1" x14ac:dyDescent="0.3">
      <c r="A272" s="53"/>
      <c r="B272" s="459" t="s">
        <v>33</v>
      </c>
      <c r="C272" s="471" t="s">
        <v>922</v>
      </c>
      <c r="D272" s="821" t="s">
        <v>923</v>
      </c>
      <c r="E272" s="822"/>
      <c r="F272" s="602" t="s">
        <v>493</v>
      </c>
      <c r="G272" s="461">
        <v>0</v>
      </c>
      <c r="H272" s="574">
        <v>0</v>
      </c>
      <c r="I272" s="574">
        <v>1</v>
      </c>
      <c r="J272" s="574">
        <v>0</v>
      </c>
      <c r="K272" s="574">
        <v>0</v>
      </c>
      <c r="L272" s="501">
        <f>+I272</f>
        <v>1</v>
      </c>
      <c r="M272" s="462" t="s">
        <v>32</v>
      </c>
      <c r="N272" s="475"/>
      <c r="O272" s="463">
        <f t="shared" si="16"/>
        <v>0</v>
      </c>
      <c r="P272" s="416"/>
      <c r="Q272" s="120"/>
      <c r="R272" s="53"/>
      <c r="S272" s="57"/>
      <c r="T272" s="57"/>
      <c r="U272" s="57"/>
      <c r="V272" s="57"/>
      <c r="W272" s="57"/>
      <c r="X272" s="53"/>
      <c r="Y272" s="53"/>
    </row>
    <row r="273" spans="1:25" s="232" customFormat="1" ht="34.5" customHeight="1" thickTop="1" thickBot="1" x14ac:dyDescent="0.3">
      <c r="A273" s="216"/>
      <c r="B273" s="459" t="s">
        <v>36</v>
      </c>
      <c r="C273" s="471" t="s">
        <v>655</v>
      </c>
      <c r="D273" s="821" t="s">
        <v>656</v>
      </c>
      <c r="E273" s="822"/>
      <c r="F273" s="602" t="s">
        <v>493</v>
      </c>
      <c r="G273" s="461">
        <v>0</v>
      </c>
      <c r="H273" s="574">
        <v>0</v>
      </c>
      <c r="I273" s="574">
        <v>1</v>
      </c>
      <c r="J273" s="574">
        <v>2</v>
      </c>
      <c r="K273" s="574">
        <v>2</v>
      </c>
      <c r="L273" s="461">
        <v>5</v>
      </c>
      <c r="M273" s="462" t="s">
        <v>32</v>
      </c>
      <c r="N273" s="475"/>
      <c r="O273" s="463">
        <f t="shared" si="16"/>
        <v>0</v>
      </c>
      <c r="P273" s="416"/>
      <c r="Q273" s="227"/>
      <c r="R273" s="216"/>
      <c r="S273" s="229"/>
      <c r="T273" s="229"/>
      <c r="U273" s="229"/>
      <c r="V273" s="229"/>
      <c r="W273" s="230"/>
      <c r="X273" s="216"/>
      <c r="Y273" s="231"/>
    </row>
    <row r="274" spans="1:25" ht="38.25" customHeight="1" thickTop="1" thickBot="1" x14ac:dyDescent="0.3">
      <c r="A274" s="216"/>
      <c r="B274" s="459" t="s">
        <v>50</v>
      </c>
      <c r="C274" s="471" t="s">
        <v>657</v>
      </c>
      <c r="D274" s="821" t="s">
        <v>658</v>
      </c>
      <c r="E274" s="822"/>
      <c r="F274" s="602" t="s">
        <v>493</v>
      </c>
      <c r="G274" s="461">
        <v>0</v>
      </c>
      <c r="H274" s="557">
        <v>1</v>
      </c>
      <c r="I274" s="557">
        <v>0</v>
      </c>
      <c r="J274" s="557">
        <v>0</v>
      </c>
      <c r="K274" s="557">
        <v>0</v>
      </c>
      <c r="L274" s="483">
        <f>H274</f>
        <v>1</v>
      </c>
      <c r="M274" s="462" t="s">
        <v>45</v>
      </c>
      <c r="N274" s="475"/>
      <c r="O274" s="463">
        <f t="shared" si="16"/>
        <v>0</v>
      </c>
      <c r="P274" s="415"/>
      <c r="Q274" s="125"/>
      <c r="R274" s="53"/>
      <c r="S274" s="125"/>
      <c r="T274" s="124"/>
      <c r="U274" s="124"/>
      <c r="V274" s="124"/>
      <c r="W274" s="145"/>
      <c r="X274" s="53"/>
      <c r="Y274" s="53"/>
    </row>
    <row r="275" spans="1:25" ht="40.5" customHeight="1" thickTop="1" thickBot="1" x14ac:dyDescent="0.3">
      <c r="A275" s="216"/>
      <c r="B275" s="459" t="s">
        <v>53</v>
      </c>
      <c r="C275" s="471" t="s">
        <v>660</v>
      </c>
      <c r="D275" s="821" t="s">
        <v>661</v>
      </c>
      <c r="E275" s="822"/>
      <c r="F275" s="602" t="s">
        <v>493</v>
      </c>
      <c r="G275" s="461">
        <v>0</v>
      </c>
      <c r="H275" s="475">
        <v>1</v>
      </c>
      <c r="I275" s="475">
        <v>2</v>
      </c>
      <c r="J275" s="475">
        <v>0</v>
      </c>
      <c r="K275" s="475">
        <v>0</v>
      </c>
      <c r="L275" s="461">
        <f>SUM(H275:K275)</f>
        <v>3</v>
      </c>
      <c r="M275" s="462" t="s">
        <v>32</v>
      </c>
      <c r="N275" s="475"/>
      <c r="O275" s="463">
        <f t="shared" si="16"/>
        <v>0</v>
      </c>
      <c r="P275" s="415"/>
      <c r="Q275" s="125"/>
      <c r="R275" s="53"/>
      <c r="S275" s="125"/>
      <c r="T275" s="124"/>
      <c r="U275" s="124"/>
      <c r="V275" s="124"/>
      <c r="W275" s="145"/>
      <c r="X275" s="53"/>
      <c r="Y275" s="53"/>
    </row>
    <row r="276" spans="1:25" s="232" customFormat="1" ht="55.5" customHeight="1" thickTop="1" thickBot="1" x14ac:dyDescent="0.3">
      <c r="A276" s="216"/>
      <c r="B276" s="459" t="s">
        <v>56</v>
      </c>
      <c r="C276" s="471" t="s">
        <v>662</v>
      </c>
      <c r="D276" s="821" t="s">
        <v>663</v>
      </c>
      <c r="E276" s="822"/>
      <c r="F276" s="602" t="s">
        <v>493</v>
      </c>
      <c r="G276" s="461">
        <v>0</v>
      </c>
      <c r="H276" s="601">
        <v>0.25</v>
      </c>
      <c r="I276" s="585">
        <v>136</v>
      </c>
      <c r="J276" s="587">
        <v>60</v>
      </c>
      <c r="K276" s="587">
        <v>60</v>
      </c>
      <c r="L276" s="461">
        <f>SUM(H276:K276)</f>
        <v>256.25</v>
      </c>
      <c r="M276" s="462" t="s">
        <v>32</v>
      </c>
      <c r="N276" s="475"/>
      <c r="O276" s="463">
        <f t="shared" si="16"/>
        <v>0</v>
      </c>
      <c r="P276" s="416"/>
      <c r="Q276" s="227"/>
      <c r="R276" s="216"/>
      <c r="S276" s="229"/>
      <c r="T276" s="229"/>
      <c r="U276" s="229"/>
      <c r="V276" s="229"/>
      <c r="W276" s="230"/>
      <c r="X276" s="216"/>
      <c r="Y276" s="231"/>
    </row>
    <row r="277" spans="1:25" s="232" customFormat="1" ht="34.5" customHeight="1" thickTop="1" thickBot="1" x14ac:dyDescent="0.3">
      <c r="A277" s="216"/>
      <c r="B277" s="459" t="s">
        <v>59</v>
      </c>
      <c r="C277" s="471" t="s">
        <v>664</v>
      </c>
      <c r="D277" s="821" t="s">
        <v>665</v>
      </c>
      <c r="E277" s="822"/>
      <c r="F277" s="602" t="s">
        <v>493</v>
      </c>
      <c r="G277" s="461">
        <v>11</v>
      </c>
      <c r="H277" s="475">
        <v>5</v>
      </c>
      <c r="I277" s="475">
        <v>6</v>
      </c>
      <c r="J277" s="475">
        <v>8</v>
      </c>
      <c r="K277" s="475">
        <v>10</v>
      </c>
      <c r="L277" s="461">
        <f>+K277+G277</f>
        <v>21</v>
      </c>
      <c r="M277" s="462" t="s">
        <v>32</v>
      </c>
      <c r="N277" s="475"/>
      <c r="O277" s="463">
        <f t="shared" si="16"/>
        <v>0</v>
      </c>
      <c r="P277" s="416"/>
      <c r="Q277" s="227"/>
      <c r="R277" s="216"/>
      <c r="S277" s="229"/>
      <c r="T277" s="229"/>
      <c r="U277" s="229"/>
      <c r="V277" s="229"/>
      <c r="W277" s="230"/>
      <c r="X277" s="216"/>
      <c r="Y277" s="231"/>
    </row>
    <row r="278" spans="1:25" ht="35.25" customHeight="1" thickTop="1" thickBot="1" x14ac:dyDescent="0.3">
      <c r="A278" s="216"/>
      <c r="B278" s="459" t="s">
        <v>62</v>
      </c>
      <c r="C278" s="471" t="s">
        <v>666</v>
      </c>
      <c r="D278" s="821" t="s">
        <v>667</v>
      </c>
      <c r="E278" s="822"/>
      <c r="F278" s="602" t="s">
        <v>493</v>
      </c>
      <c r="G278" s="461">
        <v>0</v>
      </c>
      <c r="H278" s="557">
        <v>1</v>
      </c>
      <c r="I278" s="557">
        <v>0</v>
      </c>
      <c r="J278" s="557">
        <v>0</v>
      </c>
      <c r="K278" s="557">
        <v>0</v>
      </c>
      <c r="L278" s="483">
        <f>H278</f>
        <v>1</v>
      </c>
      <c r="M278" s="462" t="s">
        <v>45</v>
      </c>
      <c r="N278" s="475"/>
      <c r="O278" s="463">
        <f t="shared" si="16"/>
        <v>0</v>
      </c>
      <c r="P278" s="415"/>
      <c r="Q278" s="125"/>
      <c r="R278" s="53"/>
      <c r="S278" s="125"/>
      <c r="T278" s="124"/>
      <c r="U278" s="124"/>
      <c r="V278" s="124"/>
      <c r="W278" s="145"/>
      <c r="X278" s="53"/>
      <c r="Y278" s="53"/>
    </row>
    <row r="279" spans="1:25" ht="31.5" customHeight="1" thickTop="1" thickBot="1" x14ac:dyDescent="0.3">
      <c r="A279" s="216"/>
      <c r="B279" s="459" t="s">
        <v>65</v>
      </c>
      <c r="C279" s="471" t="s">
        <v>668</v>
      </c>
      <c r="D279" s="821" t="s">
        <v>669</v>
      </c>
      <c r="E279" s="822"/>
      <c r="F279" s="602" t="s">
        <v>493</v>
      </c>
      <c r="G279" s="461">
        <v>0</v>
      </c>
      <c r="H279" s="475">
        <v>1</v>
      </c>
      <c r="I279" s="475">
        <v>0</v>
      </c>
      <c r="J279" s="475">
        <v>0</v>
      </c>
      <c r="K279" s="475">
        <v>0</v>
      </c>
      <c r="L279" s="461">
        <f>SUM(H279:K279)</f>
        <v>1</v>
      </c>
      <c r="M279" s="462" t="s">
        <v>32</v>
      </c>
      <c r="N279" s="475"/>
      <c r="O279" s="463">
        <f t="shared" si="16"/>
        <v>0</v>
      </c>
      <c r="P279" s="415"/>
      <c r="Q279" s="125"/>
      <c r="R279" s="53"/>
      <c r="S279" s="125"/>
      <c r="T279" s="124"/>
      <c r="U279" s="124"/>
      <c r="V279" s="124"/>
      <c r="W279" s="145"/>
      <c r="X279" s="53"/>
      <c r="Y279" s="53"/>
    </row>
    <row r="280" spans="1:25" ht="56.25" customHeight="1" thickTop="1" thickBot="1" x14ac:dyDescent="0.3">
      <c r="A280" s="216"/>
      <c r="B280" s="459" t="s">
        <v>99</v>
      </c>
      <c r="C280" s="471" t="s">
        <v>670</v>
      </c>
      <c r="D280" s="821" t="s">
        <v>671</v>
      </c>
      <c r="E280" s="822"/>
      <c r="F280" s="602" t="s">
        <v>493</v>
      </c>
      <c r="G280" s="461">
        <v>0</v>
      </c>
      <c r="H280" s="557">
        <v>1</v>
      </c>
      <c r="I280" s="557">
        <v>0</v>
      </c>
      <c r="J280" s="557">
        <v>0</v>
      </c>
      <c r="K280" s="557">
        <v>0</v>
      </c>
      <c r="L280" s="483">
        <f>H280</f>
        <v>1</v>
      </c>
      <c r="M280" s="462" t="s">
        <v>45</v>
      </c>
      <c r="N280" s="475"/>
      <c r="O280" s="463">
        <f t="shared" si="16"/>
        <v>0</v>
      </c>
      <c r="P280" s="415"/>
      <c r="Q280" s="125"/>
      <c r="R280" s="53"/>
      <c r="S280" s="125"/>
      <c r="T280" s="124"/>
      <c r="U280" s="124"/>
      <c r="V280" s="124"/>
      <c r="W280" s="145"/>
      <c r="X280" s="53"/>
      <c r="Y280" s="53"/>
    </row>
    <row r="281" spans="1:25" ht="56.25" customHeight="1" thickTop="1" thickBot="1" x14ac:dyDescent="0.3">
      <c r="A281" s="216"/>
      <c r="B281" s="459" t="s">
        <v>66</v>
      </c>
      <c r="C281" s="471" t="s">
        <v>672</v>
      </c>
      <c r="D281" s="821" t="s">
        <v>673</v>
      </c>
      <c r="E281" s="822"/>
      <c r="F281" s="602" t="s">
        <v>493</v>
      </c>
      <c r="G281" s="465">
        <v>0</v>
      </c>
      <c r="H281" s="503">
        <v>0</v>
      </c>
      <c r="I281" s="503">
        <v>0.05</v>
      </c>
      <c r="J281" s="503">
        <v>0.05</v>
      </c>
      <c r="K281" s="503">
        <v>0.05</v>
      </c>
      <c r="L281" s="483">
        <f>SUBTOTAL(9,H281:K281)</f>
        <v>0.15000000000000002</v>
      </c>
      <c r="M281" s="462" t="s">
        <v>45</v>
      </c>
      <c r="N281" s="475"/>
      <c r="O281" s="463">
        <f t="shared" si="16"/>
        <v>0</v>
      </c>
      <c r="P281" s="417"/>
      <c r="Q281" s="114"/>
      <c r="R281" s="107"/>
      <c r="S281" s="114"/>
      <c r="T281" s="112"/>
      <c r="U281" s="112"/>
      <c r="V281" s="112"/>
      <c r="W281" s="178"/>
      <c r="X281" s="107"/>
      <c r="Y281" s="53"/>
    </row>
    <row r="282" spans="1:25" ht="31.5" customHeight="1" thickTop="1" thickBot="1" x14ac:dyDescent="0.3">
      <c r="A282" s="216"/>
      <c r="B282" s="459" t="s">
        <v>69</v>
      </c>
      <c r="C282" s="471" t="s">
        <v>674</v>
      </c>
      <c r="D282" s="821" t="s">
        <v>675</v>
      </c>
      <c r="E282" s="822"/>
      <c r="F282" s="602" t="s">
        <v>493</v>
      </c>
      <c r="G282" s="461">
        <v>0</v>
      </c>
      <c r="H282" s="475">
        <v>1</v>
      </c>
      <c r="I282" s="475">
        <v>0</v>
      </c>
      <c r="J282" s="475">
        <v>0</v>
      </c>
      <c r="K282" s="475">
        <v>0</v>
      </c>
      <c r="L282" s="461">
        <f>SUM(H282:K282)</f>
        <v>1</v>
      </c>
      <c r="M282" s="462" t="s">
        <v>32</v>
      </c>
      <c r="N282" s="475"/>
      <c r="O282" s="463">
        <f t="shared" si="16"/>
        <v>0</v>
      </c>
      <c r="P282" s="415"/>
      <c r="Q282" s="125"/>
      <c r="R282" s="53"/>
      <c r="S282" s="125"/>
      <c r="T282" s="124"/>
      <c r="U282" s="124"/>
      <c r="V282" s="124"/>
      <c r="W282" s="145"/>
      <c r="X282" s="53"/>
      <c r="Y282" s="53"/>
    </row>
    <row r="283" spans="1:25" ht="37.5" customHeight="1" thickTop="1" thickBot="1" x14ac:dyDescent="0.3">
      <c r="A283" s="216"/>
      <c r="B283" s="459" t="s">
        <v>72</v>
      </c>
      <c r="C283" s="471" t="s">
        <v>676</v>
      </c>
      <c r="D283" s="821" t="s">
        <v>677</v>
      </c>
      <c r="E283" s="822"/>
      <c r="F283" s="602" t="s">
        <v>493</v>
      </c>
      <c r="G283" s="465">
        <v>0</v>
      </c>
      <c r="H283" s="503">
        <v>0.5</v>
      </c>
      <c r="I283" s="503">
        <v>0.5</v>
      </c>
      <c r="J283" s="503">
        <v>0</v>
      </c>
      <c r="K283" s="503">
        <v>0</v>
      </c>
      <c r="L283" s="468">
        <v>1</v>
      </c>
      <c r="M283" s="462" t="s">
        <v>45</v>
      </c>
      <c r="N283" s="475"/>
      <c r="O283" s="463">
        <f t="shared" si="16"/>
        <v>0</v>
      </c>
      <c r="P283" s="428"/>
      <c r="Q283" s="53"/>
      <c r="R283" s="53"/>
      <c r="S283" s="53"/>
      <c r="T283" s="53"/>
      <c r="U283" s="53"/>
      <c r="V283" s="53"/>
      <c r="W283" s="53"/>
      <c r="X283" s="53"/>
      <c r="Y283" s="53"/>
    </row>
    <row r="284" spans="1:25" ht="42.75" customHeight="1" thickTop="1" thickBot="1" x14ac:dyDescent="0.3">
      <c r="A284" s="216"/>
      <c r="B284" s="459" t="s">
        <v>75</v>
      </c>
      <c r="C284" s="471" t="s">
        <v>678</v>
      </c>
      <c r="D284" s="821" t="s">
        <v>679</v>
      </c>
      <c r="E284" s="822"/>
      <c r="F284" s="602" t="s">
        <v>493</v>
      </c>
      <c r="G284" s="465">
        <v>0</v>
      </c>
      <c r="H284" s="503">
        <v>1</v>
      </c>
      <c r="I284" s="503">
        <v>1</v>
      </c>
      <c r="J284" s="503">
        <v>1</v>
      </c>
      <c r="K284" s="503">
        <v>1</v>
      </c>
      <c r="L284" s="468">
        <f>K284</f>
        <v>1</v>
      </c>
      <c r="M284" s="462" t="s">
        <v>45</v>
      </c>
      <c r="N284" s="475"/>
      <c r="O284" s="463">
        <f t="shared" si="16"/>
        <v>0</v>
      </c>
      <c r="P284" s="415"/>
      <c r="Q284" s="125"/>
      <c r="R284" s="53"/>
      <c r="S284" s="125"/>
      <c r="T284" s="124"/>
      <c r="U284" s="124"/>
      <c r="V284" s="124"/>
      <c r="W284" s="145"/>
      <c r="X284" s="53"/>
      <c r="Y284" s="53"/>
    </row>
    <row r="285" spans="1:25" ht="27" customHeight="1" thickTop="1" thickBot="1" x14ac:dyDescent="0.3">
      <c r="A285" s="216"/>
      <c r="B285" s="459" t="s">
        <v>78</v>
      </c>
      <c r="C285" s="471" t="s">
        <v>680</v>
      </c>
      <c r="D285" s="821" t="s">
        <v>681</v>
      </c>
      <c r="E285" s="822"/>
      <c r="F285" s="602" t="s">
        <v>493</v>
      </c>
      <c r="G285" s="465">
        <v>0</v>
      </c>
      <c r="H285" s="503">
        <v>0</v>
      </c>
      <c r="I285" s="503">
        <v>0.2</v>
      </c>
      <c r="J285" s="503">
        <v>0.4</v>
      </c>
      <c r="K285" s="503">
        <v>0.6</v>
      </c>
      <c r="L285" s="468">
        <f>K285</f>
        <v>0.6</v>
      </c>
      <c r="M285" s="462" t="s">
        <v>45</v>
      </c>
      <c r="N285" s="475"/>
      <c r="O285" s="463">
        <f t="shared" si="16"/>
        <v>0</v>
      </c>
      <c r="P285" s="415"/>
      <c r="Q285" s="125"/>
      <c r="R285" s="53"/>
      <c r="S285" s="125"/>
      <c r="T285" s="124"/>
      <c r="U285" s="124"/>
      <c r="V285" s="124"/>
      <c r="W285" s="145"/>
      <c r="X285" s="53"/>
      <c r="Y285" s="53"/>
    </row>
    <row r="286" spans="1:25" ht="27.75" customHeight="1" thickTop="1" thickBot="1" x14ac:dyDescent="0.3">
      <c r="A286" s="216"/>
      <c r="B286" s="459" t="s">
        <v>82</v>
      </c>
      <c r="C286" s="471" t="s">
        <v>683</v>
      </c>
      <c r="D286" s="821" t="s">
        <v>684</v>
      </c>
      <c r="E286" s="822"/>
      <c r="F286" s="602" t="s">
        <v>460</v>
      </c>
      <c r="G286" s="465">
        <v>0</v>
      </c>
      <c r="H286" s="503">
        <v>0.3</v>
      </c>
      <c r="I286" s="503">
        <v>0.3</v>
      </c>
      <c r="J286" s="503">
        <v>0.4</v>
      </c>
      <c r="K286" s="503">
        <v>0</v>
      </c>
      <c r="L286" s="468">
        <f>SUM(H286:K286)</f>
        <v>1</v>
      </c>
      <c r="M286" s="462" t="s">
        <v>45</v>
      </c>
      <c r="N286" s="504"/>
      <c r="O286" s="463">
        <f t="shared" si="16"/>
        <v>0</v>
      </c>
      <c r="P286" s="415"/>
      <c r="Q286" s="125"/>
      <c r="R286" s="53"/>
      <c r="S286" s="125"/>
      <c r="T286" s="124"/>
      <c r="U286" s="124"/>
      <c r="V286" s="124"/>
      <c r="W286" s="145"/>
      <c r="X286" s="53"/>
      <c r="Y286" s="53"/>
    </row>
    <row r="287" spans="1:25" ht="66" customHeight="1" thickTop="1" thickBot="1" x14ac:dyDescent="0.3">
      <c r="A287" s="53"/>
      <c r="B287" s="452" t="s">
        <v>686</v>
      </c>
      <c r="C287" s="453" t="s">
        <v>687</v>
      </c>
      <c r="D287" s="521" t="s">
        <v>688</v>
      </c>
      <c r="E287" s="522" t="s">
        <v>689</v>
      </c>
      <c r="F287" s="486" t="s">
        <v>690</v>
      </c>
      <c r="G287" s="531">
        <v>0</v>
      </c>
      <c r="H287" s="567">
        <v>0.25</v>
      </c>
      <c r="I287" s="567">
        <v>0.5</v>
      </c>
      <c r="J287" s="567">
        <v>0.75</v>
      </c>
      <c r="K287" s="567">
        <v>1</v>
      </c>
      <c r="L287" s="531">
        <f>K287</f>
        <v>1</v>
      </c>
      <c r="M287" s="457" t="s">
        <v>45</v>
      </c>
      <c r="N287" s="540"/>
      <c r="O287" s="528">
        <f t="shared" si="16"/>
        <v>0</v>
      </c>
      <c r="P287" s="415"/>
      <c r="Q287" s="120"/>
      <c r="R287" s="53"/>
      <c r="S287" s="57"/>
      <c r="T287" s="57"/>
      <c r="U287" s="57"/>
      <c r="V287" s="57"/>
      <c r="W287" s="57"/>
      <c r="X287" s="53"/>
      <c r="Y287" s="53"/>
    </row>
    <row r="288" spans="1:25" ht="39" customHeight="1" thickTop="1" thickBot="1" x14ac:dyDescent="0.3">
      <c r="A288" s="107"/>
      <c r="B288" s="464" t="s">
        <v>33</v>
      </c>
      <c r="C288" s="460" t="s">
        <v>691</v>
      </c>
      <c r="D288" s="824" t="s">
        <v>692</v>
      </c>
      <c r="E288" s="825"/>
      <c r="F288" s="602" t="s">
        <v>690</v>
      </c>
      <c r="G288" s="468">
        <v>1</v>
      </c>
      <c r="H288" s="503">
        <v>1</v>
      </c>
      <c r="I288" s="503">
        <v>1</v>
      </c>
      <c r="J288" s="503">
        <v>1</v>
      </c>
      <c r="K288" s="503">
        <v>1</v>
      </c>
      <c r="L288" s="468">
        <f>K288</f>
        <v>1</v>
      </c>
      <c r="M288" s="462" t="s">
        <v>45</v>
      </c>
      <c r="N288" s="475"/>
      <c r="O288" s="463">
        <f t="shared" si="16"/>
        <v>0</v>
      </c>
      <c r="P288" s="415"/>
      <c r="Q288" s="120"/>
      <c r="R288" s="53"/>
      <c r="S288" s="124"/>
      <c r="T288" s="124"/>
      <c r="U288" s="124"/>
      <c r="V288" s="124"/>
      <c r="W288" s="125"/>
      <c r="X288" s="53"/>
      <c r="Y288" s="53"/>
    </row>
    <row r="289" spans="1:25" ht="42.75" customHeight="1" thickTop="1" thickBot="1" x14ac:dyDescent="0.3">
      <c r="A289" s="107"/>
      <c r="B289" s="464" t="s">
        <v>36</v>
      </c>
      <c r="C289" s="460" t="s">
        <v>693</v>
      </c>
      <c r="D289" s="824" t="s">
        <v>694</v>
      </c>
      <c r="E289" s="825"/>
      <c r="F289" s="602" t="s">
        <v>690</v>
      </c>
      <c r="G289" s="465">
        <v>12</v>
      </c>
      <c r="H289" s="504">
        <v>12</v>
      </c>
      <c r="I289" s="504">
        <v>12</v>
      </c>
      <c r="J289" s="504">
        <v>12</v>
      </c>
      <c r="K289" s="504">
        <v>12</v>
      </c>
      <c r="L289" s="465">
        <f>K289</f>
        <v>12</v>
      </c>
      <c r="M289" s="462" t="s">
        <v>32</v>
      </c>
      <c r="N289" s="475"/>
      <c r="O289" s="463">
        <f t="shared" si="16"/>
        <v>0</v>
      </c>
      <c r="P289" s="415"/>
      <c r="Q289" s="120"/>
      <c r="R289" s="53"/>
      <c r="S289" s="124"/>
      <c r="T289" s="124"/>
      <c r="U289" s="124"/>
      <c r="V289" s="124"/>
      <c r="W289" s="125"/>
      <c r="X289" s="53"/>
      <c r="Y289" s="53"/>
    </row>
    <row r="290" spans="1:25" ht="51" customHeight="1" thickTop="1" thickBot="1" x14ac:dyDescent="0.3">
      <c r="A290" s="107"/>
      <c r="B290" s="464" t="s">
        <v>50</v>
      </c>
      <c r="C290" s="460" t="s">
        <v>695</v>
      </c>
      <c r="D290" s="824" t="s">
        <v>696</v>
      </c>
      <c r="E290" s="825"/>
      <c r="F290" s="602" t="s">
        <v>690</v>
      </c>
      <c r="G290" s="465">
        <v>0</v>
      </c>
      <c r="H290" s="504">
        <v>3</v>
      </c>
      <c r="I290" s="504">
        <v>3</v>
      </c>
      <c r="J290" s="504">
        <v>3</v>
      </c>
      <c r="K290" s="504">
        <v>3</v>
      </c>
      <c r="L290" s="465">
        <f>K290</f>
        <v>3</v>
      </c>
      <c r="M290" s="462" t="s">
        <v>32</v>
      </c>
      <c r="N290" s="475"/>
      <c r="O290" s="463">
        <f t="shared" si="16"/>
        <v>0</v>
      </c>
      <c r="P290" s="423"/>
      <c r="Q290" s="125"/>
      <c r="R290" s="53"/>
      <c r="S290" s="124"/>
      <c r="T290" s="124"/>
      <c r="U290" s="124"/>
      <c r="V290" s="124"/>
      <c r="W290" s="125"/>
      <c r="X290" s="53"/>
      <c r="Y290" s="53"/>
    </row>
    <row r="291" spans="1:25" ht="37.5" customHeight="1" thickTop="1" thickBot="1" x14ac:dyDescent="0.3">
      <c r="A291" s="107"/>
      <c r="B291" s="464" t="s">
        <v>53</v>
      </c>
      <c r="C291" s="460" t="s">
        <v>697</v>
      </c>
      <c r="D291" s="824" t="s">
        <v>698</v>
      </c>
      <c r="E291" s="825"/>
      <c r="F291" s="602" t="s">
        <v>690</v>
      </c>
      <c r="G291" s="465">
        <v>0</v>
      </c>
      <c r="H291" s="504">
        <v>2</v>
      </c>
      <c r="I291" s="504">
        <v>3</v>
      </c>
      <c r="J291" s="504">
        <v>3</v>
      </c>
      <c r="K291" s="504">
        <v>3</v>
      </c>
      <c r="L291" s="465">
        <f>SUM(H291:K291)</f>
        <v>11</v>
      </c>
      <c r="M291" s="462" t="s">
        <v>32</v>
      </c>
      <c r="N291" s="475"/>
      <c r="O291" s="463">
        <f t="shared" si="16"/>
        <v>0</v>
      </c>
      <c r="P291" s="415"/>
      <c r="Q291" s="120"/>
      <c r="R291" s="53"/>
      <c r="S291" s="124"/>
      <c r="T291" s="124"/>
      <c r="U291" s="124"/>
      <c r="V291" s="124"/>
      <c r="W291" s="125"/>
      <c r="X291" s="53"/>
      <c r="Y291" s="53"/>
    </row>
    <row r="292" spans="1:25" ht="31.5" customHeight="1" thickTop="1" thickBot="1" x14ac:dyDescent="0.3">
      <c r="A292" s="107"/>
      <c r="B292" s="464" t="s">
        <v>56</v>
      </c>
      <c r="C292" s="460" t="s">
        <v>699</v>
      </c>
      <c r="D292" s="824" t="s">
        <v>700</v>
      </c>
      <c r="E292" s="825"/>
      <c r="F292" s="602" t="s">
        <v>690</v>
      </c>
      <c r="G292" s="465">
        <v>1</v>
      </c>
      <c r="H292" s="504">
        <v>1</v>
      </c>
      <c r="I292" s="504">
        <v>1</v>
      </c>
      <c r="J292" s="504">
        <v>1</v>
      </c>
      <c r="K292" s="504">
        <v>1</v>
      </c>
      <c r="L292" s="465">
        <v>1</v>
      </c>
      <c r="M292" s="462" t="s">
        <v>32</v>
      </c>
      <c r="N292" s="475"/>
      <c r="O292" s="463">
        <f t="shared" si="16"/>
        <v>0</v>
      </c>
      <c r="P292" s="415"/>
      <c r="Q292" s="125"/>
      <c r="R292" s="53"/>
      <c r="S292" s="125"/>
      <c r="T292" s="124"/>
      <c r="U292" s="124"/>
      <c r="V292" s="124"/>
      <c r="W292" s="145"/>
      <c r="X292" s="53"/>
      <c r="Y292" s="53"/>
    </row>
    <row r="293" spans="1:25" ht="45" customHeight="1" thickTop="1" thickBot="1" x14ac:dyDescent="0.3">
      <c r="A293" s="107"/>
      <c r="B293" s="464" t="s">
        <v>59</v>
      </c>
      <c r="C293" s="460" t="s">
        <v>701</v>
      </c>
      <c r="D293" s="824" t="s">
        <v>702</v>
      </c>
      <c r="E293" s="825"/>
      <c r="F293" s="602" t="s">
        <v>690</v>
      </c>
      <c r="G293" s="465">
        <v>0</v>
      </c>
      <c r="H293" s="504">
        <v>4</v>
      </c>
      <c r="I293" s="504">
        <v>4</v>
      </c>
      <c r="J293" s="504">
        <v>4</v>
      </c>
      <c r="K293" s="504">
        <v>4</v>
      </c>
      <c r="L293" s="465">
        <f>K293</f>
        <v>4</v>
      </c>
      <c r="M293" s="462" t="s">
        <v>32</v>
      </c>
      <c r="N293" s="475"/>
      <c r="O293" s="463">
        <f t="shared" si="16"/>
        <v>0</v>
      </c>
      <c r="P293" s="415"/>
      <c r="Q293" s="125"/>
      <c r="R293" s="53"/>
      <c r="S293" s="125"/>
      <c r="T293" s="124"/>
      <c r="U293" s="124"/>
      <c r="V293" s="124"/>
      <c r="W293" s="145"/>
      <c r="X293" s="53"/>
      <c r="Y293" s="53"/>
    </row>
    <row r="294" spans="1:25" ht="33" customHeight="1" thickTop="1" thickBot="1" x14ac:dyDescent="0.3">
      <c r="A294" s="107"/>
      <c r="B294" s="464" t="s">
        <v>62</v>
      </c>
      <c r="C294" s="460" t="s">
        <v>703</v>
      </c>
      <c r="D294" s="824" t="s">
        <v>704</v>
      </c>
      <c r="E294" s="825"/>
      <c r="F294" s="602" t="s">
        <v>690</v>
      </c>
      <c r="G294" s="465">
        <v>1</v>
      </c>
      <c r="H294" s="504">
        <v>1</v>
      </c>
      <c r="I294" s="504">
        <v>1</v>
      </c>
      <c r="J294" s="504">
        <v>1</v>
      </c>
      <c r="K294" s="504">
        <v>1</v>
      </c>
      <c r="L294" s="465">
        <f t="shared" ref="L294:L299" si="17">SUM(H294:K294)</f>
        <v>4</v>
      </c>
      <c r="M294" s="462" t="s">
        <v>32</v>
      </c>
      <c r="N294" s="475"/>
      <c r="O294" s="463">
        <f t="shared" si="16"/>
        <v>0</v>
      </c>
      <c r="P294" s="415"/>
      <c r="Q294" s="125"/>
      <c r="R294" s="53"/>
      <c r="S294" s="125"/>
      <c r="T294" s="124"/>
      <c r="U294" s="124"/>
      <c r="V294" s="124"/>
      <c r="W294" s="145"/>
      <c r="X294" s="53"/>
      <c r="Y294" s="53"/>
    </row>
    <row r="295" spans="1:25" ht="36" customHeight="1" thickTop="1" thickBot="1" x14ac:dyDescent="0.3">
      <c r="A295" s="107"/>
      <c r="B295" s="464" t="s">
        <v>65</v>
      </c>
      <c r="C295" s="460" t="s">
        <v>705</v>
      </c>
      <c r="D295" s="824" t="s">
        <v>706</v>
      </c>
      <c r="E295" s="825"/>
      <c r="F295" s="602" t="s">
        <v>690</v>
      </c>
      <c r="G295" s="465">
        <v>1</v>
      </c>
      <c r="H295" s="504">
        <v>1</v>
      </c>
      <c r="I295" s="504">
        <v>1</v>
      </c>
      <c r="J295" s="504">
        <v>1</v>
      </c>
      <c r="K295" s="504">
        <v>1</v>
      </c>
      <c r="L295" s="465">
        <f t="shared" si="17"/>
        <v>4</v>
      </c>
      <c r="M295" s="462" t="s">
        <v>32</v>
      </c>
      <c r="N295" s="475"/>
      <c r="O295" s="463">
        <f t="shared" si="16"/>
        <v>0</v>
      </c>
      <c r="P295" s="415"/>
      <c r="Q295" s="125"/>
      <c r="R295" s="53"/>
      <c r="S295" s="125"/>
      <c r="T295" s="124"/>
      <c r="U295" s="124"/>
      <c r="V295" s="124"/>
      <c r="W295" s="145"/>
      <c r="X295" s="53"/>
      <c r="Y295" s="53"/>
    </row>
    <row r="296" spans="1:25" ht="36.75" customHeight="1" thickTop="1" thickBot="1" x14ac:dyDescent="0.3">
      <c r="A296" s="107"/>
      <c r="B296" s="464" t="s">
        <v>99</v>
      </c>
      <c r="C296" s="460" t="s">
        <v>707</v>
      </c>
      <c r="D296" s="824" t="s">
        <v>708</v>
      </c>
      <c r="E296" s="825"/>
      <c r="F296" s="602" t="s">
        <v>690</v>
      </c>
      <c r="G296" s="465">
        <v>0</v>
      </c>
      <c r="H296" s="503">
        <v>0.5</v>
      </c>
      <c r="I296" s="503">
        <v>0.5</v>
      </c>
      <c r="J296" s="504">
        <v>0</v>
      </c>
      <c r="K296" s="504">
        <v>0</v>
      </c>
      <c r="L296" s="468">
        <f t="shared" si="17"/>
        <v>1</v>
      </c>
      <c r="M296" s="462" t="s">
        <v>45</v>
      </c>
      <c r="N296" s="475"/>
      <c r="O296" s="463">
        <f t="shared" si="16"/>
        <v>0</v>
      </c>
      <c r="P296" s="415"/>
      <c r="Q296" s="125"/>
      <c r="R296" s="53"/>
      <c r="S296" s="125"/>
      <c r="T296" s="124"/>
      <c r="U296" s="124"/>
      <c r="V296" s="124"/>
      <c r="W296" s="145"/>
      <c r="X296" s="53"/>
      <c r="Y296" s="53"/>
    </row>
    <row r="297" spans="1:25" ht="34.5" customHeight="1" thickTop="1" thickBot="1" x14ac:dyDescent="0.3">
      <c r="A297" s="107"/>
      <c r="B297" s="464" t="s">
        <v>66</v>
      </c>
      <c r="C297" s="460" t="s">
        <v>709</v>
      </c>
      <c r="D297" s="824" t="s">
        <v>710</v>
      </c>
      <c r="E297" s="825"/>
      <c r="F297" s="602" t="s">
        <v>690</v>
      </c>
      <c r="G297" s="465">
        <v>0</v>
      </c>
      <c r="H297" s="504">
        <v>4</v>
      </c>
      <c r="I297" s="504">
        <v>4</v>
      </c>
      <c r="J297" s="504">
        <v>4</v>
      </c>
      <c r="K297" s="504">
        <v>4</v>
      </c>
      <c r="L297" s="465">
        <f t="shared" si="17"/>
        <v>16</v>
      </c>
      <c r="M297" s="462" t="s">
        <v>32</v>
      </c>
      <c r="N297" s="475"/>
      <c r="O297" s="463">
        <f t="shared" si="16"/>
        <v>0</v>
      </c>
      <c r="P297" s="415"/>
      <c r="Q297" s="125"/>
      <c r="R297" s="53"/>
      <c r="S297" s="125"/>
      <c r="T297" s="124"/>
      <c r="U297" s="124"/>
      <c r="V297" s="124"/>
      <c r="W297" s="145"/>
      <c r="X297" s="53"/>
      <c r="Y297" s="53"/>
    </row>
    <row r="298" spans="1:25" ht="33.75" customHeight="1" thickTop="1" thickBot="1" x14ac:dyDescent="0.3">
      <c r="A298" s="107"/>
      <c r="B298" s="464" t="s">
        <v>69</v>
      </c>
      <c r="C298" s="460" t="s">
        <v>711</v>
      </c>
      <c r="D298" s="824" t="s">
        <v>712</v>
      </c>
      <c r="E298" s="825"/>
      <c r="F298" s="602" t="s">
        <v>690</v>
      </c>
      <c r="G298" s="465">
        <v>0</v>
      </c>
      <c r="H298" s="504">
        <v>1</v>
      </c>
      <c r="I298" s="504">
        <v>0</v>
      </c>
      <c r="J298" s="504">
        <v>0</v>
      </c>
      <c r="K298" s="504">
        <v>0</v>
      </c>
      <c r="L298" s="465">
        <f t="shared" si="17"/>
        <v>1</v>
      </c>
      <c r="M298" s="462" t="s">
        <v>32</v>
      </c>
      <c r="N298" s="475"/>
      <c r="O298" s="463">
        <f t="shared" si="16"/>
        <v>0</v>
      </c>
      <c r="P298" s="415"/>
      <c r="Q298" s="125"/>
      <c r="R298" s="53"/>
      <c r="S298" s="125"/>
      <c r="T298" s="124"/>
      <c r="U298" s="124"/>
      <c r="V298" s="124"/>
      <c r="W298" s="145"/>
      <c r="X298" s="53"/>
      <c r="Y298" s="53"/>
    </row>
    <row r="299" spans="1:25" ht="40.5" customHeight="1" thickTop="1" thickBot="1" x14ac:dyDescent="0.3">
      <c r="A299" s="216"/>
      <c r="B299" s="459" t="s">
        <v>72</v>
      </c>
      <c r="C299" s="471" t="s">
        <v>713</v>
      </c>
      <c r="D299" s="821" t="s">
        <v>714</v>
      </c>
      <c r="E299" s="822"/>
      <c r="F299" s="602" t="s">
        <v>690</v>
      </c>
      <c r="G299" s="461">
        <v>0</v>
      </c>
      <c r="H299" s="557">
        <v>1</v>
      </c>
      <c r="I299" s="557">
        <v>0</v>
      </c>
      <c r="J299" s="557">
        <v>0</v>
      </c>
      <c r="K299" s="557">
        <v>0</v>
      </c>
      <c r="L299" s="483">
        <f t="shared" si="17"/>
        <v>1</v>
      </c>
      <c r="M299" s="462" t="s">
        <v>45</v>
      </c>
      <c r="N299" s="475"/>
      <c r="O299" s="463">
        <f t="shared" si="16"/>
        <v>0</v>
      </c>
      <c r="P299" s="415"/>
      <c r="Q299" s="125"/>
      <c r="R299" s="53"/>
      <c r="S299" s="125"/>
      <c r="T299" s="124"/>
      <c r="U299" s="124"/>
      <c r="V299" s="124"/>
      <c r="W299" s="145"/>
      <c r="X299" s="53"/>
      <c r="Y299" s="53"/>
    </row>
    <row r="300" spans="1:25" ht="45" customHeight="1" thickTop="1" thickBot="1" x14ac:dyDescent="0.3">
      <c r="A300" s="216"/>
      <c r="B300" s="459" t="s">
        <v>75</v>
      </c>
      <c r="C300" s="471" t="s">
        <v>715</v>
      </c>
      <c r="D300" s="821" t="s">
        <v>716</v>
      </c>
      <c r="E300" s="822"/>
      <c r="F300" s="602" t="s">
        <v>690</v>
      </c>
      <c r="G300" s="461">
        <v>0</v>
      </c>
      <c r="H300" s="557">
        <v>1</v>
      </c>
      <c r="I300" s="557">
        <v>0</v>
      </c>
      <c r="J300" s="557">
        <v>0</v>
      </c>
      <c r="K300" s="557">
        <v>0</v>
      </c>
      <c r="L300" s="483">
        <f>SUBTOTAL(9,H300:K300)</f>
        <v>1</v>
      </c>
      <c r="M300" s="462" t="s">
        <v>45</v>
      </c>
      <c r="N300" s="475"/>
      <c r="O300" s="463">
        <f t="shared" si="16"/>
        <v>0</v>
      </c>
      <c r="P300" s="415"/>
      <c r="Q300" s="125"/>
      <c r="R300" s="53"/>
      <c r="S300" s="125"/>
      <c r="T300" s="124"/>
      <c r="U300" s="124"/>
      <c r="V300" s="124"/>
      <c r="W300" s="145"/>
      <c r="X300" s="53"/>
      <c r="Y300" s="53"/>
    </row>
    <row r="301" spans="1:25" ht="59.25" customHeight="1" thickTop="1" thickBot="1" x14ac:dyDescent="0.3">
      <c r="A301" s="216"/>
      <c r="B301" s="459" t="s">
        <v>78</v>
      </c>
      <c r="C301" s="471" t="s">
        <v>717</v>
      </c>
      <c r="D301" s="821" t="s">
        <v>718</v>
      </c>
      <c r="E301" s="822"/>
      <c r="F301" s="602" t="s">
        <v>690</v>
      </c>
      <c r="G301" s="461">
        <v>0</v>
      </c>
      <c r="H301" s="557">
        <v>1</v>
      </c>
      <c r="I301" s="557">
        <v>0</v>
      </c>
      <c r="J301" s="557">
        <v>0</v>
      </c>
      <c r="K301" s="557">
        <v>0</v>
      </c>
      <c r="L301" s="483">
        <f>H301</f>
        <v>1</v>
      </c>
      <c r="M301" s="462" t="s">
        <v>45</v>
      </c>
      <c r="N301" s="475"/>
      <c r="O301" s="463">
        <f t="shared" si="16"/>
        <v>0</v>
      </c>
      <c r="P301" s="415"/>
      <c r="Q301" s="125"/>
      <c r="R301" s="53"/>
      <c r="S301" s="125"/>
      <c r="T301" s="124"/>
      <c r="U301" s="124"/>
      <c r="V301" s="124"/>
      <c r="W301" s="145"/>
      <c r="X301" s="53"/>
      <c r="Y301" s="53"/>
    </row>
    <row r="302" spans="1:25" ht="56.25" customHeight="1" thickTop="1" thickBot="1" x14ac:dyDescent="0.3">
      <c r="A302" s="216"/>
      <c r="B302" s="459" t="s">
        <v>82</v>
      </c>
      <c r="C302" s="471" t="s">
        <v>719</v>
      </c>
      <c r="D302" s="821" t="s">
        <v>720</v>
      </c>
      <c r="E302" s="822"/>
      <c r="F302" s="602" t="s">
        <v>337</v>
      </c>
      <c r="G302" s="483">
        <v>1</v>
      </c>
      <c r="H302" s="557">
        <v>1</v>
      </c>
      <c r="I302" s="557">
        <v>1</v>
      </c>
      <c r="J302" s="557">
        <v>1</v>
      </c>
      <c r="K302" s="557">
        <v>1</v>
      </c>
      <c r="L302" s="483">
        <v>1</v>
      </c>
      <c r="M302" s="462" t="s">
        <v>45</v>
      </c>
      <c r="N302" s="475"/>
      <c r="O302" s="463">
        <f t="shared" si="16"/>
        <v>0</v>
      </c>
      <c r="P302" s="415"/>
      <c r="Q302" s="125"/>
      <c r="R302" s="53"/>
      <c r="S302" s="125"/>
      <c r="T302" s="124"/>
      <c r="U302" s="124"/>
      <c r="V302" s="124"/>
      <c r="W302" s="145"/>
      <c r="X302" s="53"/>
      <c r="Y302" s="53"/>
    </row>
    <row r="303" spans="1:25" ht="62.25" customHeight="1" thickTop="1" thickBot="1" x14ac:dyDescent="0.3">
      <c r="A303" s="53"/>
      <c r="B303" s="823" t="s">
        <v>721</v>
      </c>
      <c r="C303" s="453" t="s">
        <v>722</v>
      </c>
      <c r="D303" s="823"/>
      <c r="E303" s="609" t="s">
        <v>724</v>
      </c>
      <c r="F303" s="604" t="s">
        <v>493</v>
      </c>
      <c r="G303" s="531">
        <v>0</v>
      </c>
      <c r="H303" s="567">
        <v>0.5</v>
      </c>
      <c r="I303" s="567">
        <v>1</v>
      </c>
      <c r="J303" s="567">
        <v>0</v>
      </c>
      <c r="K303" s="567">
        <v>0</v>
      </c>
      <c r="L303" s="531">
        <f>I303</f>
        <v>1</v>
      </c>
      <c r="M303" s="457" t="s">
        <v>45</v>
      </c>
      <c r="N303" s="540"/>
      <c r="O303" s="528">
        <f t="shared" si="16"/>
        <v>0</v>
      </c>
      <c r="P303" s="415"/>
      <c r="Q303" s="120"/>
      <c r="R303" s="53"/>
      <c r="S303" s="57"/>
      <c r="T303" s="57"/>
      <c r="U303" s="57"/>
      <c r="V303" s="57"/>
      <c r="W303" s="57"/>
      <c r="X303" s="53"/>
      <c r="Y303" s="53"/>
    </row>
    <row r="304" spans="1:25" ht="50.25" customHeight="1" thickTop="1" thickBot="1" x14ac:dyDescent="0.3">
      <c r="A304" s="53"/>
      <c r="B304" s="823"/>
      <c r="C304" s="453" t="s">
        <v>725</v>
      </c>
      <c r="D304" s="823"/>
      <c r="E304" s="478" t="s">
        <v>917</v>
      </c>
      <c r="F304" s="604" t="s">
        <v>493</v>
      </c>
      <c r="G304" s="530">
        <v>0</v>
      </c>
      <c r="H304" s="583">
        <v>1</v>
      </c>
      <c r="I304" s="583">
        <v>1</v>
      </c>
      <c r="J304" s="583">
        <v>1</v>
      </c>
      <c r="K304" s="583">
        <v>1</v>
      </c>
      <c r="L304" s="543">
        <f>SUM(H304:K304)</f>
        <v>4</v>
      </c>
      <c r="M304" s="457" t="s">
        <v>45</v>
      </c>
      <c r="N304" s="540"/>
      <c r="O304" s="528">
        <f t="shared" si="16"/>
        <v>0</v>
      </c>
      <c r="P304" s="418" t="s">
        <v>906</v>
      </c>
      <c r="Q304" s="120"/>
      <c r="R304" s="53"/>
      <c r="S304" s="57"/>
      <c r="T304" s="57"/>
      <c r="U304" s="57"/>
      <c r="V304" s="57"/>
      <c r="W304" s="57"/>
      <c r="X304" s="53"/>
      <c r="Y304" s="53"/>
    </row>
    <row r="305" spans="1:25" ht="38.25" customHeight="1" thickTop="1" thickBot="1" x14ac:dyDescent="0.3">
      <c r="A305" s="216"/>
      <c r="B305" s="459" t="s">
        <v>33</v>
      </c>
      <c r="C305" s="471" t="s">
        <v>727</v>
      </c>
      <c r="D305" s="814" t="s">
        <v>728</v>
      </c>
      <c r="E305" s="815"/>
      <c r="F305" s="602" t="s">
        <v>493</v>
      </c>
      <c r="G305" s="465">
        <v>0</v>
      </c>
      <c r="H305" s="503">
        <v>0.5</v>
      </c>
      <c r="I305" s="503">
        <v>1</v>
      </c>
      <c r="J305" s="503">
        <v>0</v>
      </c>
      <c r="K305" s="503">
        <v>0</v>
      </c>
      <c r="L305" s="468">
        <f>I305</f>
        <v>1</v>
      </c>
      <c r="M305" s="462" t="s">
        <v>45</v>
      </c>
      <c r="N305" s="475"/>
      <c r="O305" s="463">
        <f t="shared" si="16"/>
        <v>0</v>
      </c>
      <c r="P305" s="415"/>
      <c r="Q305" s="120"/>
      <c r="R305" s="53"/>
      <c r="S305" s="124"/>
      <c r="T305" s="124"/>
      <c r="U305" s="124"/>
      <c r="V305" s="124"/>
      <c r="W305" s="125"/>
      <c r="X305" s="53"/>
      <c r="Y305" s="53"/>
    </row>
    <row r="306" spans="1:25" ht="60.75" customHeight="1" thickTop="1" thickBot="1" x14ac:dyDescent="0.3">
      <c r="A306" s="216"/>
      <c r="B306" s="459" t="s">
        <v>36</v>
      </c>
      <c r="C306" s="471" t="s">
        <v>729</v>
      </c>
      <c r="D306" s="814" t="s">
        <v>730</v>
      </c>
      <c r="E306" s="815"/>
      <c r="F306" s="602" t="s">
        <v>493</v>
      </c>
      <c r="G306" s="461">
        <v>0</v>
      </c>
      <c r="H306" s="475">
        <v>1</v>
      </c>
      <c r="I306" s="475">
        <v>0</v>
      </c>
      <c r="J306" s="475">
        <v>0</v>
      </c>
      <c r="K306" s="475">
        <v>0</v>
      </c>
      <c r="L306" s="461">
        <f>SUM(H306:K306)</f>
        <v>1</v>
      </c>
      <c r="M306" s="462" t="s">
        <v>32</v>
      </c>
      <c r="N306" s="475"/>
      <c r="O306" s="463">
        <f t="shared" si="16"/>
        <v>0</v>
      </c>
      <c r="P306" s="417"/>
      <c r="Q306" s="111"/>
      <c r="R306" s="107"/>
      <c r="S306" s="112"/>
      <c r="T306" s="112"/>
      <c r="U306" s="112"/>
      <c r="V306" s="112"/>
      <c r="W306" s="114"/>
      <c r="X306" s="107"/>
      <c r="Y306" s="53"/>
    </row>
    <row r="307" spans="1:25" ht="36.75" customHeight="1" thickTop="1" thickBot="1" x14ac:dyDescent="0.3">
      <c r="A307" s="216"/>
      <c r="B307" s="459" t="s">
        <v>50</v>
      </c>
      <c r="C307" s="471" t="s">
        <v>731</v>
      </c>
      <c r="D307" s="814" t="s">
        <v>732</v>
      </c>
      <c r="E307" s="815"/>
      <c r="F307" s="602" t="s">
        <v>493</v>
      </c>
      <c r="G307" s="461">
        <v>0</v>
      </c>
      <c r="H307" s="475">
        <v>1</v>
      </c>
      <c r="I307" s="475">
        <v>0</v>
      </c>
      <c r="J307" s="475">
        <v>0</v>
      </c>
      <c r="K307" s="475">
        <v>0</v>
      </c>
      <c r="L307" s="461">
        <v>1</v>
      </c>
      <c r="M307" s="462" t="s">
        <v>32</v>
      </c>
      <c r="N307" s="475"/>
      <c r="O307" s="463">
        <f t="shared" si="16"/>
        <v>0</v>
      </c>
      <c r="P307" s="415"/>
      <c r="Q307" s="125"/>
      <c r="R307" s="53"/>
      <c r="S307" s="125"/>
      <c r="T307" s="124"/>
      <c r="U307" s="124"/>
      <c r="V307" s="124"/>
      <c r="W307" s="145"/>
      <c r="X307" s="53"/>
      <c r="Y307" s="53"/>
    </row>
    <row r="308" spans="1:25" ht="34.5" customHeight="1" thickTop="1" thickBot="1" x14ac:dyDescent="0.3">
      <c r="A308" s="216"/>
      <c r="B308" s="459" t="s">
        <v>53</v>
      </c>
      <c r="C308" s="471" t="s">
        <v>733</v>
      </c>
      <c r="D308" s="814" t="s">
        <v>734</v>
      </c>
      <c r="E308" s="815"/>
      <c r="F308" s="602" t="s">
        <v>493</v>
      </c>
      <c r="G308" s="461">
        <v>0</v>
      </c>
      <c r="H308" s="557">
        <v>1</v>
      </c>
      <c r="I308" s="557">
        <v>0</v>
      </c>
      <c r="J308" s="557">
        <v>0</v>
      </c>
      <c r="K308" s="557">
        <v>0</v>
      </c>
      <c r="L308" s="483">
        <f>H308</f>
        <v>1</v>
      </c>
      <c r="M308" s="462" t="s">
        <v>45</v>
      </c>
      <c r="N308" s="475"/>
      <c r="O308" s="463">
        <f t="shared" si="16"/>
        <v>0</v>
      </c>
      <c r="P308" s="415"/>
      <c r="Q308" s="125"/>
      <c r="R308" s="53"/>
      <c r="S308" s="125"/>
      <c r="T308" s="124"/>
      <c r="U308" s="124"/>
      <c r="V308" s="124"/>
      <c r="W308" s="145"/>
      <c r="X308" s="53"/>
      <c r="Y308" s="53"/>
    </row>
    <row r="309" spans="1:25" ht="31.5" customHeight="1" thickTop="1" thickBot="1" x14ac:dyDescent="0.3">
      <c r="A309" s="216"/>
      <c r="B309" s="459" t="s">
        <v>56</v>
      </c>
      <c r="C309" s="471" t="s">
        <v>735</v>
      </c>
      <c r="D309" s="814" t="s">
        <v>736</v>
      </c>
      <c r="E309" s="815"/>
      <c r="F309" s="602" t="s">
        <v>493</v>
      </c>
      <c r="G309" s="461">
        <v>0</v>
      </c>
      <c r="H309" s="475">
        <v>1</v>
      </c>
      <c r="I309" s="475">
        <v>2</v>
      </c>
      <c r="J309" s="475">
        <v>0</v>
      </c>
      <c r="K309" s="475">
        <v>0</v>
      </c>
      <c r="L309" s="461">
        <f>SUM(H309:K309)</f>
        <v>3</v>
      </c>
      <c r="M309" s="462" t="s">
        <v>32</v>
      </c>
      <c r="N309" s="475"/>
      <c r="O309" s="463">
        <f t="shared" si="16"/>
        <v>0</v>
      </c>
      <c r="P309" s="415"/>
      <c r="Q309" s="125"/>
      <c r="R309" s="53"/>
      <c r="S309" s="125"/>
      <c r="T309" s="124"/>
      <c r="U309" s="124"/>
      <c r="V309" s="124"/>
      <c r="W309" s="145"/>
      <c r="X309" s="53"/>
      <c r="Y309" s="53"/>
    </row>
    <row r="310" spans="1:25" ht="38.25" customHeight="1" thickTop="1" thickBot="1" x14ac:dyDescent="0.3">
      <c r="A310" s="216"/>
      <c r="B310" s="459" t="s">
        <v>59</v>
      </c>
      <c r="C310" s="471" t="s">
        <v>737</v>
      </c>
      <c r="D310" s="814" t="s">
        <v>738</v>
      </c>
      <c r="E310" s="815"/>
      <c r="F310" s="602" t="s">
        <v>493</v>
      </c>
      <c r="G310" s="468">
        <v>0.18</v>
      </c>
      <c r="H310" s="503">
        <v>0.4</v>
      </c>
      <c r="I310" s="503">
        <v>0.6</v>
      </c>
      <c r="J310" s="503">
        <v>0.8</v>
      </c>
      <c r="K310" s="503">
        <v>1</v>
      </c>
      <c r="L310" s="468">
        <f>K310</f>
        <v>1</v>
      </c>
      <c r="M310" s="462" t="s">
        <v>45</v>
      </c>
      <c r="N310" s="475"/>
      <c r="O310" s="463">
        <f t="shared" si="16"/>
        <v>0</v>
      </c>
      <c r="P310" s="426"/>
      <c r="Q310" s="114"/>
      <c r="R310" s="107"/>
      <c r="S310" s="112"/>
      <c r="T310" s="112"/>
      <c r="U310" s="112"/>
      <c r="V310" s="112"/>
      <c r="W310" s="114"/>
      <c r="X310" s="107"/>
      <c r="Y310" s="53"/>
    </row>
    <row r="311" spans="1:25" ht="37.5" customHeight="1" thickTop="1" thickBot="1" x14ac:dyDescent="0.3">
      <c r="A311" s="216"/>
      <c r="B311" s="459" t="s">
        <v>62</v>
      </c>
      <c r="C311" s="471" t="s">
        <v>739</v>
      </c>
      <c r="D311" s="814" t="s">
        <v>740</v>
      </c>
      <c r="E311" s="815"/>
      <c r="F311" s="602" t="s">
        <v>493</v>
      </c>
      <c r="G311" s="465">
        <v>0</v>
      </c>
      <c r="H311" s="503">
        <v>1</v>
      </c>
      <c r="I311" s="586">
        <v>1</v>
      </c>
      <c r="J311" s="586">
        <v>1</v>
      </c>
      <c r="K311" s="586">
        <v>1</v>
      </c>
      <c r="L311" s="525">
        <f>I311</f>
        <v>1</v>
      </c>
      <c r="M311" s="462" t="s">
        <v>45</v>
      </c>
      <c r="N311" s="475"/>
      <c r="O311" s="463">
        <f t="shared" si="16"/>
        <v>0</v>
      </c>
      <c r="P311" s="418" t="s">
        <v>909</v>
      </c>
      <c r="Q311" s="120"/>
      <c r="R311" s="53"/>
      <c r="S311" s="124"/>
      <c r="T311" s="124"/>
      <c r="U311" s="124"/>
      <c r="V311" s="124"/>
      <c r="W311" s="125"/>
      <c r="X311" s="53"/>
      <c r="Y311" s="53"/>
    </row>
    <row r="312" spans="1:25" ht="42.75" customHeight="1" thickTop="1" thickBot="1" x14ac:dyDescent="0.3">
      <c r="A312" s="245"/>
      <c r="B312" s="437" t="s">
        <v>742</v>
      </c>
      <c r="C312" s="440"/>
      <c r="D312" s="816" t="e">
        <f>SUM(B16:B18+B20:B32+B34:B43+B45:B48+B50:B52+B57:B61+B64:B73+B75:B84+B86+B88:B89+B95:B110+B112:B118+B125:B137+B139:B140+B146+B142:B143+B148:B154+B156:B165+B167:B169+B174:B181+B183:B202+B204:B217+B220:B226+B230:B247+B252:B256+B258:B260+B262:B265+B272:B286+B288:B302+B305:B311)</f>
        <v>#VALUE!</v>
      </c>
      <c r="E312" s="817"/>
      <c r="F312" s="597">
        <v>238</v>
      </c>
      <c r="G312" s="590"/>
      <c r="H312" s="553"/>
      <c r="I312" s="553"/>
      <c r="J312" s="553"/>
      <c r="K312" s="553"/>
      <c r="L312" s="441"/>
      <c r="M312" s="442"/>
      <c r="N312" s="442"/>
      <c r="O312" s="497"/>
      <c r="P312" s="414"/>
      <c r="Q312" s="70"/>
      <c r="R312" s="70"/>
      <c r="S312" s="70"/>
      <c r="T312" s="70"/>
      <c r="U312" s="70"/>
      <c r="V312" s="70"/>
      <c r="W312" s="70"/>
      <c r="X312" s="77"/>
      <c r="Y312" s="53"/>
    </row>
    <row r="313" spans="1:25" ht="15.75" customHeight="1" thickTop="1" x14ac:dyDescent="0.25">
      <c r="A313" s="53"/>
      <c r="B313" s="193"/>
      <c r="C313" s="193"/>
      <c r="D313" s="364"/>
      <c r="E313" s="194"/>
      <c r="F313" s="84"/>
      <c r="G313" s="399"/>
      <c r="L313" s="412"/>
      <c r="O313" s="397"/>
      <c r="P313" s="194"/>
      <c r="Q313" s="57"/>
      <c r="R313" s="53"/>
      <c r="S313" s="57"/>
      <c r="T313" s="57"/>
      <c r="U313" s="57"/>
      <c r="V313" s="57"/>
      <c r="W313" s="57"/>
      <c r="X313" s="53"/>
      <c r="Y313" s="53"/>
    </row>
    <row r="314" spans="1:25" ht="13.5" x14ac:dyDescent="0.25">
      <c r="A314" s="53"/>
      <c r="B314" s="53"/>
      <c r="C314" s="53"/>
      <c r="E314" s="53"/>
      <c r="G314" s="591"/>
      <c r="O314" s="397"/>
      <c r="Q314" s="53"/>
      <c r="R314" s="53"/>
      <c r="S314" s="53"/>
      <c r="T314" s="53"/>
      <c r="U314" s="53"/>
      <c r="V314" s="53"/>
      <c r="W314" s="53"/>
      <c r="X314" s="53"/>
      <c r="Y314" s="53"/>
    </row>
    <row r="315" spans="1:25" ht="13.5" x14ac:dyDescent="0.25">
      <c r="A315" s="53"/>
      <c r="B315" s="53"/>
      <c r="C315" s="53"/>
      <c r="E315" s="53"/>
      <c r="G315" s="591"/>
      <c r="O315" s="397"/>
      <c r="Q315" s="53"/>
      <c r="R315" s="53"/>
      <c r="S315" s="53"/>
      <c r="T315" s="53"/>
      <c r="U315" s="53"/>
      <c r="V315" s="53"/>
      <c r="W315" s="53"/>
      <c r="X315" s="53"/>
      <c r="Y315" s="53"/>
    </row>
    <row r="316" spans="1:25" ht="13.5" x14ac:dyDescent="0.25">
      <c r="A316" s="53"/>
      <c r="B316" s="53"/>
      <c r="C316" s="53"/>
      <c r="E316" s="53"/>
      <c r="G316" s="591"/>
      <c r="O316" s="397"/>
      <c r="Q316" s="53"/>
      <c r="R316" s="53"/>
      <c r="S316" s="53"/>
      <c r="T316" s="53"/>
      <c r="U316" s="53"/>
      <c r="V316" s="53"/>
      <c r="W316" s="53"/>
      <c r="X316" s="53"/>
      <c r="Y316" s="53"/>
    </row>
    <row r="317" spans="1:25" ht="13.5" x14ac:dyDescent="0.25">
      <c r="A317" s="53"/>
      <c r="B317" s="53"/>
      <c r="C317" s="53"/>
      <c r="E317" s="53"/>
      <c r="G317" s="591"/>
      <c r="O317" s="397"/>
      <c r="Q317" s="53"/>
      <c r="R317" s="53"/>
      <c r="S317" s="53"/>
      <c r="T317" s="53"/>
      <c r="U317" s="53"/>
      <c r="V317" s="53"/>
      <c r="W317" s="53"/>
      <c r="X317" s="53"/>
      <c r="Y317" s="53"/>
    </row>
    <row r="318" spans="1:25" ht="13.5" x14ac:dyDescent="0.25">
      <c r="A318" s="53"/>
      <c r="B318" s="53"/>
      <c r="C318" s="53"/>
      <c r="E318" s="53"/>
      <c r="G318" s="591"/>
      <c r="O318" s="397"/>
      <c r="Q318" s="53"/>
      <c r="R318" s="53"/>
      <c r="S318" s="53"/>
      <c r="T318" s="53"/>
      <c r="U318" s="53"/>
      <c r="V318" s="53"/>
      <c r="W318" s="53"/>
      <c r="X318" s="53"/>
      <c r="Y318" s="53"/>
    </row>
    <row r="319" spans="1:25" ht="13.5" x14ac:dyDescent="0.25">
      <c r="A319" s="53"/>
      <c r="B319" s="53"/>
      <c r="C319" s="53"/>
      <c r="E319" s="53"/>
      <c r="G319" s="591"/>
      <c r="O319" s="397"/>
      <c r="Q319" s="53"/>
      <c r="R319" s="53"/>
      <c r="S319" s="53"/>
      <c r="T319" s="53"/>
      <c r="U319" s="53"/>
      <c r="V319" s="53"/>
      <c r="W319" s="53"/>
      <c r="X319" s="53"/>
      <c r="Y319" s="53"/>
    </row>
    <row r="320" spans="1:25" ht="13.5" x14ac:dyDescent="0.25">
      <c r="A320" s="53"/>
      <c r="B320" s="53"/>
      <c r="C320" s="53"/>
      <c r="E320" s="53"/>
      <c r="G320" s="591"/>
      <c r="O320" s="397"/>
      <c r="Q320" s="53"/>
      <c r="R320" s="53"/>
      <c r="S320" s="53"/>
      <c r="T320" s="53"/>
      <c r="U320" s="53"/>
      <c r="V320" s="53"/>
      <c r="W320" s="53"/>
      <c r="X320" s="53"/>
      <c r="Y320" s="53"/>
    </row>
    <row r="321" spans="1:25" ht="13.5" x14ac:dyDescent="0.25">
      <c r="A321" s="53"/>
      <c r="B321" s="53"/>
      <c r="C321" s="53"/>
      <c r="E321" s="53"/>
      <c r="G321" s="591"/>
      <c r="O321" s="397"/>
      <c r="Q321" s="53"/>
      <c r="R321" s="53"/>
      <c r="S321" s="53"/>
      <c r="T321" s="53"/>
      <c r="U321" s="53"/>
      <c r="V321" s="53"/>
      <c r="W321" s="53"/>
      <c r="X321" s="53"/>
      <c r="Y321" s="53"/>
    </row>
    <row r="322" spans="1:25" ht="13.5" x14ac:dyDescent="0.25">
      <c r="A322" s="53"/>
      <c r="B322" s="53"/>
      <c r="C322" s="53"/>
      <c r="E322" s="53"/>
      <c r="G322" s="591"/>
      <c r="O322" s="397"/>
      <c r="Q322" s="53"/>
      <c r="R322" s="53"/>
      <c r="S322" s="53"/>
      <c r="T322" s="53"/>
      <c r="U322" s="53"/>
      <c r="V322" s="53"/>
      <c r="W322" s="53"/>
      <c r="X322" s="53"/>
      <c r="Y322" s="53"/>
    </row>
    <row r="323" spans="1:25" ht="13.5" x14ac:dyDescent="0.25">
      <c r="A323" s="53"/>
      <c r="B323" s="53"/>
      <c r="C323" s="53"/>
      <c r="E323" s="53"/>
      <c r="G323" s="591"/>
      <c r="O323" s="397"/>
      <c r="Q323" s="53"/>
      <c r="R323" s="53"/>
      <c r="S323" s="53"/>
      <c r="T323" s="53"/>
      <c r="U323" s="53"/>
      <c r="V323" s="53"/>
      <c r="W323" s="53"/>
      <c r="X323" s="53"/>
      <c r="Y323" s="53"/>
    </row>
    <row r="324" spans="1:25" ht="13.5" x14ac:dyDescent="0.25">
      <c r="A324" s="53"/>
      <c r="B324" s="53"/>
      <c r="C324" s="53"/>
      <c r="E324" s="53"/>
      <c r="G324" s="591"/>
      <c r="O324" s="397"/>
      <c r="Q324" s="53"/>
      <c r="R324" s="53"/>
      <c r="S324" s="53"/>
      <c r="T324" s="53"/>
      <c r="U324" s="53"/>
      <c r="V324" s="53"/>
      <c r="W324" s="53"/>
      <c r="X324" s="53"/>
      <c r="Y324" s="53"/>
    </row>
    <row r="325" spans="1:25" ht="13.5" x14ac:dyDescent="0.25">
      <c r="A325" s="53"/>
      <c r="B325" s="53"/>
      <c r="C325" s="53"/>
      <c r="E325" s="53"/>
      <c r="G325" s="591"/>
      <c r="O325" s="397"/>
      <c r="Q325" s="53"/>
      <c r="R325" s="53"/>
      <c r="S325" s="53"/>
      <c r="T325" s="53"/>
      <c r="U325" s="53"/>
      <c r="V325" s="53"/>
      <c r="W325" s="53"/>
      <c r="X325" s="53"/>
      <c r="Y325" s="53"/>
    </row>
    <row r="326" spans="1:25" ht="13.5" x14ac:dyDescent="0.25">
      <c r="A326" s="53"/>
      <c r="B326" s="53"/>
      <c r="C326" s="53"/>
      <c r="E326" s="53"/>
      <c r="G326" s="591"/>
      <c r="O326" s="397"/>
      <c r="Q326" s="53"/>
      <c r="R326" s="53"/>
      <c r="S326" s="53"/>
      <c r="T326" s="53"/>
      <c r="U326" s="53"/>
      <c r="V326" s="53"/>
      <c r="W326" s="53"/>
      <c r="X326" s="53"/>
      <c r="Y326" s="53"/>
    </row>
    <row r="327" spans="1:25" ht="13.5" x14ac:dyDescent="0.25">
      <c r="A327" s="53"/>
      <c r="B327" s="53"/>
      <c r="C327" s="53"/>
      <c r="E327" s="53"/>
      <c r="G327" s="591"/>
      <c r="O327" s="397"/>
      <c r="Q327" s="53"/>
      <c r="R327" s="53"/>
      <c r="S327" s="53"/>
      <c r="T327" s="53"/>
      <c r="U327" s="53"/>
      <c r="V327" s="53"/>
      <c r="W327" s="53"/>
      <c r="X327" s="53"/>
      <c r="Y327" s="53"/>
    </row>
    <row r="328" spans="1:25" ht="13.5" x14ac:dyDescent="0.25">
      <c r="A328" s="53"/>
      <c r="B328" s="53"/>
      <c r="C328" s="53"/>
      <c r="E328" s="53"/>
      <c r="G328" s="591"/>
      <c r="O328" s="397"/>
      <c r="Q328" s="53"/>
      <c r="R328" s="53"/>
      <c r="S328" s="53"/>
      <c r="T328" s="53"/>
      <c r="U328" s="53"/>
      <c r="V328" s="53"/>
      <c r="W328" s="53"/>
      <c r="X328" s="53"/>
      <c r="Y328" s="53"/>
    </row>
    <row r="329" spans="1:25" ht="13.5" x14ac:dyDescent="0.25">
      <c r="A329" s="53"/>
      <c r="B329" s="53"/>
      <c r="C329" s="53"/>
      <c r="E329" s="53"/>
      <c r="G329" s="591"/>
      <c r="O329" s="397"/>
      <c r="Q329" s="53"/>
      <c r="R329" s="53"/>
      <c r="S329" s="53"/>
      <c r="T329" s="53"/>
      <c r="U329" s="53"/>
      <c r="V329" s="53"/>
      <c r="W329" s="53"/>
      <c r="X329" s="53"/>
      <c r="Y329" s="53"/>
    </row>
    <row r="330" spans="1:25" ht="13.5" x14ac:dyDescent="0.25">
      <c r="A330" s="53"/>
      <c r="B330" s="53"/>
      <c r="C330" s="53"/>
      <c r="E330" s="53"/>
      <c r="G330" s="591"/>
      <c r="O330" s="397"/>
      <c r="Q330" s="53"/>
      <c r="R330" s="53"/>
      <c r="S330" s="53"/>
      <c r="T330" s="53"/>
      <c r="U330" s="53"/>
      <c r="V330" s="53"/>
      <c r="W330" s="53"/>
      <c r="X330" s="53"/>
      <c r="Y330" s="53"/>
    </row>
    <row r="331" spans="1:25" ht="13.5" x14ac:dyDescent="0.25">
      <c r="A331" s="53"/>
      <c r="B331" s="53"/>
      <c r="C331" s="53"/>
      <c r="E331" s="53"/>
      <c r="G331" s="591"/>
      <c r="O331" s="397"/>
      <c r="Q331" s="53"/>
      <c r="R331" s="53"/>
      <c r="S331" s="53"/>
      <c r="T331" s="53"/>
      <c r="U331" s="53"/>
      <c r="V331" s="53"/>
      <c r="W331" s="53"/>
      <c r="X331" s="53"/>
      <c r="Y331" s="53"/>
    </row>
    <row r="332" spans="1:25" ht="13.5" x14ac:dyDescent="0.25">
      <c r="A332" s="53"/>
      <c r="B332" s="53"/>
      <c r="C332" s="53"/>
      <c r="E332" s="53"/>
      <c r="G332" s="591"/>
      <c r="O332" s="397"/>
      <c r="Q332" s="53"/>
      <c r="R332" s="53"/>
      <c r="S332" s="53"/>
      <c r="T332" s="53"/>
      <c r="U332" s="53"/>
      <c r="V332" s="53"/>
      <c r="W332" s="53"/>
      <c r="X332" s="53"/>
      <c r="Y332" s="53"/>
    </row>
    <row r="333" spans="1:25" ht="13.5" x14ac:dyDescent="0.25">
      <c r="A333" s="53"/>
      <c r="B333" s="53"/>
      <c r="C333" s="53"/>
      <c r="E333" s="53"/>
      <c r="G333" s="591"/>
      <c r="O333" s="397"/>
      <c r="Q333" s="53"/>
      <c r="R333" s="53"/>
      <c r="S333" s="53"/>
      <c r="T333" s="53"/>
      <c r="U333" s="53"/>
      <c r="V333" s="53"/>
      <c r="W333" s="53"/>
      <c r="X333" s="53"/>
      <c r="Y333" s="53"/>
    </row>
    <row r="334" spans="1:25" ht="13.5" x14ac:dyDescent="0.25">
      <c r="A334" s="53"/>
      <c r="B334" s="53"/>
      <c r="C334" s="53"/>
      <c r="E334" s="53"/>
      <c r="G334" s="591"/>
      <c r="O334" s="397"/>
      <c r="Q334" s="53"/>
      <c r="R334" s="53"/>
      <c r="S334" s="53"/>
      <c r="T334" s="53"/>
      <c r="U334" s="53"/>
      <c r="V334" s="53"/>
      <c r="W334" s="53"/>
      <c r="X334" s="53"/>
      <c r="Y334" s="53"/>
    </row>
    <row r="335" spans="1:25" ht="13.5" x14ac:dyDescent="0.25">
      <c r="A335" s="53"/>
      <c r="B335" s="53"/>
      <c r="C335" s="53"/>
      <c r="E335" s="53"/>
      <c r="G335" s="591"/>
      <c r="O335" s="397"/>
      <c r="Q335" s="53"/>
      <c r="R335" s="53"/>
      <c r="S335" s="53"/>
      <c r="T335" s="53"/>
      <c r="U335" s="53"/>
      <c r="V335" s="53"/>
      <c r="W335" s="53"/>
      <c r="X335" s="53"/>
      <c r="Y335" s="53"/>
    </row>
    <row r="336" spans="1:25" ht="13.5" x14ac:dyDescent="0.25">
      <c r="A336" s="53"/>
      <c r="B336" s="53"/>
      <c r="C336" s="53"/>
      <c r="E336" s="53"/>
      <c r="G336" s="591"/>
      <c r="O336" s="397"/>
      <c r="Q336" s="53"/>
      <c r="R336" s="53"/>
      <c r="S336" s="53"/>
      <c r="T336" s="53"/>
      <c r="U336" s="53"/>
      <c r="V336" s="53"/>
      <c r="W336" s="53"/>
      <c r="X336" s="53"/>
      <c r="Y336" s="53"/>
    </row>
    <row r="337" spans="1:25" ht="13.5" x14ac:dyDescent="0.25">
      <c r="A337" s="53"/>
      <c r="B337" s="53"/>
      <c r="C337" s="53"/>
      <c r="E337" s="53"/>
      <c r="G337" s="591"/>
      <c r="O337" s="397"/>
      <c r="Q337" s="53"/>
      <c r="R337" s="53"/>
      <c r="S337" s="53"/>
      <c r="T337" s="53"/>
      <c r="U337" s="53"/>
      <c r="V337" s="53"/>
      <c r="W337" s="53"/>
      <c r="X337" s="53"/>
      <c r="Y337" s="53"/>
    </row>
    <row r="338" spans="1:25" ht="13.5" x14ac:dyDescent="0.25">
      <c r="A338" s="53"/>
      <c r="B338" s="53"/>
      <c r="C338" s="53"/>
      <c r="E338" s="53"/>
      <c r="G338" s="591"/>
      <c r="O338" s="397"/>
      <c r="Q338" s="53"/>
      <c r="R338" s="53"/>
      <c r="S338" s="53"/>
      <c r="T338" s="53"/>
      <c r="U338" s="53"/>
      <c r="V338" s="53"/>
      <c r="W338" s="53"/>
      <c r="X338" s="53"/>
      <c r="Y338" s="53"/>
    </row>
    <row r="339" spans="1:25" ht="13.5" x14ac:dyDescent="0.25">
      <c r="A339" s="53"/>
      <c r="B339" s="53"/>
      <c r="C339" s="53"/>
      <c r="E339" s="53"/>
      <c r="G339" s="591"/>
      <c r="O339" s="397"/>
      <c r="Q339" s="53"/>
      <c r="R339" s="53"/>
      <c r="S339" s="53"/>
      <c r="T339" s="53"/>
      <c r="U339" s="53"/>
      <c r="V339" s="53"/>
      <c r="W339" s="53"/>
      <c r="X339" s="53"/>
      <c r="Y339" s="53"/>
    </row>
    <row r="340" spans="1:25" ht="13.5" x14ac:dyDescent="0.25">
      <c r="A340" s="53"/>
      <c r="B340" s="53"/>
      <c r="C340" s="53"/>
      <c r="E340" s="53"/>
      <c r="G340" s="591"/>
      <c r="O340" s="397"/>
      <c r="Q340" s="53"/>
      <c r="R340" s="53"/>
      <c r="S340" s="53"/>
      <c r="T340" s="53"/>
      <c r="U340" s="53"/>
      <c r="V340" s="53"/>
      <c r="W340" s="53"/>
      <c r="X340" s="53"/>
      <c r="Y340" s="53"/>
    </row>
    <row r="341" spans="1:25" ht="13.5" x14ac:dyDescent="0.25">
      <c r="A341" s="53"/>
      <c r="B341" s="53"/>
      <c r="C341" s="53"/>
      <c r="E341" s="53"/>
      <c r="G341" s="591"/>
      <c r="O341" s="397"/>
      <c r="Q341" s="53"/>
      <c r="R341" s="53"/>
      <c r="S341" s="53"/>
      <c r="T341" s="53"/>
      <c r="U341" s="53"/>
      <c r="V341" s="53"/>
      <c r="W341" s="53"/>
      <c r="X341" s="53"/>
      <c r="Y341" s="53"/>
    </row>
    <row r="342" spans="1:25" ht="13.5" x14ac:dyDescent="0.25">
      <c r="A342" s="53"/>
      <c r="B342" s="53"/>
      <c r="C342" s="53"/>
      <c r="E342" s="53"/>
      <c r="G342" s="591"/>
      <c r="O342" s="397"/>
      <c r="Q342" s="53"/>
      <c r="R342" s="53"/>
      <c r="S342" s="53"/>
      <c r="T342" s="53"/>
      <c r="U342" s="53"/>
      <c r="V342" s="53"/>
      <c r="W342" s="53"/>
      <c r="X342" s="53"/>
      <c r="Y342" s="53"/>
    </row>
    <row r="343" spans="1:25" ht="13.5" x14ac:dyDescent="0.25">
      <c r="A343" s="53"/>
      <c r="B343" s="53"/>
      <c r="C343" s="53"/>
      <c r="E343" s="53"/>
      <c r="G343" s="591"/>
      <c r="O343" s="397"/>
      <c r="Q343" s="53"/>
      <c r="R343" s="53"/>
      <c r="S343" s="53"/>
      <c r="T343" s="53"/>
      <c r="U343" s="53"/>
      <c r="V343" s="53"/>
      <c r="W343" s="53"/>
      <c r="X343" s="53"/>
      <c r="Y343" s="53"/>
    </row>
    <row r="344" spans="1:25" ht="13.5" x14ac:dyDescent="0.25">
      <c r="A344" s="53"/>
      <c r="B344" s="53"/>
      <c r="C344" s="53"/>
      <c r="E344" s="53"/>
      <c r="G344" s="591"/>
      <c r="O344" s="397"/>
      <c r="Q344" s="53"/>
      <c r="R344" s="53"/>
      <c r="S344" s="53"/>
      <c r="T344" s="53"/>
      <c r="U344" s="53"/>
      <c r="V344" s="53"/>
      <c r="W344" s="53"/>
      <c r="X344" s="53"/>
      <c r="Y344" s="53"/>
    </row>
    <row r="345" spans="1:25" ht="13.5" x14ac:dyDescent="0.25">
      <c r="A345" s="53"/>
      <c r="B345" s="53"/>
      <c r="C345" s="53"/>
      <c r="E345" s="53"/>
      <c r="G345" s="591"/>
      <c r="O345" s="397"/>
      <c r="Q345" s="53"/>
      <c r="R345" s="53"/>
      <c r="S345" s="53"/>
      <c r="T345" s="53"/>
      <c r="U345" s="53"/>
      <c r="V345" s="53"/>
      <c r="W345" s="53"/>
      <c r="X345" s="53"/>
      <c r="Y345" s="53"/>
    </row>
    <row r="346" spans="1:25" ht="13.5" x14ac:dyDescent="0.25">
      <c r="A346" s="53"/>
      <c r="B346" s="53"/>
      <c r="C346" s="53"/>
      <c r="E346" s="53"/>
      <c r="G346" s="591"/>
      <c r="O346" s="397"/>
      <c r="Q346" s="53"/>
      <c r="R346" s="53"/>
      <c r="S346" s="53"/>
      <c r="T346" s="53"/>
      <c r="U346" s="53"/>
      <c r="V346" s="53"/>
      <c r="W346" s="53"/>
      <c r="X346" s="53"/>
      <c r="Y346" s="53"/>
    </row>
    <row r="347" spans="1:25" ht="13.5" x14ac:dyDescent="0.25">
      <c r="A347" s="53"/>
      <c r="B347" s="53"/>
      <c r="C347" s="53"/>
      <c r="E347" s="53"/>
      <c r="G347" s="591"/>
      <c r="O347" s="397"/>
      <c r="Q347" s="53"/>
      <c r="R347" s="53"/>
      <c r="S347" s="53"/>
      <c r="T347" s="53"/>
      <c r="U347" s="53"/>
      <c r="V347" s="53"/>
      <c r="W347" s="53"/>
      <c r="X347" s="53"/>
      <c r="Y347" s="53"/>
    </row>
    <row r="348" spans="1:25" ht="13.5" x14ac:dyDescent="0.25">
      <c r="A348" s="53"/>
      <c r="B348" s="53"/>
      <c r="C348" s="53"/>
      <c r="E348" s="53"/>
      <c r="G348" s="591"/>
      <c r="O348" s="397"/>
      <c r="Q348" s="53"/>
      <c r="R348" s="53"/>
      <c r="S348" s="53"/>
      <c r="T348" s="53"/>
      <c r="U348" s="53"/>
      <c r="V348" s="53"/>
      <c r="W348" s="53"/>
      <c r="X348" s="53"/>
      <c r="Y348" s="53"/>
    </row>
    <row r="349" spans="1:25" ht="13.5" x14ac:dyDescent="0.25">
      <c r="A349" s="53"/>
      <c r="B349" s="53"/>
      <c r="C349" s="53"/>
      <c r="E349" s="53"/>
      <c r="G349" s="591"/>
      <c r="O349" s="397"/>
      <c r="Q349" s="53"/>
      <c r="R349" s="53"/>
      <c r="S349" s="53"/>
      <c r="T349" s="53"/>
      <c r="U349" s="53"/>
      <c r="V349" s="53"/>
      <c r="W349" s="53"/>
      <c r="X349" s="53"/>
      <c r="Y349" s="53"/>
    </row>
    <row r="350" spans="1:25" ht="13.5" x14ac:dyDescent="0.25">
      <c r="A350" s="53"/>
      <c r="B350" s="53"/>
      <c r="C350" s="53"/>
      <c r="E350" s="53"/>
      <c r="G350" s="591"/>
      <c r="O350" s="397"/>
      <c r="Q350" s="53"/>
      <c r="R350" s="53"/>
      <c r="S350" s="53"/>
      <c r="T350" s="53"/>
      <c r="U350" s="53"/>
      <c r="V350" s="53"/>
      <c r="W350" s="53"/>
      <c r="X350" s="53"/>
      <c r="Y350" s="53"/>
    </row>
    <row r="351" spans="1:25" ht="13.5" x14ac:dyDescent="0.25">
      <c r="A351" s="53"/>
      <c r="B351" s="53"/>
      <c r="C351" s="53"/>
      <c r="E351" s="53"/>
      <c r="G351" s="591"/>
      <c r="O351" s="397"/>
      <c r="Q351" s="53"/>
      <c r="R351" s="53"/>
      <c r="S351" s="53"/>
      <c r="T351" s="53"/>
      <c r="U351" s="53"/>
      <c r="V351" s="53"/>
      <c r="W351" s="53"/>
      <c r="X351" s="53"/>
      <c r="Y351" s="53"/>
    </row>
    <row r="352" spans="1:25" ht="13.5" x14ac:dyDescent="0.25">
      <c r="A352" s="53"/>
      <c r="B352" s="53"/>
      <c r="C352" s="53"/>
      <c r="E352" s="53"/>
      <c r="G352" s="591"/>
      <c r="O352" s="397"/>
      <c r="Q352" s="53"/>
      <c r="R352" s="53"/>
      <c r="S352" s="53"/>
      <c r="T352" s="53"/>
      <c r="U352" s="53"/>
      <c r="V352" s="53"/>
      <c r="W352" s="53"/>
      <c r="X352" s="53"/>
      <c r="Y352" s="53"/>
    </row>
    <row r="353" spans="1:25" ht="13.5" x14ac:dyDescent="0.25">
      <c r="A353" s="53"/>
      <c r="B353" s="53"/>
      <c r="C353" s="53"/>
      <c r="E353" s="53"/>
      <c r="G353" s="591"/>
      <c r="O353" s="397"/>
      <c r="Q353" s="53"/>
      <c r="R353" s="53"/>
      <c r="S353" s="53"/>
      <c r="T353" s="53"/>
      <c r="U353" s="53"/>
      <c r="V353" s="53"/>
      <c r="W353" s="53"/>
      <c r="X353" s="53"/>
      <c r="Y353" s="53"/>
    </row>
    <row r="354" spans="1:25" ht="13.5" x14ac:dyDescent="0.25">
      <c r="A354" s="53"/>
      <c r="B354" s="53"/>
      <c r="C354" s="53"/>
      <c r="E354" s="53"/>
      <c r="G354" s="591"/>
      <c r="O354" s="397"/>
      <c r="Q354" s="53"/>
      <c r="R354" s="53"/>
      <c r="S354" s="53"/>
      <c r="T354" s="53"/>
      <c r="U354" s="53"/>
      <c r="V354" s="53"/>
      <c r="W354" s="53"/>
      <c r="X354" s="53"/>
      <c r="Y354" s="53"/>
    </row>
    <row r="355" spans="1:25" ht="13.5" x14ac:dyDescent="0.25">
      <c r="A355" s="53"/>
      <c r="B355" s="53"/>
      <c r="C355" s="53"/>
      <c r="E355" s="53"/>
      <c r="G355" s="591"/>
      <c r="O355" s="397"/>
      <c r="Q355" s="53"/>
      <c r="R355" s="53"/>
      <c r="S355" s="53"/>
      <c r="T355" s="53"/>
      <c r="U355" s="53"/>
      <c r="V355" s="53"/>
      <c r="W355" s="53"/>
      <c r="X355" s="53"/>
      <c r="Y355" s="53"/>
    </row>
    <row r="356" spans="1:25" ht="13.5" x14ac:dyDescent="0.25">
      <c r="A356" s="53"/>
      <c r="B356" s="53"/>
      <c r="C356" s="53"/>
      <c r="E356" s="53"/>
      <c r="G356" s="591"/>
      <c r="O356" s="397"/>
      <c r="Q356" s="53"/>
      <c r="R356" s="53"/>
      <c r="S356" s="53"/>
      <c r="T356" s="53"/>
      <c r="U356" s="53"/>
      <c r="V356" s="53"/>
      <c r="W356" s="53"/>
      <c r="X356" s="53"/>
      <c r="Y356" s="53"/>
    </row>
    <row r="357" spans="1:25" ht="13.5" x14ac:dyDescent="0.25">
      <c r="A357" s="53"/>
      <c r="B357" s="53"/>
      <c r="C357" s="53"/>
      <c r="E357" s="53"/>
      <c r="G357" s="591"/>
      <c r="O357" s="397"/>
      <c r="Q357" s="53"/>
      <c r="R357" s="53"/>
      <c r="S357" s="53"/>
      <c r="T357" s="53"/>
      <c r="U357" s="53"/>
      <c r="V357" s="53"/>
      <c r="W357" s="53"/>
      <c r="X357" s="53"/>
      <c r="Y357" s="53"/>
    </row>
    <row r="358" spans="1:25" ht="13.5" x14ac:dyDescent="0.25">
      <c r="A358" s="53"/>
      <c r="B358" s="53"/>
      <c r="C358" s="53"/>
      <c r="E358" s="53"/>
      <c r="G358" s="591"/>
      <c r="O358" s="397"/>
      <c r="Q358" s="53"/>
      <c r="R358" s="53"/>
      <c r="S358" s="53"/>
      <c r="T358" s="53"/>
      <c r="U358" s="53"/>
      <c r="V358" s="53"/>
      <c r="W358" s="53"/>
      <c r="X358" s="53"/>
      <c r="Y358" s="53"/>
    </row>
    <row r="359" spans="1:25" ht="13.5" x14ac:dyDescent="0.25">
      <c r="A359" s="53"/>
      <c r="B359" s="53"/>
      <c r="C359" s="53"/>
      <c r="E359" s="53"/>
      <c r="G359" s="591"/>
      <c r="O359" s="397"/>
      <c r="Q359" s="53"/>
      <c r="R359" s="53"/>
      <c r="S359" s="53"/>
      <c r="T359" s="53"/>
      <c r="U359" s="53"/>
      <c r="V359" s="53"/>
      <c r="W359" s="53"/>
      <c r="X359" s="53"/>
      <c r="Y359" s="53"/>
    </row>
    <row r="360" spans="1:25" ht="13.5" x14ac:dyDescent="0.25">
      <c r="A360" s="53"/>
      <c r="B360" s="53"/>
      <c r="C360" s="53"/>
      <c r="E360" s="53"/>
      <c r="G360" s="591"/>
      <c r="O360" s="397"/>
      <c r="Q360" s="53"/>
      <c r="R360" s="53"/>
      <c r="S360" s="53"/>
      <c r="T360" s="53"/>
      <c r="U360" s="53"/>
      <c r="V360" s="53"/>
      <c r="W360" s="53"/>
      <c r="X360" s="53"/>
      <c r="Y360" s="53"/>
    </row>
    <row r="361" spans="1:25" ht="13.5" x14ac:dyDescent="0.25">
      <c r="A361" s="53"/>
      <c r="B361" s="53"/>
      <c r="C361" s="53"/>
      <c r="E361" s="53"/>
      <c r="G361" s="591"/>
      <c r="O361" s="397"/>
      <c r="Q361" s="53"/>
      <c r="R361" s="53"/>
      <c r="S361" s="53"/>
      <c r="T361" s="53"/>
      <c r="U361" s="53"/>
      <c r="V361" s="53"/>
      <c r="W361" s="53"/>
      <c r="X361" s="53"/>
      <c r="Y361" s="53"/>
    </row>
    <row r="362" spans="1:25" ht="13.5" x14ac:dyDescent="0.25">
      <c r="A362" s="53"/>
      <c r="B362" s="53"/>
      <c r="C362" s="53"/>
      <c r="E362" s="53"/>
      <c r="G362" s="591"/>
      <c r="O362" s="397"/>
      <c r="Q362" s="53"/>
      <c r="R362" s="53"/>
      <c r="S362" s="53"/>
      <c r="T362" s="53"/>
      <c r="U362" s="53"/>
      <c r="V362" s="53"/>
      <c r="W362" s="53"/>
      <c r="X362" s="53"/>
      <c r="Y362" s="53"/>
    </row>
    <row r="363" spans="1:25" ht="13.5" x14ac:dyDescent="0.25">
      <c r="A363" s="53"/>
      <c r="B363" s="53"/>
      <c r="C363" s="53"/>
      <c r="E363" s="53"/>
      <c r="G363" s="591"/>
      <c r="O363" s="397"/>
      <c r="Q363" s="53"/>
      <c r="R363" s="53"/>
      <c r="S363" s="53"/>
      <c r="T363" s="53"/>
      <c r="U363" s="53"/>
      <c r="V363" s="53"/>
      <c r="W363" s="53"/>
      <c r="X363" s="53"/>
      <c r="Y363" s="53"/>
    </row>
    <row r="364" spans="1:25" ht="13.5" x14ac:dyDescent="0.25">
      <c r="A364" s="53"/>
      <c r="B364" s="53"/>
      <c r="C364" s="53"/>
      <c r="E364" s="53"/>
      <c r="G364" s="591"/>
      <c r="O364" s="397"/>
      <c r="Q364" s="53"/>
      <c r="R364" s="53"/>
      <c r="S364" s="53"/>
      <c r="T364" s="53"/>
      <c r="U364" s="53"/>
      <c r="V364" s="53"/>
      <c r="W364" s="53"/>
      <c r="X364" s="53"/>
      <c r="Y364" s="53"/>
    </row>
    <row r="365" spans="1:25" ht="13.5" x14ac:dyDescent="0.25">
      <c r="A365" s="53"/>
      <c r="B365" s="53"/>
      <c r="C365" s="53"/>
      <c r="E365" s="53"/>
      <c r="G365" s="591"/>
      <c r="O365" s="397"/>
      <c r="Q365" s="53"/>
      <c r="R365" s="53"/>
      <c r="S365" s="53"/>
      <c r="T365" s="53"/>
      <c r="U365" s="53"/>
      <c r="V365" s="53"/>
      <c r="W365" s="53"/>
      <c r="X365" s="53"/>
      <c r="Y365" s="53"/>
    </row>
    <row r="366" spans="1:25" ht="13.5" x14ac:dyDescent="0.25">
      <c r="A366" s="53"/>
      <c r="B366" s="53"/>
      <c r="C366" s="53"/>
      <c r="E366" s="53"/>
      <c r="G366" s="591"/>
      <c r="O366" s="397"/>
      <c r="Q366" s="53"/>
      <c r="R366" s="53"/>
      <c r="S366" s="53"/>
      <c r="T366" s="53"/>
      <c r="U366" s="53"/>
      <c r="V366" s="53"/>
      <c r="W366" s="53"/>
      <c r="X366" s="53"/>
      <c r="Y366" s="53"/>
    </row>
    <row r="367" spans="1:25" ht="13.5" x14ac:dyDescent="0.25">
      <c r="A367" s="53"/>
      <c r="B367" s="53"/>
      <c r="C367" s="53"/>
      <c r="E367" s="53"/>
      <c r="G367" s="591"/>
      <c r="O367" s="397"/>
      <c r="Q367" s="53"/>
      <c r="R367" s="53"/>
      <c r="S367" s="53"/>
      <c r="T367" s="53"/>
      <c r="U367" s="53"/>
      <c r="V367" s="53"/>
      <c r="W367" s="53"/>
      <c r="X367" s="53"/>
      <c r="Y367" s="53"/>
    </row>
    <row r="368" spans="1:25" ht="13.5" x14ac:dyDescent="0.25">
      <c r="A368" s="53"/>
      <c r="B368" s="53"/>
      <c r="C368" s="53"/>
      <c r="E368" s="53"/>
      <c r="G368" s="591"/>
      <c r="O368" s="397"/>
      <c r="Q368" s="53"/>
      <c r="R368" s="53"/>
      <c r="S368" s="53"/>
      <c r="T368" s="53"/>
      <c r="U368" s="53"/>
      <c r="V368" s="53"/>
      <c r="W368" s="53"/>
      <c r="X368" s="53"/>
      <c r="Y368" s="53"/>
    </row>
    <row r="369" spans="1:25" ht="13.5" x14ac:dyDescent="0.25">
      <c r="A369" s="53"/>
      <c r="B369" s="53"/>
      <c r="C369" s="53"/>
      <c r="E369" s="53"/>
      <c r="G369" s="591"/>
      <c r="O369" s="397"/>
      <c r="Q369" s="53"/>
      <c r="R369" s="53"/>
      <c r="S369" s="53"/>
      <c r="T369" s="53"/>
      <c r="U369" s="53"/>
      <c r="V369" s="53"/>
      <c r="W369" s="53"/>
      <c r="X369" s="53"/>
      <c r="Y369" s="53"/>
    </row>
    <row r="370" spans="1:25" ht="13.5" x14ac:dyDescent="0.25">
      <c r="A370" s="53"/>
      <c r="B370" s="53"/>
      <c r="C370" s="53"/>
      <c r="E370" s="53"/>
      <c r="G370" s="591"/>
      <c r="O370" s="397"/>
      <c r="Q370" s="53"/>
      <c r="R370" s="53"/>
      <c r="S370" s="53"/>
      <c r="T370" s="53"/>
      <c r="U370" s="53"/>
      <c r="V370" s="53"/>
      <c r="W370" s="53"/>
      <c r="X370" s="53"/>
      <c r="Y370" s="53"/>
    </row>
    <row r="371" spans="1:25" ht="13.5" x14ac:dyDescent="0.25">
      <c r="A371" s="53"/>
      <c r="B371" s="53"/>
      <c r="C371" s="53"/>
      <c r="E371" s="53"/>
      <c r="G371" s="591"/>
      <c r="O371" s="397"/>
      <c r="Q371" s="53"/>
      <c r="R371" s="53"/>
      <c r="S371" s="53"/>
      <c r="T371" s="53"/>
      <c r="U371" s="53"/>
      <c r="V371" s="53"/>
      <c r="W371" s="53"/>
      <c r="X371" s="53"/>
      <c r="Y371" s="53"/>
    </row>
    <row r="372" spans="1:25" ht="13.5" x14ac:dyDescent="0.25">
      <c r="A372" s="53"/>
      <c r="B372" s="53"/>
      <c r="C372" s="53"/>
      <c r="E372" s="53"/>
      <c r="G372" s="591"/>
      <c r="O372" s="397"/>
      <c r="Q372" s="53"/>
      <c r="R372" s="53"/>
      <c r="S372" s="53"/>
      <c r="T372" s="53"/>
      <c r="U372" s="53"/>
      <c r="V372" s="53"/>
      <c r="W372" s="53"/>
      <c r="X372" s="53"/>
      <c r="Y372" s="53"/>
    </row>
    <row r="373" spans="1:25" ht="13.5" x14ac:dyDescent="0.25">
      <c r="A373" s="53"/>
      <c r="B373" s="53"/>
      <c r="C373" s="53"/>
      <c r="E373" s="53"/>
      <c r="G373" s="591"/>
      <c r="O373" s="397"/>
      <c r="Q373" s="53"/>
      <c r="R373" s="53"/>
      <c r="S373" s="53"/>
      <c r="T373" s="53"/>
      <c r="U373" s="53"/>
      <c r="V373" s="53"/>
      <c r="W373" s="53"/>
      <c r="X373" s="53"/>
      <c r="Y373" s="53"/>
    </row>
    <row r="374" spans="1:25" ht="13.5" x14ac:dyDescent="0.25">
      <c r="A374" s="53"/>
      <c r="B374" s="53"/>
      <c r="C374" s="53"/>
      <c r="E374" s="53"/>
      <c r="G374" s="591"/>
      <c r="O374" s="397"/>
      <c r="Q374" s="53"/>
      <c r="R374" s="53"/>
      <c r="S374" s="53"/>
      <c r="T374" s="53"/>
      <c r="U374" s="53"/>
      <c r="V374" s="53"/>
      <c r="W374" s="53"/>
      <c r="X374" s="53"/>
      <c r="Y374" s="53"/>
    </row>
    <row r="375" spans="1:25" ht="13.5" x14ac:dyDescent="0.25">
      <c r="A375" s="53"/>
      <c r="B375" s="53"/>
      <c r="C375" s="53"/>
      <c r="E375" s="53"/>
      <c r="G375" s="591"/>
      <c r="O375" s="397"/>
      <c r="Q375" s="53"/>
      <c r="R375" s="53"/>
      <c r="S375" s="53"/>
      <c r="T375" s="53"/>
      <c r="U375" s="53"/>
      <c r="V375" s="53"/>
      <c r="W375" s="53"/>
      <c r="X375" s="53"/>
      <c r="Y375" s="53"/>
    </row>
    <row r="376" spans="1:25" ht="13.5" x14ac:dyDescent="0.25">
      <c r="A376" s="53"/>
      <c r="B376" s="53"/>
      <c r="C376" s="53"/>
      <c r="E376" s="53"/>
      <c r="G376" s="591"/>
      <c r="O376" s="397"/>
      <c r="Q376" s="53"/>
      <c r="R376" s="53"/>
      <c r="S376" s="53"/>
      <c r="T376" s="53"/>
      <c r="U376" s="53"/>
      <c r="V376" s="53"/>
      <c r="W376" s="53"/>
      <c r="X376" s="53"/>
      <c r="Y376" s="53"/>
    </row>
    <row r="377" spans="1:25" ht="13.5" x14ac:dyDescent="0.25">
      <c r="A377" s="53"/>
      <c r="B377" s="53"/>
      <c r="C377" s="53"/>
      <c r="E377" s="53"/>
      <c r="G377" s="591"/>
      <c r="O377" s="397"/>
      <c r="Q377" s="53"/>
      <c r="R377" s="53"/>
      <c r="S377" s="53"/>
      <c r="T377" s="53"/>
      <c r="U377" s="53"/>
      <c r="V377" s="53"/>
      <c r="W377" s="53"/>
      <c r="X377" s="53"/>
      <c r="Y377" s="53"/>
    </row>
    <row r="378" spans="1:25" ht="13.5" x14ac:dyDescent="0.25">
      <c r="A378" s="53"/>
      <c r="B378" s="53"/>
      <c r="C378" s="53"/>
      <c r="E378" s="53"/>
      <c r="G378" s="591"/>
      <c r="O378" s="397"/>
      <c r="Q378" s="53"/>
      <c r="R378" s="53"/>
      <c r="S378" s="53"/>
      <c r="T378" s="53"/>
      <c r="U378" s="53"/>
      <c r="V378" s="53"/>
      <c r="W378" s="53"/>
      <c r="X378" s="53"/>
      <c r="Y378" s="53"/>
    </row>
    <row r="379" spans="1:25" ht="13.5" x14ac:dyDescent="0.25">
      <c r="A379" s="53"/>
      <c r="B379" s="53"/>
      <c r="C379" s="53"/>
      <c r="E379" s="53"/>
      <c r="G379" s="591"/>
      <c r="O379" s="397"/>
      <c r="Q379" s="53"/>
      <c r="R379" s="53"/>
      <c r="S379" s="53"/>
      <c r="T379" s="53"/>
      <c r="U379" s="53"/>
      <c r="V379" s="53"/>
      <c r="W379" s="53"/>
      <c r="X379" s="53"/>
      <c r="Y379" s="53"/>
    </row>
    <row r="380" spans="1:25" ht="13.5" x14ac:dyDescent="0.25">
      <c r="A380" s="53"/>
      <c r="B380" s="53"/>
      <c r="C380" s="53"/>
      <c r="E380" s="53"/>
      <c r="G380" s="591"/>
      <c r="O380" s="397"/>
      <c r="Q380" s="53"/>
      <c r="R380" s="53"/>
      <c r="S380" s="53"/>
      <c r="T380" s="53"/>
      <c r="U380" s="53"/>
      <c r="V380" s="53"/>
      <c r="W380" s="53"/>
      <c r="X380" s="53"/>
      <c r="Y380" s="53"/>
    </row>
    <row r="381" spans="1:25" ht="13.5" x14ac:dyDescent="0.25">
      <c r="A381" s="53"/>
      <c r="B381" s="53"/>
      <c r="C381" s="53"/>
      <c r="E381" s="53"/>
      <c r="G381" s="591"/>
      <c r="O381" s="397"/>
      <c r="Q381" s="53"/>
      <c r="R381" s="53"/>
      <c r="S381" s="53"/>
      <c r="T381" s="53"/>
      <c r="U381" s="53"/>
      <c r="V381" s="53"/>
      <c r="W381" s="53"/>
      <c r="X381" s="53"/>
      <c r="Y381" s="53"/>
    </row>
    <row r="382" spans="1:25" ht="13.5" x14ac:dyDescent="0.25">
      <c r="A382" s="53"/>
      <c r="B382" s="53"/>
      <c r="C382" s="53"/>
      <c r="E382" s="53"/>
      <c r="G382" s="591"/>
      <c r="O382" s="397"/>
      <c r="Q382" s="53"/>
      <c r="R382" s="53"/>
      <c r="S382" s="53"/>
      <c r="T382" s="53"/>
      <c r="U382" s="53"/>
      <c r="V382" s="53"/>
      <c r="W382" s="53"/>
      <c r="X382" s="53"/>
      <c r="Y382" s="53"/>
    </row>
    <row r="383" spans="1:25" ht="13.5" x14ac:dyDescent="0.25">
      <c r="A383" s="53"/>
      <c r="B383" s="53"/>
      <c r="C383" s="53"/>
      <c r="E383" s="53"/>
      <c r="G383" s="591"/>
      <c r="O383" s="397"/>
      <c r="Q383" s="53"/>
      <c r="R383" s="53"/>
      <c r="S383" s="53"/>
      <c r="T383" s="53"/>
      <c r="U383" s="53"/>
      <c r="V383" s="53"/>
      <c r="W383" s="53"/>
      <c r="X383" s="53"/>
      <c r="Y383" s="53"/>
    </row>
    <row r="384" spans="1:25" ht="13.5" x14ac:dyDescent="0.25">
      <c r="A384" s="53"/>
      <c r="B384" s="53"/>
      <c r="C384" s="53"/>
      <c r="E384" s="53"/>
      <c r="G384" s="591"/>
      <c r="O384" s="397"/>
      <c r="Q384" s="53"/>
      <c r="R384" s="53"/>
      <c r="S384" s="53"/>
      <c r="T384" s="53"/>
      <c r="U384" s="53"/>
      <c r="V384" s="53"/>
      <c r="W384" s="53"/>
      <c r="X384" s="53"/>
      <c r="Y384" s="53"/>
    </row>
    <row r="385" spans="1:25" ht="13.5" x14ac:dyDescent="0.25">
      <c r="A385" s="53"/>
      <c r="B385" s="53"/>
      <c r="C385" s="53"/>
      <c r="E385" s="53"/>
      <c r="G385" s="591"/>
      <c r="O385" s="397"/>
      <c r="Q385" s="53"/>
      <c r="R385" s="53"/>
      <c r="S385" s="53"/>
      <c r="T385" s="53"/>
      <c r="U385" s="53"/>
      <c r="V385" s="53"/>
      <c r="W385" s="53"/>
      <c r="X385" s="53"/>
      <c r="Y385" s="53"/>
    </row>
    <row r="386" spans="1:25" ht="13.5" x14ac:dyDescent="0.25">
      <c r="A386" s="53"/>
      <c r="B386" s="53"/>
      <c r="C386" s="53"/>
      <c r="E386" s="53"/>
      <c r="G386" s="591"/>
      <c r="O386" s="397"/>
      <c r="Q386" s="53"/>
      <c r="R386" s="53"/>
      <c r="S386" s="53"/>
      <c r="T386" s="53"/>
      <c r="U386" s="53"/>
      <c r="V386" s="53"/>
      <c r="W386" s="53"/>
      <c r="X386" s="53"/>
      <c r="Y386" s="53"/>
    </row>
    <row r="387" spans="1:25" ht="13.5" x14ac:dyDescent="0.25">
      <c r="A387" s="53"/>
      <c r="B387" s="53"/>
      <c r="C387" s="53"/>
      <c r="E387" s="53"/>
      <c r="G387" s="591"/>
      <c r="O387" s="397"/>
      <c r="Q387" s="53"/>
      <c r="R387" s="53"/>
      <c r="S387" s="53"/>
      <c r="T387" s="53"/>
      <c r="U387" s="53"/>
      <c r="V387" s="53"/>
      <c r="W387" s="53"/>
      <c r="X387" s="53"/>
      <c r="Y387" s="53"/>
    </row>
    <row r="388" spans="1:25" ht="13.5" x14ac:dyDescent="0.25">
      <c r="A388" s="53"/>
      <c r="B388" s="53"/>
      <c r="C388" s="53"/>
      <c r="E388" s="53"/>
      <c r="G388" s="591"/>
      <c r="O388" s="397"/>
      <c r="Q388" s="53"/>
      <c r="R388" s="53"/>
      <c r="S388" s="53"/>
      <c r="T388" s="53"/>
      <c r="U388" s="53"/>
      <c r="V388" s="53"/>
      <c r="W388" s="53"/>
      <c r="X388" s="53"/>
      <c r="Y388" s="53"/>
    </row>
    <row r="389" spans="1:25" ht="13.5" x14ac:dyDescent="0.25">
      <c r="A389" s="53"/>
      <c r="B389" s="53"/>
      <c r="C389" s="53"/>
      <c r="E389" s="53"/>
      <c r="G389" s="591"/>
      <c r="O389" s="397"/>
      <c r="Q389" s="53"/>
      <c r="R389" s="53"/>
      <c r="S389" s="53"/>
      <c r="T389" s="53"/>
      <c r="U389" s="53"/>
      <c r="V389" s="53"/>
      <c r="W389" s="53"/>
      <c r="X389" s="53"/>
      <c r="Y389" s="53"/>
    </row>
    <row r="390" spans="1:25" ht="13.5" x14ac:dyDescent="0.25">
      <c r="A390" s="53"/>
      <c r="B390" s="53"/>
      <c r="C390" s="53"/>
      <c r="E390" s="53"/>
      <c r="G390" s="591"/>
      <c r="O390" s="397"/>
      <c r="Q390" s="53"/>
      <c r="R390" s="53"/>
      <c r="S390" s="53"/>
      <c r="T390" s="53"/>
      <c r="U390" s="53"/>
      <c r="V390" s="53"/>
      <c r="W390" s="53"/>
      <c r="X390" s="53"/>
      <c r="Y390" s="53"/>
    </row>
    <row r="391" spans="1:25" ht="13.5" x14ac:dyDescent="0.25">
      <c r="A391" s="53"/>
      <c r="B391" s="53"/>
      <c r="C391" s="53"/>
      <c r="E391" s="53"/>
      <c r="G391" s="591"/>
      <c r="O391" s="397"/>
      <c r="Q391" s="53"/>
      <c r="R391" s="53"/>
      <c r="S391" s="53"/>
      <c r="T391" s="53"/>
      <c r="U391" s="53"/>
      <c r="V391" s="53"/>
      <c r="W391" s="53"/>
      <c r="X391" s="53"/>
      <c r="Y391" s="53"/>
    </row>
    <row r="392" spans="1:25" ht="13.5" x14ac:dyDescent="0.25">
      <c r="A392" s="53"/>
      <c r="B392" s="53"/>
      <c r="C392" s="53"/>
      <c r="E392" s="53"/>
      <c r="G392" s="591"/>
      <c r="O392" s="397"/>
      <c r="Q392" s="53"/>
      <c r="R392" s="53"/>
      <c r="S392" s="53"/>
      <c r="T392" s="53"/>
      <c r="U392" s="53"/>
      <c r="V392" s="53"/>
      <c r="W392" s="53"/>
      <c r="X392" s="53"/>
      <c r="Y392" s="53"/>
    </row>
    <row r="393" spans="1:25" ht="13.5" x14ac:dyDescent="0.25">
      <c r="A393" s="53"/>
      <c r="B393" s="53"/>
      <c r="C393" s="53"/>
      <c r="E393" s="53"/>
      <c r="G393" s="591"/>
      <c r="O393" s="397"/>
      <c r="Q393" s="53"/>
      <c r="R393" s="53"/>
      <c r="S393" s="53"/>
      <c r="T393" s="53"/>
      <c r="U393" s="53"/>
      <c r="V393" s="53"/>
      <c r="W393" s="53"/>
      <c r="X393" s="53"/>
      <c r="Y393" s="53"/>
    </row>
    <row r="394" spans="1:25" ht="13.5" x14ac:dyDescent="0.25">
      <c r="A394" s="53"/>
      <c r="B394" s="53"/>
      <c r="C394" s="53"/>
      <c r="E394" s="53"/>
      <c r="G394" s="591"/>
      <c r="O394" s="397"/>
      <c r="Q394" s="53"/>
      <c r="R394" s="53"/>
      <c r="S394" s="53"/>
      <c r="T394" s="53"/>
      <c r="U394" s="53"/>
      <c r="V394" s="53"/>
      <c r="W394" s="53"/>
      <c r="X394" s="53"/>
      <c r="Y394" s="53"/>
    </row>
    <row r="395" spans="1:25" ht="13.5" x14ac:dyDescent="0.25">
      <c r="A395" s="53"/>
      <c r="B395" s="53"/>
      <c r="C395" s="53"/>
      <c r="E395" s="53"/>
      <c r="G395" s="591"/>
      <c r="O395" s="397"/>
      <c r="Q395" s="53"/>
      <c r="R395" s="53"/>
      <c r="S395" s="53"/>
      <c r="T395" s="53"/>
      <c r="U395" s="53"/>
      <c r="V395" s="53"/>
      <c r="W395" s="53"/>
      <c r="X395" s="53"/>
      <c r="Y395" s="53"/>
    </row>
    <row r="396" spans="1:25" ht="13.5" x14ac:dyDescent="0.25">
      <c r="A396" s="53"/>
      <c r="B396" s="53"/>
      <c r="C396" s="53"/>
      <c r="E396" s="53"/>
      <c r="G396" s="591"/>
      <c r="O396" s="397"/>
      <c r="Q396" s="53"/>
      <c r="R396" s="53"/>
      <c r="S396" s="53"/>
      <c r="T396" s="53"/>
      <c r="U396" s="53"/>
      <c r="V396" s="53"/>
      <c r="W396" s="53"/>
      <c r="X396" s="53"/>
      <c r="Y396" s="53"/>
    </row>
    <row r="397" spans="1:25" ht="13.5" x14ac:dyDescent="0.25">
      <c r="A397" s="53"/>
      <c r="B397" s="53"/>
      <c r="C397" s="53"/>
      <c r="E397" s="53"/>
      <c r="G397" s="591"/>
      <c r="O397" s="397"/>
      <c r="Q397" s="53"/>
      <c r="R397" s="53"/>
      <c r="S397" s="53"/>
      <c r="T397" s="53"/>
      <c r="U397" s="53"/>
      <c r="V397" s="53"/>
      <c r="W397" s="53"/>
      <c r="X397" s="53"/>
      <c r="Y397" s="53"/>
    </row>
    <row r="398" spans="1:25" ht="13.5" x14ac:dyDescent="0.25">
      <c r="A398" s="53"/>
      <c r="B398" s="53"/>
      <c r="C398" s="53"/>
      <c r="E398" s="53"/>
      <c r="G398" s="591"/>
      <c r="O398" s="397"/>
      <c r="Q398" s="53"/>
      <c r="R398" s="53"/>
      <c r="S398" s="53"/>
      <c r="T398" s="53"/>
      <c r="U398" s="53"/>
      <c r="V398" s="53"/>
      <c r="W398" s="53"/>
      <c r="X398" s="53"/>
      <c r="Y398" s="53"/>
    </row>
    <row r="399" spans="1:25" ht="13.5" x14ac:dyDescent="0.25">
      <c r="A399" s="53"/>
      <c r="B399" s="53"/>
      <c r="C399" s="53"/>
      <c r="E399" s="53"/>
      <c r="G399" s="591"/>
      <c r="O399" s="397"/>
      <c r="Q399" s="53"/>
      <c r="R399" s="53"/>
      <c r="S399" s="53"/>
      <c r="T399" s="53"/>
      <c r="U399" s="53"/>
      <c r="V399" s="53"/>
      <c r="W399" s="53"/>
      <c r="X399" s="53"/>
      <c r="Y399" s="53"/>
    </row>
    <row r="400" spans="1:25" ht="13.5" x14ac:dyDescent="0.25">
      <c r="A400" s="53"/>
      <c r="B400" s="53"/>
      <c r="C400" s="53"/>
      <c r="E400" s="53"/>
      <c r="G400" s="591"/>
      <c r="O400" s="397"/>
      <c r="Q400" s="53"/>
      <c r="R400" s="53"/>
      <c r="S400" s="53"/>
      <c r="T400" s="53"/>
      <c r="U400" s="53"/>
      <c r="V400" s="53"/>
      <c r="W400" s="53"/>
      <c r="X400" s="53"/>
      <c r="Y400" s="53"/>
    </row>
    <row r="401" spans="1:25" ht="13.5" x14ac:dyDescent="0.25">
      <c r="A401" s="53"/>
      <c r="B401" s="53"/>
      <c r="C401" s="53"/>
      <c r="E401" s="53"/>
      <c r="G401" s="591"/>
      <c r="O401" s="397"/>
      <c r="Q401" s="53"/>
      <c r="R401" s="53"/>
      <c r="S401" s="53"/>
      <c r="T401" s="53"/>
      <c r="U401" s="53"/>
      <c r="V401" s="53"/>
      <c r="W401" s="53"/>
      <c r="X401" s="53"/>
      <c r="Y401" s="53"/>
    </row>
    <row r="402" spans="1:25" ht="13.5" x14ac:dyDescent="0.25">
      <c r="A402" s="53"/>
      <c r="B402" s="53"/>
      <c r="C402" s="53"/>
      <c r="E402" s="53"/>
      <c r="G402" s="591"/>
      <c r="O402" s="397"/>
      <c r="Q402" s="53"/>
      <c r="R402" s="53"/>
      <c r="S402" s="53"/>
      <c r="T402" s="53"/>
      <c r="U402" s="53"/>
      <c r="V402" s="53"/>
      <c r="W402" s="53"/>
      <c r="X402" s="53"/>
      <c r="Y402" s="53"/>
    </row>
    <row r="403" spans="1:25" ht="13.5" x14ac:dyDescent="0.25">
      <c r="A403" s="53"/>
      <c r="B403" s="53"/>
      <c r="C403" s="53"/>
      <c r="E403" s="53"/>
      <c r="G403" s="591"/>
      <c r="O403" s="397"/>
      <c r="Q403" s="53"/>
      <c r="R403" s="53"/>
      <c r="S403" s="53"/>
      <c r="T403" s="53"/>
      <c r="U403" s="53"/>
      <c r="V403" s="53"/>
      <c r="W403" s="53"/>
      <c r="X403" s="53"/>
      <c r="Y403" s="53"/>
    </row>
    <row r="404" spans="1:25" ht="13.5" x14ac:dyDescent="0.25">
      <c r="A404" s="53"/>
      <c r="B404" s="53"/>
      <c r="C404" s="53"/>
      <c r="E404" s="53"/>
      <c r="G404" s="591"/>
      <c r="O404" s="397"/>
      <c r="Q404" s="53"/>
      <c r="R404" s="53"/>
      <c r="S404" s="53"/>
      <c r="T404" s="53"/>
      <c r="U404" s="53"/>
      <c r="V404" s="53"/>
      <c r="W404" s="53"/>
      <c r="X404" s="53"/>
      <c r="Y404" s="53"/>
    </row>
    <row r="405" spans="1:25" ht="13.5" x14ac:dyDescent="0.25">
      <c r="A405" s="53"/>
      <c r="B405" s="53"/>
      <c r="C405" s="53"/>
      <c r="E405" s="53"/>
      <c r="G405" s="591"/>
      <c r="O405" s="397"/>
      <c r="Q405" s="53"/>
      <c r="R405" s="53"/>
      <c r="S405" s="53"/>
      <c r="T405" s="53"/>
      <c r="U405" s="53"/>
      <c r="V405" s="53"/>
      <c r="W405" s="53"/>
      <c r="X405" s="53"/>
      <c r="Y405" s="53"/>
    </row>
    <row r="406" spans="1:25" ht="13.5" x14ac:dyDescent="0.25">
      <c r="A406" s="53"/>
      <c r="B406" s="53"/>
      <c r="C406" s="53"/>
      <c r="E406" s="53"/>
      <c r="G406" s="591"/>
      <c r="O406" s="397"/>
      <c r="Q406" s="53"/>
      <c r="R406" s="53"/>
      <c r="S406" s="53"/>
      <c r="T406" s="53"/>
      <c r="U406" s="53"/>
      <c r="V406" s="53"/>
      <c r="W406" s="53"/>
      <c r="X406" s="53"/>
      <c r="Y406" s="53"/>
    </row>
    <row r="407" spans="1:25" ht="13.5" x14ac:dyDescent="0.25">
      <c r="A407" s="53"/>
      <c r="B407" s="53"/>
      <c r="C407" s="53"/>
      <c r="E407" s="53"/>
      <c r="G407" s="591"/>
      <c r="O407" s="397"/>
      <c r="Q407" s="53"/>
      <c r="R407" s="53"/>
      <c r="S407" s="53"/>
      <c r="T407" s="53"/>
      <c r="U407" s="53"/>
      <c r="V407" s="53"/>
      <c r="W407" s="53"/>
      <c r="X407" s="53"/>
      <c r="Y407" s="53"/>
    </row>
    <row r="408" spans="1:25" ht="13.5" x14ac:dyDescent="0.25">
      <c r="A408" s="53"/>
      <c r="B408" s="53"/>
      <c r="C408" s="53"/>
      <c r="E408" s="53"/>
      <c r="G408" s="591"/>
      <c r="O408" s="397"/>
      <c r="Q408" s="53"/>
      <c r="R408" s="53"/>
      <c r="S408" s="53"/>
      <c r="T408" s="53"/>
      <c r="U408" s="53"/>
      <c r="V408" s="53"/>
      <c r="W408" s="53"/>
      <c r="X408" s="53"/>
      <c r="Y408" s="53"/>
    </row>
    <row r="409" spans="1:25" ht="13.5" x14ac:dyDescent="0.25">
      <c r="A409" s="53"/>
      <c r="B409" s="53"/>
      <c r="C409" s="53"/>
      <c r="E409" s="53"/>
      <c r="G409" s="591"/>
      <c r="O409" s="397"/>
      <c r="Q409" s="53"/>
      <c r="R409" s="53"/>
      <c r="S409" s="53"/>
      <c r="T409" s="53"/>
      <c r="U409" s="53"/>
      <c r="V409" s="53"/>
      <c r="W409" s="53"/>
      <c r="X409" s="53"/>
      <c r="Y409" s="53"/>
    </row>
    <row r="410" spans="1:25" ht="13.5" x14ac:dyDescent="0.25">
      <c r="A410" s="53"/>
      <c r="B410" s="53"/>
      <c r="C410" s="53"/>
      <c r="E410" s="53"/>
      <c r="G410" s="591"/>
      <c r="O410" s="397"/>
      <c r="Q410" s="53"/>
      <c r="R410" s="53"/>
      <c r="S410" s="53"/>
      <c r="T410" s="53"/>
      <c r="U410" s="53"/>
      <c r="V410" s="53"/>
      <c r="W410" s="53"/>
      <c r="X410" s="53"/>
      <c r="Y410" s="53"/>
    </row>
    <row r="411" spans="1:25" ht="13.5" x14ac:dyDescent="0.25">
      <c r="A411" s="53"/>
      <c r="B411" s="53"/>
      <c r="C411" s="53"/>
      <c r="E411" s="53"/>
      <c r="G411" s="591"/>
      <c r="O411" s="397"/>
      <c r="Q411" s="53"/>
      <c r="R411" s="53"/>
      <c r="S411" s="53"/>
      <c r="T411" s="53"/>
      <c r="U411" s="53"/>
      <c r="V411" s="53"/>
      <c r="W411" s="53"/>
      <c r="X411" s="53"/>
      <c r="Y411" s="53"/>
    </row>
    <row r="412" spans="1:25" ht="13.5" x14ac:dyDescent="0.25">
      <c r="A412" s="53"/>
      <c r="B412" s="53"/>
      <c r="C412" s="53"/>
      <c r="E412" s="53"/>
      <c r="G412" s="591"/>
      <c r="O412" s="397"/>
      <c r="Q412" s="53"/>
      <c r="R412" s="53"/>
      <c r="S412" s="53"/>
      <c r="T412" s="53"/>
      <c r="U412" s="53"/>
      <c r="V412" s="53"/>
      <c r="W412" s="53"/>
      <c r="X412" s="53"/>
      <c r="Y412" s="53"/>
    </row>
    <row r="413" spans="1:25" ht="13.5" x14ac:dyDescent="0.25">
      <c r="A413" s="53"/>
      <c r="B413" s="53"/>
      <c r="C413" s="53"/>
      <c r="E413" s="53"/>
      <c r="G413" s="591"/>
      <c r="O413" s="397"/>
      <c r="Q413" s="53"/>
      <c r="R413" s="53"/>
      <c r="S413" s="53"/>
      <c r="T413" s="53"/>
      <c r="U413" s="53"/>
      <c r="V413" s="53"/>
      <c r="W413" s="53"/>
      <c r="X413" s="53"/>
      <c r="Y413" s="53"/>
    </row>
    <row r="414" spans="1:25" ht="13.5" x14ac:dyDescent="0.25">
      <c r="A414" s="53"/>
      <c r="B414" s="53"/>
      <c r="C414" s="53"/>
      <c r="E414" s="53"/>
      <c r="G414" s="591"/>
      <c r="O414" s="397"/>
      <c r="Q414" s="53"/>
      <c r="R414" s="53"/>
      <c r="S414" s="53"/>
      <c r="T414" s="53"/>
      <c r="U414" s="53"/>
      <c r="V414" s="53"/>
      <c r="W414" s="53"/>
      <c r="X414" s="53"/>
      <c r="Y414" s="53"/>
    </row>
    <row r="415" spans="1:25" ht="13.5" x14ac:dyDescent="0.25">
      <c r="A415" s="53"/>
      <c r="B415" s="53"/>
      <c r="C415" s="53"/>
      <c r="E415" s="53"/>
      <c r="G415" s="591"/>
      <c r="O415" s="397"/>
      <c r="Q415" s="53"/>
      <c r="R415" s="53"/>
      <c r="S415" s="53"/>
      <c r="T415" s="53"/>
      <c r="U415" s="53"/>
      <c r="V415" s="53"/>
      <c r="W415" s="53"/>
      <c r="X415" s="53"/>
      <c r="Y415" s="53"/>
    </row>
    <row r="416" spans="1:25" ht="13.5" x14ac:dyDescent="0.25">
      <c r="A416" s="53"/>
      <c r="B416" s="53"/>
      <c r="C416" s="53"/>
      <c r="E416" s="53"/>
      <c r="G416" s="591"/>
      <c r="O416" s="397"/>
      <c r="Q416" s="53"/>
      <c r="R416" s="53"/>
      <c r="S416" s="53"/>
      <c r="T416" s="53"/>
      <c r="U416" s="53"/>
      <c r="V416" s="53"/>
      <c r="W416" s="53"/>
      <c r="X416" s="53"/>
      <c r="Y416" s="53"/>
    </row>
    <row r="417" spans="1:25" ht="13.5" x14ac:dyDescent="0.25">
      <c r="A417" s="53"/>
      <c r="B417" s="53"/>
      <c r="C417" s="53"/>
      <c r="E417" s="53"/>
      <c r="G417" s="591"/>
      <c r="O417" s="397"/>
      <c r="Q417" s="53"/>
      <c r="R417" s="53"/>
      <c r="S417" s="53"/>
      <c r="T417" s="53"/>
      <c r="U417" s="53"/>
      <c r="V417" s="53"/>
      <c r="W417" s="53"/>
      <c r="X417" s="53"/>
      <c r="Y417" s="53"/>
    </row>
    <row r="418" spans="1:25" ht="13.5" x14ac:dyDescent="0.25">
      <c r="A418" s="53"/>
      <c r="B418" s="53"/>
      <c r="C418" s="53"/>
      <c r="E418" s="53"/>
      <c r="G418" s="591"/>
      <c r="O418" s="397"/>
      <c r="Q418" s="53"/>
      <c r="R418" s="53"/>
      <c r="S418" s="53"/>
      <c r="T418" s="53"/>
      <c r="U418" s="53"/>
      <c r="V418" s="53"/>
      <c r="W418" s="53"/>
      <c r="X418" s="53"/>
      <c r="Y418" s="53"/>
    </row>
    <row r="419" spans="1:25" ht="13.5" x14ac:dyDescent="0.25">
      <c r="A419" s="53"/>
      <c r="B419" s="53"/>
      <c r="C419" s="53"/>
      <c r="E419" s="53"/>
      <c r="G419" s="591"/>
      <c r="O419" s="397"/>
      <c r="Q419" s="53"/>
      <c r="R419" s="53"/>
      <c r="S419" s="53"/>
      <c r="T419" s="53"/>
      <c r="U419" s="53"/>
      <c r="V419" s="53"/>
      <c r="W419" s="53"/>
      <c r="X419" s="53"/>
      <c r="Y419" s="53"/>
    </row>
    <row r="420" spans="1:25" ht="13.5" x14ac:dyDescent="0.25">
      <c r="A420" s="53"/>
      <c r="B420" s="53"/>
      <c r="C420" s="53"/>
      <c r="E420" s="53"/>
      <c r="G420" s="591"/>
      <c r="O420" s="397"/>
      <c r="Q420" s="53"/>
      <c r="R420" s="53"/>
      <c r="S420" s="53"/>
      <c r="T420" s="53"/>
      <c r="U420" s="53"/>
      <c r="V420" s="53"/>
      <c r="W420" s="53"/>
      <c r="X420" s="53"/>
      <c r="Y420" s="53"/>
    </row>
    <row r="421" spans="1:25" ht="13.5" x14ac:dyDescent="0.25">
      <c r="A421" s="53"/>
      <c r="B421" s="53"/>
      <c r="C421" s="53"/>
      <c r="E421" s="53"/>
      <c r="G421" s="591"/>
      <c r="O421" s="397"/>
      <c r="Q421" s="53"/>
      <c r="R421" s="53"/>
      <c r="S421" s="53"/>
      <c r="T421" s="53"/>
      <c r="U421" s="53"/>
      <c r="V421" s="53"/>
      <c r="W421" s="53"/>
      <c r="X421" s="53"/>
      <c r="Y421" s="53"/>
    </row>
    <row r="422" spans="1:25" ht="13.5" x14ac:dyDescent="0.25">
      <c r="A422" s="53"/>
      <c r="B422" s="53"/>
      <c r="C422" s="53"/>
      <c r="E422" s="53"/>
      <c r="G422" s="591"/>
      <c r="O422" s="397"/>
      <c r="Q422" s="53"/>
      <c r="R422" s="53"/>
      <c r="S422" s="53"/>
      <c r="T422" s="53"/>
      <c r="U422" s="53"/>
      <c r="V422" s="53"/>
      <c r="W422" s="53"/>
      <c r="X422" s="53"/>
      <c r="Y422" s="53"/>
    </row>
    <row r="423" spans="1:25" ht="13.5" x14ac:dyDescent="0.25">
      <c r="A423" s="53"/>
      <c r="B423" s="53"/>
      <c r="C423" s="53"/>
      <c r="E423" s="53"/>
      <c r="G423" s="591"/>
      <c r="O423" s="397"/>
      <c r="Q423" s="53"/>
      <c r="R423" s="53"/>
      <c r="S423" s="53"/>
      <c r="T423" s="53"/>
      <c r="U423" s="53"/>
      <c r="V423" s="53"/>
      <c r="W423" s="53"/>
      <c r="X423" s="53"/>
      <c r="Y423" s="53"/>
    </row>
    <row r="424" spans="1:25" ht="13.5" x14ac:dyDescent="0.25">
      <c r="A424" s="53"/>
      <c r="B424" s="53"/>
      <c r="C424" s="53"/>
      <c r="E424" s="53"/>
      <c r="G424" s="591"/>
      <c r="O424" s="397"/>
      <c r="Q424" s="53"/>
      <c r="R424" s="53"/>
      <c r="S424" s="53"/>
      <c r="T424" s="53"/>
      <c r="U424" s="53"/>
      <c r="V424" s="53"/>
      <c r="W424" s="53"/>
      <c r="X424" s="53"/>
      <c r="Y424" s="53"/>
    </row>
    <row r="425" spans="1:25" ht="13.5" x14ac:dyDescent="0.25">
      <c r="A425" s="53"/>
      <c r="B425" s="53"/>
      <c r="C425" s="53"/>
      <c r="E425" s="53"/>
      <c r="G425" s="591"/>
      <c r="O425" s="397"/>
      <c r="Q425" s="53"/>
      <c r="R425" s="53"/>
      <c r="S425" s="53"/>
      <c r="T425" s="53"/>
      <c r="U425" s="53"/>
      <c r="V425" s="53"/>
      <c r="W425" s="53"/>
      <c r="X425" s="53"/>
      <c r="Y425" s="53"/>
    </row>
    <row r="426" spans="1:25" ht="13.5" x14ac:dyDescent="0.25">
      <c r="A426" s="53"/>
      <c r="B426" s="53"/>
      <c r="C426" s="53"/>
      <c r="E426" s="53"/>
      <c r="G426" s="591"/>
      <c r="O426" s="397"/>
      <c r="Q426" s="53"/>
      <c r="R426" s="53"/>
      <c r="S426" s="53"/>
      <c r="T426" s="53"/>
      <c r="U426" s="53"/>
      <c r="V426" s="53"/>
      <c r="W426" s="53"/>
      <c r="X426" s="53"/>
      <c r="Y426" s="53"/>
    </row>
    <row r="427" spans="1:25" ht="13.5" x14ac:dyDescent="0.25">
      <c r="A427" s="53"/>
      <c r="B427" s="53"/>
      <c r="C427" s="53"/>
      <c r="E427" s="53"/>
      <c r="G427" s="591"/>
      <c r="O427" s="397"/>
      <c r="Q427" s="53"/>
      <c r="R427" s="53"/>
      <c r="S427" s="53"/>
      <c r="T427" s="53"/>
      <c r="U427" s="53"/>
      <c r="V427" s="53"/>
      <c r="W427" s="53"/>
      <c r="X427" s="53"/>
      <c r="Y427" s="53"/>
    </row>
    <row r="428" spans="1:25" ht="13.5" x14ac:dyDescent="0.25">
      <c r="A428" s="53"/>
      <c r="B428" s="53"/>
      <c r="C428" s="53"/>
      <c r="E428" s="53"/>
      <c r="G428" s="591"/>
      <c r="O428" s="397"/>
      <c r="Q428" s="53"/>
      <c r="R428" s="53"/>
      <c r="S428" s="53"/>
      <c r="T428" s="53"/>
      <c r="U428" s="53"/>
      <c r="V428" s="53"/>
      <c r="W428" s="53"/>
      <c r="X428" s="53"/>
      <c r="Y428" s="53"/>
    </row>
    <row r="429" spans="1:25" ht="13.5" x14ac:dyDescent="0.25">
      <c r="A429" s="53"/>
      <c r="B429" s="53"/>
      <c r="C429" s="53"/>
      <c r="E429" s="53"/>
      <c r="G429" s="591"/>
      <c r="O429" s="397"/>
      <c r="Q429" s="53"/>
      <c r="R429" s="53"/>
      <c r="S429" s="53"/>
      <c r="T429" s="53"/>
      <c r="U429" s="53"/>
      <c r="V429" s="53"/>
      <c r="W429" s="53"/>
      <c r="X429" s="53"/>
      <c r="Y429" s="53"/>
    </row>
    <row r="430" spans="1:25" ht="13.5" x14ac:dyDescent="0.25">
      <c r="A430" s="53"/>
      <c r="B430" s="53"/>
      <c r="C430" s="53"/>
      <c r="E430" s="53"/>
      <c r="G430" s="591"/>
      <c r="O430" s="397"/>
      <c r="Q430" s="53"/>
      <c r="R430" s="53"/>
      <c r="S430" s="53"/>
      <c r="T430" s="53"/>
      <c r="U430" s="53"/>
      <c r="V430" s="53"/>
      <c r="W430" s="53"/>
      <c r="X430" s="53"/>
      <c r="Y430" s="53"/>
    </row>
    <row r="431" spans="1:25" ht="13.5" x14ac:dyDescent="0.25">
      <c r="A431" s="53"/>
      <c r="B431" s="53"/>
      <c r="C431" s="53"/>
      <c r="E431" s="53"/>
      <c r="G431" s="591"/>
      <c r="O431" s="397"/>
      <c r="Q431" s="53"/>
      <c r="R431" s="53"/>
      <c r="S431" s="53"/>
      <c r="T431" s="53"/>
      <c r="U431" s="53"/>
      <c r="V431" s="53"/>
      <c r="W431" s="53"/>
      <c r="X431" s="53"/>
      <c r="Y431" s="53"/>
    </row>
    <row r="432" spans="1:25" ht="13.5" x14ac:dyDescent="0.25">
      <c r="A432" s="53"/>
      <c r="B432" s="53"/>
      <c r="C432" s="53"/>
      <c r="E432" s="53"/>
      <c r="G432" s="591"/>
      <c r="O432" s="397"/>
      <c r="Q432" s="53"/>
      <c r="R432" s="53"/>
      <c r="S432" s="53"/>
      <c r="T432" s="53"/>
      <c r="U432" s="53"/>
      <c r="V432" s="53"/>
      <c r="W432" s="53"/>
      <c r="X432" s="53"/>
      <c r="Y432" s="53"/>
    </row>
    <row r="433" spans="1:25" ht="13.5" x14ac:dyDescent="0.25">
      <c r="A433" s="53"/>
      <c r="B433" s="53"/>
      <c r="C433" s="53"/>
      <c r="E433" s="53"/>
      <c r="G433" s="591"/>
      <c r="O433" s="397"/>
      <c r="Q433" s="53"/>
      <c r="R433" s="53"/>
      <c r="S433" s="53"/>
      <c r="T433" s="53"/>
      <c r="U433" s="53"/>
      <c r="V433" s="53"/>
      <c r="W433" s="53"/>
      <c r="X433" s="53"/>
      <c r="Y433" s="53"/>
    </row>
    <row r="434" spans="1:25" ht="13.5" x14ac:dyDescent="0.25">
      <c r="A434" s="53"/>
      <c r="B434" s="53"/>
      <c r="C434" s="53"/>
      <c r="E434" s="53"/>
      <c r="G434" s="591"/>
      <c r="O434" s="397"/>
      <c r="Q434" s="53"/>
      <c r="R434" s="53"/>
      <c r="S434" s="53"/>
      <c r="T434" s="53"/>
      <c r="U434" s="53"/>
      <c r="V434" s="53"/>
      <c r="W434" s="53"/>
      <c r="X434" s="53"/>
      <c r="Y434" s="53"/>
    </row>
    <row r="435" spans="1:25" ht="13.5" x14ac:dyDescent="0.25">
      <c r="A435" s="53"/>
      <c r="B435" s="53"/>
      <c r="C435" s="53"/>
      <c r="E435" s="53"/>
      <c r="G435" s="591"/>
      <c r="O435" s="397"/>
      <c r="Q435" s="53"/>
      <c r="R435" s="53"/>
      <c r="S435" s="53"/>
      <c r="T435" s="53"/>
      <c r="U435" s="53"/>
      <c r="V435" s="53"/>
      <c r="W435" s="53"/>
      <c r="X435" s="53"/>
      <c r="Y435" s="53"/>
    </row>
    <row r="436" spans="1:25" ht="13.5" x14ac:dyDescent="0.25">
      <c r="A436" s="53"/>
      <c r="B436" s="53"/>
      <c r="C436" s="53"/>
      <c r="E436" s="53"/>
      <c r="G436" s="591"/>
      <c r="O436" s="397"/>
      <c r="Q436" s="53"/>
      <c r="R436" s="53"/>
      <c r="S436" s="53"/>
      <c r="T436" s="53"/>
      <c r="U436" s="53"/>
      <c r="V436" s="53"/>
      <c r="W436" s="53"/>
      <c r="X436" s="53"/>
      <c r="Y436" s="53"/>
    </row>
    <row r="437" spans="1:25" ht="13.5" x14ac:dyDescent="0.25">
      <c r="A437" s="53"/>
      <c r="B437" s="53"/>
      <c r="C437" s="53"/>
      <c r="E437" s="53"/>
      <c r="G437" s="591"/>
      <c r="O437" s="397"/>
      <c r="Q437" s="53"/>
      <c r="R437" s="53"/>
      <c r="S437" s="53"/>
      <c r="T437" s="53"/>
      <c r="U437" s="53"/>
      <c r="V437" s="53"/>
      <c r="W437" s="53"/>
      <c r="X437" s="53"/>
      <c r="Y437" s="53"/>
    </row>
    <row r="438" spans="1:25" ht="13.5" x14ac:dyDescent="0.25">
      <c r="A438" s="53"/>
      <c r="B438" s="53"/>
      <c r="C438" s="53"/>
      <c r="E438" s="53"/>
      <c r="G438" s="591"/>
      <c r="O438" s="397"/>
      <c r="Q438" s="53"/>
      <c r="R438" s="53"/>
      <c r="S438" s="53"/>
      <c r="T438" s="53"/>
      <c r="U438" s="53"/>
      <c r="V438" s="53"/>
      <c r="W438" s="53"/>
      <c r="X438" s="53"/>
      <c r="Y438" s="53"/>
    </row>
    <row r="439" spans="1:25" ht="13.5" x14ac:dyDescent="0.25">
      <c r="A439" s="53"/>
      <c r="B439" s="53"/>
      <c r="C439" s="53"/>
      <c r="E439" s="53"/>
      <c r="G439" s="591"/>
      <c r="O439" s="397"/>
      <c r="Q439" s="53"/>
      <c r="R439" s="53"/>
      <c r="S439" s="53"/>
      <c r="T439" s="53"/>
      <c r="U439" s="53"/>
      <c r="V439" s="53"/>
      <c r="W439" s="53"/>
      <c r="X439" s="53"/>
      <c r="Y439" s="53"/>
    </row>
    <row r="440" spans="1:25" ht="13.5" x14ac:dyDescent="0.25">
      <c r="A440" s="53"/>
      <c r="B440" s="53"/>
      <c r="C440" s="53"/>
      <c r="E440" s="53"/>
      <c r="G440" s="591"/>
      <c r="O440" s="397"/>
      <c r="Q440" s="53"/>
      <c r="R440" s="53"/>
      <c r="S440" s="53"/>
      <c r="T440" s="53"/>
      <c r="U440" s="53"/>
      <c r="V440" s="53"/>
      <c r="W440" s="53"/>
      <c r="X440" s="53"/>
      <c r="Y440" s="53"/>
    </row>
    <row r="441" spans="1:25" ht="13.5" x14ac:dyDescent="0.25">
      <c r="A441" s="53"/>
      <c r="B441" s="53"/>
      <c r="C441" s="53"/>
      <c r="E441" s="53"/>
      <c r="G441" s="591"/>
      <c r="O441" s="397"/>
      <c r="Q441" s="53"/>
      <c r="R441" s="53"/>
      <c r="S441" s="53"/>
      <c r="T441" s="53"/>
      <c r="U441" s="53"/>
      <c r="V441" s="53"/>
      <c r="W441" s="53"/>
      <c r="X441" s="53"/>
      <c r="Y441" s="53"/>
    </row>
    <row r="442" spans="1:25" ht="13.5" x14ac:dyDescent="0.25">
      <c r="A442" s="53"/>
      <c r="B442" s="53"/>
      <c r="C442" s="53"/>
      <c r="E442" s="53"/>
      <c r="G442" s="591"/>
      <c r="O442" s="397"/>
      <c r="Q442" s="53"/>
      <c r="R442" s="53"/>
      <c r="S442" s="53"/>
      <c r="T442" s="53"/>
      <c r="U442" s="53"/>
      <c r="V442" s="53"/>
      <c r="W442" s="53"/>
      <c r="X442" s="53"/>
      <c r="Y442" s="53"/>
    </row>
    <row r="443" spans="1:25" ht="13.5" x14ac:dyDescent="0.25">
      <c r="A443" s="53"/>
      <c r="B443" s="53"/>
      <c r="C443" s="53"/>
      <c r="E443" s="53"/>
      <c r="G443" s="591"/>
      <c r="O443" s="397"/>
      <c r="Q443" s="53"/>
      <c r="R443" s="53"/>
      <c r="S443" s="53"/>
      <c r="T443" s="53"/>
      <c r="U443" s="53"/>
      <c r="V443" s="53"/>
      <c r="W443" s="53"/>
      <c r="X443" s="53"/>
      <c r="Y443" s="53"/>
    </row>
    <row r="444" spans="1:25" ht="13.5" x14ac:dyDescent="0.25">
      <c r="A444" s="53"/>
      <c r="B444" s="53"/>
      <c r="C444" s="53"/>
      <c r="E444" s="53"/>
      <c r="G444" s="591"/>
      <c r="O444" s="397"/>
      <c r="Q444" s="53"/>
      <c r="R444" s="53"/>
      <c r="S444" s="53"/>
      <c r="T444" s="53"/>
      <c r="U444" s="53"/>
      <c r="V444" s="53"/>
      <c r="W444" s="53"/>
      <c r="X444" s="53"/>
      <c r="Y444" s="53"/>
    </row>
    <row r="445" spans="1:25" ht="13.5" x14ac:dyDescent="0.25">
      <c r="A445" s="53"/>
      <c r="B445" s="53"/>
      <c r="C445" s="53"/>
      <c r="E445" s="53"/>
      <c r="G445" s="591"/>
      <c r="O445" s="397"/>
      <c r="Q445" s="53"/>
      <c r="R445" s="53"/>
      <c r="S445" s="53"/>
      <c r="T445" s="53"/>
      <c r="U445" s="53"/>
      <c r="V445" s="53"/>
      <c r="W445" s="53"/>
      <c r="X445" s="53"/>
      <c r="Y445" s="53"/>
    </row>
    <row r="446" spans="1:25" ht="13.5" x14ac:dyDescent="0.25">
      <c r="A446" s="53"/>
      <c r="B446" s="53"/>
      <c r="C446" s="53"/>
      <c r="E446" s="53"/>
      <c r="G446" s="591"/>
      <c r="O446" s="397"/>
      <c r="Q446" s="53"/>
      <c r="R446" s="53"/>
      <c r="S446" s="53"/>
      <c r="T446" s="53"/>
      <c r="U446" s="53"/>
      <c r="V446" s="53"/>
      <c r="W446" s="53"/>
      <c r="X446" s="53"/>
      <c r="Y446" s="53"/>
    </row>
    <row r="447" spans="1:25" ht="13.5" x14ac:dyDescent="0.25">
      <c r="A447" s="53"/>
      <c r="B447" s="53"/>
      <c r="C447" s="53"/>
      <c r="E447" s="53"/>
      <c r="G447" s="591"/>
      <c r="O447" s="397"/>
      <c r="Q447" s="53"/>
      <c r="R447" s="53"/>
      <c r="S447" s="53"/>
      <c r="T447" s="53"/>
      <c r="U447" s="53"/>
      <c r="V447" s="53"/>
      <c r="W447" s="53"/>
      <c r="X447" s="53"/>
      <c r="Y447" s="53"/>
    </row>
    <row r="448" spans="1:25" ht="13.5" x14ac:dyDescent="0.25">
      <c r="A448" s="53"/>
      <c r="B448" s="53"/>
      <c r="C448" s="53"/>
      <c r="E448" s="53"/>
      <c r="G448" s="591"/>
      <c r="O448" s="397"/>
      <c r="Q448" s="53"/>
      <c r="R448" s="53"/>
      <c r="S448" s="53"/>
      <c r="T448" s="53"/>
      <c r="U448" s="53"/>
      <c r="V448" s="53"/>
      <c r="W448" s="53"/>
      <c r="X448" s="53"/>
      <c r="Y448" s="53"/>
    </row>
    <row r="449" spans="1:25" ht="13.5" x14ac:dyDescent="0.25">
      <c r="A449" s="53"/>
      <c r="B449" s="53"/>
      <c r="C449" s="53"/>
      <c r="E449" s="53"/>
      <c r="G449" s="591"/>
      <c r="O449" s="397"/>
      <c r="Q449" s="53"/>
      <c r="R449" s="53"/>
      <c r="S449" s="53"/>
      <c r="T449" s="53"/>
      <c r="U449" s="53"/>
      <c r="V449" s="53"/>
      <c r="W449" s="53"/>
      <c r="X449" s="53"/>
      <c r="Y449" s="53"/>
    </row>
    <row r="450" spans="1:25" ht="13.5" x14ac:dyDescent="0.25">
      <c r="A450" s="53"/>
      <c r="B450" s="53"/>
      <c r="C450" s="53"/>
      <c r="E450" s="53"/>
      <c r="G450" s="591"/>
      <c r="O450" s="397"/>
      <c r="Q450" s="53"/>
      <c r="R450" s="53"/>
      <c r="S450" s="53"/>
      <c r="T450" s="53"/>
      <c r="U450" s="53"/>
      <c r="V450" s="53"/>
      <c r="W450" s="53"/>
      <c r="X450" s="53"/>
      <c r="Y450" s="53"/>
    </row>
    <row r="451" spans="1:25" ht="13.5" x14ac:dyDescent="0.25">
      <c r="A451" s="53"/>
      <c r="B451" s="53"/>
      <c r="C451" s="53"/>
      <c r="E451" s="53"/>
      <c r="G451" s="591"/>
      <c r="O451" s="397"/>
      <c r="Q451" s="53"/>
      <c r="R451" s="53"/>
      <c r="S451" s="53"/>
      <c r="T451" s="53"/>
      <c r="U451" s="53"/>
      <c r="V451" s="53"/>
      <c r="W451" s="53"/>
      <c r="X451" s="53"/>
      <c r="Y451" s="53"/>
    </row>
    <row r="452" spans="1:25" ht="13.5" x14ac:dyDescent="0.25">
      <c r="A452" s="53"/>
      <c r="B452" s="53"/>
      <c r="C452" s="53"/>
      <c r="E452" s="53"/>
      <c r="G452" s="591"/>
      <c r="O452" s="397"/>
      <c r="Q452" s="53"/>
      <c r="R452" s="53"/>
      <c r="S452" s="53"/>
      <c r="T452" s="53"/>
      <c r="U452" s="53"/>
      <c r="V452" s="53"/>
      <c r="W452" s="53"/>
      <c r="X452" s="53"/>
      <c r="Y452" s="53"/>
    </row>
    <row r="453" spans="1:25" ht="13.5" x14ac:dyDescent="0.25">
      <c r="A453" s="53"/>
      <c r="B453" s="53"/>
      <c r="C453" s="53"/>
      <c r="E453" s="53"/>
      <c r="G453" s="591"/>
      <c r="O453" s="397"/>
      <c r="Q453" s="53"/>
      <c r="R453" s="53"/>
      <c r="S453" s="53"/>
      <c r="T453" s="53"/>
      <c r="U453" s="53"/>
      <c r="V453" s="53"/>
      <c r="W453" s="53"/>
      <c r="X453" s="53"/>
      <c r="Y453" s="53"/>
    </row>
    <row r="454" spans="1:25" ht="13.5" x14ac:dyDescent="0.25">
      <c r="A454" s="53"/>
      <c r="B454" s="53"/>
      <c r="C454" s="53"/>
      <c r="E454" s="53"/>
      <c r="G454" s="591"/>
      <c r="O454" s="397"/>
      <c r="Q454" s="53"/>
      <c r="R454" s="53"/>
      <c r="S454" s="53"/>
      <c r="T454" s="53"/>
      <c r="U454" s="53"/>
      <c r="V454" s="53"/>
      <c r="W454" s="53"/>
      <c r="X454" s="53"/>
      <c r="Y454" s="53"/>
    </row>
    <row r="455" spans="1:25" ht="13.5" x14ac:dyDescent="0.25">
      <c r="A455" s="53"/>
      <c r="B455" s="53"/>
      <c r="C455" s="53"/>
      <c r="E455" s="53"/>
      <c r="G455" s="591"/>
      <c r="O455" s="397"/>
      <c r="Q455" s="53"/>
      <c r="R455" s="53"/>
      <c r="S455" s="53"/>
      <c r="T455" s="53"/>
      <c r="U455" s="53"/>
      <c r="V455" s="53"/>
      <c r="W455" s="53"/>
      <c r="X455" s="53"/>
      <c r="Y455" s="53"/>
    </row>
    <row r="456" spans="1:25" ht="13.5" x14ac:dyDescent="0.25">
      <c r="A456" s="53"/>
      <c r="B456" s="53"/>
      <c r="C456" s="53"/>
      <c r="E456" s="53"/>
      <c r="G456" s="591"/>
      <c r="O456" s="397"/>
      <c r="Q456" s="53"/>
      <c r="R456" s="53"/>
      <c r="S456" s="53"/>
      <c r="T456" s="53"/>
      <c r="U456" s="53"/>
      <c r="V456" s="53"/>
      <c r="W456" s="53"/>
      <c r="X456" s="53"/>
      <c r="Y456" s="53"/>
    </row>
    <row r="457" spans="1:25" ht="13.5" x14ac:dyDescent="0.25">
      <c r="A457" s="53"/>
      <c r="B457" s="53"/>
      <c r="C457" s="53"/>
      <c r="E457" s="53"/>
      <c r="G457" s="591"/>
      <c r="O457" s="397"/>
      <c r="Q457" s="53"/>
      <c r="R457" s="53"/>
      <c r="S457" s="53"/>
      <c r="T457" s="53"/>
      <c r="U457" s="53"/>
      <c r="V457" s="53"/>
      <c r="W457" s="53"/>
      <c r="X457" s="53"/>
      <c r="Y457" s="53"/>
    </row>
    <row r="458" spans="1:25" ht="13.5" x14ac:dyDescent="0.25">
      <c r="A458" s="53"/>
      <c r="B458" s="53"/>
      <c r="C458" s="53"/>
      <c r="E458" s="53"/>
      <c r="G458" s="591"/>
      <c r="O458" s="397"/>
      <c r="Q458" s="53"/>
      <c r="R458" s="53"/>
      <c r="S458" s="53"/>
      <c r="T458" s="53"/>
      <c r="U458" s="53"/>
      <c r="V458" s="53"/>
      <c r="W458" s="53"/>
      <c r="X458" s="53"/>
      <c r="Y458" s="53"/>
    </row>
    <row r="459" spans="1:25" ht="13.5" x14ac:dyDescent="0.25">
      <c r="A459" s="53"/>
      <c r="B459" s="53"/>
      <c r="C459" s="53"/>
      <c r="E459" s="53"/>
      <c r="G459" s="591"/>
      <c r="O459" s="397"/>
      <c r="Q459" s="53"/>
      <c r="R459" s="53"/>
      <c r="S459" s="53"/>
      <c r="T459" s="53"/>
      <c r="U459" s="53"/>
      <c r="V459" s="53"/>
      <c r="W459" s="53"/>
      <c r="X459" s="53"/>
      <c r="Y459" s="53"/>
    </row>
    <row r="460" spans="1:25" ht="13.5" x14ac:dyDescent="0.25">
      <c r="A460" s="53"/>
      <c r="B460" s="53"/>
      <c r="C460" s="53"/>
      <c r="E460" s="53"/>
      <c r="G460" s="591"/>
      <c r="O460" s="397"/>
      <c r="Q460" s="53"/>
      <c r="R460" s="53"/>
      <c r="S460" s="53"/>
      <c r="T460" s="53"/>
      <c r="U460" s="53"/>
      <c r="V460" s="53"/>
      <c r="W460" s="53"/>
      <c r="X460" s="53"/>
      <c r="Y460" s="53"/>
    </row>
    <row r="461" spans="1:25" ht="13.5" x14ac:dyDescent="0.25">
      <c r="A461" s="53"/>
      <c r="B461" s="53"/>
      <c r="C461" s="53"/>
      <c r="E461" s="53"/>
      <c r="G461" s="591"/>
      <c r="O461" s="397"/>
      <c r="Q461" s="53"/>
      <c r="R461" s="53"/>
      <c r="S461" s="53"/>
      <c r="T461" s="53"/>
      <c r="U461" s="53"/>
      <c r="V461" s="53"/>
      <c r="W461" s="53"/>
      <c r="X461" s="53"/>
      <c r="Y461" s="53"/>
    </row>
    <row r="462" spans="1:25" ht="13.5" x14ac:dyDescent="0.25">
      <c r="A462" s="53"/>
      <c r="B462" s="53"/>
      <c r="C462" s="53"/>
      <c r="E462" s="53"/>
      <c r="G462" s="591"/>
      <c r="O462" s="397"/>
      <c r="Q462" s="53"/>
      <c r="R462" s="53"/>
      <c r="S462" s="53"/>
      <c r="T462" s="53"/>
      <c r="U462" s="53"/>
      <c r="V462" s="53"/>
      <c r="W462" s="53"/>
      <c r="X462" s="53"/>
      <c r="Y462" s="53"/>
    </row>
    <row r="463" spans="1:25" ht="13.5" x14ac:dyDescent="0.25">
      <c r="A463" s="53"/>
      <c r="B463" s="53"/>
      <c r="C463" s="53"/>
      <c r="E463" s="53"/>
      <c r="G463" s="591"/>
      <c r="O463" s="397"/>
      <c r="Q463" s="53"/>
      <c r="R463" s="53"/>
      <c r="S463" s="53"/>
      <c r="T463" s="53"/>
      <c r="U463" s="53"/>
      <c r="V463" s="53"/>
      <c r="W463" s="53"/>
      <c r="X463" s="53"/>
      <c r="Y463" s="53"/>
    </row>
    <row r="464" spans="1:25" ht="13.5" x14ac:dyDescent="0.25">
      <c r="A464" s="53"/>
      <c r="B464" s="53"/>
      <c r="C464" s="53"/>
      <c r="E464" s="53"/>
      <c r="G464" s="591"/>
      <c r="O464" s="397"/>
      <c r="Q464" s="53"/>
      <c r="R464" s="53"/>
      <c r="S464" s="53"/>
      <c r="T464" s="53"/>
      <c r="U464" s="53"/>
      <c r="V464" s="53"/>
      <c r="W464" s="53"/>
      <c r="X464" s="53"/>
      <c r="Y464" s="53"/>
    </row>
    <row r="465" spans="1:25" ht="13.5" x14ac:dyDescent="0.25">
      <c r="A465" s="53"/>
      <c r="B465" s="53"/>
      <c r="C465" s="53"/>
      <c r="E465" s="53"/>
      <c r="G465" s="591"/>
      <c r="O465" s="397"/>
      <c r="Q465" s="53"/>
      <c r="R465" s="53"/>
      <c r="S465" s="53"/>
      <c r="T465" s="53"/>
      <c r="U465" s="53"/>
      <c r="V465" s="53"/>
      <c r="W465" s="53"/>
      <c r="X465" s="53"/>
      <c r="Y465" s="53"/>
    </row>
    <row r="466" spans="1:25" ht="13.5" x14ac:dyDescent="0.25">
      <c r="A466" s="53"/>
      <c r="B466" s="53"/>
      <c r="C466" s="53"/>
      <c r="E466" s="53"/>
      <c r="G466" s="591"/>
      <c r="O466" s="397"/>
      <c r="Q466" s="53"/>
      <c r="R466" s="53"/>
      <c r="S466" s="53"/>
      <c r="T466" s="53"/>
      <c r="U466" s="53"/>
      <c r="V466" s="53"/>
      <c r="W466" s="53"/>
      <c r="X466" s="53"/>
      <c r="Y466" s="53"/>
    </row>
    <row r="467" spans="1:25" ht="13.5" x14ac:dyDescent="0.25">
      <c r="A467" s="53"/>
      <c r="B467" s="53"/>
      <c r="C467" s="53"/>
      <c r="E467" s="53"/>
      <c r="G467" s="591"/>
      <c r="O467" s="397"/>
      <c r="Q467" s="53"/>
      <c r="R467" s="53"/>
      <c r="S467" s="53"/>
      <c r="T467" s="53"/>
      <c r="U467" s="53"/>
      <c r="V467" s="53"/>
      <c r="W467" s="53"/>
      <c r="X467" s="53"/>
      <c r="Y467" s="53"/>
    </row>
    <row r="468" spans="1:25" ht="13.5" x14ac:dyDescent="0.25">
      <c r="A468" s="53"/>
      <c r="B468" s="53"/>
      <c r="C468" s="53"/>
      <c r="E468" s="53"/>
      <c r="G468" s="591"/>
      <c r="O468" s="397"/>
      <c r="Q468" s="53"/>
      <c r="R468" s="53"/>
      <c r="S468" s="53"/>
      <c r="T468" s="53"/>
      <c r="U468" s="53"/>
      <c r="V468" s="53"/>
      <c r="W468" s="53"/>
      <c r="X468" s="53"/>
      <c r="Y468" s="53"/>
    </row>
    <row r="469" spans="1:25" ht="13.5" x14ac:dyDescent="0.25">
      <c r="A469" s="53"/>
      <c r="B469" s="53"/>
      <c r="C469" s="53"/>
      <c r="E469" s="53"/>
      <c r="G469" s="591"/>
      <c r="O469" s="397"/>
      <c r="Q469" s="53"/>
      <c r="R469" s="53"/>
      <c r="S469" s="53"/>
      <c r="T469" s="53"/>
      <c r="U469" s="53"/>
      <c r="V469" s="53"/>
      <c r="W469" s="53"/>
      <c r="X469" s="53"/>
      <c r="Y469" s="53"/>
    </row>
    <row r="470" spans="1:25" ht="13.5" x14ac:dyDescent="0.25">
      <c r="A470" s="53"/>
      <c r="B470" s="53"/>
      <c r="C470" s="53"/>
      <c r="E470" s="53"/>
      <c r="G470" s="591"/>
      <c r="O470" s="397"/>
      <c r="Q470" s="53"/>
      <c r="R470" s="53"/>
      <c r="S470" s="53"/>
      <c r="T470" s="53"/>
      <c r="U470" s="53"/>
      <c r="V470" s="53"/>
      <c r="W470" s="53"/>
      <c r="X470" s="53"/>
      <c r="Y470" s="53"/>
    </row>
    <row r="471" spans="1:25" ht="13.5" x14ac:dyDescent="0.25">
      <c r="A471" s="53"/>
      <c r="B471" s="53"/>
      <c r="C471" s="53"/>
      <c r="E471" s="53"/>
      <c r="G471" s="591"/>
      <c r="O471" s="397"/>
      <c r="Q471" s="53"/>
      <c r="R471" s="53"/>
      <c r="S471" s="53"/>
      <c r="T471" s="53"/>
      <c r="U471" s="53"/>
      <c r="V471" s="53"/>
      <c r="W471" s="53"/>
      <c r="X471" s="53"/>
      <c r="Y471" s="53"/>
    </row>
    <row r="472" spans="1:25" ht="13.5" x14ac:dyDescent="0.25">
      <c r="A472" s="53"/>
      <c r="B472" s="53"/>
      <c r="C472" s="53"/>
      <c r="E472" s="53"/>
      <c r="G472" s="591"/>
      <c r="O472" s="397"/>
      <c r="Q472" s="53"/>
      <c r="R472" s="53"/>
      <c r="S472" s="53"/>
      <c r="T472" s="53"/>
      <c r="U472" s="53"/>
      <c r="V472" s="53"/>
      <c r="W472" s="53"/>
      <c r="X472" s="53"/>
      <c r="Y472" s="53"/>
    </row>
    <row r="473" spans="1:25" ht="13.5" x14ac:dyDescent="0.25">
      <c r="A473" s="53"/>
      <c r="B473" s="53"/>
      <c r="C473" s="53"/>
      <c r="E473" s="53"/>
      <c r="G473" s="591"/>
      <c r="O473" s="397"/>
      <c r="Q473" s="53"/>
      <c r="R473" s="53"/>
      <c r="S473" s="53"/>
      <c r="T473" s="53"/>
      <c r="U473" s="53"/>
      <c r="V473" s="53"/>
      <c r="W473" s="53"/>
      <c r="X473" s="53"/>
      <c r="Y473" s="53"/>
    </row>
    <row r="474" spans="1:25" ht="13.5" x14ac:dyDescent="0.25">
      <c r="A474" s="53"/>
      <c r="B474" s="53"/>
      <c r="C474" s="53"/>
      <c r="E474" s="53"/>
      <c r="G474" s="591"/>
      <c r="O474" s="397"/>
      <c r="Q474" s="53"/>
      <c r="R474" s="53"/>
      <c r="S474" s="53"/>
      <c r="T474" s="53"/>
      <c r="U474" s="53"/>
      <c r="V474" s="53"/>
      <c r="W474" s="53"/>
      <c r="X474" s="53"/>
      <c r="Y474" s="53"/>
    </row>
    <row r="475" spans="1:25" ht="13.5" x14ac:dyDescent="0.25">
      <c r="A475" s="53"/>
      <c r="B475" s="53"/>
      <c r="C475" s="53"/>
      <c r="E475" s="53"/>
      <c r="G475" s="591"/>
      <c r="O475" s="397"/>
      <c r="Q475" s="53"/>
      <c r="R475" s="53"/>
      <c r="S475" s="53"/>
      <c r="T475" s="53"/>
      <c r="U475" s="53"/>
      <c r="V475" s="53"/>
      <c r="W475" s="53"/>
      <c r="X475" s="53"/>
      <c r="Y475" s="53"/>
    </row>
    <row r="476" spans="1:25" ht="13.5" x14ac:dyDescent="0.25">
      <c r="A476" s="53"/>
      <c r="B476" s="53"/>
      <c r="C476" s="53"/>
      <c r="E476" s="53"/>
      <c r="G476" s="591"/>
      <c r="O476" s="397"/>
      <c r="Q476" s="53"/>
      <c r="R476" s="53"/>
      <c r="S476" s="53"/>
      <c r="T476" s="53"/>
      <c r="U476" s="53"/>
      <c r="V476" s="53"/>
      <c r="W476" s="53"/>
      <c r="X476" s="53"/>
      <c r="Y476" s="53"/>
    </row>
    <row r="477" spans="1:25" ht="13.5" x14ac:dyDescent="0.25">
      <c r="A477" s="53"/>
      <c r="B477" s="53"/>
      <c r="C477" s="53"/>
      <c r="E477" s="53"/>
      <c r="G477" s="591"/>
      <c r="O477" s="397"/>
      <c r="Q477" s="53"/>
      <c r="R477" s="53"/>
      <c r="S477" s="53"/>
      <c r="T477" s="53"/>
      <c r="U477" s="53"/>
      <c r="V477" s="53"/>
      <c r="W477" s="53"/>
      <c r="X477" s="53"/>
      <c r="Y477" s="53"/>
    </row>
    <row r="478" spans="1:25" ht="13.5" x14ac:dyDescent="0.25">
      <c r="A478" s="53"/>
      <c r="B478" s="53"/>
      <c r="C478" s="53"/>
      <c r="E478" s="53"/>
      <c r="G478" s="591"/>
      <c r="O478" s="397"/>
      <c r="Q478" s="53"/>
      <c r="R478" s="53"/>
      <c r="S478" s="53"/>
      <c r="T478" s="53"/>
      <c r="U478" s="53"/>
      <c r="V478" s="53"/>
      <c r="W478" s="53"/>
      <c r="X478" s="53"/>
      <c r="Y478" s="53"/>
    </row>
    <row r="479" spans="1:25" ht="13.5" x14ac:dyDescent="0.25">
      <c r="A479" s="53"/>
      <c r="B479" s="53"/>
      <c r="C479" s="53"/>
      <c r="E479" s="53"/>
      <c r="G479" s="591"/>
      <c r="O479" s="397"/>
      <c r="Q479" s="53"/>
      <c r="R479" s="53"/>
      <c r="S479" s="53"/>
      <c r="T479" s="53"/>
      <c r="U479" s="53"/>
      <c r="V479" s="53"/>
      <c r="W479" s="53"/>
      <c r="X479" s="53"/>
      <c r="Y479" s="53"/>
    </row>
    <row r="480" spans="1:25" ht="13.5" x14ac:dyDescent="0.25">
      <c r="A480" s="53"/>
      <c r="B480" s="53"/>
      <c r="C480" s="53"/>
      <c r="E480" s="53"/>
      <c r="G480" s="591"/>
      <c r="O480" s="397"/>
      <c r="Q480" s="53"/>
      <c r="R480" s="53"/>
      <c r="S480" s="53"/>
      <c r="T480" s="53"/>
      <c r="U480" s="53"/>
      <c r="V480" s="53"/>
      <c r="W480" s="53"/>
      <c r="X480" s="53"/>
      <c r="Y480" s="53"/>
    </row>
    <row r="481" spans="1:25" ht="13.5" x14ac:dyDescent="0.25">
      <c r="A481" s="53"/>
      <c r="B481" s="53"/>
      <c r="C481" s="53"/>
      <c r="E481" s="53"/>
      <c r="G481" s="591"/>
      <c r="O481" s="397"/>
      <c r="Q481" s="53"/>
      <c r="R481" s="53"/>
      <c r="S481" s="53"/>
      <c r="T481" s="53"/>
      <c r="U481" s="53"/>
      <c r="V481" s="53"/>
      <c r="W481" s="53"/>
      <c r="X481" s="53"/>
      <c r="Y481" s="53"/>
    </row>
    <row r="482" spans="1:25" ht="13.5" x14ac:dyDescent="0.25">
      <c r="A482" s="53"/>
      <c r="B482" s="53"/>
      <c r="C482" s="53"/>
      <c r="E482" s="53"/>
      <c r="G482" s="591"/>
      <c r="O482" s="397"/>
      <c r="Q482" s="53"/>
      <c r="R482" s="53"/>
      <c r="S482" s="53"/>
      <c r="T482" s="53"/>
      <c r="U482" s="53"/>
      <c r="V482" s="53"/>
      <c r="W482" s="53"/>
      <c r="X482" s="53"/>
      <c r="Y482" s="53"/>
    </row>
    <row r="483" spans="1:25" ht="13.5" x14ac:dyDescent="0.25">
      <c r="A483" s="53"/>
      <c r="B483" s="53"/>
      <c r="C483" s="53"/>
      <c r="E483" s="53"/>
      <c r="G483" s="591"/>
      <c r="O483" s="397"/>
      <c r="Q483" s="53"/>
      <c r="R483" s="53"/>
      <c r="S483" s="53"/>
      <c r="T483" s="53"/>
      <c r="U483" s="53"/>
      <c r="V483" s="53"/>
      <c r="W483" s="53"/>
      <c r="X483" s="53"/>
      <c r="Y483" s="53"/>
    </row>
    <row r="484" spans="1:25" ht="13.5" x14ac:dyDescent="0.25">
      <c r="A484" s="53"/>
      <c r="B484" s="53"/>
      <c r="C484" s="53"/>
      <c r="E484" s="53"/>
      <c r="G484" s="591"/>
      <c r="O484" s="397"/>
      <c r="Q484" s="53"/>
      <c r="R484" s="53"/>
      <c r="S484" s="53"/>
      <c r="T484" s="53"/>
      <c r="U484" s="53"/>
      <c r="V484" s="53"/>
      <c r="W484" s="53"/>
      <c r="X484" s="53"/>
      <c r="Y484" s="53"/>
    </row>
    <row r="485" spans="1:25" ht="13.5" x14ac:dyDescent="0.25">
      <c r="A485" s="53"/>
      <c r="B485" s="53"/>
      <c r="C485" s="53"/>
      <c r="E485" s="53"/>
      <c r="G485" s="591"/>
      <c r="O485" s="397"/>
      <c r="Q485" s="53"/>
      <c r="R485" s="53"/>
      <c r="S485" s="53"/>
      <c r="T485" s="53"/>
      <c r="U485" s="53"/>
      <c r="V485" s="53"/>
      <c r="W485" s="53"/>
      <c r="X485" s="53"/>
      <c r="Y485" s="53"/>
    </row>
    <row r="486" spans="1:25" ht="13.5" x14ac:dyDescent="0.25">
      <c r="A486" s="53"/>
      <c r="B486" s="53"/>
      <c r="C486" s="53"/>
      <c r="E486" s="53"/>
      <c r="G486" s="591"/>
      <c r="O486" s="397"/>
      <c r="Q486" s="53"/>
      <c r="R486" s="53"/>
      <c r="S486" s="53"/>
      <c r="T486" s="53"/>
      <c r="U486" s="53"/>
      <c r="V486" s="53"/>
      <c r="W486" s="53"/>
      <c r="X486" s="53"/>
      <c r="Y486" s="53"/>
    </row>
    <row r="487" spans="1:25" ht="13.5" x14ac:dyDescent="0.25">
      <c r="A487" s="53"/>
      <c r="B487" s="53"/>
      <c r="C487" s="53"/>
      <c r="E487" s="53"/>
      <c r="G487" s="591"/>
      <c r="O487" s="397"/>
      <c r="Q487" s="53"/>
      <c r="R487" s="53"/>
      <c r="S487" s="53"/>
      <c r="T487" s="53"/>
      <c r="U487" s="53"/>
      <c r="V487" s="53"/>
      <c r="W487" s="53"/>
      <c r="X487" s="53"/>
      <c r="Y487" s="53"/>
    </row>
    <row r="488" spans="1:25" ht="13.5" x14ac:dyDescent="0.25">
      <c r="A488" s="53"/>
      <c r="B488" s="53"/>
      <c r="C488" s="53"/>
      <c r="E488" s="53"/>
      <c r="G488" s="591"/>
      <c r="O488" s="397"/>
      <c r="Q488" s="53"/>
      <c r="R488" s="53"/>
      <c r="S488" s="53"/>
      <c r="T488" s="53"/>
      <c r="U488" s="53"/>
      <c r="V488" s="53"/>
      <c r="W488" s="53"/>
      <c r="X488" s="53"/>
      <c r="Y488" s="53"/>
    </row>
    <row r="489" spans="1:25" ht="13.5" x14ac:dyDescent="0.25">
      <c r="A489" s="53"/>
      <c r="B489" s="53"/>
      <c r="C489" s="53"/>
      <c r="E489" s="53"/>
      <c r="G489" s="591"/>
      <c r="O489" s="397"/>
      <c r="Q489" s="53"/>
      <c r="R489" s="53"/>
      <c r="S489" s="53"/>
      <c r="T489" s="53"/>
      <c r="U489" s="53"/>
      <c r="V489" s="53"/>
      <c r="W489" s="53"/>
      <c r="X489" s="53"/>
      <c r="Y489" s="53"/>
    </row>
    <row r="490" spans="1:25" ht="13.5" x14ac:dyDescent="0.25">
      <c r="A490" s="53"/>
      <c r="B490" s="53"/>
      <c r="C490" s="53"/>
      <c r="E490" s="53"/>
      <c r="G490" s="591"/>
      <c r="O490" s="397"/>
      <c r="Q490" s="53"/>
      <c r="R490" s="53"/>
      <c r="S490" s="53"/>
      <c r="T490" s="53"/>
      <c r="U490" s="53"/>
      <c r="V490" s="53"/>
      <c r="W490" s="53"/>
      <c r="X490" s="53"/>
      <c r="Y490" s="53"/>
    </row>
    <row r="491" spans="1:25" ht="13.5" x14ac:dyDescent="0.25">
      <c r="A491" s="53"/>
      <c r="B491" s="53"/>
      <c r="C491" s="53"/>
      <c r="E491" s="53"/>
      <c r="G491" s="591"/>
      <c r="O491" s="397"/>
      <c r="Q491" s="53"/>
      <c r="R491" s="53"/>
      <c r="S491" s="53"/>
      <c r="T491" s="53"/>
      <c r="U491" s="53"/>
      <c r="V491" s="53"/>
      <c r="W491" s="53"/>
      <c r="X491" s="53"/>
      <c r="Y491" s="53"/>
    </row>
    <row r="492" spans="1:25" ht="13.5" x14ac:dyDescent="0.25">
      <c r="A492" s="53"/>
      <c r="B492" s="53"/>
      <c r="C492" s="53"/>
      <c r="E492" s="53"/>
      <c r="G492" s="591"/>
      <c r="O492" s="397"/>
      <c r="Q492" s="53"/>
      <c r="R492" s="53"/>
      <c r="S492" s="53"/>
      <c r="T492" s="53"/>
      <c r="U492" s="53"/>
      <c r="V492" s="53"/>
      <c r="W492" s="53"/>
      <c r="X492" s="53"/>
      <c r="Y492" s="53"/>
    </row>
    <row r="493" spans="1:25" ht="13.5" x14ac:dyDescent="0.25">
      <c r="A493" s="53"/>
      <c r="B493" s="53"/>
      <c r="C493" s="53"/>
      <c r="E493" s="53"/>
      <c r="G493" s="591"/>
      <c r="O493" s="397"/>
      <c r="Q493" s="53"/>
      <c r="R493" s="53"/>
      <c r="S493" s="53"/>
      <c r="T493" s="53"/>
      <c r="U493" s="53"/>
      <c r="V493" s="53"/>
      <c r="W493" s="53"/>
      <c r="X493" s="53"/>
      <c r="Y493" s="53"/>
    </row>
    <row r="494" spans="1:25" ht="13.5" x14ac:dyDescent="0.25">
      <c r="A494" s="53"/>
      <c r="B494" s="53"/>
      <c r="C494" s="53"/>
      <c r="E494" s="53"/>
      <c r="G494" s="591"/>
      <c r="O494" s="397"/>
      <c r="Q494" s="53"/>
      <c r="R494" s="53"/>
      <c r="S494" s="53"/>
      <c r="T494" s="53"/>
      <c r="U494" s="53"/>
      <c r="V494" s="53"/>
      <c r="W494" s="53"/>
      <c r="X494" s="53"/>
      <c r="Y494" s="53"/>
    </row>
    <row r="495" spans="1:25" ht="13.5" x14ac:dyDescent="0.25">
      <c r="A495" s="53"/>
      <c r="B495" s="53"/>
      <c r="C495" s="53"/>
      <c r="E495" s="53"/>
      <c r="G495" s="591"/>
      <c r="O495" s="397"/>
      <c r="Q495" s="53"/>
      <c r="R495" s="53"/>
      <c r="S495" s="53"/>
      <c r="T495" s="53"/>
      <c r="U495" s="53"/>
      <c r="V495" s="53"/>
      <c r="W495" s="53"/>
      <c r="X495" s="53"/>
      <c r="Y495" s="53"/>
    </row>
    <row r="496" spans="1:25" ht="13.5" x14ac:dyDescent="0.25">
      <c r="A496" s="53"/>
      <c r="B496" s="53"/>
      <c r="C496" s="53"/>
      <c r="E496" s="53"/>
      <c r="G496" s="591"/>
      <c r="O496" s="397"/>
      <c r="Q496" s="53"/>
      <c r="R496" s="53"/>
      <c r="S496" s="53"/>
      <c r="T496" s="53"/>
      <c r="U496" s="53"/>
      <c r="V496" s="53"/>
      <c r="W496" s="53"/>
      <c r="X496" s="53"/>
      <c r="Y496" s="53"/>
    </row>
    <row r="497" spans="1:25" ht="13.5" x14ac:dyDescent="0.25">
      <c r="A497" s="53"/>
      <c r="B497" s="53"/>
      <c r="C497" s="53"/>
      <c r="E497" s="53"/>
      <c r="G497" s="591"/>
      <c r="O497" s="397"/>
      <c r="Q497" s="53"/>
      <c r="R497" s="53"/>
      <c r="S497" s="53"/>
      <c r="T497" s="53"/>
      <c r="U497" s="53"/>
      <c r="V497" s="53"/>
      <c r="W497" s="53"/>
      <c r="X497" s="53"/>
      <c r="Y497" s="53"/>
    </row>
    <row r="498" spans="1:25" ht="13.5" x14ac:dyDescent="0.25">
      <c r="A498" s="53"/>
      <c r="B498" s="53"/>
      <c r="C498" s="53"/>
      <c r="E498" s="53"/>
      <c r="G498" s="591"/>
      <c r="O498" s="397"/>
      <c r="Q498" s="53"/>
      <c r="R498" s="53"/>
      <c r="S498" s="53"/>
      <c r="T498" s="53"/>
      <c r="U498" s="53"/>
      <c r="V498" s="53"/>
      <c r="W498" s="53"/>
      <c r="X498" s="53"/>
      <c r="Y498" s="53"/>
    </row>
    <row r="499" spans="1:25" ht="13.5" x14ac:dyDescent="0.25">
      <c r="A499" s="53"/>
      <c r="B499" s="53"/>
      <c r="C499" s="53"/>
      <c r="E499" s="53"/>
      <c r="G499" s="591"/>
      <c r="O499" s="397"/>
      <c r="Q499" s="53"/>
      <c r="R499" s="53"/>
      <c r="S499" s="53"/>
      <c r="T499" s="53"/>
      <c r="U499" s="53"/>
      <c r="V499" s="53"/>
      <c r="W499" s="53"/>
      <c r="X499" s="53"/>
      <c r="Y499" s="53"/>
    </row>
    <row r="500" spans="1:25" ht="13.5" x14ac:dyDescent="0.25">
      <c r="A500" s="53"/>
      <c r="B500" s="53"/>
      <c r="C500" s="53"/>
      <c r="E500" s="53"/>
      <c r="G500" s="591"/>
      <c r="O500" s="397"/>
      <c r="Q500" s="53"/>
      <c r="R500" s="53"/>
      <c r="S500" s="53"/>
      <c r="T500" s="53"/>
      <c r="U500" s="53"/>
      <c r="V500" s="53"/>
      <c r="W500" s="53"/>
      <c r="X500" s="53"/>
      <c r="Y500" s="53"/>
    </row>
    <row r="501" spans="1:25" ht="13.5" x14ac:dyDescent="0.25">
      <c r="A501" s="53"/>
      <c r="B501" s="53"/>
      <c r="C501" s="53"/>
      <c r="E501" s="53"/>
      <c r="G501" s="591"/>
      <c r="O501" s="397"/>
      <c r="Q501" s="53"/>
      <c r="R501" s="53"/>
      <c r="S501" s="53"/>
      <c r="T501" s="53"/>
      <c r="U501" s="53"/>
      <c r="V501" s="53"/>
      <c r="W501" s="53"/>
      <c r="X501" s="53"/>
      <c r="Y501" s="53"/>
    </row>
    <row r="502" spans="1:25" ht="13.5" x14ac:dyDescent="0.25">
      <c r="A502" s="53"/>
      <c r="B502" s="53"/>
      <c r="C502" s="53"/>
      <c r="E502" s="53"/>
      <c r="G502" s="591"/>
      <c r="O502" s="397"/>
      <c r="Q502" s="53"/>
      <c r="R502" s="53"/>
      <c r="S502" s="53"/>
      <c r="T502" s="53"/>
      <c r="U502" s="53"/>
      <c r="V502" s="53"/>
      <c r="W502" s="53"/>
      <c r="X502" s="53"/>
      <c r="Y502" s="53"/>
    </row>
    <row r="503" spans="1:25" ht="13.5" x14ac:dyDescent="0.25">
      <c r="A503" s="53"/>
      <c r="B503" s="53"/>
      <c r="C503" s="53"/>
      <c r="E503" s="53"/>
      <c r="G503" s="591"/>
      <c r="O503" s="397"/>
      <c r="Q503" s="53"/>
      <c r="R503" s="53"/>
      <c r="S503" s="53"/>
      <c r="T503" s="53"/>
      <c r="U503" s="53"/>
      <c r="V503" s="53"/>
      <c r="W503" s="53"/>
      <c r="X503" s="53"/>
      <c r="Y503" s="53"/>
    </row>
    <row r="504" spans="1:25" ht="13.5" x14ac:dyDescent="0.25">
      <c r="A504" s="53"/>
      <c r="B504" s="53"/>
      <c r="C504" s="53"/>
      <c r="E504" s="53"/>
      <c r="G504" s="591"/>
      <c r="O504" s="397"/>
      <c r="Q504" s="53"/>
      <c r="R504" s="53"/>
      <c r="S504" s="53"/>
      <c r="T504" s="53"/>
      <c r="U504" s="53"/>
      <c r="V504" s="53"/>
      <c r="W504" s="53"/>
      <c r="X504" s="53"/>
      <c r="Y504" s="53"/>
    </row>
    <row r="505" spans="1:25" ht="13.5" x14ac:dyDescent="0.25">
      <c r="A505" s="53"/>
      <c r="B505" s="53"/>
      <c r="C505" s="53"/>
      <c r="E505" s="53"/>
      <c r="G505" s="591"/>
      <c r="O505" s="397"/>
      <c r="Q505" s="53"/>
      <c r="R505" s="53"/>
      <c r="S505" s="53"/>
      <c r="T505" s="53"/>
      <c r="U505" s="53"/>
      <c r="V505" s="53"/>
      <c r="W505" s="53"/>
      <c r="X505" s="53"/>
      <c r="Y505" s="53"/>
    </row>
    <row r="506" spans="1:25" ht="13.5" x14ac:dyDescent="0.25">
      <c r="A506" s="53"/>
      <c r="B506" s="53"/>
      <c r="C506" s="53"/>
      <c r="E506" s="53"/>
      <c r="G506" s="591"/>
      <c r="O506" s="397"/>
      <c r="Q506" s="53"/>
      <c r="R506" s="53"/>
      <c r="S506" s="53"/>
      <c r="T506" s="53"/>
      <c r="U506" s="53"/>
      <c r="V506" s="53"/>
      <c r="W506" s="53"/>
      <c r="X506" s="53"/>
      <c r="Y506" s="53"/>
    </row>
    <row r="507" spans="1:25" ht="13.5" x14ac:dyDescent="0.25">
      <c r="A507" s="53"/>
      <c r="B507" s="53"/>
      <c r="C507" s="53"/>
      <c r="E507" s="53"/>
      <c r="G507" s="591"/>
      <c r="O507" s="397"/>
      <c r="Q507" s="53"/>
      <c r="R507" s="53"/>
      <c r="S507" s="53"/>
      <c r="T507" s="53"/>
      <c r="U507" s="53"/>
      <c r="V507" s="53"/>
      <c r="W507" s="53"/>
      <c r="X507" s="53"/>
      <c r="Y507" s="53"/>
    </row>
    <row r="508" spans="1:25" ht="13.5" x14ac:dyDescent="0.25">
      <c r="A508" s="53"/>
      <c r="B508" s="53"/>
      <c r="C508" s="53"/>
      <c r="E508" s="53"/>
      <c r="G508" s="591"/>
      <c r="O508" s="397"/>
      <c r="Q508" s="53"/>
      <c r="R508" s="53"/>
      <c r="S508" s="53"/>
      <c r="T508" s="53"/>
      <c r="U508" s="53"/>
      <c r="V508" s="53"/>
      <c r="W508" s="53"/>
      <c r="X508" s="53"/>
      <c r="Y508" s="53"/>
    </row>
    <row r="509" spans="1:25" ht="13.5" x14ac:dyDescent="0.25">
      <c r="A509" s="53"/>
      <c r="B509" s="53"/>
      <c r="C509" s="53"/>
      <c r="E509" s="53"/>
      <c r="G509" s="591"/>
      <c r="O509" s="397"/>
      <c r="Q509" s="53"/>
      <c r="R509" s="53"/>
      <c r="S509" s="53"/>
      <c r="T509" s="53"/>
      <c r="U509" s="53"/>
      <c r="V509" s="53"/>
      <c r="W509" s="53"/>
      <c r="X509" s="53"/>
      <c r="Y509" s="53"/>
    </row>
    <row r="510" spans="1:25" ht="13.5" x14ac:dyDescent="0.25">
      <c r="A510" s="53"/>
      <c r="B510" s="53"/>
      <c r="C510" s="53"/>
      <c r="E510" s="53"/>
      <c r="G510" s="591"/>
      <c r="O510" s="397"/>
      <c r="Q510" s="53"/>
      <c r="R510" s="53"/>
      <c r="S510" s="53"/>
      <c r="T510" s="53"/>
      <c r="U510" s="53"/>
      <c r="V510" s="53"/>
      <c r="W510" s="53"/>
      <c r="X510" s="53"/>
      <c r="Y510" s="53"/>
    </row>
    <row r="511" spans="1:25" ht="13.5" x14ac:dyDescent="0.25">
      <c r="A511" s="53"/>
      <c r="B511" s="53"/>
      <c r="C511" s="53"/>
      <c r="E511" s="53"/>
      <c r="G511" s="591"/>
      <c r="O511" s="397"/>
      <c r="Q511" s="53"/>
      <c r="R511" s="53"/>
      <c r="S511" s="53"/>
      <c r="T511" s="53"/>
      <c r="U511" s="53"/>
      <c r="V511" s="53"/>
      <c r="W511" s="53"/>
      <c r="X511" s="53"/>
      <c r="Y511" s="53"/>
    </row>
    <row r="512" spans="1:25" ht="13.5" x14ac:dyDescent="0.25">
      <c r="A512" s="53"/>
      <c r="B512" s="53"/>
      <c r="C512" s="53"/>
      <c r="E512" s="53"/>
      <c r="G512" s="591"/>
      <c r="O512" s="397"/>
      <c r="Q512" s="53"/>
      <c r="R512" s="53"/>
      <c r="S512" s="53"/>
      <c r="T512" s="53"/>
      <c r="U512" s="53"/>
      <c r="V512" s="53"/>
      <c r="W512" s="53"/>
      <c r="X512" s="53"/>
      <c r="Y512" s="53"/>
    </row>
    <row r="513" spans="1:25" ht="13.5" x14ac:dyDescent="0.25">
      <c r="A513" s="53"/>
      <c r="B513" s="53"/>
      <c r="C513" s="53"/>
      <c r="E513" s="53"/>
      <c r="G513" s="591"/>
      <c r="O513" s="397"/>
      <c r="Q513" s="53"/>
      <c r="R513" s="53"/>
      <c r="S513" s="53"/>
      <c r="T513" s="53"/>
      <c r="U513" s="53"/>
      <c r="V513" s="53"/>
      <c r="W513" s="53"/>
      <c r="X513" s="53"/>
      <c r="Y513" s="53"/>
    </row>
    <row r="514" spans="1:25" ht="13.5" x14ac:dyDescent="0.25">
      <c r="A514" s="53"/>
      <c r="B514" s="53"/>
      <c r="C514" s="53"/>
      <c r="E514" s="53"/>
      <c r="G514" s="591"/>
      <c r="O514" s="397"/>
      <c r="Q514" s="53"/>
      <c r="R514" s="53"/>
      <c r="S514" s="53"/>
      <c r="T514" s="53"/>
      <c r="U514" s="53"/>
      <c r="V514" s="53"/>
      <c r="W514" s="53"/>
      <c r="X514" s="53"/>
      <c r="Y514" s="53"/>
    </row>
    <row r="515" spans="1:25" ht="13.5" x14ac:dyDescent="0.25">
      <c r="A515" s="53"/>
      <c r="B515" s="53"/>
      <c r="C515" s="53"/>
      <c r="E515" s="53"/>
      <c r="G515" s="591"/>
      <c r="O515" s="397"/>
      <c r="Q515" s="53"/>
      <c r="R515" s="53"/>
      <c r="S515" s="53"/>
      <c r="T515" s="53"/>
      <c r="U515" s="53"/>
      <c r="V515" s="53"/>
      <c r="W515" s="53"/>
      <c r="X515" s="53"/>
      <c r="Y515" s="53"/>
    </row>
    <row r="516" spans="1:25" ht="13.5" x14ac:dyDescent="0.25">
      <c r="A516" s="53"/>
      <c r="B516" s="53"/>
      <c r="C516" s="53"/>
      <c r="E516" s="53"/>
      <c r="G516" s="591"/>
      <c r="O516" s="397"/>
      <c r="Q516" s="53"/>
      <c r="R516" s="53"/>
      <c r="S516" s="53"/>
      <c r="T516" s="53"/>
      <c r="U516" s="53"/>
      <c r="V516" s="53"/>
      <c r="W516" s="53"/>
      <c r="X516" s="53"/>
      <c r="Y516" s="53"/>
    </row>
    <row r="517" spans="1:25" ht="13.5" x14ac:dyDescent="0.25">
      <c r="A517" s="53"/>
      <c r="B517" s="53"/>
      <c r="C517" s="53"/>
      <c r="E517" s="53"/>
      <c r="G517" s="591"/>
      <c r="O517" s="397"/>
      <c r="Q517" s="53"/>
      <c r="R517" s="53"/>
      <c r="S517" s="53"/>
      <c r="T517" s="53"/>
      <c r="U517" s="53"/>
      <c r="V517" s="53"/>
      <c r="W517" s="53"/>
      <c r="X517" s="53"/>
      <c r="Y517" s="53"/>
    </row>
    <row r="518" spans="1:25" ht="13.5" x14ac:dyDescent="0.25">
      <c r="A518" s="53"/>
      <c r="B518" s="53"/>
      <c r="C518" s="53"/>
      <c r="E518" s="53"/>
      <c r="G518" s="591"/>
      <c r="O518" s="397"/>
      <c r="Q518" s="53"/>
      <c r="R518" s="53"/>
      <c r="S518" s="53"/>
      <c r="T518" s="53"/>
      <c r="U518" s="53"/>
      <c r="V518" s="53"/>
      <c r="W518" s="53"/>
      <c r="X518" s="53"/>
      <c r="Y518" s="53"/>
    </row>
    <row r="519" spans="1:25" ht="13.5" x14ac:dyDescent="0.25">
      <c r="A519" s="53"/>
      <c r="B519" s="53"/>
      <c r="C519" s="53"/>
      <c r="E519" s="53"/>
      <c r="G519" s="591"/>
      <c r="O519" s="397"/>
      <c r="Q519" s="53"/>
      <c r="R519" s="53"/>
      <c r="S519" s="53"/>
      <c r="T519" s="53"/>
      <c r="U519" s="53"/>
      <c r="V519" s="53"/>
      <c r="W519" s="53"/>
      <c r="X519" s="53"/>
      <c r="Y519" s="53"/>
    </row>
    <row r="520" spans="1:25" ht="13.5" x14ac:dyDescent="0.25">
      <c r="A520" s="53"/>
      <c r="B520" s="53"/>
      <c r="C520" s="53"/>
      <c r="E520" s="53"/>
      <c r="G520" s="591"/>
      <c r="O520" s="397"/>
      <c r="Q520" s="53"/>
      <c r="R520" s="53"/>
      <c r="S520" s="53"/>
      <c r="T520" s="53"/>
      <c r="U520" s="53"/>
      <c r="V520" s="53"/>
      <c r="W520" s="53"/>
      <c r="X520" s="53"/>
      <c r="Y520" s="53"/>
    </row>
    <row r="521" spans="1:25" ht="13.5" x14ac:dyDescent="0.25">
      <c r="A521" s="53"/>
      <c r="B521" s="53"/>
      <c r="C521" s="53"/>
      <c r="E521" s="53"/>
      <c r="G521" s="591"/>
      <c r="O521" s="397"/>
      <c r="Q521" s="53"/>
      <c r="R521" s="53"/>
      <c r="S521" s="53"/>
      <c r="T521" s="53"/>
      <c r="U521" s="53"/>
      <c r="V521" s="53"/>
      <c r="W521" s="53"/>
      <c r="X521" s="53"/>
      <c r="Y521" s="53"/>
    </row>
    <row r="522" spans="1:25" ht="13.5" x14ac:dyDescent="0.25">
      <c r="A522" s="53"/>
      <c r="B522" s="53"/>
      <c r="C522" s="53"/>
      <c r="E522" s="53"/>
      <c r="G522" s="591"/>
      <c r="O522" s="397"/>
      <c r="Q522" s="53"/>
      <c r="R522" s="53"/>
      <c r="S522" s="53"/>
      <c r="T522" s="53"/>
      <c r="U522" s="53"/>
      <c r="V522" s="53"/>
      <c r="W522" s="53"/>
      <c r="X522" s="53"/>
      <c r="Y522" s="53"/>
    </row>
    <row r="523" spans="1:25" ht="13.5" x14ac:dyDescent="0.25">
      <c r="A523" s="53"/>
      <c r="B523" s="53"/>
      <c r="C523" s="53"/>
      <c r="E523" s="53"/>
      <c r="G523" s="591"/>
      <c r="O523" s="397"/>
      <c r="Q523" s="53"/>
      <c r="R523" s="53"/>
      <c r="S523" s="53"/>
      <c r="T523" s="53"/>
      <c r="U523" s="53"/>
      <c r="V523" s="53"/>
      <c r="W523" s="53"/>
      <c r="X523" s="53"/>
      <c r="Y523" s="53"/>
    </row>
    <row r="524" spans="1:25" ht="13.5" x14ac:dyDescent="0.25">
      <c r="A524" s="53"/>
      <c r="B524" s="53"/>
      <c r="C524" s="53"/>
      <c r="E524" s="53"/>
      <c r="G524" s="591"/>
      <c r="O524" s="397"/>
      <c r="Q524" s="53"/>
      <c r="R524" s="53"/>
      <c r="S524" s="53"/>
      <c r="T524" s="53"/>
      <c r="U524" s="53"/>
      <c r="V524" s="53"/>
      <c r="W524" s="53"/>
      <c r="X524" s="53"/>
      <c r="Y524" s="53"/>
    </row>
    <row r="525" spans="1:25" ht="13.5" x14ac:dyDescent="0.25">
      <c r="A525" s="53"/>
      <c r="B525" s="53"/>
      <c r="C525" s="53"/>
      <c r="E525" s="53"/>
      <c r="G525" s="591"/>
      <c r="O525" s="397"/>
      <c r="Q525" s="53"/>
      <c r="R525" s="53"/>
      <c r="S525" s="53"/>
      <c r="T525" s="53"/>
      <c r="U525" s="53"/>
      <c r="V525" s="53"/>
      <c r="W525" s="53"/>
      <c r="X525" s="53"/>
      <c r="Y525" s="53"/>
    </row>
    <row r="526" spans="1:25" ht="13.5" x14ac:dyDescent="0.25">
      <c r="A526" s="53"/>
      <c r="B526" s="53"/>
      <c r="C526" s="53"/>
      <c r="E526" s="53"/>
      <c r="G526" s="591"/>
      <c r="O526" s="397"/>
      <c r="Q526" s="53"/>
      <c r="R526" s="53"/>
      <c r="S526" s="53"/>
      <c r="T526" s="53"/>
      <c r="U526" s="53"/>
      <c r="V526" s="53"/>
      <c r="W526" s="53"/>
      <c r="X526" s="53"/>
      <c r="Y526" s="53"/>
    </row>
    <row r="527" spans="1:25" ht="13.5" x14ac:dyDescent="0.25">
      <c r="A527" s="53"/>
      <c r="B527" s="53"/>
      <c r="C527" s="53"/>
      <c r="E527" s="53"/>
      <c r="G527" s="591"/>
      <c r="O527" s="397"/>
      <c r="Q527" s="53"/>
      <c r="R527" s="53"/>
      <c r="S527" s="53"/>
      <c r="T527" s="53"/>
      <c r="U527" s="53"/>
      <c r="V527" s="53"/>
      <c r="W527" s="53"/>
      <c r="X527" s="53"/>
      <c r="Y527" s="53"/>
    </row>
    <row r="528" spans="1:25" ht="13.5" x14ac:dyDescent="0.25">
      <c r="A528" s="53"/>
      <c r="B528" s="53"/>
      <c r="C528" s="53"/>
      <c r="E528" s="53"/>
      <c r="G528" s="591"/>
      <c r="O528" s="397"/>
      <c r="Q528" s="53"/>
      <c r="R528" s="53"/>
      <c r="S528" s="53"/>
      <c r="T528" s="53"/>
      <c r="U528" s="53"/>
      <c r="V528" s="53"/>
      <c r="W528" s="53"/>
      <c r="X528" s="53"/>
      <c r="Y528" s="53"/>
    </row>
    <row r="529" spans="1:25" ht="13.5" x14ac:dyDescent="0.25">
      <c r="A529" s="53"/>
      <c r="B529" s="53"/>
      <c r="C529" s="53"/>
      <c r="E529" s="53"/>
      <c r="G529" s="591"/>
      <c r="O529" s="397"/>
      <c r="Q529" s="53"/>
      <c r="R529" s="53"/>
      <c r="S529" s="53"/>
      <c r="T529" s="53"/>
      <c r="U529" s="53"/>
      <c r="V529" s="53"/>
      <c r="W529" s="53"/>
      <c r="X529" s="53"/>
      <c r="Y529" s="53"/>
    </row>
    <row r="530" spans="1:25" ht="13.5" x14ac:dyDescent="0.25">
      <c r="A530" s="53"/>
      <c r="B530" s="53"/>
      <c r="C530" s="53"/>
      <c r="E530" s="53"/>
      <c r="G530" s="591"/>
      <c r="O530" s="397"/>
      <c r="Q530" s="53"/>
      <c r="R530" s="53"/>
      <c r="S530" s="53"/>
      <c r="T530" s="53"/>
      <c r="U530" s="53"/>
      <c r="V530" s="53"/>
      <c r="W530" s="53"/>
      <c r="X530" s="53"/>
      <c r="Y530" s="53"/>
    </row>
    <row r="531" spans="1:25" ht="13.5" x14ac:dyDescent="0.25">
      <c r="A531" s="53"/>
      <c r="B531" s="53"/>
      <c r="C531" s="53"/>
      <c r="E531" s="53"/>
      <c r="G531" s="591"/>
      <c r="O531" s="397"/>
      <c r="Q531" s="53"/>
      <c r="R531" s="53"/>
      <c r="S531" s="53"/>
      <c r="T531" s="53"/>
      <c r="U531" s="53"/>
      <c r="V531" s="53"/>
      <c r="W531" s="53"/>
      <c r="X531" s="53"/>
      <c r="Y531" s="53"/>
    </row>
    <row r="532" spans="1:25" ht="13.5" x14ac:dyDescent="0.25">
      <c r="A532" s="53"/>
      <c r="B532" s="53"/>
      <c r="C532" s="53"/>
      <c r="E532" s="53"/>
      <c r="G532" s="591"/>
      <c r="O532" s="397"/>
      <c r="Q532" s="53"/>
      <c r="R532" s="53"/>
      <c r="S532" s="53"/>
      <c r="T532" s="53"/>
      <c r="U532" s="53"/>
      <c r="V532" s="53"/>
      <c r="W532" s="53"/>
      <c r="X532" s="53"/>
      <c r="Y532" s="53"/>
    </row>
    <row r="533" spans="1:25" ht="13.5" x14ac:dyDescent="0.25">
      <c r="A533" s="53"/>
      <c r="B533" s="53"/>
      <c r="C533" s="53"/>
      <c r="E533" s="53"/>
      <c r="G533" s="591"/>
      <c r="O533" s="397"/>
      <c r="Q533" s="53"/>
      <c r="R533" s="53"/>
      <c r="S533" s="53"/>
      <c r="T533" s="53"/>
      <c r="U533" s="53"/>
      <c r="V533" s="53"/>
      <c r="W533" s="53"/>
      <c r="X533" s="53"/>
      <c r="Y533" s="53"/>
    </row>
    <row r="534" spans="1:25" ht="13.5" x14ac:dyDescent="0.25">
      <c r="A534" s="53"/>
      <c r="B534" s="53"/>
      <c r="C534" s="53"/>
      <c r="E534" s="53"/>
      <c r="G534" s="591"/>
      <c r="O534" s="397"/>
      <c r="Q534" s="53"/>
      <c r="R534" s="53"/>
      <c r="S534" s="53"/>
      <c r="T534" s="53"/>
      <c r="U534" s="53"/>
      <c r="V534" s="53"/>
      <c r="W534" s="53"/>
      <c r="X534" s="53"/>
      <c r="Y534" s="53"/>
    </row>
    <row r="535" spans="1:25" ht="13.5" x14ac:dyDescent="0.25">
      <c r="A535" s="53"/>
      <c r="B535" s="53"/>
      <c r="C535" s="53"/>
      <c r="E535" s="53"/>
      <c r="G535" s="591"/>
      <c r="O535" s="397"/>
      <c r="Q535" s="53"/>
      <c r="R535" s="53"/>
      <c r="S535" s="53"/>
      <c r="T535" s="53"/>
      <c r="U535" s="53"/>
      <c r="V535" s="53"/>
      <c r="W535" s="53"/>
      <c r="X535" s="53"/>
      <c r="Y535" s="53"/>
    </row>
    <row r="536" spans="1:25" ht="13.5" x14ac:dyDescent="0.25">
      <c r="A536" s="53"/>
      <c r="B536" s="53"/>
      <c r="C536" s="53"/>
      <c r="E536" s="53"/>
      <c r="G536" s="591"/>
      <c r="O536" s="397"/>
      <c r="Q536" s="53"/>
      <c r="R536" s="53"/>
      <c r="S536" s="53"/>
      <c r="T536" s="53"/>
      <c r="U536" s="53"/>
      <c r="V536" s="53"/>
      <c r="W536" s="53"/>
      <c r="X536" s="53"/>
      <c r="Y536" s="53"/>
    </row>
    <row r="537" spans="1:25" ht="13.5" x14ac:dyDescent="0.25">
      <c r="A537" s="53"/>
      <c r="B537" s="53"/>
      <c r="C537" s="53"/>
      <c r="E537" s="53"/>
      <c r="G537" s="591"/>
      <c r="O537" s="397"/>
      <c r="Q537" s="53"/>
      <c r="R537" s="53"/>
      <c r="S537" s="53"/>
      <c r="T537" s="53"/>
      <c r="U537" s="53"/>
      <c r="V537" s="53"/>
      <c r="W537" s="53"/>
      <c r="X537" s="53"/>
      <c r="Y537" s="53"/>
    </row>
    <row r="538" spans="1:25" ht="13.5" x14ac:dyDescent="0.25">
      <c r="A538" s="53"/>
      <c r="B538" s="53"/>
      <c r="C538" s="53"/>
      <c r="E538" s="53"/>
      <c r="G538" s="591"/>
      <c r="O538" s="397"/>
      <c r="Q538" s="53"/>
      <c r="R538" s="53"/>
      <c r="S538" s="53"/>
      <c r="T538" s="53"/>
      <c r="U538" s="53"/>
      <c r="V538" s="53"/>
      <c r="W538" s="53"/>
      <c r="X538" s="53"/>
      <c r="Y538" s="53"/>
    </row>
    <row r="539" spans="1:25" ht="13.5" x14ac:dyDescent="0.25">
      <c r="A539" s="53"/>
      <c r="B539" s="53"/>
      <c r="C539" s="53"/>
      <c r="E539" s="53"/>
      <c r="G539" s="591"/>
      <c r="O539" s="397"/>
      <c r="Q539" s="53"/>
      <c r="R539" s="53"/>
      <c r="S539" s="53"/>
      <c r="T539" s="53"/>
      <c r="U539" s="53"/>
      <c r="V539" s="53"/>
      <c r="W539" s="53"/>
      <c r="X539" s="53"/>
      <c r="Y539" s="53"/>
    </row>
    <row r="540" spans="1:25" ht="13.5" x14ac:dyDescent="0.25">
      <c r="A540" s="53"/>
      <c r="B540" s="53"/>
      <c r="C540" s="53"/>
      <c r="E540" s="53"/>
      <c r="G540" s="591"/>
      <c r="O540" s="397"/>
      <c r="Q540" s="53"/>
      <c r="R540" s="53"/>
      <c r="S540" s="53"/>
      <c r="T540" s="53"/>
      <c r="U540" s="53"/>
      <c r="V540" s="53"/>
      <c r="W540" s="53"/>
      <c r="X540" s="53"/>
      <c r="Y540" s="53"/>
    </row>
    <row r="541" spans="1:25" ht="13.5" x14ac:dyDescent="0.25">
      <c r="A541" s="53"/>
      <c r="B541" s="53"/>
      <c r="C541" s="53"/>
      <c r="E541" s="53"/>
      <c r="G541" s="591"/>
      <c r="O541" s="397"/>
      <c r="Q541" s="53"/>
      <c r="R541" s="53"/>
      <c r="S541" s="53"/>
      <c r="T541" s="53"/>
      <c r="U541" s="53"/>
      <c r="V541" s="53"/>
      <c r="W541" s="53"/>
      <c r="X541" s="53"/>
      <c r="Y541" s="53"/>
    </row>
    <row r="542" spans="1:25" ht="13.5" x14ac:dyDescent="0.25">
      <c r="A542" s="53"/>
      <c r="B542" s="53"/>
      <c r="C542" s="53"/>
      <c r="E542" s="53"/>
      <c r="G542" s="591"/>
      <c r="O542" s="397"/>
      <c r="Q542" s="53"/>
      <c r="R542" s="53"/>
      <c r="S542" s="53"/>
      <c r="T542" s="53"/>
      <c r="U542" s="53"/>
      <c r="V542" s="53"/>
      <c r="W542" s="53"/>
      <c r="X542" s="53"/>
      <c r="Y542" s="53"/>
    </row>
    <row r="543" spans="1:25" ht="13.5" x14ac:dyDescent="0.25">
      <c r="A543" s="53"/>
      <c r="B543" s="53"/>
      <c r="C543" s="53"/>
      <c r="E543" s="53"/>
      <c r="G543" s="591"/>
      <c r="O543" s="397"/>
      <c r="Q543" s="53"/>
      <c r="R543" s="53"/>
      <c r="S543" s="53"/>
      <c r="T543" s="53"/>
      <c r="U543" s="53"/>
      <c r="V543" s="53"/>
      <c r="W543" s="53"/>
      <c r="X543" s="53"/>
      <c r="Y543" s="53"/>
    </row>
    <row r="544" spans="1:25" ht="13.5" x14ac:dyDescent="0.25">
      <c r="A544" s="53"/>
      <c r="B544" s="53"/>
      <c r="C544" s="53"/>
      <c r="E544" s="53"/>
      <c r="G544" s="591"/>
      <c r="O544" s="397"/>
      <c r="Q544" s="53"/>
      <c r="R544" s="53"/>
      <c r="S544" s="53"/>
      <c r="T544" s="53"/>
      <c r="U544" s="53"/>
      <c r="V544" s="53"/>
      <c r="W544" s="53"/>
      <c r="X544" s="53"/>
      <c r="Y544" s="53"/>
    </row>
    <row r="545" spans="1:25" ht="13.5" x14ac:dyDescent="0.25">
      <c r="A545" s="53"/>
      <c r="B545" s="53"/>
      <c r="C545" s="53"/>
      <c r="E545" s="53"/>
      <c r="G545" s="591"/>
      <c r="O545" s="397"/>
      <c r="Q545" s="53"/>
      <c r="R545" s="53"/>
      <c r="S545" s="53"/>
      <c r="T545" s="53"/>
      <c r="U545" s="53"/>
      <c r="V545" s="53"/>
      <c r="W545" s="53"/>
      <c r="X545" s="53"/>
      <c r="Y545" s="53"/>
    </row>
    <row r="546" spans="1:25" ht="13.5" x14ac:dyDescent="0.25">
      <c r="A546" s="53"/>
      <c r="B546" s="53"/>
      <c r="C546" s="53"/>
      <c r="E546" s="53"/>
      <c r="G546" s="591"/>
      <c r="O546" s="397"/>
      <c r="Q546" s="53"/>
      <c r="R546" s="53"/>
      <c r="S546" s="53"/>
      <c r="T546" s="53"/>
      <c r="U546" s="53"/>
      <c r="V546" s="53"/>
      <c r="W546" s="53"/>
      <c r="X546" s="53"/>
      <c r="Y546" s="53"/>
    </row>
    <row r="547" spans="1:25" ht="13.5" x14ac:dyDescent="0.25">
      <c r="A547" s="53"/>
      <c r="B547" s="53"/>
      <c r="C547" s="53"/>
      <c r="E547" s="53"/>
      <c r="G547" s="591"/>
      <c r="O547" s="397"/>
      <c r="Q547" s="53"/>
      <c r="R547" s="53"/>
      <c r="S547" s="53"/>
      <c r="T547" s="53"/>
      <c r="U547" s="53"/>
      <c r="V547" s="53"/>
      <c r="W547" s="53"/>
      <c r="X547" s="53"/>
      <c r="Y547" s="53"/>
    </row>
    <row r="548" spans="1:25" ht="13.5" x14ac:dyDescent="0.25">
      <c r="A548" s="53"/>
      <c r="B548" s="53"/>
      <c r="C548" s="53"/>
      <c r="E548" s="53"/>
      <c r="G548" s="591"/>
      <c r="O548" s="397"/>
      <c r="Q548" s="53"/>
      <c r="R548" s="53"/>
      <c r="S548" s="53"/>
      <c r="T548" s="53"/>
      <c r="U548" s="53"/>
      <c r="V548" s="53"/>
      <c r="W548" s="53"/>
      <c r="X548" s="53"/>
      <c r="Y548" s="53"/>
    </row>
    <row r="549" spans="1:25" ht="13.5" x14ac:dyDescent="0.25">
      <c r="A549" s="53"/>
      <c r="B549" s="53"/>
      <c r="C549" s="53"/>
      <c r="E549" s="53"/>
      <c r="G549" s="591"/>
      <c r="O549" s="397"/>
      <c r="Q549" s="53"/>
      <c r="R549" s="53"/>
      <c r="S549" s="53"/>
      <c r="T549" s="53"/>
      <c r="U549" s="53"/>
      <c r="V549" s="53"/>
      <c r="W549" s="53"/>
      <c r="X549" s="53"/>
      <c r="Y549" s="53"/>
    </row>
    <row r="550" spans="1:25" ht="13.5" x14ac:dyDescent="0.25">
      <c r="A550" s="53"/>
      <c r="B550" s="53"/>
      <c r="C550" s="53"/>
      <c r="E550" s="53"/>
      <c r="G550" s="591"/>
      <c r="O550" s="397"/>
      <c r="Q550" s="53"/>
      <c r="R550" s="53"/>
      <c r="S550" s="53"/>
      <c r="T550" s="53"/>
      <c r="U550" s="53"/>
      <c r="V550" s="53"/>
      <c r="W550" s="53"/>
      <c r="X550" s="53"/>
      <c r="Y550" s="53"/>
    </row>
    <row r="551" spans="1:25" ht="13.5" x14ac:dyDescent="0.25">
      <c r="A551" s="53"/>
      <c r="B551" s="53"/>
      <c r="C551" s="53"/>
      <c r="E551" s="53"/>
      <c r="G551" s="591"/>
      <c r="O551" s="397"/>
      <c r="Q551" s="53"/>
      <c r="R551" s="53"/>
      <c r="S551" s="53"/>
      <c r="T551" s="53"/>
      <c r="U551" s="53"/>
      <c r="V551" s="53"/>
      <c r="W551" s="53"/>
      <c r="X551" s="53"/>
      <c r="Y551" s="53"/>
    </row>
    <row r="552" spans="1:25" ht="13.5" x14ac:dyDescent="0.25">
      <c r="A552" s="53"/>
      <c r="B552" s="53"/>
      <c r="C552" s="53"/>
      <c r="E552" s="53"/>
      <c r="G552" s="591"/>
      <c r="O552" s="397"/>
      <c r="Q552" s="53"/>
      <c r="R552" s="53"/>
      <c r="S552" s="53"/>
      <c r="T552" s="53"/>
      <c r="U552" s="53"/>
      <c r="V552" s="53"/>
      <c r="W552" s="53"/>
      <c r="X552" s="53"/>
      <c r="Y552" s="53"/>
    </row>
    <row r="553" spans="1:25" ht="13.5" x14ac:dyDescent="0.25">
      <c r="A553" s="53"/>
      <c r="B553" s="53"/>
      <c r="C553" s="53"/>
      <c r="E553" s="53"/>
      <c r="G553" s="591"/>
      <c r="O553" s="397"/>
      <c r="Q553" s="53"/>
      <c r="R553" s="53"/>
      <c r="S553" s="53"/>
      <c r="T553" s="53"/>
      <c r="U553" s="53"/>
      <c r="V553" s="53"/>
      <c r="W553" s="53"/>
      <c r="X553" s="53"/>
      <c r="Y553" s="53"/>
    </row>
    <row r="554" spans="1:25" ht="13.5" x14ac:dyDescent="0.25">
      <c r="A554" s="53"/>
      <c r="B554" s="53"/>
      <c r="C554" s="53"/>
      <c r="E554" s="53"/>
      <c r="G554" s="591"/>
      <c r="O554" s="397"/>
      <c r="Q554" s="53"/>
      <c r="R554" s="53"/>
      <c r="S554" s="53"/>
      <c r="T554" s="53"/>
      <c r="U554" s="53"/>
      <c r="V554" s="53"/>
      <c r="W554" s="53"/>
      <c r="X554" s="53"/>
      <c r="Y554" s="53"/>
    </row>
    <row r="555" spans="1:25" ht="13.5" x14ac:dyDescent="0.25">
      <c r="A555" s="53"/>
      <c r="B555" s="53"/>
      <c r="C555" s="53"/>
      <c r="E555" s="53"/>
      <c r="G555" s="591"/>
      <c r="O555" s="397"/>
      <c r="Q555" s="53"/>
      <c r="R555" s="53"/>
      <c r="S555" s="53"/>
      <c r="T555" s="53"/>
      <c r="U555" s="53"/>
      <c r="V555" s="53"/>
      <c r="W555" s="53"/>
      <c r="X555" s="53"/>
      <c r="Y555" s="53"/>
    </row>
    <row r="556" spans="1:25" ht="13.5" x14ac:dyDescent="0.25">
      <c r="A556" s="53"/>
      <c r="B556" s="53"/>
      <c r="C556" s="53"/>
      <c r="E556" s="53"/>
      <c r="G556" s="591"/>
      <c r="O556" s="397"/>
      <c r="Q556" s="53"/>
      <c r="R556" s="53"/>
      <c r="S556" s="53"/>
      <c r="T556" s="53"/>
      <c r="U556" s="53"/>
      <c r="V556" s="53"/>
      <c r="W556" s="53"/>
      <c r="X556" s="53"/>
      <c r="Y556" s="53"/>
    </row>
    <row r="557" spans="1:25" ht="13.5" x14ac:dyDescent="0.25">
      <c r="A557" s="53"/>
      <c r="B557" s="53"/>
      <c r="C557" s="53"/>
      <c r="E557" s="53"/>
      <c r="G557" s="591"/>
      <c r="O557" s="397"/>
      <c r="Q557" s="53"/>
      <c r="R557" s="53"/>
      <c r="S557" s="53"/>
      <c r="T557" s="53"/>
      <c r="U557" s="53"/>
      <c r="V557" s="53"/>
      <c r="W557" s="53"/>
      <c r="X557" s="53"/>
      <c r="Y557" s="53"/>
    </row>
    <row r="558" spans="1:25" ht="13.5" x14ac:dyDescent="0.25">
      <c r="A558" s="53"/>
      <c r="B558" s="53"/>
      <c r="C558" s="53"/>
      <c r="E558" s="53"/>
      <c r="G558" s="591"/>
      <c r="O558" s="397"/>
      <c r="Q558" s="53"/>
      <c r="R558" s="53"/>
      <c r="S558" s="53"/>
      <c r="T558" s="53"/>
      <c r="U558" s="53"/>
      <c r="V558" s="53"/>
      <c r="W558" s="53"/>
      <c r="X558" s="53"/>
      <c r="Y558" s="53"/>
    </row>
    <row r="559" spans="1:25" ht="13.5" x14ac:dyDescent="0.25">
      <c r="A559" s="53"/>
      <c r="B559" s="53"/>
      <c r="C559" s="53"/>
      <c r="E559" s="53"/>
      <c r="G559" s="591"/>
      <c r="O559" s="397"/>
      <c r="Q559" s="53"/>
      <c r="R559" s="53"/>
      <c r="S559" s="53"/>
      <c r="T559" s="53"/>
      <c r="U559" s="53"/>
      <c r="V559" s="53"/>
      <c r="W559" s="53"/>
      <c r="X559" s="53"/>
      <c r="Y559" s="53"/>
    </row>
    <row r="560" spans="1:25" ht="13.5" x14ac:dyDescent="0.25">
      <c r="A560" s="53"/>
      <c r="B560" s="53"/>
      <c r="C560" s="53"/>
      <c r="E560" s="53"/>
      <c r="G560" s="591"/>
      <c r="O560" s="397"/>
      <c r="Q560" s="53"/>
      <c r="R560" s="53"/>
      <c r="S560" s="53"/>
      <c r="T560" s="53"/>
      <c r="U560" s="53"/>
      <c r="V560" s="53"/>
      <c r="W560" s="53"/>
      <c r="X560" s="53"/>
      <c r="Y560" s="53"/>
    </row>
    <row r="561" spans="1:25" ht="13.5" x14ac:dyDescent="0.25">
      <c r="A561" s="53"/>
      <c r="B561" s="53"/>
      <c r="C561" s="53"/>
      <c r="E561" s="53"/>
      <c r="G561" s="591"/>
      <c r="O561" s="397"/>
      <c r="Q561" s="53"/>
      <c r="R561" s="53"/>
      <c r="S561" s="53"/>
      <c r="T561" s="53"/>
      <c r="U561" s="53"/>
      <c r="V561" s="53"/>
      <c r="W561" s="53"/>
      <c r="X561" s="53"/>
      <c r="Y561" s="53"/>
    </row>
    <row r="562" spans="1:25" ht="13.5" x14ac:dyDescent="0.25">
      <c r="A562" s="53"/>
      <c r="B562" s="53"/>
      <c r="C562" s="53"/>
      <c r="E562" s="53"/>
      <c r="G562" s="591"/>
      <c r="O562" s="397"/>
      <c r="Q562" s="53"/>
      <c r="R562" s="53"/>
      <c r="S562" s="53"/>
      <c r="T562" s="53"/>
      <c r="U562" s="53"/>
      <c r="V562" s="53"/>
      <c r="W562" s="53"/>
      <c r="X562" s="53"/>
      <c r="Y562" s="53"/>
    </row>
    <row r="563" spans="1:25" ht="13.5" x14ac:dyDescent="0.25">
      <c r="A563" s="53"/>
      <c r="B563" s="53"/>
      <c r="C563" s="53"/>
      <c r="E563" s="53"/>
      <c r="G563" s="591"/>
      <c r="O563" s="397"/>
      <c r="Q563" s="53"/>
      <c r="R563" s="53"/>
      <c r="S563" s="53"/>
      <c r="T563" s="53"/>
      <c r="U563" s="53"/>
      <c r="V563" s="53"/>
      <c r="W563" s="53"/>
      <c r="X563" s="53"/>
      <c r="Y563" s="53"/>
    </row>
    <row r="564" spans="1:25" ht="13.5" x14ac:dyDescent="0.25">
      <c r="A564" s="53"/>
      <c r="B564" s="53"/>
      <c r="C564" s="53"/>
      <c r="E564" s="53"/>
      <c r="G564" s="591"/>
      <c r="O564" s="397"/>
      <c r="Q564" s="53"/>
      <c r="R564" s="53"/>
      <c r="S564" s="53"/>
      <c r="T564" s="53"/>
      <c r="U564" s="53"/>
      <c r="V564" s="53"/>
      <c r="W564" s="53"/>
      <c r="X564" s="53"/>
      <c r="Y564" s="53"/>
    </row>
    <row r="565" spans="1:25" ht="13.5" x14ac:dyDescent="0.25">
      <c r="A565" s="53"/>
      <c r="B565" s="53"/>
      <c r="C565" s="53"/>
      <c r="E565" s="53"/>
      <c r="G565" s="591"/>
      <c r="O565" s="397"/>
      <c r="Q565" s="53"/>
      <c r="R565" s="53"/>
      <c r="S565" s="53"/>
      <c r="T565" s="53"/>
      <c r="U565" s="53"/>
      <c r="V565" s="53"/>
      <c r="W565" s="53"/>
      <c r="X565" s="53"/>
      <c r="Y565" s="53"/>
    </row>
    <row r="566" spans="1:25" ht="13.5" x14ac:dyDescent="0.25">
      <c r="A566" s="53"/>
      <c r="B566" s="53"/>
      <c r="C566" s="53"/>
      <c r="E566" s="53"/>
      <c r="G566" s="591"/>
      <c r="O566" s="397"/>
      <c r="Q566" s="53"/>
      <c r="R566" s="53"/>
      <c r="S566" s="53"/>
      <c r="T566" s="53"/>
      <c r="U566" s="53"/>
      <c r="V566" s="53"/>
      <c r="W566" s="53"/>
      <c r="X566" s="53"/>
      <c r="Y566" s="53"/>
    </row>
    <row r="567" spans="1:25" ht="13.5" x14ac:dyDescent="0.25">
      <c r="A567" s="53"/>
      <c r="B567" s="53"/>
      <c r="C567" s="53"/>
      <c r="E567" s="53"/>
      <c r="G567" s="591"/>
      <c r="O567" s="397"/>
      <c r="Q567" s="53"/>
      <c r="R567" s="53"/>
      <c r="S567" s="53"/>
      <c r="T567" s="53"/>
      <c r="U567" s="53"/>
      <c r="V567" s="53"/>
      <c r="W567" s="53"/>
      <c r="X567" s="53"/>
      <c r="Y567" s="53"/>
    </row>
    <row r="568" spans="1:25" ht="13.5" x14ac:dyDescent="0.25">
      <c r="A568" s="53"/>
      <c r="B568" s="53"/>
      <c r="C568" s="53"/>
      <c r="E568" s="53"/>
      <c r="G568" s="591"/>
      <c r="O568" s="397"/>
      <c r="Q568" s="53"/>
      <c r="R568" s="53"/>
      <c r="S568" s="53"/>
      <c r="T568" s="53"/>
      <c r="U568" s="53"/>
      <c r="V568" s="53"/>
      <c r="W568" s="53"/>
      <c r="X568" s="53"/>
      <c r="Y568" s="53"/>
    </row>
    <row r="569" spans="1:25" ht="13.5" x14ac:dyDescent="0.25">
      <c r="A569" s="53"/>
      <c r="B569" s="53"/>
      <c r="C569" s="53"/>
      <c r="E569" s="53"/>
      <c r="G569" s="591"/>
      <c r="O569" s="397"/>
      <c r="Q569" s="53"/>
      <c r="R569" s="53"/>
      <c r="S569" s="53"/>
      <c r="T569" s="53"/>
      <c r="U569" s="53"/>
      <c r="V569" s="53"/>
      <c r="W569" s="53"/>
      <c r="X569" s="53"/>
      <c r="Y569" s="53"/>
    </row>
    <row r="570" spans="1:25" ht="13.5" x14ac:dyDescent="0.25">
      <c r="A570" s="53"/>
      <c r="B570" s="53"/>
      <c r="C570" s="53"/>
      <c r="E570" s="53"/>
      <c r="G570" s="591"/>
      <c r="O570" s="397"/>
      <c r="Q570" s="53"/>
      <c r="R570" s="53"/>
      <c r="S570" s="53"/>
      <c r="T570" s="53"/>
      <c r="U570" s="53"/>
      <c r="V570" s="53"/>
      <c r="W570" s="53"/>
      <c r="X570" s="53"/>
      <c r="Y570" s="53"/>
    </row>
    <row r="571" spans="1:25" ht="13.5" x14ac:dyDescent="0.25">
      <c r="A571" s="53"/>
      <c r="B571" s="53"/>
      <c r="C571" s="53"/>
      <c r="E571" s="53"/>
      <c r="G571" s="591"/>
      <c r="O571" s="397"/>
      <c r="Q571" s="53"/>
      <c r="R571" s="53"/>
      <c r="S571" s="53"/>
      <c r="T571" s="53"/>
      <c r="U571" s="53"/>
      <c r="V571" s="53"/>
      <c r="W571" s="53"/>
      <c r="X571" s="53"/>
      <c r="Y571" s="53"/>
    </row>
    <row r="572" spans="1:25" ht="13.5" x14ac:dyDescent="0.25">
      <c r="A572" s="53"/>
      <c r="B572" s="53"/>
      <c r="C572" s="53"/>
      <c r="E572" s="53"/>
      <c r="G572" s="591"/>
      <c r="O572" s="397"/>
      <c r="Q572" s="53"/>
      <c r="R572" s="53"/>
      <c r="S572" s="53"/>
      <c r="T572" s="53"/>
      <c r="U572" s="53"/>
      <c r="V572" s="53"/>
      <c r="W572" s="53"/>
      <c r="X572" s="53"/>
      <c r="Y572" s="53"/>
    </row>
    <row r="573" spans="1:25" ht="13.5" x14ac:dyDescent="0.25">
      <c r="A573" s="53"/>
      <c r="B573" s="53"/>
      <c r="C573" s="53"/>
      <c r="E573" s="53"/>
      <c r="G573" s="591"/>
      <c r="O573" s="397"/>
      <c r="Q573" s="53"/>
      <c r="R573" s="53"/>
      <c r="S573" s="53"/>
      <c r="T573" s="53"/>
      <c r="U573" s="53"/>
      <c r="V573" s="53"/>
      <c r="W573" s="53"/>
      <c r="X573" s="53"/>
      <c r="Y573" s="53"/>
    </row>
    <row r="574" spans="1:25" ht="13.5" x14ac:dyDescent="0.25">
      <c r="A574" s="53"/>
      <c r="B574" s="53"/>
      <c r="C574" s="53"/>
      <c r="E574" s="53"/>
      <c r="G574" s="591"/>
      <c r="O574" s="397"/>
      <c r="Q574" s="53"/>
      <c r="R574" s="53"/>
      <c r="S574" s="53"/>
      <c r="T574" s="53"/>
      <c r="U574" s="53"/>
      <c r="V574" s="53"/>
      <c r="W574" s="53"/>
      <c r="X574" s="53"/>
      <c r="Y574" s="53"/>
    </row>
    <row r="575" spans="1:25" ht="13.5" x14ac:dyDescent="0.25">
      <c r="A575" s="53"/>
      <c r="B575" s="53"/>
      <c r="C575" s="53"/>
      <c r="E575" s="53"/>
      <c r="G575" s="591"/>
      <c r="O575" s="397"/>
      <c r="Q575" s="53"/>
      <c r="R575" s="53"/>
      <c r="S575" s="53"/>
      <c r="T575" s="53"/>
      <c r="U575" s="53"/>
      <c r="V575" s="53"/>
      <c r="W575" s="53"/>
      <c r="X575" s="53"/>
      <c r="Y575" s="53"/>
    </row>
    <row r="576" spans="1:25" ht="13.5" x14ac:dyDescent="0.25">
      <c r="A576" s="53"/>
      <c r="B576" s="53"/>
      <c r="C576" s="53"/>
      <c r="E576" s="53"/>
      <c r="G576" s="591"/>
      <c r="O576" s="397"/>
      <c r="Q576" s="53"/>
      <c r="R576" s="53"/>
      <c r="S576" s="53"/>
      <c r="T576" s="53"/>
      <c r="U576" s="53"/>
      <c r="V576" s="53"/>
      <c r="W576" s="53"/>
      <c r="X576" s="53"/>
      <c r="Y576" s="53"/>
    </row>
    <row r="577" spans="1:25" ht="13.5" x14ac:dyDescent="0.25">
      <c r="A577" s="53"/>
      <c r="B577" s="53"/>
      <c r="C577" s="53"/>
      <c r="E577" s="53"/>
      <c r="G577" s="591"/>
      <c r="O577" s="397"/>
      <c r="Q577" s="53"/>
      <c r="R577" s="53"/>
      <c r="S577" s="53"/>
      <c r="T577" s="53"/>
      <c r="U577" s="53"/>
      <c r="V577" s="53"/>
      <c r="W577" s="53"/>
      <c r="X577" s="53"/>
      <c r="Y577" s="53"/>
    </row>
    <row r="578" spans="1:25" ht="13.5" x14ac:dyDescent="0.25">
      <c r="A578" s="53"/>
      <c r="B578" s="53"/>
      <c r="C578" s="53"/>
      <c r="E578" s="53"/>
      <c r="G578" s="591"/>
      <c r="O578" s="397"/>
      <c r="Q578" s="53"/>
      <c r="R578" s="53"/>
      <c r="S578" s="53"/>
      <c r="T578" s="53"/>
      <c r="U578" s="53"/>
      <c r="V578" s="53"/>
      <c r="W578" s="53"/>
      <c r="X578" s="53"/>
      <c r="Y578" s="53"/>
    </row>
    <row r="579" spans="1:25" ht="13.5" x14ac:dyDescent="0.25">
      <c r="A579" s="53"/>
      <c r="B579" s="53"/>
      <c r="C579" s="53"/>
      <c r="E579" s="53"/>
      <c r="G579" s="591"/>
      <c r="O579" s="397"/>
      <c r="Q579" s="53"/>
      <c r="R579" s="53"/>
      <c r="S579" s="53"/>
      <c r="T579" s="53"/>
      <c r="U579" s="53"/>
      <c r="V579" s="53"/>
      <c r="W579" s="53"/>
      <c r="X579" s="53"/>
      <c r="Y579" s="53"/>
    </row>
    <row r="580" spans="1:25" ht="13.5" x14ac:dyDescent="0.25">
      <c r="A580" s="53"/>
      <c r="B580" s="53"/>
      <c r="C580" s="53"/>
      <c r="E580" s="53"/>
      <c r="G580" s="591"/>
      <c r="O580" s="397"/>
      <c r="Q580" s="53"/>
      <c r="R580" s="53"/>
      <c r="S580" s="53"/>
      <c r="T580" s="53"/>
      <c r="U580" s="53"/>
      <c r="V580" s="53"/>
      <c r="W580" s="53"/>
      <c r="X580" s="53"/>
      <c r="Y580" s="53"/>
    </row>
    <row r="581" spans="1:25" ht="13.5" x14ac:dyDescent="0.25">
      <c r="A581" s="53"/>
      <c r="B581" s="53"/>
      <c r="C581" s="53"/>
      <c r="E581" s="53"/>
      <c r="G581" s="591"/>
      <c r="O581" s="397"/>
      <c r="Q581" s="53"/>
      <c r="R581" s="53"/>
      <c r="S581" s="53"/>
      <c r="T581" s="53"/>
      <c r="U581" s="53"/>
      <c r="V581" s="53"/>
      <c r="W581" s="53"/>
      <c r="X581" s="53"/>
      <c r="Y581" s="53"/>
    </row>
    <row r="582" spans="1:25" ht="13.5" x14ac:dyDescent="0.25">
      <c r="A582" s="53"/>
      <c r="B582" s="53"/>
      <c r="C582" s="53"/>
      <c r="E582" s="53"/>
      <c r="G582" s="591"/>
      <c r="O582" s="397"/>
      <c r="Q582" s="53"/>
      <c r="R582" s="53"/>
      <c r="S582" s="53"/>
      <c r="T582" s="53"/>
      <c r="U582" s="53"/>
      <c r="V582" s="53"/>
      <c r="W582" s="53"/>
      <c r="X582" s="53"/>
      <c r="Y582" s="53"/>
    </row>
    <row r="583" spans="1:25" ht="13.5" x14ac:dyDescent="0.25">
      <c r="A583" s="53"/>
      <c r="B583" s="53"/>
      <c r="C583" s="53"/>
      <c r="E583" s="53"/>
      <c r="G583" s="591"/>
      <c r="O583" s="397"/>
      <c r="Q583" s="53"/>
      <c r="R583" s="53"/>
      <c r="S583" s="53"/>
      <c r="T583" s="53"/>
      <c r="U583" s="53"/>
      <c r="V583" s="53"/>
      <c r="W583" s="53"/>
      <c r="X583" s="53"/>
      <c r="Y583" s="53"/>
    </row>
    <row r="584" spans="1:25" ht="13.5" x14ac:dyDescent="0.25">
      <c r="A584" s="53"/>
      <c r="B584" s="53"/>
      <c r="C584" s="53"/>
      <c r="E584" s="53"/>
      <c r="G584" s="591"/>
      <c r="O584" s="397"/>
      <c r="Q584" s="53"/>
      <c r="R584" s="53"/>
      <c r="S584" s="53"/>
      <c r="T584" s="53"/>
      <c r="U584" s="53"/>
      <c r="V584" s="53"/>
      <c r="W584" s="53"/>
      <c r="X584" s="53"/>
      <c r="Y584" s="53"/>
    </row>
    <row r="585" spans="1:25" ht="13.5" x14ac:dyDescent="0.25">
      <c r="A585" s="53"/>
      <c r="B585" s="53"/>
      <c r="C585" s="53"/>
      <c r="E585" s="53"/>
      <c r="G585" s="591"/>
      <c r="O585" s="397"/>
      <c r="Q585" s="53"/>
      <c r="R585" s="53"/>
      <c r="S585" s="53"/>
      <c r="T585" s="53"/>
      <c r="U585" s="53"/>
      <c r="V585" s="53"/>
      <c r="W585" s="53"/>
      <c r="X585" s="53"/>
      <c r="Y585" s="53"/>
    </row>
    <row r="586" spans="1:25" ht="13.5" x14ac:dyDescent="0.25">
      <c r="A586" s="53"/>
      <c r="B586" s="53"/>
      <c r="C586" s="53"/>
      <c r="E586" s="53"/>
      <c r="G586" s="591"/>
      <c r="O586" s="397"/>
      <c r="Q586" s="53"/>
      <c r="R586" s="53"/>
      <c r="S586" s="53"/>
      <c r="T586" s="53"/>
      <c r="U586" s="53"/>
      <c r="V586" s="53"/>
      <c r="W586" s="53"/>
      <c r="X586" s="53"/>
      <c r="Y586" s="53"/>
    </row>
    <row r="587" spans="1:25" ht="13.5" x14ac:dyDescent="0.25">
      <c r="A587" s="53"/>
      <c r="B587" s="53"/>
      <c r="C587" s="53"/>
      <c r="E587" s="53"/>
      <c r="G587" s="591"/>
      <c r="O587" s="397"/>
      <c r="Q587" s="53"/>
      <c r="R587" s="53"/>
      <c r="S587" s="53"/>
      <c r="T587" s="53"/>
      <c r="U587" s="53"/>
      <c r="V587" s="53"/>
      <c r="W587" s="53"/>
      <c r="X587" s="53"/>
      <c r="Y587" s="53"/>
    </row>
    <row r="588" spans="1:25" ht="13.5" x14ac:dyDescent="0.25">
      <c r="A588" s="53"/>
      <c r="B588" s="53"/>
      <c r="C588" s="53"/>
      <c r="E588" s="53"/>
      <c r="G588" s="591"/>
      <c r="O588" s="397"/>
      <c r="Q588" s="53"/>
      <c r="R588" s="53"/>
      <c r="S588" s="53"/>
      <c r="T588" s="53"/>
      <c r="U588" s="53"/>
      <c r="V588" s="53"/>
      <c r="W588" s="53"/>
      <c r="X588" s="53"/>
      <c r="Y588" s="53"/>
    </row>
    <row r="589" spans="1:25" ht="13.5" x14ac:dyDescent="0.25">
      <c r="A589" s="53"/>
      <c r="B589" s="53"/>
      <c r="C589" s="53"/>
      <c r="E589" s="53"/>
      <c r="G589" s="591"/>
      <c r="O589" s="397"/>
      <c r="Q589" s="53"/>
      <c r="R589" s="53"/>
      <c r="S589" s="53"/>
      <c r="T589" s="53"/>
      <c r="U589" s="53"/>
      <c r="V589" s="53"/>
      <c r="W589" s="53"/>
      <c r="X589" s="53"/>
      <c r="Y589" s="53"/>
    </row>
    <row r="590" spans="1:25" ht="13.5" x14ac:dyDescent="0.25">
      <c r="A590" s="53"/>
      <c r="B590" s="53"/>
      <c r="C590" s="53"/>
      <c r="E590" s="53"/>
      <c r="G590" s="591"/>
      <c r="O590" s="397"/>
      <c r="Q590" s="53"/>
      <c r="R590" s="53"/>
      <c r="S590" s="53"/>
      <c r="T590" s="53"/>
      <c r="U590" s="53"/>
      <c r="V590" s="53"/>
      <c r="W590" s="53"/>
      <c r="X590" s="53"/>
      <c r="Y590" s="53"/>
    </row>
    <row r="591" spans="1:25" ht="13.5" x14ac:dyDescent="0.25">
      <c r="A591" s="53"/>
      <c r="B591" s="53"/>
      <c r="C591" s="53"/>
      <c r="E591" s="53"/>
      <c r="G591" s="591"/>
      <c r="O591" s="397"/>
      <c r="Q591" s="53"/>
      <c r="R591" s="53"/>
      <c r="S591" s="53"/>
      <c r="T591" s="53"/>
      <c r="U591" s="53"/>
      <c r="V591" s="53"/>
      <c r="W591" s="53"/>
      <c r="X591" s="53"/>
      <c r="Y591" s="53"/>
    </row>
    <row r="592" spans="1:25" ht="13.5" x14ac:dyDescent="0.25">
      <c r="A592" s="53"/>
      <c r="B592" s="53"/>
      <c r="C592" s="53"/>
      <c r="E592" s="53"/>
      <c r="G592" s="591"/>
      <c r="O592" s="397"/>
      <c r="Q592" s="53"/>
      <c r="R592" s="53"/>
      <c r="S592" s="53"/>
      <c r="T592" s="53"/>
      <c r="U592" s="53"/>
      <c r="V592" s="53"/>
      <c r="W592" s="53"/>
      <c r="X592" s="53"/>
      <c r="Y592" s="53"/>
    </row>
    <row r="593" spans="1:25" ht="13.5" x14ac:dyDescent="0.25">
      <c r="A593" s="53"/>
      <c r="B593" s="53"/>
      <c r="C593" s="53"/>
      <c r="E593" s="53"/>
      <c r="G593" s="591"/>
      <c r="O593" s="397"/>
      <c r="Q593" s="53"/>
      <c r="R593" s="53"/>
      <c r="S593" s="53"/>
      <c r="T593" s="53"/>
      <c r="U593" s="53"/>
      <c r="V593" s="53"/>
      <c r="W593" s="53"/>
      <c r="X593" s="53"/>
      <c r="Y593" s="53"/>
    </row>
    <row r="594" spans="1:25" ht="13.5" x14ac:dyDescent="0.25">
      <c r="A594" s="53"/>
      <c r="B594" s="53"/>
      <c r="C594" s="53"/>
      <c r="E594" s="53"/>
      <c r="G594" s="591"/>
      <c r="O594" s="397"/>
      <c r="Q594" s="53"/>
      <c r="R594" s="53"/>
      <c r="S594" s="53"/>
      <c r="T594" s="53"/>
      <c r="U594" s="53"/>
      <c r="V594" s="53"/>
      <c r="W594" s="53"/>
      <c r="X594" s="53"/>
      <c r="Y594" s="53"/>
    </row>
    <row r="595" spans="1:25" ht="13.5" x14ac:dyDescent="0.25">
      <c r="A595" s="53"/>
      <c r="B595" s="53"/>
      <c r="C595" s="53"/>
      <c r="E595" s="53"/>
      <c r="G595" s="591"/>
      <c r="O595" s="397"/>
      <c r="Q595" s="53"/>
      <c r="R595" s="53"/>
      <c r="S595" s="53"/>
      <c r="T595" s="53"/>
      <c r="U595" s="53"/>
      <c r="V595" s="53"/>
      <c r="W595" s="53"/>
      <c r="X595" s="53"/>
      <c r="Y595" s="53"/>
    </row>
    <row r="596" spans="1:25" ht="13.5" x14ac:dyDescent="0.25">
      <c r="A596" s="53"/>
      <c r="B596" s="53"/>
      <c r="C596" s="53"/>
      <c r="E596" s="53"/>
      <c r="G596" s="591"/>
      <c r="O596" s="397"/>
      <c r="Q596" s="53"/>
      <c r="R596" s="53"/>
      <c r="S596" s="53"/>
      <c r="T596" s="53"/>
      <c r="U596" s="53"/>
      <c r="V596" s="53"/>
      <c r="W596" s="53"/>
      <c r="X596" s="53"/>
      <c r="Y596" s="53"/>
    </row>
    <row r="597" spans="1:25" ht="13.5" x14ac:dyDescent="0.25">
      <c r="A597" s="53"/>
      <c r="B597" s="53"/>
      <c r="C597" s="53"/>
      <c r="E597" s="53"/>
      <c r="G597" s="591"/>
      <c r="O597" s="397"/>
      <c r="Q597" s="53"/>
      <c r="R597" s="53"/>
      <c r="S597" s="53"/>
      <c r="T597" s="53"/>
      <c r="U597" s="53"/>
      <c r="V597" s="53"/>
      <c r="W597" s="53"/>
      <c r="X597" s="53"/>
      <c r="Y597" s="53"/>
    </row>
    <row r="598" spans="1:25" ht="13.5" x14ac:dyDescent="0.25">
      <c r="A598" s="53"/>
      <c r="B598" s="53"/>
      <c r="C598" s="53"/>
      <c r="E598" s="53"/>
      <c r="G598" s="591"/>
      <c r="O598" s="397"/>
      <c r="Q598" s="53"/>
      <c r="R598" s="53"/>
      <c r="S598" s="53"/>
      <c r="T598" s="53"/>
      <c r="U598" s="53"/>
      <c r="V598" s="53"/>
      <c r="W598" s="53"/>
      <c r="X598" s="53"/>
      <c r="Y598" s="53"/>
    </row>
    <row r="599" spans="1:25" ht="13.5" x14ac:dyDescent="0.25">
      <c r="A599" s="53"/>
      <c r="B599" s="53"/>
      <c r="C599" s="53"/>
      <c r="E599" s="53"/>
      <c r="G599" s="591"/>
      <c r="O599" s="397"/>
      <c r="Q599" s="53"/>
      <c r="R599" s="53"/>
      <c r="S599" s="53"/>
      <c r="T599" s="53"/>
      <c r="U599" s="53"/>
      <c r="V599" s="53"/>
      <c r="W599" s="53"/>
      <c r="X599" s="53"/>
      <c r="Y599" s="53"/>
    </row>
    <row r="600" spans="1:25" ht="13.5" x14ac:dyDescent="0.25">
      <c r="A600" s="53"/>
      <c r="B600" s="53"/>
      <c r="C600" s="53"/>
      <c r="E600" s="53"/>
      <c r="G600" s="591"/>
      <c r="O600" s="397"/>
      <c r="Q600" s="53"/>
      <c r="R600" s="53"/>
      <c r="S600" s="53"/>
      <c r="T600" s="53"/>
      <c r="U600" s="53"/>
      <c r="V600" s="53"/>
      <c r="W600" s="53"/>
      <c r="X600" s="53"/>
      <c r="Y600" s="53"/>
    </row>
    <row r="601" spans="1:25" ht="13.5" x14ac:dyDescent="0.25">
      <c r="A601" s="53"/>
      <c r="B601" s="53"/>
      <c r="C601" s="53"/>
      <c r="E601" s="53"/>
      <c r="G601" s="591"/>
      <c r="O601" s="397"/>
      <c r="Q601" s="53"/>
      <c r="R601" s="53"/>
      <c r="S601" s="53"/>
      <c r="T601" s="53"/>
      <c r="U601" s="53"/>
      <c r="V601" s="53"/>
      <c r="W601" s="53"/>
      <c r="X601" s="53"/>
      <c r="Y601" s="53"/>
    </row>
    <row r="602" spans="1:25" ht="13.5" x14ac:dyDescent="0.25">
      <c r="A602" s="53"/>
      <c r="B602" s="53"/>
      <c r="C602" s="53"/>
      <c r="E602" s="53"/>
      <c r="G602" s="591"/>
      <c r="O602" s="397"/>
      <c r="Q602" s="53"/>
      <c r="R602" s="53"/>
      <c r="S602" s="53"/>
      <c r="T602" s="53"/>
      <c r="U602" s="53"/>
      <c r="V602" s="53"/>
      <c r="W602" s="53"/>
      <c r="X602" s="53"/>
      <c r="Y602" s="53"/>
    </row>
    <row r="603" spans="1:25" ht="13.5" x14ac:dyDescent="0.25">
      <c r="A603" s="53"/>
      <c r="B603" s="53"/>
      <c r="C603" s="53"/>
      <c r="E603" s="53"/>
      <c r="G603" s="591"/>
      <c r="O603" s="397"/>
      <c r="Q603" s="53"/>
      <c r="R603" s="53"/>
      <c r="S603" s="53"/>
      <c r="T603" s="53"/>
      <c r="U603" s="53"/>
      <c r="V603" s="53"/>
      <c r="W603" s="53"/>
      <c r="X603" s="53"/>
      <c r="Y603" s="53"/>
    </row>
    <row r="604" spans="1:25" ht="13.5" x14ac:dyDescent="0.25">
      <c r="A604" s="53"/>
      <c r="B604" s="53"/>
      <c r="C604" s="53"/>
      <c r="E604" s="53"/>
      <c r="G604" s="591"/>
      <c r="O604" s="397"/>
      <c r="Q604" s="53"/>
      <c r="R604" s="53"/>
      <c r="S604" s="53"/>
      <c r="T604" s="53"/>
      <c r="U604" s="53"/>
      <c r="V604" s="53"/>
      <c r="W604" s="53"/>
      <c r="X604" s="53"/>
      <c r="Y604" s="53"/>
    </row>
    <row r="605" spans="1:25" ht="13.5" x14ac:dyDescent="0.25">
      <c r="A605" s="53"/>
      <c r="B605" s="53"/>
      <c r="C605" s="53"/>
      <c r="E605" s="53"/>
      <c r="G605" s="591"/>
      <c r="O605" s="397"/>
      <c r="Q605" s="53"/>
      <c r="R605" s="53"/>
      <c r="S605" s="53"/>
      <c r="T605" s="53"/>
      <c r="U605" s="53"/>
      <c r="V605" s="53"/>
      <c r="W605" s="53"/>
      <c r="X605" s="53"/>
      <c r="Y605" s="53"/>
    </row>
    <row r="606" spans="1:25" ht="13.5" x14ac:dyDescent="0.25">
      <c r="A606" s="53"/>
      <c r="B606" s="53"/>
      <c r="C606" s="53"/>
      <c r="E606" s="53"/>
      <c r="G606" s="591"/>
      <c r="O606" s="397"/>
      <c r="Q606" s="53"/>
      <c r="R606" s="53"/>
      <c r="S606" s="53"/>
      <c r="T606" s="53"/>
      <c r="U606" s="53"/>
      <c r="V606" s="53"/>
      <c r="W606" s="53"/>
      <c r="X606" s="53"/>
      <c r="Y606" s="53"/>
    </row>
    <row r="607" spans="1:25" ht="13.5" x14ac:dyDescent="0.25">
      <c r="A607" s="53"/>
      <c r="B607" s="53"/>
      <c r="C607" s="53"/>
      <c r="E607" s="53"/>
      <c r="G607" s="591"/>
      <c r="O607" s="397"/>
      <c r="Q607" s="53"/>
      <c r="R607" s="53"/>
      <c r="S607" s="53"/>
      <c r="T607" s="53"/>
      <c r="U607" s="53"/>
      <c r="V607" s="53"/>
      <c r="W607" s="53"/>
      <c r="X607" s="53"/>
      <c r="Y607" s="53"/>
    </row>
    <row r="608" spans="1:25" ht="13.5" x14ac:dyDescent="0.25">
      <c r="A608" s="53"/>
      <c r="B608" s="53"/>
      <c r="C608" s="53"/>
      <c r="E608" s="53"/>
      <c r="G608" s="591"/>
      <c r="O608" s="397"/>
      <c r="Q608" s="53"/>
      <c r="R608" s="53"/>
      <c r="S608" s="53"/>
      <c r="T608" s="53"/>
      <c r="U608" s="53"/>
      <c r="V608" s="53"/>
      <c r="W608" s="53"/>
      <c r="X608" s="53"/>
      <c r="Y608" s="53"/>
    </row>
    <row r="609" spans="1:25" ht="13.5" x14ac:dyDescent="0.25">
      <c r="A609" s="53"/>
      <c r="B609" s="53"/>
      <c r="C609" s="53"/>
      <c r="E609" s="53"/>
      <c r="G609" s="591"/>
      <c r="O609" s="397"/>
      <c r="Q609" s="53"/>
      <c r="R609" s="53"/>
      <c r="S609" s="53"/>
      <c r="T609" s="53"/>
      <c r="U609" s="53"/>
      <c r="V609" s="53"/>
      <c r="W609" s="53"/>
      <c r="X609" s="53"/>
      <c r="Y609" s="53"/>
    </row>
    <row r="610" spans="1:25" ht="13.5" x14ac:dyDescent="0.25">
      <c r="A610" s="53"/>
      <c r="B610" s="53"/>
      <c r="C610" s="53"/>
      <c r="E610" s="53"/>
      <c r="G610" s="591"/>
      <c r="O610" s="397"/>
      <c r="Q610" s="53"/>
      <c r="R610" s="53"/>
      <c r="S610" s="53"/>
      <c r="T610" s="53"/>
      <c r="U610" s="53"/>
      <c r="V610" s="53"/>
      <c r="W610" s="53"/>
      <c r="X610" s="53"/>
      <c r="Y610" s="53"/>
    </row>
    <row r="611" spans="1:25" ht="13.5" x14ac:dyDescent="0.25">
      <c r="A611" s="53"/>
      <c r="B611" s="53"/>
      <c r="C611" s="53"/>
      <c r="E611" s="53"/>
      <c r="G611" s="591"/>
      <c r="O611" s="397"/>
      <c r="Q611" s="53"/>
      <c r="R611" s="53"/>
      <c r="S611" s="53"/>
      <c r="T611" s="53"/>
      <c r="U611" s="53"/>
      <c r="V611" s="53"/>
      <c r="W611" s="53"/>
      <c r="X611" s="53"/>
      <c r="Y611" s="53"/>
    </row>
    <row r="612" spans="1:25" ht="13.5" x14ac:dyDescent="0.25">
      <c r="A612" s="53"/>
      <c r="B612" s="53"/>
      <c r="C612" s="53"/>
      <c r="E612" s="53"/>
      <c r="G612" s="591"/>
      <c r="O612" s="397"/>
      <c r="Q612" s="53"/>
      <c r="R612" s="53"/>
      <c r="S612" s="53"/>
      <c r="T612" s="53"/>
      <c r="U612" s="53"/>
      <c r="V612" s="53"/>
      <c r="W612" s="53"/>
      <c r="X612" s="53"/>
      <c r="Y612" s="53"/>
    </row>
    <row r="613" spans="1:25" ht="13.5" x14ac:dyDescent="0.25">
      <c r="A613" s="53"/>
      <c r="B613" s="53"/>
      <c r="C613" s="53"/>
      <c r="E613" s="53"/>
      <c r="G613" s="591"/>
      <c r="O613" s="397"/>
      <c r="Q613" s="53"/>
      <c r="R613" s="53"/>
      <c r="S613" s="53"/>
      <c r="T613" s="53"/>
      <c r="U613" s="53"/>
      <c r="V613" s="53"/>
      <c r="W613" s="53"/>
      <c r="X613" s="53"/>
      <c r="Y613" s="53"/>
    </row>
    <row r="614" spans="1:25" ht="13.5" x14ac:dyDescent="0.25">
      <c r="A614" s="53"/>
      <c r="B614" s="53"/>
      <c r="C614" s="53"/>
      <c r="E614" s="53"/>
      <c r="G614" s="591"/>
      <c r="O614" s="397"/>
      <c r="Q614" s="53"/>
      <c r="R614" s="53"/>
      <c r="S614" s="53"/>
      <c r="T614" s="53"/>
      <c r="U614" s="53"/>
      <c r="V614" s="53"/>
      <c r="W614" s="53"/>
      <c r="X614" s="53"/>
      <c r="Y614" s="53"/>
    </row>
    <row r="615" spans="1:25" ht="13.5" x14ac:dyDescent="0.25">
      <c r="A615" s="53"/>
      <c r="B615" s="53"/>
      <c r="C615" s="53"/>
      <c r="E615" s="53"/>
      <c r="G615" s="591"/>
      <c r="O615" s="397"/>
      <c r="Q615" s="53"/>
      <c r="R615" s="53"/>
      <c r="S615" s="53"/>
      <c r="T615" s="53"/>
      <c r="U615" s="53"/>
      <c r="V615" s="53"/>
      <c r="W615" s="53"/>
      <c r="X615" s="53"/>
      <c r="Y615" s="53"/>
    </row>
    <row r="616" spans="1:25" ht="13.5" x14ac:dyDescent="0.25">
      <c r="A616" s="53"/>
      <c r="B616" s="53"/>
      <c r="C616" s="53"/>
      <c r="E616" s="53"/>
      <c r="G616" s="591"/>
      <c r="O616" s="397"/>
      <c r="Q616" s="53"/>
      <c r="R616" s="53"/>
      <c r="S616" s="53"/>
      <c r="T616" s="53"/>
      <c r="U616" s="53"/>
      <c r="V616" s="53"/>
      <c r="W616" s="53"/>
      <c r="X616" s="53"/>
      <c r="Y616" s="53"/>
    </row>
    <row r="617" spans="1:25" ht="13.5" x14ac:dyDescent="0.25">
      <c r="A617" s="53"/>
      <c r="B617" s="53"/>
      <c r="C617" s="53"/>
      <c r="E617" s="53"/>
      <c r="G617" s="591"/>
      <c r="O617" s="397"/>
      <c r="Q617" s="53"/>
      <c r="R617" s="53"/>
      <c r="S617" s="53"/>
      <c r="T617" s="53"/>
      <c r="U617" s="53"/>
      <c r="V617" s="53"/>
      <c r="W617" s="53"/>
      <c r="X617" s="53"/>
      <c r="Y617" s="53"/>
    </row>
    <row r="618" spans="1:25" ht="13.5" x14ac:dyDescent="0.25">
      <c r="A618" s="53"/>
      <c r="B618" s="53"/>
      <c r="C618" s="53"/>
      <c r="E618" s="53"/>
      <c r="G618" s="591"/>
      <c r="O618" s="397"/>
      <c r="Q618" s="53"/>
      <c r="R618" s="53"/>
      <c r="S618" s="53"/>
      <c r="T618" s="53"/>
      <c r="U618" s="53"/>
      <c r="V618" s="53"/>
      <c r="W618" s="53"/>
      <c r="X618" s="53"/>
      <c r="Y618" s="53"/>
    </row>
    <row r="619" spans="1:25" ht="13.5" x14ac:dyDescent="0.25">
      <c r="A619" s="53"/>
      <c r="B619" s="53"/>
      <c r="C619" s="53"/>
      <c r="E619" s="53"/>
      <c r="G619" s="591"/>
      <c r="O619" s="397"/>
      <c r="Q619" s="53"/>
      <c r="R619" s="53"/>
      <c r="S619" s="53"/>
      <c r="T619" s="53"/>
      <c r="U619" s="53"/>
      <c r="V619" s="53"/>
      <c r="W619" s="53"/>
      <c r="X619" s="53"/>
      <c r="Y619" s="53"/>
    </row>
    <row r="620" spans="1:25" ht="13.5" x14ac:dyDescent="0.25">
      <c r="A620" s="53"/>
      <c r="B620" s="53"/>
      <c r="C620" s="53"/>
      <c r="E620" s="53"/>
      <c r="G620" s="591"/>
      <c r="O620" s="397"/>
      <c r="Q620" s="53"/>
      <c r="R620" s="53"/>
      <c r="S620" s="53"/>
      <c r="T620" s="53"/>
      <c r="U620" s="53"/>
      <c r="V620" s="53"/>
      <c r="W620" s="53"/>
      <c r="X620" s="53"/>
      <c r="Y620" s="53"/>
    </row>
    <row r="621" spans="1:25" ht="13.5" x14ac:dyDescent="0.25">
      <c r="A621" s="53"/>
      <c r="B621" s="53"/>
      <c r="C621" s="53"/>
      <c r="E621" s="53"/>
      <c r="G621" s="591"/>
      <c r="O621" s="397"/>
      <c r="Q621" s="53"/>
      <c r="R621" s="53"/>
      <c r="S621" s="53"/>
      <c r="T621" s="53"/>
      <c r="U621" s="53"/>
      <c r="V621" s="53"/>
      <c r="W621" s="53"/>
      <c r="X621" s="53"/>
      <c r="Y621" s="53"/>
    </row>
    <row r="622" spans="1:25" ht="13.5" x14ac:dyDescent="0.25">
      <c r="A622" s="53"/>
      <c r="B622" s="53"/>
      <c r="C622" s="53"/>
      <c r="E622" s="53"/>
      <c r="G622" s="591"/>
      <c r="O622" s="397"/>
      <c r="Q622" s="53"/>
      <c r="R622" s="53"/>
      <c r="S622" s="53"/>
      <c r="T622" s="53"/>
      <c r="U622" s="53"/>
      <c r="V622" s="53"/>
      <c r="W622" s="53"/>
      <c r="X622" s="53"/>
      <c r="Y622" s="53"/>
    </row>
    <row r="623" spans="1:25" ht="13.5" x14ac:dyDescent="0.25">
      <c r="A623" s="53"/>
      <c r="B623" s="53"/>
      <c r="C623" s="53"/>
      <c r="E623" s="53"/>
      <c r="G623" s="591"/>
      <c r="O623" s="397"/>
      <c r="Q623" s="53"/>
      <c r="R623" s="53"/>
      <c r="S623" s="53"/>
      <c r="T623" s="53"/>
      <c r="U623" s="53"/>
      <c r="V623" s="53"/>
      <c r="W623" s="53"/>
      <c r="X623" s="53"/>
      <c r="Y623" s="53"/>
    </row>
    <row r="624" spans="1:25" ht="13.5" x14ac:dyDescent="0.25">
      <c r="A624" s="53"/>
      <c r="B624" s="53"/>
      <c r="C624" s="53"/>
      <c r="E624" s="53"/>
      <c r="G624" s="591"/>
      <c r="O624" s="397"/>
      <c r="Q624" s="53"/>
      <c r="R624" s="53"/>
      <c r="S624" s="53"/>
      <c r="T624" s="53"/>
      <c r="U624" s="53"/>
      <c r="V624" s="53"/>
      <c r="W624" s="53"/>
      <c r="X624" s="53"/>
      <c r="Y624" s="53"/>
    </row>
    <row r="625" spans="1:25" ht="13.5" x14ac:dyDescent="0.25">
      <c r="A625" s="53"/>
      <c r="B625" s="53"/>
      <c r="C625" s="53"/>
      <c r="E625" s="53"/>
      <c r="G625" s="591"/>
      <c r="O625" s="397"/>
      <c r="Q625" s="53"/>
      <c r="R625" s="53"/>
      <c r="S625" s="53"/>
      <c r="T625" s="53"/>
      <c r="U625" s="53"/>
      <c r="V625" s="53"/>
      <c r="W625" s="53"/>
      <c r="X625" s="53"/>
      <c r="Y625" s="53"/>
    </row>
    <row r="626" spans="1:25" ht="13.5" x14ac:dyDescent="0.25">
      <c r="A626" s="53"/>
      <c r="B626" s="53"/>
      <c r="C626" s="53"/>
      <c r="E626" s="53"/>
      <c r="G626" s="591"/>
      <c r="O626" s="397"/>
      <c r="Q626" s="53"/>
      <c r="R626" s="53"/>
      <c r="S626" s="53"/>
      <c r="T626" s="53"/>
      <c r="U626" s="53"/>
      <c r="V626" s="53"/>
      <c r="W626" s="53"/>
      <c r="X626" s="53"/>
      <c r="Y626" s="53"/>
    </row>
    <row r="627" spans="1:25" ht="13.5" x14ac:dyDescent="0.25">
      <c r="A627" s="53"/>
      <c r="B627" s="53"/>
      <c r="C627" s="53"/>
      <c r="E627" s="53"/>
      <c r="G627" s="591"/>
      <c r="O627" s="397"/>
      <c r="Q627" s="53"/>
      <c r="R627" s="53"/>
      <c r="S627" s="53"/>
      <c r="T627" s="53"/>
      <c r="U627" s="53"/>
      <c r="V627" s="53"/>
      <c r="W627" s="53"/>
      <c r="X627" s="53"/>
      <c r="Y627" s="53"/>
    </row>
    <row r="628" spans="1:25" ht="13.5" x14ac:dyDescent="0.25">
      <c r="A628" s="53"/>
      <c r="B628" s="53"/>
      <c r="C628" s="53"/>
      <c r="E628" s="53"/>
      <c r="G628" s="591"/>
      <c r="O628" s="397"/>
      <c r="Q628" s="53"/>
      <c r="R628" s="53"/>
      <c r="S628" s="53"/>
      <c r="T628" s="53"/>
      <c r="U628" s="53"/>
      <c r="V628" s="53"/>
      <c r="W628" s="53"/>
      <c r="X628" s="53"/>
      <c r="Y628" s="53"/>
    </row>
    <row r="629" spans="1:25" ht="13.5" x14ac:dyDescent="0.25">
      <c r="A629" s="53"/>
      <c r="B629" s="53"/>
      <c r="C629" s="53"/>
      <c r="E629" s="53"/>
      <c r="G629" s="591"/>
      <c r="O629" s="397"/>
      <c r="Q629" s="53"/>
      <c r="R629" s="53"/>
      <c r="S629" s="53"/>
      <c r="T629" s="53"/>
      <c r="U629" s="53"/>
      <c r="V629" s="53"/>
      <c r="W629" s="53"/>
      <c r="X629" s="53"/>
      <c r="Y629" s="53"/>
    </row>
    <row r="630" spans="1:25" ht="13.5" x14ac:dyDescent="0.25">
      <c r="A630" s="53"/>
      <c r="B630" s="53"/>
      <c r="C630" s="53"/>
      <c r="E630" s="53"/>
      <c r="G630" s="591"/>
      <c r="O630" s="397"/>
      <c r="Q630" s="53"/>
      <c r="R630" s="53"/>
      <c r="S630" s="53"/>
      <c r="T630" s="53"/>
      <c r="U630" s="53"/>
      <c r="V630" s="53"/>
      <c r="W630" s="53"/>
      <c r="X630" s="53"/>
      <c r="Y630" s="53"/>
    </row>
    <row r="631" spans="1:25" ht="13.5" x14ac:dyDescent="0.25">
      <c r="A631" s="53"/>
      <c r="B631" s="53"/>
      <c r="C631" s="53"/>
      <c r="E631" s="53"/>
      <c r="G631" s="591"/>
      <c r="O631" s="397"/>
      <c r="Q631" s="53"/>
      <c r="R631" s="53"/>
      <c r="S631" s="53"/>
      <c r="T631" s="53"/>
      <c r="U631" s="53"/>
      <c r="V631" s="53"/>
      <c r="W631" s="53"/>
      <c r="X631" s="53"/>
      <c r="Y631" s="53"/>
    </row>
    <row r="632" spans="1:25" ht="13.5" x14ac:dyDescent="0.25">
      <c r="A632" s="53"/>
      <c r="B632" s="53"/>
      <c r="C632" s="53"/>
      <c r="E632" s="53"/>
      <c r="G632" s="591"/>
      <c r="O632" s="397"/>
      <c r="Q632" s="53"/>
      <c r="R632" s="53"/>
      <c r="S632" s="53"/>
      <c r="T632" s="53"/>
      <c r="U632" s="53"/>
      <c r="V632" s="53"/>
      <c r="W632" s="53"/>
      <c r="X632" s="53"/>
      <c r="Y632" s="53"/>
    </row>
    <row r="633" spans="1:25" ht="13.5" x14ac:dyDescent="0.25">
      <c r="A633" s="53"/>
      <c r="B633" s="53"/>
      <c r="C633" s="53"/>
      <c r="E633" s="53"/>
      <c r="G633" s="591"/>
      <c r="O633" s="397"/>
      <c r="Q633" s="53"/>
      <c r="R633" s="53"/>
      <c r="S633" s="53"/>
      <c r="T633" s="53"/>
      <c r="U633" s="53"/>
      <c r="V633" s="53"/>
      <c r="W633" s="53"/>
      <c r="X633" s="53"/>
      <c r="Y633" s="53"/>
    </row>
    <row r="634" spans="1:25" ht="13.5" x14ac:dyDescent="0.25">
      <c r="A634" s="53"/>
      <c r="B634" s="53"/>
      <c r="C634" s="53"/>
      <c r="E634" s="53"/>
      <c r="G634" s="591"/>
      <c r="O634" s="397"/>
      <c r="Q634" s="53"/>
      <c r="R634" s="53"/>
      <c r="S634" s="53"/>
      <c r="T634" s="53"/>
      <c r="U634" s="53"/>
      <c r="V634" s="53"/>
      <c r="W634" s="53"/>
      <c r="X634" s="53"/>
      <c r="Y634" s="53"/>
    </row>
    <row r="635" spans="1:25" ht="13.5" x14ac:dyDescent="0.25">
      <c r="A635" s="53"/>
      <c r="B635" s="53"/>
      <c r="C635" s="53"/>
      <c r="E635" s="53"/>
      <c r="G635" s="591"/>
      <c r="O635" s="397"/>
      <c r="Q635" s="53"/>
      <c r="R635" s="53"/>
      <c r="S635" s="53"/>
      <c r="T635" s="53"/>
      <c r="U635" s="53"/>
      <c r="V635" s="53"/>
      <c r="W635" s="53"/>
      <c r="X635" s="53"/>
      <c r="Y635" s="53"/>
    </row>
    <row r="636" spans="1:25" ht="13.5" x14ac:dyDescent="0.25">
      <c r="A636" s="53"/>
      <c r="B636" s="53"/>
      <c r="C636" s="53"/>
      <c r="E636" s="53"/>
      <c r="G636" s="591"/>
      <c r="O636" s="397"/>
      <c r="Q636" s="53"/>
      <c r="R636" s="53"/>
      <c r="S636" s="53"/>
      <c r="T636" s="53"/>
      <c r="U636" s="53"/>
      <c r="V636" s="53"/>
      <c r="W636" s="53"/>
      <c r="X636" s="53"/>
      <c r="Y636" s="53"/>
    </row>
    <row r="637" spans="1:25" ht="13.5" x14ac:dyDescent="0.25">
      <c r="A637" s="53"/>
      <c r="B637" s="53"/>
      <c r="C637" s="53"/>
      <c r="E637" s="53"/>
      <c r="G637" s="591"/>
      <c r="O637" s="397"/>
      <c r="Q637" s="53"/>
      <c r="R637" s="53"/>
      <c r="S637" s="53"/>
      <c r="T637" s="53"/>
      <c r="U637" s="53"/>
      <c r="V637" s="53"/>
      <c r="W637" s="53"/>
      <c r="X637" s="53"/>
      <c r="Y637" s="53"/>
    </row>
    <row r="638" spans="1:25" ht="13.5" x14ac:dyDescent="0.25">
      <c r="A638" s="53"/>
      <c r="B638" s="53"/>
      <c r="C638" s="53"/>
      <c r="E638" s="53"/>
      <c r="G638" s="591"/>
      <c r="O638" s="397"/>
      <c r="Q638" s="53"/>
      <c r="R638" s="53"/>
      <c r="S638" s="53"/>
      <c r="T638" s="53"/>
      <c r="U638" s="53"/>
      <c r="V638" s="53"/>
      <c r="W638" s="53"/>
      <c r="X638" s="53"/>
      <c r="Y638" s="53"/>
    </row>
    <row r="639" spans="1:25" ht="13.5" x14ac:dyDescent="0.25">
      <c r="A639" s="53"/>
      <c r="B639" s="53"/>
      <c r="C639" s="53"/>
      <c r="E639" s="53"/>
      <c r="G639" s="591"/>
      <c r="O639" s="397"/>
      <c r="Q639" s="53"/>
      <c r="R639" s="53"/>
      <c r="S639" s="53"/>
      <c r="T639" s="53"/>
      <c r="U639" s="53"/>
      <c r="V639" s="53"/>
      <c r="W639" s="53"/>
      <c r="X639" s="53"/>
      <c r="Y639" s="53"/>
    </row>
    <row r="640" spans="1:25" ht="13.5" x14ac:dyDescent="0.25">
      <c r="A640" s="53"/>
      <c r="B640" s="53"/>
      <c r="C640" s="53"/>
      <c r="E640" s="53"/>
      <c r="G640" s="591"/>
      <c r="O640" s="397"/>
      <c r="Q640" s="53"/>
      <c r="R640" s="53"/>
      <c r="S640" s="53"/>
      <c r="T640" s="53"/>
      <c r="U640" s="53"/>
      <c r="V640" s="53"/>
      <c r="W640" s="53"/>
      <c r="X640" s="53"/>
      <c r="Y640" s="53"/>
    </row>
    <row r="641" spans="1:25" ht="13.5" x14ac:dyDescent="0.25">
      <c r="A641" s="53"/>
      <c r="B641" s="53"/>
      <c r="C641" s="53"/>
      <c r="E641" s="53"/>
      <c r="G641" s="591"/>
      <c r="O641" s="397"/>
      <c r="Q641" s="53"/>
      <c r="R641" s="53"/>
      <c r="S641" s="53"/>
      <c r="T641" s="53"/>
      <c r="U641" s="53"/>
      <c r="V641" s="53"/>
      <c r="W641" s="53"/>
      <c r="X641" s="53"/>
      <c r="Y641" s="53"/>
    </row>
    <row r="642" spans="1:25" ht="13.5" x14ac:dyDescent="0.25">
      <c r="A642" s="53"/>
      <c r="B642" s="53"/>
      <c r="C642" s="53"/>
      <c r="E642" s="53"/>
      <c r="G642" s="591"/>
      <c r="O642" s="397"/>
      <c r="Q642" s="53"/>
      <c r="R642" s="53"/>
      <c r="S642" s="53"/>
      <c r="T642" s="53"/>
      <c r="U642" s="53"/>
      <c r="V642" s="53"/>
      <c r="W642" s="53"/>
      <c r="X642" s="53"/>
      <c r="Y642" s="53"/>
    </row>
    <row r="643" spans="1:25" ht="13.5" x14ac:dyDescent="0.25">
      <c r="A643" s="53"/>
      <c r="B643" s="53"/>
      <c r="C643" s="53"/>
      <c r="E643" s="53"/>
      <c r="G643" s="591"/>
      <c r="O643" s="397"/>
      <c r="Q643" s="53"/>
      <c r="R643" s="53"/>
      <c r="S643" s="53"/>
      <c r="T643" s="53"/>
      <c r="U643" s="53"/>
      <c r="V643" s="53"/>
      <c r="W643" s="53"/>
      <c r="X643" s="53"/>
      <c r="Y643" s="53"/>
    </row>
    <row r="644" spans="1:25" ht="13.5" x14ac:dyDescent="0.25">
      <c r="A644" s="53"/>
      <c r="B644" s="53"/>
      <c r="C644" s="53"/>
      <c r="E644" s="53"/>
      <c r="G644" s="591"/>
      <c r="O644" s="397"/>
      <c r="Q644" s="53"/>
      <c r="R644" s="53"/>
      <c r="S644" s="53"/>
      <c r="T644" s="53"/>
      <c r="U644" s="53"/>
      <c r="V644" s="53"/>
      <c r="W644" s="53"/>
      <c r="X644" s="53"/>
      <c r="Y644" s="53"/>
    </row>
    <row r="645" spans="1:25" ht="13.5" x14ac:dyDescent="0.25">
      <c r="A645" s="53"/>
      <c r="B645" s="53"/>
      <c r="C645" s="53"/>
      <c r="E645" s="53"/>
      <c r="G645" s="591"/>
      <c r="O645" s="397"/>
      <c r="Q645" s="53"/>
      <c r="R645" s="53"/>
      <c r="S645" s="53"/>
      <c r="T645" s="53"/>
      <c r="U645" s="53"/>
      <c r="V645" s="53"/>
      <c r="W645" s="53"/>
      <c r="X645" s="53"/>
      <c r="Y645" s="53"/>
    </row>
    <row r="646" spans="1:25" ht="13.5" x14ac:dyDescent="0.25">
      <c r="A646" s="53"/>
      <c r="B646" s="53"/>
      <c r="C646" s="53"/>
      <c r="E646" s="53"/>
      <c r="G646" s="591"/>
      <c r="O646" s="397"/>
      <c r="Q646" s="53"/>
      <c r="R646" s="53"/>
      <c r="S646" s="53"/>
      <c r="T646" s="53"/>
      <c r="U646" s="53"/>
      <c r="V646" s="53"/>
      <c r="W646" s="53"/>
      <c r="X646" s="53"/>
      <c r="Y646" s="53"/>
    </row>
    <row r="647" spans="1:25" ht="13.5" x14ac:dyDescent="0.25">
      <c r="A647" s="53"/>
      <c r="B647" s="53"/>
      <c r="C647" s="53"/>
      <c r="E647" s="53"/>
      <c r="G647" s="591"/>
      <c r="O647" s="397"/>
      <c r="Q647" s="53"/>
      <c r="R647" s="53"/>
      <c r="S647" s="53"/>
      <c r="T647" s="53"/>
      <c r="U647" s="53"/>
      <c r="V647" s="53"/>
      <c r="W647" s="53"/>
      <c r="X647" s="53"/>
      <c r="Y647" s="53"/>
    </row>
    <row r="648" spans="1:25" ht="13.5" x14ac:dyDescent="0.25">
      <c r="A648" s="53"/>
      <c r="B648" s="53"/>
      <c r="C648" s="53"/>
      <c r="E648" s="53"/>
      <c r="G648" s="591"/>
      <c r="O648" s="397"/>
      <c r="Q648" s="53"/>
      <c r="R648" s="53"/>
      <c r="S648" s="53"/>
      <c r="T648" s="53"/>
      <c r="U648" s="53"/>
      <c r="V648" s="53"/>
      <c r="W648" s="53"/>
      <c r="X648" s="53"/>
      <c r="Y648" s="53"/>
    </row>
    <row r="649" spans="1:25" ht="13.5" x14ac:dyDescent="0.25">
      <c r="A649" s="53"/>
      <c r="B649" s="53"/>
      <c r="C649" s="53"/>
      <c r="E649" s="53"/>
      <c r="G649" s="591"/>
      <c r="O649" s="397"/>
      <c r="Q649" s="53"/>
      <c r="R649" s="53"/>
      <c r="S649" s="53"/>
      <c r="T649" s="53"/>
      <c r="U649" s="53"/>
      <c r="V649" s="53"/>
      <c r="W649" s="53"/>
      <c r="X649" s="53"/>
      <c r="Y649" s="53"/>
    </row>
    <row r="650" spans="1:25" ht="13.5" x14ac:dyDescent="0.25">
      <c r="A650" s="53"/>
      <c r="B650" s="53"/>
      <c r="C650" s="53"/>
      <c r="E650" s="53"/>
      <c r="G650" s="591"/>
      <c r="O650" s="397"/>
      <c r="Q650" s="53"/>
      <c r="R650" s="53"/>
      <c r="S650" s="53"/>
      <c r="T650" s="53"/>
      <c r="U650" s="53"/>
      <c r="V650" s="53"/>
      <c r="W650" s="53"/>
      <c r="X650" s="53"/>
      <c r="Y650" s="53"/>
    </row>
    <row r="651" spans="1:25" ht="13.5" x14ac:dyDescent="0.25">
      <c r="A651" s="53"/>
      <c r="B651" s="53"/>
      <c r="C651" s="53"/>
      <c r="E651" s="53"/>
      <c r="G651" s="591"/>
      <c r="O651" s="397"/>
      <c r="Q651" s="53"/>
      <c r="R651" s="53"/>
      <c r="S651" s="53"/>
      <c r="T651" s="53"/>
      <c r="U651" s="53"/>
      <c r="V651" s="53"/>
      <c r="W651" s="53"/>
      <c r="X651" s="53"/>
      <c r="Y651" s="53"/>
    </row>
    <row r="652" spans="1:25" ht="13.5" x14ac:dyDescent="0.25">
      <c r="A652" s="53"/>
      <c r="B652" s="53"/>
      <c r="C652" s="53"/>
      <c r="E652" s="53"/>
      <c r="G652" s="591"/>
      <c r="O652" s="397"/>
      <c r="Q652" s="53"/>
      <c r="R652" s="53"/>
      <c r="S652" s="53"/>
      <c r="T652" s="53"/>
      <c r="U652" s="53"/>
      <c r="V652" s="53"/>
      <c r="W652" s="53"/>
      <c r="X652" s="53"/>
      <c r="Y652" s="53"/>
    </row>
    <row r="653" spans="1:25" ht="13.5" x14ac:dyDescent="0.25">
      <c r="A653" s="53"/>
      <c r="B653" s="53"/>
      <c r="C653" s="53"/>
      <c r="E653" s="53"/>
      <c r="G653" s="591"/>
      <c r="O653" s="397"/>
      <c r="Q653" s="53"/>
      <c r="R653" s="53"/>
      <c r="S653" s="53"/>
      <c r="T653" s="53"/>
      <c r="U653" s="53"/>
      <c r="V653" s="53"/>
      <c r="W653" s="53"/>
      <c r="X653" s="53"/>
      <c r="Y653" s="53"/>
    </row>
    <row r="654" spans="1:25" ht="13.5" x14ac:dyDescent="0.25">
      <c r="A654" s="53"/>
      <c r="B654" s="53"/>
      <c r="C654" s="53"/>
      <c r="E654" s="53"/>
      <c r="G654" s="591"/>
      <c r="O654" s="397"/>
      <c r="Q654" s="53"/>
      <c r="R654" s="53"/>
      <c r="S654" s="53"/>
      <c r="T654" s="53"/>
      <c r="U654" s="53"/>
      <c r="V654" s="53"/>
      <c r="W654" s="53"/>
      <c r="X654" s="53"/>
      <c r="Y654" s="53"/>
    </row>
    <row r="655" spans="1:25" ht="13.5" x14ac:dyDescent="0.25">
      <c r="A655" s="53"/>
      <c r="B655" s="53"/>
      <c r="C655" s="53"/>
      <c r="E655" s="53"/>
      <c r="G655" s="591"/>
      <c r="O655" s="397"/>
      <c r="Q655" s="53"/>
      <c r="R655" s="53"/>
      <c r="S655" s="53"/>
      <c r="T655" s="53"/>
      <c r="U655" s="53"/>
      <c r="V655" s="53"/>
      <c r="W655" s="53"/>
      <c r="X655" s="53"/>
      <c r="Y655" s="53"/>
    </row>
    <row r="656" spans="1:25" ht="13.5" x14ac:dyDescent="0.25">
      <c r="A656" s="53"/>
      <c r="B656" s="53"/>
      <c r="C656" s="53"/>
      <c r="E656" s="53"/>
      <c r="G656" s="591"/>
      <c r="O656" s="397"/>
      <c r="Q656" s="53"/>
      <c r="R656" s="53"/>
      <c r="S656" s="53"/>
      <c r="T656" s="53"/>
      <c r="U656" s="53"/>
      <c r="V656" s="53"/>
      <c r="W656" s="53"/>
      <c r="X656" s="53"/>
      <c r="Y656" s="53"/>
    </row>
    <row r="657" spans="1:25" ht="13.5" x14ac:dyDescent="0.25">
      <c r="A657" s="53"/>
      <c r="B657" s="53"/>
      <c r="C657" s="53"/>
      <c r="E657" s="53"/>
      <c r="G657" s="591"/>
      <c r="O657" s="397"/>
      <c r="Q657" s="53"/>
      <c r="R657" s="53"/>
      <c r="S657" s="53"/>
      <c r="T657" s="53"/>
      <c r="U657" s="53"/>
      <c r="V657" s="53"/>
      <c r="W657" s="53"/>
      <c r="X657" s="53"/>
      <c r="Y657" s="53"/>
    </row>
    <row r="658" spans="1:25" ht="13.5" x14ac:dyDescent="0.25">
      <c r="A658" s="53"/>
      <c r="B658" s="53"/>
      <c r="C658" s="53"/>
      <c r="E658" s="53"/>
      <c r="G658" s="591"/>
      <c r="O658" s="397"/>
      <c r="Q658" s="53"/>
      <c r="R658" s="53"/>
      <c r="S658" s="53"/>
      <c r="T658" s="53"/>
      <c r="U658" s="53"/>
      <c r="V658" s="53"/>
      <c r="W658" s="53"/>
      <c r="X658" s="53"/>
      <c r="Y658" s="53"/>
    </row>
    <row r="659" spans="1:25" ht="13.5" x14ac:dyDescent="0.25">
      <c r="A659" s="53"/>
      <c r="B659" s="53"/>
      <c r="C659" s="53"/>
      <c r="E659" s="53"/>
      <c r="G659" s="591"/>
      <c r="O659" s="397"/>
      <c r="Q659" s="53"/>
      <c r="R659" s="53"/>
      <c r="S659" s="53"/>
      <c r="T659" s="53"/>
      <c r="U659" s="53"/>
      <c r="V659" s="53"/>
      <c r="W659" s="53"/>
      <c r="X659" s="53"/>
      <c r="Y659" s="53"/>
    </row>
    <row r="660" spans="1:25" ht="13.5" x14ac:dyDescent="0.25">
      <c r="A660" s="53"/>
      <c r="B660" s="53"/>
      <c r="C660" s="53"/>
      <c r="E660" s="53"/>
      <c r="G660" s="591"/>
      <c r="O660" s="397"/>
      <c r="Q660" s="53"/>
      <c r="R660" s="53"/>
      <c r="S660" s="53"/>
      <c r="T660" s="53"/>
      <c r="U660" s="53"/>
      <c r="V660" s="53"/>
      <c r="W660" s="53"/>
      <c r="X660" s="53"/>
      <c r="Y660" s="53"/>
    </row>
    <row r="661" spans="1:25" ht="13.5" x14ac:dyDescent="0.25">
      <c r="A661" s="53"/>
      <c r="B661" s="53"/>
      <c r="C661" s="53"/>
      <c r="E661" s="53"/>
      <c r="G661" s="591"/>
      <c r="O661" s="397"/>
      <c r="Q661" s="53"/>
      <c r="R661" s="53"/>
      <c r="S661" s="53"/>
      <c r="T661" s="53"/>
      <c r="U661" s="53"/>
      <c r="V661" s="53"/>
      <c r="W661" s="53"/>
      <c r="X661" s="53"/>
      <c r="Y661" s="53"/>
    </row>
    <row r="662" spans="1:25" ht="13.5" x14ac:dyDescent="0.25">
      <c r="A662" s="53"/>
      <c r="B662" s="53"/>
      <c r="C662" s="53"/>
      <c r="E662" s="53"/>
      <c r="G662" s="591"/>
      <c r="O662" s="397"/>
      <c r="Q662" s="53"/>
      <c r="R662" s="53"/>
      <c r="S662" s="53"/>
      <c r="T662" s="53"/>
      <c r="U662" s="53"/>
      <c r="V662" s="53"/>
      <c r="W662" s="53"/>
      <c r="X662" s="53"/>
      <c r="Y662" s="53"/>
    </row>
    <row r="663" spans="1:25" ht="13.5" x14ac:dyDescent="0.25">
      <c r="A663" s="53"/>
      <c r="B663" s="53"/>
      <c r="C663" s="53"/>
      <c r="E663" s="53"/>
      <c r="G663" s="591"/>
      <c r="O663" s="397"/>
      <c r="Q663" s="53"/>
      <c r="R663" s="53"/>
      <c r="S663" s="53"/>
      <c r="T663" s="53"/>
      <c r="U663" s="53"/>
      <c r="V663" s="53"/>
      <c r="W663" s="53"/>
      <c r="X663" s="53"/>
      <c r="Y663" s="53"/>
    </row>
    <row r="664" spans="1:25" ht="13.5" x14ac:dyDescent="0.25">
      <c r="A664" s="53"/>
      <c r="B664" s="53"/>
      <c r="C664" s="53"/>
      <c r="E664" s="53"/>
      <c r="G664" s="591"/>
      <c r="O664" s="397"/>
      <c r="Q664" s="53"/>
      <c r="R664" s="53"/>
      <c r="S664" s="53"/>
      <c r="T664" s="53"/>
      <c r="U664" s="53"/>
      <c r="V664" s="53"/>
      <c r="W664" s="53"/>
      <c r="X664" s="53"/>
      <c r="Y664" s="53"/>
    </row>
    <row r="665" spans="1:25" ht="13.5" x14ac:dyDescent="0.25">
      <c r="A665" s="53"/>
      <c r="B665" s="53"/>
      <c r="C665" s="53"/>
      <c r="E665" s="53"/>
      <c r="G665" s="591"/>
      <c r="O665" s="397"/>
      <c r="Q665" s="53"/>
      <c r="R665" s="53"/>
      <c r="S665" s="53"/>
      <c r="T665" s="53"/>
      <c r="U665" s="53"/>
      <c r="V665" s="53"/>
      <c r="W665" s="53"/>
      <c r="X665" s="53"/>
      <c r="Y665" s="53"/>
    </row>
    <row r="666" spans="1:25" ht="13.5" x14ac:dyDescent="0.25">
      <c r="A666" s="53"/>
      <c r="B666" s="53"/>
      <c r="C666" s="53"/>
      <c r="E666" s="53"/>
      <c r="G666" s="591"/>
      <c r="O666" s="397"/>
      <c r="Q666" s="53"/>
      <c r="R666" s="53"/>
      <c r="S666" s="53"/>
      <c r="T666" s="53"/>
      <c r="U666" s="53"/>
      <c r="V666" s="53"/>
      <c r="W666" s="53"/>
      <c r="X666" s="53"/>
      <c r="Y666" s="53"/>
    </row>
    <row r="667" spans="1:25" ht="13.5" x14ac:dyDescent="0.25">
      <c r="A667" s="53"/>
      <c r="B667" s="53"/>
      <c r="C667" s="53"/>
      <c r="E667" s="53"/>
      <c r="G667" s="591"/>
      <c r="O667" s="397"/>
      <c r="Q667" s="53"/>
      <c r="R667" s="53"/>
      <c r="S667" s="53"/>
      <c r="T667" s="53"/>
      <c r="U667" s="53"/>
      <c r="V667" s="53"/>
      <c r="W667" s="53"/>
      <c r="X667" s="53"/>
      <c r="Y667" s="53"/>
    </row>
    <row r="668" spans="1:25" ht="13.5" x14ac:dyDescent="0.25">
      <c r="A668" s="53"/>
      <c r="B668" s="53"/>
      <c r="C668" s="53"/>
      <c r="E668" s="53"/>
      <c r="G668" s="591"/>
      <c r="O668" s="397"/>
      <c r="Q668" s="53"/>
      <c r="R668" s="53"/>
      <c r="S668" s="53"/>
      <c r="T668" s="53"/>
      <c r="U668" s="53"/>
      <c r="V668" s="53"/>
      <c r="W668" s="53"/>
      <c r="X668" s="53"/>
      <c r="Y668" s="53"/>
    </row>
    <row r="669" spans="1:25" ht="13.5" x14ac:dyDescent="0.25">
      <c r="A669" s="53"/>
      <c r="B669" s="53"/>
      <c r="C669" s="53"/>
      <c r="E669" s="53"/>
      <c r="G669" s="591"/>
      <c r="O669" s="397"/>
      <c r="Q669" s="53"/>
      <c r="R669" s="53"/>
      <c r="S669" s="53"/>
      <c r="T669" s="53"/>
      <c r="U669" s="53"/>
      <c r="V669" s="53"/>
      <c r="W669" s="53"/>
      <c r="X669" s="53"/>
      <c r="Y669" s="53"/>
    </row>
    <row r="670" spans="1:25" ht="13.5" x14ac:dyDescent="0.25">
      <c r="A670" s="53"/>
      <c r="B670" s="53"/>
      <c r="C670" s="53"/>
      <c r="E670" s="53"/>
      <c r="G670" s="591"/>
      <c r="O670" s="397"/>
      <c r="Q670" s="53"/>
      <c r="R670" s="53"/>
      <c r="S670" s="53"/>
      <c r="T670" s="53"/>
      <c r="U670" s="53"/>
      <c r="V670" s="53"/>
      <c r="W670" s="53"/>
      <c r="X670" s="53"/>
      <c r="Y670" s="53"/>
    </row>
    <row r="671" spans="1:25" ht="13.5" x14ac:dyDescent="0.25">
      <c r="A671" s="53"/>
      <c r="B671" s="53"/>
      <c r="C671" s="53"/>
      <c r="E671" s="53"/>
      <c r="G671" s="591"/>
      <c r="O671" s="397"/>
      <c r="Q671" s="53"/>
      <c r="R671" s="53"/>
      <c r="S671" s="53"/>
      <c r="T671" s="53"/>
      <c r="U671" s="53"/>
      <c r="V671" s="53"/>
      <c r="W671" s="53"/>
      <c r="X671" s="53"/>
      <c r="Y671" s="53"/>
    </row>
    <row r="672" spans="1:25" ht="13.5" x14ac:dyDescent="0.25">
      <c r="A672" s="53"/>
      <c r="B672" s="53"/>
      <c r="C672" s="53"/>
      <c r="E672" s="53"/>
      <c r="G672" s="591"/>
      <c r="O672" s="397"/>
      <c r="Q672" s="53"/>
      <c r="R672" s="53"/>
      <c r="S672" s="53"/>
      <c r="T672" s="53"/>
      <c r="U672" s="53"/>
      <c r="V672" s="53"/>
      <c r="W672" s="53"/>
      <c r="X672" s="53"/>
      <c r="Y672" s="53"/>
    </row>
    <row r="673" spans="1:25" ht="13.5" x14ac:dyDescent="0.25">
      <c r="A673" s="53"/>
      <c r="B673" s="53"/>
      <c r="C673" s="53"/>
      <c r="E673" s="53"/>
      <c r="G673" s="591"/>
      <c r="O673" s="397"/>
      <c r="Q673" s="53"/>
      <c r="R673" s="53"/>
      <c r="S673" s="53"/>
      <c r="T673" s="53"/>
      <c r="U673" s="53"/>
      <c r="V673" s="53"/>
      <c r="W673" s="53"/>
      <c r="X673" s="53"/>
      <c r="Y673" s="53"/>
    </row>
    <row r="674" spans="1:25" ht="13.5" x14ac:dyDescent="0.25">
      <c r="A674" s="53"/>
      <c r="B674" s="53"/>
      <c r="C674" s="53"/>
      <c r="E674" s="53"/>
      <c r="G674" s="591"/>
      <c r="O674" s="397"/>
      <c r="Q674" s="53"/>
      <c r="R674" s="53"/>
      <c r="S674" s="53"/>
      <c r="T674" s="53"/>
      <c r="U674" s="53"/>
      <c r="V674" s="53"/>
      <c r="W674" s="53"/>
      <c r="X674" s="53"/>
      <c r="Y674" s="53"/>
    </row>
    <row r="675" spans="1:25" ht="13.5" x14ac:dyDescent="0.25">
      <c r="A675" s="53"/>
      <c r="B675" s="53"/>
      <c r="C675" s="53"/>
      <c r="E675" s="53"/>
      <c r="G675" s="591"/>
      <c r="O675" s="397"/>
      <c r="Q675" s="53"/>
      <c r="R675" s="53"/>
      <c r="S675" s="53"/>
      <c r="T675" s="53"/>
      <c r="U675" s="53"/>
      <c r="V675" s="53"/>
      <c r="W675" s="53"/>
      <c r="X675" s="53"/>
      <c r="Y675" s="53"/>
    </row>
    <row r="676" spans="1:25" ht="13.5" x14ac:dyDescent="0.25">
      <c r="A676" s="53"/>
      <c r="B676" s="53"/>
      <c r="C676" s="53"/>
      <c r="E676" s="53"/>
      <c r="G676" s="591"/>
      <c r="O676" s="397"/>
      <c r="Q676" s="53"/>
      <c r="R676" s="53"/>
      <c r="S676" s="53"/>
      <c r="T676" s="53"/>
      <c r="U676" s="53"/>
      <c r="V676" s="53"/>
      <c r="W676" s="53"/>
      <c r="X676" s="53"/>
      <c r="Y676" s="53"/>
    </row>
    <row r="677" spans="1:25" ht="13.5" x14ac:dyDescent="0.25">
      <c r="A677" s="53"/>
      <c r="B677" s="53"/>
      <c r="C677" s="53"/>
      <c r="E677" s="53"/>
      <c r="G677" s="591"/>
      <c r="O677" s="397"/>
      <c r="Q677" s="53"/>
      <c r="R677" s="53"/>
      <c r="S677" s="53"/>
      <c r="T677" s="53"/>
      <c r="U677" s="53"/>
      <c r="V677" s="53"/>
      <c r="W677" s="53"/>
      <c r="X677" s="53"/>
      <c r="Y677" s="53"/>
    </row>
    <row r="678" spans="1:25" ht="13.5" x14ac:dyDescent="0.25">
      <c r="A678" s="53"/>
      <c r="B678" s="53"/>
      <c r="C678" s="53"/>
      <c r="E678" s="53"/>
      <c r="G678" s="591"/>
      <c r="O678" s="397"/>
      <c r="Q678" s="53"/>
      <c r="R678" s="53"/>
      <c r="S678" s="53"/>
      <c r="T678" s="53"/>
      <c r="U678" s="53"/>
      <c r="V678" s="53"/>
      <c r="W678" s="53"/>
      <c r="X678" s="53"/>
      <c r="Y678" s="53"/>
    </row>
    <row r="679" spans="1:25" ht="13.5" x14ac:dyDescent="0.25">
      <c r="A679" s="53"/>
      <c r="B679" s="53"/>
      <c r="C679" s="53"/>
      <c r="E679" s="53"/>
      <c r="G679" s="591"/>
      <c r="O679" s="397"/>
      <c r="Q679" s="53"/>
      <c r="R679" s="53"/>
      <c r="S679" s="53"/>
      <c r="T679" s="53"/>
      <c r="U679" s="53"/>
      <c r="V679" s="53"/>
      <c r="W679" s="53"/>
      <c r="X679" s="53"/>
      <c r="Y679" s="53"/>
    </row>
    <row r="680" spans="1:25" ht="13.5" x14ac:dyDescent="0.25">
      <c r="A680" s="53"/>
      <c r="B680" s="53"/>
      <c r="C680" s="53"/>
      <c r="E680" s="53"/>
      <c r="G680" s="591"/>
      <c r="O680" s="397"/>
      <c r="Q680" s="53"/>
      <c r="R680" s="53"/>
      <c r="S680" s="53"/>
      <c r="T680" s="53"/>
      <c r="U680" s="53"/>
      <c r="V680" s="53"/>
      <c r="W680" s="53"/>
      <c r="X680" s="53"/>
      <c r="Y680" s="53"/>
    </row>
    <row r="681" spans="1:25" ht="13.5" x14ac:dyDescent="0.25">
      <c r="A681" s="53"/>
      <c r="B681" s="53"/>
      <c r="C681" s="53"/>
      <c r="E681" s="53"/>
      <c r="G681" s="591"/>
      <c r="O681" s="397"/>
      <c r="Q681" s="53"/>
      <c r="R681" s="53"/>
      <c r="S681" s="53"/>
      <c r="T681" s="53"/>
      <c r="U681" s="53"/>
      <c r="V681" s="53"/>
      <c r="W681" s="53"/>
      <c r="X681" s="53"/>
      <c r="Y681" s="53"/>
    </row>
    <row r="682" spans="1:25" ht="13.5" x14ac:dyDescent="0.25">
      <c r="A682" s="53"/>
      <c r="B682" s="53"/>
      <c r="C682" s="53"/>
      <c r="E682" s="53"/>
      <c r="G682" s="591"/>
      <c r="O682" s="397"/>
      <c r="Q682" s="53"/>
      <c r="R682" s="53"/>
      <c r="S682" s="53"/>
      <c r="T682" s="53"/>
      <c r="U682" s="53"/>
      <c r="V682" s="53"/>
      <c r="W682" s="53"/>
      <c r="X682" s="53"/>
      <c r="Y682" s="53"/>
    </row>
    <row r="683" spans="1:25" ht="13.5" x14ac:dyDescent="0.25">
      <c r="A683" s="53"/>
      <c r="B683" s="53"/>
      <c r="C683" s="53"/>
      <c r="E683" s="53"/>
      <c r="G683" s="591"/>
      <c r="O683" s="397"/>
      <c r="Q683" s="53"/>
      <c r="R683" s="53"/>
      <c r="S683" s="53"/>
      <c r="T683" s="53"/>
      <c r="U683" s="53"/>
      <c r="V683" s="53"/>
      <c r="W683" s="53"/>
      <c r="X683" s="53"/>
      <c r="Y683" s="53"/>
    </row>
    <row r="684" spans="1:25" ht="13.5" x14ac:dyDescent="0.25">
      <c r="A684" s="53"/>
      <c r="B684" s="53"/>
      <c r="C684" s="53"/>
      <c r="E684" s="53"/>
      <c r="G684" s="591"/>
      <c r="O684" s="397"/>
      <c r="Q684" s="53"/>
      <c r="R684" s="53"/>
      <c r="S684" s="53"/>
      <c r="T684" s="53"/>
      <c r="U684" s="53"/>
      <c r="V684" s="53"/>
      <c r="W684" s="53"/>
      <c r="X684" s="53"/>
      <c r="Y684" s="53"/>
    </row>
    <row r="685" spans="1:25" ht="13.5" x14ac:dyDescent="0.25">
      <c r="A685" s="53"/>
      <c r="B685" s="53"/>
      <c r="C685" s="53"/>
      <c r="E685" s="53"/>
      <c r="G685" s="591"/>
      <c r="O685" s="397"/>
      <c r="Q685" s="53"/>
      <c r="R685" s="53"/>
      <c r="S685" s="53"/>
      <c r="T685" s="53"/>
      <c r="U685" s="53"/>
      <c r="V685" s="53"/>
      <c r="W685" s="53"/>
      <c r="X685" s="53"/>
      <c r="Y685" s="53"/>
    </row>
    <row r="686" spans="1:25" ht="13.5" x14ac:dyDescent="0.25">
      <c r="A686" s="53"/>
      <c r="B686" s="53"/>
      <c r="C686" s="53"/>
      <c r="E686" s="53"/>
      <c r="G686" s="591"/>
      <c r="O686" s="397"/>
      <c r="Q686" s="53"/>
      <c r="R686" s="53"/>
      <c r="S686" s="53"/>
      <c r="T686" s="53"/>
      <c r="U686" s="53"/>
      <c r="V686" s="53"/>
      <c r="W686" s="53"/>
      <c r="X686" s="53"/>
      <c r="Y686" s="53"/>
    </row>
    <row r="687" spans="1:25" ht="13.5" x14ac:dyDescent="0.25">
      <c r="A687" s="53"/>
      <c r="B687" s="53"/>
      <c r="C687" s="53"/>
      <c r="E687" s="53"/>
      <c r="G687" s="591"/>
      <c r="O687" s="397"/>
      <c r="Q687" s="53"/>
      <c r="R687" s="53"/>
      <c r="S687" s="53"/>
      <c r="T687" s="53"/>
      <c r="U687" s="53"/>
      <c r="V687" s="53"/>
      <c r="W687" s="53"/>
      <c r="X687" s="53"/>
      <c r="Y687" s="53"/>
    </row>
    <row r="688" spans="1:25" ht="13.5" x14ac:dyDescent="0.25">
      <c r="A688" s="53"/>
      <c r="B688" s="53"/>
      <c r="C688" s="53"/>
      <c r="E688" s="53"/>
      <c r="G688" s="591"/>
      <c r="O688" s="397"/>
      <c r="Q688" s="53"/>
      <c r="R688" s="53"/>
      <c r="S688" s="53"/>
      <c r="T688" s="53"/>
      <c r="U688" s="53"/>
      <c r="V688" s="53"/>
      <c r="W688" s="53"/>
      <c r="X688" s="53"/>
      <c r="Y688" s="53"/>
    </row>
    <row r="689" spans="1:25" ht="13.5" x14ac:dyDescent="0.25">
      <c r="A689" s="53"/>
      <c r="B689" s="53"/>
      <c r="C689" s="53"/>
      <c r="E689" s="53"/>
      <c r="G689" s="591"/>
      <c r="O689" s="397"/>
      <c r="Q689" s="53"/>
      <c r="R689" s="53"/>
      <c r="S689" s="53"/>
      <c r="T689" s="53"/>
      <c r="U689" s="53"/>
      <c r="V689" s="53"/>
      <c r="W689" s="53"/>
      <c r="X689" s="53"/>
      <c r="Y689" s="53"/>
    </row>
    <row r="690" spans="1:25" ht="13.5" x14ac:dyDescent="0.25">
      <c r="A690" s="53"/>
      <c r="B690" s="53"/>
      <c r="C690" s="53"/>
      <c r="E690" s="53"/>
      <c r="G690" s="591"/>
      <c r="O690" s="397"/>
      <c r="Q690" s="53"/>
      <c r="R690" s="53"/>
      <c r="S690" s="53"/>
      <c r="T690" s="53"/>
      <c r="U690" s="53"/>
      <c r="V690" s="53"/>
      <c r="W690" s="53"/>
      <c r="X690" s="53"/>
      <c r="Y690" s="53"/>
    </row>
    <row r="691" spans="1:25" ht="13.5" x14ac:dyDescent="0.25">
      <c r="A691" s="53"/>
      <c r="B691" s="53"/>
      <c r="C691" s="53"/>
      <c r="E691" s="53"/>
      <c r="G691" s="591"/>
      <c r="O691" s="397"/>
      <c r="Q691" s="53"/>
      <c r="R691" s="53"/>
      <c r="S691" s="53"/>
      <c r="T691" s="53"/>
      <c r="U691" s="53"/>
      <c r="V691" s="53"/>
      <c r="W691" s="53"/>
      <c r="X691" s="53"/>
      <c r="Y691" s="53"/>
    </row>
    <row r="692" spans="1:25" ht="13.5" x14ac:dyDescent="0.25">
      <c r="A692" s="53"/>
      <c r="B692" s="53"/>
      <c r="C692" s="53"/>
      <c r="E692" s="53"/>
      <c r="G692" s="591"/>
      <c r="O692" s="397"/>
      <c r="Q692" s="53"/>
      <c r="R692" s="53"/>
      <c r="S692" s="53"/>
      <c r="T692" s="53"/>
      <c r="U692" s="53"/>
      <c r="V692" s="53"/>
      <c r="W692" s="53"/>
      <c r="X692" s="53"/>
      <c r="Y692" s="53"/>
    </row>
    <row r="693" spans="1:25" ht="13.5" x14ac:dyDescent="0.25">
      <c r="A693" s="53"/>
      <c r="B693" s="53"/>
      <c r="C693" s="53"/>
      <c r="E693" s="53"/>
      <c r="G693" s="591"/>
      <c r="O693" s="397"/>
      <c r="Q693" s="53"/>
      <c r="R693" s="53"/>
      <c r="S693" s="53"/>
      <c r="T693" s="53"/>
      <c r="U693" s="53"/>
      <c r="V693" s="53"/>
      <c r="W693" s="53"/>
      <c r="X693" s="53"/>
      <c r="Y693" s="53"/>
    </row>
    <row r="694" spans="1:25" ht="13.5" x14ac:dyDescent="0.25">
      <c r="A694" s="53"/>
      <c r="B694" s="53"/>
      <c r="C694" s="53"/>
      <c r="E694" s="53"/>
      <c r="G694" s="591"/>
      <c r="O694" s="397"/>
      <c r="Q694" s="53"/>
      <c r="R694" s="53"/>
      <c r="S694" s="53"/>
      <c r="T694" s="53"/>
      <c r="U694" s="53"/>
      <c r="V694" s="53"/>
      <c r="W694" s="53"/>
      <c r="X694" s="53"/>
      <c r="Y694" s="53"/>
    </row>
    <row r="695" spans="1:25" ht="13.5" x14ac:dyDescent="0.25">
      <c r="A695" s="53"/>
      <c r="B695" s="53"/>
      <c r="C695" s="53"/>
      <c r="E695" s="53"/>
      <c r="G695" s="591"/>
      <c r="O695" s="397"/>
      <c r="Q695" s="53"/>
      <c r="R695" s="53"/>
      <c r="S695" s="53"/>
      <c r="T695" s="53"/>
      <c r="U695" s="53"/>
      <c r="V695" s="53"/>
      <c r="W695" s="53"/>
      <c r="X695" s="53"/>
      <c r="Y695" s="53"/>
    </row>
    <row r="696" spans="1:25" ht="13.5" x14ac:dyDescent="0.25">
      <c r="A696" s="53"/>
      <c r="B696" s="53"/>
      <c r="C696" s="53"/>
      <c r="E696" s="53"/>
      <c r="G696" s="591"/>
      <c r="O696" s="397"/>
      <c r="Q696" s="53"/>
      <c r="R696" s="53"/>
      <c r="S696" s="53"/>
      <c r="T696" s="53"/>
      <c r="U696" s="53"/>
      <c r="V696" s="53"/>
      <c r="W696" s="53"/>
      <c r="X696" s="53"/>
      <c r="Y696" s="53"/>
    </row>
    <row r="697" spans="1:25" ht="13.5" x14ac:dyDescent="0.25">
      <c r="A697" s="53"/>
      <c r="B697" s="53"/>
      <c r="C697" s="53"/>
      <c r="E697" s="53"/>
      <c r="G697" s="591"/>
      <c r="O697" s="397"/>
      <c r="Q697" s="53"/>
      <c r="R697" s="53"/>
      <c r="S697" s="53"/>
      <c r="T697" s="53"/>
      <c r="U697" s="53"/>
      <c r="V697" s="53"/>
      <c r="W697" s="53"/>
      <c r="X697" s="53"/>
      <c r="Y697" s="53"/>
    </row>
    <row r="698" spans="1:25" ht="13.5" x14ac:dyDescent="0.25">
      <c r="A698" s="53"/>
      <c r="B698" s="53"/>
      <c r="C698" s="53"/>
      <c r="E698" s="53"/>
      <c r="G698" s="591"/>
      <c r="O698" s="397"/>
      <c r="Q698" s="53"/>
      <c r="R698" s="53"/>
      <c r="S698" s="53"/>
      <c r="T698" s="53"/>
      <c r="U698" s="53"/>
      <c r="V698" s="53"/>
      <c r="W698" s="53"/>
      <c r="X698" s="53"/>
      <c r="Y698" s="53"/>
    </row>
    <row r="699" spans="1:25" ht="13.5" x14ac:dyDescent="0.25">
      <c r="A699" s="53"/>
      <c r="B699" s="53"/>
      <c r="C699" s="53"/>
      <c r="E699" s="53"/>
      <c r="G699" s="591"/>
      <c r="O699" s="397"/>
      <c r="Q699" s="53"/>
      <c r="R699" s="53"/>
      <c r="S699" s="53"/>
      <c r="T699" s="53"/>
      <c r="U699" s="53"/>
      <c r="V699" s="53"/>
      <c r="W699" s="53"/>
      <c r="X699" s="53"/>
      <c r="Y699" s="53"/>
    </row>
    <row r="700" spans="1:25" ht="13.5" x14ac:dyDescent="0.25">
      <c r="A700" s="53"/>
      <c r="B700" s="53"/>
      <c r="C700" s="53"/>
      <c r="E700" s="53"/>
      <c r="G700" s="591"/>
      <c r="O700" s="397"/>
      <c r="Q700" s="53"/>
      <c r="R700" s="53"/>
      <c r="S700" s="53"/>
      <c r="T700" s="53"/>
      <c r="U700" s="53"/>
      <c r="V700" s="53"/>
      <c r="W700" s="53"/>
      <c r="X700" s="53"/>
      <c r="Y700" s="53"/>
    </row>
    <row r="701" spans="1:25" ht="13.5" x14ac:dyDescent="0.25">
      <c r="A701" s="53"/>
      <c r="B701" s="53"/>
      <c r="C701" s="53"/>
      <c r="E701" s="53"/>
      <c r="G701" s="591"/>
      <c r="O701" s="397"/>
      <c r="Q701" s="53"/>
      <c r="R701" s="53"/>
      <c r="S701" s="53"/>
      <c r="T701" s="53"/>
      <c r="U701" s="53"/>
      <c r="V701" s="53"/>
      <c r="W701" s="53"/>
      <c r="X701" s="53"/>
      <c r="Y701" s="53"/>
    </row>
    <row r="702" spans="1:25" ht="13.5" x14ac:dyDescent="0.25">
      <c r="A702" s="53"/>
      <c r="B702" s="53"/>
      <c r="C702" s="53"/>
      <c r="E702" s="53"/>
      <c r="G702" s="591"/>
      <c r="O702" s="397"/>
      <c r="Q702" s="53"/>
      <c r="R702" s="53"/>
      <c r="S702" s="53"/>
      <c r="T702" s="53"/>
      <c r="U702" s="53"/>
      <c r="V702" s="53"/>
      <c r="W702" s="53"/>
      <c r="X702" s="53"/>
      <c r="Y702" s="53"/>
    </row>
    <row r="703" spans="1:25" ht="13.5" x14ac:dyDescent="0.25">
      <c r="A703" s="53"/>
      <c r="B703" s="53"/>
      <c r="C703" s="53"/>
      <c r="E703" s="53"/>
      <c r="G703" s="591"/>
      <c r="O703" s="397"/>
      <c r="Q703" s="53"/>
      <c r="R703" s="53"/>
      <c r="S703" s="53"/>
      <c r="T703" s="53"/>
      <c r="U703" s="53"/>
      <c r="V703" s="53"/>
      <c r="W703" s="53"/>
      <c r="X703" s="53"/>
      <c r="Y703" s="53"/>
    </row>
    <row r="704" spans="1:25" ht="13.5" x14ac:dyDescent="0.25">
      <c r="A704" s="53"/>
      <c r="B704" s="53"/>
      <c r="C704" s="53"/>
      <c r="E704" s="53"/>
      <c r="G704" s="591"/>
      <c r="O704" s="397"/>
      <c r="Q704" s="53"/>
      <c r="R704" s="53"/>
      <c r="S704" s="53"/>
      <c r="T704" s="53"/>
      <c r="U704" s="53"/>
      <c r="V704" s="53"/>
      <c r="W704" s="53"/>
      <c r="X704" s="53"/>
      <c r="Y704" s="53"/>
    </row>
    <row r="705" spans="1:25" ht="13.5" x14ac:dyDescent="0.25">
      <c r="A705" s="53"/>
      <c r="B705" s="53"/>
      <c r="C705" s="53"/>
      <c r="E705" s="53"/>
      <c r="G705" s="591"/>
      <c r="O705" s="397"/>
      <c r="Q705" s="53"/>
      <c r="R705" s="53"/>
      <c r="S705" s="53"/>
      <c r="T705" s="53"/>
      <c r="U705" s="53"/>
      <c r="V705" s="53"/>
      <c r="W705" s="53"/>
      <c r="X705" s="53"/>
      <c r="Y705" s="53"/>
    </row>
    <row r="706" spans="1:25" ht="13.5" x14ac:dyDescent="0.25">
      <c r="A706" s="53"/>
      <c r="B706" s="53"/>
      <c r="C706" s="53"/>
      <c r="E706" s="53"/>
      <c r="G706" s="591"/>
      <c r="O706" s="397"/>
      <c r="Q706" s="53"/>
      <c r="R706" s="53"/>
      <c r="S706" s="53"/>
      <c r="T706" s="53"/>
      <c r="U706" s="53"/>
      <c r="V706" s="53"/>
      <c r="W706" s="53"/>
      <c r="X706" s="53"/>
      <c r="Y706" s="53"/>
    </row>
    <row r="707" spans="1:25" ht="13.5" x14ac:dyDescent="0.25">
      <c r="A707" s="53"/>
      <c r="B707" s="53"/>
      <c r="C707" s="53"/>
      <c r="E707" s="53"/>
      <c r="G707" s="591"/>
      <c r="O707" s="397"/>
      <c r="Q707" s="53"/>
      <c r="R707" s="53"/>
      <c r="S707" s="53"/>
      <c r="T707" s="53"/>
      <c r="U707" s="53"/>
      <c r="V707" s="53"/>
      <c r="W707" s="53"/>
      <c r="X707" s="53"/>
      <c r="Y707" s="53"/>
    </row>
    <row r="708" spans="1:25" ht="13.5" x14ac:dyDescent="0.25">
      <c r="A708" s="53"/>
      <c r="B708" s="53"/>
      <c r="C708" s="53"/>
      <c r="E708" s="53"/>
      <c r="G708" s="591"/>
      <c r="O708" s="397"/>
      <c r="Q708" s="53"/>
      <c r="R708" s="53"/>
      <c r="S708" s="53"/>
      <c r="T708" s="53"/>
      <c r="U708" s="53"/>
      <c r="V708" s="53"/>
      <c r="W708" s="53"/>
      <c r="X708" s="53"/>
      <c r="Y708" s="53"/>
    </row>
    <row r="709" spans="1:25" ht="13.5" x14ac:dyDescent="0.25">
      <c r="A709" s="53"/>
      <c r="B709" s="53"/>
      <c r="C709" s="53"/>
      <c r="E709" s="53"/>
      <c r="G709" s="591"/>
      <c r="O709" s="397"/>
      <c r="Q709" s="53"/>
      <c r="R709" s="53"/>
      <c r="S709" s="53"/>
      <c r="T709" s="53"/>
      <c r="U709" s="53"/>
      <c r="V709" s="53"/>
      <c r="W709" s="53"/>
      <c r="X709" s="53"/>
      <c r="Y709" s="53"/>
    </row>
    <row r="710" spans="1:25" ht="13.5" x14ac:dyDescent="0.25">
      <c r="A710" s="53"/>
      <c r="B710" s="53"/>
      <c r="C710" s="53"/>
      <c r="E710" s="53"/>
      <c r="G710" s="591"/>
      <c r="O710" s="397"/>
      <c r="Q710" s="53"/>
      <c r="R710" s="53"/>
      <c r="S710" s="53"/>
      <c r="T710" s="53"/>
      <c r="U710" s="53"/>
      <c r="V710" s="53"/>
      <c r="W710" s="53"/>
      <c r="X710" s="53"/>
      <c r="Y710" s="53"/>
    </row>
    <row r="711" spans="1:25" ht="13.5" x14ac:dyDescent="0.25">
      <c r="A711" s="53"/>
      <c r="B711" s="53"/>
      <c r="C711" s="53"/>
      <c r="E711" s="53"/>
      <c r="G711" s="591"/>
      <c r="O711" s="397"/>
      <c r="Q711" s="53"/>
      <c r="R711" s="53"/>
      <c r="S711" s="53"/>
      <c r="T711" s="53"/>
      <c r="U711" s="53"/>
      <c r="V711" s="53"/>
      <c r="W711" s="53"/>
      <c r="X711" s="53"/>
      <c r="Y711" s="53"/>
    </row>
    <row r="712" spans="1:25" ht="13.5" x14ac:dyDescent="0.25">
      <c r="A712" s="53"/>
      <c r="B712" s="53"/>
      <c r="C712" s="53"/>
      <c r="E712" s="53"/>
      <c r="G712" s="591"/>
      <c r="O712" s="397"/>
      <c r="Q712" s="53"/>
      <c r="R712" s="53"/>
      <c r="S712" s="53"/>
      <c r="T712" s="53"/>
      <c r="U712" s="53"/>
      <c r="V712" s="53"/>
      <c r="W712" s="53"/>
      <c r="X712" s="53"/>
      <c r="Y712" s="53"/>
    </row>
    <row r="713" spans="1:25" ht="13.5" x14ac:dyDescent="0.25">
      <c r="A713" s="53"/>
      <c r="B713" s="53"/>
      <c r="C713" s="53"/>
      <c r="E713" s="53"/>
      <c r="G713" s="591"/>
      <c r="O713" s="397"/>
      <c r="Q713" s="53"/>
      <c r="R713" s="53"/>
      <c r="S713" s="53"/>
      <c r="T713" s="53"/>
      <c r="U713" s="53"/>
      <c r="V713" s="53"/>
      <c r="W713" s="53"/>
      <c r="X713" s="53"/>
      <c r="Y713" s="53"/>
    </row>
    <row r="714" spans="1:25" ht="13.5" x14ac:dyDescent="0.25">
      <c r="A714" s="53"/>
      <c r="B714" s="53"/>
      <c r="C714" s="53"/>
      <c r="E714" s="53"/>
      <c r="G714" s="591"/>
      <c r="O714" s="397"/>
      <c r="Q714" s="53"/>
      <c r="R714" s="53"/>
      <c r="S714" s="53"/>
      <c r="T714" s="53"/>
      <c r="U714" s="53"/>
      <c r="V714" s="53"/>
      <c r="W714" s="53"/>
      <c r="X714" s="53"/>
      <c r="Y714" s="53"/>
    </row>
    <row r="715" spans="1:25" ht="13.5" x14ac:dyDescent="0.25">
      <c r="A715" s="53"/>
      <c r="B715" s="53"/>
      <c r="C715" s="53"/>
      <c r="E715" s="53"/>
      <c r="G715" s="591"/>
      <c r="O715" s="397"/>
      <c r="Q715" s="53"/>
      <c r="R715" s="53"/>
      <c r="S715" s="53"/>
      <c r="T715" s="53"/>
      <c r="U715" s="53"/>
      <c r="V715" s="53"/>
      <c r="W715" s="53"/>
      <c r="X715" s="53"/>
      <c r="Y715" s="53"/>
    </row>
    <row r="716" spans="1:25" ht="13.5" x14ac:dyDescent="0.25">
      <c r="A716" s="53"/>
      <c r="B716" s="53"/>
      <c r="C716" s="53"/>
      <c r="E716" s="53"/>
      <c r="G716" s="591"/>
      <c r="O716" s="397"/>
      <c r="Q716" s="53"/>
      <c r="R716" s="53"/>
      <c r="S716" s="53"/>
      <c r="T716" s="53"/>
      <c r="U716" s="53"/>
      <c r="V716" s="53"/>
      <c r="W716" s="53"/>
      <c r="X716" s="53"/>
      <c r="Y716" s="53"/>
    </row>
    <row r="717" spans="1:25" ht="13.5" x14ac:dyDescent="0.25">
      <c r="A717" s="53"/>
      <c r="B717" s="53"/>
      <c r="C717" s="53"/>
      <c r="E717" s="53"/>
      <c r="G717" s="591"/>
      <c r="O717" s="397"/>
      <c r="Q717" s="53"/>
      <c r="R717" s="53"/>
      <c r="S717" s="53"/>
      <c r="T717" s="53"/>
      <c r="U717" s="53"/>
      <c r="V717" s="53"/>
      <c r="W717" s="53"/>
      <c r="X717" s="53"/>
      <c r="Y717" s="53"/>
    </row>
    <row r="718" spans="1:25" ht="13.5" x14ac:dyDescent="0.25">
      <c r="A718" s="53"/>
      <c r="B718" s="53"/>
      <c r="C718" s="53"/>
      <c r="E718" s="53"/>
      <c r="G718" s="591"/>
      <c r="O718" s="397"/>
      <c r="Q718" s="53"/>
      <c r="R718" s="53"/>
      <c r="S718" s="53"/>
      <c r="T718" s="53"/>
      <c r="U718" s="53"/>
      <c r="V718" s="53"/>
      <c r="W718" s="53"/>
      <c r="X718" s="53"/>
      <c r="Y718" s="53"/>
    </row>
    <row r="719" spans="1:25" ht="13.5" x14ac:dyDescent="0.25">
      <c r="A719" s="53"/>
      <c r="B719" s="53"/>
      <c r="C719" s="53"/>
      <c r="E719" s="53"/>
      <c r="G719" s="591"/>
      <c r="O719" s="397"/>
      <c r="Q719" s="53"/>
      <c r="R719" s="53"/>
      <c r="S719" s="53"/>
      <c r="T719" s="53"/>
      <c r="U719" s="53"/>
      <c r="V719" s="53"/>
      <c r="W719" s="53"/>
      <c r="X719" s="53"/>
      <c r="Y719" s="53"/>
    </row>
    <row r="720" spans="1:25" ht="13.5" x14ac:dyDescent="0.25">
      <c r="A720" s="53"/>
      <c r="B720" s="53"/>
      <c r="C720" s="53"/>
      <c r="E720" s="53"/>
      <c r="G720" s="591"/>
      <c r="O720" s="397"/>
      <c r="Q720" s="53"/>
      <c r="R720" s="53"/>
      <c r="S720" s="53"/>
      <c r="T720" s="53"/>
      <c r="U720" s="53"/>
      <c r="V720" s="53"/>
      <c r="W720" s="53"/>
      <c r="X720" s="53"/>
      <c r="Y720" s="53"/>
    </row>
    <row r="721" spans="1:25" ht="13.5" x14ac:dyDescent="0.25">
      <c r="A721" s="53"/>
      <c r="B721" s="53"/>
      <c r="C721" s="53"/>
      <c r="E721" s="53"/>
      <c r="G721" s="591"/>
      <c r="O721" s="397"/>
      <c r="Q721" s="53"/>
      <c r="R721" s="53"/>
      <c r="S721" s="53"/>
      <c r="T721" s="53"/>
      <c r="U721" s="53"/>
      <c r="V721" s="53"/>
      <c r="W721" s="53"/>
      <c r="X721" s="53"/>
      <c r="Y721" s="53"/>
    </row>
    <row r="722" spans="1:25" ht="13.5" x14ac:dyDescent="0.25">
      <c r="A722" s="53"/>
      <c r="B722" s="53"/>
      <c r="C722" s="53"/>
      <c r="E722" s="53"/>
      <c r="G722" s="591"/>
      <c r="O722" s="397"/>
      <c r="Q722" s="53"/>
      <c r="R722" s="53"/>
      <c r="S722" s="53"/>
      <c r="T722" s="53"/>
      <c r="U722" s="53"/>
      <c r="V722" s="53"/>
      <c r="W722" s="53"/>
      <c r="X722" s="53"/>
      <c r="Y722" s="53"/>
    </row>
    <row r="723" spans="1:25" ht="13.5" x14ac:dyDescent="0.25">
      <c r="A723" s="53"/>
      <c r="B723" s="53"/>
      <c r="C723" s="53"/>
      <c r="E723" s="53"/>
      <c r="G723" s="591"/>
      <c r="O723" s="397"/>
      <c r="Q723" s="53"/>
      <c r="R723" s="53"/>
      <c r="S723" s="53"/>
      <c r="T723" s="53"/>
      <c r="U723" s="53"/>
      <c r="V723" s="53"/>
      <c r="W723" s="53"/>
      <c r="X723" s="53"/>
      <c r="Y723" s="53"/>
    </row>
    <row r="724" spans="1:25" ht="13.5" x14ac:dyDescent="0.25">
      <c r="A724" s="53"/>
      <c r="B724" s="53"/>
      <c r="C724" s="53"/>
      <c r="E724" s="53"/>
      <c r="G724" s="591"/>
      <c r="O724" s="397"/>
      <c r="Q724" s="53"/>
      <c r="R724" s="53"/>
      <c r="S724" s="53"/>
      <c r="T724" s="53"/>
      <c r="U724" s="53"/>
      <c r="V724" s="53"/>
      <c r="W724" s="53"/>
      <c r="X724" s="53"/>
      <c r="Y724" s="53"/>
    </row>
    <row r="725" spans="1:25" ht="13.5" x14ac:dyDescent="0.25">
      <c r="A725" s="53"/>
      <c r="B725" s="53"/>
      <c r="C725" s="53"/>
      <c r="E725" s="53"/>
      <c r="G725" s="591"/>
      <c r="O725" s="397"/>
      <c r="Q725" s="53"/>
      <c r="R725" s="53"/>
      <c r="S725" s="53"/>
      <c r="T725" s="53"/>
      <c r="U725" s="53"/>
      <c r="V725" s="53"/>
      <c r="W725" s="53"/>
      <c r="X725" s="53"/>
      <c r="Y725" s="53"/>
    </row>
    <row r="726" spans="1:25" ht="13.5" x14ac:dyDescent="0.25">
      <c r="A726" s="53"/>
      <c r="B726" s="53"/>
      <c r="C726" s="53"/>
      <c r="E726" s="53"/>
      <c r="G726" s="591"/>
      <c r="O726" s="397"/>
      <c r="Q726" s="53"/>
      <c r="R726" s="53"/>
      <c r="S726" s="53"/>
      <c r="T726" s="53"/>
      <c r="U726" s="53"/>
      <c r="V726" s="53"/>
      <c r="W726" s="53"/>
      <c r="X726" s="53"/>
      <c r="Y726" s="53"/>
    </row>
    <row r="727" spans="1:25" ht="13.5" x14ac:dyDescent="0.25">
      <c r="A727" s="53"/>
      <c r="B727" s="53"/>
      <c r="C727" s="53"/>
      <c r="E727" s="53"/>
      <c r="G727" s="591"/>
      <c r="O727" s="397"/>
      <c r="Q727" s="53"/>
      <c r="R727" s="53"/>
      <c r="S727" s="53"/>
      <c r="T727" s="53"/>
      <c r="U727" s="53"/>
      <c r="V727" s="53"/>
      <c r="W727" s="53"/>
      <c r="X727" s="53"/>
      <c r="Y727" s="53"/>
    </row>
    <row r="728" spans="1:25" ht="13.5" x14ac:dyDescent="0.25">
      <c r="A728" s="53"/>
      <c r="B728" s="53"/>
      <c r="C728" s="53"/>
      <c r="E728" s="53"/>
      <c r="G728" s="591"/>
      <c r="O728" s="397"/>
      <c r="Q728" s="53"/>
      <c r="R728" s="53"/>
      <c r="S728" s="53"/>
      <c r="T728" s="53"/>
      <c r="U728" s="53"/>
      <c r="V728" s="53"/>
      <c r="W728" s="53"/>
      <c r="X728" s="53"/>
      <c r="Y728" s="53"/>
    </row>
    <row r="729" spans="1:25" ht="13.5" x14ac:dyDescent="0.25">
      <c r="A729" s="53"/>
      <c r="B729" s="53"/>
      <c r="C729" s="53"/>
      <c r="E729" s="53"/>
      <c r="G729" s="591"/>
      <c r="O729" s="397"/>
      <c r="Q729" s="53"/>
      <c r="R729" s="53"/>
      <c r="S729" s="53"/>
      <c r="T729" s="53"/>
      <c r="U729" s="53"/>
      <c r="V729" s="53"/>
      <c r="W729" s="53"/>
      <c r="X729" s="53"/>
      <c r="Y729" s="53"/>
    </row>
    <row r="730" spans="1:25" ht="13.5" x14ac:dyDescent="0.25">
      <c r="A730" s="53"/>
      <c r="B730" s="53"/>
      <c r="C730" s="53"/>
      <c r="E730" s="53"/>
      <c r="G730" s="591"/>
      <c r="O730" s="397"/>
      <c r="Q730" s="53"/>
      <c r="R730" s="53"/>
      <c r="S730" s="53"/>
      <c r="T730" s="53"/>
      <c r="U730" s="53"/>
      <c r="V730" s="53"/>
      <c r="W730" s="53"/>
      <c r="X730" s="53"/>
      <c r="Y730" s="53"/>
    </row>
    <row r="731" spans="1:25" ht="13.5" x14ac:dyDescent="0.25">
      <c r="A731" s="53"/>
      <c r="B731" s="53"/>
      <c r="C731" s="53"/>
      <c r="E731" s="53"/>
      <c r="G731" s="591"/>
      <c r="O731" s="397"/>
      <c r="Q731" s="53"/>
      <c r="R731" s="53"/>
      <c r="S731" s="53"/>
      <c r="T731" s="53"/>
      <c r="U731" s="53"/>
      <c r="V731" s="53"/>
      <c r="W731" s="53"/>
      <c r="X731" s="53"/>
      <c r="Y731" s="53"/>
    </row>
    <row r="732" spans="1:25" ht="13.5" x14ac:dyDescent="0.25">
      <c r="A732" s="53"/>
      <c r="B732" s="53"/>
      <c r="C732" s="53"/>
      <c r="E732" s="53"/>
      <c r="G732" s="591"/>
      <c r="O732" s="397"/>
      <c r="Q732" s="53"/>
      <c r="R732" s="53"/>
      <c r="S732" s="53"/>
      <c r="T732" s="53"/>
      <c r="U732" s="53"/>
      <c r="V732" s="53"/>
      <c r="W732" s="53"/>
      <c r="X732" s="53"/>
      <c r="Y732" s="53"/>
    </row>
    <row r="733" spans="1:25" ht="13.5" x14ac:dyDescent="0.25">
      <c r="A733" s="53"/>
      <c r="B733" s="53"/>
      <c r="C733" s="53"/>
      <c r="E733" s="53"/>
      <c r="G733" s="591"/>
      <c r="O733" s="397"/>
      <c r="Q733" s="53"/>
      <c r="R733" s="53"/>
      <c r="S733" s="53"/>
      <c r="T733" s="53"/>
      <c r="U733" s="53"/>
      <c r="V733" s="53"/>
      <c r="W733" s="53"/>
      <c r="X733" s="53"/>
      <c r="Y733" s="53"/>
    </row>
    <row r="734" spans="1:25" ht="13.5" x14ac:dyDescent="0.25">
      <c r="A734" s="53"/>
      <c r="B734" s="53"/>
      <c r="C734" s="53"/>
      <c r="E734" s="53"/>
      <c r="G734" s="591"/>
      <c r="O734" s="397"/>
      <c r="Q734" s="53"/>
      <c r="R734" s="53"/>
      <c r="S734" s="53"/>
      <c r="T734" s="53"/>
      <c r="U734" s="53"/>
      <c r="V734" s="53"/>
      <c r="W734" s="53"/>
      <c r="X734" s="53"/>
      <c r="Y734" s="53"/>
    </row>
    <row r="735" spans="1:25" ht="13.5" x14ac:dyDescent="0.25">
      <c r="A735" s="53"/>
      <c r="B735" s="53"/>
      <c r="C735" s="53"/>
      <c r="E735" s="53"/>
      <c r="G735" s="591"/>
      <c r="O735" s="397"/>
      <c r="Q735" s="53"/>
      <c r="R735" s="53"/>
      <c r="S735" s="53"/>
      <c r="T735" s="53"/>
      <c r="U735" s="53"/>
      <c r="V735" s="53"/>
      <c r="W735" s="53"/>
      <c r="X735" s="53"/>
      <c r="Y735" s="53"/>
    </row>
    <row r="736" spans="1:25" ht="13.5" x14ac:dyDescent="0.25">
      <c r="A736" s="53"/>
      <c r="B736" s="53"/>
      <c r="C736" s="53"/>
      <c r="E736" s="53"/>
      <c r="G736" s="591"/>
      <c r="O736" s="397"/>
      <c r="Q736" s="53"/>
      <c r="R736" s="53"/>
      <c r="S736" s="53"/>
      <c r="T736" s="53"/>
      <c r="U736" s="53"/>
      <c r="V736" s="53"/>
      <c r="W736" s="53"/>
      <c r="X736" s="53"/>
      <c r="Y736" s="53"/>
    </row>
    <row r="737" spans="1:25" ht="13.5" x14ac:dyDescent="0.25">
      <c r="A737" s="53"/>
      <c r="B737" s="53"/>
      <c r="C737" s="53"/>
      <c r="E737" s="53"/>
      <c r="G737" s="591"/>
      <c r="O737" s="397"/>
      <c r="Q737" s="53"/>
      <c r="R737" s="53"/>
      <c r="S737" s="53"/>
      <c r="T737" s="53"/>
      <c r="U737" s="53"/>
      <c r="V737" s="53"/>
      <c r="W737" s="53"/>
      <c r="X737" s="53"/>
      <c r="Y737" s="53"/>
    </row>
    <row r="738" spans="1:25" ht="13.5" x14ac:dyDescent="0.25">
      <c r="A738" s="53"/>
      <c r="B738" s="53"/>
      <c r="C738" s="53"/>
      <c r="E738" s="53"/>
      <c r="G738" s="591"/>
      <c r="O738" s="397"/>
      <c r="Q738" s="53"/>
      <c r="R738" s="53"/>
      <c r="S738" s="53"/>
      <c r="T738" s="53"/>
      <c r="U738" s="53"/>
      <c r="V738" s="53"/>
      <c r="W738" s="53"/>
      <c r="X738" s="53"/>
      <c r="Y738" s="53"/>
    </row>
    <row r="739" spans="1:25" ht="13.5" x14ac:dyDescent="0.25">
      <c r="A739" s="53"/>
      <c r="B739" s="53"/>
      <c r="C739" s="53"/>
      <c r="E739" s="53"/>
      <c r="G739" s="591"/>
      <c r="O739" s="397"/>
      <c r="Q739" s="53"/>
      <c r="R739" s="53"/>
      <c r="S739" s="53"/>
      <c r="T739" s="53"/>
      <c r="U739" s="53"/>
      <c r="V739" s="53"/>
      <c r="W739" s="53"/>
      <c r="X739" s="53"/>
      <c r="Y739" s="53"/>
    </row>
    <row r="740" spans="1:25" ht="13.5" x14ac:dyDescent="0.25">
      <c r="A740" s="53"/>
      <c r="B740" s="53"/>
      <c r="C740" s="53"/>
      <c r="E740" s="53"/>
      <c r="G740" s="591"/>
      <c r="O740" s="397"/>
      <c r="Q740" s="53"/>
      <c r="R740" s="53"/>
      <c r="S740" s="53"/>
      <c r="T740" s="53"/>
      <c r="U740" s="53"/>
      <c r="V740" s="53"/>
      <c r="W740" s="53"/>
      <c r="X740" s="53"/>
      <c r="Y740" s="53"/>
    </row>
    <row r="741" spans="1:25" ht="13.5" x14ac:dyDescent="0.25">
      <c r="A741" s="53"/>
      <c r="B741" s="53"/>
      <c r="C741" s="53"/>
      <c r="E741" s="53"/>
      <c r="G741" s="591"/>
      <c r="O741" s="397"/>
      <c r="Q741" s="53"/>
      <c r="R741" s="53"/>
      <c r="S741" s="53"/>
      <c r="T741" s="53"/>
      <c r="U741" s="53"/>
      <c r="V741" s="53"/>
      <c r="W741" s="53"/>
      <c r="X741" s="53"/>
      <c r="Y741" s="53"/>
    </row>
    <row r="742" spans="1:25" ht="13.5" x14ac:dyDescent="0.25">
      <c r="A742" s="53"/>
      <c r="B742" s="53"/>
      <c r="C742" s="53"/>
      <c r="E742" s="53"/>
      <c r="G742" s="591"/>
      <c r="O742" s="397"/>
      <c r="Q742" s="53"/>
      <c r="R742" s="53"/>
      <c r="S742" s="53"/>
      <c r="T742" s="53"/>
      <c r="U742" s="53"/>
      <c r="V742" s="53"/>
      <c r="W742" s="53"/>
      <c r="X742" s="53"/>
      <c r="Y742" s="53"/>
    </row>
    <row r="743" spans="1:25" ht="13.5" x14ac:dyDescent="0.25">
      <c r="A743" s="53"/>
      <c r="B743" s="53"/>
      <c r="C743" s="53"/>
      <c r="E743" s="53"/>
      <c r="G743" s="591"/>
      <c r="O743" s="397"/>
      <c r="Q743" s="53"/>
      <c r="R743" s="53"/>
      <c r="S743" s="53"/>
      <c r="T743" s="53"/>
      <c r="U743" s="53"/>
      <c r="V743" s="53"/>
      <c r="W743" s="53"/>
      <c r="X743" s="53"/>
      <c r="Y743" s="53"/>
    </row>
    <row r="744" spans="1:25" ht="13.5" x14ac:dyDescent="0.25">
      <c r="A744" s="53"/>
      <c r="B744" s="53"/>
      <c r="C744" s="53"/>
      <c r="E744" s="53"/>
      <c r="G744" s="591"/>
      <c r="O744" s="397"/>
      <c r="Q744" s="53"/>
      <c r="R744" s="53"/>
      <c r="S744" s="53"/>
      <c r="T744" s="53"/>
      <c r="U744" s="53"/>
      <c r="V744" s="53"/>
      <c r="W744" s="53"/>
      <c r="X744" s="53"/>
      <c r="Y744" s="53"/>
    </row>
    <row r="745" spans="1:25" ht="13.5" x14ac:dyDescent="0.25">
      <c r="A745" s="53"/>
      <c r="B745" s="53"/>
      <c r="C745" s="53"/>
      <c r="E745" s="53"/>
      <c r="G745" s="591"/>
      <c r="O745" s="397"/>
      <c r="Q745" s="53"/>
      <c r="R745" s="53"/>
      <c r="S745" s="53"/>
      <c r="T745" s="53"/>
      <c r="U745" s="53"/>
      <c r="V745" s="53"/>
      <c r="W745" s="53"/>
      <c r="X745" s="53"/>
      <c r="Y745" s="53"/>
    </row>
    <row r="746" spans="1:25" ht="13.5" x14ac:dyDescent="0.25">
      <c r="A746" s="53"/>
      <c r="B746" s="53"/>
      <c r="C746" s="53"/>
      <c r="E746" s="53"/>
      <c r="G746" s="591"/>
      <c r="O746" s="397"/>
      <c r="Q746" s="53"/>
      <c r="R746" s="53"/>
      <c r="S746" s="53"/>
      <c r="T746" s="53"/>
      <c r="U746" s="53"/>
      <c r="V746" s="53"/>
      <c r="W746" s="53"/>
      <c r="X746" s="53"/>
      <c r="Y746" s="53"/>
    </row>
    <row r="747" spans="1:25" ht="13.5" x14ac:dyDescent="0.25">
      <c r="A747" s="53"/>
      <c r="B747" s="53"/>
      <c r="C747" s="53"/>
      <c r="E747" s="53"/>
      <c r="G747" s="591"/>
      <c r="O747" s="397"/>
      <c r="Q747" s="53"/>
      <c r="R747" s="53"/>
      <c r="S747" s="53"/>
      <c r="T747" s="53"/>
      <c r="U747" s="53"/>
      <c r="V747" s="53"/>
      <c r="W747" s="53"/>
      <c r="X747" s="53"/>
      <c r="Y747" s="53"/>
    </row>
    <row r="748" spans="1:25" ht="13.5" x14ac:dyDescent="0.25">
      <c r="A748" s="53"/>
      <c r="B748" s="53"/>
      <c r="C748" s="53"/>
      <c r="E748" s="53"/>
      <c r="G748" s="591"/>
      <c r="O748" s="397"/>
      <c r="Q748" s="53"/>
      <c r="R748" s="53"/>
      <c r="S748" s="53"/>
      <c r="T748" s="53"/>
      <c r="U748" s="53"/>
      <c r="V748" s="53"/>
      <c r="W748" s="53"/>
      <c r="X748" s="53"/>
      <c r="Y748" s="53"/>
    </row>
    <row r="749" spans="1:25" ht="13.5" x14ac:dyDescent="0.25">
      <c r="A749" s="53"/>
      <c r="B749" s="53"/>
      <c r="C749" s="53"/>
      <c r="E749" s="53"/>
      <c r="G749" s="591"/>
      <c r="O749" s="397"/>
      <c r="Q749" s="53"/>
      <c r="R749" s="53"/>
      <c r="S749" s="53"/>
      <c r="T749" s="53"/>
      <c r="U749" s="53"/>
      <c r="V749" s="53"/>
      <c r="W749" s="53"/>
      <c r="X749" s="53"/>
      <c r="Y749" s="53"/>
    </row>
    <row r="750" spans="1:25" ht="13.5" x14ac:dyDescent="0.25">
      <c r="A750" s="53"/>
      <c r="B750" s="53"/>
      <c r="C750" s="53"/>
      <c r="E750" s="53"/>
      <c r="G750" s="591"/>
      <c r="O750" s="397"/>
      <c r="Q750" s="53"/>
      <c r="R750" s="53"/>
      <c r="S750" s="53"/>
      <c r="T750" s="53"/>
      <c r="U750" s="53"/>
      <c r="V750" s="53"/>
      <c r="W750" s="53"/>
      <c r="X750" s="53"/>
      <c r="Y750" s="53"/>
    </row>
    <row r="751" spans="1:25" ht="13.5" x14ac:dyDescent="0.25">
      <c r="A751" s="53"/>
      <c r="B751" s="53"/>
      <c r="C751" s="53"/>
      <c r="E751" s="53"/>
      <c r="G751" s="591"/>
      <c r="O751" s="397"/>
      <c r="Q751" s="53"/>
      <c r="R751" s="53"/>
      <c r="S751" s="53"/>
      <c r="T751" s="53"/>
      <c r="U751" s="53"/>
      <c r="V751" s="53"/>
      <c r="W751" s="53"/>
      <c r="X751" s="53"/>
      <c r="Y751" s="53"/>
    </row>
    <row r="752" spans="1:25" ht="13.5" x14ac:dyDescent="0.25">
      <c r="A752" s="53"/>
      <c r="B752" s="53"/>
      <c r="C752" s="53"/>
      <c r="E752" s="53"/>
      <c r="G752" s="591"/>
      <c r="O752" s="397"/>
      <c r="Q752" s="53"/>
      <c r="R752" s="53"/>
      <c r="S752" s="53"/>
      <c r="T752" s="53"/>
      <c r="U752" s="53"/>
      <c r="V752" s="53"/>
      <c r="W752" s="53"/>
      <c r="X752" s="53"/>
      <c r="Y752" s="53"/>
    </row>
    <row r="753" spans="1:25" ht="13.5" x14ac:dyDescent="0.25">
      <c r="A753" s="53"/>
      <c r="B753" s="53"/>
      <c r="C753" s="53"/>
      <c r="E753" s="53"/>
      <c r="G753" s="591"/>
      <c r="O753" s="397"/>
      <c r="Q753" s="53"/>
      <c r="R753" s="53"/>
      <c r="S753" s="53"/>
      <c r="T753" s="53"/>
      <c r="U753" s="53"/>
      <c r="V753" s="53"/>
      <c r="W753" s="53"/>
      <c r="X753" s="53"/>
      <c r="Y753" s="53"/>
    </row>
    <row r="754" spans="1:25" ht="13.5" x14ac:dyDescent="0.25">
      <c r="A754" s="53"/>
      <c r="B754" s="53"/>
      <c r="C754" s="53"/>
      <c r="E754" s="53"/>
      <c r="G754" s="591"/>
      <c r="O754" s="397"/>
      <c r="Q754" s="53"/>
      <c r="R754" s="53"/>
      <c r="S754" s="53"/>
      <c r="T754" s="53"/>
      <c r="U754" s="53"/>
      <c r="V754" s="53"/>
      <c r="W754" s="53"/>
      <c r="X754" s="53"/>
      <c r="Y754" s="53"/>
    </row>
    <row r="755" spans="1:25" ht="13.5" x14ac:dyDescent="0.25">
      <c r="A755" s="53"/>
      <c r="B755" s="53"/>
      <c r="C755" s="53"/>
      <c r="E755" s="53"/>
      <c r="G755" s="591"/>
      <c r="O755" s="397"/>
      <c r="Q755" s="53"/>
      <c r="R755" s="53"/>
      <c r="S755" s="53"/>
      <c r="T755" s="53"/>
      <c r="U755" s="53"/>
      <c r="V755" s="53"/>
      <c r="W755" s="53"/>
      <c r="X755" s="53"/>
      <c r="Y755" s="53"/>
    </row>
    <row r="756" spans="1:25" ht="13.5" x14ac:dyDescent="0.25">
      <c r="A756" s="53"/>
      <c r="B756" s="53"/>
      <c r="C756" s="53"/>
      <c r="E756" s="53"/>
      <c r="G756" s="591"/>
      <c r="O756" s="397"/>
      <c r="Q756" s="53"/>
      <c r="R756" s="53"/>
      <c r="S756" s="53"/>
      <c r="T756" s="53"/>
      <c r="U756" s="53"/>
      <c r="V756" s="53"/>
      <c r="W756" s="53"/>
      <c r="X756" s="53"/>
      <c r="Y756" s="53"/>
    </row>
    <row r="757" spans="1:25" ht="13.5" x14ac:dyDescent="0.25">
      <c r="A757" s="53"/>
      <c r="B757" s="53"/>
      <c r="C757" s="53"/>
      <c r="E757" s="53"/>
      <c r="G757" s="591"/>
      <c r="O757" s="397"/>
      <c r="Q757" s="53"/>
      <c r="R757" s="53"/>
      <c r="S757" s="53"/>
      <c r="T757" s="53"/>
      <c r="U757" s="53"/>
      <c r="V757" s="53"/>
      <c r="W757" s="53"/>
      <c r="X757" s="53"/>
      <c r="Y757" s="53"/>
    </row>
    <row r="758" spans="1:25" ht="13.5" x14ac:dyDescent="0.25">
      <c r="A758" s="53"/>
      <c r="B758" s="53"/>
      <c r="C758" s="53"/>
      <c r="E758" s="53"/>
      <c r="G758" s="591"/>
      <c r="O758" s="397"/>
      <c r="Q758" s="53"/>
      <c r="R758" s="53"/>
      <c r="S758" s="53"/>
      <c r="T758" s="53"/>
      <c r="U758" s="53"/>
      <c r="V758" s="53"/>
      <c r="W758" s="53"/>
      <c r="X758" s="53"/>
      <c r="Y758" s="53"/>
    </row>
    <row r="759" spans="1:25" ht="13.5" x14ac:dyDescent="0.25">
      <c r="A759" s="53"/>
      <c r="B759" s="53"/>
      <c r="C759" s="53"/>
      <c r="E759" s="53"/>
      <c r="G759" s="591"/>
      <c r="O759" s="397"/>
      <c r="Q759" s="53"/>
      <c r="R759" s="53"/>
      <c r="S759" s="53"/>
      <c r="T759" s="53"/>
      <c r="U759" s="53"/>
      <c r="V759" s="53"/>
      <c r="W759" s="53"/>
      <c r="X759" s="53"/>
      <c r="Y759" s="53"/>
    </row>
    <row r="760" spans="1:25" ht="13.5" x14ac:dyDescent="0.25">
      <c r="A760" s="53"/>
      <c r="B760" s="53"/>
      <c r="C760" s="53"/>
      <c r="E760" s="53"/>
      <c r="G760" s="591"/>
      <c r="O760" s="397"/>
      <c r="Q760" s="53"/>
      <c r="R760" s="53"/>
      <c r="S760" s="53"/>
      <c r="T760" s="53"/>
      <c r="U760" s="53"/>
      <c r="V760" s="53"/>
      <c r="W760" s="53"/>
      <c r="X760" s="53"/>
      <c r="Y760" s="53"/>
    </row>
    <row r="761" spans="1:25" ht="13.5" x14ac:dyDescent="0.25">
      <c r="A761" s="53"/>
      <c r="B761" s="53"/>
      <c r="C761" s="53"/>
      <c r="E761" s="53"/>
      <c r="G761" s="591"/>
      <c r="O761" s="397"/>
      <c r="Q761" s="53"/>
      <c r="R761" s="53"/>
      <c r="S761" s="53"/>
      <c r="T761" s="53"/>
      <c r="U761" s="53"/>
      <c r="V761" s="53"/>
      <c r="W761" s="53"/>
      <c r="X761" s="53"/>
      <c r="Y761" s="53"/>
    </row>
    <row r="762" spans="1:25" ht="13.5" x14ac:dyDescent="0.25">
      <c r="A762" s="53"/>
      <c r="B762" s="53"/>
      <c r="C762" s="53"/>
      <c r="E762" s="53"/>
      <c r="G762" s="591"/>
      <c r="O762" s="397"/>
      <c r="Q762" s="53"/>
      <c r="R762" s="53"/>
      <c r="S762" s="53"/>
      <c r="T762" s="53"/>
      <c r="U762" s="53"/>
      <c r="V762" s="53"/>
      <c r="W762" s="53"/>
      <c r="X762" s="53"/>
      <c r="Y762" s="53"/>
    </row>
    <row r="763" spans="1:25" ht="13.5" x14ac:dyDescent="0.25">
      <c r="A763" s="53"/>
      <c r="B763" s="53"/>
      <c r="C763" s="53"/>
      <c r="E763" s="53"/>
      <c r="G763" s="591"/>
      <c r="O763" s="397"/>
      <c r="Q763" s="53"/>
      <c r="R763" s="53"/>
      <c r="S763" s="53"/>
      <c r="T763" s="53"/>
      <c r="U763" s="53"/>
      <c r="V763" s="53"/>
      <c r="W763" s="53"/>
      <c r="X763" s="53"/>
      <c r="Y763" s="53"/>
    </row>
    <row r="764" spans="1:25" ht="13.5" x14ac:dyDescent="0.25">
      <c r="A764" s="53"/>
      <c r="B764" s="53"/>
      <c r="C764" s="53"/>
      <c r="E764" s="53"/>
      <c r="G764" s="591"/>
      <c r="O764" s="397"/>
      <c r="Q764" s="53"/>
      <c r="R764" s="53"/>
      <c r="S764" s="53"/>
      <c r="T764" s="53"/>
      <c r="U764" s="53"/>
      <c r="V764" s="53"/>
      <c r="W764" s="53"/>
      <c r="X764" s="53"/>
      <c r="Y764" s="53"/>
    </row>
    <row r="765" spans="1:25" ht="13.5" x14ac:dyDescent="0.25">
      <c r="A765" s="53"/>
      <c r="B765" s="53"/>
      <c r="C765" s="53"/>
      <c r="E765" s="53"/>
      <c r="G765" s="591"/>
      <c r="O765" s="397"/>
      <c r="Q765" s="53"/>
      <c r="R765" s="53"/>
      <c r="S765" s="53"/>
      <c r="T765" s="53"/>
      <c r="U765" s="53"/>
      <c r="V765" s="53"/>
      <c r="W765" s="53"/>
      <c r="X765" s="53"/>
      <c r="Y765" s="53"/>
    </row>
    <row r="766" spans="1:25" ht="13.5" x14ac:dyDescent="0.25">
      <c r="A766" s="53"/>
      <c r="B766" s="53"/>
      <c r="C766" s="53"/>
      <c r="E766" s="53"/>
      <c r="G766" s="591"/>
      <c r="O766" s="397"/>
      <c r="Q766" s="53"/>
      <c r="R766" s="53"/>
      <c r="S766" s="53"/>
      <c r="T766" s="53"/>
      <c r="U766" s="53"/>
      <c r="V766" s="53"/>
      <c r="W766" s="53"/>
      <c r="X766" s="53"/>
      <c r="Y766" s="53"/>
    </row>
    <row r="767" spans="1:25" ht="13.5" x14ac:dyDescent="0.25">
      <c r="A767" s="53"/>
      <c r="B767" s="53"/>
      <c r="C767" s="53"/>
      <c r="E767" s="53"/>
      <c r="G767" s="591"/>
      <c r="O767" s="397"/>
      <c r="Q767" s="53"/>
      <c r="R767" s="53"/>
      <c r="S767" s="53"/>
      <c r="T767" s="53"/>
      <c r="U767" s="53"/>
      <c r="V767" s="53"/>
      <c r="W767" s="53"/>
      <c r="X767" s="53"/>
      <c r="Y767" s="53"/>
    </row>
    <row r="768" spans="1:25" ht="13.5" x14ac:dyDescent="0.25">
      <c r="A768" s="53"/>
      <c r="B768" s="53"/>
      <c r="C768" s="53"/>
      <c r="E768" s="53"/>
      <c r="G768" s="591"/>
      <c r="O768" s="397"/>
      <c r="Q768" s="53"/>
      <c r="R768" s="53"/>
      <c r="S768" s="53"/>
      <c r="T768" s="53"/>
      <c r="U768" s="53"/>
      <c r="V768" s="53"/>
      <c r="W768" s="53"/>
      <c r="X768" s="53"/>
      <c r="Y768" s="53"/>
    </row>
    <row r="769" spans="1:25" ht="13.5" x14ac:dyDescent="0.25">
      <c r="A769" s="53"/>
      <c r="B769" s="53"/>
      <c r="C769" s="53"/>
      <c r="E769" s="53"/>
      <c r="G769" s="591"/>
      <c r="O769" s="397"/>
      <c r="Q769" s="53"/>
      <c r="R769" s="53"/>
      <c r="S769" s="53"/>
      <c r="T769" s="53"/>
      <c r="U769" s="53"/>
      <c r="V769" s="53"/>
      <c r="W769" s="53"/>
      <c r="X769" s="53"/>
      <c r="Y769" s="53"/>
    </row>
    <row r="770" spans="1:25" ht="13.5" x14ac:dyDescent="0.25">
      <c r="A770" s="53"/>
      <c r="B770" s="53"/>
      <c r="C770" s="53"/>
      <c r="E770" s="53"/>
      <c r="G770" s="591"/>
      <c r="O770" s="397"/>
      <c r="Q770" s="53"/>
      <c r="R770" s="53"/>
      <c r="S770" s="53"/>
      <c r="T770" s="53"/>
      <c r="U770" s="53"/>
      <c r="V770" s="53"/>
      <c r="W770" s="53"/>
      <c r="X770" s="53"/>
      <c r="Y770" s="53"/>
    </row>
    <row r="771" spans="1:25" ht="13.5" x14ac:dyDescent="0.25">
      <c r="A771" s="53"/>
      <c r="B771" s="53"/>
      <c r="C771" s="53"/>
      <c r="E771" s="53"/>
      <c r="G771" s="591"/>
      <c r="O771" s="397"/>
      <c r="Q771" s="53"/>
      <c r="R771" s="53"/>
      <c r="S771" s="53"/>
      <c r="T771" s="53"/>
      <c r="U771" s="53"/>
      <c r="V771" s="53"/>
      <c r="W771" s="53"/>
      <c r="X771" s="53"/>
      <c r="Y771" s="53"/>
    </row>
    <row r="772" spans="1:25" ht="13.5" x14ac:dyDescent="0.25">
      <c r="A772" s="53"/>
      <c r="B772" s="53"/>
      <c r="C772" s="53"/>
      <c r="E772" s="53"/>
      <c r="G772" s="591"/>
      <c r="O772" s="397"/>
      <c r="Q772" s="53"/>
      <c r="R772" s="53"/>
      <c r="S772" s="53"/>
      <c r="T772" s="53"/>
      <c r="U772" s="53"/>
      <c r="V772" s="53"/>
      <c r="W772" s="53"/>
      <c r="X772" s="53"/>
      <c r="Y772" s="53"/>
    </row>
    <row r="773" spans="1:25" ht="13.5" x14ac:dyDescent="0.25">
      <c r="A773" s="53"/>
      <c r="B773" s="53"/>
      <c r="C773" s="53"/>
      <c r="E773" s="53"/>
      <c r="G773" s="591"/>
      <c r="O773" s="397"/>
      <c r="Q773" s="53"/>
      <c r="R773" s="53"/>
      <c r="S773" s="53"/>
      <c r="T773" s="53"/>
      <c r="U773" s="53"/>
      <c r="V773" s="53"/>
      <c r="W773" s="53"/>
      <c r="X773" s="53"/>
      <c r="Y773" s="53"/>
    </row>
    <row r="774" spans="1:25" ht="13.5" x14ac:dyDescent="0.25">
      <c r="A774" s="53"/>
      <c r="B774" s="53"/>
      <c r="C774" s="53"/>
      <c r="E774" s="53"/>
      <c r="G774" s="591"/>
      <c r="O774" s="397"/>
      <c r="Q774" s="53"/>
      <c r="R774" s="53"/>
      <c r="S774" s="53"/>
      <c r="T774" s="53"/>
      <c r="U774" s="53"/>
      <c r="V774" s="53"/>
      <c r="W774" s="53"/>
      <c r="X774" s="53"/>
      <c r="Y774" s="53"/>
    </row>
    <row r="775" spans="1:25" ht="13.5" x14ac:dyDescent="0.25">
      <c r="A775" s="53"/>
      <c r="B775" s="53"/>
      <c r="C775" s="53"/>
      <c r="E775" s="53"/>
      <c r="G775" s="591"/>
      <c r="O775" s="397"/>
      <c r="Q775" s="53"/>
      <c r="R775" s="53"/>
      <c r="S775" s="53"/>
      <c r="T775" s="53"/>
      <c r="U775" s="53"/>
      <c r="V775" s="53"/>
      <c r="W775" s="53"/>
      <c r="X775" s="53"/>
      <c r="Y775" s="53"/>
    </row>
    <row r="776" spans="1:25" ht="13.5" x14ac:dyDescent="0.25">
      <c r="A776" s="53"/>
      <c r="B776" s="53"/>
      <c r="C776" s="53"/>
      <c r="E776" s="53"/>
      <c r="G776" s="591"/>
      <c r="O776" s="397"/>
      <c r="Q776" s="53"/>
      <c r="R776" s="53"/>
      <c r="S776" s="53"/>
      <c r="T776" s="53"/>
      <c r="U776" s="53"/>
      <c r="V776" s="53"/>
      <c r="W776" s="53"/>
      <c r="X776" s="53"/>
      <c r="Y776" s="53"/>
    </row>
    <row r="777" spans="1:25" ht="13.5" x14ac:dyDescent="0.25">
      <c r="A777" s="53"/>
      <c r="B777" s="53"/>
      <c r="C777" s="53"/>
      <c r="E777" s="53"/>
      <c r="G777" s="591"/>
      <c r="O777" s="397"/>
      <c r="Q777" s="53"/>
      <c r="R777" s="53"/>
      <c r="S777" s="53"/>
      <c r="T777" s="53"/>
      <c r="U777" s="53"/>
      <c r="V777" s="53"/>
      <c r="W777" s="53"/>
      <c r="X777" s="53"/>
      <c r="Y777" s="53"/>
    </row>
    <row r="778" spans="1:25" ht="13.5" x14ac:dyDescent="0.25">
      <c r="A778" s="53"/>
      <c r="B778" s="53"/>
      <c r="C778" s="53"/>
      <c r="E778" s="53"/>
      <c r="G778" s="591"/>
      <c r="O778" s="397"/>
      <c r="Q778" s="53"/>
      <c r="R778" s="53"/>
      <c r="S778" s="53"/>
      <c r="T778" s="53"/>
      <c r="U778" s="53"/>
      <c r="V778" s="53"/>
      <c r="W778" s="53"/>
      <c r="X778" s="53"/>
      <c r="Y778" s="53"/>
    </row>
    <row r="779" spans="1:25" ht="13.5" x14ac:dyDescent="0.25">
      <c r="A779" s="53"/>
      <c r="B779" s="53"/>
      <c r="C779" s="53"/>
      <c r="E779" s="53"/>
      <c r="G779" s="591"/>
      <c r="O779" s="397"/>
      <c r="Q779" s="53"/>
      <c r="R779" s="53"/>
      <c r="S779" s="53"/>
      <c r="T779" s="53"/>
      <c r="U779" s="53"/>
      <c r="V779" s="53"/>
      <c r="W779" s="53"/>
      <c r="X779" s="53"/>
      <c r="Y779" s="53"/>
    </row>
    <row r="780" spans="1:25" ht="13.5" x14ac:dyDescent="0.25">
      <c r="A780" s="53"/>
      <c r="B780" s="53"/>
      <c r="C780" s="53"/>
      <c r="E780" s="53"/>
      <c r="G780" s="591"/>
      <c r="O780" s="397"/>
      <c r="Q780" s="53"/>
      <c r="R780" s="53"/>
      <c r="S780" s="53"/>
      <c r="T780" s="53"/>
      <c r="U780" s="53"/>
      <c r="V780" s="53"/>
      <c r="W780" s="53"/>
      <c r="X780" s="53"/>
      <c r="Y780" s="53"/>
    </row>
    <row r="781" spans="1:25" ht="13.5" x14ac:dyDescent="0.25">
      <c r="A781" s="53"/>
      <c r="B781" s="53"/>
      <c r="C781" s="53"/>
      <c r="E781" s="53"/>
      <c r="G781" s="591"/>
      <c r="O781" s="397"/>
      <c r="Q781" s="53"/>
      <c r="R781" s="53"/>
      <c r="S781" s="53"/>
      <c r="T781" s="53"/>
      <c r="U781" s="53"/>
      <c r="V781" s="53"/>
      <c r="W781" s="53"/>
      <c r="X781" s="53"/>
      <c r="Y781" s="53"/>
    </row>
    <row r="782" spans="1:25" ht="13.5" x14ac:dyDescent="0.25">
      <c r="A782" s="53"/>
      <c r="B782" s="53"/>
      <c r="C782" s="53"/>
      <c r="E782" s="53"/>
      <c r="G782" s="591"/>
      <c r="O782" s="397"/>
      <c r="Q782" s="53"/>
      <c r="R782" s="53"/>
      <c r="S782" s="53"/>
      <c r="T782" s="53"/>
      <c r="U782" s="53"/>
      <c r="V782" s="53"/>
      <c r="W782" s="53"/>
      <c r="X782" s="53"/>
      <c r="Y782" s="53"/>
    </row>
    <row r="783" spans="1:25" ht="13.5" x14ac:dyDescent="0.25">
      <c r="A783" s="53"/>
      <c r="B783" s="53"/>
      <c r="C783" s="53"/>
      <c r="E783" s="53"/>
      <c r="G783" s="591"/>
      <c r="O783" s="397"/>
      <c r="Q783" s="53"/>
      <c r="R783" s="53"/>
      <c r="S783" s="53"/>
      <c r="T783" s="53"/>
      <c r="U783" s="53"/>
      <c r="V783" s="53"/>
      <c r="W783" s="53"/>
      <c r="X783" s="53"/>
      <c r="Y783" s="53"/>
    </row>
    <row r="784" spans="1:25" ht="13.5" x14ac:dyDescent="0.25">
      <c r="A784" s="53"/>
      <c r="B784" s="53"/>
      <c r="C784" s="53"/>
      <c r="E784" s="53"/>
      <c r="G784" s="591"/>
      <c r="O784" s="397"/>
      <c r="Q784" s="53"/>
      <c r="R784" s="53"/>
      <c r="S784" s="53"/>
      <c r="T784" s="53"/>
      <c r="U784" s="53"/>
      <c r="V784" s="53"/>
      <c r="W784" s="53"/>
      <c r="X784" s="53"/>
      <c r="Y784" s="53"/>
    </row>
    <row r="785" spans="1:25" ht="13.5" x14ac:dyDescent="0.25">
      <c r="A785" s="53"/>
      <c r="B785" s="53"/>
      <c r="C785" s="53"/>
      <c r="E785" s="53"/>
      <c r="G785" s="591"/>
      <c r="O785" s="397"/>
      <c r="Q785" s="53"/>
      <c r="R785" s="53"/>
      <c r="S785" s="53"/>
      <c r="T785" s="53"/>
      <c r="U785" s="53"/>
      <c r="V785" s="53"/>
      <c r="W785" s="53"/>
      <c r="X785" s="53"/>
      <c r="Y785" s="53"/>
    </row>
    <row r="786" spans="1:25" ht="13.5" x14ac:dyDescent="0.25">
      <c r="A786" s="53"/>
      <c r="B786" s="53"/>
      <c r="C786" s="53"/>
      <c r="E786" s="53"/>
      <c r="G786" s="591"/>
      <c r="O786" s="397"/>
      <c r="Q786" s="53"/>
      <c r="R786" s="53"/>
      <c r="S786" s="53"/>
      <c r="T786" s="53"/>
      <c r="U786" s="53"/>
      <c r="V786" s="53"/>
      <c r="W786" s="53"/>
      <c r="X786" s="53"/>
      <c r="Y786" s="53"/>
    </row>
    <row r="787" spans="1:25" ht="13.5" x14ac:dyDescent="0.25">
      <c r="A787" s="53"/>
      <c r="B787" s="53"/>
      <c r="C787" s="53"/>
      <c r="E787" s="53"/>
      <c r="G787" s="591"/>
      <c r="O787" s="397"/>
      <c r="Q787" s="53"/>
      <c r="R787" s="53"/>
      <c r="S787" s="53"/>
      <c r="T787" s="53"/>
      <c r="U787" s="53"/>
      <c r="V787" s="53"/>
      <c r="W787" s="53"/>
      <c r="X787" s="53"/>
      <c r="Y787" s="53"/>
    </row>
    <row r="788" spans="1:25" ht="13.5" x14ac:dyDescent="0.25">
      <c r="A788" s="53"/>
      <c r="B788" s="53"/>
      <c r="C788" s="53"/>
      <c r="E788" s="53"/>
      <c r="G788" s="591"/>
      <c r="O788" s="397"/>
      <c r="Q788" s="53"/>
      <c r="R788" s="53"/>
      <c r="S788" s="53"/>
      <c r="T788" s="53"/>
      <c r="U788" s="53"/>
      <c r="V788" s="53"/>
      <c r="W788" s="53"/>
      <c r="X788" s="53"/>
      <c r="Y788" s="53"/>
    </row>
    <row r="789" spans="1:25" ht="13.5" x14ac:dyDescent="0.25">
      <c r="A789" s="53"/>
      <c r="B789" s="53"/>
      <c r="C789" s="53"/>
      <c r="E789" s="53"/>
      <c r="G789" s="591"/>
      <c r="O789" s="397"/>
      <c r="Q789" s="53"/>
      <c r="R789" s="53"/>
      <c r="S789" s="53"/>
      <c r="T789" s="53"/>
      <c r="U789" s="53"/>
      <c r="V789" s="53"/>
      <c r="W789" s="53"/>
      <c r="X789" s="53"/>
      <c r="Y789" s="53"/>
    </row>
    <row r="790" spans="1:25" ht="13.5" x14ac:dyDescent="0.25">
      <c r="A790" s="53"/>
      <c r="B790" s="53"/>
      <c r="C790" s="53"/>
      <c r="E790" s="53"/>
      <c r="G790" s="591"/>
      <c r="O790" s="397"/>
      <c r="Q790" s="53"/>
      <c r="R790" s="53"/>
      <c r="S790" s="53"/>
      <c r="T790" s="53"/>
      <c r="U790" s="53"/>
      <c r="V790" s="53"/>
      <c r="W790" s="53"/>
      <c r="X790" s="53"/>
      <c r="Y790" s="53"/>
    </row>
    <row r="791" spans="1:25" ht="13.5" x14ac:dyDescent="0.25">
      <c r="A791" s="53"/>
      <c r="B791" s="53"/>
      <c r="C791" s="53"/>
      <c r="E791" s="53"/>
      <c r="G791" s="591"/>
      <c r="O791" s="397"/>
      <c r="Q791" s="53"/>
      <c r="R791" s="53"/>
      <c r="S791" s="53"/>
      <c r="T791" s="53"/>
      <c r="U791" s="53"/>
      <c r="V791" s="53"/>
      <c r="W791" s="53"/>
      <c r="X791" s="53"/>
      <c r="Y791" s="53"/>
    </row>
    <row r="792" spans="1:25" ht="13.5" x14ac:dyDescent="0.25">
      <c r="A792" s="53"/>
      <c r="B792" s="53"/>
      <c r="C792" s="53"/>
      <c r="E792" s="53"/>
      <c r="G792" s="591"/>
      <c r="O792" s="397"/>
      <c r="Q792" s="53"/>
      <c r="R792" s="53"/>
      <c r="S792" s="53"/>
      <c r="T792" s="53"/>
      <c r="U792" s="53"/>
      <c r="V792" s="53"/>
      <c r="W792" s="53"/>
      <c r="X792" s="53"/>
      <c r="Y792" s="53"/>
    </row>
    <row r="793" spans="1:25" ht="13.5" x14ac:dyDescent="0.25">
      <c r="A793" s="53"/>
      <c r="B793" s="53"/>
      <c r="C793" s="53"/>
      <c r="E793" s="53"/>
      <c r="G793" s="591"/>
      <c r="O793" s="397"/>
      <c r="Q793" s="53"/>
      <c r="R793" s="53"/>
      <c r="S793" s="53"/>
      <c r="T793" s="53"/>
      <c r="U793" s="53"/>
      <c r="V793" s="53"/>
      <c r="W793" s="53"/>
      <c r="X793" s="53"/>
      <c r="Y793" s="53"/>
    </row>
    <row r="794" spans="1:25" ht="13.5" x14ac:dyDescent="0.25">
      <c r="A794" s="53"/>
      <c r="B794" s="53"/>
      <c r="C794" s="53"/>
      <c r="E794" s="53"/>
      <c r="G794" s="591"/>
      <c r="O794" s="397"/>
      <c r="Q794" s="53"/>
      <c r="R794" s="53"/>
      <c r="S794" s="53"/>
      <c r="T794" s="53"/>
      <c r="U794" s="53"/>
      <c r="V794" s="53"/>
      <c r="W794" s="53"/>
      <c r="X794" s="53"/>
      <c r="Y794" s="53"/>
    </row>
    <row r="795" spans="1:25" ht="13.5" x14ac:dyDescent="0.25">
      <c r="A795" s="53"/>
      <c r="B795" s="53"/>
      <c r="C795" s="53"/>
      <c r="E795" s="53"/>
      <c r="G795" s="591"/>
      <c r="O795" s="397"/>
      <c r="Q795" s="53"/>
      <c r="R795" s="53"/>
      <c r="S795" s="53"/>
      <c r="T795" s="53"/>
      <c r="U795" s="53"/>
      <c r="V795" s="53"/>
      <c r="W795" s="53"/>
      <c r="X795" s="53"/>
      <c r="Y795" s="53"/>
    </row>
    <row r="796" spans="1:25" ht="13.5" x14ac:dyDescent="0.25">
      <c r="A796" s="53"/>
      <c r="B796" s="53"/>
      <c r="C796" s="53"/>
      <c r="E796" s="53"/>
      <c r="G796" s="591"/>
      <c r="O796" s="397"/>
      <c r="Q796" s="53"/>
      <c r="R796" s="53"/>
      <c r="S796" s="53"/>
      <c r="T796" s="53"/>
      <c r="U796" s="53"/>
      <c r="V796" s="53"/>
      <c r="W796" s="53"/>
      <c r="X796" s="53"/>
      <c r="Y796" s="53"/>
    </row>
    <row r="797" spans="1:25" ht="13.5" x14ac:dyDescent="0.25">
      <c r="A797" s="53"/>
      <c r="B797" s="53"/>
      <c r="C797" s="53"/>
      <c r="E797" s="53"/>
      <c r="G797" s="591"/>
      <c r="O797" s="397"/>
      <c r="Q797" s="53"/>
      <c r="R797" s="53"/>
      <c r="S797" s="53"/>
      <c r="T797" s="53"/>
      <c r="U797" s="53"/>
      <c r="V797" s="53"/>
      <c r="W797" s="53"/>
      <c r="X797" s="53"/>
      <c r="Y797" s="53"/>
    </row>
    <row r="798" spans="1:25" ht="13.5" x14ac:dyDescent="0.25">
      <c r="A798" s="53"/>
      <c r="B798" s="53"/>
      <c r="C798" s="53"/>
      <c r="E798" s="53"/>
      <c r="G798" s="591"/>
      <c r="O798" s="397"/>
      <c r="Q798" s="53"/>
      <c r="R798" s="53"/>
      <c r="S798" s="53"/>
      <c r="T798" s="53"/>
      <c r="U798" s="53"/>
      <c r="V798" s="53"/>
      <c r="W798" s="53"/>
      <c r="X798" s="53"/>
      <c r="Y798" s="53"/>
    </row>
    <row r="799" spans="1:25" ht="13.5" x14ac:dyDescent="0.25">
      <c r="A799" s="53"/>
      <c r="B799" s="53"/>
      <c r="C799" s="53"/>
      <c r="E799" s="53"/>
      <c r="G799" s="591"/>
      <c r="O799" s="397"/>
      <c r="Q799" s="53"/>
      <c r="R799" s="53"/>
      <c r="S799" s="53"/>
      <c r="T799" s="53"/>
      <c r="U799" s="53"/>
      <c r="V799" s="53"/>
      <c r="W799" s="53"/>
      <c r="X799" s="53"/>
      <c r="Y799" s="53"/>
    </row>
    <row r="800" spans="1:25" ht="13.5" x14ac:dyDescent="0.25">
      <c r="A800" s="53"/>
      <c r="B800" s="53"/>
      <c r="C800" s="53"/>
      <c r="E800" s="53"/>
      <c r="G800" s="591"/>
      <c r="O800" s="397"/>
      <c r="Q800" s="53"/>
      <c r="R800" s="53"/>
      <c r="S800" s="53"/>
      <c r="T800" s="53"/>
      <c r="U800" s="53"/>
      <c r="V800" s="53"/>
      <c r="W800" s="53"/>
      <c r="X800" s="53"/>
      <c r="Y800" s="53"/>
    </row>
    <row r="801" spans="1:25" ht="13.5" x14ac:dyDescent="0.25">
      <c r="A801" s="53"/>
      <c r="B801" s="53"/>
      <c r="C801" s="53"/>
      <c r="E801" s="53"/>
      <c r="G801" s="591"/>
      <c r="O801" s="397"/>
      <c r="Q801" s="53"/>
      <c r="R801" s="53"/>
      <c r="S801" s="53"/>
      <c r="T801" s="53"/>
      <c r="U801" s="53"/>
      <c r="V801" s="53"/>
      <c r="W801" s="53"/>
      <c r="X801" s="53"/>
      <c r="Y801" s="53"/>
    </row>
    <row r="802" spans="1:25" ht="13.5" x14ac:dyDescent="0.25">
      <c r="A802" s="53"/>
      <c r="B802" s="53"/>
      <c r="C802" s="53"/>
      <c r="E802" s="53"/>
      <c r="G802" s="591"/>
      <c r="O802" s="397"/>
      <c r="Q802" s="53"/>
      <c r="R802" s="53"/>
      <c r="S802" s="53"/>
      <c r="T802" s="53"/>
      <c r="U802" s="53"/>
      <c r="V802" s="53"/>
      <c r="W802" s="53"/>
      <c r="X802" s="53"/>
      <c r="Y802" s="53"/>
    </row>
    <row r="803" spans="1:25" ht="13.5" x14ac:dyDescent="0.25">
      <c r="A803" s="53"/>
      <c r="B803" s="53"/>
      <c r="C803" s="53"/>
      <c r="E803" s="53"/>
      <c r="G803" s="591"/>
      <c r="O803" s="397"/>
      <c r="Q803" s="53"/>
      <c r="R803" s="53"/>
      <c r="S803" s="53"/>
      <c r="T803" s="53"/>
      <c r="U803" s="53"/>
      <c r="V803" s="53"/>
      <c r="W803" s="53"/>
      <c r="X803" s="53"/>
      <c r="Y803" s="53"/>
    </row>
    <row r="804" spans="1:25" ht="13.5" x14ac:dyDescent="0.25">
      <c r="A804" s="53"/>
      <c r="B804" s="53"/>
      <c r="C804" s="53"/>
      <c r="E804" s="53"/>
      <c r="G804" s="591"/>
      <c r="O804" s="397"/>
      <c r="Q804" s="53"/>
      <c r="R804" s="53"/>
      <c r="S804" s="53"/>
      <c r="T804" s="53"/>
      <c r="U804" s="53"/>
      <c r="V804" s="53"/>
      <c r="W804" s="53"/>
      <c r="X804" s="53"/>
      <c r="Y804" s="53"/>
    </row>
    <row r="805" spans="1:25" ht="13.5" x14ac:dyDescent="0.25">
      <c r="A805" s="53"/>
      <c r="B805" s="53"/>
      <c r="C805" s="53"/>
      <c r="E805" s="53"/>
      <c r="G805" s="591"/>
      <c r="O805" s="397"/>
      <c r="Q805" s="53"/>
      <c r="R805" s="53"/>
      <c r="S805" s="53"/>
      <c r="T805" s="53"/>
      <c r="U805" s="53"/>
      <c r="V805" s="53"/>
      <c r="W805" s="53"/>
      <c r="X805" s="53"/>
      <c r="Y805" s="53"/>
    </row>
    <row r="806" spans="1:25" ht="13.5" x14ac:dyDescent="0.25">
      <c r="A806" s="53"/>
      <c r="B806" s="53"/>
      <c r="C806" s="53"/>
      <c r="E806" s="53"/>
      <c r="G806" s="591"/>
      <c r="O806" s="397"/>
      <c r="Q806" s="53"/>
      <c r="R806" s="53"/>
      <c r="S806" s="53"/>
      <c r="T806" s="53"/>
      <c r="U806" s="53"/>
      <c r="V806" s="53"/>
      <c r="W806" s="53"/>
      <c r="X806" s="53"/>
      <c r="Y806" s="53"/>
    </row>
    <row r="807" spans="1:25" ht="13.5" x14ac:dyDescent="0.25">
      <c r="A807" s="53"/>
      <c r="B807" s="53"/>
      <c r="C807" s="53"/>
      <c r="E807" s="53"/>
      <c r="G807" s="591"/>
      <c r="O807" s="397"/>
      <c r="Q807" s="53"/>
      <c r="R807" s="53"/>
      <c r="S807" s="53"/>
      <c r="T807" s="53"/>
      <c r="U807" s="53"/>
      <c r="V807" s="53"/>
      <c r="W807" s="53"/>
      <c r="X807" s="53"/>
      <c r="Y807" s="53"/>
    </row>
    <row r="808" spans="1:25" ht="13.5" x14ac:dyDescent="0.25">
      <c r="A808" s="53"/>
      <c r="B808" s="53"/>
      <c r="C808" s="53"/>
      <c r="E808" s="53"/>
      <c r="G808" s="591"/>
      <c r="O808" s="397"/>
      <c r="Q808" s="53"/>
      <c r="R808" s="53"/>
      <c r="S808" s="53"/>
      <c r="T808" s="53"/>
      <c r="U808" s="53"/>
      <c r="V808" s="53"/>
      <c r="W808" s="53"/>
      <c r="X808" s="53"/>
      <c r="Y808" s="53"/>
    </row>
    <row r="809" spans="1:25" ht="13.5" x14ac:dyDescent="0.25">
      <c r="A809" s="53"/>
      <c r="B809" s="53"/>
      <c r="C809" s="53"/>
      <c r="E809" s="53"/>
      <c r="G809" s="591"/>
      <c r="O809" s="397"/>
      <c r="Q809" s="53"/>
      <c r="R809" s="53"/>
      <c r="S809" s="53"/>
      <c r="T809" s="53"/>
      <c r="U809" s="53"/>
      <c r="V809" s="53"/>
      <c r="W809" s="53"/>
      <c r="X809" s="53"/>
      <c r="Y809" s="53"/>
    </row>
    <row r="810" spans="1:25" ht="13.5" x14ac:dyDescent="0.25">
      <c r="A810" s="53"/>
      <c r="B810" s="53"/>
      <c r="C810" s="53"/>
      <c r="E810" s="53"/>
      <c r="G810" s="591"/>
      <c r="O810" s="397"/>
      <c r="Q810" s="53"/>
      <c r="R810" s="53"/>
      <c r="S810" s="53"/>
      <c r="T810" s="53"/>
      <c r="U810" s="53"/>
      <c r="V810" s="53"/>
      <c r="W810" s="53"/>
      <c r="X810" s="53"/>
      <c r="Y810" s="53"/>
    </row>
    <row r="811" spans="1:25" ht="13.5" x14ac:dyDescent="0.25">
      <c r="A811" s="53"/>
      <c r="B811" s="53"/>
      <c r="C811" s="53"/>
      <c r="E811" s="53"/>
      <c r="G811" s="591"/>
      <c r="O811" s="397"/>
      <c r="Q811" s="53"/>
      <c r="R811" s="53"/>
      <c r="S811" s="53"/>
      <c r="T811" s="53"/>
      <c r="U811" s="53"/>
      <c r="V811" s="53"/>
      <c r="W811" s="53"/>
      <c r="X811" s="53"/>
      <c r="Y811" s="53"/>
    </row>
    <row r="812" spans="1:25" ht="13.5" x14ac:dyDescent="0.25">
      <c r="A812" s="53"/>
      <c r="B812" s="53"/>
      <c r="C812" s="53"/>
      <c r="E812" s="53"/>
      <c r="G812" s="591"/>
      <c r="O812" s="397"/>
      <c r="Q812" s="53"/>
      <c r="R812" s="53"/>
      <c r="S812" s="53"/>
      <c r="T812" s="53"/>
      <c r="U812" s="53"/>
      <c r="V812" s="53"/>
      <c r="W812" s="53"/>
      <c r="X812" s="53"/>
      <c r="Y812" s="53"/>
    </row>
    <row r="813" spans="1:25" ht="13.5" x14ac:dyDescent="0.25">
      <c r="A813" s="53"/>
      <c r="B813" s="53"/>
      <c r="C813" s="53"/>
      <c r="E813" s="53"/>
      <c r="G813" s="591"/>
      <c r="O813" s="397"/>
      <c r="Q813" s="53"/>
      <c r="R813" s="53"/>
      <c r="S813" s="53"/>
      <c r="T813" s="53"/>
      <c r="U813" s="53"/>
      <c r="V813" s="53"/>
      <c r="W813" s="53"/>
      <c r="X813" s="53"/>
      <c r="Y813" s="53"/>
    </row>
    <row r="814" spans="1:25" ht="13.5" x14ac:dyDescent="0.25">
      <c r="A814" s="53"/>
      <c r="B814" s="53"/>
      <c r="C814" s="53"/>
      <c r="E814" s="53"/>
      <c r="G814" s="591"/>
      <c r="O814" s="397"/>
      <c r="Q814" s="53"/>
      <c r="R814" s="53"/>
      <c r="S814" s="53"/>
      <c r="T814" s="53"/>
      <c r="U814" s="53"/>
      <c r="V814" s="53"/>
      <c r="W814" s="53"/>
      <c r="X814" s="53"/>
      <c r="Y814" s="53"/>
    </row>
    <row r="815" spans="1:25" ht="13.5" x14ac:dyDescent="0.25">
      <c r="A815" s="53"/>
      <c r="B815" s="53"/>
      <c r="C815" s="53"/>
      <c r="E815" s="53"/>
      <c r="G815" s="591"/>
      <c r="O815" s="397"/>
      <c r="Q815" s="53"/>
      <c r="R815" s="53"/>
      <c r="S815" s="53"/>
      <c r="T815" s="53"/>
      <c r="U815" s="53"/>
      <c r="V815" s="53"/>
      <c r="W815" s="53"/>
      <c r="X815" s="53"/>
      <c r="Y815" s="53"/>
    </row>
    <row r="816" spans="1:25" ht="13.5" x14ac:dyDescent="0.25">
      <c r="A816" s="53"/>
      <c r="B816" s="53"/>
      <c r="C816" s="53"/>
      <c r="E816" s="53"/>
      <c r="G816" s="591"/>
      <c r="O816" s="397"/>
      <c r="Q816" s="53"/>
      <c r="R816" s="53"/>
      <c r="S816" s="53"/>
      <c r="T816" s="53"/>
      <c r="U816" s="53"/>
      <c r="V816" s="53"/>
      <c r="W816" s="53"/>
      <c r="X816" s="53"/>
      <c r="Y816" s="53"/>
    </row>
    <row r="817" spans="1:25" ht="13.5" x14ac:dyDescent="0.25">
      <c r="A817" s="53"/>
      <c r="B817" s="53"/>
      <c r="C817" s="53"/>
      <c r="E817" s="53"/>
      <c r="G817" s="591"/>
      <c r="O817" s="397"/>
      <c r="Q817" s="53"/>
      <c r="R817" s="53"/>
      <c r="S817" s="53"/>
      <c r="T817" s="53"/>
      <c r="U817" s="53"/>
      <c r="V817" s="53"/>
      <c r="W817" s="53"/>
      <c r="X817" s="53"/>
      <c r="Y817" s="53"/>
    </row>
    <row r="818" spans="1:25" ht="13.5" x14ac:dyDescent="0.25">
      <c r="A818" s="53"/>
      <c r="B818" s="53"/>
      <c r="C818" s="53"/>
      <c r="E818" s="53"/>
      <c r="G818" s="591"/>
      <c r="O818" s="397"/>
      <c r="Q818" s="53"/>
      <c r="R818" s="53"/>
      <c r="S818" s="53"/>
      <c r="T818" s="53"/>
      <c r="U818" s="53"/>
      <c r="V818" s="53"/>
      <c r="W818" s="53"/>
      <c r="X818" s="53"/>
      <c r="Y818" s="53"/>
    </row>
    <row r="819" spans="1:25" ht="13.5" x14ac:dyDescent="0.25">
      <c r="A819" s="53"/>
      <c r="B819" s="53"/>
      <c r="C819" s="53"/>
      <c r="E819" s="53"/>
      <c r="G819" s="591"/>
      <c r="O819" s="397"/>
      <c r="Q819" s="53"/>
      <c r="R819" s="53"/>
      <c r="S819" s="53"/>
      <c r="T819" s="53"/>
      <c r="U819" s="53"/>
      <c r="V819" s="53"/>
      <c r="W819" s="53"/>
      <c r="X819" s="53"/>
      <c r="Y819" s="53"/>
    </row>
    <row r="820" spans="1:25" ht="13.5" x14ac:dyDescent="0.25">
      <c r="A820" s="53"/>
      <c r="B820" s="53"/>
      <c r="C820" s="53"/>
      <c r="E820" s="53"/>
      <c r="G820" s="591"/>
      <c r="O820" s="397"/>
      <c r="Q820" s="53"/>
      <c r="R820" s="53"/>
      <c r="S820" s="53"/>
      <c r="T820" s="53"/>
      <c r="U820" s="53"/>
      <c r="V820" s="53"/>
      <c r="W820" s="53"/>
      <c r="X820" s="53"/>
      <c r="Y820" s="53"/>
    </row>
    <row r="821" spans="1:25" ht="13.5" x14ac:dyDescent="0.25">
      <c r="A821" s="53"/>
      <c r="B821" s="53"/>
      <c r="C821" s="53"/>
      <c r="E821" s="53"/>
      <c r="G821" s="591"/>
      <c r="O821" s="397"/>
      <c r="Q821" s="53"/>
      <c r="R821" s="53"/>
      <c r="S821" s="53"/>
      <c r="T821" s="53"/>
      <c r="U821" s="53"/>
      <c r="V821" s="53"/>
      <c r="W821" s="53"/>
      <c r="X821" s="53"/>
      <c r="Y821" s="53"/>
    </row>
    <row r="822" spans="1:25" ht="13.5" x14ac:dyDescent="0.25">
      <c r="A822" s="53"/>
      <c r="B822" s="53"/>
      <c r="C822" s="53"/>
      <c r="E822" s="53"/>
      <c r="G822" s="591"/>
      <c r="O822" s="397"/>
      <c r="Q822" s="53"/>
      <c r="R822" s="53"/>
      <c r="S822" s="53"/>
      <c r="T822" s="53"/>
      <c r="U822" s="53"/>
      <c r="V822" s="53"/>
      <c r="W822" s="53"/>
      <c r="X822" s="53"/>
      <c r="Y822" s="53"/>
    </row>
    <row r="823" spans="1:25" ht="13.5" x14ac:dyDescent="0.25">
      <c r="A823" s="53"/>
      <c r="B823" s="53"/>
      <c r="C823" s="53"/>
      <c r="E823" s="53"/>
      <c r="G823" s="591"/>
      <c r="O823" s="397"/>
      <c r="Q823" s="53"/>
      <c r="R823" s="53"/>
      <c r="S823" s="53"/>
      <c r="T823" s="53"/>
      <c r="U823" s="53"/>
      <c r="V823" s="53"/>
      <c r="W823" s="53"/>
      <c r="X823" s="53"/>
      <c r="Y823" s="53"/>
    </row>
    <row r="824" spans="1:25" ht="13.5" x14ac:dyDescent="0.25">
      <c r="A824" s="53"/>
      <c r="B824" s="53"/>
      <c r="C824" s="53"/>
      <c r="E824" s="53"/>
      <c r="G824" s="591"/>
      <c r="O824" s="397"/>
      <c r="Q824" s="53"/>
      <c r="R824" s="53"/>
      <c r="S824" s="53"/>
      <c r="T824" s="53"/>
      <c r="U824" s="53"/>
      <c r="V824" s="53"/>
      <c r="W824" s="53"/>
      <c r="X824" s="53"/>
      <c r="Y824" s="53"/>
    </row>
    <row r="825" spans="1:25" ht="13.5" x14ac:dyDescent="0.25">
      <c r="A825" s="53"/>
      <c r="B825" s="53"/>
      <c r="C825" s="53"/>
      <c r="E825" s="53"/>
      <c r="G825" s="591"/>
      <c r="O825" s="397"/>
      <c r="Q825" s="53"/>
      <c r="R825" s="53"/>
      <c r="S825" s="53"/>
      <c r="T825" s="53"/>
      <c r="U825" s="53"/>
      <c r="V825" s="53"/>
      <c r="W825" s="53"/>
      <c r="X825" s="53"/>
      <c r="Y825" s="53"/>
    </row>
    <row r="826" spans="1:25" ht="13.5" x14ac:dyDescent="0.25">
      <c r="A826" s="53"/>
      <c r="B826" s="53"/>
      <c r="C826" s="53"/>
      <c r="E826" s="53"/>
      <c r="G826" s="591"/>
      <c r="O826" s="397"/>
      <c r="Q826" s="53"/>
      <c r="R826" s="53"/>
      <c r="S826" s="53"/>
      <c r="T826" s="53"/>
      <c r="U826" s="53"/>
      <c r="V826" s="53"/>
      <c r="W826" s="53"/>
      <c r="X826" s="53"/>
      <c r="Y826" s="53"/>
    </row>
    <row r="827" spans="1:25" ht="13.5" x14ac:dyDescent="0.25">
      <c r="A827" s="53"/>
      <c r="B827" s="53"/>
      <c r="C827" s="53"/>
      <c r="E827" s="53"/>
      <c r="G827" s="591"/>
      <c r="O827" s="397"/>
      <c r="Q827" s="53"/>
      <c r="R827" s="53"/>
      <c r="S827" s="53"/>
      <c r="T827" s="53"/>
      <c r="U827" s="53"/>
      <c r="V827" s="53"/>
      <c r="W827" s="53"/>
      <c r="X827" s="53"/>
      <c r="Y827" s="53"/>
    </row>
    <row r="828" spans="1:25" ht="13.5" x14ac:dyDescent="0.25">
      <c r="A828" s="53"/>
      <c r="B828" s="53"/>
      <c r="C828" s="53"/>
      <c r="E828" s="53"/>
      <c r="G828" s="591"/>
      <c r="O828" s="397"/>
      <c r="Q828" s="53"/>
      <c r="R828" s="53"/>
      <c r="S828" s="53"/>
      <c r="T828" s="53"/>
      <c r="U828" s="53"/>
      <c r="V828" s="53"/>
      <c r="W828" s="53"/>
      <c r="X828" s="53"/>
      <c r="Y828" s="53"/>
    </row>
    <row r="829" spans="1:25" ht="13.5" x14ac:dyDescent="0.25">
      <c r="A829" s="53"/>
      <c r="B829" s="53"/>
      <c r="C829" s="53"/>
      <c r="E829" s="53"/>
      <c r="G829" s="591"/>
      <c r="O829" s="397"/>
      <c r="Q829" s="53"/>
      <c r="R829" s="53"/>
      <c r="S829" s="53"/>
      <c r="T829" s="53"/>
      <c r="U829" s="53"/>
      <c r="V829" s="53"/>
      <c r="W829" s="53"/>
      <c r="X829" s="53"/>
      <c r="Y829" s="53"/>
    </row>
    <row r="830" spans="1:25" ht="13.5" x14ac:dyDescent="0.25">
      <c r="A830" s="53"/>
      <c r="B830" s="53"/>
      <c r="C830" s="53"/>
      <c r="E830" s="53"/>
      <c r="G830" s="591"/>
      <c r="O830" s="397"/>
      <c r="Q830" s="53"/>
      <c r="R830" s="53"/>
      <c r="S830" s="53"/>
      <c r="T830" s="53"/>
      <c r="U830" s="53"/>
      <c r="V830" s="53"/>
      <c r="W830" s="53"/>
      <c r="X830" s="53"/>
      <c r="Y830" s="53"/>
    </row>
    <row r="831" spans="1:25" ht="13.5" x14ac:dyDescent="0.25">
      <c r="A831" s="53"/>
      <c r="B831" s="53"/>
      <c r="C831" s="53"/>
      <c r="E831" s="53"/>
      <c r="G831" s="591"/>
      <c r="O831" s="397"/>
      <c r="Q831" s="53"/>
      <c r="R831" s="53"/>
      <c r="S831" s="53"/>
      <c r="T831" s="53"/>
      <c r="U831" s="53"/>
      <c r="V831" s="53"/>
      <c r="W831" s="53"/>
      <c r="X831" s="53"/>
      <c r="Y831" s="53"/>
    </row>
    <row r="832" spans="1:25" ht="13.5" x14ac:dyDescent="0.25">
      <c r="A832" s="53"/>
      <c r="B832" s="53"/>
      <c r="C832" s="53"/>
      <c r="E832" s="53"/>
      <c r="G832" s="591"/>
      <c r="O832" s="397"/>
      <c r="Q832" s="53"/>
      <c r="R832" s="53"/>
      <c r="S832" s="53"/>
      <c r="T832" s="53"/>
      <c r="U832" s="53"/>
      <c r="V832" s="53"/>
      <c r="W832" s="53"/>
      <c r="X832" s="53"/>
      <c r="Y832" s="53"/>
    </row>
    <row r="833" spans="1:25" ht="13.5" x14ac:dyDescent="0.25">
      <c r="A833" s="53"/>
      <c r="B833" s="53"/>
      <c r="C833" s="53"/>
      <c r="E833" s="53"/>
      <c r="G833" s="591"/>
      <c r="O833" s="397"/>
      <c r="Q833" s="53"/>
      <c r="R833" s="53"/>
      <c r="S833" s="53"/>
      <c r="T833" s="53"/>
      <c r="U833" s="53"/>
      <c r="V833" s="53"/>
      <c r="W833" s="53"/>
      <c r="X833" s="53"/>
      <c r="Y833" s="53"/>
    </row>
    <row r="834" spans="1:25" ht="13.5" x14ac:dyDescent="0.25">
      <c r="A834" s="53"/>
      <c r="B834" s="53"/>
      <c r="C834" s="53"/>
      <c r="E834" s="53"/>
      <c r="G834" s="591"/>
      <c r="O834" s="397"/>
      <c r="Q834" s="53"/>
      <c r="R834" s="53"/>
      <c r="S834" s="53"/>
      <c r="T834" s="53"/>
      <c r="U834" s="53"/>
      <c r="V834" s="53"/>
      <c r="W834" s="53"/>
      <c r="X834" s="53"/>
      <c r="Y834" s="53"/>
    </row>
    <row r="835" spans="1:25" ht="13.5" x14ac:dyDescent="0.25">
      <c r="A835" s="53"/>
      <c r="B835" s="53"/>
      <c r="C835" s="53"/>
      <c r="E835" s="53"/>
      <c r="G835" s="591"/>
      <c r="O835" s="397"/>
      <c r="Q835" s="53"/>
      <c r="R835" s="53"/>
      <c r="S835" s="53"/>
      <c r="T835" s="53"/>
      <c r="U835" s="53"/>
      <c r="V835" s="53"/>
      <c r="W835" s="53"/>
      <c r="X835" s="53"/>
      <c r="Y835" s="53"/>
    </row>
    <row r="836" spans="1:25" ht="13.5" x14ac:dyDescent="0.25">
      <c r="A836" s="53"/>
      <c r="B836" s="53"/>
      <c r="C836" s="53"/>
      <c r="E836" s="53"/>
      <c r="G836" s="591"/>
      <c r="O836" s="397"/>
      <c r="Q836" s="53"/>
      <c r="R836" s="53"/>
      <c r="S836" s="53"/>
      <c r="T836" s="53"/>
      <c r="U836" s="53"/>
      <c r="V836" s="53"/>
      <c r="W836" s="53"/>
      <c r="X836" s="53"/>
      <c r="Y836" s="53"/>
    </row>
    <row r="837" spans="1:25" ht="13.5" x14ac:dyDescent="0.25">
      <c r="A837" s="53"/>
      <c r="B837" s="53"/>
      <c r="C837" s="53"/>
      <c r="E837" s="53"/>
      <c r="G837" s="591"/>
      <c r="O837" s="397"/>
      <c r="Q837" s="53"/>
      <c r="R837" s="53"/>
      <c r="S837" s="53"/>
      <c r="T837" s="53"/>
      <c r="U837" s="53"/>
      <c r="V837" s="53"/>
      <c r="W837" s="53"/>
      <c r="X837" s="53"/>
      <c r="Y837" s="53"/>
    </row>
    <row r="838" spans="1:25" ht="13.5" x14ac:dyDescent="0.25">
      <c r="A838" s="53"/>
      <c r="B838" s="53"/>
      <c r="C838" s="53"/>
      <c r="E838" s="53"/>
      <c r="G838" s="591"/>
      <c r="O838" s="397"/>
      <c r="Q838" s="53"/>
      <c r="R838" s="53"/>
      <c r="S838" s="53"/>
      <c r="T838" s="53"/>
      <c r="U838" s="53"/>
      <c r="V838" s="53"/>
      <c r="W838" s="53"/>
      <c r="X838" s="53"/>
      <c r="Y838" s="53"/>
    </row>
    <row r="839" spans="1:25" ht="13.5" x14ac:dyDescent="0.25">
      <c r="A839" s="53"/>
      <c r="B839" s="53"/>
      <c r="C839" s="53"/>
      <c r="E839" s="53"/>
      <c r="G839" s="591"/>
      <c r="O839" s="397"/>
      <c r="Q839" s="53"/>
      <c r="R839" s="53"/>
      <c r="S839" s="53"/>
      <c r="T839" s="53"/>
      <c r="U839" s="53"/>
      <c r="V839" s="53"/>
      <c r="W839" s="53"/>
      <c r="X839" s="53"/>
      <c r="Y839" s="53"/>
    </row>
    <row r="840" spans="1:25" ht="13.5" x14ac:dyDescent="0.25">
      <c r="A840" s="53"/>
      <c r="B840" s="53"/>
      <c r="C840" s="53"/>
      <c r="E840" s="53"/>
      <c r="G840" s="591"/>
      <c r="O840" s="397"/>
      <c r="Q840" s="53"/>
      <c r="R840" s="53"/>
      <c r="S840" s="53"/>
      <c r="T840" s="53"/>
      <c r="U840" s="53"/>
      <c r="V840" s="53"/>
      <c r="W840" s="53"/>
      <c r="X840" s="53"/>
      <c r="Y840" s="53"/>
    </row>
    <row r="841" spans="1:25" ht="13.5" x14ac:dyDescent="0.25">
      <c r="A841" s="53"/>
      <c r="B841" s="53"/>
      <c r="C841" s="53"/>
      <c r="E841" s="53"/>
      <c r="G841" s="591"/>
      <c r="O841" s="397"/>
      <c r="Q841" s="53"/>
      <c r="R841" s="53"/>
      <c r="S841" s="53"/>
      <c r="T841" s="53"/>
      <c r="U841" s="53"/>
      <c r="V841" s="53"/>
      <c r="W841" s="53"/>
      <c r="X841" s="53"/>
      <c r="Y841" s="53"/>
    </row>
    <row r="842" spans="1:25" ht="13.5" x14ac:dyDescent="0.25">
      <c r="A842" s="53"/>
      <c r="B842" s="53"/>
      <c r="C842" s="53"/>
      <c r="E842" s="53"/>
      <c r="G842" s="591"/>
      <c r="O842" s="397"/>
      <c r="Q842" s="53"/>
      <c r="R842" s="53"/>
      <c r="S842" s="53"/>
      <c r="T842" s="53"/>
      <c r="U842" s="53"/>
      <c r="V842" s="53"/>
      <c r="W842" s="53"/>
      <c r="X842" s="53"/>
      <c r="Y842" s="53"/>
    </row>
    <row r="843" spans="1:25" ht="13.5" x14ac:dyDescent="0.25">
      <c r="A843" s="53"/>
      <c r="B843" s="53"/>
      <c r="C843" s="53"/>
      <c r="E843" s="53"/>
      <c r="G843" s="591"/>
      <c r="O843" s="397"/>
      <c r="Q843" s="53"/>
      <c r="R843" s="53"/>
      <c r="S843" s="53"/>
      <c r="T843" s="53"/>
      <c r="U843" s="53"/>
      <c r="V843" s="53"/>
      <c r="W843" s="53"/>
      <c r="X843" s="53"/>
      <c r="Y843" s="53"/>
    </row>
    <row r="844" spans="1:25" ht="13.5" x14ac:dyDescent="0.25">
      <c r="A844" s="53"/>
      <c r="B844" s="53"/>
      <c r="C844" s="53"/>
      <c r="E844" s="53"/>
      <c r="G844" s="591"/>
      <c r="O844" s="397"/>
      <c r="Q844" s="53"/>
      <c r="R844" s="53"/>
      <c r="S844" s="53"/>
      <c r="T844" s="53"/>
      <c r="U844" s="53"/>
      <c r="V844" s="53"/>
      <c r="W844" s="53"/>
      <c r="X844" s="53"/>
      <c r="Y844" s="53"/>
    </row>
    <row r="845" spans="1:25" ht="13.5" x14ac:dyDescent="0.25">
      <c r="A845" s="53"/>
      <c r="B845" s="53"/>
      <c r="C845" s="53"/>
      <c r="E845" s="53"/>
      <c r="G845" s="591"/>
      <c r="O845" s="397"/>
      <c r="Q845" s="53"/>
      <c r="R845" s="53"/>
      <c r="S845" s="53"/>
      <c r="T845" s="53"/>
      <c r="U845" s="53"/>
      <c r="V845" s="53"/>
      <c r="W845" s="53"/>
      <c r="X845" s="53"/>
      <c r="Y845" s="53"/>
    </row>
    <row r="846" spans="1:25" ht="13.5" x14ac:dyDescent="0.25">
      <c r="A846" s="53"/>
      <c r="B846" s="53"/>
      <c r="C846" s="53"/>
      <c r="E846" s="53"/>
      <c r="G846" s="591"/>
      <c r="O846" s="397"/>
      <c r="Q846" s="53"/>
      <c r="R846" s="53"/>
      <c r="S846" s="53"/>
      <c r="T846" s="53"/>
      <c r="U846" s="53"/>
      <c r="V846" s="53"/>
      <c r="W846" s="53"/>
      <c r="X846" s="53"/>
      <c r="Y846" s="53"/>
    </row>
    <row r="847" spans="1:25" ht="13.5" x14ac:dyDescent="0.25">
      <c r="A847" s="53"/>
      <c r="B847" s="53"/>
      <c r="C847" s="53"/>
      <c r="E847" s="53"/>
      <c r="G847" s="591"/>
      <c r="O847" s="397"/>
      <c r="Q847" s="53"/>
      <c r="R847" s="53"/>
      <c r="S847" s="53"/>
      <c r="T847" s="53"/>
      <c r="U847" s="53"/>
      <c r="V847" s="53"/>
      <c r="W847" s="53"/>
      <c r="X847" s="53"/>
      <c r="Y847" s="53"/>
    </row>
    <row r="848" spans="1:25" ht="13.5" x14ac:dyDescent="0.25">
      <c r="A848" s="53"/>
      <c r="B848" s="53"/>
      <c r="C848" s="53"/>
      <c r="E848" s="53"/>
      <c r="G848" s="591"/>
      <c r="O848" s="397"/>
      <c r="Q848" s="53"/>
      <c r="R848" s="53"/>
      <c r="S848" s="53"/>
      <c r="T848" s="53"/>
      <c r="U848" s="53"/>
      <c r="V848" s="53"/>
      <c r="W848" s="53"/>
      <c r="X848" s="53"/>
      <c r="Y848" s="53"/>
    </row>
    <row r="849" spans="1:25" ht="13.5" x14ac:dyDescent="0.25">
      <c r="A849" s="53"/>
      <c r="B849" s="53"/>
      <c r="C849" s="53"/>
      <c r="E849" s="53"/>
      <c r="G849" s="591"/>
      <c r="O849" s="397"/>
      <c r="Q849" s="53"/>
      <c r="R849" s="53"/>
      <c r="S849" s="53"/>
      <c r="T849" s="53"/>
      <c r="U849" s="53"/>
      <c r="V849" s="53"/>
      <c r="W849" s="53"/>
      <c r="X849" s="53"/>
      <c r="Y849" s="53"/>
    </row>
    <row r="850" spans="1:25" ht="13.5" x14ac:dyDescent="0.25">
      <c r="A850" s="53"/>
      <c r="B850" s="53"/>
      <c r="C850" s="53"/>
      <c r="E850" s="53"/>
      <c r="G850" s="591"/>
      <c r="O850" s="397"/>
      <c r="Q850" s="53"/>
      <c r="R850" s="53"/>
      <c r="S850" s="53"/>
      <c r="T850" s="53"/>
      <c r="U850" s="53"/>
      <c r="V850" s="53"/>
      <c r="W850" s="53"/>
      <c r="X850" s="53"/>
      <c r="Y850" s="53"/>
    </row>
    <row r="851" spans="1:25" ht="13.5" x14ac:dyDescent="0.25">
      <c r="A851" s="53"/>
      <c r="B851" s="53"/>
      <c r="C851" s="53"/>
      <c r="E851" s="53"/>
      <c r="G851" s="591"/>
      <c r="O851" s="397"/>
      <c r="Q851" s="53"/>
      <c r="R851" s="53"/>
      <c r="S851" s="53"/>
      <c r="T851" s="53"/>
      <c r="U851" s="53"/>
      <c r="V851" s="53"/>
      <c r="W851" s="53"/>
      <c r="X851" s="53"/>
      <c r="Y851" s="53"/>
    </row>
    <row r="852" spans="1:25" ht="13.5" x14ac:dyDescent="0.25">
      <c r="A852" s="53"/>
      <c r="B852" s="53"/>
      <c r="C852" s="53"/>
      <c r="E852" s="53"/>
      <c r="G852" s="591"/>
      <c r="O852" s="397"/>
      <c r="Q852" s="53"/>
      <c r="R852" s="53"/>
      <c r="S852" s="53"/>
      <c r="T852" s="53"/>
      <c r="U852" s="53"/>
      <c r="V852" s="53"/>
      <c r="W852" s="53"/>
      <c r="X852" s="53"/>
      <c r="Y852" s="53"/>
    </row>
    <row r="853" spans="1:25" ht="13.5" x14ac:dyDescent="0.25">
      <c r="A853" s="53"/>
      <c r="B853" s="53"/>
      <c r="C853" s="53"/>
      <c r="E853" s="53"/>
      <c r="G853" s="591"/>
      <c r="O853" s="397"/>
      <c r="Q853" s="53"/>
      <c r="R853" s="53"/>
      <c r="S853" s="53"/>
      <c r="T853" s="53"/>
      <c r="U853" s="53"/>
      <c r="V853" s="53"/>
      <c r="W853" s="53"/>
      <c r="X853" s="53"/>
      <c r="Y853" s="53"/>
    </row>
    <row r="854" spans="1:25" ht="13.5" x14ac:dyDescent="0.25">
      <c r="A854" s="53"/>
      <c r="B854" s="53"/>
      <c r="C854" s="53"/>
      <c r="E854" s="53"/>
      <c r="G854" s="591"/>
      <c r="O854" s="397"/>
      <c r="Q854" s="53"/>
      <c r="R854" s="53"/>
      <c r="S854" s="53"/>
      <c r="T854" s="53"/>
      <c r="U854" s="53"/>
      <c r="V854" s="53"/>
      <c r="W854" s="53"/>
      <c r="X854" s="53"/>
      <c r="Y854" s="53"/>
    </row>
    <row r="855" spans="1:25" ht="13.5" x14ac:dyDescent="0.25">
      <c r="A855" s="53"/>
      <c r="B855" s="53"/>
      <c r="C855" s="53"/>
      <c r="E855" s="53"/>
      <c r="G855" s="591"/>
      <c r="O855" s="397"/>
      <c r="Q855" s="53"/>
      <c r="R855" s="53"/>
      <c r="S855" s="53"/>
      <c r="T855" s="53"/>
      <c r="U855" s="53"/>
      <c r="V855" s="53"/>
      <c r="W855" s="53"/>
      <c r="X855" s="53"/>
      <c r="Y855" s="53"/>
    </row>
    <row r="856" spans="1:25" ht="13.5" x14ac:dyDescent="0.25">
      <c r="A856" s="53"/>
      <c r="B856" s="53"/>
      <c r="C856" s="53"/>
      <c r="E856" s="53"/>
      <c r="G856" s="591"/>
      <c r="O856" s="397"/>
      <c r="Q856" s="53"/>
      <c r="R856" s="53"/>
      <c r="S856" s="53"/>
      <c r="T856" s="53"/>
      <c r="U856" s="53"/>
      <c r="V856" s="53"/>
      <c r="W856" s="53"/>
      <c r="X856" s="53"/>
      <c r="Y856" s="53"/>
    </row>
    <row r="857" spans="1:25" ht="13.5" x14ac:dyDescent="0.25">
      <c r="A857" s="53"/>
      <c r="B857" s="53"/>
      <c r="C857" s="53"/>
      <c r="E857" s="53"/>
      <c r="G857" s="591"/>
      <c r="O857" s="397"/>
      <c r="Q857" s="53"/>
      <c r="R857" s="53"/>
      <c r="S857" s="53"/>
      <c r="T857" s="53"/>
      <c r="U857" s="53"/>
      <c r="V857" s="53"/>
      <c r="W857" s="53"/>
      <c r="X857" s="53"/>
      <c r="Y857" s="53"/>
    </row>
    <row r="858" spans="1:25" ht="13.5" x14ac:dyDescent="0.25">
      <c r="A858" s="53"/>
      <c r="B858" s="53"/>
      <c r="C858" s="53"/>
      <c r="E858" s="53"/>
      <c r="G858" s="591"/>
      <c r="O858" s="397"/>
      <c r="Q858" s="53"/>
      <c r="R858" s="53"/>
      <c r="S858" s="53"/>
      <c r="T858" s="53"/>
      <c r="U858" s="53"/>
      <c r="V858" s="53"/>
      <c r="W858" s="53"/>
      <c r="X858" s="53"/>
      <c r="Y858" s="53"/>
    </row>
    <row r="859" spans="1:25" ht="13.5" x14ac:dyDescent="0.25">
      <c r="A859" s="53"/>
      <c r="B859" s="53"/>
      <c r="C859" s="53"/>
      <c r="E859" s="53"/>
      <c r="G859" s="591"/>
      <c r="O859" s="397"/>
      <c r="Q859" s="53"/>
      <c r="R859" s="53"/>
      <c r="S859" s="53"/>
      <c r="T859" s="53"/>
      <c r="U859" s="53"/>
      <c r="V859" s="53"/>
      <c r="W859" s="53"/>
      <c r="X859" s="53"/>
      <c r="Y859" s="53"/>
    </row>
    <row r="860" spans="1:25" ht="13.5" x14ac:dyDescent="0.25">
      <c r="A860" s="53"/>
      <c r="B860" s="53"/>
      <c r="C860" s="53"/>
      <c r="E860" s="53"/>
      <c r="G860" s="591"/>
      <c r="O860" s="397"/>
      <c r="Q860" s="53"/>
      <c r="R860" s="53"/>
      <c r="S860" s="53"/>
      <c r="T860" s="53"/>
      <c r="U860" s="53"/>
      <c r="V860" s="53"/>
      <c r="W860" s="53"/>
      <c r="X860" s="53"/>
      <c r="Y860" s="53"/>
    </row>
    <row r="861" spans="1:25" ht="13.5" x14ac:dyDescent="0.25">
      <c r="A861" s="53"/>
      <c r="B861" s="53"/>
      <c r="C861" s="53"/>
      <c r="E861" s="53"/>
      <c r="G861" s="591"/>
      <c r="O861" s="397"/>
      <c r="Q861" s="53"/>
      <c r="R861" s="53"/>
      <c r="S861" s="53"/>
      <c r="T861" s="53"/>
      <c r="U861" s="53"/>
      <c r="V861" s="53"/>
      <c r="W861" s="53"/>
      <c r="X861" s="53"/>
      <c r="Y861" s="53"/>
    </row>
    <row r="862" spans="1:25" ht="13.5" x14ac:dyDescent="0.25">
      <c r="A862" s="53"/>
      <c r="B862" s="53"/>
      <c r="C862" s="53"/>
      <c r="E862" s="53"/>
      <c r="G862" s="591"/>
      <c r="O862" s="397"/>
      <c r="Q862" s="53"/>
      <c r="R862" s="53"/>
      <c r="S862" s="53"/>
      <c r="T862" s="53"/>
      <c r="U862" s="53"/>
      <c r="V862" s="53"/>
      <c r="W862" s="53"/>
      <c r="X862" s="53"/>
      <c r="Y862" s="53"/>
    </row>
    <row r="863" spans="1:25" ht="13.5" x14ac:dyDescent="0.25">
      <c r="A863" s="53"/>
      <c r="B863" s="53"/>
      <c r="C863" s="53"/>
      <c r="E863" s="53"/>
      <c r="G863" s="591"/>
      <c r="O863" s="397"/>
      <c r="Q863" s="53"/>
      <c r="R863" s="53"/>
      <c r="S863" s="53"/>
      <c r="T863" s="53"/>
      <c r="U863" s="53"/>
      <c r="V863" s="53"/>
      <c r="W863" s="53"/>
      <c r="X863" s="53"/>
      <c r="Y863" s="53"/>
    </row>
    <row r="864" spans="1:25" ht="13.5" x14ac:dyDescent="0.25">
      <c r="A864" s="53"/>
      <c r="B864" s="53"/>
      <c r="C864" s="53"/>
      <c r="E864" s="53"/>
      <c r="G864" s="591"/>
      <c r="O864" s="397"/>
      <c r="Q864" s="53"/>
      <c r="R864" s="53"/>
      <c r="S864" s="53"/>
      <c r="T864" s="53"/>
      <c r="U864" s="53"/>
      <c r="V864" s="53"/>
      <c r="W864" s="53"/>
      <c r="X864" s="53"/>
      <c r="Y864" s="53"/>
    </row>
    <row r="865" spans="1:25" ht="13.5" x14ac:dyDescent="0.25">
      <c r="A865" s="53"/>
      <c r="B865" s="53"/>
      <c r="C865" s="53"/>
      <c r="E865" s="53"/>
      <c r="G865" s="591"/>
      <c r="O865" s="397"/>
      <c r="Q865" s="53"/>
      <c r="R865" s="53"/>
      <c r="S865" s="53"/>
      <c r="T865" s="53"/>
      <c r="U865" s="53"/>
      <c r="V865" s="53"/>
      <c r="W865" s="53"/>
      <c r="X865" s="53"/>
      <c r="Y865" s="53"/>
    </row>
    <row r="866" spans="1:25" ht="13.5" x14ac:dyDescent="0.25">
      <c r="A866" s="53"/>
      <c r="B866" s="53"/>
      <c r="C866" s="53"/>
      <c r="E866" s="53"/>
      <c r="G866" s="591"/>
      <c r="O866" s="397"/>
      <c r="Q866" s="53"/>
      <c r="R866" s="53"/>
      <c r="S866" s="53"/>
      <c r="T866" s="53"/>
      <c r="U866" s="53"/>
      <c r="V866" s="53"/>
      <c r="W866" s="53"/>
      <c r="X866" s="53"/>
      <c r="Y866" s="53"/>
    </row>
    <row r="867" spans="1:25" ht="13.5" x14ac:dyDescent="0.25">
      <c r="A867" s="53"/>
      <c r="B867" s="53"/>
      <c r="C867" s="53"/>
      <c r="E867" s="53"/>
      <c r="G867" s="591"/>
      <c r="O867" s="397"/>
      <c r="Q867" s="53"/>
      <c r="R867" s="53"/>
      <c r="S867" s="53"/>
      <c r="T867" s="53"/>
      <c r="U867" s="53"/>
      <c r="V867" s="53"/>
      <c r="W867" s="53"/>
      <c r="X867" s="53"/>
      <c r="Y867" s="53"/>
    </row>
    <row r="868" spans="1:25" ht="13.5" x14ac:dyDescent="0.25">
      <c r="A868" s="53"/>
      <c r="B868" s="53"/>
      <c r="C868" s="53"/>
      <c r="E868" s="53"/>
      <c r="G868" s="591"/>
      <c r="O868" s="397"/>
      <c r="Q868" s="53"/>
      <c r="R868" s="53"/>
      <c r="S868" s="53"/>
      <c r="T868" s="53"/>
      <c r="U868" s="53"/>
      <c r="V868" s="53"/>
      <c r="W868" s="53"/>
      <c r="X868" s="53"/>
      <c r="Y868" s="53"/>
    </row>
    <row r="869" spans="1:25" ht="13.5" x14ac:dyDescent="0.25">
      <c r="A869" s="53"/>
      <c r="B869" s="53"/>
      <c r="C869" s="53"/>
      <c r="E869" s="53"/>
      <c r="G869" s="591"/>
      <c r="O869" s="397"/>
      <c r="Q869" s="53"/>
      <c r="R869" s="53"/>
      <c r="S869" s="53"/>
      <c r="T869" s="53"/>
      <c r="U869" s="53"/>
      <c r="V869" s="53"/>
      <c r="W869" s="53"/>
      <c r="X869" s="53"/>
      <c r="Y869" s="53"/>
    </row>
    <row r="870" spans="1:25" ht="13.5" x14ac:dyDescent="0.25">
      <c r="A870" s="53"/>
      <c r="B870" s="53"/>
      <c r="C870" s="53"/>
      <c r="E870" s="53"/>
      <c r="G870" s="591"/>
      <c r="O870" s="397"/>
      <c r="Q870" s="53"/>
      <c r="R870" s="53"/>
      <c r="S870" s="53"/>
      <c r="T870" s="53"/>
      <c r="U870" s="53"/>
      <c r="V870" s="53"/>
      <c r="W870" s="53"/>
      <c r="X870" s="53"/>
      <c r="Y870" s="53"/>
    </row>
    <row r="871" spans="1:25" ht="13.5" x14ac:dyDescent="0.25">
      <c r="A871" s="53"/>
      <c r="B871" s="53"/>
      <c r="C871" s="53"/>
      <c r="E871" s="53"/>
      <c r="G871" s="591"/>
      <c r="O871" s="397"/>
      <c r="Q871" s="53"/>
      <c r="R871" s="53"/>
      <c r="S871" s="53"/>
      <c r="T871" s="53"/>
      <c r="U871" s="53"/>
      <c r="V871" s="53"/>
      <c r="W871" s="53"/>
      <c r="X871" s="53"/>
      <c r="Y871" s="53"/>
    </row>
    <row r="872" spans="1:25" ht="13.5" x14ac:dyDescent="0.25">
      <c r="A872" s="53"/>
      <c r="B872" s="53"/>
      <c r="C872" s="53"/>
      <c r="E872" s="53"/>
      <c r="G872" s="591"/>
      <c r="O872" s="397"/>
      <c r="Q872" s="53"/>
      <c r="R872" s="53"/>
      <c r="S872" s="53"/>
      <c r="T872" s="53"/>
      <c r="U872" s="53"/>
      <c r="V872" s="53"/>
      <c r="W872" s="53"/>
      <c r="X872" s="53"/>
      <c r="Y872" s="53"/>
    </row>
    <row r="873" spans="1:25" ht="13.5" x14ac:dyDescent="0.25">
      <c r="A873" s="53"/>
      <c r="B873" s="53"/>
      <c r="C873" s="53"/>
      <c r="E873" s="53"/>
      <c r="G873" s="591"/>
      <c r="O873" s="397"/>
      <c r="Q873" s="53"/>
      <c r="R873" s="53"/>
      <c r="S873" s="53"/>
      <c r="T873" s="53"/>
      <c r="U873" s="53"/>
      <c r="V873" s="53"/>
      <c r="W873" s="53"/>
      <c r="X873" s="53"/>
      <c r="Y873" s="53"/>
    </row>
    <row r="874" spans="1:25" ht="13.5" x14ac:dyDescent="0.25">
      <c r="A874" s="53"/>
      <c r="B874" s="53"/>
      <c r="C874" s="53"/>
      <c r="E874" s="53"/>
      <c r="G874" s="591"/>
      <c r="O874" s="397"/>
      <c r="Q874" s="53"/>
      <c r="R874" s="53"/>
      <c r="S874" s="53"/>
      <c r="T874" s="53"/>
      <c r="U874" s="53"/>
      <c r="V874" s="53"/>
      <c r="W874" s="53"/>
      <c r="X874" s="53"/>
      <c r="Y874" s="53"/>
    </row>
    <row r="875" spans="1:25" ht="13.5" x14ac:dyDescent="0.25">
      <c r="A875" s="53"/>
      <c r="B875" s="53"/>
      <c r="C875" s="53"/>
      <c r="E875" s="53"/>
      <c r="G875" s="591"/>
      <c r="O875" s="397"/>
      <c r="Q875" s="53"/>
      <c r="R875" s="53"/>
      <c r="S875" s="53"/>
      <c r="T875" s="53"/>
      <c r="U875" s="53"/>
      <c r="V875" s="53"/>
      <c r="W875" s="53"/>
      <c r="X875" s="53"/>
      <c r="Y875" s="53"/>
    </row>
    <row r="876" spans="1:25" ht="13.5" x14ac:dyDescent="0.25">
      <c r="A876" s="53"/>
      <c r="B876" s="53"/>
      <c r="C876" s="53"/>
      <c r="E876" s="53"/>
      <c r="G876" s="591"/>
      <c r="O876" s="397"/>
      <c r="Q876" s="53"/>
      <c r="R876" s="53"/>
      <c r="S876" s="53"/>
      <c r="T876" s="53"/>
      <c r="U876" s="53"/>
      <c r="V876" s="53"/>
      <c r="W876" s="53"/>
      <c r="X876" s="53"/>
      <c r="Y876" s="53"/>
    </row>
    <row r="877" spans="1:25" ht="13.5" x14ac:dyDescent="0.25">
      <c r="A877" s="53"/>
      <c r="B877" s="53"/>
      <c r="C877" s="53"/>
      <c r="E877" s="53"/>
      <c r="G877" s="591"/>
      <c r="O877" s="397"/>
      <c r="Q877" s="53"/>
      <c r="R877" s="53"/>
      <c r="S877" s="53"/>
      <c r="T877" s="53"/>
      <c r="U877" s="53"/>
      <c r="V877" s="53"/>
      <c r="W877" s="53"/>
      <c r="X877" s="53"/>
      <c r="Y877" s="53"/>
    </row>
    <row r="878" spans="1:25" ht="13.5" x14ac:dyDescent="0.25">
      <c r="A878" s="53"/>
      <c r="B878" s="53"/>
      <c r="C878" s="53"/>
      <c r="E878" s="53"/>
      <c r="G878" s="591"/>
      <c r="O878" s="397"/>
      <c r="Q878" s="53"/>
      <c r="R878" s="53"/>
      <c r="S878" s="53"/>
      <c r="T878" s="53"/>
      <c r="U878" s="53"/>
      <c r="V878" s="53"/>
      <c r="W878" s="53"/>
      <c r="X878" s="53"/>
      <c r="Y878" s="53"/>
    </row>
    <row r="879" spans="1:25" ht="13.5" x14ac:dyDescent="0.25">
      <c r="A879" s="53"/>
      <c r="B879" s="53"/>
      <c r="C879" s="53"/>
      <c r="E879" s="53"/>
      <c r="G879" s="591"/>
      <c r="O879" s="397"/>
      <c r="Q879" s="53"/>
      <c r="R879" s="53"/>
      <c r="S879" s="53"/>
      <c r="T879" s="53"/>
      <c r="U879" s="53"/>
      <c r="V879" s="53"/>
      <c r="W879" s="53"/>
      <c r="X879" s="53"/>
      <c r="Y879" s="53"/>
    </row>
    <row r="880" spans="1:25" ht="13.5" x14ac:dyDescent="0.25">
      <c r="A880" s="53"/>
      <c r="B880" s="53"/>
      <c r="C880" s="53"/>
      <c r="E880" s="53"/>
      <c r="G880" s="591"/>
      <c r="O880" s="397"/>
      <c r="Q880" s="53"/>
      <c r="R880" s="53"/>
      <c r="S880" s="53"/>
      <c r="T880" s="53"/>
      <c r="U880" s="53"/>
      <c r="V880" s="53"/>
      <c r="W880" s="53"/>
      <c r="X880" s="53"/>
      <c r="Y880" s="53"/>
    </row>
    <row r="881" spans="1:25" ht="13.5" x14ac:dyDescent="0.25">
      <c r="A881" s="53"/>
      <c r="B881" s="53"/>
      <c r="C881" s="53"/>
      <c r="E881" s="53"/>
      <c r="G881" s="591"/>
      <c r="O881" s="397"/>
      <c r="Q881" s="53"/>
      <c r="R881" s="53"/>
      <c r="S881" s="53"/>
      <c r="T881" s="53"/>
      <c r="U881" s="53"/>
      <c r="V881" s="53"/>
      <c r="W881" s="53"/>
      <c r="X881" s="53"/>
      <c r="Y881" s="53"/>
    </row>
    <row r="882" spans="1:25" ht="13.5" x14ac:dyDescent="0.25">
      <c r="A882" s="53"/>
      <c r="B882" s="53"/>
      <c r="C882" s="53"/>
      <c r="E882" s="53"/>
      <c r="G882" s="591"/>
      <c r="O882" s="397"/>
      <c r="Q882" s="53"/>
      <c r="R882" s="53"/>
      <c r="S882" s="53"/>
      <c r="T882" s="53"/>
      <c r="U882" s="53"/>
      <c r="V882" s="53"/>
      <c r="W882" s="53"/>
      <c r="X882" s="53"/>
      <c r="Y882" s="53"/>
    </row>
    <row r="883" spans="1:25" ht="13.5" x14ac:dyDescent="0.25">
      <c r="A883" s="53"/>
      <c r="B883" s="53"/>
      <c r="C883" s="53"/>
      <c r="E883" s="53"/>
      <c r="G883" s="591"/>
      <c r="O883" s="397"/>
      <c r="Q883" s="53"/>
      <c r="R883" s="53"/>
      <c r="S883" s="53"/>
      <c r="T883" s="53"/>
      <c r="U883" s="53"/>
      <c r="V883" s="53"/>
      <c r="W883" s="53"/>
      <c r="X883" s="53"/>
      <c r="Y883" s="53"/>
    </row>
    <row r="884" spans="1:25" ht="13.5" x14ac:dyDescent="0.25">
      <c r="A884" s="53"/>
      <c r="B884" s="53"/>
      <c r="C884" s="53"/>
      <c r="E884" s="53"/>
      <c r="G884" s="591"/>
      <c r="O884" s="397"/>
      <c r="Q884" s="53"/>
      <c r="R884" s="53"/>
      <c r="S884" s="53"/>
      <c r="T884" s="53"/>
      <c r="U884" s="53"/>
      <c r="V884" s="53"/>
      <c r="W884" s="53"/>
      <c r="X884" s="53"/>
      <c r="Y884" s="53"/>
    </row>
    <row r="885" spans="1:25" ht="13.5" x14ac:dyDescent="0.25">
      <c r="A885" s="53"/>
      <c r="B885" s="53"/>
      <c r="C885" s="53"/>
      <c r="E885" s="53"/>
      <c r="G885" s="591"/>
      <c r="O885" s="397"/>
      <c r="Q885" s="53"/>
      <c r="R885" s="53"/>
      <c r="S885" s="53"/>
      <c r="T885" s="53"/>
      <c r="U885" s="53"/>
      <c r="V885" s="53"/>
      <c r="W885" s="53"/>
      <c r="X885" s="53"/>
      <c r="Y885" s="53"/>
    </row>
    <row r="886" spans="1:25" ht="13.5" x14ac:dyDescent="0.25">
      <c r="A886" s="53"/>
      <c r="B886" s="53"/>
      <c r="C886" s="53"/>
      <c r="E886" s="53"/>
      <c r="G886" s="591"/>
      <c r="O886" s="397"/>
      <c r="Q886" s="53"/>
      <c r="R886" s="53"/>
      <c r="S886" s="53"/>
      <c r="T886" s="53"/>
      <c r="U886" s="53"/>
      <c r="V886" s="53"/>
      <c r="W886" s="53"/>
      <c r="X886" s="53"/>
      <c r="Y886" s="53"/>
    </row>
    <row r="887" spans="1:25" ht="13.5" x14ac:dyDescent="0.25">
      <c r="A887" s="53"/>
      <c r="B887" s="53"/>
      <c r="C887" s="53"/>
      <c r="E887" s="53"/>
      <c r="G887" s="591"/>
      <c r="O887" s="397"/>
      <c r="Q887" s="53"/>
      <c r="R887" s="53"/>
      <c r="S887" s="53"/>
      <c r="T887" s="53"/>
      <c r="U887" s="53"/>
      <c r="V887" s="53"/>
      <c r="W887" s="53"/>
      <c r="X887" s="53"/>
      <c r="Y887" s="53"/>
    </row>
    <row r="888" spans="1:25" ht="13.5" x14ac:dyDescent="0.25">
      <c r="A888" s="53"/>
      <c r="B888" s="53"/>
      <c r="C888" s="53"/>
      <c r="E888" s="53"/>
      <c r="G888" s="591"/>
      <c r="O888" s="397"/>
      <c r="Q888" s="53"/>
      <c r="R888" s="53"/>
      <c r="S888" s="53"/>
      <c r="T888" s="53"/>
      <c r="U888" s="53"/>
      <c r="V888" s="53"/>
      <c r="W888" s="53"/>
      <c r="X888" s="53"/>
      <c r="Y888" s="53"/>
    </row>
    <row r="889" spans="1:25" ht="13.5" x14ac:dyDescent="0.25">
      <c r="A889" s="53"/>
      <c r="B889" s="53"/>
      <c r="C889" s="53"/>
      <c r="E889" s="53"/>
      <c r="G889" s="591"/>
      <c r="O889" s="397"/>
      <c r="Q889" s="53"/>
      <c r="R889" s="53"/>
      <c r="S889" s="53"/>
      <c r="T889" s="53"/>
      <c r="U889" s="53"/>
      <c r="V889" s="53"/>
      <c r="W889" s="53"/>
      <c r="X889" s="53"/>
      <c r="Y889" s="53"/>
    </row>
    <row r="890" spans="1:25" ht="13.5" x14ac:dyDescent="0.25">
      <c r="A890" s="53"/>
      <c r="B890" s="53"/>
      <c r="C890" s="53"/>
      <c r="E890" s="53"/>
      <c r="G890" s="591"/>
      <c r="O890" s="397"/>
      <c r="Q890" s="53"/>
      <c r="R890" s="53"/>
      <c r="S890" s="53"/>
      <c r="T890" s="53"/>
      <c r="U890" s="53"/>
      <c r="V890" s="53"/>
      <c r="W890" s="53"/>
      <c r="X890" s="53"/>
      <c r="Y890" s="53"/>
    </row>
    <row r="891" spans="1:25" ht="13.5" x14ac:dyDescent="0.25">
      <c r="A891" s="53"/>
      <c r="B891" s="53"/>
      <c r="C891" s="53"/>
      <c r="E891" s="53"/>
      <c r="G891" s="591"/>
      <c r="O891" s="397"/>
      <c r="Q891" s="53"/>
      <c r="R891" s="53"/>
      <c r="S891" s="53"/>
      <c r="T891" s="53"/>
      <c r="U891" s="53"/>
      <c r="V891" s="53"/>
      <c r="W891" s="53"/>
      <c r="X891" s="53"/>
      <c r="Y891" s="53"/>
    </row>
    <row r="892" spans="1:25" ht="13.5" x14ac:dyDescent="0.25">
      <c r="A892" s="53"/>
      <c r="B892" s="53"/>
      <c r="C892" s="53"/>
      <c r="E892" s="53"/>
      <c r="G892" s="591"/>
      <c r="O892" s="397"/>
      <c r="Q892" s="53"/>
      <c r="R892" s="53"/>
      <c r="S892" s="53"/>
      <c r="T892" s="53"/>
      <c r="U892" s="53"/>
      <c r="V892" s="53"/>
      <c r="W892" s="53"/>
      <c r="X892" s="53"/>
      <c r="Y892" s="53"/>
    </row>
    <row r="893" spans="1:25" ht="13.5" x14ac:dyDescent="0.25">
      <c r="A893" s="53"/>
      <c r="B893" s="53"/>
      <c r="C893" s="53"/>
      <c r="E893" s="53"/>
      <c r="G893" s="591"/>
      <c r="O893" s="397"/>
      <c r="Q893" s="53"/>
      <c r="R893" s="53"/>
      <c r="S893" s="53"/>
      <c r="T893" s="53"/>
      <c r="U893" s="53"/>
      <c r="V893" s="53"/>
      <c r="W893" s="53"/>
      <c r="X893" s="53"/>
      <c r="Y893" s="53"/>
    </row>
    <row r="894" spans="1:25" ht="13.5" x14ac:dyDescent="0.25">
      <c r="A894" s="53"/>
      <c r="B894" s="53"/>
      <c r="C894" s="53"/>
      <c r="E894" s="53"/>
      <c r="G894" s="591"/>
      <c r="O894" s="397"/>
      <c r="Q894" s="53"/>
      <c r="R894" s="53"/>
      <c r="S894" s="53"/>
      <c r="T894" s="53"/>
      <c r="U894" s="53"/>
      <c r="V894" s="53"/>
      <c r="W894" s="53"/>
      <c r="X894" s="53"/>
      <c r="Y894" s="53"/>
    </row>
    <row r="895" spans="1:25" ht="13.5" x14ac:dyDescent="0.25">
      <c r="A895" s="53"/>
      <c r="B895" s="53"/>
      <c r="C895" s="53"/>
      <c r="E895" s="53"/>
      <c r="G895" s="591"/>
      <c r="O895" s="397"/>
      <c r="Q895" s="53"/>
      <c r="R895" s="53"/>
      <c r="S895" s="53"/>
      <c r="T895" s="53"/>
      <c r="U895" s="53"/>
      <c r="V895" s="53"/>
      <c r="W895" s="53"/>
      <c r="X895" s="53"/>
      <c r="Y895" s="53"/>
    </row>
    <row r="896" spans="1:25" ht="13.5" x14ac:dyDescent="0.25">
      <c r="A896" s="53"/>
      <c r="B896" s="53"/>
      <c r="C896" s="53"/>
      <c r="E896" s="53"/>
      <c r="G896" s="591"/>
      <c r="O896" s="397"/>
      <c r="Q896" s="53"/>
      <c r="R896" s="53"/>
      <c r="S896" s="53"/>
      <c r="T896" s="53"/>
      <c r="U896" s="53"/>
      <c r="V896" s="53"/>
      <c r="W896" s="53"/>
      <c r="X896" s="53"/>
      <c r="Y896" s="53"/>
    </row>
    <row r="897" spans="1:25" ht="13.5" x14ac:dyDescent="0.25">
      <c r="A897" s="53"/>
      <c r="B897" s="53"/>
      <c r="C897" s="53"/>
      <c r="E897" s="53"/>
      <c r="G897" s="591"/>
      <c r="O897" s="397"/>
      <c r="Q897" s="53"/>
      <c r="R897" s="53"/>
      <c r="S897" s="53"/>
      <c r="T897" s="53"/>
      <c r="U897" s="53"/>
      <c r="V897" s="53"/>
      <c r="W897" s="53"/>
      <c r="X897" s="53"/>
      <c r="Y897" s="53"/>
    </row>
    <row r="898" spans="1:25" ht="13.5" x14ac:dyDescent="0.25">
      <c r="A898" s="53"/>
      <c r="B898" s="53"/>
      <c r="C898" s="53"/>
      <c r="E898" s="53"/>
      <c r="G898" s="591"/>
      <c r="O898" s="397"/>
      <c r="Q898" s="53"/>
      <c r="R898" s="53"/>
      <c r="S898" s="53"/>
      <c r="T898" s="53"/>
      <c r="U898" s="53"/>
      <c r="V898" s="53"/>
      <c r="W898" s="53"/>
      <c r="X898" s="53"/>
      <c r="Y898" s="53"/>
    </row>
    <row r="899" spans="1:25" ht="13.5" x14ac:dyDescent="0.25">
      <c r="A899" s="53"/>
      <c r="B899" s="53"/>
      <c r="C899" s="53"/>
      <c r="E899" s="53"/>
      <c r="G899" s="591"/>
      <c r="O899" s="397"/>
      <c r="Q899" s="53"/>
      <c r="R899" s="53"/>
      <c r="S899" s="53"/>
      <c r="T899" s="53"/>
      <c r="U899" s="53"/>
      <c r="V899" s="53"/>
      <c r="W899" s="53"/>
      <c r="X899" s="53"/>
      <c r="Y899" s="53"/>
    </row>
    <row r="900" spans="1:25" ht="13.5" x14ac:dyDescent="0.25">
      <c r="A900" s="53"/>
      <c r="B900" s="53"/>
      <c r="C900" s="53"/>
      <c r="E900" s="53"/>
      <c r="G900" s="591"/>
      <c r="O900" s="397"/>
      <c r="Q900" s="53"/>
      <c r="R900" s="53"/>
      <c r="S900" s="53"/>
      <c r="T900" s="53"/>
      <c r="U900" s="53"/>
      <c r="V900" s="53"/>
      <c r="W900" s="53"/>
      <c r="X900" s="53"/>
      <c r="Y900" s="53"/>
    </row>
    <row r="901" spans="1:25" ht="13.5" x14ac:dyDescent="0.25">
      <c r="A901" s="53"/>
      <c r="B901" s="53"/>
      <c r="C901" s="53"/>
      <c r="E901" s="53"/>
      <c r="G901" s="591"/>
      <c r="O901" s="397"/>
      <c r="Q901" s="53"/>
      <c r="R901" s="53"/>
      <c r="S901" s="53"/>
      <c r="T901" s="53"/>
      <c r="U901" s="53"/>
      <c r="V901" s="53"/>
      <c r="W901" s="53"/>
      <c r="X901" s="53"/>
      <c r="Y901" s="53"/>
    </row>
    <row r="902" spans="1:25" ht="13.5" x14ac:dyDescent="0.25">
      <c r="A902" s="53"/>
      <c r="B902" s="53"/>
      <c r="C902" s="53"/>
      <c r="E902" s="53"/>
      <c r="G902" s="591"/>
      <c r="O902" s="397"/>
      <c r="Q902" s="53"/>
      <c r="R902" s="53"/>
      <c r="S902" s="53"/>
      <c r="T902" s="53"/>
      <c r="U902" s="53"/>
      <c r="V902" s="53"/>
      <c r="W902" s="53"/>
      <c r="X902" s="53"/>
      <c r="Y902" s="53"/>
    </row>
    <row r="903" spans="1:25" ht="13.5" x14ac:dyDescent="0.25">
      <c r="A903" s="53"/>
      <c r="B903" s="53"/>
      <c r="C903" s="53"/>
      <c r="E903" s="53"/>
      <c r="G903" s="591"/>
      <c r="O903" s="397"/>
      <c r="Q903" s="53"/>
      <c r="R903" s="53"/>
      <c r="S903" s="53"/>
      <c r="T903" s="53"/>
      <c r="U903" s="53"/>
      <c r="V903" s="53"/>
      <c r="W903" s="53"/>
      <c r="X903" s="53"/>
      <c r="Y903" s="53"/>
    </row>
    <row r="904" spans="1:25" ht="13.5" x14ac:dyDescent="0.25">
      <c r="A904" s="53"/>
      <c r="B904" s="53"/>
      <c r="C904" s="53"/>
      <c r="E904" s="53"/>
      <c r="G904" s="591"/>
      <c r="O904" s="397"/>
      <c r="Q904" s="53"/>
      <c r="R904" s="53"/>
      <c r="S904" s="53"/>
      <c r="T904" s="53"/>
      <c r="U904" s="53"/>
      <c r="V904" s="53"/>
      <c r="W904" s="53"/>
      <c r="X904" s="53"/>
      <c r="Y904" s="53"/>
    </row>
    <row r="905" spans="1:25" ht="13.5" x14ac:dyDescent="0.25">
      <c r="A905" s="53"/>
      <c r="B905" s="53"/>
      <c r="C905" s="53"/>
      <c r="E905" s="53"/>
      <c r="G905" s="591"/>
      <c r="O905" s="397"/>
      <c r="Q905" s="53"/>
      <c r="R905" s="53"/>
      <c r="S905" s="53"/>
      <c r="T905" s="53"/>
      <c r="U905" s="53"/>
      <c r="V905" s="53"/>
      <c r="W905" s="53"/>
      <c r="X905" s="53"/>
      <c r="Y905" s="53"/>
    </row>
    <row r="906" spans="1:25" ht="13.5" x14ac:dyDescent="0.25">
      <c r="A906" s="53"/>
      <c r="B906" s="53"/>
      <c r="C906" s="53"/>
      <c r="E906" s="53"/>
      <c r="G906" s="591"/>
      <c r="O906" s="397"/>
      <c r="Q906" s="53"/>
      <c r="R906" s="53"/>
      <c r="S906" s="53"/>
      <c r="T906" s="53"/>
      <c r="U906" s="53"/>
      <c r="V906" s="53"/>
      <c r="W906" s="53"/>
      <c r="X906" s="53"/>
      <c r="Y906" s="53"/>
    </row>
    <row r="907" spans="1:25" ht="13.5" x14ac:dyDescent="0.25">
      <c r="A907" s="53"/>
      <c r="B907" s="53"/>
      <c r="C907" s="53"/>
      <c r="E907" s="53"/>
      <c r="G907" s="591"/>
      <c r="O907" s="397"/>
      <c r="Q907" s="53"/>
      <c r="R907" s="53"/>
      <c r="S907" s="53"/>
      <c r="T907" s="53"/>
      <c r="U907" s="53"/>
      <c r="V907" s="53"/>
      <c r="W907" s="53"/>
      <c r="X907" s="53"/>
      <c r="Y907" s="53"/>
    </row>
    <row r="908" spans="1:25" ht="13.5" x14ac:dyDescent="0.25">
      <c r="A908" s="53"/>
      <c r="B908" s="53"/>
      <c r="C908" s="53"/>
      <c r="E908" s="53"/>
      <c r="G908" s="591"/>
      <c r="O908" s="397"/>
      <c r="Q908" s="53"/>
      <c r="R908" s="53"/>
      <c r="S908" s="53"/>
      <c r="T908" s="53"/>
      <c r="U908" s="53"/>
      <c r="V908" s="53"/>
      <c r="W908" s="53"/>
      <c r="X908" s="53"/>
      <c r="Y908" s="53"/>
    </row>
    <row r="909" spans="1:25" ht="13.5" x14ac:dyDescent="0.25">
      <c r="A909" s="53"/>
      <c r="B909" s="53"/>
      <c r="C909" s="53"/>
      <c r="E909" s="53"/>
      <c r="G909" s="591"/>
      <c r="O909" s="397"/>
      <c r="Q909" s="53"/>
      <c r="R909" s="53"/>
      <c r="S909" s="53"/>
      <c r="T909" s="53"/>
      <c r="U909" s="53"/>
      <c r="V909" s="53"/>
      <c r="W909" s="53"/>
      <c r="X909" s="53"/>
      <c r="Y909" s="53"/>
    </row>
    <row r="910" spans="1:25" ht="13.5" x14ac:dyDescent="0.25">
      <c r="A910" s="53"/>
      <c r="B910" s="53"/>
      <c r="C910" s="53"/>
      <c r="E910" s="53"/>
      <c r="G910" s="591"/>
      <c r="O910" s="397"/>
      <c r="Q910" s="53"/>
      <c r="R910" s="53"/>
      <c r="S910" s="53"/>
      <c r="T910" s="53"/>
      <c r="U910" s="53"/>
      <c r="V910" s="53"/>
      <c r="W910" s="53"/>
      <c r="X910" s="53"/>
      <c r="Y910" s="53"/>
    </row>
    <row r="911" spans="1:25" ht="13.5" x14ac:dyDescent="0.25">
      <c r="A911" s="53"/>
      <c r="B911" s="53"/>
      <c r="C911" s="53"/>
      <c r="E911" s="53"/>
      <c r="G911" s="591"/>
      <c r="O911" s="397"/>
      <c r="Q911" s="53"/>
      <c r="R911" s="53"/>
      <c r="S911" s="53"/>
      <c r="T911" s="53"/>
      <c r="U911" s="53"/>
      <c r="V911" s="53"/>
      <c r="W911" s="53"/>
      <c r="X911" s="53"/>
      <c r="Y911" s="53"/>
    </row>
    <row r="912" spans="1:25" ht="13.5" x14ac:dyDescent="0.25">
      <c r="A912" s="53"/>
      <c r="B912" s="53"/>
      <c r="C912" s="53"/>
      <c r="E912" s="53"/>
      <c r="G912" s="591"/>
      <c r="O912" s="397"/>
      <c r="Q912" s="53"/>
      <c r="R912" s="53"/>
      <c r="S912" s="53"/>
      <c r="T912" s="53"/>
      <c r="U912" s="53"/>
      <c r="V912" s="53"/>
      <c r="W912" s="53"/>
      <c r="X912" s="53"/>
      <c r="Y912" s="53"/>
    </row>
    <row r="913" spans="1:25" ht="13.5" x14ac:dyDescent="0.25">
      <c r="A913" s="53"/>
      <c r="B913" s="53"/>
      <c r="C913" s="53"/>
      <c r="E913" s="53"/>
      <c r="G913" s="591"/>
      <c r="O913" s="397"/>
      <c r="Q913" s="53"/>
      <c r="R913" s="53"/>
      <c r="S913" s="53"/>
      <c r="T913" s="53"/>
      <c r="U913" s="53"/>
      <c r="V913" s="53"/>
      <c r="W913" s="53"/>
      <c r="X913" s="53"/>
      <c r="Y913" s="53"/>
    </row>
    <row r="914" spans="1:25" ht="13.5" x14ac:dyDescent="0.25">
      <c r="A914" s="53"/>
      <c r="B914" s="53"/>
      <c r="C914" s="53"/>
      <c r="E914" s="53"/>
      <c r="G914" s="591"/>
      <c r="O914" s="397"/>
      <c r="Q914" s="53"/>
      <c r="R914" s="53"/>
      <c r="S914" s="53"/>
      <c r="T914" s="53"/>
      <c r="U914" s="53"/>
      <c r="V914" s="53"/>
      <c r="W914" s="53"/>
      <c r="X914" s="53"/>
      <c r="Y914" s="53"/>
    </row>
    <row r="915" spans="1:25" ht="13.5" x14ac:dyDescent="0.25">
      <c r="A915" s="53"/>
      <c r="B915" s="53"/>
      <c r="C915" s="53"/>
      <c r="E915" s="53"/>
      <c r="G915" s="591"/>
      <c r="O915" s="397"/>
      <c r="Q915" s="53"/>
      <c r="R915" s="53"/>
      <c r="S915" s="53"/>
      <c r="T915" s="53"/>
      <c r="U915" s="53"/>
      <c r="V915" s="53"/>
      <c r="W915" s="53"/>
      <c r="X915" s="53"/>
      <c r="Y915" s="53"/>
    </row>
    <row r="916" spans="1:25" ht="13.5" x14ac:dyDescent="0.25">
      <c r="A916" s="53"/>
      <c r="B916" s="53"/>
      <c r="C916" s="53"/>
      <c r="E916" s="53"/>
      <c r="G916" s="591"/>
      <c r="O916" s="397"/>
      <c r="Q916" s="53"/>
      <c r="R916" s="53"/>
      <c r="S916" s="53"/>
      <c r="T916" s="53"/>
      <c r="U916" s="53"/>
      <c r="V916" s="53"/>
      <c r="W916" s="53"/>
      <c r="X916" s="53"/>
      <c r="Y916" s="53"/>
    </row>
    <row r="917" spans="1:25" ht="13.5" x14ac:dyDescent="0.25">
      <c r="A917" s="53"/>
      <c r="B917" s="53"/>
      <c r="C917" s="53"/>
      <c r="E917" s="53"/>
      <c r="G917" s="591"/>
      <c r="O917" s="397"/>
      <c r="Q917" s="53"/>
      <c r="R917" s="53"/>
      <c r="S917" s="53"/>
      <c r="T917" s="53"/>
      <c r="U917" s="53"/>
      <c r="V917" s="53"/>
      <c r="W917" s="53"/>
      <c r="X917" s="53"/>
      <c r="Y917" s="53"/>
    </row>
    <row r="918" spans="1:25" ht="13.5" x14ac:dyDescent="0.25">
      <c r="A918" s="53"/>
      <c r="B918" s="53"/>
      <c r="C918" s="53"/>
      <c r="E918" s="53"/>
      <c r="G918" s="591"/>
      <c r="O918" s="397"/>
      <c r="Q918" s="53"/>
      <c r="R918" s="53"/>
      <c r="S918" s="53"/>
      <c r="T918" s="53"/>
      <c r="U918" s="53"/>
      <c r="V918" s="53"/>
      <c r="W918" s="53"/>
      <c r="X918" s="53"/>
      <c r="Y918" s="53"/>
    </row>
    <row r="919" spans="1:25" ht="13.5" x14ac:dyDescent="0.25">
      <c r="A919" s="53"/>
      <c r="B919" s="53"/>
      <c r="C919" s="53"/>
      <c r="E919" s="53"/>
      <c r="G919" s="591"/>
      <c r="O919" s="397"/>
      <c r="Q919" s="53"/>
      <c r="R919" s="53"/>
      <c r="S919" s="53"/>
      <c r="T919" s="53"/>
      <c r="U919" s="53"/>
      <c r="V919" s="53"/>
      <c r="W919" s="53"/>
      <c r="X919" s="53"/>
      <c r="Y919" s="53"/>
    </row>
    <row r="920" spans="1:25" ht="13.5" x14ac:dyDescent="0.25">
      <c r="A920" s="53"/>
      <c r="B920" s="53"/>
      <c r="C920" s="53"/>
      <c r="E920" s="53"/>
      <c r="G920" s="591"/>
      <c r="O920" s="397"/>
      <c r="Q920" s="53"/>
      <c r="R920" s="53"/>
      <c r="S920" s="53"/>
      <c r="T920" s="53"/>
      <c r="U920" s="53"/>
      <c r="V920" s="53"/>
      <c r="W920" s="53"/>
      <c r="X920" s="53"/>
      <c r="Y920" s="53"/>
    </row>
    <row r="921" spans="1:25" ht="13.5" x14ac:dyDescent="0.25">
      <c r="A921" s="53"/>
      <c r="B921" s="53"/>
      <c r="C921" s="53"/>
      <c r="E921" s="53"/>
      <c r="G921" s="591"/>
      <c r="O921" s="397"/>
      <c r="Q921" s="53"/>
      <c r="R921" s="53"/>
      <c r="S921" s="53"/>
      <c r="T921" s="53"/>
      <c r="U921" s="53"/>
      <c r="V921" s="53"/>
      <c r="W921" s="53"/>
      <c r="X921" s="53"/>
      <c r="Y921" s="53"/>
    </row>
    <row r="922" spans="1:25" ht="13.5" x14ac:dyDescent="0.25">
      <c r="A922" s="53"/>
      <c r="B922" s="53"/>
      <c r="C922" s="53"/>
      <c r="E922" s="53"/>
      <c r="G922" s="591"/>
      <c r="O922" s="397"/>
      <c r="Q922" s="53"/>
      <c r="R922" s="53"/>
      <c r="S922" s="53"/>
      <c r="T922" s="53"/>
      <c r="U922" s="53"/>
      <c r="V922" s="53"/>
      <c r="W922" s="53"/>
      <c r="X922" s="53"/>
      <c r="Y922" s="53"/>
    </row>
    <row r="923" spans="1:25" ht="13.5" x14ac:dyDescent="0.25">
      <c r="A923" s="53"/>
      <c r="B923" s="53"/>
      <c r="C923" s="53"/>
      <c r="E923" s="53"/>
      <c r="G923" s="591"/>
      <c r="O923" s="397"/>
      <c r="Q923" s="53"/>
      <c r="R923" s="53"/>
      <c r="S923" s="53"/>
      <c r="T923" s="53"/>
      <c r="U923" s="53"/>
      <c r="V923" s="53"/>
      <c r="W923" s="53"/>
      <c r="X923" s="53"/>
      <c r="Y923" s="53"/>
    </row>
    <row r="924" spans="1:25" ht="13.5" x14ac:dyDescent="0.25">
      <c r="A924" s="53"/>
      <c r="B924" s="53"/>
      <c r="C924" s="53"/>
      <c r="E924" s="53"/>
      <c r="G924" s="591"/>
      <c r="O924" s="397"/>
      <c r="Q924" s="53"/>
      <c r="R924" s="53"/>
      <c r="S924" s="53"/>
      <c r="T924" s="53"/>
      <c r="U924" s="53"/>
      <c r="V924" s="53"/>
      <c r="W924" s="53"/>
      <c r="X924" s="53"/>
      <c r="Y924" s="53"/>
    </row>
    <row r="925" spans="1:25" ht="13.5" x14ac:dyDescent="0.25">
      <c r="A925" s="53"/>
      <c r="B925" s="53"/>
      <c r="C925" s="53"/>
      <c r="E925" s="53"/>
      <c r="G925" s="591"/>
      <c r="O925" s="397"/>
      <c r="Q925" s="53"/>
      <c r="R925" s="53"/>
      <c r="S925" s="53"/>
      <c r="T925" s="53"/>
      <c r="U925" s="53"/>
      <c r="V925" s="53"/>
      <c r="W925" s="53"/>
      <c r="X925" s="53"/>
      <c r="Y925" s="53"/>
    </row>
    <row r="926" spans="1:25" ht="13.5" x14ac:dyDescent="0.25">
      <c r="A926" s="53"/>
      <c r="B926" s="53"/>
      <c r="C926" s="53"/>
      <c r="E926" s="53"/>
      <c r="G926" s="591"/>
      <c r="O926" s="397"/>
      <c r="Q926" s="53"/>
      <c r="R926" s="53"/>
      <c r="S926" s="53"/>
      <c r="T926" s="53"/>
      <c r="U926" s="53"/>
      <c r="V926" s="53"/>
      <c r="W926" s="53"/>
      <c r="X926" s="53"/>
      <c r="Y926" s="53"/>
    </row>
    <row r="927" spans="1:25" ht="13.5" x14ac:dyDescent="0.25">
      <c r="A927" s="53"/>
      <c r="B927" s="53"/>
      <c r="C927" s="53"/>
      <c r="E927" s="53"/>
      <c r="G927" s="591"/>
      <c r="O927" s="397"/>
      <c r="Q927" s="53"/>
      <c r="R927" s="53"/>
      <c r="S927" s="53"/>
      <c r="T927" s="53"/>
      <c r="U927" s="53"/>
      <c r="V927" s="53"/>
      <c r="W927" s="53"/>
      <c r="X927" s="53"/>
      <c r="Y927" s="53"/>
    </row>
    <row r="928" spans="1:25" ht="13.5" x14ac:dyDescent="0.25">
      <c r="A928" s="53"/>
      <c r="B928" s="53"/>
      <c r="C928" s="53"/>
      <c r="E928" s="53"/>
      <c r="G928" s="591"/>
      <c r="O928" s="397"/>
      <c r="Q928" s="53"/>
      <c r="R928" s="53"/>
      <c r="S928" s="53"/>
      <c r="T928" s="53"/>
      <c r="U928" s="53"/>
      <c r="V928" s="53"/>
      <c r="W928" s="53"/>
      <c r="X928" s="53"/>
      <c r="Y928" s="53"/>
    </row>
    <row r="929" spans="1:25" ht="13.5" x14ac:dyDescent="0.25">
      <c r="A929" s="53"/>
      <c r="B929" s="53"/>
      <c r="C929" s="53"/>
      <c r="E929" s="53"/>
      <c r="G929" s="591"/>
      <c r="O929" s="397"/>
      <c r="Q929" s="53"/>
      <c r="R929" s="53"/>
      <c r="S929" s="53"/>
      <c r="T929" s="53"/>
      <c r="U929" s="53"/>
      <c r="V929" s="53"/>
      <c r="W929" s="53"/>
      <c r="X929" s="53"/>
      <c r="Y929" s="53"/>
    </row>
    <row r="930" spans="1:25" ht="13.5" x14ac:dyDescent="0.25">
      <c r="A930" s="53"/>
      <c r="B930" s="53"/>
      <c r="C930" s="53"/>
      <c r="E930" s="53"/>
      <c r="G930" s="591"/>
      <c r="O930" s="397"/>
      <c r="Q930" s="53"/>
      <c r="R930" s="53"/>
      <c r="S930" s="53"/>
      <c r="T930" s="53"/>
      <c r="U930" s="53"/>
      <c r="V930" s="53"/>
      <c r="W930" s="53"/>
      <c r="X930" s="53"/>
      <c r="Y930" s="53"/>
    </row>
    <row r="931" spans="1:25" ht="13.5" x14ac:dyDescent="0.25">
      <c r="A931" s="53"/>
      <c r="B931" s="53"/>
      <c r="C931" s="53"/>
      <c r="E931" s="53"/>
      <c r="G931" s="591"/>
      <c r="O931" s="397"/>
      <c r="Q931" s="53"/>
      <c r="R931" s="53"/>
      <c r="S931" s="53"/>
      <c r="T931" s="53"/>
      <c r="U931" s="53"/>
      <c r="V931" s="53"/>
      <c r="W931" s="53"/>
      <c r="X931" s="53"/>
      <c r="Y931" s="53"/>
    </row>
    <row r="932" spans="1:25" ht="13.5" x14ac:dyDescent="0.25">
      <c r="A932" s="53"/>
      <c r="B932" s="53"/>
      <c r="C932" s="53"/>
      <c r="E932" s="53"/>
      <c r="G932" s="591"/>
      <c r="O932" s="397"/>
      <c r="Q932" s="53"/>
      <c r="R932" s="53"/>
      <c r="S932" s="53"/>
      <c r="T932" s="53"/>
      <c r="U932" s="53"/>
      <c r="V932" s="53"/>
      <c r="W932" s="53"/>
      <c r="X932" s="53"/>
      <c r="Y932" s="53"/>
    </row>
    <row r="933" spans="1:25" ht="13.5" x14ac:dyDescent="0.25">
      <c r="A933" s="53"/>
      <c r="B933" s="53"/>
      <c r="C933" s="53"/>
      <c r="E933" s="53"/>
      <c r="G933" s="591"/>
      <c r="O933" s="397"/>
      <c r="Q933" s="53"/>
      <c r="R933" s="53"/>
      <c r="S933" s="53"/>
      <c r="T933" s="53"/>
      <c r="U933" s="53"/>
      <c r="V933" s="53"/>
      <c r="W933" s="53"/>
      <c r="X933" s="53"/>
      <c r="Y933" s="53"/>
    </row>
    <row r="934" spans="1:25" ht="13.5" x14ac:dyDescent="0.25">
      <c r="A934" s="53"/>
      <c r="B934" s="53"/>
      <c r="C934" s="53"/>
      <c r="E934" s="53"/>
      <c r="G934" s="591"/>
      <c r="O934" s="397"/>
      <c r="Q934" s="53"/>
      <c r="R934" s="53"/>
      <c r="S934" s="53"/>
      <c r="T934" s="53"/>
      <c r="U934" s="53"/>
      <c r="V934" s="53"/>
      <c r="W934" s="53"/>
      <c r="X934" s="53"/>
      <c r="Y934" s="53"/>
    </row>
    <row r="935" spans="1:25" ht="13.5" x14ac:dyDescent="0.25">
      <c r="A935" s="53"/>
      <c r="B935" s="53"/>
      <c r="C935" s="53"/>
      <c r="E935" s="53"/>
      <c r="G935" s="591"/>
      <c r="O935" s="397"/>
      <c r="Q935" s="53"/>
      <c r="R935" s="53"/>
      <c r="S935" s="53"/>
      <c r="T935" s="53"/>
      <c r="U935" s="53"/>
      <c r="V935" s="53"/>
      <c r="W935" s="53"/>
      <c r="X935" s="53"/>
      <c r="Y935" s="53"/>
    </row>
    <row r="936" spans="1:25" ht="13.5" x14ac:dyDescent="0.25">
      <c r="A936" s="53"/>
      <c r="B936" s="53"/>
      <c r="C936" s="53"/>
      <c r="E936" s="53"/>
      <c r="G936" s="591"/>
      <c r="O936" s="397"/>
      <c r="Q936" s="53"/>
      <c r="R936" s="53"/>
      <c r="S936" s="53"/>
      <c r="T936" s="53"/>
      <c r="U936" s="53"/>
      <c r="V936" s="53"/>
      <c r="W936" s="53"/>
      <c r="X936" s="53"/>
      <c r="Y936" s="53"/>
    </row>
    <row r="937" spans="1:25" ht="13.5" x14ac:dyDescent="0.25">
      <c r="A937" s="53"/>
      <c r="B937" s="53"/>
      <c r="C937" s="53"/>
      <c r="E937" s="53"/>
      <c r="G937" s="591"/>
      <c r="O937" s="397"/>
      <c r="Q937" s="53"/>
      <c r="R937" s="53"/>
      <c r="S937" s="53"/>
      <c r="T937" s="53"/>
      <c r="U937" s="53"/>
      <c r="V937" s="53"/>
      <c r="W937" s="53"/>
      <c r="X937" s="53"/>
      <c r="Y937" s="53"/>
    </row>
    <row r="938" spans="1:25" ht="13.5" x14ac:dyDescent="0.25">
      <c r="A938" s="53"/>
      <c r="B938" s="53"/>
      <c r="C938" s="53"/>
      <c r="E938" s="53"/>
      <c r="G938" s="591"/>
      <c r="O938" s="397"/>
      <c r="Q938" s="53"/>
      <c r="R938" s="53"/>
      <c r="S938" s="53"/>
      <c r="T938" s="53"/>
      <c r="U938" s="53"/>
      <c r="V938" s="53"/>
      <c r="W938" s="53"/>
      <c r="X938" s="53"/>
      <c r="Y938" s="53"/>
    </row>
    <row r="939" spans="1:25" ht="13.5" x14ac:dyDescent="0.25">
      <c r="A939" s="53"/>
      <c r="B939" s="53"/>
      <c r="C939" s="53"/>
      <c r="E939" s="53"/>
      <c r="G939" s="591"/>
      <c r="O939" s="397"/>
      <c r="Q939" s="53"/>
      <c r="R939" s="53"/>
      <c r="S939" s="53"/>
      <c r="T939" s="53"/>
      <c r="U939" s="53"/>
      <c r="V939" s="53"/>
      <c r="W939" s="53"/>
      <c r="X939" s="53"/>
      <c r="Y939" s="53"/>
    </row>
    <row r="940" spans="1:25" ht="13.5" x14ac:dyDescent="0.25">
      <c r="A940" s="53"/>
      <c r="B940" s="53"/>
      <c r="C940" s="53"/>
      <c r="E940" s="53"/>
      <c r="G940" s="591"/>
      <c r="O940" s="397"/>
      <c r="Q940" s="53"/>
      <c r="R940" s="53"/>
      <c r="S940" s="53"/>
      <c r="T940" s="53"/>
      <c r="U940" s="53"/>
      <c r="V940" s="53"/>
      <c r="W940" s="53"/>
      <c r="X940" s="53"/>
      <c r="Y940" s="53"/>
    </row>
    <row r="941" spans="1:25" ht="13.5" x14ac:dyDescent="0.25">
      <c r="A941" s="53"/>
      <c r="B941" s="53"/>
      <c r="C941" s="53"/>
      <c r="E941" s="53"/>
      <c r="G941" s="591"/>
      <c r="O941" s="397"/>
      <c r="Q941" s="53"/>
      <c r="R941" s="53"/>
      <c r="S941" s="53"/>
      <c r="T941" s="53"/>
      <c r="U941" s="53"/>
      <c r="V941" s="53"/>
      <c r="W941" s="53"/>
      <c r="X941" s="53"/>
      <c r="Y941" s="53"/>
    </row>
    <row r="942" spans="1:25" ht="13.5" x14ac:dyDescent="0.25">
      <c r="A942" s="53"/>
      <c r="B942" s="53"/>
      <c r="C942" s="53"/>
      <c r="E942" s="53"/>
      <c r="G942" s="591"/>
      <c r="O942" s="397"/>
      <c r="Q942" s="53"/>
      <c r="R942" s="53"/>
      <c r="S942" s="53"/>
      <c r="T942" s="53"/>
      <c r="U942" s="53"/>
      <c r="V942" s="53"/>
      <c r="W942" s="53"/>
      <c r="X942" s="53"/>
      <c r="Y942" s="53"/>
    </row>
    <row r="943" spans="1:25" ht="13.5" x14ac:dyDescent="0.25">
      <c r="A943" s="53"/>
      <c r="B943" s="53"/>
      <c r="C943" s="53"/>
      <c r="E943" s="53"/>
      <c r="G943" s="591"/>
      <c r="O943" s="397"/>
      <c r="Q943" s="53"/>
      <c r="R943" s="53"/>
      <c r="S943" s="53"/>
      <c r="T943" s="53"/>
      <c r="U943" s="53"/>
      <c r="V943" s="53"/>
      <c r="W943" s="53"/>
      <c r="X943" s="53"/>
      <c r="Y943" s="53"/>
    </row>
    <row r="944" spans="1:25" ht="13.5" x14ac:dyDescent="0.25">
      <c r="A944" s="53"/>
      <c r="B944" s="53"/>
      <c r="C944" s="53"/>
      <c r="E944" s="53"/>
      <c r="G944" s="591"/>
      <c r="O944" s="397"/>
      <c r="Q944" s="53"/>
      <c r="R944" s="53"/>
      <c r="S944" s="53"/>
      <c r="T944" s="53"/>
      <c r="U944" s="53"/>
      <c r="V944" s="53"/>
      <c r="W944" s="53"/>
      <c r="X944" s="53"/>
      <c r="Y944" s="53"/>
    </row>
    <row r="945" spans="1:25" ht="13.5" x14ac:dyDescent="0.25">
      <c r="A945" s="53"/>
      <c r="B945" s="53"/>
      <c r="C945" s="53"/>
      <c r="E945" s="53"/>
      <c r="G945" s="591"/>
      <c r="O945" s="397"/>
      <c r="Q945" s="53"/>
      <c r="R945" s="53"/>
      <c r="S945" s="53"/>
      <c r="T945" s="53"/>
      <c r="U945" s="53"/>
      <c r="V945" s="53"/>
      <c r="W945" s="53"/>
      <c r="X945" s="53"/>
      <c r="Y945" s="53"/>
    </row>
    <row r="946" spans="1:25" ht="13.5" x14ac:dyDescent="0.25">
      <c r="A946" s="53"/>
      <c r="B946" s="53"/>
      <c r="C946" s="53"/>
      <c r="E946" s="53"/>
      <c r="G946" s="591"/>
      <c r="O946" s="397"/>
      <c r="Q946" s="53"/>
      <c r="R946" s="53"/>
      <c r="S946" s="53"/>
      <c r="T946" s="53"/>
      <c r="U946" s="53"/>
      <c r="V946" s="53"/>
      <c r="W946" s="53"/>
      <c r="X946" s="53"/>
      <c r="Y946" s="53"/>
    </row>
    <row r="947" spans="1:25" ht="13.5" x14ac:dyDescent="0.25">
      <c r="A947" s="53"/>
      <c r="B947" s="53"/>
      <c r="C947" s="53"/>
      <c r="E947" s="53"/>
      <c r="G947" s="591"/>
      <c r="O947" s="397"/>
      <c r="Q947" s="53"/>
      <c r="R947" s="53"/>
      <c r="S947" s="53"/>
      <c r="T947" s="53"/>
      <c r="U947" s="53"/>
      <c r="V947" s="53"/>
      <c r="W947" s="53"/>
      <c r="X947" s="53"/>
      <c r="Y947" s="53"/>
    </row>
    <row r="948" spans="1:25" ht="13.5" x14ac:dyDescent="0.25">
      <c r="A948" s="53"/>
      <c r="B948" s="53"/>
      <c r="C948" s="53"/>
      <c r="E948" s="53"/>
      <c r="G948" s="591"/>
      <c r="O948" s="397"/>
      <c r="Q948" s="53"/>
      <c r="R948" s="53"/>
      <c r="S948" s="53"/>
      <c r="T948" s="53"/>
      <c r="U948" s="53"/>
      <c r="V948" s="53"/>
      <c r="W948" s="53"/>
      <c r="X948" s="53"/>
      <c r="Y948" s="53"/>
    </row>
    <row r="949" spans="1:25" ht="13.5" x14ac:dyDescent="0.25">
      <c r="A949" s="53"/>
      <c r="B949" s="53"/>
      <c r="C949" s="53"/>
      <c r="E949" s="53"/>
      <c r="G949" s="591"/>
      <c r="O949" s="397"/>
      <c r="Q949" s="53"/>
      <c r="R949" s="53"/>
      <c r="S949" s="53"/>
      <c r="T949" s="53"/>
      <c r="U949" s="53"/>
      <c r="V949" s="53"/>
      <c r="W949" s="53"/>
      <c r="X949" s="53"/>
      <c r="Y949" s="53"/>
    </row>
    <row r="950" spans="1:25" ht="13.5" x14ac:dyDescent="0.25">
      <c r="A950" s="53"/>
      <c r="B950" s="53"/>
      <c r="C950" s="53"/>
      <c r="E950" s="53"/>
      <c r="G950" s="591"/>
      <c r="O950" s="397"/>
      <c r="Q950" s="53"/>
      <c r="R950" s="53"/>
      <c r="S950" s="53"/>
      <c r="T950" s="53"/>
      <c r="U950" s="53"/>
      <c r="V950" s="53"/>
      <c r="W950" s="53"/>
      <c r="X950" s="53"/>
      <c r="Y950" s="53"/>
    </row>
    <row r="951" spans="1:25" ht="13.5" x14ac:dyDescent="0.25">
      <c r="A951" s="53"/>
      <c r="B951" s="53"/>
      <c r="C951" s="53"/>
      <c r="E951" s="53"/>
      <c r="G951" s="591"/>
      <c r="O951" s="397"/>
      <c r="Q951" s="53"/>
      <c r="R951" s="53"/>
      <c r="S951" s="53"/>
      <c r="T951" s="53"/>
      <c r="U951" s="53"/>
      <c r="V951" s="53"/>
      <c r="W951" s="53"/>
      <c r="X951" s="53"/>
      <c r="Y951" s="53"/>
    </row>
    <row r="952" spans="1:25" ht="13.5" x14ac:dyDescent="0.25">
      <c r="A952" s="53"/>
      <c r="B952" s="53"/>
      <c r="C952" s="53"/>
      <c r="E952" s="53"/>
      <c r="G952" s="591"/>
      <c r="O952" s="397"/>
      <c r="Q952" s="53"/>
      <c r="R952" s="53"/>
      <c r="S952" s="53"/>
      <c r="T952" s="53"/>
      <c r="U952" s="53"/>
      <c r="V952" s="53"/>
      <c r="W952" s="53"/>
      <c r="X952" s="53"/>
      <c r="Y952" s="53"/>
    </row>
    <row r="953" spans="1:25" ht="13.5" x14ac:dyDescent="0.25">
      <c r="A953" s="53"/>
      <c r="B953" s="53"/>
      <c r="C953" s="53"/>
      <c r="E953" s="53"/>
      <c r="G953" s="591"/>
      <c r="O953" s="397"/>
      <c r="Q953" s="53"/>
      <c r="R953" s="53"/>
      <c r="S953" s="53"/>
      <c r="T953" s="53"/>
      <c r="U953" s="53"/>
      <c r="V953" s="53"/>
      <c r="W953" s="53"/>
      <c r="X953" s="53"/>
      <c r="Y953" s="53"/>
    </row>
    <row r="954" spans="1:25" ht="13.5" x14ac:dyDescent="0.25">
      <c r="A954" s="53"/>
      <c r="B954" s="53"/>
      <c r="C954" s="53"/>
      <c r="E954" s="53"/>
      <c r="G954" s="591"/>
      <c r="O954" s="397"/>
      <c r="Q954" s="53"/>
      <c r="R954" s="53"/>
      <c r="S954" s="53"/>
      <c r="T954" s="53"/>
      <c r="U954" s="53"/>
      <c r="V954" s="53"/>
      <c r="W954" s="53"/>
      <c r="X954" s="53"/>
      <c r="Y954" s="53"/>
    </row>
    <row r="955" spans="1:25" ht="13.5" x14ac:dyDescent="0.25">
      <c r="A955" s="53"/>
      <c r="B955" s="53"/>
      <c r="C955" s="53"/>
      <c r="E955" s="53"/>
      <c r="G955" s="591"/>
      <c r="O955" s="397"/>
      <c r="Q955" s="53"/>
      <c r="R955" s="53"/>
      <c r="S955" s="53"/>
      <c r="T955" s="53"/>
      <c r="U955" s="53"/>
      <c r="V955" s="53"/>
      <c r="W955" s="53"/>
      <c r="X955" s="53"/>
      <c r="Y955" s="53"/>
    </row>
    <row r="956" spans="1:25" ht="13.5" x14ac:dyDescent="0.25">
      <c r="A956" s="53"/>
      <c r="B956" s="53"/>
      <c r="C956" s="53"/>
      <c r="E956" s="53"/>
      <c r="G956" s="591"/>
      <c r="O956" s="397"/>
      <c r="Q956" s="53"/>
      <c r="R956" s="53"/>
      <c r="S956" s="53"/>
      <c r="T956" s="53"/>
      <c r="U956" s="53"/>
      <c r="V956" s="53"/>
      <c r="W956" s="53"/>
      <c r="X956" s="53"/>
      <c r="Y956" s="53"/>
    </row>
    <row r="957" spans="1:25" ht="13.5" x14ac:dyDescent="0.25">
      <c r="A957" s="53"/>
      <c r="B957" s="53"/>
      <c r="C957" s="53"/>
      <c r="E957" s="53"/>
      <c r="G957" s="591"/>
      <c r="O957" s="397"/>
      <c r="Q957" s="53"/>
      <c r="R957" s="53"/>
      <c r="S957" s="53"/>
      <c r="T957" s="53"/>
      <c r="U957" s="53"/>
      <c r="V957" s="53"/>
      <c r="W957" s="53"/>
      <c r="X957" s="53"/>
      <c r="Y957" s="53"/>
    </row>
    <row r="958" spans="1:25" ht="13.5" x14ac:dyDescent="0.25">
      <c r="A958" s="53"/>
      <c r="B958" s="53"/>
      <c r="C958" s="53"/>
      <c r="E958" s="53"/>
      <c r="G958" s="591"/>
      <c r="O958" s="397"/>
      <c r="Q958" s="53"/>
      <c r="R958" s="53"/>
      <c r="S958" s="53"/>
      <c r="T958" s="53"/>
      <c r="U958" s="53"/>
      <c r="V958" s="53"/>
      <c r="W958" s="53"/>
      <c r="X958" s="53"/>
      <c r="Y958" s="53"/>
    </row>
    <row r="959" spans="1:25" ht="13.5" x14ac:dyDescent="0.25">
      <c r="A959" s="53"/>
      <c r="B959" s="53"/>
      <c r="C959" s="53"/>
      <c r="E959" s="53"/>
      <c r="G959" s="591"/>
      <c r="O959" s="397"/>
      <c r="Q959" s="53"/>
      <c r="R959" s="53"/>
      <c r="S959" s="53"/>
      <c r="T959" s="53"/>
      <c r="U959" s="53"/>
      <c r="V959" s="53"/>
      <c r="W959" s="53"/>
      <c r="X959" s="53"/>
      <c r="Y959" s="53"/>
    </row>
    <row r="960" spans="1:25" ht="13.5" x14ac:dyDescent="0.25">
      <c r="A960" s="53"/>
      <c r="B960" s="53"/>
      <c r="C960" s="53"/>
      <c r="E960" s="53"/>
      <c r="G960" s="591"/>
      <c r="O960" s="397"/>
      <c r="Q960" s="53"/>
      <c r="R960" s="53"/>
      <c r="S960" s="53"/>
      <c r="T960" s="53"/>
      <c r="U960" s="53"/>
      <c r="V960" s="53"/>
      <c r="W960" s="53"/>
      <c r="X960" s="53"/>
      <c r="Y960" s="53"/>
    </row>
    <row r="961" spans="1:25" ht="13.5" x14ac:dyDescent="0.25">
      <c r="A961" s="53"/>
      <c r="B961" s="53"/>
      <c r="C961" s="53"/>
      <c r="E961" s="53"/>
      <c r="G961" s="591"/>
      <c r="O961" s="397"/>
      <c r="Q961" s="53"/>
      <c r="R961" s="53"/>
      <c r="S961" s="53"/>
      <c r="T961" s="53"/>
      <c r="U961" s="53"/>
      <c r="V961" s="53"/>
      <c r="W961" s="53"/>
      <c r="X961" s="53"/>
      <c r="Y961" s="53"/>
    </row>
    <row r="962" spans="1:25" ht="13.5" x14ac:dyDescent="0.25">
      <c r="A962" s="53"/>
      <c r="B962" s="53"/>
      <c r="C962" s="53"/>
      <c r="E962" s="53"/>
      <c r="G962" s="591"/>
      <c r="O962" s="397"/>
      <c r="Q962" s="53"/>
      <c r="R962" s="53"/>
      <c r="S962" s="53"/>
      <c r="T962" s="53"/>
      <c r="U962" s="53"/>
      <c r="V962" s="53"/>
      <c r="W962" s="53"/>
      <c r="X962" s="53"/>
      <c r="Y962" s="53"/>
    </row>
    <row r="963" spans="1:25" ht="13.5" x14ac:dyDescent="0.25">
      <c r="A963" s="53"/>
      <c r="B963" s="53"/>
      <c r="C963" s="53"/>
      <c r="E963" s="53"/>
      <c r="G963" s="591"/>
      <c r="O963" s="397"/>
      <c r="Q963" s="53"/>
      <c r="R963" s="53"/>
      <c r="S963" s="53"/>
      <c r="T963" s="53"/>
      <c r="U963" s="53"/>
      <c r="V963" s="53"/>
      <c r="W963" s="53"/>
      <c r="X963" s="53"/>
      <c r="Y963" s="53"/>
    </row>
    <row r="964" spans="1:25" ht="13.5" x14ac:dyDescent="0.25">
      <c r="A964" s="53"/>
      <c r="B964" s="53"/>
      <c r="C964" s="53"/>
      <c r="E964" s="53"/>
      <c r="G964" s="591"/>
      <c r="O964" s="397"/>
      <c r="Q964" s="53"/>
      <c r="R964" s="53"/>
      <c r="S964" s="53"/>
      <c r="T964" s="53"/>
      <c r="U964" s="53"/>
      <c r="V964" s="53"/>
      <c r="W964" s="53"/>
      <c r="X964" s="53"/>
      <c r="Y964" s="53"/>
    </row>
    <row r="965" spans="1:25" ht="13.5" x14ac:dyDescent="0.25">
      <c r="A965" s="53"/>
      <c r="B965" s="53"/>
      <c r="C965" s="53"/>
      <c r="E965" s="53"/>
      <c r="G965" s="591"/>
      <c r="O965" s="397"/>
      <c r="Q965" s="53"/>
      <c r="R965" s="53"/>
      <c r="S965" s="53"/>
      <c r="T965" s="53"/>
      <c r="U965" s="53"/>
      <c r="V965" s="53"/>
      <c r="W965" s="53"/>
      <c r="X965" s="53"/>
      <c r="Y965" s="53"/>
    </row>
    <row r="966" spans="1:25" ht="13.5" x14ac:dyDescent="0.25">
      <c r="A966" s="53"/>
      <c r="B966" s="53"/>
      <c r="C966" s="53"/>
      <c r="E966" s="53"/>
      <c r="G966" s="591"/>
      <c r="O966" s="397"/>
      <c r="Q966" s="53"/>
      <c r="R966" s="53"/>
      <c r="S966" s="53"/>
      <c r="T966" s="53"/>
      <c r="U966" s="53"/>
      <c r="V966" s="53"/>
      <c r="W966" s="53"/>
      <c r="X966" s="53"/>
      <c r="Y966" s="53"/>
    </row>
    <row r="967" spans="1:25" ht="13.5" x14ac:dyDescent="0.25">
      <c r="A967" s="53"/>
      <c r="B967" s="53"/>
      <c r="C967" s="53"/>
      <c r="E967" s="53"/>
      <c r="G967" s="591"/>
      <c r="O967" s="397"/>
      <c r="Q967" s="53"/>
      <c r="R967" s="53"/>
      <c r="S967" s="53"/>
      <c r="T967" s="53"/>
      <c r="U967" s="53"/>
      <c r="V967" s="53"/>
      <c r="W967" s="53"/>
      <c r="X967" s="53"/>
      <c r="Y967" s="53"/>
    </row>
    <row r="968" spans="1:25" ht="13.5" x14ac:dyDescent="0.25">
      <c r="A968" s="53"/>
      <c r="B968" s="53"/>
      <c r="C968" s="53"/>
      <c r="E968" s="53"/>
      <c r="G968" s="591"/>
      <c r="O968" s="397"/>
      <c r="Q968" s="53"/>
      <c r="R968" s="53"/>
      <c r="S968" s="53"/>
      <c r="T968" s="53"/>
      <c r="U968" s="53"/>
      <c r="V968" s="53"/>
      <c r="W968" s="53"/>
      <c r="X968" s="53"/>
      <c r="Y968" s="53"/>
    </row>
    <row r="969" spans="1:25" ht="13.5" x14ac:dyDescent="0.25">
      <c r="A969" s="53"/>
      <c r="B969" s="53"/>
      <c r="C969" s="53"/>
      <c r="E969" s="53"/>
      <c r="G969" s="591"/>
      <c r="O969" s="397"/>
      <c r="Q969" s="53"/>
      <c r="R969" s="53"/>
      <c r="S969" s="53"/>
      <c r="T969" s="53"/>
      <c r="U969" s="53"/>
      <c r="V969" s="53"/>
      <c r="W969" s="53"/>
      <c r="X969" s="53"/>
      <c r="Y969" s="53"/>
    </row>
    <row r="970" spans="1:25" ht="13.5" x14ac:dyDescent="0.25">
      <c r="A970" s="53"/>
      <c r="B970" s="53"/>
      <c r="C970" s="53"/>
      <c r="E970" s="53"/>
      <c r="G970" s="591"/>
      <c r="O970" s="397"/>
      <c r="Q970" s="53"/>
      <c r="R970" s="53"/>
      <c r="S970" s="53"/>
      <c r="T970" s="53"/>
      <c r="U970" s="53"/>
      <c r="V970" s="53"/>
      <c r="W970" s="53"/>
      <c r="X970" s="53"/>
      <c r="Y970" s="53"/>
    </row>
    <row r="971" spans="1:25" ht="13.5" x14ac:dyDescent="0.25">
      <c r="A971" s="53"/>
      <c r="B971" s="53"/>
      <c r="C971" s="53"/>
      <c r="E971" s="53"/>
      <c r="G971" s="591"/>
      <c r="O971" s="397"/>
      <c r="Q971" s="53"/>
      <c r="R971" s="53"/>
      <c r="S971" s="53"/>
      <c r="T971" s="53"/>
      <c r="U971" s="53"/>
      <c r="V971" s="53"/>
      <c r="W971" s="53"/>
      <c r="X971" s="53"/>
      <c r="Y971" s="53"/>
    </row>
    <row r="972" spans="1:25" ht="13.5" x14ac:dyDescent="0.25">
      <c r="A972" s="53"/>
      <c r="B972" s="53"/>
      <c r="C972" s="53"/>
      <c r="E972" s="53"/>
      <c r="G972" s="591"/>
      <c r="O972" s="397"/>
      <c r="Q972" s="53"/>
      <c r="R972" s="53"/>
      <c r="S972" s="53"/>
      <c r="T972" s="53"/>
      <c r="U972" s="53"/>
      <c r="V972" s="53"/>
      <c r="W972" s="53"/>
      <c r="X972" s="53"/>
      <c r="Y972" s="53"/>
    </row>
    <row r="973" spans="1:25" ht="13.5" x14ac:dyDescent="0.25">
      <c r="A973" s="53"/>
      <c r="B973" s="53"/>
      <c r="C973" s="53"/>
      <c r="E973" s="53"/>
      <c r="G973" s="591"/>
      <c r="O973" s="397"/>
      <c r="Q973" s="53"/>
      <c r="R973" s="53"/>
      <c r="S973" s="53"/>
      <c r="T973" s="53"/>
      <c r="U973" s="53"/>
      <c r="V973" s="53"/>
      <c r="W973" s="53"/>
      <c r="X973" s="53"/>
      <c r="Y973" s="53"/>
    </row>
    <row r="974" spans="1:25" ht="13.5" x14ac:dyDescent="0.25">
      <c r="A974" s="53"/>
      <c r="B974" s="53"/>
      <c r="C974" s="53"/>
      <c r="E974" s="53"/>
      <c r="G974" s="591"/>
      <c r="O974" s="397"/>
      <c r="Q974" s="53"/>
      <c r="R974" s="53"/>
      <c r="S974" s="53"/>
      <c r="T974" s="53"/>
      <c r="U974" s="53"/>
      <c r="V974" s="53"/>
      <c r="W974" s="53"/>
      <c r="X974" s="53"/>
      <c r="Y974" s="53"/>
    </row>
    <row r="975" spans="1:25" ht="13.5" x14ac:dyDescent="0.25">
      <c r="A975" s="53"/>
      <c r="B975" s="53"/>
      <c r="C975" s="53"/>
      <c r="E975" s="53"/>
      <c r="G975" s="591"/>
      <c r="O975" s="397"/>
      <c r="Q975" s="53"/>
      <c r="R975" s="53"/>
      <c r="S975" s="53"/>
      <c r="T975" s="53"/>
      <c r="U975" s="53"/>
      <c r="V975" s="53"/>
      <c r="W975" s="53"/>
      <c r="X975" s="53"/>
      <c r="Y975" s="53"/>
    </row>
    <row r="976" spans="1:25" ht="13.5" x14ac:dyDescent="0.25">
      <c r="A976" s="53"/>
      <c r="B976" s="53"/>
      <c r="C976" s="53"/>
      <c r="E976" s="53"/>
      <c r="G976" s="591"/>
      <c r="O976" s="397"/>
      <c r="Q976" s="53"/>
      <c r="R976" s="53"/>
      <c r="S976" s="53"/>
      <c r="T976" s="53"/>
      <c r="U976" s="53"/>
      <c r="V976" s="53"/>
      <c r="W976" s="53"/>
      <c r="X976" s="53"/>
      <c r="Y976" s="53"/>
    </row>
    <row r="977" spans="1:25" ht="13.5" x14ac:dyDescent="0.25">
      <c r="A977" s="53"/>
      <c r="B977" s="53"/>
      <c r="C977" s="53"/>
      <c r="E977" s="53"/>
      <c r="G977" s="591"/>
      <c r="O977" s="397"/>
      <c r="Q977" s="53"/>
      <c r="R977" s="53"/>
      <c r="S977" s="53"/>
      <c r="T977" s="53"/>
      <c r="U977" s="53"/>
      <c r="V977" s="53"/>
      <c r="W977" s="53"/>
      <c r="X977" s="53"/>
      <c r="Y977" s="53"/>
    </row>
    <row r="978" spans="1:25" ht="13.5" x14ac:dyDescent="0.25">
      <c r="A978" s="53"/>
      <c r="B978" s="53"/>
      <c r="C978" s="53"/>
      <c r="E978" s="53"/>
      <c r="G978" s="591"/>
      <c r="O978" s="397"/>
      <c r="Q978" s="53"/>
      <c r="R978" s="53"/>
      <c r="S978" s="53"/>
      <c r="T978" s="53"/>
      <c r="U978" s="53"/>
      <c r="V978" s="53"/>
      <c r="W978" s="53"/>
      <c r="X978" s="53"/>
      <c r="Y978" s="53"/>
    </row>
    <row r="979" spans="1:25" ht="13.5" x14ac:dyDescent="0.25">
      <c r="A979" s="53"/>
      <c r="B979" s="53"/>
      <c r="C979" s="53"/>
      <c r="E979" s="53"/>
      <c r="G979" s="591"/>
      <c r="O979" s="397"/>
      <c r="Q979" s="53"/>
      <c r="R979" s="53"/>
      <c r="S979" s="53"/>
      <c r="T979" s="53"/>
      <c r="U979" s="53"/>
      <c r="V979" s="53"/>
      <c r="W979" s="53"/>
      <c r="X979" s="53"/>
      <c r="Y979" s="53"/>
    </row>
    <row r="980" spans="1:25" ht="13.5" x14ac:dyDescent="0.25">
      <c r="A980" s="53"/>
      <c r="B980" s="53"/>
      <c r="C980" s="53"/>
      <c r="E980" s="53"/>
      <c r="G980" s="591"/>
      <c r="O980" s="397"/>
      <c r="Q980" s="53"/>
      <c r="R980" s="53"/>
      <c r="S980" s="53"/>
      <c r="T980" s="53"/>
      <c r="U980" s="53"/>
      <c r="V980" s="53"/>
      <c r="W980" s="53"/>
      <c r="X980" s="53"/>
      <c r="Y980" s="53"/>
    </row>
    <row r="981" spans="1:25" ht="13.5" x14ac:dyDescent="0.25">
      <c r="A981" s="53"/>
      <c r="B981" s="53"/>
      <c r="C981" s="53"/>
      <c r="E981" s="53"/>
      <c r="G981" s="591"/>
      <c r="O981" s="397"/>
      <c r="Q981" s="53"/>
      <c r="R981" s="53"/>
      <c r="S981" s="53"/>
      <c r="T981" s="53"/>
      <c r="U981" s="53"/>
      <c r="V981" s="53"/>
      <c r="W981" s="53"/>
      <c r="X981" s="53"/>
      <c r="Y981" s="53"/>
    </row>
    <row r="982" spans="1:25" ht="13.5" x14ac:dyDescent="0.25">
      <c r="A982" s="53"/>
      <c r="B982" s="53"/>
      <c r="C982" s="53"/>
      <c r="E982" s="53"/>
      <c r="G982" s="591"/>
      <c r="O982" s="397"/>
      <c r="Q982" s="53"/>
      <c r="R982" s="53"/>
      <c r="S982" s="53"/>
      <c r="T982" s="53"/>
      <c r="U982" s="53"/>
      <c r="V982" s="53"/>
      <c r="W982" s="53"/>
      <c r="X982" s="53"/>
      <c r="Y982" s="53"/>
    </row>
    <row r="983" spans="1:25" ht="13.5" x14ac:dyDescent="0.25">
      <c r="A983" s="53"/>
      <c r="B983" s="53"/>
      <c r="C983" s="53"/>
      <c r="E983" s="53"/>
      <c r="G983" s="591"/>
      <c r="O983" s="397"/>
      <c r="Q983" s="53"/>
      <c r="R983" s="53"/>
      <c r="S983" s="53"/>
      <c r="T983" s="53"/>
      <c r="U983" s="53"/>
      <c r="V983" s="53"/>
      <c r="W983" s="53"/>
      <c r="X983" s="53"/>
      <c r="Y983" s="53"/>
    </row>
    <row r="984" spans="1:25" ht="13.5" x14ac:dyDescent="0.25">
      <c r="A984" s="53"/>
      <c r="B984" s="53"/>
      <c r="C984" s="53"/>
      <c r="E984" s="53"/>
      <c r="G984" s="591"/>
      <c r="O984" s="397"/>
      <c r="Q984" s="53"/>
      <c r="R984" s="53"/>
      <c r="S984" s="53"/>
      <c r="T984" s="53"/>
      <c r="U984" s="53"/>
      <c r="V984" s="53"/>
      <c r="W984" s="53"/>
      <c r="X984" s="53"/>
      <c r="Y984" s="53"/>
    </row>
    <row r="985" spans="1:25" ht="13.5" x14ac:dyDescent="0.25">
      <c r="A985" s="53"/>
      <c r="B985" s="53"/>
      <c r="C985" s="53"/>
      <c r="E985" s="53"/>
      <c r="G985" s="591"/>
      <c r="O985" s="397"/>
      <c r="Q985" s="53"/>
      <c r="R985" s="53"/>
      <c r="S985" s="53"/>
      <c r="T985" s="53"/>
      <c r="U985" s="53"/>
      <c r="V985" s="53"/>
      <c r="W985" s="53"/>
      <c r="X985" s="53"/>
      <c r="Y985" s="53"/>
    </row>
    <row r="986" spans="1:25" ht="13.5" x14ac:dyDescent="0.25">
      <c r="A986" s="53"/>
      <c r="B986" s="53"/>
      <c r="C986" s="53"/>
      <c r="E986" s="53"/>
      <c r="G986" s="591"/>
      <c r="O986" s="397"/>
      <c r="Q986" s="53"/>
      <c r="R986" s="53"/>
      <c r="S986" s="53"/>
      <c r="T986" s="53"/>
      <c r="U986" s="53"/>
      <c r="V986" s="53"/>
      <c r="W986" s="53"/>
      <c r="X986" s="53"/>
      <c r="Y986" s="53"/>
    </row>
    <row r="987" spans="1:25" ht="13.5" x14ac:dyDescent="0.25">
      <c r="A987" s="53"/>
      <c r="B987" s="53"/>
      <c r="C987" s="53"/>
      <c r="E987" s="53"/>
      <c r="G987" s="591"/>
      <c r="O987" s="397"/>
      <c r="Q987" s="53"/>
      <c r="R987" s="53"/>
      <c r="S987" s="53"/>
      <c r="T987" s="53"/>
      <c r="U987" s="53"/>
      <c r="V987" s="53"/>
      <c r="W987" s="53"/>
      <c r="X987" s="53"/>
      <c r="Y987" s="53"/>
    </row>
    <row r="988" spans="1:25" ht="13.5" x14ac:dyDescent="0.25">
      <c r="A988" s="53"/>
      <c r="B988" s="53"/>
      <c r="C988" s="53"/>
      <c r="E988" s="53"/>
      <c r="G988" s="591"/>
      <c r="O988" s="397"/>
      <c r="Q988" s="53"/>
      <c r="R988" s="53"/>
      <c r="S988" s="53"/>
      <c r="T988" s="53"/>
      <c r="U988" s="53"/>
      <c r="V988" s="53"/>
      <c r="W988" s="53"/>
      <c r="X988" s="53"/>
      <c r="Y988" s="53"/>
    </row>
    <row r="989" spans="1:25" ht="13.5" x14ac:dyDescent="0.25">
      <c r="A989" s="53"/>
      <c r="B989" s="53"/>
      <c r="C989" s="53"/>
      <c r="E989" s="53"/>
      <c r="G989" s="591"/>
      <c r="O989" s="397"/>
      <c r="Q989" s="53"/>
      <c r="R989" s="53"/>
      <c r="S989" s="53"/>
      <c r="T989" s="53"/>
      <c r="U989" s="53"/>
      <c r="V989" s="53"/>
      <c r="W989" s="53"/>
      <c r="X989" s="53"/>
      <c r="Y989" s="53"/>
    </row>
    <row r="990" spans="1:25" ht="13.5" x14ac:dyDescent="0.25">
      <c r="A990" s="53"/>
      <c r="B990" s="53"/>
      <c r="C990" s="53"/>
      <c r="E990" s="53"/>
      <c r="G990" s="591"/>
      <c r="O990" s="397"/>
      <c r="Q990" s="53"/>
      <c r="R990" s="53"/>
      <c r="S990" s="53"/>
      <c r="T990" s="53"/>
      <c r="U990" s="53"/>
      <c r="V990" s="53"/>
      <c r="W990" s="53"/>
      <c r="X990" s="53"/>
      <c r="Y990" s="53"/>
    </row>
    <row r="991" spans="1:25" ht="13.5" x14ac:dyDescent="0.25">
      <c r="A991" s="53"/>
      <c r="B991" s="53"/>
      <c r="C991" s="53"/>
      <c r="E991" s="53"/>
      <c r="G991" s="591"/>
      <c r="O991" s="397"/>
      <c r="Q991" s="53"/>
      <c r="R991" s="53"/>
      <c r="S991" s="53"/>
      <c r="T991" s="53"/>
      <c r="U991" s="53"/>
      <c r="V991" s="53"/>
      <c r="W991" s="53"/>
      <c r="X991" s="53"/>
      <c r="Y991" s="53"/>
    </row>
    <row r="992" spans="1:25" ht="13.5" x14ac:dyDescent="0.25">
      <c r="A992" s="53"/>
      <c r="B992" s="53"/>
      <c r="C992" s="53"/>
      <c r="E992" s="53"/>
      <c r="G992" s="591"/>
      <c r="O992" s="397"/>
      <c r="Q992" s="53"/>
      <c r="R992" s="53"/>
      <c r="S992" s="53"/>
      <c r="T992" s="53"/>
      <c r="U992" s="53"/>
      <c r="V992" s="53"/>
      <c r="W992" s="53"/>
      <c r="X992" s="53"/>
      <c r="Y992" s="53"/>
    </row>
    <row r="993" spans="1:25" ht="13.5" x14ac:dyDescent="0.25">
      <c r="A993" s="53"/>
      <c r="B993" s="53"/>
      <c r="C993" s="53"/>
      <c r="E993" s="53"/>
      <c r="G993" s="591"/>
      <c r="O993" s="397"/>
      <c r="Q993" s="53"/>
      <c r="R993" s="53"/>
      <c r="S993" s="53"/>
      <c r="T993" s="53"/>
      <c r="U993" s="53"/>
      <c r="V993" s="53"/>
      <c r="W993" s="53"/>
      <c r="X993" s="53"/>
      <c r="Y993" s="53"/>
    </row>
    <row r="994" spans="1:25" ht="13.5" x14ac:dyDescent="0.25">
      <c r="A994" s="53"/>
      <c r="B994" s="53"/>
      <c r="C994" s="53"/>
      <c r="E994" s="53"/>
      <c r="G994" s="591"/>
      <c r="O994" s="397"/>
      <c r="Q994" s="53"/>
      <c r="R994" s="53"/>
      <c r="S994" s="53"/>
      <c r="T994" s="53"/>
      <c r="U994" s="53"/>
      <c r="V994" s="53"/>
      <c r="W994" s="53"/>
      <c r="X994" s="53"/>
      <c r="Y994" s="53"/>
    </row>
  </sheetData>
  <autoFilter ref="B9:P9"/>
  <mergeCells count="285">
    <mergeCell ref="B2:O2"/>
    <mergeCell ref="B3:O3"/>
    <mergeCell ref="B4:O4"/>
    <mergeCell ref="B5:O5"/>
    <mergeCell ref="B6:O6"/>
    <mergeCell ref="G7:O7"/>
    <mergeCell ref="D17:E17"/>
    <mergeCell ref="D18:E18"/>
    <mergeCell ref="D20:E20"/>
    <mergeCell ref="D21:E21"/>
    <mergeCell ref="D22:E22"/>
    <mergeCell ref="D23:E23"/>
    <mergeCell ref="H8:L8"/>
    <mergeCell ref="B11:D11"/>
    <mergeCell ref="D14:E14"/>
    <mergeCell ref="D16:E16"/>
    <mergeCell ref="D30:E30"/>
    <mergeCell ref="D31:E31"/>
    <mergeCell ref="D32:E32"/>
    <mergeCell ref="D34:E34"/>
    <mergeCell ref="D35:E35"/>
    <mergeCell ref="D36:E36"/>
    <mergeCell ref="D24:E24"/>
    <mergeCell ref="D25:E25"/>
    <mergeCell ref="D26:E26"/>
    <mergeCell ref="D27:E27"/>
    <mergeCell ref="D28:E28"/>
    <mergeCell ref="D29:E29"/>
    <mergeCell ref="D43:E43"/>
    <mergeCell ref="D45:E45"/>
    <mergeCell ref="D46:E46"/>
    <mergeCell ref="D47:E47"/>
    <mergeCell ref="D48:E48"/>
    <mergeCell ref="D50:E50"/>
    <mergeCell ref="D37:E37"/>
    <mergeCell ref="D38:E38"/>
    <mergeCell ref="D39:E39"/>
    <mergeCell ref="D40:E40"/>
    <mergeCell ref="D41:E41"/>
    <mergeCell ref="D42:E42"/>
    <mergeCell ref="D57:E57"/>
    <mergeCell ref="D58:E58"/>
    <mergeCell ref="D59:E59"/>
    <mergeCell ref="D60:E60"/>
    <mergeCell ref="D61:E61"/>
    <mergeCell ref="B62:B63"/>
    <mergeCell ref="D62:D63"/>
    <mergeCell ref="D51:E51"/>
    <mergeCell ref="D52:E52"/>
    <mergeCell ref="D53:E53"/>
    <mergeCell ref="D54:E54"/>
    <mergeCell ref="B55:B56"/>
    <mergeCell ref="D55:D56"/>
    <mergeCell ref="D70:E70"/>
    <mergeCell ref="D71:E71"/>
    <mergeCell ref="D72:E72"/>
    <mergeCell ref="D73:E73"/>
    <mergeCell ref="D75:E75"/>
    <mergeCell ref="D76:E76"/>
    <mergeCell ref="D64:E64"/>
    <mergeCell ref="D65:E65"/>
    <mergeCell ref="D66:E66"/>
    <mergeCell ref="D67:E67"/>
    <mergeCell ref="D68:E68"/>
    <mergeCell ref="D69:E69"/>
    <mergeCell ref="D83:E83"/>
    <mergeCell ref="D84:E84"/>
    <mergeCell ref="D86:E86"/>
    <mergeCell ref="D88:E88"/>
    <mergeCell ref="D89:E89"/>
    <mergeCell ref="D77:E77"/>
    <mergeCell ref="D78:E78"/>
    <mergeCell ref="D79:E79"/>
    <mergeCell ref="D80:E80"/>
    <mergeCell ref="D81:E81"/>
    <mergeCell ref="D82:E82"/>
    <mergeCell ref="D97:E97"/>
    <mergeCell ref="D98:E98"/>
    <mergeCell ref="D99:E99"/>
    <mergeCell ref="D100:E100"/>
    <mergeCell ref="D101:E101"/>
    <mergeCell ref="D102:E102"/>
    <mergeCell ref="D91:E91"/>
    <mergeCell ref="D92:E92"/>
    <mergeCell ref="B93:B94"/>
    <mergeCell ref="D93:D94"/>
    <mergeCell ref="D95:E95"/>
    <mergeCell ref="D96:E96"/>
    <mergeCell ref="D109:E109"/>
    <mergeCell ref="D110:E110"/>
    <mergeCell ref="D112:E112"/>
    <mergeCell ref="D113:E113"/>
    <mergeCell ref="D114:E114"/>
    <mergeCell ref="D103:E103"/>
    <mergeCell ref="D104:E104"/>
    <mergeCell ref="D105:E105"/>
    <mergeCell ref="D106:E106"/>
    <mergeCell ref="D107:E107"/>
    <mergeCell ref="D108:E108"/>
    <mergeCell ref="D121:E121"/>
    <mergeCell ref="B122:B124"/>
    <mergeCell ref="D122:D124"/>
    <mergeCell ref="D125:E125"/>
    <mergeCell ref="D126:E126"/>
    <mergeCell ref="D127:E127"/>
    <mergeCell ref="D115:E115"/>
    <mergeCell ref="D116:E116"/>
    <mergeCell ref="D117:E117"/>
    <mergeCell ref="D118:E118"/>
    <mergeCell ref="D120:E120"/>
    <mergeCell ref="D134:E134"/>
    <mergeCell ref="D135:E135"/>
    <mergeCell ref="D136:E136"/>
    <mergeCell ref="D137:E137"/>
    <mergeCell ref="D139:E139"/>
    <mergeCell ref="D140:E140"/>
    <mergeCell ref="D128:E128"/>
    <mergeCell ref="D129:E129"/>
    <mergeCell ref="D130:E130"/>
    <mergeCell ref="D131:E131"/>
    <mergeCell ref="D132:E132"/>
    <mergeCell ref="D133:E133"/>
    <mergeCell ref="D150:E150"/>
    <mergeCell ref="D151:E151"/>
    <mergeCell ref="D152:E152"/>
    <mergeCell ref="D153:E153"/>
    <mergeCell ref="D154:E154"/>
    <mergeCell ref="D156:E156"/>
    <mergeCell ref="D142:E142"/>
    <mergeCell ref="D143:E143"/>
    <mergeCell ref="D144:E144"/>
    <mergeCell ref="D146:E146"/>
    <mergeCell ref="D148:E148"/>
    <mergeCell ref="D149:E149"/>
    <mergeCell ref="D163:E163"/>
    <mergeCell ref="D164:E164"/>
    <mergeCell ref="D165:E165"/>
    <mergeCell ref="D167:E167"/>
    <mergeCell ref="D168:E168"/>
    <mergeCell ref="D169:E169"/>
    <mergeCell ref="D157:E157"/>
    <mergeCell ref="D158:E158"/>
    <mergeCell ref="D159:E159"/>
    <mergeCell ref="D160:E160"/>
    <mergeCell ref="D161:E161"/>
    <mergeCell ref="D162:E162"/>
    <mergeCell ref="D177:E177"/>
    <mergeCell ref="D178:E178"/>
    <mergeCell ref="D179:E179"/>
    <mergeCell ref="D180:E180"/>
    <mergeCell ref="D181:E181"/>
    <mergeCell ref="D183:E183"/>
    <mergeCell ref="D170:E170"/>
    <mergeCell ref="D171:E171"/>
    <mergeCell ref="D172:E172"/>
    <mergeCell ref="D174:E174"/>
    <mergeCell ref="D175:E175"/>
    <mergeCell ref="D176:E176"/>
    <mergeCell ref="D190:E190"/>
    <mergeCell ref="D191:E191"/>
    <mergeCell ref="D192:E192"/>
    <mergeCell ref="D193:E193"/>
    <mergeCell ref="D194:E194"/>
    <mergeCell ref="D195:E195"/>
    <mergeCell ref="D184:E184"/>
    <mergeCell ref="D185:E185"/>
    <mergeCell ref="D186:E186"/>
    <mergeCell ref="D187:E187"/>
    <mergeCell ref="D188:E188"/>
    <mergeCell ref="D189:E189"/>
    <mergeCell ref="D202:E202"/>
    <mergeCell ref="D204:E204"/>
    <mergeCell ref="D205:E205"/>
    <mergeCell ref="D206:E206"/>
    <mergeCell ref="D207:E207"/>
    <mergeCell ref="D208:E208"/>
    <mergeCell ref="D196:E196"/>
    <mergeCell ref="D197:E197"/>
    <mergeCell ref="D198:E198"/>
    <mergeCell ref="D199:E199"/>
    <mergeCell ref="D200:E200"/>
    <mergeCell ref="D201:E201"/>
    <mergeCell ref="D215:E215"/>
    <mergeCell ref="D216:E216"/>
    <mergeCell ref="D217:E217"/>
    <mergeCell ref="B218:B219"/>
    <mergeCell ref="D218:D219"/>
    <mergeCell ref="D220:E220"/>
    <mergeCell ref="D209:E209"/>
    <mergeCell ref="D210:E210"/>
    <mergeCell ref="D211:E211"/>
    <mergeCell ref="D212:E212"/>
    <mergeCell ref="D213:E213"/>
    <mergeCell ref="D214:E214"/>
    <mergeCell ref="D227:E227"/>
    <mergeCell ref="D228:D229"/>
    <mergeCell ref="D230:E230"/>
    <mergeCell ref="D231:E231"/>
    <mergeCell ref="D232:E232"/>
    <mergeCell ref="D233:E233"/>
    <mergeCell ref="D221:E221"/>
    <mergeCell ref="D222:E222"/>
    <mergeCell ref="D223:E223"/>
    <mergeCell ref="D224:E224"/>
    <mergeCell ref="D225:E225"/>
    <mergeCell ref="D226:E226"/>
    <mergeCell ref="D240:E240"/>
    <mergeCell ref="D241:E241"/>
    <mergeCell ref="D242:E242"/>
    <mergeCell ref="D243:E243"/>
    <mergeCell ref="D244:E244"/>
    <mergeCell ref="D245:E245"/>
    <mergeCell ref="D234:E234"/>
    <mergeCell ref="D235:E235"/>
    <mergeCell ref="D236:E236"/>
    <mergeCell ref="D237:E237"/>
    <mergeCell ref="D238:E238"/>
    <mergeCell ref="D239:E239"/>
    <mergeCell ref="D253:E253"/>
    <mergeCell ref="D254:E254"/>
    <mergeCell ref="D255:E255"/>
    <mergeCell ref="D256:E256"/>
    <mergeCell ref="D258:E258"/>
    <mergeCell ref="D259:E259"/>
    <mergeCell ref="D246:E246"/>
    <mergeCell ref="D247:E247"/>
    <mergeCell ref="D249:E249"/>
    <mergeCell ref="D250:E250"/>
    <mergeCell ref="D252:E252"/>
    <mergeCell ref="D267:E267"/>
    <mergeCell ref="D268:E268"/>
    <mergeCell ref="B269:B271"/>
    <mergeCell ref="D269:D271"/>
    <mergeCell ref="D272:E272"/>
    <mergeCell ref="D273:E273"/>
    <mergeCell ref="D260:E260"/>
    <mergeCell ref="D262:E262"/>
    <mergeCell ref="D263:E263"/>
    <mergeCell ref="D264:E264"/>
    <mergeCell ref="D265:E265"/>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96:E296"/>
    <mergeCell ref="D297:E297"/>
    <mergeCell ref="D298:E298"/>
    <mergeCell ref="D286:E286"/>
    <mergeCell ref="D288:E288"/>
    <mergeCell ref="D289:E289"/>
    <mergeCell ref="D290:E290"/>
    <mergeCell ref="D291:E291"/>
    <mergeCell ref="D292:E292"/>
    <mergeCell ref="D311:E311"/>
    <mergeCell ref="D312:E312"/>
    <mergeCell ref="B228:B229"/>
    <mergeCell ref="D12:F12"/>
    <mergeCell ref="D13:F13"/>
    <mergeCell ref="D119:F119"/>
    <mergeCell ref="D90:F90"/>
    <mergeCell ref="D248:F248"/>
    <mergeCell ref="D266:F266"/>
    <mergeCell ref="D305:E305"/>
    <mergeCell ref="D306:E306"/>
    <mergeCell ref="D307:E307"/>
    <mergeCell ref="D308:E308"/>
    <mergeCell ref="D309:E309"/>
    <mergeCell ref="D310:E310"/>
    <mergeCell ref="D299:E299"/>
    <mergeCell ref="D300:E300"/>
    <mergeCell ref="D301:E301"/>
    <mergeCell ref="D302:E302"/>
    <mergeCell ref="B303:B304"/>
    <mergeCell ref="D303:D304"/>
    <mergeCell ref="D293:E293"/>
    <mergeCell ref="D294:E294"/>
    <mergeCell ref="D295:E295"/>
  </mergeCells>
  <pageMargins left="0.7" right="0.7" top="0.75" bottom="0.75" header="0.3" footer="0.3"/>
  <pageSetup orientation="portrait" horizontalDpi="4294967294"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00"/>
  <sheetViews>
    <sheetView topLeftCell="G1" workbookViewId="0">
      <pane ySplit="3" topLeftCell="A66" activePane="bottomLeft" state="frozen"/>
      <selection activeCell="A6" sqref="A6"/>
      <selection pane="bottomLeft" activeCell="A6" sqref="A6"/>
    </sheetView>
  </sheetViews>
  <sheetFormatPr baseColWidth="10" defaultColWidth="15.140625" defaultRowHeight="15" customHeight="1" x14ac:dyDescent="0.25"/>
  <cols>
    <col min="1" max="1" width="8.28515625" style="214" customWidth="1"/>
    <col min="2" max="2" width="9.5703125" style="214" customWidth="1"/>
    <col min="3" max="3" width="28" style="214" customWidth="1"/>
    <col min="4" max="4" width="5.42578125" style="214" customWidth="1"/>
    <col min="5" max="5" width="36.85546875" style="214" customWidth="1"/>
    <col min="6" max="6" width="28" style="214" customWidth="1"/>
    <col min="7" max="7" width="8.140625" style="214" customWidth="1"/>
    <col min="8" max="8" width="43.28515625" style="214" customWidth="1"/>
    <col min="9" max="9" width="6.140625" style="214" customWidth="1"/>
    <col min="10" max="10" width="25.42578125" style="214" customWidth="1"/>
    <col min="11" max="11" width="22.140625" style="214" customWidth="1"/>
    <col min="12" max="12" width="11.28515625" style="214" customWidth="1"/>
    <col min="13" max="13" width="50.5703125" style="214" customWidth="1"/>
    <col min="14" max="14" width="13.7109375" style="214" customWidth="1"/>
    <col min="15" max="18" width="10.85546875" style="214" customWidth="1"/>
    <col min="19" max="19" width="12.42578125" style="214" customWidth="1"/>
    <col min="20" max="20" width="11.42578125" style="214" customWidth="1"/>
    <col min="21" max="21" width="14.28515625" style="214" customWidth="1"/>
    <col min="22" max="26" width="9.28515625" style="214" customWidth="1"/>
    <col min="27" max="27" width="10.5703125" style="214" customWidth="1"/>
    <col min="28" max="28" width="55.5703125" style="214" customWidth="1"/>
    <col min="29" max="30" width="29.42578125" style="214" customWidth="1"/>
    <col min="31" max="31" width="20.7109375" style="214" customWidth="1"/>
    <col min="32" max="37" width="14.5703125" style="214" customWidth="1"/>
    <col min="38" max="38" width="10.7109375" style="214" customWidth="1"/>
    <col min="39" max="44" width="9.140625" style="214" customWidth="1"/>
    <col min="45" max="48" width="8.28515625" style="214" customWidth="1"/>
    <col min="49" max="49" width="31.85546875" style="214" customWidth="1"/>
    <col min="50" max="61" width="8.28515625" style="214" customWidth="1"/>
    <col min="62" max="65" width="28.140625" style="214" customWidth="1"/>
    <col min="66" max="16384" width="15.140625" style="214"/>
  </cols>
  <sheetData>
    <row r="1" spans="1:63" ht="21.75" customHeight="1" x14ac:dyDescent="0.25">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B1" s="214">
        <v>27</v>
      </c>
      <c r="AC1" s="214">
        <v>29</v>
      </c>
      <c r="AD1" s="214">
        <v>28</v>
      </c>
      <c r="AE1" s="214">
        <v>30</v>
      </c>
      <c r="AF1" s="214">
        <v>30</v>
      </c>
      <c r="AG1" s="214">
        <v>31</v>
      </c>
      <c r="AH1" s="214">
        <v>32</v>
      </c>
      <c r="AI1" s="214">
        <v>33</v>
      </c>
      <c r="AJ1" s="214">
        <v>34</v>
      </c>
      <c r="AK1" s="214">
        <v>35</v>
      </c>
      <c r="AL1" s="214">
        <v>36</v>
      </c>
      <c r="AM1" s="214">
        <v>37</v>
      </c>
      <c r="AN1" s="214">
        <v>38</v>
      </c>
      <c r="AO1" s="214">
        <v>39</v>
      </c>
      <c r="AP1" s="214">
        <v>40</v>
      </c>
      <c r="AQ1" s="214">
        <v>41</v>
      </c>
    </row>
    <row r="2" spans="1:63" ht="19.5" customHeight="1" x14ac:dyDescent="0.25">
      <c r="C2" s="214">
        <v>1</v>
      </c>
      <c r="D2" s="69"/>
      <c r="E2" s="69"/>
      <c r="F2" s="69"/>
      <c r="G2" s="69"/>
      <c r="H2" s="69"/>
      <c r="I2" s="69"/>
      <c r="J2" s="69"/>
      <c r="K2" s="69"/>
      <c r="L2" s="69"/>
      <c r="M2" s="69"/>
      <c r="N2" s="69"/>
      <c r="O2" s="69"/>
      <c r="P2" s="69"/>
      <c r="Q2" s="69"/>
      <c r="R2" s="69"/>
      <c r="S2" s="69"/>
      <c r="T2" s="69"/>
      <c r="U2" s="69"/>
      <c r="V2" s="69"/>
      <c r="W2" s="69"/>
      <c r="X2" s="69"/>
      <c r="Y2" s="69"/>
      <c r="Z2" s="69"/>
      <c r="AA2" s="69"/>
      <c r="AB2" s="214">
        <v>3</v>
      </c>
      <c r="AD2" s="84"/>
      <c r="AE2" s="214">
        <v>6</v>
      </c>
      <c r="AF2" s="214">
        <v>7</v>
      </c>
      <c r="AG2" s="214">
        <v>8</v>
      </c>
      <c r="AH2" s="214">
        <v>9</v>
      </c>
      <c r="AI2" s="214">
        <v>10</v>
      </c>
      <c r="AJ2" s="214">
        <v>11</v>
      </c>
      <c r="AL2" s="214">
        <v>6</v>
      </c>
      <c r="AM2" s="214">
        <v>7</v>
      </c>
      <c r="AN2" s="214">
        <v>8</v>
      </c>
      <c r="AO2" s="214">
        <v>9</v>
      </c>
      <c r="AP2" s="214">
        <v>10</v>
      </c>
      <c r="AQ2" s="214">
        <v>11</v>
      </c>
    </row>
    <row r="3" spans="1:63" ht="49.5" customHeight="1" x14ac:dyDescent="0.25">
      <c r="A3" s="250">
        <f>+MAX(A4:A247)</f>
        <v>260</v>
      </c>
      <c r="B3" s="251"/>
      <c r="C3" s="71" t="s">
        <v>17</v>
      </c>
      <c r="D3" s="71" t="s">
        <v>743</v>
      </c>
      <c r="E3" s="71" t="s">
        <v>744</v>
      </c>
      <c r="F3" s="78" t="s">
        <v>21</v>
      </c>
      <c r="G3" s="78" t="s">
        <v>745</v>
      </c>
      <c r="H3" s="85" t="s">
        <v>24</v>
      </c>
      <c r="I3" s="85" t="s">
        <v>746</v>
      </c>
      <c r="J3" s="142" t="s">
        <v>27</v>
      </c>
      <c r="K3" s="142" t="s">
        <v>747</v>
      </c>
      <c r="L3" s="143" t="s">
        <v>903</v>
      </c>
      <c r="M3" s="142" t="s">
        <v>749</v>
      </c>
      <c r="N3" s="143" t="s">
        <v>750</v>
      </c>
      <c r="O3" s="143">
        <v>2015</v>
      </c>
      <c r="P3" s="143">
        <v>2016</v>
      </c>
      <c r="Q3" s="143">
        <v>2017</v>
      </c>
      <c r="R3" s="143">
        <v>2018</v>
      </c>
      <c r="S3" s="143" t="s">
        <v>751</v>
      </c>
      <c r="T3" s="143" t="s">
        <v>752</v>
      </c>
      <c r="U3" s="143" t="s">
        <v>750</v>
      </c>
      <c r="V3" s="143">
        <v>2015</v>
      </c>
      <c r="W3" s="143">
        <v>2016</v>
      </c>
      <c r="X3" s="143">
        <v>2017</v>
      </c>
      <c r="Y3" s="143">
        <v>2018</v>
      </c>
      <c r="Z3" s="143" t="s">
        <v>751</v>
      </c>
      <c r="AA3" s="71" t="s">
        <v>753</v>
      </c>
      <c r="AB3" s="72" t="s">
        <v>754</v>
      </c>
      <c r="AC3" s="72" t="s">
        <v>755</v>
      </c>
      <c r="AD3" s="72" t="s">
        <v>756</v>
      </c>
      <c r="AE3" s="72" t="s">
        <v>757</v>
      </c>
      <c r="AF3" s="72" t="s">
        <v>750</v>
      </c>
      <c r="AG3" s="72">
        <v>2015</v>
      </c>
      <c r="AH3" s="72">
        <v>2016</v>
      </c>
      <c r="AI3" s="72">
        <v>2017</v>
      </c>
      <c r="AJ3" s="72">
        <v>2018</v>
      </c>
      <c r="AK3" s="72" t="s">
        <v>758</v>
      </c>
      <c r="AL3" s="72" t="s">
        <v>759</v>
      </c>
      <c r="AM3" s="253" t="s">
        <v>750</v>
      </c>
      <c r="AN3" s="253">
        <v>2015</v>
      </c>
      <c r="AO3" s="253">
        <v>2016</v>
      </c>
      <c r="AP3" s="253">
        <v>2017</v>
      </c>
      <c r="AQ3" s="253">
        <v>2018</v>
      </c>
      <c r="AR3" s="253" t="s">
        <v>758</v>
      </c>
      <c r="AS3" s="252" t="s">
        <v>760</v>
      </c>
      <c r="AT3" s="252" t="s">
        <v>761</v>
      </c>
      <c r="AU3" s="252"/>
      <c r="AV3" s="252"/>
      <c r="AW3" s="252"/>
      <c r="AX3" s="252"/>
      <c r="AY3" s="252"/>
      <c r="AZ3" s="252"/>
      <c r="BA3" s="252"/>
      <c r="BB3" s="252"/>
      <c r="BC3" s="252"/>
      <c r="BD3" s="252"/>
      <c r="BE3" s="252"/>
      <c r="BF3" s="252"/>
      <c r="BG3" s="252"/>
      <c r="BH3" s="252"/>
      <c r="BI3" s="251"/>
      <c r="BJ3" s="72" t="s">
        <v>756</v>
      </c>
      <c r="BK3" s="252"/>
    </row>
    <row r="4" spans="1:63" ht="73.5" customHeight="1" x14ac:dyDescent="0.25">
      <c r="A4" s="254">
        <v>16</v>
      </c>
      <c r="B4" s="254" t="str">
        <f t="shared" ref="B4:B13" si="0">+AA4</f>
        <v>P16</v>
      </c>
      <c r="C4" s="127" t="s">
        <v>56</v>
      </c>
      <c r="D4" s="255" t="s">
        <v>19</v>
      </c>
      <c r="E4" s="74" t="str">
        <f>+'PLAN INDICATIVO ORIGINAL '!$D$12</f>
        <v>ATENCIÓN Y TRATAMIENTO PENITENCIARIO</v>
      </c>
      <c r="F4" s="256" t="str">
        <f>+'PLAN INDICATIVO ORIGINAL '!$D$13</f>
        <v>ATENCIÓN BASICA</v>
      </c>
      <c r="G4" s="256" t="s">
        <v>25</v>
      </c>
      <c r="H4" s="257" t="str">
        <f>+'PLAN INDICATIVO ORIGINAL '!$D$14</f>
        <v>Sostener la Atención Social a la PPL, que les otorgue condiciones dignas en la  Prisionalización.</v>
      </c>
      <c r="I4" s="256" t="s">
        <v>762</v>
      </c>
      <c r="J4" s="142" t="str">
        <f>+'PLAN INDICATIVO ORIGINAL '!$D$15</f>
        <v>ALIMENTACIÓN</v>
      </c>
      <c r="K4" s="142" t="s">
        <v>763</v>
      </c>
      <c r="L4" s="142" t="s">
        <v>28</v>
      </c>
      <c r="M4" s="258" t="str">
        <f>+'PLAN INDICATIVO ORIGINAL '!$E$15</f>
        <v>Informes de análisis y concepto técnico de las actas de los comités de seguimiento al suministro de alimentación para la PPL.</v>
      </c>
      <c r="N4" s="259">
        <f>VLOOKUP(L4,'PLAN INDICATIVO ORIGINAL '!$C$13:$M$343,6,0)</f>
        <v>6</v>
      </c>
      <c r="O4" s="259">
        <f>VLOOKUP(L4,'PLAN INDICATIVO ORIGINAL '!$C$13:$M$343,7,0)</f>
        <v>6</v>
      </c>
      <c r="P4" s="259">
        <f>VLOOKUP(L4,'PLAN INDICATIVO ORIGINAL '!$C$13:$M$343,8,0)</f>
        <v>6</v>
      </c>
      <c r="Q4" s="259">
        <f>VLOOKUP(L4,'PLAN INDICATIVO ORIGINAL '!$C$13:$M$343,9,0)</f>
        <v>6</v>
      </c>
      <c r="R4" s="259">
        <f>VLOOKUP(L4,'PLAN INDICATIVO ORIGINAL '!$C$13:$M$343,10,0)</f>
        <v>24</v>
      </c>
      <c r="S4" s="259" t="str">
        <f>VLOOKUP(L4,'PLAN INDICATIVO ORIGINAL '!$C$13:$M$343,11,0)</f>
        <v>Número</v>
      </c>
      <c r="T4" s="259" t="e">
        <f>VLOOKUP(L4,'PLAN INDICATIVO ORIGINAL '!$C$13:$M$343,12,0)</f>
        <v>#REF!</v>
      </c>
      <c r="U4" s="259">
        <f t="shared" ref="U4:Z4" si="1">+N4</f>
        <v>6</v>
      </c>
      <c r="V4" s="259">
        <f t="shared" si="1"/>
        <v>6</v>
      </c>
      <c r="W4" s="259">
        <f t="shared" si="1"/>
        <v>6</v>
      </c>
      <c r="X4" s="259">
        <f t="shared" si="1"/>
        <v>6</v>
      </c>
      <c r="Y4" s="259">
        <f t="shared" si="1"/>
        <v>24</v>
      </c>
      <c r="Z4" s="259" t="str">
        <f t="shared" si="1"/>
        <v>Número</v>
      </c>
      <c r="AA4" s="254" t="str">
        <f>+'PLAN INDICATIVO ORIGINAL '!C16</f>
        <v>P16</v>
      </c>
      <c r="AB4" s="254" t="str">
        <f>+'PLAN INDICATIVO ORIGINAL '!D16</f>
        <v>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v>
      </c>
      <c r="AC4" s="59" t="str">
        <f>+'PLAN INDICATIVO ORIGINAL '!F16</f>
        <v>DIRECCIÓN DE ATENCIÓN Y TRATAMIENTO</v>
      </c>
      <c r="AD4" s="59" t="str">
        <f>+'PLAN INDICATIVO ORIGINAL '!F15</f>
        <v>DIRECCIÓN DE ATENCIÓN Y TRATAMIENTO</v>
      </c>
      <c r="AE4" s="59" t="s">
        <v>764</v>
      </c>
      <c r="AF4" s="260">
        <f>VLOOKUP(AA4,'PLAN INDICATIVO ORIGINAL '!$C$13:$M$343,6,0)</f>
        <v>1</v>
      </c>
      <c r="AG4" s="261">
        <f>VLOOKUP(AA4,'PLAN INDICATIVO ORIGINAL '!$C$13:$M$343,7,0)</f>
        <v>0</v>
      </c>
      <c r="AH4" s="261">
        <f>VLOOKUP(AA4,'PLAN INDICATIVO ORIGINAL '!$C$13:$M$343,8,0)</f>
        <v>0</v>
      </c>
      <c r="AI4" s="261">
        <f>VLOOKUP(AA4,'PLAN INDICATIVO ORIGINAL '!$C$13:$M$343,9,0)</f>
        <v>0</v>
      </c>
      <c r="AJ4" s="261">
        <f>VLOOKUP(AA4,'PLAN INDICATIVO ORIGINAL '!$C$13:$M$343,10,0)</f>
        <v>1</v>
      </c>
      <c r="AK4" s="261" t="str">
        <f>VLOOKUP(AA4,'PLAN INDICATIVO ORIGINAL '!$C$13:$M$343,11,0)</f>
        <v>Número</v>
      </c>
      <c r="AL4" s="262" t="e">
        <f>VLOOKUP(AA4,'PLAN INDICATIVO ORIGINAL '!$C$13:$M$343,12,0)</f>
        <v>#REF!</v>
      </c>
      <c r="AM4" s="263">
        <f t="shared" ref="AM4:AR4" si="2">+AF4</f>
        <v>1</v>
      </c>
      <c r="AN4" s="263">
        <f t="shared" si="2"/>
        <v>0</v>
      </c>
      <c r="AO4" s="263">
        <f t="shared" si="2"/>
        <v>0</v>
      </c>
      <c r="AP4" s="263">
        <f t="shared" si="2"/>
        <v>0</v>
      </c>
      <c r="AQ4" s="263">
        <f t="shared" si="2"/>
        <v>1</v>
      </c>
      <c r="AR4" s="263" t="str">
        <f t="shared" si="2"/>
        <v>Número</v>
      </c>
      <c r="AS4" s="264" t="s">
        <v>765</v>
      </c>
      <c r="AV4" s="214" t="s">
        <v>34</v>
      </c>
      <c r="AW4" s="214" t="s">
        <v>31</v>
      </c>
      <c r="AX4" s="214" t="s">
        <v>764</v>
      </c>
      <c r="BI4" s="254">
        <v>16</v>
      </c>
      <c r="BJ4" s="59" t="s">
        <v>31</v>
      </c>
    </row>
    <row r="5" spans="1:63" ht="81" customHeight="1" x14ac:dyDescent="0.25">
      <c r="A5" s="254">
        <v>179</v>
      </c>
      <c r="B5" s="254" t="str">
        <f t="shared" si="0"/>
        <v>P179</v>
      </c>
      <c r="C5" s="127" t="s">
        <v>56</v>
      </c>
      <c r="D5" s="255" t="s">
        <v>19</v>
      </c>
      <c r="E5" s="74" t="str">
        <f>+'PLAN INDICATIVO ORIGINAL '!$D$12</f>
        <v>ATENCIÓN Y TRATAMIENTO PENITENCIARIO</v>
      </c>
      <c r="F5" s="256" t="str">
        <f>+'PLAN INDICATIVO ORIGINAL '!$D$13</f>
        <v>ATENCIÓN BASICA</v>
      </c>
      <c r="G5" s="256" t="s">
        <v>25</v>
      </c>
      <c r="H5" s="257" t="str">
        <f>+'PLAN INDICATIVO ORIGINAL '!$D$14</f>
        <v>Sostener la Atención Social a la PPL, que les otorgue condiciones dignas en la  Prisionalización.</v>
      </c>
      <c r="I5" s="256" t="s">
        <v>762</v>
      </c>
      <c r="J5" s="142" t="str">
        <f>+'PLAN INDICATIVO ORIGINAL '!$D$15</f>
        <v>ALIMENTACIÓN</v>
      </c>
      <c r="K5" s="142" t="s">
        <v>763</v>
      </c>
      <c r="L5" s="142" t="s">
        <v>28</v>
      </c>
      <c r="M5" s="258" t="str">
        <f>+'PLAN INDICATIVO ORIGINAL '!$E$15</f>
        <v>Informes de análisis y concepto técnico de las actas de los comités de seguimiento al suministro de alimentación para la PPL.</v>
      </c>
      <c r="N5" s="259">
        <f>VLOOKUP(L5,'PLAN INDICATIVO ORIGINAL '!$C$13:$M$343,6,0)</f>
        <v>6</v>
      </c>
      <c r="O5" s="259">
        <f>VLOOKUP(L5,'PLAN INDICATIVO ORIGINAL '!$C$13:$M$343,7,0)</f>
        <v>6</v>
      </c>
      <c r="P5" s="259">
        <f>VLOOKUP(L5,'PLAN INDICATIVO ORIGINAL '!$C$13:$M$343,8,0)</f>
        <v>6</v>
      </c>
      <c r="Q5" s="259">
        <f>VLOOKUP(L5,'PLAN INDICATIVO ORIGINAL '!$C$13:$M$343,9,0)</f>
        <v>6</v>
      </c>
      <c r="R5" s="259">
        <f>VLOOKUP(L5,'PLAN INDICATIVO ORIGINAL '!$C$13:$M$343,10,0)</f>
        <v>24</v>
      </c>
      <c r="S5" s="259" t="str">
        <f>VLOOKUP(L5,'PLAN INDICATIVO ORIGINAL '!$C$13:$M$343,11,0)</f>
        <v>Número</v>
      </c>
      <c r="T5" s="259" t="e">
        <f>VLOOKUP(L5,'PLAN INDICATIVO ORIGINAL '!$C$13:$M$343,12,0)</f>
        <v>#REF!</v>
      </c>
      <c r="U5" s="259">
        <f t="shared" ref="U5:Z5" si="3">+N5</f>
        <v>6</v>
      </c>
      <c r="V5" s="259">
        <f t="shared" si="3"/>
        <v>6</v>
      </c>
      <c r="W5" s="259">
        <f t="shared" si="3"/>
        <v>6</v>
      </c>
      <c r="X5" s="259">
        <f t="shared" si="3"/>
        <v>6</v>
      </c>
      <c r="Y5" s="259">
        <f t="shared" si="3"/>
        <v>24</v>
      </c>
      <c r="Z5" s="259" t="str">
        <f t="shared" si="3"/>
        <v>Número</v>
      </c>
      <c r="AA5" s="254" t="str">
        <f>+'PLAN INDICATIVO ORIGINAL '!C17</f>
        <v>P179</v>
      </c>
      <c r="AB5" s="254" t="str">
        <f>+'PLAN INDICATIVO ORIGINAL '!D17</f>
        <v>Estrategias para el mejoramiento  de las condiciones higiénico-sanitarias de las actividades productivas de los ERON relacionadas con alimentos, elaboradas e implementadas.</v>
      </c>
      <c r="AC5" s="59" t="str">
        <f>VLOOKUP(AB5,'PLAN INDICATIVO ORIGINAL '!$D$12:$F$313,3,0)</f>
        <v>DIRECCIÓN DE ATENCIÓN Y TRATAMIENTO</v>
      </c>
      <c r="AD5" s="59" t="str">
        <f>+'PLAN INDICATIVO ORIGINAL '!F16</f>
        <v>DIRECCIÓN DE ATENCIÓN Y TRATAMIENTO</v>
      </c>
      <c r="AE5" s="59" t="s">
        <v>764</v>
      </c>
      <c r="AF5" s="260">
        <f>VLOOKUP(AA5,'PLAN INDICATIVO ORIGINAL '!$C$13:$M$343,6,0)</f>
        <v>0</v>
      </c>
      <c r="AG5" s="261">
        <f>VLOOKUP(AA5,'PLAN INDICATIVO ORIGINAL '!$C$13:$M$343,7,0)</f>
        <v>1</v>
      </c>
      <c r="AH5" s="261">
        <f>VLOOKUP(AA5,'PLAN INDICATIVO ORIGINAL '!$C$13:$M$343,8,0)</f>
        <v>1</v>
      </c>
      <c r="AI5" s="261">
        <f>VLOOKUP(AA5,'PLAN INDICATIVO ORIGINAL '!$C$13:$M$343,9,0)</f>
        <v>1</v>
      </c>
      <c r="AJ5" s="261">
        <f>VLOOKUP(AA5,'PLAN INDICATIVO ORIGINAL '!$C$13:$M$343,10,0)</f>
        <v>3</v>
      </c>
      <c r="AK5" s="261" t="str">
        <f>VLOOKUP(AA5,'PLAN INDICATIVO ORIGINAL '!$C$13:$M$343,11,0)</f>
        <v>Número</v>
      </c>
      <c r="AL5" s="262" t="e">
        <f>VLOOKUP(AA5,'PLAN INDICATIVO ORIGINAL '!$C$13:$M$343,12,0)</f>
        <v>#REF!</v>
      </c>
      <c r="AM5" s="263">
        <f t="shared" ref="AM5:AR5" si="4">+AF5</f>
        <v>0</v>
      </c>
      <c r="AN5" s="263">
        <f t="shared" si="4"/>
        <v>1</v>
      </c>
      <c r="AO5" s="263">
        <f t="shared" si="4"/>
        <v>1</v>
      </c>
      <c r="AP5" s="263">
        <f t="shared" si="4"/>
        <v>1</v>
      </c>
      <c r="AQ5" s="263">
        <f t="shared" si="4"/>
        <v>3</v>
      </c>
      <c r="AR5" s="263" t="str">
        <f t="shared" si="4"/>
        <v>Número</v>
      </c>
      <c r="AS5" s="264" t="s">
        <v>765</v>
      </c>
      <c r="AV5" s="214" t="s">
        <v>37</v>
      </c>
      <c r="AW5" s="214" t="s">
        <v>31</v>
      </c>
      <c r="AX5" s="214" t="s">
        <v>764</v>
      </c>
      <c r="BI5" s="254">
        <v>179</v>
      </c>
      <c r="BJ5" s="59" t="s">
        <v>31</v>
      </c>
    </row>
    <row r="6" spans="1:63" ht="81" customHeight="1" x14ac:dyDescent="0.25">
      <c r="A6" s="254">
        <v>256</v>
      </c>
      <c r="B6" s="254" t="str">
        <f t="shared" si="0"/>
        <v>P256</v>
      </c>
      <c r="C6" s="127" t="s">
        <v>56</v>
      </c>
      <c r="D6" s="255" t="s">
        <v>19</v>
      </c>
      <c r="E6" s="74" t="str">
        <f>+'PLAN INDICATIVO ORIGINAL '!$D$12</f>
        <v>ATENCIÓN Y TRATAMIENTO PENITENCIARIO</v>
      </c>
      <c r="F6" s="256" t="str">
        <f>+'PLAN INDICATIVO ORIGINAL '!$D$13</f>
        <v>ATENCIÓN BASICA</v>
      </c>
      <c r="G6" s="256" t="s">
        <v>25</v>
      </c>
      <c r="H6" s="257" t="str">
        <f>+'PLAN INDICATIVO ORIGINAL '!$D$14</f>
        <v>Sostener la Atención Social a la PPL, que les otorgue condiciones dignas en la  Prisionalización.</v>
      </c>
      <c r="I6" s="256" t="s">
        <v>762</v>
      </c>
      <c r="J6" s="142" t="str">
        <f>+'PLAN INDICATIVO ORIGINAL '!$D$15</f>
        <v>ALIMENTACIÓN</v>
      </c>
      <c r="K6" s="142" t="s">
        <v>763</v>
      </c>
      <c r="L6" s="142" t="s">
        <v>28</v>
      </c>
      <c r="M6" s="258" t="str">
        <f>+'PLAN INDICATIVO ORIGINAL '!$E$15</f>
        <v>Informes de análisis y concepto técnico de las actas de los comités de seguimiento al suministro de alimentación para la PPL.</v>
      </c>
      <c r="N6" s="259">
        <f>VLOOKUP(L6,'PLAN INDICATIVO ORIGINAL '!$C$13:$M$343,6,0)</f>
        <v>6</v>
      </c>
      <c r="O6" s="259">
        <f>VLOOKUP(L6,'PLAN INDICATIVO ORIGINAL '!$C$13:$M$343,7,0)</f>
        <v>6</v>
      </c>
      <c r="P6" s="259">
        <f>VLOOKUP(L6,'PLAN INDICATIVO ORIGINAL '!$C$13:$M$343,8,0)</f>
        <v>6</v>
      </c>
      <c r="Q6" s="259">
        <f>VLOOKUP(L6,'PLAN INDICATIVO ORIGINAL '!$C$13:$M$343,9,0)</f>
        <v>6</v>
      </c>
      <c r="R6" s="259">
        <f>VLOOKUP(L6,'PLAN INDICATIVO ORIGINAL '!$C$13:$M$343,10,0)</f>
        <v>24</v>
      </c>
      <c r="S6" s="259" t="str">
        <f>VLOOKUP(L6,'PLAN INDICATIVO ORIGINAL '!$C$13:$M$343,11,0)</f>
        <v>Número</v>
      </c>
      <c r="T6" s="259" t="e">
        <f>VLOOKUP(L6,'PLAN INDICATIVO ORIGINAL '!$C$13:$M$343,12,0)</f>
        <v>#REF!</v>
      </c>
      <c r="U6" s="259">
        <f t="shared" ref="U6:Z6" si="5">+N6</f>
        <v>6</v>
      </c>
      <c r="V6" s="259">
        <f t="shared" si="5"/>
        <v>6</v>
      </c>
      <c r="W6" s="259">
        <f t="shared" si="5"/>
        <v>6</v>
      </c>
      <c r="X6" s="259">
        <f t="shared" si="5"/>
        <v>6</v>
      </c>
      <c r="Y6" s="259">
        <f t="shared" si="5"/>
        <v>24</v>
      </c>
      <c r="Z6" s="259" t="str">
        <f t="shared" si="5"/>
        <v>Número</v>
      </c>
      <c r="AA6" s="254" t="str">
        <f>+'PLAN INDICATIVO ORIGINAL '!C18</f>
        <v>P256</v>
      </c>
      <c r="AB6" s="254" t="str">
        <f>+'PLAN INDICATIVO ORIGINAL '!D18</f>
        <v>Informes de análisis de las actas de Comité de Seguimiento al Suministro de Alimentación COSAL</v>
      </c>
      <c r="AC6" s="59" t="str">
        <f>VLOOKUP(AB6,'PLAN INDICATIVO ORIGINAL '!$D$12:$F$313,3,0)</f>
        <v>DIRECCIÓN DE ATENCIÓN Y TRATAMIENTO</v>
      </c>
      <c r="AD6" s="59" t="str">
        <f>+'PLAN INDICATIVO ORIGINAL '!F17</f>
        <v>DIRECCIÓN DE ATENCIÓN Y TRATAMIENTO</v>
      </c>
      <c r="AE6" s="59" t="s">
        <v>764</v>
      </c>
      <c r="AF6" s="260">
        <f>VLOOKUP(AA6,'PLAN INDICATIVO ORIGINAL '!$C$13:$M$343,6,0)</f>
        <v>0</v>
      </c>
      <c r="AG6" s="261">
        <f>VLOOKUP(AA6,'PLAN INDICATIVO ORIGINAL '!$C$13:$M$343,7,0)</f>
        <v>6</v>
      </c>
      <c r="AH6" s="261">
        <f>VLOOKUP(AA6,'PLAN INDICATIVO ORIGINAL '!$C$13:$M$343,8,0)</f>
        <v>0</v>
      </c>
      <c r="AI6" s="261">
        <f>VLOOKUP(AA6,'PLAN INDICATIVO ORIGINAL '!$C$13:$M$343,9,0)</f>
        <v>0</v>
      </c>
      <c r="AJ6" s="261">
        <f>VLOOKUP(AA6,'PLAN INDICATIVO ORIGINAL '!$C$13:$M$343,10,0)</f>
        <v>6</v>
      </c>
      <c r="AK6" s="261" t="str">
        <f>VLOOKUP(AA6,'PLAN INDICATIVO ORIGINAL '!$C$13:$M$343,11,0)</f>
        <v>Número</v>
      </c>
      <c r="AL6" s="262" t="e">
        <f>VLOOKUP(AA6,'PLAN INDICATIVO ORIGINAL '!$C$13:$M$343,12,0)</f>
        <v>#REF!</v>
      </c>
      <c r="AM6" s="263">
        <f t="shared" ref="AM6:AR6" si="6">+AF6</f>
        <v>0</v>
      </c>
      <c r="AN6" s="263">
        <f t="shared" si="6"/>
        <v>6</v>
      </c>
      <c r="AO6" s="263">
        <f t="shared" si="6"/>
        <v>0</v>
      </c>
      <c r="AP6" s="263">
        <f t="shared" si="6"/>
        <v>0</v>
      </c>
      <c r="AQ6" s="263">
        <f t="shared" si="6"/>
        <v>6</v>
      </c>
      <c r="AR6" s="263" t="str">
        <f t="shared" si="6"/>
        <v>Número</v>
      </c>
      <c r="AS6" s="264" t="s">
        <v>765</v>
      </c>
      <c r="AV6" s="214" t="s">
        <v>39</v>
      </c>
      <c r="AW6" s="214" t="s">
        <v>31</v>
      </c>
      <c r="AX6" s="214" t="s">
        <v>764</v>
      </c>
      <c r="BI6" s="254">
        <v>256</v>
      </c>
      <c r="BJ6" s="59" t="s">
        <v>31</v>
      </c>
    </row>
    <row r="7" spans="1:63" ht="40.5" customHeight="1" x14ac:dyDescent="0.25">
      <c r="A7" s="254">
        <v>89</v>
      </c>
      <c r="B7" s="254" t="str">
        <f t="shared" si="0"/>
        <v>P89</v>
      </c>
      <c r="C7" s="121" t="s">
        <v>33</v>
      </c>
      <c r="D7" s="255" t="s">
        <v>19</v>
      </c>
      <c r="E7" s="74" t="str">
        <f>+'PLAN INDICATIVO ORIGINAL '!$D$12</f>
        <v>ATENCIÓN Y TRATAMIENTO PENITENCIARIO</v>
      </c>
      <c r="F7" s="256" t="str">
        <f>+'PLAN INDICATIVO ORIGINAL '!$D$13</f>
        <v>ATENCIÓN BASICA</v>
      </c>
      <c r="G7" s="256" t="s">
        <v>25</v>
      </c>
      <c r="H7" s="257" t="str">
        <f>+'PLAN INDICATIVO ORIGINAL '!$D$14</f>
        <v>Sostener la Atención Social a la PPL, que les otorgue condiciones dignas en la  Prisionalización.</v>
      </c>
      <c r="I7" s="256" t="s">
        <v>766</v>
      </c>
      <c r="J7" s="265" t="str">
        <f>+'PLAN INDICATIVO ORIGINAL '!$D$19</f>
        <v>SALUD</v>
      </c>
      <c r="K7" s="265" t="s">
        <v>767</v>
      </c>
      <c r="L7" s="142" t="s">
        <v>42</v>
      </c>
      <c r="M7" s="266" t="str">
        <f>+'PLAN INDICATIVO ORIGINAL '!$E$19</f>
        <v>Porcentaje de PPL a cargo del INPEC con cobertura en salud.</v>
      </c>
      <c r="N7" s="267">
        <f>VLOOKUP(L7,'PLAN INDICATIVO ORIGINAL '!$C$13:$M$343,6,0)</f>
        <v>0.9</v>
      </c>
      <c r="O7" s="267">
        <f>VLOOKUP(L7,'PLAN INDICATIVO ORIGINAL '!$C$13:$M$343,7,0)</f>
        <v>0.98</v>
      </c>
      <c r="P7" s="267">
        <f>VLOOKUP(L7,'PLAN INDICATIVO ORIGINAL '!$C$13:$M$343,8,0)</f>
        <v>0.98</v>
      </c>
      <c r="Q7" s="267">
        <f>VLOOKUP(L7,'PLAN INDICATIVO ORIGINAL '!$C$13:$M$343,9,0)</f>
        <v>0.98</v>
      </c>
      <c r="R7" s="267">
        <f>VLOOKUP(L7,'PLAN INDICATIVO ORIGINAL '!$C$13:$M$343,10,0)</f>
        <v>0.98</v>
      </c>
      <c r="S7" s="267" t="str">
        <f>VLOOKUP(L7,'PLAN INDICATIVO ORIGINAL '!$C$13:$M$343,11,0)</f>
        <v>Porcentaje</v>
      </c>
      <c r="T7" s="259" t="e">
        <f>VLOOKUP(L7,'PLAN INDICATIVO ORIGINAL '!$C$13:$M$343,12,0)</f>
        <v>#REF!</v>
      </c>
      <c r="U7" s="259">
        <f t="shared" ref="U7:Z7" si="7">+N7*100</f>
        <v>90</v>
      </c>
      <c r="V7" s="259">
        <f t="shared" si="7"/>
        <v>98</v>
      </c>
      <c r="W7" s="259">
        <f t="shared" si="7"/>
        <v>98</v>
      </c>
      <c r="X7" s="259">
        <f t="shared" si="7"/>
        <v>98</v>
      </c>
      <c r="Y7" s="259">
        <f t="shared" si="7"/>
        <v>98</v>
      </c>
      <c r="Z7" s="259" t="e">
        <f t="shared" si="7"/>
        <v>#VALUE!</v>
      </c>
      <c r="AA7" s="115" t="str">
        <f>+'PLAN INDICATIVO ORIGINAL '!C20</f>
        <v>P89</v>
      </c>
      <c r="AB7" s="254" t="str">
        <f>+'PLAN INDICATIVO ORIGINAL '!D20</f>
        <v>Seguimiento a la notificación obligatoria de los eventos de interés en salud pública por los ERON considerados como UPGD</v>
      </c>
      <c r="AC7" s="59" t="str">
        <f>VLOOKUP(AB7,'PLAN INDICATIVO ORIGINAL '!$D$12:$F$313,3,0)</f>
        <v>DIRECCIÓN DE ATENCIÓN Y TRATAMIENTO</v>
      </c>
      <c r="AD7" s="59" t="str">
        <f>+'PLAN INDICATIVO ORIGINAL '!F18</f>
        <v>DIRECCIÓN DE ATENCIÓN Y TRATAMIENTO</v>
      </c>
      <c r="AE7" s="59" t="s">
        <v>764</v>
      </c>
      <c r="AF7" s="268">
        <f>VLOOKUP(AA7,'PLAN INDICATIVO ORIGINAL '!$C$13:$M$343,6,0)</f>
        <v>0.6</v>
      </c>
      <c r="AG7" s="269">
        <f>VLOOKUP(AA7,'PLAN INDICATIVO ORIGINAL '!$C$13:$M$343,7,0)</f>
        <v>0.65</v>
      </c>
      <c r="AH7" s="269">
        <f>VLOOKUP(AA7,'PLAN INDICATIVO ORIGINAL '!$C$13:$M$343,8,0)</f>
        <v>0.7</v>
      </c>
      <c r="AI7" s="269">
        <f>VLOOKUP(AA7,'PLAN INDICATIVO ORIGINAL '!$C$13:$M$343,9,0)</f>
        <v>0.75</v>
      </c>
      <c r="AJ7" s="269">
        <f>VLOOKUP(AA7,'PLAN INDICATIVO ORIGINAL '!$C$13:$M$343,10,0)</f>
        <v>0.75</v>
      </c>
      <c r="AK7" s="269" t="str">
        <f>VLOOKUP(AA7,'PLAN INDICATIVO ORIGINAL '!$C$13:$M$343,11,0)</f>
        <v>Porcentaje</v>
      </c>
      <c r="AL7" s="262" t="e">
        <f>VLOOKUP(AA7,'PLAN INDICATIVO ORIGINAL '!$C$13:$M$343,12,0)</f>
        <v>#REF!</v>
      </c>
      <c r="AM7" s="270">
        <f t="shared" ref="AM7:AR7" si="8">+AF7*100</f>
        <v>60</v>
      </c>
      <c r="AN7" s="270">
        <f t="shared" si="8"/>
        <v>65</v>
      </c>
      <c r="AO7" s="270">
        <f t="shared" si="8"/>
        <v>70</v>
      </c>
      <c r="AP7" s="270">
        <f t="shared" si="8"/>
        <v>75</v>
      </c>
      <c r="AQ7" s="270">
        <f t="shared" si="8"/>
        <v>75</v>
      </c>
      <c r="AR7" s="270" t="e">
        <f t="shared" si="8"/>
        <v>#VALUE!</v>
      </c>
      <c r="AS7" s="264" t="s">
        <v>765</v>
      </c>
      <c r="AV7" s="214" t="s">
        <v>46</v>
      </c>
      <c r="AW7" s="214" t="s">
        <v>31</v>
      </c>
      <c r="AX7" s="214" t="s">
        <v>764</v>
      </c>
      <c r="BI7" s="254">
        <v>89</v>
      </c>
      <c r="BJ7" s="59" t="s">
        <v>44</v>
      </c>
    </row>
    <row r="8" spans="1:63" ht="54" customHeight="1" x14ac:dyDescent="0.25">
      <c r="A8" s="254">
        <v>198</v>
      </c>
      <c r="B8" s="254" t="str">
        <f t="shared" si="0"/>
        <v>P198</v>
      </c>
      <c r="C8" s="121" t="s">
        <v>36</v>
      </c>
      <c r="D8" s="255" t="s">
        <v>19</v>
      </c>
      <c r="E8" s="74" t="str">
        <f>+'PLAN INDICATIVO ORIGINAL '!$D$12</f>
        <v>ATENCIÓN Y TRATAMIENTO PENITENCIARIO</v>
      </c>
      <c r="F8" s="256" t="str">
        <f>+'PLAN INDICATIVO ORIGINAL '!$D$13</f>
        <v>ATENCIÓN BASICA</v>
      </c>
      <c r="G8" s="256" t="s">
        <v>25</v>
      </c>
      <c r="H8" s="257" t="str">
        <f>+'PLAN INDICATIVO ORIGINAL '!$D$14</f>
        <v>Sostener la Atención Social a la PPL, que les otorgue condiciones dignas en la  Prisionalización.</v>
      </c>
      <c r="I8" s="256" t="s">
        <v>766</v>
      </c>
      <c r="J8" s="265" t="str">
        <f>+'PLAN INDICATIVO ORIGINAL '!$D$19</f>
        <v>SALUD</v>
      </c>
      <c r="K8" s="265" t="s">
        <v>767</v>
      </c>
      <c r="L8" s="142" t="s">
        <v>42</v>
      </c>
      <c r="M8" s="266" t="str">
        <f>+'PLAN INDICATIVO ORIGINAL '!$E$19</f>
        <v>Porcentaje de PPL a cargo del INPEC con cobertura en salud.</v>
      </c>
      <c r="N8" s="267">
        <f>VLOOKUP(L8,'PLAN INDICATIVO ORIGINAL '!$C$13:$M$343,6,0)</f>
        <v>0.9</v>
      </c>
      <c r="O8" s="267">
        <f>VLOOKUP(L8,'PLAN INDICATIVO ORIGINAL '!$C$13:$M$343,7,0)</f>
        <v>0.98</v>
      </c>
      <c r="P8" s="267">
        <f>VLOOKUP(L8,'PLAN INDICATIVO ORIGINAL '!$C$13:$M$343,8,0)</f>
        <v>0.98</v>
      </c>
      <c r="Q8" s="267">
        <f>VLOOKUP(L8,'PLAN INDICATIVO ORIGINAL '!$C$13:$M$343,9,0)</f>
        <v>0.98</v>
      </c>
      <c r="R8" s="267">
        <f>VLOOKUP(L8,'PLAN INDICATIVO ORIGINAL '!$C$13:$M$343,10,0)</f>
        <v>0.98</v>
      </c>
      <c r="S8" s="267" t="str">
        <f>VLOOKUP(L8,'PLAN INDICATIVO ORIGINAL '!$C$13:$M$343,11,0)</f>
        <v>Porcentaje</v>
      </c>
      <c r="T8" s="259" t="e">
        <f>VLOOKUP(L8,'PLAN INDICATIVO ORIGINAL '!$C$13:$M$343,12,0)</f>
        <v>#REF!</v>
      </c>
      <c r="U8" s="259">
        <f t="shared" ref="U8:Z8" si="9">+N8*100</f>
        <v>90</v>
      </c>
      <c r="V8" s="259">
        <f t="shared" si="9"/>
        <v>98</v>
      </c>
      <c r="W8" s="259">
        <f t="shared" si="9"/>
        <v>98</v>
      </c>
      <c r="X8" s="259">
        <f t="shared" si="9"/>
        <v>98</v>
      </c>
      <c r="Y8" s="259">
        <f t="shared" si="9"/>
        <v>98</v>
      </c>
      <c r="Z8" s="259" t="e">
        <f t="shared" si="9"/>
        <v>#VALUE!</v>
      </c>
      <c r="AA8" s="115" t="str">
        <f>+'PLAN INDICATIVO ORIGINAL '!C21</f>
        <v>P198</v>
      </c>
      <c r="AB8" s="254" t="str">
        <f>+'PLAN INDICATIVO ORIGINAL '!D21</f>
        <v>Jornadas Cívicas penitenciarias en salud a nivel nacional realizadas</v>
      </c>
      <c r="AC8" s="59" t="str">
        <f>VLOOKUP(AB8,'PLAN INDICATIVO ORIGINAL '!$D$12:$F$313,3,0)</f>
        <v>DIRECCIÓN DE ATENCIÓN Y TRATAMIENTO</v>
      </c>
      <c r="AD8" s="59" t="str">
        <f>+'PLAN INDICATIVO ORIGINAL '!F19</f>
        <v>SUBDIRECCIÓN DE SALUD</v>
      </c>
      <c r="AE8" s="59" t="s">
        <v>764</v>
      </c>
      <c r="AF8" s="260">
        <f>VLOOKUP(AA8,'PLAN INDICATIVO ORIGINAL '!$C$13:$M$343,6,0)</f>
        <v>36</v>
      </c>
      <c r="AG8" s="261">
        <f>VLOOKUP(AA8,'PLAN INDICATIVO ORIGINAL '!$C$13:$M$343,7,0)</f>
        <v>10</v>
      </c>
      <c r="AH8" s="261">
        <f>VLOOKUP(AA8,'PLAN INDICATIVO ORIGINAL '!$C$13:$M$343,8,0)</f>
        <v>36</v>
      </c>
      <c r="AI8" s="261">
        <f>VLOOKUP(AA8,'PLAN INDICATIVO ORIGINAL '!$C$13:$M$343,9,0)</f>
        <v>36</v>
      </c>
      <c r="AJ8" s="261">
        <f>VLOOKUP(AA8,'PLAN INDICATIVO ORIGINAL '!$C$13:$M$343,10,0)</f>
        <v>118</v>
      </c>
      <c r="AK8" s="261" t="str">
        <f>VLOOKUP(AA8,'PLAN INDICATIVO ORIGINAL '!$C$13:$M$343,11,0)</f>
        <v>Número</v>
      </c>
      <c r="AL8" s="262" t="e">
        <f>VLOOKUP(AA8,'PLAN INDICATIVO ORIGINAL '!$C$13:$M$343,12,0)</f>
        <v>#REF!</v>
      </c>
      <c r="AM8" s="263">
        <f t="shared" ref="AM8:AR8" si="10">+AF8</f>
        <v>36</v>
      </c>
      <c r="AN8" s="263">
        <f t="shared" si="10"/>
        <v>10</v>
      </c>
      <c r="AO8" s="263">
        <f t="shared" si="10"/>
        <v>36</v>
      </c>
      <c r="AP8" s="263">
        <f t="shared" si="10"/>
        <v>36</v>
      </c>
      <c r="AQ8" s="263">
        <f t="shared" si="10"/>
        <v>118</v>
      </c>
      <c r="AR8" s="263" t="str">
        <f t="shared" si="10"/>
        <v>Número</v>
      </c>
      <c r="AS8" s="264" t="s">
        <v>765</v>
      </c>
      <c r="AV8" s="214" t="s">
        <v>48</v>
      </c>
      <c r="AW8" s="214" t="s">
        <v>31</v>
      </c>
      <c r="AX8" s="214" t="s">
        <v>764</v>
      </c>
      <c r="BI8" s="254">
        <v>198</v>
      </c>
      <c r="BJ8" s="59" t="s">
        <v>44</v>
      </c>
    </row>
    <row r="9" spans="1:63" ht="54" customHeight="1" x14ac:dyDescent="0.25">
      <c r="A9" s="254">
        <v>90</v>
      </c>
      <c r="B9" s="254" t="str">
        <f t="shared" si="0"/>
        <v>P90</v>
      </c>
      <c r="C9" s="121" t="s">
        <v>50</v>
      </c>
      <c r="D9" s="255" t="s">
        <v>19</v>
      </c>
      <c r="E9" s="74" t="str">
        <f>+'PLAN INDICATIVO ORIGINAL '!$D$12</f>
        <v>ATENCIÓN Y TRATAMIENTO PENITENCIARIO</v>
      </c>
      <c r="F9" s="256" t="str">
        <f>+'PLAN INDICATIVO ORIGINAL '!$D$13</f>
        <v>ATENCIÓN BASICA</v>
      </c>
      <c r="G9" s="256" t="s">
        <v>25</v>
      </c>
      <c r="H9" s="257" t="str">
        <f>+'PLAN INDICATIVO ORIGINAL '!$D$14</f>
        <v>Sostener la Atención Social a la PPL, que les otorgue condiciones dignas en la  Prisionalización.</v>
      </c>
      <c r="I9" s="256" t="s">
        <v>766</v>
      </c>
      <c r="J9" s="265" t="str">
        <f>+'PLAN INDICATIVO ORIGINAL '!$D$19</f>
        <v>SALUD</v>
      </c>
      <c r="K9" s="265" t="s">
        <v>767</v>
      </c>
      <c r="L9" s="142" t="s">
        <v>42</v>
      </c>
      <c r="M9" s="266" t="str">
        <f>+'PLAN INDICATIVO ORIGINAL '!$E$19</f>
        <v>Porcentaje de PPL a cargo del INPEC con cobertura en salud.</v>
      </c>
      <c r="N9" s="267">
        <f>VLOOKUP(L9,'PLAN INDICATIVO ORIGINAL '!$C$13:$M$343,6,0)</f>
        <v>0.9</v>
      </c>
      <c r="O9" s="267">
        <f>VLOOKUP(L9,'PLAN INDICATIVO ORIGINAL '!$C$13:$M$343,7,0)</f>
        <v>0.98</v>
      </c>
      <c r="P9" s="267">
        <f>VLOOKUP(L9,'PLAN INDICATIVO ORIGINAL '!$C$13:$M$343,8,0)</f>
        <v>0.98</v>
      </c>
      <c r="Q9" s="267">
        <f>VLOOKUP(L9,'PLAN INDICATIVO ORIGINAL '!$C$13:$M$343,9,0)</f>
        <v>0.98</v>
      </c>
      <c r="R9" s="267">
        <f>VLOOKUP(L9,'PLAN INDICATIVO ORIGINAL '!$C$13:$M$343,10,0)</f>
        <v>0.98</v>
      </c>
      <c r="S9" s="267" t="str">
        <f>VLOOKUP(L9,'PLAN INDICATIVO ORIGINAL '!$C$13:$M$343,11,0)</f>
        <v>Porcentaje</v>
      </c>
      <c r="T9" s="259" t="e">
        <f>VLOOKUP(L9,'PLAN INDICATIVO ORIGINAL '!$C$13:$M$343,12,0)</f>
        <v>#REF!</v>
      </c>
      <c r="U9" s="259">
        <f t="shared" ref="U9:Z9" si="11">+N9*100</f>
        <v>90</v>
      </c>
      <c r="V9" s="259">
        <f t="shared" si="11"/>
        <v>98</v>
      </c>
      <c r="W9" s="259">
        <f t="shared" si="11"/>
        <v>98</v>
      </c>
      <c r="X9" s="259">
        <f t="shared" si="11"/>
        <v>98</v>
      </c>
      <c r="Y9" s="259">
        <f t="shared" si="11"/>
        <v>98</v>
      </c>
      <c r="Z9" s="259" t="e">
        <f t="shared" si="11"/>
        <v>#VALUE!</v>
      </c>
      <c r="AA9" s="115" t="str">
        <f>+'PLAN INDICATIVO ORIGINAL '!C22</f>
        <v>P90</v>
      </c>
      <c r="AB9" s="254" t="str">
        <f>+'PLAN INDICATIVO ORIGINAL '!D22</f>
        <v>Población Privada de la libertad a cargo del INPEC con cobertura en salud por medio del Fondo de Salud PPL 2015</v>
      </c>
      <c r="AC9" s="59" t="str">
        <f>VLOOKUP(AB9,'PLAN INDICATIVO ORIGINAL '!$D$12:$F$313,3,0)</f>
        <v>DIRECCIÓN DE ATENCIÓN Y TRATAMIENTO</v>
      </c>
      <c r="AD9" s="59" t="str">
        <f>+'PLAN INDICATIVO ORIGINAL '!F20</f>
        <v>DIRECCIÓN DE ATENCIÓN Y TRATAMIENTO</v>
      </c>
      <c r="AE9" s="59" t="s">
        <v>764</v>
      </c>
      <c r="AF9" s="268">
        <f>VLOOKUP(AA9,'PLAN INDICATIVO ORIGINAL '!$C$13:$M$343,6,0)</f>
        <v>0.9</v>
      </c>
      <c r="AG9" s="269">
        <f>VLOOKUP(AA9,'PLAN INDICATIVO ORIGINAL '!$C$13:$M$343,7,0)</f>
        <v>0.96</v>
      </c>
      <c r="AH9" s="269">
        <f>VLOOKUP(AA9,'PLAN INDICATIVO ORIGINAL '!$C$13:$M$343,8,0)</f>
        <v>0.97</v>
      </c>
      <c r="AI9" s="269">
        <f>VLOOKUP(AA9,'PLAN INDICATIVO ORIGINAL '!$C$13:$M$343,9,0)</f>
        <v>0.98</v>
      </c>
      <c r="AJ9" s="269">
        <f>VLOOKUP(AA9,'PLAN INDICATIVO ORIGINAL '!$C$13:$M$343,10,0)</f>
        <v>0.98</v>
      </c>
      <c r="AK9" s="269" t="str">
        <f>VLOOKUP(AA9,'PLAN INDICATIVO ORIGINAL '!$C$13:$M$343,11,0)</f>
        <v>Porcentaje</v>
      </c>
      <c r="AL9" s="262" t="e">
        <f>VLOOKUP(AA9,'PLAN INDICATIVO ORIGINAL '!$C$13:$M$343,12,0)</f>
        <v>#REF!</v>
      </c>
      <c r="AM9" s="270">
        <f t="shared" ref="AM9:AR9" si="12">+AF9*100</f>
        <v>90</v>
      </c>
      <c r="AN9" s="270">
        <f t="shared" si="12"/>
        <v>96</v>
      </c>
      <c r="AO9" s="270">
        <f t="shared" si="12"/>
        <v>97</v>
      </c>
      <c r="AP9" s="270">
        <f t="shared" si="12"/>
        <v>98</v>
      </c>
      <c r="AQ9" s="270">
        <f t="shared" si="12"/>
        <v>98</v>
      </c>
      <c r="AR9" s="270" t="e">
        <f t="shared" si="12"/>
        <v>#VALUE!</v>
      </c>
      <c r="AS9" s="264" t="s">
        <v>765</v>
      </c>
      <c r="AV9" s="214" t="s">
        <v>51</v>
      </c>
      <c r="AW9" s="214" t="s">
        <v>31</v>
      </c>
      <c r="AX9" s="214" t="s">
        <v>764</v>
      </c>
      <c r="BI9" s="254">
        <v>90</v>
      </c>
      <c r="BJ9" s="59" t="s">
        <v>44</v>
      </c>
    </row>
    <row r="10" spans="1:63" ht="54" customHeight="1" x14ac:dyDescent="0.25">
      <c r="A10" s="254">
        <v>77</v>
      </c>
      <c r="B10" s="254" t="str">
        <f t="shared" si="0"/>
        <v>P77</v>
      </c>
      <c r="C10" s="121" t="s">
        <v>53</v>
      </c>
      <c r="D10" s="255" t="s">
        <v>19</v>
      </c>
      <c r="E10" s="74" t="str">
        <f>+'PLAN INDICATIVO ORIGINAL '!$D$12</f>
        <v>ATENCIÓN Y TRATAMIENTO PENITENCIARIO</v>
      </c>
      <c r="F10" s="256" t="str">
        <f>+'PLAN INDICATIVO ORIGINAL '!$D$13</f>
        <v>ATENCIÓN BASICA</v>
      </c>
      <c r="G10" s="256" t="s">
        <v>25</v>
      </c>
      <c r="H10" s="257" t="str">
        <f>+'PLAN INDICATIVO ORIGINAL '!$D$14</f>
        <v>Sostener la Atención Social a la PPL, que les otorgue condiciones dignas en la  Prisionalización.</v>
      </c>
      <c r="I10" s="256" t="s">
        <v>766</v>
      </c>
      <c r="J10" s="265" t="str">
        <f>+'PLAN INDICATIVO ORIGINAL '!$D$19</f>
        <v>SALUD</v>
      </c>
      <c r="K10" s="265" t="s">
        <v>767</v>
      </c>
      <c r="L10" s="142" t="s">
        <v>42</v>
      </c>
      <c r="M10" s="266" t="str">
        <f>+'PLAN INDICATIVO ORIGINAL '!$E$19</f>
        <v>Porcentaje de PPL a cargo del INPEC con cobertura en salud.</v>
      </c>
      <c r="N10" s="267">
        <f>VLOOKUP(L10,'PLAN INDICATIVO ORIGINAL '!$C$13:$M$343,6,0)</f>
        <v>0.9</v>
      </c>
      <c r="O10" s="267">
        <f>VLOOKUP(L10,'PLAN INDICATIVO ORIGINAL '!$C$13:$M$343,7,0)</f>
        <v>0.98</v>
      </c>
      <c r="P10" s="267">
        <f>VLOOKUP(L10,'PLAN INDICATIVO ORIGINAL '!$C$13:$M$343,8,0)</f>
        <v>0.98</v>
      </c>
      <c r="Q10" s="267">
        <f>VLOOKUP(L10,'PLAN INDICATIVO ORIGINAL '!$C$13:$M$343,9,0)</f>
        <v>0.98</v>
      </c>
      <c r="R10" s="267">
        <f>VLOOKUP(L10,'PLAN INDICATIVO ORIGINAL '!$C$13:$M$343,10,0)</f>
        <v>0.98</v>
      </c>
      <c r="S10" s="267" t="str">
        <f>VLOOKUP(L10,'PLAN INDICATIVO ORIGINAL '!$C$13:$M$343,11,0)</f>
        <v>Porcentaje</v>
      </c>
      <c r="T10" s="259" t="e">
        <f>VLOOKUP(L10,'PLAN INDICATIVO ORIGINAL '!$C$13:$M$343,12,0)</f>
        <v>#REF!</v>
      </c>
      <c r="U10" s="259">
        <f t="shared" ref="U10:Z10" si="13">+N10*100</f>
        <v>90</v>
      </c>
      <c r="V10" s="259">
        <f t="shared" si="13"/>
        <v>98</v>
      </c>
      <c r="W10" s="259">
        <f t="shared" si="13"/>
        <v>98</v>
      </c>
      <c r="X10" s="259">
        <f t="shared" si="13"/>
        <v>98</v>
      </c>
      <c r="Y10" s="259">
        <f t="shared" si="13"/>
        <v>98</v>
      </c>
      <c r="Z10" s="259" t="e">
        <f t="shared" si="13"/>
        <v>#VALUE!</v>
      </c>
      <c r="AA10" s="254" t="str">
        <f>+'PLAN INDICATIVO ORIGINAL '!C23</f>
        <v>P77</v>
      </c>
      <c r="AB10" s="254" t="str">
        <f>+'PLAN INDICATIVO ORIGINAL '!D23</f>
        <v>Informes de seguimiento a la prestación del servicio de salud en los establecimientos de reclusión, realizados.</v>
      </c>
      <c r="AC10" s="59" t="str">
        <f>VLOOKUP(AB10,'PLAN INDICATIVO ORIGINAL '!$D$12:$F$313,3,0)</f>
        <v>DIRECCIÓN DE ATENCIÓN Y TRATAMIENTO</v>
      </c>
      <c r="AD10" s="59" t="str">
        <f>+'PLAN INDICATIVO ORIGINAL '!F21</f>
        <v>DIRECCIÓN DE ATENCIÓN Y TRATAMIENTO</v>
      </c>
      <c r="AE10" s="59" t="s">
        <v>764</v>
      </c>
      <c r="AF10" s="260">
        <f>VLOOKUP(AA10,'PLAN INDICATIVO ORIGINAL '!$C$13:$M$343,6,0)</f>
        <v>12</v>
      </c>
      <c r="AG10" s="261">
        <f>VLOOKUP(AA10,'PLAN INDICATIVO ORIGINAL '!$C$13:$M$343,7,0)</f>
        <v>12</v>
      </c>
      <c r="AH10" s="261">
        <f>VLOOKUP(AA10,'PLAN INDICATIVO ORIGINAL '!$C$13:$M$343,8,0)</f>
        <v>12</v>
      </c>
      <c r="AI10" s="261">
        <f>VLOOKUP(AA10,'PLAN INDICATIVO ORIGINAL '!$C$13:$M$343,9,0)</f>
        <v>12</v>
      </c>
      <c r="AJ10" s="261">
        <f>VLOOKUP(AA10,'PLAN INDICATIVO ORIGINAL '!$C$13:$M$343,10,0)</f>
        <v>48</v>
      </c>
      <c r="AK10" s="261" t="str">
        <f>VLOOKUP(AA10,'PLAN INDICATIVO ORIGINAL '!$C$13:$M$343,11,0)</f>
        <v>Número</v>
      </c>
      <c r="AL10" s="262" t="e">
        <f>VLOOKUP(AA10,'PLAN INDICATIVO ORIGINAL '!$C$13:$M$343,12,0)</f>
        <v>#REF!</v>
      </c>
      <c r="AM10" s="263">
        <f t="shared" ref="AM10:AR10" si="14">+AF10</f>
        <v>12</v>
      </c>
      <c r="AN10" s="263">
        <f t="shared" si="14"/>
        <v>12</v>
      </c>
      <c r="AO10" s="263">
        <f t="shared" si="14"/>
        <v>12</v>
      </c>
      <c r="AP10" s="263">
        <f t="shared" si="14"/>
        <v>12</v>
      </c>
      <c r="AQ10" s="263">
        <f t="shared" si="14"/>
        <v>48</v>
      </c>
      <c r="AR10" s="263" t="str">
        <f t="shared" si="14"/>
        <v>Número</v>
      </c>
      <c r="AS10" s="264" t="s">
        <v>765</v>
      </c>
      <c r="AV10" s="214" t="s">
        <v>54</v>
      </c>
      <c r="AW10" s="214" t="s">
        <v>31</v>
      </c>
      <c r="AX10" s="214" t="s">
        <v>764</v>
      </c>
      <c r="BI10" s="254">
        <v>77</v>
      </c>
      <c r="BJ10" s="59" t="s">
        <v>44</v>
      </c>
    </row>
    <row r="11" spans="1:63" ht="54" customHeight="1" x14ac:dyDescent="0.25">
      <c r="A11" s="254">
        <v>180</v>
      </c>
      <c r="B11" s="254" t="str">
        <f t="shared" si="0"/>
        <v>P180</v>
      </c>
      <c r="C11" s="121" t="s">
        <v>56</v>
      </c>
      <c r="D11" s="255" t="s">
        <v>19</v>
      </c>
      <c r="E11" s="74" t="str">
        <f>+'PLAN INDICATIVO ORIGINAL '!$D$12</f>
        <v>ATENCIÓN Y TRATAMIENTO PENITENCIARIO</v>
      </c>
      <c r="F11" s="256" t="str">
        <f>+'PLAN INDICATIVO ORIGINAL '!$D$13</f>
        <v>ATENCIÓN BASICA</v>
      </c>
      <c r="G11" s="256" t="s">
        <v>25</v>
      </c>
      <c r="H11" s="257" t="str">
        <f>+'PLAN INDICATIVO ORIGINAL '!$D$14</f>
        <v>Sostener la Atención Social a la PPL, que les otorgue condiciones dignas en la  Prisionalización.</v>
      </c>
      <c r="I11" s="256" t="s">
        <v>766</v>
      </c>
      <c r="J11" s="265" t="str">
        <f>+'PLAN INDICATIVO ORIGINAL '!$D$19</f>
        <v>SALUD</v>
      </c>
      <c r="K11" s="265" t="s">
        <v>767</v>
      </c>
      <c r="L11" s="142" t="s">
        <v>42</v>
      </c>
      <c r="M11" s="266" t="str">
        <f>+'PLAN INDICATIVO ORIGINAL '!$E$19</f>
        <v>Porcentaje de PPL a cargo del INPEC con cobertura en salud.</v>
      </c>
      <c r="N11" s="267">
        <f>VLOOKUP(L11,'PLAN INDICATIVO ORIGINAL '!$C$13:$M$343,6,0)</f>
        <v>0.9</v>
      </c>
      <c r="O11" s="267">
        <f>VLOOKUP(L11,'PLAN INDICATIVO ORIGINAL '!$C$13:$M$343,7,0)</f>
        <v>0.98</v>
      </c>
      <c r="P11" s="267">
        <f>VLOOKUP(L11,'PLAN INDICATIVO ORIGINAL '!$C$13:$M$343,8,0)</f>
        <v>0.98</v>
      </c>
      <c r="Q11" s="267">
        <f>VLOOKUP(L11,'PLAN INDICATIVO ORIGINAL '!$C$13:$M$343,9,0)</f>
        <v>0.98</v>
      </c>
      <c r="R11" s="267">
        <f>VLOOKUP(L11,'PLAN INDICATIVO ORIGINAL '!$C$13:$M$343,10,0)</f>
        <v>0.98</v>
      </c>
      <c r="S11" s="267" t="str">
        <f>VLOOKUP(L11,'PLAN INDICATIVO ORIGINAL '!$C$13:$M$343,11,0)</f>
        <v>Porcentaje</v>
      </c>
      <c r="T11" s="259" t="e">
        <f>VLOOKUP(L11,'PLAN INDICATIVO ORIGINAL '!$C$13:$M$343,12,0)</f>
        <v>#REF!</v>
      </c>
      <c r="U11" s="259">
        <f t="shared" ref="U11:Z11" si="15">+N11*100</f>
        <v>90</v>
      </c>
      <c r="V11" s="259">
        <f t="shared" si="15"/>
        <v>98</v>
      </c>
      <c r="W11" s="259">
        <f t="shared" si="15"/>
        <v>98</v>
      </c>
      <c r="X11" s="259">
        <f t="shared" si="15"/>
        <v>98</v>
      </c>
      <c r="Y11" s="259">
        <f t="shared" si="15"/>
        <v>98</v>
      </c>
      <c r="Z11" s="259" t="e">
        <f t="shared" si="15"/>
        <v>#VALUE!</v>
      </c>
      <c r="AA11" s="254" t="str">
        <f>+'PLAN INDICATIVO ORIGINAL '!C24</f>
        <v>P180</v>
      </c>
      <c r="AB11" s="254" t="str">
        <f>+'PLAN INDICATIVO ORIGINAL '!D24</f>
        <v>Manual Técnico administrativo para la prestación de los servicios de salud a la población privada de la libertad elaborado en coordinación con la USPEC</v>
      </c>
      <c r="AC11" s="59" t="str">
        <f>VLOOKUP(AB11,'PLAN INDICATIVO ORIGINAL '!$D$12:$F$313,3,0)</f>
        <v>DIRECCIÓN DE ATENCIÓN Y TRATAMIENTO</v>
      </c>
      <c r="AD11" s="59" t="str">
        <f>+'PLAN INDICATIVO ORIGINAL '!F22</f>
        <v>DIRECCIÓN DE ATENCIÓN Y TRATAMIENTO</v>
      </c>
      <c r="AE11" s="59" t="s">
        <v>764</v>
      </c>
      <c r="AF11" s="260">
        <f>VLOOKUP(AA11,'PLAN INDICATIVO ORIGINAL '!$C$13:$M$343,6,0)</f>
        <v>0</v>
      </c>
      <c r="AG11" s="261">
        <f>VLOOKUP(AA11,'PLAN INDICATIVO ORIGINAL '!$C$13:$M$343,7,0)</f>
        <v>1</v>
      </c>
      <c r="AH11" s="261">
        <f>VLOOKUP(AA11,'PLAN INDICATIVO ORIGINAL '!$C$13:$M$343,8,0)</f>
        <v>0</v>
      </c>
      <c r="AI11" s="261">
        <f>VLOOKUP(AA11,'PLAN INDICATIVO ORIGINAL '!$C$13:$M$343,9,0)</f>
        <v>0</v>
      </c>
      <c r="AJ11" s="261">
        <f>VLOOKUP(AA11,'PLAN INDICATIVO ORIGINAL '!$C$13:$M$343,10,0)</f>
        <v>1</v>
      </c>
      <c r="AK11" s="261" t="str">
        <f>VLOOKUP(AA11,'PLAN INDICATIVO ORIGINAL '!$C$13:$M$343,11,0)</f>
        <v>Número</v>
      </c>
      <c r="AL11" s="262" t="e">
        <f>VLOOKUP(AA11,'PLAN INDICATIVO ORIGINAL '!$C$13:$M$343,12,0)</f>
        <v>#REF!</v>
      </c>
      <c r="AM11" s="263">
        <f t="shared" ref="AM11:AR11" si="16">+AF11</f>
        <v>0</v>
      </c>
      <c r="AN11" s="263">
        <f t="shared" si="16"/>
        <v>1</v>
      </c>
      <c r="AO11" s="263">
        <f t="shared" si="16"/>
        <v>0</v>
      </c>
      <c r="AP11" s="263">
        <f t="shared" si="16"/>
        <v>0</v>
      </c>
      <c r="AQ11" s="263">
        <f t="shared" si="16"/>
        <v>1</v>
      </c>
      <c r="AR11" s="263" t="str">
        <f t="shared" si="16"/>
        <v>Número</v>
      </c>
      <c r="AS11" s="264" t="s">
        <v>765</v>
      </c>
      <c r="AV11" s="214" t="s">
        <v>57</v>
      </c>
      <c r="AW11" s="214" t="s">
        <v>31</v>
      </c>
      <c r="AX11" s="214" t="s">
        <v>764</v>
      </c>
      <c r="BI11" s="254">
        <v>180</v>
      </c>
      <c r="BJ11" s="59" t="s">
        <v>44</v>
      </c>
    </row>
    <row r="12" spans="1:63" ht="36.75" customHeight="1" x14ac:dyDescent="0.25">
      <c r="A12" s="254">
        <v>181</v>
      </c>
      <c r="B12" s="254" t="str">
        <f t="shared" si="0"/>
        <v>P181</v>
      </c>
      <c r="C12" s="121" t="s">
        <v>56</v>
      </c>
      <c r="D12" s="255" t="s">
        <v>19</v>
      </c>
      <c r="E12" s="74" t="str">
        <f>+'PLAN INDICATIVO ORIGINAL '!$D$12</f>
        <v>ATENCIÓN Y TRATAMIENTO PENITENCIARIO</v>
      </c>
      <c r="F12" s="256" t="str">
        <f>+'PLAN INDICATIVO ORIGINAL '!$D$13</f>
        <v>ATENCIÓN BASICA</v>
      </c>
      <c r="G12" s="256" t="s">
        <v>25</v>
      </c>
      <c r="H12" s="257" t="str">
        <f>+'PLAN INDICATIVO ORIGINAL '!$D$14</f>
        <v>Sostener la Atención Social a la PPL, que les otorgue condiciones dignas en la  Prisionalización.</v>
      </c>
      <c r="I12" s="256" t="s">
        <v>766</v>
      </c>
      <c r="J12" s="265" t="str">
        <f>+'PLAN INDICATIVO ORIGINAL '!$D$19</f>
        <v>SALUD</v>
      </c>
      <c r="K12" s="265" t="s">
        <v>767</v>
      </c>
      <c r="L12" s="142" t="s">
        <v>42</v>
      </c>
      <c r="M12" s="266" t="str">
        <f>+'PLAN INDICATIVO ORIGINAL '!$E$19</f>
        <v>Porcentaje de PPL a cargo del INPEC con cobertura en salud.</v>
      </c>
      <c r="N12" s="267">
        <f>VLOOKUP(L12,'PLAN INDICATIVO ORIGINAL '!$C$13:$M$343,6,0)</f>
        <v>0.9</v>
      </c>
      <c r="O12" s="267">
        <f>VLOOKUP(L12,'PLAN INDICATIVO ORIGINAL '!$C$13:$M$343,7,0)</f>
        <v>0.98</v>
      </c>
      <c r="P12" s="267">
        <f>VLOOKUP(L12,'PLAN INDICATIVO ORIGINAL '!$C$13:$M$343,8,0)</f>
        <v>0.98</v>
      </c>
      <c r="Q12" s="267">
        <f>VLOOKUP(L12,'PLAN INDICATIVO ORIGINAL '!$C$13:$M$343,9,0)</f>
        <v>0.98</v>
      </c>
      <c r="R12" s="267">
        <f>VLOOKUP(L12,'PLAN INDICATIVO ORIGINAL '!$C$13:$M$343,10,0)</f>
        <v>0.98</v>
      </c>
      <c r="S12" s="267" t="str">
        <f>VLOOKUP(L12,'PLAN INDICATIVO ORIGINAL '!$C$13:$M$343,11,0)</f>
        <v>Porcentaje</v>
      </c>
      <c r="T12" s="259" t="e">
        <f>VLOOKUP(L12,'PLAN INDICATIVO ORIGINAL '!$C$13:$M$343,12,0)</f>
        <v>#REF!</v>
      </c>
      <c r="U12" s="259">
        <f t="shared" ref="U12:Z12" si="17">+N12*100</f>
        <v>90</v>
      </c>
      <c r="V12" s="259">
        <f t="shared" si="17"/>
        <v>98</v>
      </c>
      <c r="W12" s="259">
        <f t="shared" si="17"/>
        <v>98</v>
      </c>
      <c r="X12" s="259">
        <f t="shared" si="17"/>
        <v>98</v>
      </c>
      <c r="Y12" s="259">
        <f t="shared" si="17"/>
        <v>98</v>
      </c>
      <c r="Z12" s="259" t="e">
        <f t="shared" si="17"/>
        <v>#VALUE!</v>
      </c>
      <c r="AA12" s="254" t="str">
        <f>+'PLAN INDICATIVO ORIGINAL '!C25</f>
        <v>P181</v>
      </c>
      <c r="AB12" s="254" t="str">
        <f>+'PLAN INDICATIVO ORIGINAL '!D25</f>
        <v>Adaptación del contexto penitenciario del SOGCS documentado</v>
      </c>
      <c r="AC12" s="59" t="str">
        <f>VLOOKUP(AB12,'PLAN INDICATIVO ORIGINAL '!$D$12:$F$313,3,0)</f>
        <v>DIRECCIÓN DE ATENCIÓN Y TRATAMIENTO</v>
      </c>
      <c r="AD12" s="59" t="str">
        <f>+'PLAN INDICATIVO ORIGINAL '!F23</f>
        <v>DIRECCIÓN DE ATENCIÓN Y TRATAMIENTO</v>
      </c>
      <c r="AE12" s="59" t="s">
        <v>764</v>
      </c>
      <c r="AF12" s="260">
        <f>VLOOKUP(AA12,'PLAN INDICATIVO ORIGINAL '!$C$13:$M$343,6,0)</f>
        <v>0</v>
      </c>
      <c r="AG12" s="261">
        <f>VLOOKUP(AA12,'PLAN INDICATIVO ORIGINAL '!$C$13:$M$343,7,0)</f>
        <v>1</v>
      </c>
      <c r="AH12" s="261">
        <f>VLOOKUP(AA12,'PLAN INDICATIVO ORIGINAL '!$C$13:$M$343,8,0)</f>
        <v>0</v>
      </c>
      <c r="AI12" s="261">
        <f>VLOOKUP(AA12,'PLAN INDICATIVO ORIGINAL '!$C$13:$M$343,9,0)</f>
        <v>0</v>
      </c>
      <c r="AJ12" s="261">
        <f>VLOOKUP(AA12,'PLAN INDICATIVO ORIGINAL '!$C$13:$M$343,10,0)</f>
        <v>1</v>
      </c>
      <c r="AK12" s="261" t="str">
        <f>VLOOKUP(AA12,'PLAN INDICATIVO ORIGINAL '!$C$13:$M$343,11,0)</f>
        <v>Número</v>
      </c>
      <c r="AL12" s="262" t="e">
        <f>VLOOKUP(AA12,'PLAN INDICATIVO ORIGINAL '!$C$13:$M$343,12,0)</f>
        <v>#REF!</v>
      </c>
      <c r="AM12" s="263">
        <f t="shared" ref="AM12:AR12" si="18">+AF12</f>
        <v>0</v>
      </c>
      <c r="AN12" s="263">
        <f t="shared" si="18"/>
        <v>1</v>
      </c>
      <c r="AO12" s="263">
        <f t="shared" si="18"/>
        <v>0</v>
      </c>
      <c r="AP12" s="263">
        <f t="shared" si="18"/>
        <v>0</v>
      </c>
      <c r="AQ12" s="263">
        <f t="shared" si="18"/>
        <v>1</v>
      </c>
      <c r="AR12" s="263" t="str">
        <f t="shared" si="18"/>
        <v>Número</v>
      </c>
      <c r="AS12" s="264" t="s">
        <v>765</v>
      </c>
      <c r="AV12" s="214" t="s">
        <v>60</v>
      </c>
      <c r="AW12" s="214" t="s">
        <v>31</v>
      </c>
      <c r="AX12" s="214" t="s">
        <v>764</v>
      </c>
      <c r="BI12" s="254">
        <v>181</v>
      </c>
      <c r="BJ12" s="59" t="s">
        <v>44</v>
      </c>
    </row>
    <row r="13" spans="1:63" ht="54" customHeight="1" x14ac:dyDescent="0.25">
      <c r="A13" s="254">
        <v>94</v>
      </c>
      <c r="B13" s="254" t="str">
        <f t="shared" si="0"/>
        <v>P94</v>
      </c>
      <c r="C13" s="121" t="s">
        <v>99</v>
      </c>
      <c r="D13" s="255" t="s">
        <v>19</v>
      </c>
      <c r="E13" s="74" t="str">
        <f>+'PLAN INDICATIVO ORIGINAL '!$D$12</f>
        <v>ATENCIÓN Y TRATAMIENTO PENITENCIARIO</v>
      </c>
      <c r="F13" s="256" t="str">
        <f>+'PLAN INDICATIVO ORIGINAL '!$D$13</f>
        <v>ATENCIÓN BASICA</v>
      </c>
      <c r="G13" s="256" t="s">
        <v>25</v>
      </c>
      <c r="H13" s="257" t="str">
        <f>+'PLAN INDICATIVO ORIGINAL '!$D$14</f>
        <v>Sostener la Atención Social a la PPL, que les otorgue condiciones dignas en la  Prisionalización.</v>
      </c>
      <c r="I13" s="256" t="s">
        <v>766</v>
      </c>
      <c r="J13" s="265" t="str">
        <f>+'PLAN INDICATIVO ORIGINAL '!$D$19</f>
        <v>SALUD</v>
      </c>
      <c r="K13" s="265" t="s">
        <v>767</v>
      </c>
      <c r="L13" s="142" t="s">
        <v>42</v>
      </c>
      <c r="M13" s="266" t="str">
        <f>+'PLAN INDICATIVO ORIGINAL '!$E$19</f>
        <v>Porcentaje de PPL a cargo del INPEC con cobertura en salud.</v>
      </c>
      <c r="N13" s="267">
        <f>VLOOKUP(L13,'PLAN INDICATIVO ORIGINAL '!$C$13:$M$343,6,0)</f>
        <v>0.9</v>
      </c>
      <c r="O13" s="267">
        <f>VLOOKUP(L13,'PLAN INDICATIVO ORIGINAL '!$C$13:$M$343,7,0)</f>
        <v>0.98</v>
      </c>
      <c r="P13" s="267">
        <f>VLOOKUP(L13,'PLAN INDICATIVO ORIGINAL '!$C$13:$M$343,8,0)</f>
        <v>0.98</v>
      </c>
      <c r="Q13" s="267">
        <f>VLOOKUP(L13,'PLAN INDICATIVO ORIGINAL '!$C$13:$M$343,9,0)</f>
        <v>0.98</v>
      </c>
      <c r="R13" s="267">
        <f>VLOOKUP(L13,'PLAN INDICATIVO ORIGINAL '!$C$13:$M$343,10,0)</f>
        <v>0.98</v>
      </c>
      <c r="S13" s="267" t="str">
        <f>VLOOKUP(L13,'PLAN INDICATIVO ORIGINAL '!$C$13:$M$343,11,0)</f>
        <v>Porcentaje</v>
      </c>
      <c r="T13" s="259" t="e">
        <f>VLOOKUP(L13,'PLAN INDICATIVO ORIGINAL '!$C$13:$M$343,12,0)</f>
        <v>#REF!</v>
      </c>
      <c r="U13" s="259">
        <f t="shared" ref="U13:Z13" si="19">+N13*100</f>
        <v>90</v>
      </c>
      <c r="V13" s="259">
        <f t="shared" si="19"/>
        <v>98</v>
      </c>
      <c r="W13" s="259">
        <f t="shared" si="19"/>
        <v>98</v>
      </c>
      <c r="X13" s="259">
        <f t="shared" si="19"/>
        <v>98</v>
      </c>
      <c r="Y13" s="259">
        <f t="shared" si="19"/>
        <v>98</v>
      </c>
      <c r="Z13" s="259" t="e">
        <f t="shared" si="19"/>
        <v>#VALUE!</v>
      </c>
      <c r="AA13" s="115" t="str">
        <f>+'PLAN INDICATIVO ORIGINAL '!C26</f>
        <v>P94</v>
      </c>
      <c r="AB13" s="254" t="str">
        <f>+'PLAN INDICATIVO ORIGINAL '!D26</f>
        <v>Lineamientos para seguimiento y mejoramiento continuo de las acciones, de salud pública y prevención del riesgo elaborados.</v>
      </c>
      <c r="AC13" s="59" t="str">
        <f>VLOOKUP(AB13,'PLAN INDICATIVO ORIGINAL '!$D$12:$F$313,3,0)</f>
        <v>DIRECCIÓN DE ATENCIÓN Y TRATAMIENTO</v>
      </c>
      <c r="AD13" s="59" t="str">
        <f>+'PLAN INDICATIVO ORIGINAL '!F24</f>
        <v>DIRECCIÓN DE ATENCIÓN Y TRATAMIENTO</v>
      </c>
      <c r="AE13" s="59" t="s">
        <v>764</v>
      </c>
      <c r="AF13" s="271">
        <f>VLOOKUP(AA13,'PLAN INDICATIVO ORIGINAL '!$C$13:$M$343,6,0)</f>
        <v>1</v>
      </c>
      <c r="AG13" s="272">
        <f>VLOOKUP(AA13,'PLAN INDICATIVO ORIGINAL '!$C$13:$M$343,7,0)</f>
        <v>1</v>
      </c>
      <c r="AH13" s="272">
        <f>VLOOKUP(AA13,'PLAN INDICATIVO ORIGINAL '!$C$13:$M$343,8,0)</f>
        <v>1</v>
      </c>
      <c r="AI13" s="272">
        <f>VLOOKUP(AA13,'PLAN INDICATIVO ORIGINAL '!$C$13:$M$343,9,0)</f>
        <v>1</v>
      </c>
      <c r="AJ13" s="272">
        <f>VLOOKUP(AA13,'PLAN INDICATIVO ORIGINAL '!$C$13:$M$343,10,0)</f>
        <v>1</v>
      </c>
      <c r="AK13" s="272" t="str">
        <f>VLOOKUP(AA13,'PLAN INDICATIVO ORIGINAL '!$C$13:$M$343,11,0)</f>
        <v>Número</v>
      </c>
      <c r="AL13" s="262" t="e">
        <f>VLOOKUP(AA13,'PLAN INDICATIVO ORIGINAL '!$C$13:$M$343,12,0)</f>
        <v>#REF!</v>
      </c>
      <c r="AM13" s="273">
        <f t="shared" ref="AM13:AR13" si="20">+AF13</f>
        <v>1</v>
      </c>
      <c r="AN13" s="273">
        <f t="shared" si="20"/>
        <v>1</v>
      </c>
      <c r="AO13" s="273">
        <f t="shared" si="20"/>
        <v>1</v>
      </c>
      <c r="AP13" s="273">
        <f t="shared" si="20"/>
        <v>1</v>
      </c>
      <c r="AQ13" s="273">
        <f t="shared" si="20"/>
        <v>1</v>
      </c>
      <c r="AR13" s="273" t="str">
        <f t="shared" si="20"/>
        <v>Número</v>
      </c>
      <c r="AS13" s="264" t="s">
        <v>765</v>
      </c>
      <c r="AV13" s="214" t="s">
        <v>63</v>
      </c>
      <c r="AW13" s="214" t="s">
        <v>31</v>
      </c>
      <c r="AX13" s="214" t="s">
        <v>764</v>
      </c>
      <c r="BI13" s="254">
        <v>94</v>
      </c>
      <c r="BJ13" s="59" t="s">
        <v>44</v>
      </c>
    </row>
    <row r="14" spans="1:63" ht="54" customHeight="1" x14ac:dyDescent="0.25">
      <c r="A14" s="254">
        <v>182</v>
      </c>
      <c r="B14" s="254"/>
      <c r="C14" s="121" t="s">
        <v>82</v>
      </c>
      <c r="D14" s="255" t="s">
        <v>19</v>
      </c>
      <c r="E14" s="74" t="str">
        <f>+'PLAN INDICATIVO ORIGINAL '!$D$12</f>
        <v>ATENCIÓN Y TRATAMIENTO PENITENCIARIO</v>
      </c>
      <c r="F14" s="256" t="str">
        <f>+'PLAN INDICATIVO ORIGINAL '!$D$13</f>
        <v>ATENCIÓN BASICA</v>
      </c>
      <c r="G14" s="256" t="s">
        <v>25</v>
      </c>
      <c r="H14" s="257" t="str">
        <f>+'PLAN INDICATIVO ORIGINAL '!$D$14</f>
        <v>Sostener la Atención Social a la PPL, que les otorgue condiciones dignas en la  Prisionalización.</v>
      </c>
      <c r="I14" s="256" t="s">
        <v>766</v>
      </c>
      <c r="J14" s="265" t="str">
        <f>+'PLAN INDICATIVO ORIGINAL '!$D$19</f>
        <v>SALUD</v>
      </c>
      <c r="K14" s="265" t="s">
        <v>767</v>
      </c>
      <c r="L14" s="142" t="s">
        <v>42</v>
      </c>
      <c r="M14" s="266" t="str">
        <f>+'PLAN INDICATIVO ORIGINAL '!$E$19</f>
        <v>Porcentaje de PPL a cargo del INPEC con cobertura en salud.</v>
      </c>
      <c r="N14" s="267">
        <f>VLOOKUP(L14,'PLAN INDICATIVO ORIGINAL '!$C$13:$M$343,6,0)</f>
        <v>0.9</v>
      </c>
      <c r="O14" s="267">
        <f>VLOOKUP(L14,'PLAN INDICATIVO ORIGINAL '!$C$13:$M$343,7,0)</f>
        <v>0.98</v>
      </c>
      <c r="P14" s="267">
        <f>VLOOKUP(L14,'PLAN INDICATIVO ORIGINAL '!$C$13:$M$343,8,0)</f>
        <v>0.98</v>
      </c>
      <c r="Q14" s="267">
        <f>VLOOKUP(L14,'PLAN INDICATIVO ORIGINAL '!$C$13:$M$343,9,0)</f>
        <v>0.98</v>
      </c>
      <c r="R14" s="267">
        <f>VLOOKUP(L14,'PLAN INDICATIVO ORIGINAL '!$C$13:$M$343,10,0)</f>
        <v>0.98</v>
      </c>
      <c r="S14" s="267" t="str">
        <f>VLOOKUP(L14,'PLAN INDICATIVO ORIGINAL '!$C$13:$M$343,11,0)</f>
        <v>Porcentaje</v>
      </c>
      <c r="T14" s="259" t="e">
        <f>VLOOKUP(L14,'PLAN INDICATIVO ORIGINAL '!$C$13:$M$343,12,0)</f>
        <v>#REF!</v>
      </c>
      <c r="U14" s="259">
        <f t="shared" ref="U14:Z14" si="21">+N14*100</f>
        <v>90</v>
      </c>
      <c r="V14" s="259">
        <f t="shared" si="21"/>
        <v>98</v>
      </c>
      <c r="W14" s="259">
        <f t="shared" si="21"/>
        <v>98</v>
      </c>
      <c r="X14" s="259">
        <f t="shared" si="21"/>
        <v>98</v>
      </c>
      <c r="Y14" s="259">
        <f t="shared" si="21"/>
        <v>98</v>
      </c>
      <c r="Z14" s="259" t="e">
        <f t="shared" si="21"/>
        <v>#VALUE!</v>
      </c>
      <c r="AA14" s="274"/>
      <c r="AB14" s="274" t="e">
        <f>+'PLAN INDICATIVO ORIGINAL '!#REF!</f>
        <v>#REF!</v>
      </c>
      <c r="AC14" s="275" t="e">
        <f>VLOOKUP(AB14,'PLAN INDICATIVO ORIGINAL '!$D$12:$F$313,3,0)</f>
        <v>#REF!</v>
      </c>
      <c r="AD14" s="59" t="str">
        <f>+'PLAN INDICATIVO ORIGINAL '!F25</f>
        <v>DIRECCIÓN DE ATENCIÓN Y TRATAMIENTO</v>
      </c>
      <c r="AE14" s="275" t="s">
        <v>764</v>
      </c>
      <c r="AF14" s="276"/>
      <c r="AG14" s="277"/>
      <c r="AH14" s="277"/>
      <c r="AI14" s="277"/>
      <c r="AJ14" s="277"/>
      <c r="AK14" s="277"/>
      <c r="AL14" s="278"/>
      <c r="AM14" s="279"/>
      <c r="AN14" s="279"/>
      <c r="AO14" s="279"/>
      <c r="AP14" s="279"/>
      <c r="AQ14" s="279"/>
      <c r="AR14" s="279"/>
      <c r="AS14" s="264" t="s">
        <v>765</v>
      </c>
      <c r="AW14" s="214" t="s">
        <v>31</v>
      </c>
      <c r="AX14" s="214" t="s">
        <v>764</v>
      </c>
      <c r="BI14" s="254">
        <v>182</v>
      </c>
      <c r="BJ14" s="59" t="s">
        <v>44</v>
      </c>
    </row>
    <row r="15" spans="1:63" ht="43.5" customHeight="1" x14ac:dyDescent="0.25">
      <c r="A15" s="254">
        <v>78</v>
      </c>
      <c r="B15" s="254" t="str">
        <f>+AA15</f>
        <v>P78</v>
      </c>
      <c r="C15" s="127" t="s">
        <v>334</v>
      </c>
      <c r="D15" s="255" t="s">
        <v>19</v>
      </c>
      <c r="E15" s="74" t="str">
        <f>+'PLAN INDICATIVO ORIGINAL '!$D$12</f>
        <v>ATENCIÓN Y TRATAMIENTO PENITENCIARIO</v>
      </c>
      <c r="F15" s="256" t="str">
        <f>+'PLAN INDICATIVO ORIGINAL '!$D$13</f>
        <v>ATENCIÓN BASICA</v>
      </c>
      <c r="G15" s="256" t="s">
        <v>25</v>
      </c>
      <c r="H15" s="257" t="str">
        <f>+'PLAN INDICATIVO ORIGINAL '!$D$14</f>
        <v>Sostener la Atención Social a la PPL, que les otorgue condiciones dignas en la  Prisionalización.</v>
      </c>
      <c r="I15" s="256" t="s">
        <v>766</v>
      </c>
      <c r="J15" s="265" t="str">
        <f>+'PLAN INDICATIVO ORIGINAL '!$D$19</f>
        <v>SALUD</v>
      </c>
      <c r="K15" s="265" t="s">
        <v>767</v>
      </c>
      <c r="L15" s="142" t="s">
        <v>42</v>
      </c>
      <c r="M15" s="266" t="str">
        <f>+'PLAN INDICATIVO ORIGINAL '!$E$19</f>
        <v>Porcentaje de PPL a cargo del INPEC con cobertura en salud.</v>
      </c>
      <c r="N15" s="267">
        <f>VLOOKUP(L15,'PLAN INDICATIVO ORIGINAL '!$C$13:$M$343,6,0)</f>
        <v>0.9</v>
      </c>
      <c r="O15" s="267">
        <f>VLOOKUP(L15,'PLAN INDICATIVO ORIGINAL '!$C$13:$M$343,7,0)</f>
        <v>0.98</v>
      </c>
      <c r="P15" s="267">
        <f>VLOOKUP(L15,'PLAN INDICATIVO ORIGINAL '!$C$13:$M$343,8,0)</f>
        <v>0.98</v>
      </c>
      <c r="Q15" s="267">
        <f>VLOOKUP(L15,'PLAN INDICATIVO ORIGINAL '!$C$13:$M$343,9,0)</f>
        <v>0.98</v>
      </c>
      <c r="R15" s="267">
        <f>VLOOKUP(L15,'PLAN INDICATIVO ORIGINAL '!$C$13:$M$343,10,0)</f>
        <v>0.98</v>
      </c>
      <c r="S15" s="267" t="str">
        <f>VLOOKUP(L15,'PLAN INDICATIVO ORIGINAL '!$C$13:$M$343,11,0)</f>
        <v>Porcentaje</v>
      </c>
      <c r="T15" s="259" t="e">
        <f>VLOOKUP(L15,'PLAN INDICATIVO ORIGINAL '!$C$13:$M$343,12,0)</f>
        <v>#REF!</v>
      </c>
      <c r="U15" s="259">
        <f t="shared" ref="U15:Z15" si="22">+N15*100</f>
        <v>90</v>
      </c>
      <c r="V15" s="259">
        <f t="shared" si="22"/>
        <v>98</v>
      </c>
      <c r="W15" s="259">
        <f t="shared" si="22"/>
        <v>98</v>
      </c>
      <c r="X15" s="259">
        <f t="shared" si="22"/>
        <v>98</v>
      </c>
      <c r="Y15" s="259">
        <f t="shared" si="22"/>
        <v>98</v>
      </c>
      <c r="Z15" s="259" t="e">
        <f t="shared" si="22"/>
        <v>#VALUE!</v>
      </c>
      <c r="AA15" s="254" t="str">
        <f>+'PLAN INDICATIVO ORIGINAL '!C27</f>
        <v>P78</v>
      </c>
      <c r="AB15" s="254" t="str">
        <f>+'PLAN INDICATIVO ORIGINAL '!D27</f>
        <v>Informe técnico de seguimiento a la prestación de servicios de salud realizado</v>
      </c>
      <c r="AC15" s="59" t="str">
        <f>VLOOKUP(AB15,'PLAN INDICATIVO ORIGINAL '!$D$12:$F$313,3,0)</f>
        <v>DIRECCIÓN DE ATENCIÓN Y TRATAMIENTO</v>
      </c>
      <c r="AD15" s="59" t="str">
        <f>+'PLAN INDICATIVO ORIGINAL '!F26</f>
        <v>DIRECCIÓN DE ATENCIÓN Y TRATAMIENTO</v>
      </c>
      <c r="AE15" s="59" t="s">
        <v>764</v>
      </c>
      <c r="AF15" s="260">
        <f>VLOOKUP(AA15,'PLAN INDICATIVO ORIGINAL '!$C$13:$M$343,6,0)</f>
        <v>6</v>
      </c>
      <c r="AG15" s="261">
        <f>VLOOKUP(AA15,'PLAN INDICATIVO ORIGINAL '!$C$13:$M$343,7,0)</f>
        <v>12</v>
      </c>
      <c r="AH15" s="261">
        <f>VLOOKUP(AA15,'PLAN INDICATIVO ORIGINAL '!$C$13:$M$343,8,0)</f>
        <v>12</v>
      </c>
      <c r="AI15" s="261">
        <f>VLOOKUP(AA15,'PLAN INDICATIVO ORIGINAL '!$C$13:$M$343,9,0)</f>
        <v>12</v>
      </c>
      <c r="AJ15" s="261">
        <f>VLOOKUP(AA15,'PLAN INDICATIVO ORIGINAL '!$C$13:$M$343,10,0)</f>
        <v>12</v>
      </c>
      <c r="AK15" s="261" t="str">
        <f>VLOOKUP(AA15,'PLAN INDICATIVO ORIGINAL '!$C$13:$M$343,11,0)</f>
        <v>Número</v>
      </c>
      <c r="AL15" s="262" t="e">
        <f>VLOOKUP(AA15,'PLAN INDICATIVO ORIGINAL '!$C$13:$M$343,12,0)</f>
        <v>#REF!</v>
      </c>
      <c r="AM15" s="263">
        <f t="shared" ref="AM15:AR15" si="23">+AF15</f>
        <v>6</v>
      </c>
      <c r="AN15" s="263">
        <f t="shared" si="23"/>
        <v>12</v>
      </c>
      <c r="AO15" s="263">
        <f t="shared" si="23"/>
        <v>12</v>
      </c>
      <c r="AP15" s="263">
        <f t="shared" si="23"/>
        <v>12</v>
      </c>
      <c r="AQ15" s="263">
        <f t="shared" si="23"/>
        <v>12</v>
      </c>
      <c r="AR15" s="263" t="str">
        <f t="shared" si="23"/>
        <v>Número</v>
      </c>
      <c r="AS15" s="264" t="s">
        <v>765</v>
      </c>
      <c r="AV15" s="214" t="s">
        <v>67</v>
      </c>
      <c r="AW15" s="214" t="s">
        <v>31</v>
      </c>
      <c r="AX15" s="214" t="s">
        <v>764</v>
      </c>
      <c r="BI15" s="254">
        <v>78</v>
      </c>
      <c r="BJ15" s="59" t="s">
        <v>44</v>
      </c>
    </row>
    <row r="16" spans="1:63" ht="41.25" customHeight="1" x14ac:dyDescent="0.25">
      <c r="A16" s="254">
        <v>49</v>
      </c>
      <c r="B16" s="254" t="str">
        <f>+AA16</f>
        <v>P49</v>
      </c>
      <c r="C16" s="127" t="s">
        <v>768</v>
      </c>
      <c r="D16" s="255" t="s">
        <v>19</v>
      </c>
      <c r="E16" s="74" t="str">
        <f>+'PLAN INDICATIVO ORIGINAL '!$D$12</f>
        <v>ATENCIÓN Y TRATAMIENTO PENITENCIARIO</v>
      </c>
      <c r="F16" s="256" t="str">
        <f>+'PLAN INDICATIVO ORIGINAL '!$D$13</f>
        <v>ATENCIÓN BASICA</v>
      </c>
      <c r="G16" s="256" t="s">
        <v>25</v>
      </c>
      <c r="H16" s="257" t="str">
        <f>+'PLAN INDICATIVO ORIGINAL '!$D$14</f>
        <v>Sostener la Atención Social a la PPL, que les otorgue condiciones dignas en la  Prisionalización.</v>
      </c>
      <c r="I16" s="256" t="s">
        <v>766</v>
      </c>
      <c r="J16" s="265" t="str">
        <f>+'PLAN INDICATIVO ORIGINAL '!$D$19</f>
        <v>SALUD</v>
      </c>
      <c r="K16" s="265" t="s">
        <v>767</v>
      </c>
      <c r="L16" s="142" t="s">
        <v>42</v>
      </c>
      <c r="M16" s="266" t="str">
        <f>+'PLAN INDICATIVO ORIGINAL '!$E$19</f>
        <v>Porcentaje de PPL a cargo del INPEC con cobertura en salud.</v>
      </c>
      <c r="N16" s="267">
        <f>VLOOKUP(L16,'PLAN INDICATIVO ORIGINAL '!$C$13:$M$343,6,0)</f>
        <v>0.9</v>
      </c>
      <c r="O16" s="267">
        <f>VLOOKUP(L16,'PLAN INDICATIVO ORIGINAL '!$C$13:$M$343,7,0)</f>
        <v>0.98</v>
      </c>
      <c r="P16" s="267">
        <f>VLOOKUP(L16,'PLAN INDICATIVO ORIGINAL '!$C$13:$M$343,8,0)</f>
        <v>0.98</v>
      </c>
      <c r="Q16" s="267">
        <f>VLOOKUP(L16,'PLAN INDICATIVO ORIGINAL '!$C$13:$M$343,9,0)</f>
        <v>0.98</v>
      </c>
      <c r="R16" s="267">
        <f>VLOOKUP(L16,'PLAN INDICATIVO ORIGINAL '!$C$13:$M$343,10,0)</f>
        <v>0.98</v>
      </c>
      <c r="S16" s="267" t="str">
        <f>VLOOKUP(L16,'PLAN INDICATIVO ORIGINAL '!$C$13:$M$343,11,0)</f>
        <v>Porcentaje</v>
      </c>
      <c r="T16" s="259" t="e">
        <f>VLOOKUP(L16,'PLAN INDICATIVO ORIGINAL '!$C$13:$M$343,12,0)</f>
        <v>#REF!</v>
      </c>
      <c r="U16" s="259">
        <f t="shared" ref="U16:Z16" si="24">+N16*100</f>
        <v>90</v>
      </c>
      <c r="V16" s="259">
        <f t="shared" si="24"/>
        <v>98</v>
      </c>
      <c r="W16" s="259">
        <f t="shared" si="24"/>
        <v>98</v>
      </c>
      <c r="X16" s="259">
        <f t="shared" si="24"/>
        <v>98</v>
      </c>
      <c r="Y16" s="259">
        <f t="shared" si="24"/>
        <v>98</v>
      </c>
      <c r="Z16" s="259" t="e">
        <f t="shared" si="24"/>
        <v>#VALUE!</v>
      </c>
      <c r="AA16" s="254" t="str">
        <f>+'PLAN INDICATIVO ORIGINAL '!C28</f>
        <v>P49</v>
      </c>
      <c r="AB16" s="254" t="str">
        <f>+'PLAN INDICATIVO ORIGINAL '!D28</f>
        <v>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v>
      </c>
      <c r="AC16" s="59" t="str">
        <f>+'PLAN INDICATIVO ORIGINAL '!F28</f>
        <v>DIRECCIÓN DE ATENCIÓN Y TRATAMIENTO</v>
      </c>
      <c r="AD16" s="59" t="e">
        <f>+'PLAN INDICATIVO ORIGINAL '!#REF!</f>
        <v>#REF!</v>
      </c>
      <c r="AE16" s="59" t="s">
        <v>764</v>
      </c>
      <c r="AF16" s="268">
        <f>VLOOKUP(AA16,'PLAN INDICATIVO ORIGINAL '!$C$13:$M$343,6,0)</f>
        <v>1</v>
      </c>
      <c r="AG16" s="269">
        <f>VLOOKUP(AA16,'PLAN INDICATIVO ORIGINAL '!$C$13:$M$343,7,0)</f>
        <v>0</v>
      </c>
      <c r="AH16" s="269">
        <f>VLOOKUP(AA16,'PLAN INDICATIVO ORIGINAL '!$C$13:$M$343,8,0)</f>
        <v>0</v>
      </c>
      <c r="AI16" s="269">
        <f>VLOOKUP(AA16,'PLAN INDICATIVO ORIGINAL '!$C$13:$M$343,9,0)</f>
        <v>0</v>
      </c>
      <c r="AJ16" s="269">
        <f>VLOOKUP(AA16,'PLAN INDICATIVO ORIGINAL '!$C$13:$M$343,10,0)</f>
        <v>1</v>
      </c>
      <c r="AK16" s="269" t="str">
        <f>VLOOKUP(AA16,'PLAN INDICATIVO ORIGINAL '!$C$13:$M$343,11,0)</f>
        <v>Porcentaje</v>
      </c>
      <c r="AL16" s="262" t="e">
        <f>VLOOKUP(AA16,'PLAN INDICATIVO ORIGINAL '!$C$13:$M$343,12,0)</f>
        <v>#REF!</v>
      </c>
      <c r="AM16" s="270">
        <f t="shared" ref="AM16:AR16" si="25">+AF16*100</f>
        <v>100</v>
      </c>
      <c r="AN16" s="270">
        <f t="shared" si="25"/>
        <v>0</v>
      </c>
      <c r="AO16" s="270">
        <f t="shared" si="25"/>
        <v>0</v>
      </c>
      <c r="AP16" s="270">
        <f t="shared" si="25"/>
        <v>0</v>
      </c>
      <c r="AQ16" s="270">
        <f t="shared" si="25"/>
        <v>100</v>
      </c>
      <c r="AR16" s="270" t="e">
        <f t="shared" si="25"/>
        <v>#VALUE!</v>
      </c>
      <c r="AS16" s="264" t="s">
        <v>765</v>
      </c>
      <c r="AV16" s="214" t="s">
        <v>70</v>
      </c>
      <c r="AW16" s="214" t="s">
        <v>31</v>
      </c>
      <c r="AX16" s="214" t="s">
        <v>764</v>
      </c>
      <c r="BI16" s="254">
        <v>49</v>
      </c>
      <c r="BJ16" s="59" t="s">
        <v>44</v>
      </c>
    </row>
    <row r="17" spans="1:62" ht="60" customHeight="1" x14ac:dyDescent="0.25">
      <c r="A17" s="254">
        <v>7</v>
      </c>
      <c r="B17" s="254" t="str">
        <f>+AA17</f>
        <v>P7</v>
      </c>
      <c r="C17" s="127" t="s">
        <v>769</v>
      </c>
      <c r="D17" s="255" t="s">
        <v>19</v>
      </c>
      <c r="E17" s="74" t="str">
        <f>+'PLAN INDICATIVO ORIGINAL '!$D$12</f>
        <v>ATENCIÓN Y TRATAMIENTO PENITENCIARIO</v>
      </c>
      <c r="F17" s="256" t="str">
        <f>+'PLAN INDICATIVO ORIGINAL '!$D$13</f>
        <v>ATENCIÓN BASICA</v>
      </c>
      <c r="G17" s="256" t="s">
        <v>25</v>
      </c>
      <c r="H17" s="257" t="str">
        <f>+'PLAN INDICATIVO ORIGINAL '!$D$14</f>
        <v>Sostener la Atención Social a la PPL, que les otorgue condiciones dignas en la  Prisionalización.</v>
      </c>
      <c r="I17" s="256" t="s">
        <v>766</v>
      </c>
      <c r="J17" s="265" t="str">
        <f>+'PLAN INDICATIVO ORIGINAL '!$D$19</f>
        <v>SALUD</v>
      </c>
      <c r="K17" s="265" t="s">
        <v>767</v>
      </c>
      <c r="L17" s="142" t="s">
        <v>42</v>
      </c>
      <c r="M17" s="266" t="str">
        <f>+'PLAN INDICATIVO ORIGINAL '!$E$19</f>
        <v>Porcentaje de PPL a cargo del INPEC con cobertura en salud.</v>
      </c>
      <c r="N17" s="267">
        <f>VLOOKUP(L17,'PLAN INDICATIVO ORIGINAL '!$C$13:$M$343,6,0)</f>
        <v>0.9</v>
      </c>
      <c r="O17" s="267">
        <f>VLOOKUP(L17,'PLAN INDICATIVO ORIGINAL '!$C$13:$M$343,7,0)</f>
        <v>0.98</v>
      </c>
      <c r="P17" s="267">
        <f>VLOOKUP(L17,'PLAN INDICATIVO ORIGINAL '!$C$13:$M$343,8,0)</f>
        <v>0.98</v>
      </c>
      <c r="Q17" s="267">
        <f>VLOOKUP(L17,'PLAN INDICATIVO ORIGINAL '!$C$13:$M$343,9,0)</f>
        <v>0.98</v>
      </c>
      <c r="R17" s="267">
        <f>VLOOKUP(L17,'PLAN INDICATIVO ORIGINAL '!$C$13:$M$343,10,0)</f>
        <v>0.98</v>
      </c>
      <c r="S17" s="267" t="str">
        <f>VLOOKUP(L17,'PLAN INDICATIVO ORIGINAL '!$C$13:$M$343,11,0)</f>
        <v>Porcentaje</v>
      </c>
      <c r="T17" s="259" t="e">
        <f>VLOOKUP(L17,'PLAN INDICATIVO ORIGINAL '!$C$13:$M$343,12,0)</f>
        <v>#REF!</v>
      </c>
      <c r="U17" s="259">
        <f t="shared" ref="U17:Z17" si="26">+N17*100</f>
        <v>90</v>
      </c>
      <c r="V17" s="259">
        <f t="shared" si="26"/>
        <v>98</v>
      </c>
      <c r="W17" s="259">
        <f t="shared" si="26"/>
        <v>98</v>
      </c>
      <c r="X17" s="259">
        <f t="shared" si="26"/>
        <v>98</v>
      </c>
      <c r="Y17" s="259">
        <f t="shared" si="26"/>
        <v>98</v>
      </c>
      <c r="Z17" s="259" t="e">
        <f t="shared" si="26"/>
        <v>#VALUE!</v>
      </c>
      <c r="AA17" s="254" t="str">
        <f>+'PLAN INDICATIVO ORIGINAL '!C29</f>
        <v>P7</v>
      </c>
      <c r="AB17" s="254" t="str">
        <f>+'PLAN INDICATIVO ORIGINAL '!D29</f>
        <v xml:space="preserve">Capacitaciones tendientes a sensibilizar a las Direcciones Regionales sobre el estado actual de las áreas de sanidad para el cumplimiento del Sistema Obligatorio de Garantía de Calidad en Salud en el contexto Penitenciario y Carcelario realizadas. </v>
      </c>
      <c r="AC17" s="59" t="str">
        <f>VLOOKUP(AB17,'PLAN INDICATIVO ORIGINAL '!$D$12:$F$313,3,0)</f>
        <v>DIRECCIÓN DE ATENCIÓN Y TRATAMIENTO</v>
      </c>
      <c r="AD17" s="59" t="str">
        <f>+'PLAN INDICATIVO ORIGINAL '!F27</f>
        <v>DIRECCIÓN DE ATENCIÓN Y TRATAMIENTO</v>
      </c>
      <c r="AE17" s="59" t="s">
        <v>764</v>
      </c>
      <c r="AF17" s="260">
        <f>VLOOKUP(AA17,'PLAN INDICATIVO ORIGINAL '!$C$13:$M$343,6,0)</f>
        <v>6</v>
      </c>
      <c r="AG17" s="261">
        <f>VLOOKUP(AA17,'PLAN INDICATIVO ORIGINAL '!$C$13:$M$343,7,0)</f>
        <v>6</v>
      </c>
      <c r="AH17" s="261">
        <f>VLOOKUP(AA17,'PLAN INDICATIVO ORIGINAL '!$C$13:$M$343,8,0)</f>
        <v>6</v>
      </c>
      <c r="AI17" s="261">
        <f>VLOOKUP(AA17,'PLAN INDICATIVO ORIGINAL '!$C$13:$M$343,9,0)</f>
        <v>6</v>
      </c>
      <c r="AJ17" s="261">
        <f>VLOOKUP(AA17,'PLAN INDICATIVO ORIGINAL '!$C$13:$M$343,10,0)</f>
        <v>6</v>
      </c>
      <c r="AK17" s="261" t="str">
        <f>VLOOKUP(AA17,'PLAN INDICATIVO ORIGINAL '!$C$13:$M$343,11,0)</f>
        <v>Número</v>
      </c>
      <c r="AL17" s="262" t="e">
        <f>VLOOKUP(AA17,'PLAN INDICATIVO ORIGINAL '!$C$13:$M$343,12,0)</f>
        <v>#REF!</v>
      </c>
      <c r="AM17" s="263">
        <f t="shared" ref="AM17:AR17" si="27">+AF17</f>
        <v>6</v>
      </c>
      <c r="AN17" s="263">
        <f t="shared" si="27"/>
        <v>6</v>
      </c>
      <c r="AO17" s="263">
        <f t="shared" si="27"/>
        <v>6</v>
      </c>
      <c r="AP17" s="263">
        <f t="shared" si="27"/>
        <v>6</v>
      </c>
      <c r="AQ17" s="263">
        <f t="shared" si="27"/>
        <v>6</v>
      </c>
      <c r="AR17" s="263" t="str">
        <f t="shared" si="27"/>
        <v>Número</v>
      </c>
      <c r="AS17" s="264" t="s">
        <v>765</v>
      </c>
      <c r="AV17" s="214" t="s">
        <v>73</v>
      </c>
      <c r="AW17" s="214" t="s">
        <v>31</v>
      </c>
      <c r="AX17" s="214" t="s">
        <v>764</v>
      </c>
      <c r="BI17" s="254">
        <v>7</v>
      </c>
      <c r="BJ17" s="59" t="s">
        <v>44</v>
      </c>
    </row>
    <row r="18" spans="1:62" ht="44.25" customHeight="1" x14ac:dyDescent="0.25">
      <c r="A18" s="254">
        <v>87</v>
      </c>
      <c r="B18" s="254" t="str">
        <f>+AA18</f>
        <v>P87</v>
      </c>
      <c r="C18" s="127" t="s">
        <v>770</v>
      </c>
      <c r="D18" s="255" t="s">
        <v>19</v>
      </c>
      <c r="E18" s="74" t="str">
        <f>+'PLAN INDICATIVO ORIGINAL '!$D$12</f>
        <v>ATENCIÓN Y TRATAMIENTO PENITENCIARIO</v>
      </c>
      <c r="F18" s="256" t="str">
        <f>+'PLAN INDICATIVO ORIGINAL '!$D$13</f>
        <v>ATENCIÓN BASICA</v>
      </c>
      <c r="G18" s="256" t="s">
        <v>25</v>
      </c>
      <c r="H18" s="257" t="str">
        <f>+'PLAN INDICATIVO ORIGINAL '!$D$14</f>
        <v>Sostener la Atención Social a la PPL, que les otorgue condiciones dignas en la  Prisionalización.</v>
      </c>
      <c r="I18" s="256" t="s">
        <v>766</v>
      </c>
      <c r="J18" s="265" t="str">
        <f>+'PLAN INDICATIVO ORIGINAL '!$D$19</f>
        <v>SALUD</v>
      </c>
      <c r="K18" s="265" t="s">
        <v>767</v>
      </c>
      <c r="L18" s="142" t="s">
        <v>42</v>
      </c>
      <c r="M18" s="266" t="str">
        <f>+'PLAN INDICATIVO ORIGINAL '!$E$19</f>
        <v>Porcentaje de PPL a cargo del INPEC con cobertura en salud.</v>
      </c>
      <c r="N18" s="267">
        <f>VLOOKUP(L18,'PLAN INDICATIVO ORIGINAL '!$C$13:$M$343,6,0)</f>
        <v>0.9</v>
      </c>
      <c r="O18" s="267">
        <f>VLOOKUP(L18,'PLAN INDICATIVO ORIGINAL '!$C$13:$M$343,7,0)</f>
        <v>0.98</v>
      </c>
      <c r="P18" s="267">
        <f>VLOOKUP(L18,'PLAN INDICATIVO ORIGINAL '!$C$13:$M$343,8,0)</f>
        <v>0.98</v>
      </c>
      <c r="Q18" s="267">
        <f>VLOOKUP(L18,'PLAN INDICATIVO ORIGINAL '!$C$13:$M$343,9,0)</f>
        <v>0.98</v>
      </c>
      <c r="R18" s="267">
        <f>VLOOKUP(L18,'PLAN INDICATIVO ORIGINAL '!$C$13:$M$343,10,0)</f>
        <v>0.98</v>
      </c>
      <c r="S18" s="267" t="str">
        <f>VLOOKUP(L18,'PLAN INDICATIVO ORIGINAL '!$C$13:$M$343,11,0)</f>
        <v>Porcentaje</v>
      </c>
      <c r="T18" s="259" t="e">
        <f>VLOOKUP(L18,'PLAN INDICATIVO ORIGINAL '!$C$13:$M$343,12,0)</f>
        <v>#REF!</v>
      </c>
      <c r="U18" s="259">
        <f t="shared" ref="U18:Z18" si="28">+N18*100</f>
        <v>90</v>
      </c>
      <c r="V18" s="259">
        <f t="shared" si="28"/>
        <v>98</v>
      </c>
      <c r="W18" s="259">
        <f t="shared" si="28"/>
        <v>98</v>
      </c>
      <c r="X18" s="259">
        <f t="shared" si="28"/>
        <v>98</v>
      </c>
      <c r="Y18" s="259">
        <f t="shared" si="28"/>
        <v>98</v>
      </c>
      <c r="Z18" s="259" t="e">
        <f t="shared" si="28"/>
        <v>#VALUE!</v>
      </c>
      <c r="AA18" s="254" t="str">
        <f>+'PLAN INDICATIVO ORIGINAL '!C30</f>
        <v>P87</v>
      </c>
      <c r="AB18" s="254" t="str">
        <f>+'PLAN INDICATIVO ORIGINAL '!D30</f>
        <v>ERON capacitados en  prevención del consumo de sustancias psicoactivas (SPA)</v>
      </c>
      <c r="AC18" s="59" t="str">
        <f>VLOOKUP(AB18,'PLAN INDICATIVO ORIGINAL '!$D$12:$F$313,3,0)</f>
        <v>DIRECCIÓN DE ATENCIÓN Y TRATAMIENTO</v>
      </c>
      <c r="AD18" s="59" t="str">
        <f>+'PLAN INDICATIVO ORIGINAL '!F28</f>
        <v>DIRECCIÓN DE ATENCIÓN Y TRATAMIENTO</v>
      </c>
      <c r="AE18" s="59" t="s">
        <v>764</v>
      </c>
      <c r="AF18" s="260">
        <f>VLOOKUP(AA18,'PLAN INDICATIVO ORIGINAL '!$C$13:$M$343,6,0)</f>
        <v>10</v>
      </c>
      <c r="AG18" s="261">
        <f>VLOOKUP(AA18,'PLAN INDICATIVO ORIGINAL '!$C$13:$M$343,7,0)</f>
        <v>10</v>
      </c>
      <c r="AH18" s="261">
        <f>VLOOKUP(AA18,'PLAN INDICATIVO ORIGINAL '!$C$13:$M$343,8,0)</f>
        <v>10</v>
      </c>
      <c r="AI18" s="261">
        <f>VLOOKUP(AA18,'PLAN INDICATIVO ORIGINAL '!$C$13:$M$343,9,0)</f>
        <v>10</v>
      </c>
      <c r="AJ18" s="261">
        <f>VLOOKUP(AA18,'PLAN INDICATIVO ORIGINAL '!$C$13:$M$343,10,0)</f>
        <v>40</v>
      </c>
      <c r="AK18" s="261" t="str">
        <f>VLOOKUP(AA18,'PLAN INDICATIVO ORIGINAL '!$C$13:$M$343,11,0)</f>
        <v>Número</v>
      </c>
      <c r="AL18" s="262" t="e">
        <f>VLOOKUP(AA18,'PLAN INDICATIVO ORIGINAL '!$C$13:$M$343,12,0)</f>
        <v>#REF!</v>
      </c>
      <c r="AM18" s="263">
        <f t="shared" ref="AM18:AR18" si="29">+AF18</f>
        <v>10</v>
      </c>
      <c r="AN18" s="263">
        <f t="shared" si="29"/>
        <v>10</v>
      </c>
      <c r="AO18" s="263">
        <f t="shared" si="29"/>
        <v>10</v>
      </c>
      <c r="AP18" s="263">
        <f t="shared" si="29"/>
        <v>10</v>
      </c>
      <c r="AQ18" s="263">
        <f t="shared" si="29"/>
        <v>40</v>
      </c>
      <c r="AR18" s="263" t="str">
        <f t="shared" si="29"/>
        <v>Número</v>
      </c>
      <c r="AS18" s="264" t="s">
        <v>765</v>
      </c>
      <c r="AV18" s="214" t="s">
        <v>76</v>
      </c>
      <c r="AW18" s="214" t="s">
        <v>31</v>
      </c>
      <c r="AX18" s="214" t="s">
        <v>764</v>
      </c>
      <c r="BI18" s="254">
        <v>87</v>
      </c>
      <c r="BJ18" s="59" t="s">
        <v>44</v>
      </c>
    </row>
    <row r="19" spans="1:62" ht="62.25" customHeight="1" x14ac:dyDescent="0.25">
      <c r="A19" s="165">
        <v>95</v>
      </c>
      <c r="B19" s="254" t="s">
        <v>79</v>
      </c>
      <c r="C19" s="136" t="s">
        <v>771</v>
      </c>
      <c r="D19" s="255" t="s">
        <v>19</v>
      </c>
      <c r="E19" s="74" t="str">
        <f>+'PLAN INDICATIVO ORIGINAL '!$D$12</f>
        <v>ATENCIÓN Y TRATAMIENTO PENITENCIARIO</v>
      </c>
      <c r="F19" s="256" t="str">
        <f>+'PLAN INDICATIVO ORIGINAL '!$D$13</f>
        <v>ATENCIÓN BASICA</v>
      </c>
      <c r="G19" s="256" t="s">
        <v>25</v>
      </c>
      <c r="H19" s="257" t="str">
        <f>+'PLAN INDICATIVO ORIGINAL '!$D$14</f>
        <v>Sostener la Atención Social a la PPL, que les otorgue condiciones dignas en la  Prisionalización.</v>
      </c>
      <c r="I19" s="256" t="s">
        <v>766</v>
      </c>
      <c r="J19" s="265" t="str">
        <f>+'PLAN INDICATIVO ORIGINAL '!$D$19</f>
        <v>SALUD</v>
      </c>
      <c r="K19" s="265" t="s">
        <v>767</v>
      </c>
      <c r="L19" s="142" t="s">
        <v>42</v>
      </c>
      <c r="M19" s="266" t="str">
        <f>+'PLAN INDICATIVO ORIGINAL '!$E$19</f>
        <v>Porcentaje de PPL a cargo del INPEC con cobertura en salud.</v>
      </c>
      <c r="N19" s="267">
        <f>VLOOKUP(L19,'PLAN INDICATIVO ORIGINAL '!$C$13:$M$343,6,0)</f>
        <v>0.9</v>
      </c>
      <c r="O19" s="267">
        <f>VLOOKUP(L19,'PLAN INDICATIVO ORIGINAL '!$C$13:$M$343,7,0)</f>
        <v>0.98</v>
      </c>
      <c r="P19" s="267">
        <f>VLOOKUP(L19,'PLAN INDICATIVO ORIGINAL '!$C$13:$M$343,8,0)</f>
        <v>0.98</v>
      </c>
      <c r="Q19" s="267">
        <f>VLOOKUP(L19,'PLAN INDICATIVO ORIGINAL '!$C$13:$M$343,9,0)</f>
        <v>0.98</v>
      </c>
      <c r="R19" s="267">
        <f>VLOOKUP(L19,'PLAN INDICATIVO ORIGINAL '!$C$13:$M$343,10,0)</f>
        <v>0.98</v>
      </c>
      <c r="S19" s="267" t="str">
        <f>VLOOKUP(L19,'PLAN INDICATIVO ORIGINAL '!$C$13:$M$343,11,0)</f>
        <v>Porcentaje</v>
      </c>
      <c r="T19" s="259" t="e">
        <f>VLOOKUP(L19,'PLAN INDICATIVO ORIGINAL '!$C$13:$M$343,12,0)</f>
        <v>#REF!</v>
      </c>
      <c r="U19" s="259">
        <f t="shared" ref="U19:Z19" si="30">+N19*100</f>
        <v>90</v>
      </c>
      <c r="V19" s="259">
        <f t="shared" si="30"/>
        <v>98</v>
      </c>
      <c r="W19" s="259">
        <f t="shared" si="30"/>
        <v>98</v>
      </c>
      <c r="X19" s="259">
        <f t="shared" si="30"/>
        <v>98</v>
      </c>
      <c r="Y19" s="259">
        <f t="shared" si="30"/>
        <v>98</v>
      </c>
      <c r="Z19" s="259" t="e">
        <f t="shared" si="30"/>
        <v>#VALUE!</v>
      </c>
      <c r="AA19" s="254" t="s">
        <v>79</v>
      </c>
      <c r="AB19" s="254" t="str">
        <f>+'PLAN INDICATIVO ORIGINAL '!D31</f>
        <v>Comunidad terapéutica constituida como estrategia de intervención en el Establecimiento Penitenciario de Mediana Seguridad y Carcelario de Cali</v>
      </c>
      <c r="AC19" s="59" t="str">
        <f>VLOOKUP(AB19,'PLAN INDICATIVO ORIGINAL '!$D$12:$F$313,3,0)</f>
        <v>ESTABLECIMIENTO DE RECLUSIÓN DE CALI</v>
      </c>
      <c r="AD19" s="59" t="str">
        <f>VLOOKUP(AB19,'PLAN INDICATIVO ORIGINAL '!$D$12:$F$313,3,0)</f>
        <v>ESTABLECIMIENTO DE RECLUSIÓN DE CALI</v>
      </c>
      <c r="AE19" s="59" t="s">
        <v>772</v>
      </c>
      <c r="AF19" s="268">
        <f>VLOOKUP(AA19,'PLAN INDICATIVO ORIGINAL '!$C$13:$M$343,6,0)</f>
        <v>0.33</v>
      </c>
      <c r="AG19" s="269">
        <f>VLOOKUP(AA19,'PLAN INDICATIVO ORIGINAL '!$C$13:$M$343,7,0)</f>
        <v>0.66</v>
      </c>
      <c r="AH19" s="269">
        <f>VLOOKUP(AA19,'PLAN INDICATIVO ORIGINAL '!$C$13:$M$343,8,0)</f>
        <v>1</v>
      </c>
      <c r="AI19" s="269">
        <f>VLOOKUP(AA19,'PLAN INDICATIVO ORIGINAL '!$C$13:$M$343,9,0)</f>
        <v>0</v>
      </c>
      <c r="AJ19" s="269">
        <f>VLOOKUP(AA19,'PLAN INDICATIVO ORIGINAL '!$C$13:$M$343,10,0)</f>
        <v>1</v>
      </c>
      <c r="AK19" s="269" t="str">
        <f>VLOOKUP(AA19,'PLAN INDICATIVO ORIGINAL '!$C$13:$M$343,11,0)</f>
        <v>Porcentaje</v>
      </c>
      <c r="AL19" s="262" t="e">
        <f>VLOOKUP(AA19,'PLAN INDICATIVO ORIGINAL '!$C$13:$M$343,12,0)</f>
        <v>#REF!</v>
      </c>
      <c r="AM19" s="263">
        <f t="shared" ref="AM19:AR19" si="31">+AF19*100</f>
        <v>33</v>
      </c>
      <c r="AN19" s="263">
        <f t="shared" si="31"/>
        <v>66</v>
      </c>
      <c r="AO19" s="263">
        <f t="shared" si="31"/>
        <v>100</v>
      </c>
      <c r="AP19" s="263">
        <f t="shared" si="31"/>
        <v>0</v>
      </c>
      <c r="AQ19" s="263">
        <f t="shared" si="31"/>
        <v>100</v>
      </c>
      <c r="AR19" s="263" t="e">
        <f t="shared" si="31"/>
        <v>#VALUE!</v>
      </c>
      <c r="AS19" s="264" t="s">
        <v>765</v>
      </c>
      <c r="AV19" s="214" t="s">
        <v>79</v>
      </c>
      <c r="AW19" s="214" t="s">
        <v>81</v>
      </c>
      <c r="AX19" s="214" t="s">
        <v>772</v>
      </c>
      <c r="BI19" s="165">
        <v>95</v>
      </c>
      <c r="BJ19" s="59" t="s">
        <v>81</v>
      </c>
    </row>
    <row r="20" spans="1:62" ht="62.25" customHeight="1" x14ac:dyDescent="0.25">
      <c r="A20" s="165">
        <v>257</v>
      </c>
      <c r="B20" s="254" t="s">
        <v>83</v>
      </c>
      <c r="C20" s="136" t="s">
        <v>771</v>
      </c>
      <c r="D20" s="255" t="s">
        <v>19</v>
      </c>
      <c r="E20" s="74" t="str">
        <f>+'PLAN INDICATIVO ORIGINAL '!$D$12</f>
        <v>ATENCIÓN Y TRATAMIENTO PENITENCIARIO</v>
      </c>
      <c r="F20" s="256" t="str">
        <f>+'PLAN INDICATIVO ORIGINAL '!$D$13</f>
        <v>ATENCIÓN BASICA</v>
      </c>
      <c r="G20" s="256" t="s">
        <v>25</v>
      </c>
      <c r="H20" s="257" t="str">
        <f>+'PLAN INDICATIVO ORIGINAL '!$D$14</f>
        <v>Sostener la Atención Social a la PPL, que les otorgue condiciones dignas en la  Prisionalización.</v>
      </c>
      <c r="I20" s="256" t="s">
        <v>766</v>
      </c>
      <c r="J20" s="265" t="str">
        <f>+'PLAN INDICATIVO ORIGINAL '!$D$19</f>
        <v>SALUD</v>
      </c>
      <c r="K20" s="265" t="s">
        <v>767</v>
      </c>
      <c r="L20" s="142" t="s">
        <v>42</v>
      </c>
      <c r="M20" s="266" t="str">
        <f>+'PLAN INDICATIVO ORIGINAL '!$E$19</f>
        <v>Porcentaje de PPL a cargo del INPEC con cobertura en salud.</v>
      </c>
      <c r="N20" s="267">
        <f>VLOOKUP(L20,'PLAN INDICATIVO ORIGINAL '!$C$13:$M$343,6,0)</f>
        <v>0.9</v>
      </c>
      <c r="O20" s="267">
        <f>VLOOKUP(L20,'PLAN INDICATIVO ORIGINAL '!$C$13:$M$343,7,0)</f>
        <v>0.98</v>
      </c>
      <c r="P20" s="267">
        <f>VLOOKUP(L20,'PLAN INDICATIVO ORIGINAL '!$C$13:$M$343,8,0)</f>
        <v>0.98</v>
      </c>
      <c r="Q20" s="267">
        <f>VLOOKUP(L20,'PLAN INDICATIVO ORIGINAL '!$C$13:$M$343,9,0)</f>
        <v>0.98</v>
      </c>
      <c r="R20" s="267">
        <f>VLOOKUP(L20,'PLAN INDICATIVO ORIGINAL '!$C$13:$M$343,10,0)</f>
        <v>0.98</v>
      </c>
      <c r="S20" s="267" t="str">
        <f>VLOOKUP(L20,'PLAN INDICATIVO ORIGINAL '!$C$13:$M$343,11,0)</f>
        <v>Porcentaje</v>
      </c>
      <c r="T20" s="259" t="e">
        <f>VLOOKUP(L20,'PLAN INDICATIVO ORIGINAL '!$C$13:$M$343,12,0)</f>
        <v>#REF!</v>
      </c>
      <c r="U20" s="259">
        <f t="shared" ref="U20:Z20" si="32">+N20*100</f>
        <v>90</v>
      </c>
      <c r="V20" s="259">
        <f t="shared" si="32"/>
        <v>98</v>
      </c>
      <c r="W20" s="259">
        <f t="shared" si="32"/>
        <v>98</v>
      </c>
      <c r="X20" s="259">
        <f t="shared" si="32"/>
        <v>98</v>
      </c>
      <c r="Y20" s="259">
        <f t="shared" si="32"/>
        <v>98</v>
      </c>
      <c r="Z20" s="259" t="e">
        <f t="shared" si="32"/>
        <v>#VALUE!</v>
      </c>
      <c r="AA20" s="254" t="str">
        <f>+'PLAN INDICATIVO ORIGINAL '!C32</f>
        <v>P257</v>
      </c>
      <c r="AB20" s="254" t="str">
        <f>+'PLAN INDICATIVO ORIGINAL '!D32</f>
        <v>Lineamiento e implementación de acciones de prácticas de salubridad e higiene en la gestión del riesgo de desastres y atención de emergencias en los ERON</v>
      </c>
      <c r="AC20" s="59" t="str">
        <f>VLOOKUP(AB20,'PLAN INDICATIVO ORIGINAL '!$D$12:$F$313,3,0)</f>
        <v>DIRECCIÓN DE ATENCIÓN Y TRATAMIENTO</v>
      </c>
      <c r="AD20" s="59" t="str">
        <f>VLOOKUP(AB20,'PLAN INDICATIVO ORIGINAL '!$D$12:$F$313,3,0)</f>
        <v>DIRECCIÓN DE ATENCIÓN Y TRATAMIENTO</v>
      </c>
      <c r="AE20" s="59" t="s">
        <v>764</v>
      </c>
      <c r="AF20" s="268">
        <f>VLOOKUP(AA20,'PLAN INDICATIVO ORIGINAL '!$C$13:$M$343,6,0)</f>
        <v>1</v>
      </c>
      <c r="AG20" s="269">
        <f>VLOOKUP(AA20,'PLAN INDICATIVO ORIGINAL '!$C$13:$M$343,7,0)</f>
        <v>1</v>
      </c>
      <c r="AH20" s="269">
        <f>VLOOKUP(AA20,'PLAN INDICATIVO ORIGINAL '!$C$13:$M$343,8,0)</f>
        <v>1</v>
      </c>
      <c r="AI20" s="269">
        <f>VLOOKUP(AA20,'PLAN INDICATIVO ORIGINAL '!$C$13:$M$343,9,0)</f>
        <v>1</v>
      </c>
      <c r="AJ20" s="269">
        <f>VLOOKUP(AA20,'PLAN INDICATIVO ORIGINAL '!$C$13:$M$343,10,0)</f>
        <v>1</v>
      </c>
      <c r="AK20" s="269" t="str">
        <f>VLOOKUP(AA20,'PLAN INDICATIVO ORIGINAL '!$C$13:$M$343,11,0)</f>
        <v>Porcentaje</v>
      </c>
      <c r="AL20" s="262" t="e">
        <f>VLOOKUP(AA20,'PLAN INDICATIVO ORIGINAL '!$C$13:$M$343,12,0)</f>
        <v>#REF!</v>
      </c>
      <c r="AM20" s="263">
        <f t="shared" ref="AM20:AR20" si="33">+AF20*100</f>
        <v>100</v>
      </c>
      <c r="AN20" s="263">
        <f t="shared" si="33"/>
        <v>100</v>
      </c>
      <c r="AO20" s="263">
        <f t="shared" si="33"/>
        <v>100</v>
      </c>
      <c r="AP20" s="263">
        <f t="shared" si="33"/>
        <v>100</v>
      </c>
      <c r="AQ20" s="263">
        <f t="shared" si="33"/>
        <v>100</v>
      </c>
      <c r="AR20" s="263" t="e">
        <f t="shared" si="33"/>
        <v>#VALUE!</v>
      </c>
      <c r="AS20" s="264"/>
      <c r="BI20" s="165"/>
      <c r="BJ20" s="59"/>
    </row>
    <row r="21" spans="1:62" ht="56.25" customHeight="1" x14ac:dyDescent="0.25">
      <c r="A21" s="165">
        <v>97</v>
      </c>
      <c r="B21" s="254" t="str">
        <f t="shared" ref="B21:B83" si="34">+AA21</f>
        <v>P97</v>
      </c>
      <c r="C21" s="136" t="s">
        <v>36</v>
      </c>
      <c r="D21" s="255" t="s">
        <v>19</v>
      </c>
      <c r="E21" s="74" t="str">
        <f>+'PLAN INDICATIVO ORIGINAL '!$D$12</f>
        <v>ATENCIÓN Y TRATAMIENTO PENITENCIARIO</v>
      </c>
      <c r="F21" s="256" t="str">
        <f>+'PLAN INDICATIVO ORIGINAL '!$D$13</f>
        <v>ATENCIÓN BASICA</v>
      </c>
      <c r="G21" s="256" t="s">
        <v>25</v>
      </c>
      <c r="H21" s="257" t="str">
        <f>+'PLAN INDICATIVO ORIGINAL '!$D$14</f>
        <v>Sostener la Atención Social a la PPL, que les otorgue condiciones dignas en la  Prisionalización.</v>
      </c>
      <c r="I21" s="256" t="s">
        <v>773</v>
      </c>
      <c r="J21" s="265" t="str">
        <f>+'PLAN INDICATIVO ORIGINAL '!$D$55</f>
        <v>TRATAMIENTO PENITENCIARIO</v>
      </c>
      <c r="K21" s="265" t="s">
        <v>767</v>
      </c>
      <c r="L21" s="142"/>
      <c r="M21" s="266"/>
      <c r="N21" s="259"/>
      <c r="O21" s="259"/>
      <c r="P21" s="259"/>
      <c r="Q21" s="259"/>
      <c r="R21" s="259"/>
      <c r="S21" s="259"/>
      <c r="T21" s="259"/>
      <c r="U21" s="259"/>
      <c r="V21" s="259"/>
      <c r="W21" s="259"/>
      <c r="X21" s="259"/>
      <c r="Y21" s="259"/>
      <c r="Z21" s="259" t="s">
        <v>774</v>
      </c>
      <c r="AA21" s="115" t="str">
        <f>+'PLAN INDICATIVO ORIGINAL '!C60</f>
        <v>P97</v>
      </c>
      <c r="AB21" s="165" t="str">
        <f>+'PLAN INDICATIVO ORIGINAL '!D60</f>
        <v xml:space="preserve">Instrumento de Valoración Integral al Condenado -IVIC actualizado </v>
      </c>
      <c r="AC21" s="59" t="str">
        <f>VLOOKUP(AB21,'PLAN INDICATIVO ORIGINAL '!$D$12:$F$313,3,0)</f>
        <v>DIRECCIÓN DE ATENCIÓN Y TRATAMIENTO</v>
      </c>
      <c r="AD21" s="59" t="str">
        <f>+'PLAN INDICATIVO ORIGINAL '!F30</f>
        <v>DIRECCIÓN DE ATENCIÓN Y TRATAMIENTO</v>
      </c>
      <c r="AE21" s="59" t="s">
        <v>764</v>
      </c>
      <c r="AF21" s="268">
        <f>VLOOKUP(AA21,'PLAN INDICATIVO ORIGINAL '!$C$13:$M$343,6,0)</f>
        <v>0.2</v>
      </c>
      <c r="AG21" s="269">
        <f>VLOOKUP(AA21,'PLAN INDICATIVO ORIGINAL '!$C$13:$M$343,7,0)</f>
        <v>0.4</v>
      </c>
      <c r="AH21" s="269">
        <f>VLOOKUP(AA21,'PLAN INDICATIVO ORIGINAL '!$C$13:$M$343,8,0)</f>
        <v>0.4</v>
      </c>
      <c r="AI21" s="269">
        <f>VLOOKUP(AA21,'PLAN INDICATIVO ORIGINAL '!$C$13:$M$343,9,0)</f>
        <v>0</v>
      </c>
      <c r="AJ21" s="269">
        <f>VLOOKUP(AA21,'PLAN INDICATIVO ORIGINAL '!$C$13:$M$343,10,0)</f>
        <v>1</v>
      </c>
      <c r="AK21" s="269" t="str">
        <f>VLOOKUP(AA21,'PLAN INDICATIVO ORIGINAL '!$C$13:$M$343,11,0)</f>
        <v>Porcentaje</v>
      </c>
      <c r="AL21" s="262" t="e">
        <f>VLOOKUP(AA21,'PLAN INDICATIVO ORIGINAL '!$C$13:$M$343,12,0)</f>
        <v>#REF!</v>
      </c>
      <c r="AM21" s="270">
        <f t="shared" ref="AM21:AR21" si="35">+AF21*100</f>
        <v>20</v>
      </c>
      <c r="AN21" s="270">
        <f t="shared" si="35"/>
        <v>40</v>
      </c>
      <c r="AO21" s="270">
        <f t="shared" si="35"/>
        <v>40</v>
      </c>
      <c r="AP21" s="270">
        <f t="shared" si="35"/>
        <v>0</v>
      </c>
      <c r="AQ21" s="270">
        <f t="shared" si="35"/>
        <v>100</v>
      </c>
      <c r="AR21" s="270" t="e">
        <f t="shared" si="35"/>
        <v>#VALUE!</v>
      </c>
      <c r="AS21" s="264" t="s">
        <v>765</v>
      </c>
      <c r="AV21" s="214" t="s">
        <v>153</v>
      </c>
      <c r="AW21" s="214" t="s">
        <v>31</v>
      </c>
      <c r="AX21" s="214" t="s">
        <v>764</v>
      </c>
      <c r="BI21" s="165">
        <v>97</v>
      </c>
      <c r="BJ21" s="59" t="s">
        <v>88</v>
      </c>
    </row>
    <row r="22" spans="1:62" ht="56.25" customHeight="1" x14ac:dyDescent="0.25">
      <c r="A22" s="165">
        <v>98</v>
      </c>
      <c r="B22" s="254" t="str">
        <f t="shared" si="34"/>
        <v>P98</v>
      </c>
      <c r="C22" s="136" t="s">
        <v>50</v>
      </c>
      <c r="D22" s="255" t="s">
        <v>19</v>
      </c>
      <c r="E22" s="74" t="str">
        <f>+'PLAN INDICATIVO ORIGINAL '!$D$12</f>
        <v>ATENCIÓN Y TRATAMIENTO PENITENCIARIO</v>
      </c>
      <c r="F22" s="256" t="str">
        <f>+'PLAN INDICATIVO ORIGINAL '!$D$13</f>
        <v>ATENCIÓN BASICA</v>
      </c>
      <c r="G22" s="256" t="s">
        <v>25</v>
      </c>
      <c r="H22" s="257" t="str">
        <f>+'PLAN INDICATIVO ORIGINAL '!$D$14</f>
        <v>Sostener la Atención Social a la PPL, que les otorgue condiciones dignas en la  Prisionalización.</v>
      </c>
      <c r="I22" s="256" t="s">
        <v>773</v>
      </c>
      <c r="J22" s="265" t="str">
        <f>+'PLAN INDICATIVO ORIGINAL '!$D$55</f>
        <v>TRATAMIENTO PENITENCIARIO</v>
      </c>
      <c r="K22" s="265" t="s">
        <v>767</v>
      </c>
      <c r="L22" s="142"/>
      <c r="M22" s="266"/>
      <c r="N22" s="259"/>
      <c r="O22" s="259"/>
      <c r="P22" s="259"/>
      <c r="Q22" s="259"/>
      <c r="R22" s="259"/>
      <c r="S22" s="259"/>
      <c r="T22" s="259"/>
      <c r="U22" s="259"/>
      <c r="V22" s="259"/>
      <c r="W22" s="259"/>
      <c r="X22" s="259"/>
      <c r="Y22" s="259"/>
      <c r="Z22" s="259" t="s">
        <v>774</v>
      </c>
      <c r="AA22" s="115" t="str">
        <f>+'PLAN INDICATIVO ORIGINAL '!C61</f>
        <v>P98</v>
      </c>
      <c r="AB22" s="165" t="str">
        <f>+'PLAN INDICATIVO ORIGINAL '!D61</f>
        <v xml:space="preserve"> Instrumento para la valoración de reincidencia diseñado e implementado</v>
      </c>
      <c r="AC22" s="59" t="str">
        <f>VLOOKUP(AB22,'PLAN INDICATIVO ORIGINAL '!$D$12:$F$313,3,0)</f>
        <v>DIRECCIÓN DE ATENCIÓN Y TRATAMIENTO</v>
      </c>
      <c r="AD22" s="59" t="str">
        <f>+'PLAN INDICATIVO ORIGINAL '!F31</f>
        <v>ESTABLECIMIENTO DE RECLUSIÓN DE CALI</v>
      </c>
      <c r="AE22" s="59" t="s">
        <v>764</v>
      </c>
      <c r="AF22" s="268">
        <f>VLOOKUP(AA22,'PLAN INDICATIVO ORIGINAL '!$C$13:$M$343,6,0)</f>
        <v>0.2</v>
      </c>
      <c r="AG22" s="269">
        <f>VLOOKUP(AA22,'PLAN INDICATIVO ORIGINAL '!$C$13:$M$343,7,0)</f>
        <v>0</v>
      </c>
      <c r="AH22" s="269">
        <f>VLOOKUP(AA22,'PLAN INDICATIVO ORIGINAL '!$C$13:$M$343,8,0)</f>
        <v>0.4</v>
      </c>
      <c r="AI22" s="269">
        <f>VLOOKUP(AA22,'PLAN INDICATIVO ORIGINAL '!$C$13:$M$343,9,0)</f>
        <v>0.4</v>
      </c>
      <c r="AJ22" s="269">
        <f>VLOOKUP(AA22,'PLAN INDICATIVO ORIGINAL '!$C$13:$M$343,10,0)</f>
        <v>1</v>
      </c>
      <c r="AK22" s="269" t="str">
        <f>VLOOKUP(AA22,'PLAN INDICATIVO ORIGINAL '!$C$13:$M$343,11,0)</f>
        <v>Porcentaje</v>
      </c>
      <c r="AL22" s="262" t="e">
        <f>VLOOKUP(AA22,'PLAN INDICATIVO ORIGINAL '!$C$13:$M$343,12,0)</f>
        <v>#REF!</v>
      </c>
      <c r="AM22" s="270">
        <f t="shared" ref="AM22:AR22" si="36">+AF22*100</f>
        <v>20</v>
      </c>
      <c r="AN22" s="270">
        <f t="shared" si="36"/>
        <v>0</v>
      </c>
      <c r="AO22" s="270">
        <f t="shared" si="36"/>
        <v>40</v>
      </c>
      <c r="AP22" s="270">
        <f t="shared" si="36"/>
        <v>40</v>
      </c>
      <c r="AQ22" s="270">
        <f t="shared" si="36"/>
        <v>100</v>
      </c>
      <c r="AR22" s="270" t="e">
        <f t="shared" si="36"/>
        <v>#VALUE!</v>
      </c>
      <c r="AS22" s="264" t="s">
        <v>765</v>
      </c>
      <c r="AV22" s="214" t="s">
        <v>155</v>
      </c>
      <c r="AW22" s="214" t="s">
        <v>31</v>
      </c>
      <c r="AX22" s="214" t="s">
        <v>764</v>
      </c>
      <c r="BI22" s="165">
        <v>98</v>
      </c>
      <c r="BJ22" s="59" t="s">
        <v>88</v>
      </c>
    </row>
    <row r="23" spans="1:62" ht="69" customHeight="1" x14ac:dyDescent="0.25">
      <c r="A23" s="254">
        <v>99</v>
      </c>
      <c r="B23" s="254" t="str">
        <f t="shared" si="34"/>
        <v>P99</v>
      </c>
      <c r="C23" s="121" t="s">
        <v>53</v>
      </c>
      <c r="D23" s="255" t="s">
        <v>19</v>
      </c>
      <c r="E23" s="74" t="str">
        <f>+'PLAN INDICATIVO ORIGINAL '!$D$12</f>
        <v>ATENCIÓN Y TRATAMIENTO PENITENCIARIO</v>
      </c>
      <c r="F23" s="256" t="str">
        <f>+'PLAN INDICATIVO ORIGINAL '!$D$13</f>
        <v>ATENCIÓN BASICA</v>
      </c>
      <c r="G23" s="256" t="s">
        <v>25</v>
      </c>
      <c r="H23" s="257" t="str">
        <f>+'PLAN INDICATIVO ORIGINAL '!$D$14</f>
        <v>Sostener la Atención Social a la PPL, que les otorgue condiciones dignas en la  Prisionalización.</v>
      </c>
      <c r="I23" s="256" t="s">
        <v>775</v>
      </c>
      <c r="J23" s="265" t="str">
        <f>+'PLAN INDICATIVO ORIGINAL '!$D$33</f>
        <v>ATENCIÓN PSICOSOCIAL</v>
      </c>
      <c r="K23" s="265" t="s">
        <v>767</v>
      </c>
      <c r="L23" s="142" t="s">
        <v>86</v>
      </c>
      <c r="M23" s="266" t="str">
        <f>+'PLAN INDICATIVO ORIGINAL '!$E$33</f>
        <v>Porcentaje de PPL con elementos de dotación de ingreso.</v>
      </c>
      <c r="N23" s="267">
        <f>VLOOKUP(L23,'PLAN INDICATIVO ORIGINAL '!$C$13:$M$343,6,0)</f>
        <v>0.97</v>
      </c>
      <c r="O23" s="267">
        <f>VLOOKUP(L23,'PLAN INDICATIVO ORIGINAL '!$C$13:$M$343,7,0)</f>
        <v>0.97</v>
      </c>
      <c r="P23" s="267">
        <f>VLOOKUP(L23,'PLAN INDICATIVO ORIGINAL '!$C$13:$M$343,8,0)</f>
        <v>0.98</v>
      </c>
      <c r="Q23" s="267">
        <f>VLOOKUP(L23,'PLAN INDICATIVO ORIGINAL '!$C$13:$M$343,9,0)</f>
        <v>0.98</v>
      </c>
      <c r="R23" s="267">
        <f>VLOOKUP(L23,'PLAN INDICATIVO ORIGINAL '!$C$13:$M$343,10,0)</f>
        <v>0.98</v>
      </c>
      <c r="S23" s="267" t="str">
        <f>VLOOKUP(L23,'PLAN INDICATIVO ORIGINAL '!$C$13:$M$343,11,0)</f>
        <v>Porcentaje</v>
      </c>
      <c r="T23" s="259" t="e">
        <f>VLOOKUP(L23,'PLAN INDICATIVO ORIGINAL '!$C$13:$M$343,12,0)</f>
        <v>#REF!</v>
      </c>
      <c r="U23" s="259">
        <f t="shared" ref="U23:Z23" si="37">+N23*100</f>
        <v>97</v>
      </c>
      <c r="V23" s="259">
        <f t="shared" si="37"/>
        <v>97</v>
      </c>
      <c r="W23" s="259">
        <f t="shared" si="37"/>
        <v>98</v>
      </c>
      <c r="X23" s="259">
        <f t="shared" si="37"/>
        <v>98</v>
      </c>
      <c r="Y23" s="259">
        <f t="shared" si="37"/>
        <v>98</v>
      </c>
      <c r="Z23" s="259" t="e">
        <f t="shared" si="37"/>
        <v>#VALUE!</v>
      </c>
      <c r="AA23" s="115" t="str">
        <f>+'PLAN INDICATIVO ORIGINAL '!C34</f>
        <v>P99</v>
      </c>
      <c r="AB23" s="254" t="str">
        <f>+'PLAN INDICATIVO ORIGINAL '!D34</f>
        <v>Curso virtual  para servidores penitenciarios como un proceso de formación frente a la problemática de tentativa de suicidio y casos suicidas para internos  diseñado y realizado.</v>
      </c>
      <c r="AC23" s="59" t="str">
        <f>VLOOKUP(AB23,'PLAN INDICATIVO ORIGINAL '!$D$12:$F$313,3,0)</f>
        <v>DIRECCIÓN DE ATENCIÓN Y TRATAMIENTO</v>
      </c>
      <c r="AD23" s="59" t="str">
        <f>+'PLAN INDICATIVO ORIGINAL '!F33</f>
        <v>SUBDIRECCIÓN DE ATENCIÓN PSICOSOCIAL</v>
      </c>
      <c r="AE23" s="59" t="s">
        <v>764</v>
      </c>
      <c r="AF23" s="268">
        <f>VLOOKUP(AA23,'PLAN INDICATIVO ORIGINAL '!$C$13:$M$343,6,0)</f>
        <v>0.5</v>
      </c>
      <c r="AG23" s="269">
        <f>VLOOKUP(AA23,'PLAN INDICATIVO ORIGINAL '!$C$13:$M$343,7,0)</f>
        <v>0.5</v>
      </c>
      <c r="AH23" s="269">
        <f>VLOOKUP(AA23,'PLAN INDICATIVO ORIGINAL '!$C$13:$M$343,8,0)</f>
        <v>0</v>
      </c>
      <c r="AI23" s="269">
        <f>VLOOKUP(AA23,'PLAN INDICATIVO ORIGINAL '!$C$13:$M$343,9,0)</f>
        <v>0</v>
      </c>
      <c r="AJ23" s="269">
        <f>VLOOKUP(AA23,'PLAN INDICATIVO ORIGINAL '!$C$13:$M$343,10,0)</f>
        <v>1</v>
      </c>
      <c r="AK23" s="269" t="str">
        <f>VLOOKUP(AA23,'PLAN INDICATIVO ORIGINAL '!$C$13:$M$343,11,0)</f>
        <v>Porcentaje</v>
      </c>
      <c r="AL23" s="262" t="e">
        <f>VLOOKUP(AA23,'PLAN INDICATIVO ORIGINAL '!$C$13:$M$343,12,0)</f>
        <v>#REF!</v>
      </c>
      <c r="AM23" s="270">
        <f t="shared" ref="AM23:AR23" si="38">+AF23*100</f>
        <v>50</v>
      </c>
      <c r="AN23" s="270">
        <f t="shared" si="38"/>
        <v>50</v>
      </c>
      <c r="AO23" s="270">
        <f t="shared" si="38"/>
        <v>0</v>
      </c>
      <c r="AP23" s="270">
        <f t="shared" si="38"/>
        <v>0</v>
      </c>
      <c r="AQ23" s="270">
        <f t="shared" si="38"/>
        <v>100</v>
      </c>
      <c r="AR23" s="270" t="e">
        <f t="shared" si="38"/>
        <v>#VALUE!</v>
      </c>
      <c r="AS23" s="264" t="s">
        <v>765</v>
      </c>
      <c r="AV23" s="214" t="s">
        <v>89</v>
      </c>
      <c r="AW23" s="214" t="s">
        <v>31</v>
      </c>
      <c r="AX23" s="214" t="s">
        <v>764</v>
      </c>
      <c r="BI23" s="254">
        <v>99</v>
      </c>
      <c r="BJ23" s="59" t="s">
        <v>88</v>
      </c>
    </row>
    <row r="24" spans="1:62" ht="56.25" customHeight="1" x14ac:dyDescent="0.25">
      <c r="A24" s="254">
        <v>100</v>
      </c>
      <c r="B24" s="254" t="str">
        <f t="shared" si="34"/>
        <v>P100</v>
      </c>
      <c r="C24" s="121" t="s">
        <v>56</v>
      </c>
      <c r="D24" s="255" t="s">
        <v>19</v>
      </c>
      <c r="E24" s="74" t="str">
        <f>+'PLAN INDICATIVO ORIGINAL '!$D$12</f>
        <v>ATENCIÓN Y TRATAMIENTO PENITENCIARIO</v>
      </c>
      <c r="F24" s="256" t="str">
        <f>+'PLAN INDICATIVO ORIGINAL '!$D$13</f>
        <v>ATENCIÓN BASICA</v>
      </c>
      <c r="G24" s="256" t="s">
        <v>25</v>
      </c>
      <c r="H24" s="257" t="str">
        <f>+'PLAN INDICATIVO ORIGINAL '!$D$14</f>
        <v>Sostener la Atención Social a la PPL, que les otorgue condiciones dignas en la  Prisionalización.</v>
      </c>
      <c r="I24" s="256" t="s">
        <v>775</v>
      </c>
      <c r="J24" s="265" t="str">
        <f>+'PLAN INDICATIVO ORIGINAL '!$D$33</f>
        <v>ATENCIÓN PSICOSOCIAL</v>
      </c>
      <c r="K24" s="265" t="s">
        <v>767</v>
      </c>
      <c r="L24" s="142" t="s">
        <v>86</v>
      </c>
      <c r="M24" s="266" t="str">
        <f>+'PLAN INDICATIVO ORIGINAL '!$E$33</f>
        <v>Porcentaje de PPL con elementos de dotación de ingreso.</v>
      </c>
      <c r="N24" s="267">
        <f>VLOOKUP(L24,'PLAN INDICATIVO ORIGINAL '!$C$13:$M$343,6,0)</f>
        <v>0.97</v>
      </c>
      <c r="O24" s="267">
        <f>VLOOKUP(L24,'PLAN INDICATIVO ORIGINAL '!$C$13:$M$343,7,0)</f>
        <v>0.97</v>
      </c>
      <c r="P24" s="267">
        <f>VLOOKUP(L24,'PLAN INDICATIVO ORIGINAL '!$C$13:$M$343,8,0)</f>
        <v>0.98</v>
      </c>
      <c r="Q24" s="267">
        <f>VLOOKUP(L24,'PLAN INDICATIVO ORIGINAL '!$C$13:$M$343,9,0)</f>
        <v>0.98</v>
      </c>
      <c r="R24" s="267">
        <f>VLOOKUP(L24,'PLAN INDICATIVO ORIGINAL '!$C$13:$M$343,10,0)</f>
        <v>0.98</v>
      </c>
      <c r="S24" s="267" t="str">
        <f>VLOOKUP(L24,'PLAN INDICATIVO ORIGINAL '!$C$13:$M$343,11,0)</f>
        <v>Porcentaje</v>
      </c>
      <c r="T24" s="259" t="e">
        <f>VLOOKUP(L24,'PLAN INDICATIVO ORIGINAL '!$C$13:$M$343,12,0)</f>
        <v>#REF!</v>
      </c>
      <c r="U24" s="259">
        <f t="shared" ref="U24:Z24" si="39">+N24*100</f>
        <v>97</v>
      </c>
      <c r="V24" s="259">
        <f t="shared" si="39"/>
        <v>97</v>
      </c>
      <c r="W24" s="259">
        <f t="shared" si="39"/>
        <v>98</v>
      </c>
      <c r="X24" s="259">
        <f t="shared" si="39"/>
        <v>98</v>
      </c>
      <c r="Y24" s="259">
        <f t="shared" si="39"/>
        <v>98</v>
      </c>
      <c r="Z24" s="259" t="e">
        <f t="shared" si="39"/>
        <v>#VALUE!</v>
      </c>
      <c r="AA24" s="115" t="str">
        <f>+'PLAN INDICATIVO ORIGINAL '!C35</f>
        <v>P100</v>
      </c>
      <c r="AB24" s="254" t="str">
        <f>+'PLAN INDICATIVO ORIGINAL '!D35</f>
        <v>Informes de seguimiento a los proyectos y programas tendientes a la atención psicosocial de la población de internos, elaborados.</v>
      </c>
      <c r="AC24" s="59" t="str">
        <f>VLOOKUP(AB24,'PLAN INDICATIVO ORIGINAL '!$D$12:$F$313,3,0)</f>
        <v>DIRECCIÓN DE ATENCIÓN Y TRATAMIENTO</v>
      </c>
      <c r="AD24" s="59" t="str">
        <f>+'PLAN INDICATIVO ORIGINAL '!F34</f>
        <v>DIRECCIÓN DE ATENCIÓN Y TRATAMIENTO</v>
      </c>
      <c r="AE24" s="59" t="s">
        <v>764</v>
      </c>
      <c r="AF24" s="260">
        <f>VLOOKUP(AA24,'PLAN INDICATIVO ORIGINAL '!$C$13:$M$343,6,0)</f>
        <v>6</v>
      </c>
      <c r="AG24" s="261">
        <f>VLOOKUP(AA24,'PLAN INDICATIVO ORIGINAL '!$C$13:$M$343,7,0)</f>
        <v>8</v>
      </c>
      <c r="AH24" s="261">
        <f>VLOOKUP(AA24,'PLAN INDICATIVO ORIGINAL '!$C$13:$M$343,8,0)</f>
        <v>8</v>
      </c>
      <c r="AI24" s="261">
        <f>VLOOKUP(AA24,'PLAN INDICATIVO ORIGINAL '!$C$13:$M$343,9,0)</f>
        <v>8</v>
      </c>
      <c r="AJ24" s="261">
        <f>VLOOKUP(AA24,'PLAN INDICATIVO ORIGINAL '!$C$13:$M$343,10,0)</f>
        <v>30</v>
      </c>
      <c r="AK24" s="261" t="str">
        <f>VLOOKUP(AA24,'PLAN INDICATIVO ORIGINAL '!$C$13:$M$343,11,0)</f>
        <v>Número</v>
      </c>
      <c r="AL24" s="262" t="e">
        <f>VLOOKUP(AA24,'PLAN INDICATIVO ORIGINAL '!$C$13:$M$343,12,0)</f>
        <v>#REF!</v>
      </c>
      <c r="AM24" s="263">
        <f t="shared" ref="AM24:AR24" si="40">+AF24</f>
        <v>6</v>
      </c>
      <c r="AN24" s="263">
        <f t="shared" si="40"/>
        <v>8</v>
      </c>
      <c r="AO24" s="263">
        <f t="shared" si="40"/>
        <v>8</v>
      </c>
      <c r="AP24" s="263">
        <f t="shared" si="40"/>
        <v>8</v>
      </c>
      <c r="AQ24" s="263">
        <f t="shared" si="40"/>
        <v>30</v>
      </c>
      <c r="AR24" s="263" t="str">
        <f t="shared" si="40"/>
        <v>Número</v>
      </c>
      <c r="AS24" s="264" t="s">
        <v>765</v>
      </c>
      <c r="AV24" s="214" t="s">
        <v>91</v>
      </c>
      <c r="AW24" s="214" t="s">
        <v>31</v>
      </c>
      <c r="AX24" s="214" t="s">
        <v>764</v>
      </c>
      <c r="BI24" s="254">
        <v>100</v>
      </c>
      <c r="BJ24" s="59" t="s">
        <v>88</v>
      </c>
    </row>
    <row r="25" spans="1:62" ht="56.25" customHeight="1" x14ac:dyDescent="0.25">
      <c r="A25" s="254">
        <v>101</v>
      </c>
      <c r="B25" s="254" t="str">
        <f t="shared" si="34"/>
        <v>P101</v>
      </c>
      <c r="C25" s="121" t="s">
        <v>59</v>
      </c>
      <c r="D25" s="255" t="s">
        <v>19</v>
      </c>
      <c r="E25" s="74" t="str">
        <f>+'PLAN INDICATIVO ORIGINAL '!$D$12</f>
        <v>ATENCIÓN Y TRATAMIENTO PENITENCIARIO</v>
      </c>
      <c r="F25" s="256" t="str">
        <f>+'PLAN INDICATIVO ORIGINAL '!$D$13</f>
        <v>ATENCIÓN BASICA</v>
      </c>
      <c r="G25" s="256" t="s">
        <v>25</v>
      </c>
      <c r="H25" s="257" t="str">
        <f>+'PLAN INDICATIVO ORIGINAL '!$D$14</f>
        <v>Sostener la Atención Social a la PPL, que les otorgue condiciones dignas en la  Prisionalización.</v>
      </c>
      <c r="I25" s="256" t="s">
        <v>775</v>
      </c>
      <c r="J25" s="265" t="str">
        <f>+'PLAN INDICATIVO ORIGINAL '!$D$33</f>
        <v>ATENCIÓN PSICOSOCIAL</v>
      </c>
      <c r="K25" s="265" t="s">
        <v>767</v>
      </c>
      <c r="L25" s="142" t="s">
        <v>86</v>
      </c>
      <c r="M25" s="266" t="str">
        <f>+'PLAN INDICATIVO ORIGINAL '!$E$33</f>
        <v>Porcentaje de PPL con elementos de dotación de ingreso.</v>
      </c>
      <c r="N25" s="267">
        <f>VLOOKUP(L25,'PLAN INDICATIVO ORIGINAL '!$C$13:$M$343,6,0)</f>
        <v>0.97</v>
      </c>
      <c r="O25" s="267">
        <f>VLOOKUP(L25,'PLAN INDICATIVO ORIGINAL '!$C$13:$M$343,7,0)</f>
        <v>0.97</v>
      </c>
      <c r="P25" s="267">
        <f>VLOOKUP(L25,'PLAN INDICATIVO ORIGINAL '!$C$13:$M$343,8,0)</f>
        <v>0.98</v>
      </c>
      <c r="Q25" s="267">
        <f>VLOOKUP(L25,'PLAN INDICATIVO ORIGINAL '!$C$13:$M$343,9,0)</f>
        <v>0.98</v>
      </c>
      <c r="R25" s="267">
        <f>VLOOKUP(L25,'PLAN INDICATIVO ORIGINAL '!$C$13:$M$343,10,0)</f>
        <v>0.98</v>
      </c>
      <c r="S25" s="267" t="str">
        <f>VLOOKUP(L25,'PLAN INDICATIVO ORIGINAL '!$C$13:$M$343,11,0)</f>
        <v>Porcentaje</v>
      </c>
      <c r="T25" s="259" t="e">
        <f>VLOOKUP(L25,'PLAN INDICATIVO ORIGINAL '!$C$13:$M$343,12,0)</f>
        <v>#REF!</v>
      </c>
      <c r="U25" s="259">
        <f t="shared" ref="U25:Z25" si="41">+N25*100</f>
        <v>97</v>
      </c>
      <c r="V25" s="259">
        <f t="shared" si="41"/>
        <v>97</v>
      </c>
      <c r="W25" s="259">
        <f t="shared" si="41"/>
        <v>98</v>
      </c>
      <c r="X25" s="259">
        <f t="shared" si="41"/>
        <v>98</v>
      </c>
      <c r="Y25" s="259">
        <f t="shared" si="41"/>
        <v>98</v>
      </c>
      <c r="Z25" s="259" t="e">
        <f t="shared" si="41"/>
        <v>#VALUE!</v>
      </c>
      <c r="AA25" s="115" t="str">
        <f>+'PLAN INDICATIVO ORIGINAL '!C36</f>
        <v>P101</v>
      </c>
      <c r="AB25" s="254" t="str">
        <f>+'PLAN INDICATIVO ORIGINAL '!D36</f>
        <v>Lineamientos para la atención e intervención sicológica de la población reclusa en los establecimientos de reclusión, diseñados</v>
      </c>
      <c r="AC25" s="59" t="str">
        <f>VLOOKUP(AB25,'PLAN INDICATIVO ORIGINAL '!$D$12:$F$313,3,0)</f>
        <v>DIRECCIÓN DE ATENCIÓN Y TRATAMIENTO</v>
      </c>
      <c r="AD25" s="59" t="str">
        <f>+'PLAN INDICATIVO ORIGINAL '!F35</f>
        <v>DIRECCIÓN DE ATENCIÓN Y TRATAMIENTO</v>
      </c>
      <c r="AE25" s="59" t="s">
        <v>764</v>
      </c>
      <c r="AF25" s="268">
        <f>VLOOKUP(AA25,'PLAN INDICATIVO ORIGINAL '!$C$13:$M$343,6,0)</f>
        <v>1</v>
      </c>
      <c r="AG25" s="269">
        <f>VLOOKUP(AA25,'PLAN INDICATIVO ORIGINAL '!$C$13:$M$343,7,0)</f>
        <v>1</v>
      </c>
      <c r="AH25" s="269">
        <f>VLOOKUP(AA25,'PLAN INDICATIVO ORIGINAL '!$C$13:$M$343,8,0)</f>
        <v>1</v>
      </c>
      <c r="AI25" s="269">
        <f>VLOOKUP(AA25,'PLAN INDICATIVO ORIGINAL '!$C$13:$M$343,9,0)</f>
        <v>1</v>
      </c>
      <c r="AJ25" s="269">
        <f>VLOOKUP(AA25,'PLAN INDICATIVO ORIGINAL '!$C$13:$M$343,10,0)</f>
        <v>1</v>
      </c>
      <c r="AK25" s="269" t="str">
        <f>VLOOKUP(AA25,'PLAN INDICATIVO ORIGINAL '!$C$13:$M$343,11,0)</f>
        <v>Porcentaje</v>
      </c>
      <c r="AL25" s="262" t="e">
        <f>VLOOKUP(AA25,'PLAN INDICATIVO ORIGINAL '!$C$13:$M$343,12,0)</f>
        <v>#REF!</v>
      </c>
      <c r="AM25" s="270">
        <f t="shared" ref="AM25:AR25" si="42">+AF25*100</f>
        <v>100</v>
      </c>
      <c r="AN25" s="270">
        <f t="shared" si="42"/>
        <v>100</v>
      </c>
      <c r="AO25" s="270">
        <f t="shared" si="42"/>
        <v>100</v>
      </c>
      <c r="AP25" s="270">
        <f t="shared" si="42"/>
        <v>100</v>
      </c>
      <c r="AQ25" s="270">
        <f t="shared" si="42"/>
        <v>100</v>
      </c>
      <c r="AR25" s="270" t="e">
        <f t="shared" si="42"/>
        <v>#VALUE!</v>
      </c>
      <c r="AS25" s="264" t="s">
        <v>765</v>
      </c>
      <c r="AV25" s="214" t="s">
        <v>93</v>
      </c>
      <c r="AW25" s="214" t="s">
        <v>31</v>
      </c>
      <c r="AX25" s="214" t="s">
        <v>764</v>
      </c>
      <c r="BI25" s="254">
        <v>101</v>
      </c>
      <c r="BJ25" s="59" t="s">
        <v>88</v>
      </c>
    </row>
    <row r="26" spans="1:62" ht="56.25" customHeight="1" x14ac:dyDescent="0.25">
      <c r="A26" s="254">
        <v>102</v>
      </c>
      <c r="B26" s="254" t="str">
        <f t="shared" si="34"/>
        <v>P102</v>
      </c>
      <c r="C26" s="121" t="s">
        <v>62</v>
      </c>
      <c r="D26" s="255" t="s">
        <v>19</v>
      </c>
      <c r="E26" s="74" t="str">
        <f>+'PLAN INDICATIVO ORIGINAL '!$D$12</f>
        <v>ATENCIÓN Y TRATAMIENTO PENITENCIARIO</v>
      </c>
      <c r="F26" s="256" t="str">
        <f>+'PLAN INDICATIVO ORIGINAL '!$D$13</f>
        <v>ATENCIÓN BASICA</v>
      </c>
      <c r="G26" s="256" t="s">
        <v>25</v>
      </c>
      <c r="H26" s="257" t="str">
        <f>+'PLAN INDICATIVO ORIGINAL '!$D$14</f>
        <v>Sostener la Atención Social a la PPL, que les otorgue condiciones dignas en la  Prisionalización.</v>
      </c>
      <c r="I26" s="256" t="s">
        <v>775</v>
      </c>
      <c r="J26" s="265" t="str">
        <f>+'PLAN INDICATIVO ORIGINAL '!$D$33</f>
        <v>ATENCIÓN PSICOSOCIAL</v>
      </c>
      <c r="K26" s="265" t="s">
        <v>767</v>
      </c>
      <c r="L26" s="142" t="s">
        <v>86</v>
      </c>
      <c r="M26" s="266" t="str">
        <f>+'PLAN INDICATIVO ORIGINAL '!$E$33</f>
        <v>Porcentaje de PPL con elementos de dotación de ingreso.</v>
      </c>
      <c r="N26" s="267">
        <f>VLOOKUP(L26,'PLAN INDICATIVO ORIGINAL '!$C$13:$M$343,6,0)</f>
        <v>0.97</v>
      </c>
      <c r="O26" s="267">
        <f>VLOOKUP(L26,'PLAN INDICATIVO ORIGINAL '!$C$13:$M$343,7,0)</f>
        <v>0.97</v>
      </c>
      <c r="P26" s="267">
        <f>VLOOKUP(L26,'PLAN INDICATIVO ORIGINAL '!$C$13:$M$343,8,0)</f>
        <v>0.98</v>
      </c>
      <c r="Q26" s="267">
        <f>VLOOKUP(L26,'PLAN INDICATIVO ORIGINAL '!$C$13:$M$343,9,0)</f>
        <v>0.98</v>
      </c>
      <c r="R26" s="267">
        <f>VLOOKUP(L26,'PLAN INDICATIVO ORIGINAL '!$C$13:$M$343,10,0)</f>
        <v>0.98</v>
      </c>
      <c r="S26" s="267" t="str">
        <f>VLOOKUP(L26,'PLAN INDICATIVO ORIGINAL '!$C$13:$M$343,11,0)</f>
        <v>Porcentaje</v>
      </c>
      <c r="T26" s="259" t="e">
        <f>VLOOKUP(L26,'PLAN INDICATIVO ORIGINAL '!$C$13:$M$343,12,0)</f>
        <v>#REF!</v>
      </c>
      <c r="U26" s="259">
        <f t="shared" ref="U26:Z26" si="43">+N26*100</f>
        <v>97</v>
      </c>
      <c r="V26" s="259">
        <f t="shared" si="43"/>
        <v>97</v>
      </c>
      <c r="W26" s="259">
        <f t="shared" si="43"/>
        <v>98</v>
      </c>
      <c r="X26" s="259">
        <f t="shared" si="43"/>
        <v>98</v>
      </c>
      <c r="Y26" s="259">
        <f t="shared" si="43"/>
        <v>98</v>
      </c>
      <c r="Z26" s="259" t="e">
        <f t="shared" si="43"/>
        <v>#VALUE!</v>
      </c>
      <c r="AA26" s="115" t="str">
        <f>+'PLAN INDICATIVO ORIGINAL '!C37</f>
        <v>P102</v>
      </c>
      <c r="AB26" s="254" t="str">
        <f>+'PLAN INDICATIVO ORIGINAL '!D37</f>
        <v xml:space="preserve">Convenio suscritos con  entidades externas, públicas o privadas, locales, regionales, nacionales o internacionales, para la ejecución de los programas y proyectos de atención psicosocial. </v>
      </c>
      <c r="AC26" s="59" t="str">
        <f>VLOOKUP(AB26,'PLAN INDICATIVO ORIGINAL '!$D$12:$F$313,3,0)</f>
        <v>DIRECCIÓN DE ATENCIÓN Y TRATAMIENTO</v>
      </c>
      <c r="AD26" s="59" t="str">
        <f>+'PLAN INDICATIVO ORIGINAL '!F36</f>
        <v>DIRECCIÓN DE ATENCIÓN Y TRATAMIENTO</v>
      </c>
      <c r="AE26" s="59" t="s">
        <v>764</v>
      </c>
      <c r="AF26" s="260">
        <f>VLOOKUP(AA26,'PLAN INDICATIVO ORIGINAL '!$C$13:$M$343,6,0)</f>
        <v>1</v>
      </c>
      <c r="AG26" s="261">
        <f>VLOOKUP(AA26,'PLAN INDICATIVO ORIGINAL '!$C$13:$M$343,7,0)</f>
        <v>1</v>
      </c>
      <c r="AH26" s="261">
        <f>VLOOKUP(AA26,'PLAN INDICATIVO ORIGINAL '!$C$13:$M$343,8,0)</f>
        <v>1</v>
      </c>
      <c r="AI26" s="261">
        <f>VLOOKUP(AA26,'PLAN INDICATIVO ORIGINAL '!$C$13:$M$343,9,0)</f>
        <v>1</v>
      </c>
      <c r="AJ26" s="261">
        <f>VLOOKUP(AA26,'PLAN INDICATIVO ORIGINAL '!$C$13:$M$343,10,0)</f>
        <v>4</v>
      </c>
      <c r="AK26" s="261" t="str">
        <f>VLOOKUP(AA26,'PLAN INDICATIVO ORIGINAL '!$C$13:$M$343,11,0)</f>
        <v>Número</v>
      </c>
      <c r="AL26" s="262" t="e">
        <f>VLOOKUP(AA26,'PLAN INDICATIVO ORIGINAL '!$C$13:$M$343,12,0)</f>
        <v>#REF!</v>
      </c>
      <c r="AM26" s="263">
        <f t="shared" ref="AM26:AR26" si="44">+AF26</f>
        <v>1</v>
      </c>
      <c r="AN26" s="263">
        <f t="shared" si="44"/>
        <v>1</v>
      </c>
      <c r="AO26" s="263">
        <f t="shared" si="44"/>
        <v>1</v>
      </c>
      <c r="AP26" s="263">
        <f t="shared" si="44"/>
        <v>1</v>
      </c>
      <c r="AQ26" s="263">
        <f t="shared" si="44"/>
        <v>4</v>
      </c>
      <c r="AR26" s="263" t="str">
        <f t="shared" si="44"/>
        <v>Número</v>
      </c>
      <c r="AS26" s="264" t="s">
        <v>765</v>
      </c>
      <c r="AV26" s="214" t="s">
        <v>95</v>
      </c>
      <c r="AW26" s="214" t="s">
        <v>31</v>
      </c>
      <c r="AX26" s="214" t="s">
        <v>764</v>
      </c>
      <c r="BI26" s="254">
        <v>102</v>
      </c>
      <c r="BJ26" s="59" t="s">
        <v>88</v>
      </c>
    </row>
    <row r="27" spans="1:62" ht="56.25" customHeight="1" x14ac:dyDescent="0.25">
      <c r="A27" s="254">
        <v>103</v>
      </c>
      <c r="B27" s="254" t="str">
        <f t="shared" si="34"/>
        <v>P103</v>
      </c>
      <c r="C27" s="121" t="s">
        <v>65</v>
      </c>
      <c r="D27" s="255" t="s">
        <v>19</v>
      </c>
      <c r="E27" s="74" t="str">
        <f>+'PLAN INDICATIVO ORIGINAL '!$D$12</f>
        <v>ATENCIÓN Y TRATAMIENTO PENITENCIARIO</v>
      </c>
      <c r="F27" s="256" t="str">
        <f>+'PLAN INDICATIVO ORIGINAL '!$D$13</f>
        <v>ATENCIÓN BASICA</v>
      </c>
      <c r="G27" s="256" t="s">
        <v>25</v>
      </c>
      <c r="H27" s="257" t="str">
        <f>+'PLAN INDICATIVO ORIGINAL '!$D$14</f>
        <v>Sostener la Atención Social a la PPL, que les otorgue condiciones dignas en la  Prisionalización.</v>
      </c>
      <c r="I27" s="256" t="s">
        <v>775</v>
      </c>
      <c r="J27" s="265" t="str">
        <f>+'PLAN INDICATIVO ORIGINAL '!$D$33</f>
        <v>ATENCIÓN PSICOSOCIAL</v>
      </c>
      <c r="K27" s="265" t="s">
        <v>767</v>
      </c>
      <c r="L27" s="142" t="s">
        <v>86</v>
      </c>
      <c r="M27" s="266" t="str">
        <f>+'PLAN INDICATIVO ORIGINAL '!$E$33</f>
        <v>Porcentaje de PPL con elementos de dotación de ingreso.</v>
      </c>
      <c r="N27" s="267">
        <f>VLOOKUP(L27,'PLAN INDICATIVO ORIGINAL '!$C$13:$M$343,6,0)</f>
        <v>0.97</v>
      </c>
      <c r="O27" s="267">
        <f>VLOOKUP(L27,'PLAN INDICATIVO ORIGINAL '!$C$13:$M$343,7,0)</f>
        <v>0.97</v>
      </c>
      <c r="P27" s="267">
        <f>VLOOKUP(L27,'PLAN INDICATIVO ORIGINAL '!$C$13:$M$343,8,0)</f>
        <v>0.98</v>
      </c>
      <c r="Q27" s="267">
        <f>VLOOKUP(L27,'PLAN INDICATIVO ORIGINAL '!$C$13:$M$343,9,0)</f>
        <v>0.98</v>
      </c>
      <c r="R27" s="267">
        <f>VLOOKUP(L27,'PLAN INDICATIVO ORIGINAL '!$C$13:$M$343,10,0)</f>
        <v>0.98</v>
      </c>
      <c r="S27" s="267" t="str">
        <f>VLOOKUP(L27,'PLAN INDICATIVO ORIGINAL '!$C$13:$M$343,11,0)</f>
        <v>Porcentaje</v>
      </c>
      <c r="T27" s="259" t="e">
        <f>VLOOKUP(L27,'PLAN INDICATIVO ORIGINAL '!$C$13:$M$343,12,0)</f>
        <v>#REF!</v>
      </c>
      <c r="U27" s="259">
        <f t="shared" ref="U27:Z27" si="45">+N27*100</f>
        <v>97</v>
      </c>
      <c r="V27" s="259">
        <f t="shared" si="45"/>
        <v>97</v>
      </c>
      <c r="W27" s="259">
        <f t="shared" si="45"/>
        <v>98</v>
      </c>
      <c r="X27" s="259">
        <f t="shared" si="45"/>
        <v>98</v>
      </c>
      <c r="Y27" s="259">
        <f t="shared" si="45"/>
        <v>98</v>
      </c>
      <c r="Z27" s="259" t="e">
        <f t="shared" si="45"/>
        <v>#VALUE!</v>
      </c>
      <c r="AA27" s="115" t="str">
        <f>+'PLAN INDICATIVO ORIGINAL '!C38</f>
        <v>P103</v>
      </c>
      <c r="AB27" s="254" t="str">
        <f>+'PLAN INDICATIVO ORIGINAL '!D38</f>
        <v xml:space="preserve">Lineamientos que garanticen la libertad de cultos de la población privada de la libertad, diseñados </v>
      </c>
      <c r="AC27" s="59" t="str">
        <f>VLOOKUP(AB27,'PLAN INDICATIVO ORIGINAL '!$D$12:$F$313,3,0)</f>
        <v>DIRECCIÓN DE ATENCIÓN Y TRATAMIENTO</v>
      </c>
      <c r="AD27" s="59" t="str">
        <f>+'PLAN INDICATIVO ORIGINAL '!F37</f>
        <v>DIRECCIÓN DE ATENCIÓN Y TRATAMIENTO</v>
      </c>
      <c r="AE27" s="59" t="s">
        <v>764</v>
      </c>
      <c r="AF27" s="268">
        <f>VLOOKUP(AA27,'PLAN INDICATIVO ORIGINAL '!$C$13:$M$343,6,0)</f>
        <v>1</v>
      </c>
      <c r="AG27" s="269">
        <f>VLOOKUP(AA27,'PLAN INDICATIVO ORIGINAL '!$C$13:$M$343,7,0)</f>
        <v>1</v>
      </c>
      <c r="AH27" s="269">
        <f>VLOOKUP(AA27,'PLAN INDICATIVO ORIGINAL '!$C$13:$M$343,8,0)</f>
        <v>1</v>
      </c>
      <c r="AI27" s="269">
        <f>VLOOKUP(AA27,'PLAN INDICATIVO ORIGINAL '!$C$13:$M$343,9,0)</f>
        <v>1</v>
      </c>
      <c r="AJ27" s="269">
        <f>VLOOKUP(AA27,'PLAN INDICATIVO ORIGINAL '!$C$13:$M$343,10,0)</f>
        <v>1</v>
      </c>
      <c r="AK27" s="269" t="str">
        <f>VLOOKUP(AA27,'PLAN INDICATIVO ORIGINAL '!$C$13:$M$343,11,0)</f>
        <v>Porcentaje</v>
      </c>
      <c r="AL27" s="262" t="e">
        <f>VLOOKUP(AA27,'PLAN INDICATIVO ORIGINAL '!$C$13:$M$343,12,0)</f>
        <v>#REF!</v>
      </c>
      <c r="AM27" s="270">
        <f t="shared" ref="AM27:AR27" si="46">+AF27*100</f>
        <v>100</v>
      </c>
      <c r="AN27" s="270">
        <f t="shared" si="46"/>
        <v>100</v>
      </c>
      <c r="AO27" s="270">
        <f t="shared" si="46"/>
        <v>100</v>
      </c>
      <c r="AP27" s="270">
        <f t="shared" si="46"/>
        <v>100</v>
      </c>
      <c r="AQ27" s="270">
        <f t="shared" si="46"/>
        <v>100</v>
      </c>
      <c r="AR27" s="270" t="e">
        <f t="shared" si="46"/>
        <v>#VALUE!</v>
      </c>
      <c r="AS27" s="264" t="s">
        <v>765</v>
      </c>
      <c r="AV27" s="214" t="s">
        <v>97</v>
      </c>
      <c r="AW27" s="214" t="s">
        <v>31</v>
      </c>
      <c r="AX27" s="214" t="s">
        <v>764</v>
      </c>
      <c r="BI27" s="254">
        <v>103</v>
      </c>
      <c r="BJ27" s="59" t="s">
        <v>88</v>
      </c>
    </row>
    <row r="28" spans="1:62" ht="56.25" customHeight="1" x14ac:dyDescent="0.25">
      <c r="A28" s="254">
        <v>104</v>
      </c>
      <c r="B28" s="254" t="str">
        <f t="shared" si="34"/>
        <v>P104</v>
      </c>
      <c r="C28" s="121" t="s">
        <v>99</v>
      </c>
      <c r="D28" s="255" t="s">
        <v>19</v>
      </c>
      <c r="E28" s="74" t="str">
        <f>+'PLAN INDICATIVO ORIGINAL '!$D$12</f>
        <v>ATENCIÓN Y TRATAMIENTO PENITENCIARIO</v>
      </c>
      <c r="F28" s="256" t="str">
        <f>+'PLAN INDICATIVO ORIGINAL '!$D$13</f>
        <v>ATENCIÓN BASICA</v>
      </c>
      <c r="G28" s="256" t="s">
        <v>25</v>
      </c>
      <c r="H28" s="257" t="str">
        <f>+'PLAN INDICATIVO ORIGINAL '!$D$14</f>
        <v>Sostener la Atención Social a la PPL, que les otorgue condiciones dignas en la  Prisionalización.</v>
      </c>
      <c r="I28" s="256" t="s">
        <v>775</v>
      </c>
      <c r="J28" s="265" t="str">
        <f>+'PLAN INDICATIVO ORIGINAL '!$D$33</f>
        <v>ATENCIÓN PSICOSOCIAL</v>
      </c>
      <c r="K28" s="265" t="s">
        <v>767</v>
      </c>
      <c r="L28" s="142" t="s">
        <v>86</v>
      </c>
      <c r="M28" s="266" t="str">
        <f>+'PLAN INDICATIVO ORIGINAL '!$E$33</f>
        <v>Porcentaje de PPL con elementos de dotación de ingreso.</v>
      </c>
      <c r="N28" s="267">
        <f>VLOOKUP(L28,'PLAN INDICATIVO ORIGINAL '!$C$13:$M$343,6,0)</f>
        <v>0.97</v>
      </c>
      <c r="O28" s="267">
        <f>VLOOKUP(L28,'PLAN INDICATIVO ORIGINAL '!$C$13:$M$343,7,0)</f>
        <v>0.97</v>
      </c>
      <c r="P28" s="267">
        <f>VLOOKUP(L28,'PLAN INDICATIVO ORIGINAL '!$C$13:$M$343,8,0)</f>
        <v>0.98</v>
      </c>
      <c r="Q28" s="267">
        <f>VLOOKUP(L28,'PLAN INDICATIVO ORIGINAL '!$C$13:$M$343,9,0)</f>
        <v>0.98</v>
      </c>
      <c r="R28" s="267">
        <f>VLOOKUP(L28,'PLAN INDICATIVO ORIGINAL '!$C$13:$M$343,10,0)</f>
        <v>0.98</v>
      </c>
      <c r="S28" s="267" t="str">
        <f>VLOOKUP(L28,'PLAN INDICATIVO ORIGINAL '!$C$13:$M$343,11,0)</f>
        <v>Porcentaje</v>
      </c>
      <c r="T28" s="259" t="e">
        <f>VLOOKUP(L28,'PLAN INDICATIVO ORIGINAL '!$C$13:$M$343,12,0)</f>
        <v>#REF!</v>
      </c>
      <c r="U28" s="259">
        <f t="shared" ref="U28:Z28" si="47">+N28*100</f>
        <v>97</v>
      </c>
      <c r="V28" s="259">
        <f t="shared" si="47"/>
        <v>97</v>
      </c>
      <c r="W28" s="259">
        <f t="shared" si="47"/>
        <v>98</v>
      </c>
      <c r="X28" s="259">
        <f t="shared" si="47"/>
        <v>98</v>
      </c>
      <c r="Y28" s="259">
        <f t="shared" si="47"/>
        <v>98</v>
      </c>
      <c r="Z28" s="259" t="e">
        <f t="shared" si="47"/>
        <v>#VALUE!</v>
      </c>
      <c r="AA28" s="115" t="str">
        <f>+'PLAN INDICATIVO ORIGINAL '!C39</f>
        <v>P104</v>
      </c>
      <c r="AB28" s="254" t="str">
        <f>+'PLAN INDICATIVO ORIGINAL '!D39</f>
        <v>Política para la atención de población excepcional  con enfoque diferencial elaborada.</v>
      </c>
      <c r="AC28" s="59" t="str">
        <f>VLOOKUP(AB28,'PLAN INDICATIVO ORIGINAL '!$D$12:$F$313,3,0)</f>
        <v>DIRECCIÓN DE ATENCIÓN Y TRATAMIENTO</v>
      </c>
      <c r="AD28" s="59" t="str">
        <f>+'PLAN INDICATIVO ORIGINAL '!F38</f>
        <v>DIRECCIÓN DE ATENCIÓN Y TRATAMIENTO</v>
      </c>
      <c r="AE28" s="59" t="s">
        <v>764</v>
      </c>
      <c r="AF28" s="268">
        <f>VLOOKUP(AA28,'PLAN INDICATIVO ORIGINAL '!$C$13:$M$343,6,0)</f>
        <v>1</v>
      </c>
      <c r="AG28" s="269">
        <f>VLOOKUP(AA28,'PLAN INDICATIVO ORIGINAL '!$C$13:$M$343,7,0)</f>
        <v>0</v>
      </c>
      <c r="AH28" s="269">
        <f>VLOOKUP(AA28,'PLAN INDICATIVO ORIGINAL '!$C$13:$M$343,8,0)</f>
        <v>0</v>
      </c>
      <c r="AI28" s="269">
        <f>VLOOKUP(AA28,'PLAN INDICATIVO ORIGINAL '!$C$13:$M$343,9,0)</f>
        <v>0</v>
      </c>
      <c r="AJ28" s="269">
        <f>VLOOKUP(AA28,'PLAN INDICATIVO ORIGINAL '!$C$13:$M$343,10,0)</f>
        <v>1</v>
      </c>
      <c r="AK28" s="269" t="str">
        <f>VLOOKUP(AA28,'PLAN INDICATIVO ORIGINAL '!$C$13:$M$343,11,0)</f>
        <v>Porcentaje</v>
      </c>
      <c r="AL28" s="262" t="e">
        <f>VLOOKUP(AA28,'PLAN INDICATIVO ORIGINAL '!$C$13:$M$343,12,0)</f>
        <v>#REF!</v>
      </c>
      <c r="AM28" s="270">
        <f t="shared" ref="AM28:AR28" si="48">+AF28*100</f>
        <v>100</v>
      </c>
      <c r="AN28" s="270">
        <f t="shared" si="48"/>
        <v>0</v>
      </c>
      <c r="AO28" s="270">
        <f t="shared" si="48"/>
        <v>0</v>
      </c>
      <c r="AP28" s="270">
        <f t="shared" si="48"/>
        <v>0</v>
      </c>
      <c r="AQ28" s="270">
        <f t="shared" si="48"/>
        <v>100</v>
      </c>
      <c r="AR28" s="270" t="e">
        <f t="shared" si="48"/>
        <v>#VALUE!</v>
      </c>
      <c r="AS28" s="264" t="s">
        <v>765</v>
      </c>
      <c r="AV28" s="214" t="s">
        <v>100</v>
      </c>
      <c r="AW28" s="214" t="s">
        <v>31</v>
      </c>
      <c r="AX28" s="214" t="s">
        <v>764</v>
      </c>
      <c r="BI28" s="254">
        <v>104</v>
      </c>
      <c r="BJ28" s="59" t="s">
        <v>88</v>
      </c>
    </row>
    <row r="29" spans="1:62" ht="56.25" customHeight="1" x14ac:dyDescent="0.25">
      <c r="A29" s="254">
        <v>105</v>
      </c>
      <c r="B29" s="254" t="str">
        <f t="shared" si="34"/>
        <v>P105</v>
      </c>
      <c r="C29" s="121" t="s">
        <v>66</v>
      </c>
      <c r="D29" s="255" t="s">
        <v>19</v>
      </c>
      <c r="E29" s="74" t="str">
        <f>+'PLAN INDICATIVO ORIGINAL '!$D$12</f>
        <v>ATENCIÓN Y TRATAMIENTO PENITENCIARIO</v>
      </c>
      <c r="F29" s="256" t="str">
        <f>+'PLAN INDICATIVO ORIGINAL '!$D$13</f>
        <v>ATENCIÓN BASICA</v>
      </c>
      <c r="G29" s="256" t="s">
        <v>25</v>
      </c>
      <c r="H29" s="257" t="str">
        <f>+'PLAN INDICATIVO ORIGINAL '!$D$14</f>
        <v>Sostener la Atención Social a la PPL, que les otorgue condiciones dignas en la  Prisionalización.</v>
      </c>
      <c r="I29" s="256" t="s">
        <v>775</v>
      </c>
      <c r="J29" s="265" t="str">
        <f>+'PLAN INDICATIVO ORIGINAL '!$D$33</f>
        <v>ATENCIÓN PSICOSOCIAL</v>
      </c>
      <c r="K29" s="265" t="s">
        <v>767</v>
      </c>
      <c r="L29" s="142" t="s">
        <v>86</v>
      </c>
      <c r="M29" s="266" t="str">
        <f>+'PLAN INDICATIVO ORIGINAL '!$E$33</f>
        <v>Porcentaje de PPL con elementos de dotación de ingreso.</v>
      </c>
      <c r="N29" s="267">
        <f>VLOOKUP(L29,'PLAN INDICATIVO ORIGINAL '!$C$13:$M$343,6,0)</f>
        <v>0.97</v>
      </c>
      <c r="O29" s="267">
        <f>VLOOKUP(L29,'PLAN INDICATIVO ORIGINAL '!$C$13:$M$343,7,0)</f>
        <v>0.97</v>
      </c>
      <c r="P29" s="267">
        <f>VLOOKUP(L29,'PLAN INDICATIVO ORIGINAL '!$C$13:$M$343,8,0)</f>
        <v>0.98</v>
      </c>
      <c r="Q29" s="267">
        <f>VLOOKUP(L29,'PLAN INDICATIVO ORIGINAL '!$C$13:$M$343,9,0)</f>
        <v>0.98</v>
      </c>
      <c r="R29" s="267">
        <f>VLOOKUP(L29,'PLAN INDICATIVO ORIGINAL '!$C$13:$M$343,10,0)</f>
        <v>0.98</v>
      </c>
      <c r="S29" s="267" t="str">
        <f>VLOOKUP(L29,'PLAN INDICATIVO ORIGINAL '!$C$13:$M$343,11,0)</f>
        <v>Porcentaje</v>
      </c>
      <c r="T29" s="259" t="e">
        <f>VLOOKUP(L29,'PLAN INDICATIVO ORIGINAL '!$C$13:$M$343,12,0)</f>
        <v>#REF!</v>
      </c>
      <c r="U29" s="259">
        <f t="shared" ref="U29:Z29" si="49">+N29*100</f>
        <v>97</v>
      </c>
      <c r="V29" s="259">
        <f t="shared" si="49"/>
        <v>97</v>
      </c>
      <c r="W29" s="259">
        <f t="shared" si="49"/>
        <v>98</v>
      </c>
      <c r="X29" s="259">
        <f t="shared" si="49"/>
        <v>98</v>
      </c>
      <c r="Y29" s="259">
        <f t="shared" si="49"/>
        <v>98</v>
      </c>
      <c r="Z29" s="259" t="e">
        <f t="shared" si="49"/>
        <v>#VALUE!</v>
      </c>
      <c r="AA29" s="115" t="str">
        <f>+'PLAN INDICATIVO ORIGINAL '!C40</f>
        <v>P105</v>
      </c>
      <c r="AB29" s="254" t="str">
        <f>+'PLAN INDICATIVO ORIGINAL '!D40</f>
        <v xml:space="preserve">Estrategias que fortalezcan los vínculos entre la población privada de la libertad y su familia definida </v>
      </c>
      <c r="AC29" s="59" t="str">
        <f>VLOOKUP(AB29,'PLAN INDICATIVO ORIGINAL '!$D$12:$F$313,3,0)</f>
        <v>DIRECCIÓN DE ATENCIÓN Y TRATAMIENTO</v>
      </c>
      <c r="AD29" s="59" t="str">
        <f>+'PLAN INDICATIVO ORIGINAL '!F39</f>
        <v>DIRECCIÓN DE ATENCIÓN Y TRATAMIENTO</v>
      </c>
      <c r="AE29" s="59" t="s">
        <v>764</v>
      </c>
      <c r="AF29" s="268">
        <f>VLOOKUP(AA29,'PLAN INDICATIVO ORIGINAL '!$C$13:$M$343,6,0)</f>
        <v>1</v>
      </c>
      <c r="AG29" s="269">
        <f>VLOOKUP(AA29,'PLAN INDICATIVO ORIGINAL '!$C$13:$M$343,7,0)</f>
        <v>1</v>
      </c>
      <c r="AH29" s="269">
        <f>VLOOKUP(AA29,'PLAN INDICATIVO ORIGINAL '!$C$13:$M$343,8,0)</f>
        <v>1</v>
      </c>
      <c r="AI29" s="269">
        <f>VLOOKUP(AA29,'PLAN INDICATIVO ORIGINAL '!$C$13:$M$343,9,0)</f>
        <v>1</v>
      </c>
      <c r="AJ29" s="269">
        <f>VLOOKUP(AA29,'PLAN INDICATIVO ORIGINAL '!$C$13:$M$343,10,0)</f>
        <v>1</v>
      </c>
      <c r="AK29" s="269" t="str">
        <f>VLOOKUP(AA29,'PLAN INDICATIVO ORIGINAL '!$C$13:$M$343,11,0)</f>
        <v>Porcentaje</v>
      </c>
      <c r="AL29" s="262" t="e">
        <f>VLOOKUP(AA29,'PLAN INDICATIVO ORIGINAL '!$C$13:$M$343,12,0)</f>
        <v>#REF!</v>
      </c>
      <c r="AM29" s="270">
        <f t="shared" ref="AM29:AR29" si="50">+AF29*100</f>
        <v>100</v>
      </c>
      <c r="AN29" s="270">
        <f t="shared" si="50"/>
        <v>100</v>
      </c>
      <c r="AO29" s="270">
        <f t="shared" si="50"/>
        <v>100</v>
      </c>
      <c r="AP29" s="270">
        <f t="shared" si="50"/>
        <v>100</v>
      </c>
      <c r="AQ29" s="270">
        <f t="shared" si="50"/>
        <v>100</v>
      </c>
      <c r="AR29" s="270" t="e">
        <f t="shared" si="50"/>
        <v>#VALUE!</v>
      </c>
      <c r="AS29" s="264" t="s">
        <v>765</v>
      </c>
      <c r="AV29" s="214" t="s">
        <v>102</v>
      </c>
      <c r="AW29" s="214" t="s">
        <v>31</v>
      </c>
      <c r="AX29" s="214" t="s">
        <v>764</v>
      </c>
      <c r="BI29" s="254">
        <v>105</v>
      </c>
      <c r="BJ29" s="59" t="s">
        <v>88</v>
      </c>
    </row>
    <row r="30" spans="1:62" ht="56.25" customHeight="1" x14ac:dyDescent="0.25">
      <c r="A30" s="254">
        <v>183</v>
      </c>
      <c r="B30" s="254" t="str">
        <f t="shared" si="34"/>
        <v>P183</v>
      </c>
      <c r="C30" s="121" t="s">
        <v>69</v>
      </c>
      <c r="D30" s="255" t="s">
        <v>19</v>
      </c>
      <c r="E30" s="74" t="str">
        <f>+'PLAN INDICATIVO ORIGINAL '!$D$12</f>
        <v>ATENCIÓN Y TRATAMIENTO PENITENCIARIO</v>
      </c>
      <c r="F30" s="256" t="str">
        <f>+'PLAN INDICATIVO ORIGINAL '!$D$13</f>
        <v>ATENCIÓN BASICA</v>
      </c>
      <c r="G30" s="256" t="s">
        <v>25</v>
      </c>
      <c r="H30" s="257" t="str">
        <f>+'PLAN INDICATIVO ORIGINAL '!$D$14</f>
        <v>Sostener la Atención Social a la PPL, que les otorgue condiciones dignas en la  Prisionalización.</v>
      </c>
      <c r="I30" s="256" t="s">
        <v>775</v>
      </c>
      <c r="J30" s="265" t="str">
        <f>+'PLAN INDICATIVO ORIGINAL '!$D$33</f>
        <v>ATENCIÓN PSICOSOCIAL</v>
      </c>
      <c r="K30" s="265" t="s">
        <v>767</v>
      </c>
      <c r="L30" s="142" t="s">
        <v>86</v>
      </c>
      <c r="M30" s="266" t="str">
        <f>+'PLAN INDICATIVO ORIGINAL '!$E$33</f>
        <v>Porcentaje de PPL con elementos de dotación de ingreso.</v>
      </c>
      <c r="N30" s="267">
        <f>VLOOKUP(L30,'PLAN INDICATIVO ORIGINAL '!$C$13:$M$343,6,0)</f>
        <v>0.97</v>
      </c>
      <c r="O30" s="267">
        <f>VLOOKUP(L30,'PLAN INDICATIVO ORIGINAL '!$C$13:$M$343,7,0)</f>
        <v>0.97</v>
      </c>
      <c r="P30" s="267">
        <f>VLOOKUP(L30,'PLAN INDICATIVO ORIGINAL '!$C$13:$M$343,8,0)</f>
        <v>0.98</v>
      </c>
      <c r="Q30" s="267">
        <f>VLOOKUP(L30,'PLAN INDICATIVO ORIGINAL '!$C$13:$M$343,9,0)</f>
        <v>0.98</v>
      </c>
      <c r="R30" s="267">
        <f>VLOOKUP(L30,'PLAN INDICATIVO ORIGINAL '!$C$13:$M$343,10,0)</f>
        <v>0.98</v>
      </c>
      <c r="S30" s="267" t="str">
        <f>VLOOKUP(L30,'PLAN INDICATIVO ORIGINAL '!$C$13:$M$343,11,0)</f>
        <v>Porcentaje</v>
      </c>
      <c r="T30" s="259" t="e">
        <f>VLOOKUP(L30,'PLAN INDICATIVO ORIGINAL '!$C$13:$M$343,12,0)</f>
        <v>#REF!</v>
      </c>
      <c r="U30" s="259">
        <f t="shared" ref="U30:Z30" si="51">+N30*100</f>
        <v>97</v>
      </c>
      <c r="V30" s="259">
        <f t="shared" si="51"/>
        <v>97</v>
      </c>
      <c r="W30" s="259">
        <f t="shared" si="51"/>
        <v>98</v>
      </c>
      <c r="X30" s="259">
        <f t="shared" si="51"/>
        <v>98</v>
      </c>
      <c r="Y30" s="259">
        <f t="shared" si="51"/>
        <v>98</v>
      </c>
      <c r="Z30" s="259" t="e">
        <f t="shared" si="51"/>
        <v>#VALUE!</v>
      </c>
      <c r="AA30" s="254" t="str">
        <f>+'PLAN INDICATIVO ORIGINAL '!C41</f>
        <v>P183</v>
      </c>
      <c r="AB30" s="254" t="str">
        <f>+'PLAN INDICATIVO ORIGINAL '!D41</f>
        <v xml:space="preserve">Cuerpos de voluntariados creados para atender las necesidades de internos y sus familias </v>
      </c>
      <c r="AC30" s="59" t="str">
        <f>VLOOKUP(AB30,'PLAN INDICATIVO ORIGINAL '!$D$12:$F$313,3,0)</f>
        <v>DIRECCIÓN DE ATENCIÓN Y TRATAMIENTO</v>
      </c>
      <c r="AD30" s="59" t="str">
        <f>+'PLAN INDICATIVO ORIGINAL '!F40</f>
        <v>DIRECCIÓN DE ATENCIÓN Y TRATAMIENTO</v>
      </c>
      <c r="AE30" s="59" t="s">
        <v>764</v>
      </c>
      <c r="AF30" s="260">
        <f>VLOOKUP(AA30,'PLAN INDICATIVO ORIGINAL '!$C$13:$M$343,6,0)</f>
        <v>0</v>
      </c>
      <c r="AG30" s="261">
        <f>VLOOKUP(AA30,'PLAN INDICATIVO ORIGINAL '!$C$13:$M$343,7,0)</f>
        <v>0</v>
      </c>
      <c r="AH30" s="261">
        <f>VLOOKUP(AA30,'PLAN INDICATIVO ORIGINAL '!$C$13:$M$343,8,0)</f>
        <v>1</v>
      </c>
      <c r="AI30" s="261">
        <f>VLOOKUP(AA30,'PLAN INDICATIVO ORIGINAL '!$C$13:$M$343,9,0)</f>
        <v>0</v>
      </c>
      <c r="AJ30" s="261">
        <f>VLOOKUP(AA30,'PLAN INDICATIVO ORIGINAL '!$C$13:$M$343,10,0)</f>
        <v>1</v>
      </c>
      <c r="AK30" s="261" t="str">
        <f>VLOOKUP(AA30,'PLAN INDICATIVO ORIGINAL '!$C$13:$M$343,11,0)</f>
        <v>Número</v>
      </c>
      <c r="AL30" s="262" t="e">
        <f>VLOOKUP(AA30,'PLAN INDICATIVO ORIGINAL '!$C$13:$M$343,12,0)</f>
        <v>#REF!</v>
      </c>
      <c r="AM30" s="263">
        <f t="shared" ref="AM30:AR30" si="52">+AF30</f>
        <v>0</v>
      </c>
      <c r="AN30" s="263">
        <f t="shared" si="52"/>
        <v>0</v>
      </c>
      <c r="AO30" s="263">
        <f t="shared" si="52"/>
        <v>1</v>
      </c>
      <c r="AP30" s="263">
        <f t="shared" si="52"/>
        <v>0</v>
      </c>
      <c r="AQ30" s="263">
        <f t="shared" si="52"/>
        <v>1</v>
      </c>
      <c r="AR30" s="263" t="str">
        <f t="shared" si="52"/>
        <v>Número</v>
      </c>
      <c r="AS30" s="264" t="s">
        <v>765</v>
      </c>
      <c r="AV30" s="214" t="s">
        <v>104</v>
      </c>
      <c r="AW30" s="214" t="s">
        <v>31</v>
      </c>
      <c r="AX30" s="214" t="s">
        <v>764</v>
      </c>
      <c r="BI30" s="254">
        <v>183</v>
      </c>
      <c r="BJ30" s="59" t="s">
        <v>88</v>
      </c>
    </row>
    <row r="31" spans="1:62" ht="54.75" customHeight="1" x14ac:dyDescent="0.25">
      <c r="A31" s="254">
        <v>69</v>
      </c>
      <c r="B31" s="254" t="str">
        <f t="shared" si="34"/>
        <v>P69</v>
      </c>
      <c r="C31" s="127" t="s">
        <v>72</v>
      </c>
      <c r="D31" s="255" t="s">
        <v>19</v>
      </c>
      <c r="E31" s="74" t="str">
        <f>+'PLAN INDICATIVO ORIGINAL '!$D$12</f>
        <v>ATENCIÓN Y TRATAMIENTO PENITENCIARIO</v>
      </c>
      <c r="F31" s="256" t="str">
        <f>+'PLAN INDICATIVO ORIGINAL '!$D$13</f>
        <v>ATENCIÓN BASICA</v>
      </c>
      <c r="G31" s="256" t="s">
        <v>25</v>
      </c>
      <c r="H31" s="257" t="str">
        <f>+'PLAN INDICATIVO ORIGINAL '!$D$14</f>
        <v>Sostener la Atención Social a la PPL, que les otorgue condiciones dignas en la  Prisionalización.</v>
      </c>
      <c r="I31" s="256" t="s">
        <v>775</v>
      </c>
      <c r="J31" s="265" t="str">
        <f>+'PLAN INDICATIVO ORIGINAL '!$D$33</f>
        <v>ATENCIÓN PSICOSOCIAL</v>
      </c>
      <c r="K31" s="265" t="s">
        <v>767</v>
      </c>
      <c r="L31" s="142" t="s">
        <v>86</v>
      </c>
      <c r="M31" s="266" t="str">
        <f>+'PLAN INDICATIVO ORIGINAL '!$E$33</f>
        <v>Porcentaje de PPL con elementos de dotación de ingreso.</v>
      </c>
      <c r="N31" s="267">
        <f>VLOOKUP(L31,'PLAN INDICATIVO ORIGINAL '!$C$13:$M$343,6,0)</f>
        <v>0.97</v>
      </c>
      <c r="O31" s="267">
        <f>VLOOKUP(L31,'PLAN INDICATIVO ORIGINAL '!$C$13:$M$343,7,0)</f>
        <v>0.97</v>
      </c>
      <c r="P31" s="267">
        <f>VLOOKUP(L31,'PLAN INDICATIVO ORIGINAL '!$C$13:$M$343,8,0)</f>
        <v>0.98</v>
      </c>
      <c r="Q31" s="267">
        <f>VLOOKUP(L31,'PLAN INDICATIVO ORIGINAL '!$C$13:$M$343,9,0)</f>
        <v>0.98</v>
      </c>
      <c r="R31" s="267">
        <f>VLOOKUP(L31,'PLAN INDICATIVO ORIGINAL '!$C$13:$M$343,10,0)</f>
        <v>0.98</v>
      </c>
      <c r="S31" s="267" t="str">
        <f>VLOOKUP(L31,'PLAN INDICATIVO ORIGINAL '!$C$13:$M$343,11,0)</f>
        <v>Porcentaje</v>
      </c>
      <c r="T31" s="259" t="e">
        <f>VLOOKUP(L31,'PLAN INDICATIVO ORIGINAL '!$C$13:$M$343,12,0)</f>
        <v>#REF!</v>
      </c>
      <c r="U31" s="259">
        <f t="shared" ref="U31:Z31" si="53">+N31*100</f>
        <v>97</v>
      </c>
      <c r="V31" s="259">
        <f t="shared" si="53"/>
        <v>97</v>
      </c>
      <c r="W31" s="259">
        <f t="shared" si="53"/>
        <v>98</v>
      </c>
      <c r="X31" s="259">
        <f t="shared" si="53"/>
        <v>98</v>
      </c>
      <c r="Y31" s="259">
        <f t="shared" si="53"/>
        <v>98</v>
      </c>
      <c r="Z31" s="259" t="e">
        <f t="shared" si="53"/>
        <v>#VALUE!</v>
      </c>
      <c r="AA31" s="254" t="str">
        <f>+'PLAN INDICATIVO ORIGINAL '!C42</f>
        <v>P69</v>
      </c>
      <c r="AB31" s="254" t="str">
        <f>+'PLAN INDICATIVO ORIGINAL '!D42</f>
        <v>Programa validado para mejoramiento de la convivencia y disminución de los efectos de prisionalización.</v>
      </c>
      <c r="AC31" s="59" t="str">
        <f>VLOOKUP(AB31,'PLAN INDICATIVO ORIGINAL '!$D$12:$F$313,3,0)</f>
        <v>DIRECCIÓN DE ATENCIÓN Y TRATAMIENTO</v>
      </c>
      <c r="AD31" s="59" t="str">
        <f>+'PLAN INDICATIVO ORIGINAL '!F41</f>
        <v>DIRECCIÓN DE ATENCIÓN Y TRATAMIENTO</v>
      </c>
      <c r="AE31" s="59" t="s">
        <v>764</v>
      </c>
      <c r="AF31" s="260">
        <f>VLOOKUP(AA31,'PLAN INDICATIVO ORIGINAL '!$C$13:$M$343,6,0)</f>
        <v>1</v>
      </c>
      <c r="AG31" s="261">
        <f>VLOOKUP(AA31,'PLAN INDICATIVO ORIGINAL '!$C$13:$M$343,7,0)</f>
        <v>0</v>
      </c>
      <c r="AH31" s="261">
        <f>VLOOKUP(AA31,'PLAN INDICATIVO ORIGINAL '!$C$13:$M$343,8,0)</f>
        <v>0</v>
      </c>
      <c r="AI31" s="261">
        <f>VLOOKUP(AA31,'PLAN INDICATIVO ORIGINAL '!$C$13:$M$343,9,0)</f>
        <v>0</v>
      </c>
      <c r="AJ31" s="261">
        <f>VLOOKUP(AA31,'PLAN INDICATIVO ORIGINAL '!$C$13:$M$343,10,0)</f>
        <v>1</v>
      </c>
      <c r="AK31" s="261" t="str">
        <f>VLOOKUP(AA31,'PLAN INDICATIVO ORIGINAL '!$C$13:$M$343,11,0)</f>
        <v>Número</v>
      </c>
      <c r="AL31" s="262" t="e">
        <f>VLOOKUP(AA31,'PLAN INDICATIVO ORIGINAL '!$C$13:$M$343,12,0)</f>
        <v>#REF!</v>
      </c>
      <c r="AM31" s="263">
        <f t="shared" ref="AM31:AR31" si="54">+AF31</f>
        <v>1</v>
      </c>
      <c r="AN31" s="263">
        <f t="shared" si="54"/>
        <v>0</v>
      </c>
      <c r="AO31" s="263">
        <f t="shared" si="54"/>
        <v>0</v>
      </c>
      <c r="AP31" s="263">
        <f t="shared" si="54"/>
        <v>0</v>
      </c>
      <c r="AQ31" s="263">
        <f t="shared" si="54"/>
        <v>1</v>
      </c>
      <c r="AR31" s="263" t="str">
        <f t="shared" si="54"/>
        <v>Número</v>
      </c>
      <c r="AS31" s="264" t="s">
        <v>765</v>
      </c>
      <c r="AV31" s="214" t="s">
        <v>106</v>
      </c>
      <c r="AW31" s="214" t="s">
        <v>31</v>
      </c>
      <c r="AX31" s="214" t="s">
        <v>764</v>
      </c>
      <c r="BI31" s="254">
        <v>69</v>
      </c>
      <c r="BJ31" s="59" t="s">
        <v>88</v>
      </c>
    </row>
    <row r="32" spans="1:62" ht="69" customHeight="1" x14ac:dyDescent="0.25">
      <c r="A32" s="165">
        <v>96</v>
      </c>
      <c r="B32" s="254" t="str">
        <f t="shared" si="34"/>
        <v>P96</v>
      </c>
      <c r="C32" s="136" t="s">
        <v>33</v>
      </c>
      <c r="D32" s="255" t="s">
        <v>19</v>
      </c>
      <c r="E32" s="74" t="str">
        <f>+'PLAN INDICATIVO ORIGINAL '!$D$12</f>
        <v>ATENCIÓN Y TRATAMIENTO PENITENCIARIO</v>
      </c>
      <c r="F32" s="256" t="str">
        <f>+'PLAN INDICATIVO ORIGINAL '!$D$13</f>
        <v>ATENCIÓN BASICA</v>
      </c>
      <c r="G32" s="256" t="s">
        <v>25</v>
      </c>
      <c r="H32" s="257" t="str">
        <f>+'PLAN INDICATIVO ORIGINAL '!$D$14</f>
        <v>Sostener la Atención Social a la PPL, que les otorgue condiciones dignas en la  Prisionalización.</v>
      </c>
      <c r="I32" s="256" t="s">
        <v>775</v>
      </c>
      <c r="J32" s="265" t="str">
        <f>+'PLAN INDICATIVO ORIGINAL '!$D$33</f>
        <v>ATENCIÓN PSICOSOCIAL</v>
      </c>
      <c r="K32" s="265" t="s">
        <v>767</v>
      </c>
      <c r="L32" s="142"/>
      <c r="M32" s="266"/>
      <c r="N32" s="259"/>
      <c r="O32" s="259"/>
      <c r="P32" s="259"/>
      <c r="Q32" s="259"/>
      <c r="R32" s="259"/>
      <c r="S32" s="259"/>
      <c r="T32" s="259"/>
      <c r="U32" s="259"/>
      <c r="V32" s="259"/>
      <c r="W32" s="259"/>
      <c r="X32" s="259"/>
      <c r="Y32" s="259"/>
      <c r="Z32" s="259" t="s">
        <v>774</v>
      </c>
      <c r="AA32" s="115" t="str">
        <f>+'PLAN INDICATIVO ORIGINAL '!C43</f>
        <v>P96</v>
      </c>
      <c r="AB32" s="165" t="str">
        <f>+'PLAN INDICATIVO ORIGINAL '!D43</f>
        <v xml:space="preserve">Programa de promoción de la relación y la vinculación entre los internos, la familia y la sociedad  diseñado e implementado </v>
      </c>
      <c r="AC32" s="59" t="str">
        <f>VLOOKUP(AB32,'PLAN INDICATIVO ORIGINAL '!$D$12:$F$313,3,0)</f>
        <v>DIRECCIÓN DE ATENCIÓN Y TRATAMIENTO</v>
      </c>
      <c r="AD32" s="59" t="str">
        <f>+'PLAN INDICATIVO ORIGINAL '!F42</f>
        <v>DIRECCIÓN DE ATENCIÓN Y TRATAMIENTO</v>
      </c>
      <c r="AE32" s="59" t="s">
        <v>764</v>
      </c>
      <c r="AF32" s="268">
        <f>VLOOKUP(AA32,'PLAN INDICATIVO ORIGINAL '!$C$13:$M$343,6,0)</f>
        <v>0.15</v>
      </c>
      <c r="AG32" s="269">
        <f>VLOOKUP(AA32,'PLAN INDICATIVO ORIGINAL '!$C$13:$M$343,7,0)</f>
        <v>0.3</v>
      </c>
      <c r="AH32" s="269">
        <f>VLOOKUP(AA32,'PLAN INDICATIVO ORIGINAL '!$C$13:$M$343,8,0)</f>
        <v>0.65</v>
      </c>
      <c r="AI32" s="269">
        <f>VLOOKUP(AA32,'PLAN INDICATIVO ORIGINAL '!$C$13:$M$343,9,0)</f>
        <v>1</v>
      </c>
      <c r="AJ32" s="269">
        <f>VLOOKUP(AA32,'PLAN INDICATIVO ORIGINAL '!$C$13:$M$343,10,0)</f>
        <v>1</v>
      </c>
      <c r="AK32" s="269" t="str">
        <f>VLOOKUP(AA32,'PLAN INDICATIVO ORIGINAL '!$C$13:$M$343,11,0)</f>
        <v>Porcentaje</v>
      </c>
      <c r="AL32" s="262" t="e">
        <f>VLOOKUP(AA32,'PLAN INDICATIVO ORIGINAL '!$C$13:$M$343,12,0)</f>
        <v>#REF!</v>
      </c>
      <c r="AM32" s="270">
        <f t="shared" ref="AM32:AR32" si="55">+AF32*100</f>
        <v>15</v>
      </c>
      <c r="AN32" s="270">
        <f t="shared" si="55"/>
        <v>30</v>
      </c>
      <c r="AO32" s="270">
        <f t="shared" si="55"/>
        <v>65</v>
      </c>
      <c r="AP32" s="270">
        <f t="shared" si="55"/>
        <v>100</v>
      </c>
      <c r="AQ32" s="270">
        <f t="shared" si="55"/>
        <v>100</v>
      </c>
      <c r="AR32" s="270" t="e">
        <f t="shared" si="55"/>
        <v>#VALUE!</v>
      </c>
      <c r="AS32" s="264" t="s">
        <v>765</v>
      </c>
      <c r="AV32" s="214" t="s">
        <v>108</v>
      </c>
      <c r="AW32" s="214" t="s">
        <v>31</v>
      </c>
      <c r="AX32" s="214" t="s">
        <v>764</v>
      </c>
      <c r="BI32" s="165">
        <v>96</v>
      </c>
      <c r="BJ32" s="59" t="s">
        <v>88</v>
      </c>
    </row>
    <row r="33" spans="1:62" ht="54.75" customHeight="1" x14ac:dyDescent="0.25">
      <c r="A33" s="254">
        <v>29</v>
      </c>
      <c r="B33" s="254" t="str">
        <f t="shared" si="34"/>
        <v>P29</v>
      </c>
      <c r="C33" s="127" t="s">
        <v>33</v>
      </c>
      <c r="D33" s="255" t="s">
        <v>19</v>
      </c>
      <c r="E33" s="74" t="str">
        <f>+'PLAN INDICATIVO ORIGINAL '!$D$12</f>
        <v>ATENCIÓN Y TRATAMIENTO PENITENCIARIO</v>
      </c>
      <c r="F33" s="256" t="str">
        <f>+'PLAN INDICATIVO ORIGINAL '!$D$13</f>
        <v>ATENCIÓN BASICA</v>
      </c>
      <c r="G33" s="256" t="s">
        <v>25</v>
      </c>
      <c r="H33" s="257" t="str">
        <f>+'PLAN INDICATIVO ORIGINAL '!$D$14</f>
        <v>Sostener la Atención Social a la PPL, que les otorgue condiciones dignas en la  Prisionalización.</v>
      </c>
      <c r="I33" s="256" t="s">
        <v>776</v>
      </c>
      <c r="J33" s="265" t="str">
        <f>+'PLAN INDICATIVO ORIGINAL '!$D$44</f>
        <v>DESARROLLO ESPIRITUAL</v>
      </c>
      <c r="K33" s="265" t="s">
        <v>767</v>
      </c>
      <c r="L33" s="142" t="s">
        <v>111</v>
      </c>
      <c r="M33" s="266" t="str">
        <f>+'PLAN INDICATIVO ORIGINAL '!$E$44</f>
        <v>Porcentaje de población objetivo beneficiada con programas de desarrollo espiritual</v>
      </c>
      <c r="N33" s="267">
        <f>VLOOKUP(L33,'PLAN INDICATIVO ORIGINAL '!$C$13:$M$343,6,0)</f>
        <v>1</v>
      </c>
      <c r="O33" s="267">
        <f>VLOOKUP(L33,'PLAN INDICATIVO ORIGINAL '!$C$13:$M$343,7,0)</f>
        <v>1</v>
      </c>
      <c r="P33" s="267">
        <f>VLOOKUP(L33,'PLAN INDICATIVO ORIGINAL '!$C$13:$M$343,8,0)</f>
        <v>1</v>
      </c>
      <c r="Q33" s="267">
        <f>VLOOKUP(L33,'PLAN INDICATIVO ORIGINAL '!$C$13:$M$343,9,0)</f>
        <v>1</v>
      </c>
      <c r="R33" s="267">
        <f>VLOOKUP(L33,'PLAN INDICATIVO ORIGINAL '!$C$13:$M$343,10,0)</f>
        <v>1</v>
      </c>
      <c r="S33" s="267" t="str">
        <f>VLOOKUP(L33,'PLAN INDICATIVO ORIGINAL '!$C$13:$M$343,11,0)</f>
        <v>Porcentaje</v>
      </c>
      <c r="T33" s="259" t="e">
        <f>VLOOKUP(L33,'PLAN INDICATIVO ORIGINAL '!$C$13:$M$343,12,0)</f>
        <v>#REF!</v>
      </c>
      <c r="U33" s="259">
        <f t="shared" ref="U33:Z33" si="56">+N33*100</f>
        <v>100</v>
      </c>
      <c r="V33" s="259">
        <f t="shared" si="56"/>
        <v>100</v>
      </c>
      <c r="W33" s="259">
        <f t="shared" si="56"/>
        <v>100</v>
      </c>
      <c r="X33" s="259">
        <f t="shared" si="56"/>
        <v>100</v>
      </c>
      <c r="Y33" s="259">
        <f t="shared" si="56"/>
        <v>100</v>
      </c>
      <c r="Z33" s="259" t="e">
        <f t="shared" si="56"/>
        <v>#VALUE!</v>
      </c>
      <c r="AA33" s="254" t="str">
        <f>+'PLAN INDICATIVO ORIGINAL '!C45</f>
        <v>P29</v>
      </c>
      <c r="AB33" s="254" t="str">
        <f>+'PLAN INDICATIVO ORIGINAL '!D45</f>
        <v>Establecimientos beneficiados con la campaña de fortalecimiento de la "UNIÓN FAMILIAR"</v>
      </c>
      <c r="AC33" s="59" t="str">
        <f>VLOOKUP(AB33,'PLAN INDICATIVO ORIGINAL '!$D$12:$F$313,3,0)</f>
        <v>GRUPO DE APOYO ESPIRITUAL</v>
      </c>
      <c r="AD33" s="59" t="str">
        <f>VLOOKUP(AB33,'PLAN INDICATIVO ORIGINAL '!$D$12:$F$313,3,0)</f>
        <v>GRUPO DE APOYO ESPIRITUAL</v>
      </c>
      <c r="AE33" s="59" t="s">
        <v>777</v>
      </c>
      <c r="AF33" s="260">
        <f>VLOOKUP(AA33,'PLAN INDICATIVO ORIGINAL '!$C$13:$M$343,6,0)</f>
        <v>50</v>
      </c>
      <c r="AG33" s="261">
        <f>VLOOKUP(AA33,'PLAN INDICATIVO ORIGINAL '!$C$13:$M$343,7,0)</f>
        <v>50</v>
      </c>
      <c r="AH33" s="261">
        <f>VLOOKUP(AA33,'PLAN INDICATIVO ORIGINAL '!$C$13:$M$343,8,0)</f>
        <v>50</v>
      </c>
      <c r="AI33" s="261">
        <f>VLOOKUP(AA33,'PLAN INDICATIVO ORIGINAL '!$C$13:$M$343,9,0)</f>
        <v>50</v>
      </c>
      <c r="AJ33" s="261">
        <f>VLOOKUP(AA33,'PLAN INDICATIVO ORIGINAL '!$C$13:$M$343,10,0)</f>
        <v>50</v>
      </c>
      <c r="AK33" s="261" t="str">
        <f>VLOOKUP(AA33,'PLAN INDICATIVO ORIGINAL '!$C$13:$M$343,11,0)</f>
        <v>Número</v>
      </c>
      <c r="AL33" s="262" t="e">
        <f>VLOOKUP(AA33,'PLAN INDICATIVO ORIGINAL '!$C$13:$M$343,12,0)</f>
        <v>#REF!</v>
      </c>
      <c r="AM33" s="263">
        <f t="shared" ref="AM33:AR33" si="57">+AF33</f>
        <v>50</v>
      </c>
      <c r="AN33" s="263">
        <f t="shared" si="57"/>
        <v>50</v>
      </c>
      <c r="AO33" s="263">
        <f t="shared" si="57"/>
        <v>50</v>
      </c>
      <c r="AP33" s="263">
        <f t="shared" si="57"/>
        <v>50</v>
      </c>
      <c r="AQ33" s="263">
        <f t="shared" si="57"/>
        <v>50</v>
      </c>
      <c r="AR33" s="263" t="str">
        <f t="shared" si="57"/>
        <v>Número</v>
      </c>
      <c r="AS33" s="264" t="s">
        <v>765</v>
      </c>
      <c r="AV33" s="214" t="s">
        <v>115</v>
      </c>
      <c r="AW33" s="214" t="s">
        <v>114</v>
      </c>
      <c r="AX33" s="214" t="s">
        <v>777</v>
      </c>
      <c r="BI33" s="254">
        <v>29</v>
      </c>
      <c r="BJ33" s="59" t="s">
        <v>114</v>
      </c>
    </row>
    <row r="34" spans="1:62" ht="54.75" customHeight="1" x14ac:dyDescent="0.25">
      <c r="A34" s="254">
        <v>30</v>
      </c>
      <c r="B34" s="254" t="str">
        <f t="shared" si="34"/>
        <v>P30</v>
      </c>
      <c r="C34" s="127" t="s">
        <v>36</v>
      </c>
      <c r="D34" s="255" t="s">
        <v>19</v>
      </c>
      <c r="E34" s="74" t="str">
        <f>+'PLAN INDICATIVO ORIGINAL '!$D$12</f>
        <v>ATENCIÓN Y TRATAMIENTO PENITENCIARIO</v>
      </c>
      <c r="F34" s="256" t="str">
        <f>+'PLAN INDICATIVO ORIGINAL '!$D$13</f>
        <v>ATENCIÓN BASICA</v>
      </c>
      <c r="G34" s="256" t="s">
        <v>25</v>
      </c>
      <c r="H34" s="257" t="str">
        <f>+'PLAN INDICATIVO ORIGINAL '!$D$14</f>
        <v>Sostener la Atención Social a la PPL, que les otorgue condiciones dignas en la  Prisionalización.</v>
      </c>
      <c r="I34" s="256" t="s">
        <v>776</v>
      </c>
      <c r="J34" s="265" t="str">
        <f>+'PLAN INDICATIVO ORIGINAL '!$D$44</f>
        <v>DESARROLLO ESPIRITUAL</v>
      </c>
      <c r="K34" s="265" t="s">
        <v>767</v>
      </c>
      <c r="L34" s="142" t="s">
        <v>111</v>
      </c>
      <c r="M34" s="266" t="str">
        <f>+'PLAN INDICATIVO ORIGINAL '!$E$44</f>
        <v>Porcentaje de población objetivo beneficiada con programas de desarrollo espiritual</v>
      </c>
      <c r="N34" s="267">
        <f>VLOOKUP(L34,'PLAN INDICATIVO ORIGINAL '!$C$13:$M$343,6,0)</f>
        <v>1</v>
      </c>
      <c r="O34" s="267">
        <f>VLOOKUP(L34,'PLAN INDICATIVO ORIGINAL '!$C$13:$M$343,7,0)</f>
        <v>1</v>
      </c>
      <c r="P34" s="267">
        <f>VLOOKUP(L34,'PLAN INDICATIVO ORIGINAL '!$C$13:$M$343,8,0)</f>
        <v>1</v>
      </c>
      <c r="Q34" s="267">
        <f>VLOOKUP(L34,'PLAN INDICATIVO ORIGINAL '!$C$13:$M$343,9,0)</f>
        <v>1</v>
      </c>
      <c r="R34" s="267">
        <f>VLOOKUP(L34,'PLAN INDICATIVO ORIGINAL '!$C$13:$M$343,10,0)</f>
        <v>1</v>
      </c>
      <c r="S34" s="267" t="str">
        <f>VLOOKUP(L34,'PLAN INDICATIVO ORIGINAL '!$C$13:$M$343,11,0)</f>
        <v>Porcentaje</v>
      </c>
      <c r="T34" s="259" t="e">
        <f>VLOOKUP(L34,'PLAN INDICATIVO ORIGINAL '!$C$13:$M$343,12,0)</f>
        <v>#REF!</v>
      </c>
      <c r="U34" s="259">
        <f t="shared" ref="U34:Z34" si="58">+N34*100</f>
        <v>100</v>
      </c>
      <c r="V34" s="259">
        <f t="shared" si="58"/>
        <v>100</v>
      </c>
      <c r="W34" s="259">
        <f t="shared" si="58"/>
        <v>100</v>
      </c>
      <c r="X34" s="259">
        <f t="shared" si="58"/>
        <v>100</v>
      </c>
      <c r="Y34" s="259">
        <f t="shared" si="58"/>
        <v>100</v>
      </c>
      <c r="Z34" s="259" t="e">
        <f t="shared" si="58"/>
        <v>#VALUE!</v>
      </c>
      <c r="AA34" s="254" t="str">
        <f>+'PLAN INDICATIVO ORIGINAL '!C46</f>
        <v>P30</v>
      </c>
      <c r="AB34" s="254" t="str">
        <f>+'PLAN INDICATIVO ORIGINAL '!D46</f>
        <v>Establecimientos con seguimiento realizado a los sacerdotes que desarrollaran la asistencia espiritual a raves de contratación</v>
      </c>
      <c r="AC34" s="59" t="str">
        <f>VLOOKUP(AB34,'PLAN INDICATIVO ORIGINAL '!$D$12:$F$313,3,0)</f>
        <v>GRUPO DE APOYO ESPIRITUAL</v>
      </c>
      <c r="AD34" s="59" t="str">
        <f>VLOOKUP(AB34,'PLAN INDICATIVO ORIGINAL '!$D$12:$F$313,3,0)</f>
        <v>GRUPO DE APOYO ESPIRITUAL</v>
      </c>
      <c r="AE34" s="59" t="s">
        <v>777</v>
      </c>
      <c r="AF34" s="268">
        <f>VLOOKUP(AA34,'PLAN INDICATIVO ORIGINAL '!$C$13:$M$343,6,0)</f>
        <v>1</v>
      </c>
      <c r="AG34" s="269">
        <f>VLOOKUP(AA34,'PLAN INDICATIVO ORIGINAL '!$C$13:$M$343,7,0)</f>
        <v>1</v>
      </c>
      <c r="AH34" s="269">
        <f>VLOOKUP(AA34,'PLAN INDICATIVO ORIGINAL '!$C$13:$M$343,8,0)</f>
        <v>1</v>
      </c>
      <c r="AI34" s="269">
        <f>VLOOKUP(AA34,'PLAN INDICATIVO ORIGINAL '!$C$13:$M$343,9,0)</f>
        <v>1</v>
      </c>
      <c r="AJ34" s="269">
        <f>VLOOKUP(AA34,'PLAN INDICATIVO ORIGINAL '!$C$13:$M$343,10,0)</f>
        <v>1</v>
      </c>
      <c r="AK34" s="269" t="str">
        <f>VLOOKUP(AA34,'PLAN INDICATIVO ORIGINAL '!$C$13:$M$343,11,0)</f>
        <v>Porcentaje</v>
      </c>
      <c r="AL34" s="262" t="e">
        <f>VLOOKUP(AA34,'PLAN INDICATIVO ORIGINAL '!$C$13:$M$343,12,0)</f>
        <v>#REF!</v>
      </c>
      <c r="AM34" s="270">
        <f t="shared" ref="AM34:AR34" si="59">+AF34*100</f>
        <v>100</v>
      </c>
      <c r="AN34" s="270">
        <f t="shared" si="59"/>
        <v>100</v>
      </c>
      <c r="AO34" s="270">
        <f t="shared" si="59"/>
        <v>100</v>
      </c>
      <c r="AP34" s="270">
        <f t="shared" si="59"/>
        <v>100</v>
      </c>
      <c r="AQ34" s="270">
        <f t="shared" si="59"/>
        <v>100</v>
      </c>
      <c r="AR34" s="270" t="e">
        <f t="shared" si="59"/>
        <v>#VALUE!</v>
      </c>
      <c r="AS34" s="264" t="s">
        <v>765</v>
      </c>
      <c r="AV34" s="214" t="s">
        <v>117</v>
      </c>
      <c r="AW34" s="214" t="s">
        <v>114</v>
      </c>
      <c r="AX34" s="214" t="s">
        <v>777</v>
      </c>
      <c r="BI34" s="254">
        <v>30</v>
      </c>
      <c r="BJ34" s="59" t="s">
        <v>114</v>
      </c>
    </row>
    <row r="35" spans="1:62" ht="56.25" customHeight="1" x14ac:dyDescent="0.25">
      <c r="A35" s="254">
        <v>106</v>
      </c>
      <c r="B35" s="254" t="str">
        <f t="shared" si="34"/>
        <v>P106</v>
      </c>
      <c r="C35" s="121" t="s">
        <v>50</v>
      </c>
      <c r="D35" s="255" t="s">
        <v>19</v>
      </c>
      <c r="E35" s="74" t="str">
        <f>+'PLAN INDICATIVO ORIGINAL '!$D$12</f>
        <v>ATENCIÓN Y TRATAMIENTO PENITENCIARIO</v>
      </c>
      <c r="F35" s="256" t="str">
        <f>+'PLAN INDICATIVO ORIGINAL '!$D$13</f>
        <v>ATENCIÓN BASICA</v>
      </c>
      <c r="G35" s="256" t="s">
        <v>25</v>
      </c>
      <c r="H35" s="257" t="str">
        <f>+'PLAN INDICATIVO ORIGINAL '!$D$14</f>
        <v>Sostener la Atención Social a la PPL, que les otorgue condiciones dignas en la  Prisionalización.</v>
      </c>
      <c r="I35" s="256" t="s">
        <v>776</v>
      </c>
      <c r="J35" s="265" t="str">
        <f>+'PLAN INDICATIVO ORIGINAL '!$D$44</f>
        <v>DESARROLLO ESPIRITUAL</v>
      </c>
      <c r="K35" s="265" t="s">
        <v>767</v>
      </c>
      <c r="L35" s="142" t="s">
        <v>111</v>
      </c>
      <c r="M35" s="266" t="str">
        <f>+'PLAN INDICATIVO ORIGINAL '!$E$44</f>
        <v>Porcentaje de población objetivo beneficiada con programas de desarrollo espiritual</v>
      </c>
      <c r="N35" s="267">
        <f>VLOOKUP(L35,'PLAN INDICATIVO ORIGINAL '!$C$13:$M$343,6,0)</f>
        <v>1</v>
      </c>
      <c r="O35" s="267">
        <f>VLOOKUP(L35,'PLAN INDICATIVO ORIGINAL '!$C$13:$M$343,7,0)</f>
        <v>1</v>
      </c>
      <c r="P35" s="267">
        <f>VLOOKUP(L35,'PLAN INDICATIVO ORIGINAL '!$C$13:$M$343,8,0)</f>
        <v>1</v>
      </c>
      <c r="Q35" s="267">
        <f>VLOOKUP(L35,'PLAN INDICATIVO ORIGINAL '!$C$13:$M$343,9,0)</f>
        <v>1</v>
      </c>
      <c r="R35" s="267">
        <f>VLOOKUP(L35,'PLAN INDICATIVO ORIGINAL '!$C$13:$M$343,10,0)</f>
        <v>1</v>
      </c>
      <c r="S35" s="267" t="str">
        <f>VLOOKUP(L35,'PLAN INDICATIVO ORIGINAL '!$C$13:$M$343,11,0)</f>
        <v>Porcentaje</v>
      </c>
      <c r="T35" s="259" t="e">
        <f>VLOOKUP(L35,'PLAN INDICATIVO ORIGINAL '!$C$13:$M$343,12,0)</f>
        <v>#REF!</v>
      </c>
      <c r="U35" s="259">
        <f t="shared" ref="U35:Z35" si="60">+N35*100</f>
        <v>100</v>
      </c>
      <c r="V35" s="259">
        <f t="shared" si="60"/>
        <v>100</v>
      </c>
      <c r="W35" s="259">
        <f t="shared" si="60"/>
        <v>100</v>
      </c>
      <c r="X35" s="259">
        <f t="shared" si="60"/>
        <v>100</v>
      </c>
      <c r="Y35" s="259">
        <f t="shared" si="60"/>
        <v>100</v>
      </c>
      <c r="Z35" s="259" t="e">
        <f t="shared" si="60"/>
        <v>#VALUE!</v>
      </c>
      <c r="AA35" s="115" t="str">
        <f>+'PLAN INDICATIVO ORIGINAL '!C47</f>
        <v>P106</v>
      </c>
      <c r="AB35" s="254" t="str">
        <f>+'PLAN INDICATIVO ORIGINAL '!D47</f>
        <v>Programa de asistencia espiritual y religiosa desarrollado con los funcionarios del Instituto y a los internos, velando por el respeto a la libertad de cultos y el cumplimiento de la normativa vigente.</v>
      </c>
      <c r="AC35" s="59" t="str">
        <f>VLOOKUP(AB35,'PLAN INDICATIVO ORIGINAL '!$D$12:$F$313,3,0)</f>
        <v>GRUPO DE APOYO ESPIRITUAL</v>
      </c>
      <c r="AD35" s="59" t="str">
        <f>VLOOKUP(AB35,'PLAN INDICATIVO ORIGINAL '!$D$12:$F$313,3,0)</f>
        <v>GRUPO DE APOYO ESPIRITUAL</v>
      </c>
      <c r="AE35" s="59" t="s">
        <v>777</v>
      </c>
      <c r="AF35" s="260">
        <f>VLOOKUP(AA35,'PLAN INDICATIVO ORIGINAL '!$C$13:$M$343,6,0)</f>
        <v>1</v>
      </c>
      <c r="AG35" s="261">
        <f>VLOOKUP(AA35,'PLAN INDICATIVO ORIGINAL '!$C$13:$M$343,7,0)</f>
        <v>1</v>
      </c>
      <c r="AH35" s="261">
        <f>VLOOKUP(AA35,'PLAN INDICATIVO ORIGINAL '!$C$13:$M$343,8,0)</f>
        <v>1</v>
      </c>
      <c r="AI35" s="261">
        <f>VLOOKUP(AA35,'PLAN INDICATIVO ORIGINAL '!$C$13:$M$343,9,0)</f>
        <v>1</v>
      </c>
      <c r="AJ35" s="261">
        <f>VLOOKUP(AA35,'PLAN INDICATIVO ORIGINAL '!$C$13:$M$343,10,0)</f>
        <v>4</v>
      </c>
      <c r="AK35" s="261" t="str">
        <f>VLOOKUP(AA35,'PLAN INDICATIVO ORIGINAL '!$C$13:$M$343,11,0)</f>
        <v>Número</v>
      </c>
      <c r="AL35" s="262" t="e">
        <f>VLOOKUP(AA35,'PLAN INDICATIVO ORIGINAL '!$C$13:$M$343,12,0)</f>
        <v>#REF!</v>
      </c>
      <c r="AM35" s="263">
        <f t="shared" ref="AM35:AR35" si="61">+AF35</f>
        <v>1</v>
      </c>
      <c r="AN35" s="263">
        <f t="shared" si="61"/>
        <v>1</v>
      </c>
      <c r="AO35" s="263">
        <f t="shared" si="61"/>
        <v>1</v>
      </c>
      <c r="AP35" s="263">
        <f t="shared" si="61"/>
        <v>1</v>
      </c>
      <c r="AQ35" s="263">
        <f t="shared" si="61"/>
        <v>4</v>
      </c>
      <c r="AR35" s="263" t="str">
        <f t="shared" si="61"/>
        <v>Número</v>
      </c>
      <c r="AS35" s="264" t="s">
        <v>765</v>
      </c>
      <c r="AV35" s="214" t="s">
        <v>119</v>
      </c>
      <c r="AW35" s="214" t="s">
        <v>114</v>
      </c>
      <c r="AX35" s="214" t="s">
        <v>777</v>
      </c>
      <c r="BI35" s="254">
        <v>106</v>
      </c>
      <c r="BJ35" s="59" t="s">
        <v>114</v>
      </c>
    </row>
    <row r="36" spans="1:62" ht="54.75" customHeight="1" x14ac:dyDescent="0.25">
      <c r="A36" s="254">
        <v>76</v>
      </c>
      <c r="B36" s="254" t="str">
        <f t="shared" si="34"/>
        <v>P76</v>
      </c>
      <c r="C36" s="127" t="s">
        <v>53</v>
      </c>
      <c r="D36" s="255" t="s">
        <v>19</v>
      </c>
      <c r="E36" s="74" t="str">
        <f>+'PLAN INDICATIVO ORIGINAL '!$D$12</f>
        <v>ATENCIÓN Y TRATAMIENTO PENITENCIARIO</v>
      </c>
      <c r="F36" s="256" t="str">
        <f>+'PLAN INDICATIVO ORIGINAL '!$D$13</f>
        <v>ATENCIÓN BASICA</v>
      </c>
      <c r="G36" s="256" t="s">
        <v>25</v>
      </c>
      <c r="H36" s="257" t="str">
        <f>+'PLAN INDICATIVO ORIGINAL '!$D$14</f>
        <v>Sostener la Atención Social a la PPL, que les otorgue condiciones dignas en la  Prisionalización.</v>
      </c>
      <c r="I36" s="256" t="s">
        <v>776</v>
      </c>
      <c r="J36" s="265" t="str">
        <f>+'PLAN INDICATIVO ORIGINAL '!$D$44</f>
        <v>DESARROLLO ESPIRITUAL</v>
      </c>
      <c r="K36" s="265" t="s">
        <v>767</v>
      </c>
      <c r="L36" s="142" t="s">
        <v>111</v>
      </c>
      <c r="M36" s="266" t="str">
        <f>+'PLAN INDICATIVO ORIGINAL '!$E$44</f>
        <v>Porcentaje de población objetivo beneficiada con programas de desarrollo espiritual</v>
      </c>
      <c r="N36" s="267">
        <f>VLOOKUP(L36,'PLAN INDICATIVO ORIGINAL '!$C$13:$M$343,6,0)</f>
        <v>1</v>
      </c>
      <c r="O36" s="267">
        <f>VLOOKUP(L36,'PLAN INDICATIVO ORIGINAL '!$C$13:$M$343,7,0)</f>
        <v>1</v>
      </c>
      <c r="P36" s="267">
        <f>VLOOKUP(L36,'PLAN INDICATIVO ORIGINAL '!$C$13:$M$343,8,0)</f>
        <v>1</v>
      </c>
      <c r="Q36" s="267">
        <f>VLOOKUP(L36,'PLAN INDICATIVO ORIGINAL '!$C$13:$M$343,9,0)</f>
        <v>1</v>
      </c>
      <c r="R36" s="267">
        <f>VLOOKUP(L36,'PLAN INDICATIVO ORIGINAL '!$C$13:$M$343,10,0)</f>
        <v>1</v>
      </c>
      <c r="S36" s="267" t="str">
        <f>VLOOKUP(L36,'PLAN INDICATIVO ORIGINAL '!$C$13:$M$343,11,0)</f>
        <v>Porcentaje</v>
      </c>
      <c r="T36" s="259" t="e">
        <f>VLOOKUP(L36,'PLAN INDICATIVO ORIGINAL '!$C$13:$M$343,12,0)</f>
        <v>#REF!</v>
      </c>
      <c r="U36" s="259">
        <f t="shared" ref="U36:Z36" si="62">+N36*100</f>
        <v>100</v>
      </c>
      <c r="V36" s="259">
        <f t="shared" si="62"/>
        <v>100</v>
      </c>
      <c r="W36" s="259">
        <f t="shared" si="62"/>
        <v>100</v>
      </c>
      <c r="X36" s="259">
        <f t="shared" si="62"/>
        <v>100</v>
      </c>
      <c r="Y36" s="259">
        <f t="shared" si="62"/>
        <v>100</v>
      </c>
      <c r="Z36" s="259" t="e">
        <f t="shared" si="62"/>
        <v>#VALUE!</v>
      </c>
      <c r="AA36" s="254" t="str">
        <f>+'PLAN INDICATIVO ORIGINAL '!C48</f>
        <v>P76</v>
      </c>
      <c r="AB36" s="254" t="str">
        <f>+'PLAN INDICATIVO ORIGINAL '!D48</f>
        <v>Sacerdotes y coordinadores de la asistencia espiritual, capacitados en el tema de paz y reconciliación</v>
      </c>
      <c r="AC36" s="59" t="str">
        <f>VLOOKUP(AB36,'PLAN INDICATIVO ORIGINAL '!$D$12:$F$313,3,0)</f>
        <v>GRUPO DE APOYO ESPIRITUAL</v>
      </c>
      <c r="AD36" s="59" t="str">
        <f>VLOOKUP(AB36,'PLAN INDICATIVO ORIGINAL '!$D$12:$F$313,3,0)</f>
        <v>GRUPO DE APOYO ESPIRITUAL</v>
      </c>
      <c r="AE36" s="59" t="s">
        <v>777</v>
      </c>
      <c r="AF36" s="260">
        <f>VLOOKUP(AA36,'PLAN INDICATIVO ORIGINAL '!$C$13:$M$343,6,0)</f>
        <v>50</v>
      </c>
      <c r="AG36" s="261">
        <f>VLOOKUP(AA36,'PLAN INDICATIVO ORIGINAL '!$C$13:$M$343,7,0)</f>
        <v>50</v>
      </c>
      <c r="AH36" s="261">
        <f>VLOOKUP(AA36,'PLAN INDICATIVO ORIGINAL '!$C$13:$M$343,8,0)</f>
        <v>50</v>
      </c>
      <c r="AI36" s="261">
        <f>VLOOKUP(AA36,'PLAN INDICATIVO ORIGINAL '!$C$13:$M$343,9,0)</f>
        <v>50</v>
      </c>
      <c r="AJ36" s="261">
        <f>VLOOKUP(AA36,'PLAN INDICATIVO ORIGINAL '!$C$13:$M$343,10,0)</f>
        <v>50</v>
      </c>
      <c r="AK36" s="261" t="str">
        <f>VLOOKUP(AA36,'PLAN INDICATIVO ORIGINAL '!$C$13:$M$343,11,0)</f>
        <v>Número</v>
      </c>
      <c r="AL36" s="262" t="e">
        <f>VLOOKUP(AA36,'PLAN INDICATIVO ORIGINAL '!$C$13:$M$343,12,0)</f>
        <v>#REF!</v>
      </c>
      <c r="AM36" s="263">
        <f t="shared" ref="AM36:AR36" si="63">+AF36</f>
        <v>50</v>
      </c>
      <c r="AN36" s="263">
        <f t="shared" si="63"/>
        <v>50</v>
      </c>
      <c r="AO36" s="263">
        <f t="shared" si="63"/>
        <v>50</v>
      </c>
      <c r="AP36" s="263">
        <f t="shared" si="63"/>
        <v>50</v>
      </c>
      <c r="AQ36" s="263">
        <f t="shared" si="63"/>
        <v>50</v>
      </c>
      <c r="AR36" s="263" t="str">
        <f t="shared" si="63"/>
        <v>Número</v>
      </c>
      <c r="AS36" s="264" t="s">
        <v>765</v>
      </c>
      <c r="AV36" s="214" t="s">
        <v>121</v>
      </c>
      <c r="AW36" s="214" t="s">
        <v>114</v>
      </c>
      <c r="AX36" s="214" t="s">
        <v>777</v>
      </c>
      <c r="BI36" s="254">
        <v>76</v>
      </c>
      <c r="BJ36" s="59" t="s">
        <v>114</v>
      </c>
    </row>
    <row r="37" spans="1:62" ht="54.75" customHeight="1" x14ac:dyDescent="0.25">
      <c r="A37" s="254">
        <v>36</v>
      </c>
      <c r="B37" s="254" t="str">
        <f t="shared" si="34"/>
        <v>P36</v>
      </c>
      <c r="C37" s="127" t="s">
        <v>36</v>
      </c>
      <c r="D37" s="255" t="s">
        <v>19</v>
      </c>
      <c r="E37" s="74" t="str">
        <f>+'PLAN INDICATIVO ORIGINAL '!$D$12</f>
        <v>ATENCIÓN Y TRATAMIENTO PENITENCIARIO</v>
      </c>
      <c r="F37" s="256" t="str">
        <f>+'PLAN INDICATIVO ORIGINAL '!$D$13</f>
        <v>ATENCIÓN BASICA</v>
      </c>
      <c r="G37" s="256" t="s">
        <v>25</v>
      </c>
      <c r="H37" s="257" t="str">
        <f>+'PLAN INDICATIVO ORIGINAL '!$D$14</f>
        <v>Sostener la Atención Social a la PPL, que les otorgue condiciones dignas en la  Prisionalización.</v>
      </c>
      <c r="I37" s="256" t="s">
        <v>778</v>
      </c>
      <c r="J37" s="265" t="str">
        <f>+'PLAN INDICATIVO ORIGINAL '!$D$49</f>
        <v>ASISTENCIA JURIDICA</v>
      </c>
      <c r="K37" s="142" t="s">
        <v>763</v>
      </c>
      <c r="L37" s="142" t="str">
        <f>+'PLAN INDICATIVO ORIGINAL '!$C$49</f>
        <v>I5</v>
      </c>
      <c r="M37" s="280" t="str">
        <f>+'PLAN INDICATIVO ORIGINAL '!$E$49</f>
        <v>Porcentaje de demanda atendida con asistencia jurídica</v>
      </c>
      <c r="N37" s="267">
        <f>VLOOKUP(L37,'PLAN INDICATIVO ORIGINAL '!$C$13:$M$343,6,0)</f>
        <v>1</v>
      </c>
      <c r="O37" s="267">
        <f>VLOOKUP(L37,'PLAN INDICATIVO ORIGINAL '!$C$13:$M$343,7,0)</f>
        <v>1</v>
      </c>
      <c r="P37" s="267">
        <f>VLOOKUP(L37,'PLAN INDICATIVO ORIGINAL '!$C$13:$M$343,8,0)</f>
        <v>1</v>
      </c>
      <c r="Q37" s="267">
        <f>VLOOKUP(L37,'PLAN INDICATIVO ORIGINAL '!$C$13:$M$343,9,0)</f>
        <v>1</v>
      </c>
      <c r="R37" s="267">
        <f>VLOOKUP(L37,'PLAN INDICATIVO ORIGINAL '!$C$13:$M$343,10,0)</f>
        <v>1</v>
      </c>
      <c r="S37" s="267" t="str">
        <f>VLOOKUP(L37,'PLAN INDICATIVO ORIGINAL '!$C$13:$M$343,11,0)</f>
        <v>Porcentaje</v>
      </c>
      <c r="T37" s="259" t="e">
        <f>VLOOKUP(L37,'PLAN INDICATIVO ORIGINAL '!$C$13:$M$343,12,0)</f>
        <v>#REF!</v>
      </c>
      <c r="U37" s="259">
        <f>+N37</f>
        <v>1</v>
      </c>
      <c r="V37" s="259">
        <f t="shared" ref="V37:Z39" si="64">+O37*100</f>
        <v>100</v>
      </c>
      <c r="W37" s="259">
        <f t="shared" si="64"/>
        <v>100</v>
      </c>
      <c r="X37" s="259">
        <f t="shared" si="64"/>
        <v>100</v>
      </c>
      <c r="Y37" s="259">
        <f t="shared" si="64"/>
        <v>100</v>
      </c>
      <c r="Z37" s="259" t="e">
        <f t="shared" si="64"/>
        <v>#VALUE!</v>
      </c>
      <c r="AA37" s="254" t="str">
        <f>+'PLAN INDICATIVO ORIGINAL '!C50</f>
        <v>P36</v>
      </c>
      <c r="AB37" s="254" t="str">
        <f>+'PLAN INDICATIVO ORIGINAL '!D50</f>
        <v>Establecimientos y Regional Noroeste utilizando el modulo para crear solicitudes de traslado del SISIPEC</v>
      </c>
      <c r="AC37" s="59" t="str">
        <f>VLOOKUP(AB37,'PLAN INDICATIVO ORIGINAL '!$D$12:$F$313,3,0)</f>
        <v>GRUPO DE ASUNTOS PENITENCIARIOS</v>
      </c>
      <c r="AD37" s="59" t="str">
        <f>VLOOKUP(AB37,'PLAN INDICATIVO ORIGINAL '!$D$12:$F$313,3,0)</f>
        <v>GRUPO DE ASUNTOS PENITENCIARIOS</v>
      </c>
      <c r="AE37" s="59" t="s">
        <v>779</v>
      </c>
      <c r="AF37" s="260">
        <f>VLOOKUP(AA37,'PLAN INDICATIVO ORIGINAL '!$C$13:$M$343,6,0)</f>
        <v>0</v>
      </c>
      <c r="AG37" s="261">
        <f>VLOOKUP(AA37,'PLAN INDICATIVO ORIGINAL '!$C$13:$M$343,7,0)</f>
        <v>6</v>
      </c>
      <c r="AH37" s="261">
        <f>VLOOKUP(AA37,'PLAN INDICATIVO ORIGINAL '!$C$13:$M$343,8,0)</f>
        <v>0</v>
      </c>
      <c r="AI37" s="261">
        <f>VLOOKUP(AA37,'PLAN INDICATIVO ORIGINAL '!$C$13:$M$343,9,0)</f>
        <v>0</v>
      </c>
      <c r="AJ37" s="261">
        <f>VLOOKUP(AA37,'PLAN INDICATIVO ORIGINAL '!$C$13:$M$343,10,0)</f>
        <v>6</v>
      </c>
      <c r="AK37" s="261" t="str">
        <f>VLOOKUP(AA37,'PLAN INDICATIVO ORIGINAL '!$C$13:$M$343,11,0)</f>
        <v>Número</v>
      </c>
      <c r="AL37" s="262" t="e">
        <f>VLOOKUP(AA37,'PLAN INDICATIVO ORIGINAL '!$C$13:$M$343,12,0)</f>
        <v>#REF!</v>
      </c>
      <c r="AM37" s="263">
        <f t="shared" ref="AM37:AR37" si="65">+AF37</f>
        <v>0</v>
      </c>
      <c r="AN37" s="263">
        <f t="shared" si="65"/>
        <v>6</v>
      </c>
      <c r="AO37" s="263">
        <f t="shared" si="65"/>
        <v>0</v>
      </c>
      <c r="AP37" s="263">
        <f t="shared" si="65"/>
        <v>0</v>
      </c>
      <c r="AQ37" s="263">
        <f t="shared" si="65"/>
        <v>6</v>
      </c>
      <c r="AR37" s="263" t="str">
        <f t="shared" si="65"/>
        <v>Número</v>
      </c>
      <c r="AS37" s="264" t="s">
        <v>765</v>
      </c>
      <c r="AV37" s="214" t="s">
        <v>129</v>
      </c>
      <c r="AW37" s="214" t="s">
        <v>131</v>
      </c>
      <c r="AX37" s="214" t="s">
        <v>779</v>
      </c>
      <c r="BI37" s="254">
        <v>36</v>
      </c>
      <c r="BJ37" s="59" t="s">
        <v>131</v>
      </c>
    </row>
    <row r="38" spans="1:62" ht="78.75" customHeight="1" x14ac:dyDescent="0.25">
      <c r="A38" s="254">
        <v>246</v>
      </c>
      <c r="B38" s="254" t="str">
        <f t="shared" si="34"/>
        <v>P246</v>
      </c>
      <c r="C38" s="127" t="s">
        <v>36</v>
      </c>
      <c r="D38" s="255" t="s">
        <v>19</v>
      </c>
      <c r="E38" s="74" t="str">
        <f>+'PLAN INDICATIVO ORIGINAL '!$D$12</f>
        <v>ATENCIÓN Y TRATAMIENTO PENITENCIARIO</v>
      </c>
      <c r="F38" s="256" t="str">
        <f>+'PLAN INDICATIVO ORIGINAL '!$D$13</f>
        <v>ATENCIÓN BASICA</v>
      </c>
      <c r="G38" s="256" t="s">
        <v>25</v>
      </c>
      <c r="H38" s="257" t="str">
        <f>+'PLAN INDICATIVO ORIGINAL '!$D$14</f>
        <v>Sostener la Atención Social a la PPL, que les otorgue condiciones dignas en la  Prisionalización.</v>
      </c>
      <c r="I38" s="256" t="s">
        <v>778</v>
      </c>
      <c r="J38" s="265" t="str">
        <f>+'PLAN INDICATIVO ORIGINAL '!$D$49</f>
        <v>ASISTENCIA JURIDICA</v>
      </c>
      <c r="K38" s="142" t="s">
        <v>763</v>
      </c>
      <c r="L38" s="142" t="str">
        <f>+'PLAN INDICATIVO ORIGINAL '!$C$49</f>
        <v>I5</v>
      </c>
      <c r="M38" s="280" t="str">
        <f>+'PLAN INDICATIVO ORIGINAL '!$E$49</f>
        <v>Porcentaje de demanda atendida con asistencia jurídica</v>
      </c>
      <c r="N38" s="267">
        <f>VLOOKUP(L38,'PLAN INDICATIVO ORIGINAL '!$C$13:$M$343,6,0)</f>
        <v>1</v>
      </c>
      <c r="O38" s="267">
        <f>VLOOKUP(L38,'PLAN INDICATIVO ORIGINAL '!$C$13:$M$343,7,0)</f>
        <v>1</v>
      </c>
      <c r="P38" s="267">
        <f>VLOOKUP(L38,'PLAN INDICATIVO ORIGINAL '!$C$13:$M$343,8,0)</f>
        <v>1</v>
      </c>
      <c r="Q38" s="267">
        <f>VLOOKUP(L38,'PLAN INDICATIVO ORIGINAL '!$C$13:$M$343,9,0)</f>
        <v>1</v>
      </c>
      <c r="R38" s="267">
        <f>VLOOKUP(L38,'PLAN INDICATIVO ORIGINAL '!$C$13:$M$343,10,0)</f>
        <v>1</v>
      </c>
      <c r="S38" s="267" t="str">
        <f>VLOOKUP(L38,'PLAN INDICATIVO ORIGINAL '!$C$13:$M$343,11,0)</f>
        <v>Porcentaje</v>
      </c>
      <c r="T38" s="259" t="e">
        <f>VLOOKUP(L38,'PLAN INDICATIVO ORIGINAL '!$C$13:$M$343,12,0)</f>
        <v>#REF!</v>
      </c>
      <c r="U38" s="259">
        <f>+N38</f>
        <v>1</v>
      </c>
      <c r="V38" s="259">
        <f t="shared" si="64"/>
        <v>100</v>
      </c>
      <c r="W38" s="259">
        <f t="shared" si="64"/>
        <v>100</v>
      </c>
      <c r="X38" s="259">
        <f t="shared" si="64"/>
        <v>100</v>
      </c>
      <c r="Y38" s="259">
        <f t="shared" si="64"/>
        <v>100</v>
      </c>
      <c r="Z38" s="259" t="e">
        <f t="shared" si="64"/>
        <v>#VALUE!</v>
      </c>
      <c r="AA38" s="254" t="str">
        <f>+'PLAN INDICATIVO ORIGINAL '!C51</f>
        <v>P246</v>
      </c>
      <c r="AB38" s="254" t="str">
        <f>+'PLAN INDICATIVO ORIGINAL '!D51</f>
        <v>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v>
      </c>
      <c r="AC38" s="59" t="str">
        <f>VLOOKUP(AA38,'PLAN INDICATIVO ORIGINAL '!$C$12:$F$313,4,0)</f>
        <v>GRUPO DE ASUNTOS PENITENCIARIOS</v>
      </c>
      <c r="AD38" s="59" t="str">
        <f>VLOOKUP(AA38,'PLAN INDICATIVO ORIGINAL '!$C$12:$F$313,4,0)</f>
        <v>GRUPO DE ASUNTOS PENITENCIARIOS</v>
      </c>
      <c r="AE38" s="59" t="s">
        <v>779</v>
      </c>
      <c r="AF38" s="268">
        <f>VLOOKUP(AA38,'PLAN INDICATIVO ORIGINAL '!$C$13:$M$343,6,0)</f>
        <v>0</v>
      </c>
      <c r="AG38" s="269">
        <f>VLOOKUP(AA38,'PLAN INDICATIVO ORIGINAL '!$C$13:$M$343,7,0)</f>
        <v>0.9</v>
      </c>
      <c r="AH38" s="269">
        <f>VLOOKUP(AA38,'PLAN INDICATIVO ORIGINAL '!$C$13:$M$343,8,0)</f>
        <v>0</v>
      </c>
      <c r="AI38" s="269">
        <f>VLOOKUP(AA38,'PLAN INDICATIVO ORIGINAL '!$C$13:$M$343,9,0)</f>
        <v>0</v>
      </c>
      <c r="AJ38" s="269">
        <f>VLOOKUP(AA38,'PLAN INDICATIVO ORIGINAL '!$C$13:$M$343,10,0)</f>
        <v>0.9</v>
      </c>
      <c r="AK38" s="269" t="str">
        <f>VLOOKUP(AA38,'PLAN INDICATIVO ORIGINAL '!$C$13:$M$343,11,0)</f>
        <v>Porcentaje</v>
      </c>
      <c r="AL38" s="262" t="e">
        <f>VLOOKUP(AA38,'PLAN INDICATIVO ORIGINAL '!$C$13:$M$343,12,0)</f>
        <v>#REF!</v>
      </c>
      <c r="AM38" s="263">
        <f t="shared" ref="AM38:AR38" si="66">+AF38</f>
        <v>0</v>
      </c>
      <c r="AN38" s="263">
        <f t="shared" si="66"/>
        <v>0.9</v>
      </c>
      <c r="AO38" s="273">
        <f t="shared" si="66"/>
        <v>0</v>
      </c>
      <c r="AP38" s="263">
        <f t="shared" si="66"/>
        <v>0</v>
      </c>
      <c r="AQ38" s="263">
        <f t="shared" si="66"/>
        <v>0.9</v>
      </c>
      <c r="AR38" s="273" t="str">
        <f t="shared" si="66"/>
        <v>Porcentaje</v>
      </c>
      <c r="AS38" s="264" t="s">
        <v>765</v>
      </c>
      <c r="AV38" s="214" t="s">
        <v>132</v>
      </c>
      <c r="AW38" s="214" t="s">
        <v>131</v>
      </c>
      <c r="AX38" s="214" t="s">
        <v>779</v>
      </c>
      <c r="BI38" s="254">
        <v>246</v>
      </c>
      <c r="BJ38" s="59" t="s">
        <v>131</v>
      </c>
    </row>
    <row r="39" spans="1:62" ht="71.25" customHeight="1" x14ac:dyDescent="0.25">
      <c r="A39" s="254">
        <v>108</v>
      </c>
      <c r="B39" s="254" t="str">
        <f t="shared" si="34"/>
        <v>P108</v>
      </c>
      <c r="C39" s="121" t="s">
        <v>53</v>
      </c>
      <c r="D39" s="255" t="s">
        <v>19</v>
      </c>
      <c r="E39" s="74" t="str">
        <f>+'PLAN INDICATIVO ORIGINAL '!$D$12</f>
        <v>ATENCIÓN Y TRATAMIENTO PENITENCIARIO</v>
      </c>
      <c r="F39" s="256" t="str">
        <f>+'PLAN INDICATIVO ORIGINAL '!$D$13</f>
        <v>ATENCIÓN BASICA</v>
      </c>
      <c r="G39" s="256" t="s">
        <v>25</v>
      </c>
      <c r="H39" s="257" t="str">
        <f>+'PLAN INDICATIVO ORIGINAL '!$D$14</f>
        <v>Sostener la Atención Social a la PPL, que les otorgue condiciones dignas en la  Prisionalización.</v>
      </c>
      <c r="I39" s="256" t="s">
        <v>778</v>
      </c>
      <c r="J39" s="265" t="str">
        <f>+'PLAN INDICATIVO ORIGINAL '!$D$49</f>
        <v>ASISTENCIA JURIDICA</v>
      </c>
      <c r="K39" s="142" t="s">
        <v>763</v>
      </c>
      <c r="L39" s="142" t="str">
        <f>+'PLAN INDICATIVO ORIGINAL '!$C$49</f>
        <v>I5</v>
      </c>
      <c r="M39" s="280" t="str">
        <f>+'PLAN INDICATIVO ORIGINAL '!$E$49</f>
        <v>Porcentaje de demanda atendida con asistencia jurídica</v>
      </c>
      <c r="N39" s="267">
        <f>VLOOKUP(L39,'PLAN INDICATIVO ORIGINAL '!$C$13:$M$343,6,0)</f>
        <v>1</v>
      </c>
      <c r="O39" s="267">
        <f>VLOOKUP(L39,'PLAN INDICATIVO ORIGINAL '!$C$13:$M$343,7,0)</f>
        <v>1</v>
      </c>
      <c r="P39" s="267">
        <f>VLOOKUP(L39,'PLAN INDICATIVO ORIGINAL '!$C$13:$M$343,8,0)</f>
        <v>1</v>
      </c>
      <c r="Q39" s="267">
        <f>VLOOKUP(L39,'PLAN INDICATIVO ORIGINAL '!$C$13:$M$343,9,0)</f>
        <v>1</v>
      </c>
      <c r="R39" s="267">
        <f>VLOOKUP(L39,'PLAN INDICATIVO ORIGINAL '!$C$13:$M$343,10,0)</f>
        <v>1</v>
      </c>
      <c r="S39" s="267" t="str">
        <f>VLOOKUP(L39,'PLAN INDICATIVO ORIGINAL '!$C$13:$M$343,11,0)</f>
        <v>Porcentaje</v>
      </c>
      <c r="T39" s="259" t="e">
        <f>VLOOKUP(L39,'PLAN INDICATIVO ORIGINAL '!$C$13:$M$343,12,0)</f>
        <v>#REF!</v>
      </c>
      <c r="U39" s="259">
        <f>+N39</f>
        <v>1</v>
      </c>
      <c r="V39" s="259">
        <f t="shared" si="64"/>
        <v>100</v>
      </c>
      <c r="W39" s="259">
        <f t="shared" si="64"/>
        <v>100</v>
      </c>
      <c r="X39" s="259">
        <f t="shared" si="64"/>
        <v>100</v>
      </c>
      <c r="Y39" s="259">
        <f t="shared" si="64"/>
        <v>100</v>
      </c>
      <c r="Z39" s="259" t="e">
        <f t="shared" si="64"/>
        <v>#VALUE!</v>
      </c>
      <c r="AA39" s="115" t="str">
        <f>+'PLAN INDICATIVO ORIGINAL '!C52</f>
        <v>P108</v>
      </c>
      <c r="AB39" s="254" t="str">
        <f>+'PLAN INDICATIVO ORIGINAL '!D52</f>
        <v>Formato de registro de solicitudes atendidas de asistencia jurídica elaborado e implementado.</v>
      </c>
      <c r="AC39" s="59" t="str">
        <f>VLOOKUP(AB39,'PLAN INDICATIVO ORIGINAL '!$D$12:$F$313,3,0)</f>
        <v>OFICINA ASESORA JURIDICA</v>
      </c>
      <c r="AD39" s="59" t="str">
        <f>VLOOKUP(AB39,'PLAN INDICATIVO ORIGINAL '!$D$12:$F$313,3,0)</f>
        <v>OFICINA ASESORA JURIDICA</v>
      </c>
      <c r="AE39" s="59" t="s">
        <v>780</v>
      </c>
      <c r="AF39" s="260">
        <f>VLOOKUP(AA39,'PLAN INDICATIVO ORIGINAL '!$C$13:$M$343,6,0)</f>
        <v>1</v>
      </c>
      <c r="AG39" s="261">
        <f>VLOOKUP(AA39,'PLAN INDICATIVO ORIGINAL '!$C$13:$M$343,7,0)</f>
        <v>0</v>
      </c>
      <c r="AH39" s="261">
        <f>VLOOKUP(AA39,'PLAN INDICATIVO ORIGINAL '!$C$13:$M$343,8,0)</f>
        <v>0</v>
      </c>
      <c r="AI39" s="261">
        <f>VLOOKUP(AA39,'PLAN INDICATIVO ORIGINAL '!$C$13:$M$343,9,0)</f>
        <v>0</v>
      </c>
      <c r="AJ39" s="261">
        <f>VLOOKUP(AA39,'PLAN INDICATIVO ORIGINAL '!$C$13:$M$343,10,0)</f>
        <v>1</v>
      </c>
      <c r="AK39" s="261" t="str">
        <f>VLOOKUP(AA39,'PLAN INDICATIVO ORIGINAL '!$C$13:$M$343,11,0)</f>
        <v>Número</v>
      </c>
      <c r="AL39" s="262" t="e">
        <f>VLOOKUP(AA39,'PLAN INDICATIVO ORIGINAL '!$C$13:$M$343,12,0)</f>
        <v>#REF!</v>
      </c>
      <c r="AM39" s="263">
        <f t="shared" ref="AM39:AR39" si="67">+AF39</f>
        <v>1</v>
      </c>
      <c r="AN39" s="263">
        <f t="shared" si="67"/>
        <v>0</v>
      </c>
      <c r="AO39" s="263">
        <f t="shared" si="67"/>
        <v>0</v>
      </c>
      <c r="AP39" s="263">
        <f t="shared" si="67"/>
        <v>0</v>
      </c>
      <c r="AQ39" s="263">
        <f t="shared" si="67"/>
        <v>1</v>
      </c>
      <c r="AR39" s="263" t="str">
        <f t="shared" si="67"/>
        <v>Número</v>
      </c>
      <c r="AS39" s="264" t="s">
        <v>765</v>
      </c>
      <c r="AV39" s="214" t="s">
        <v>134</v>
      </c>
      <c r="AW39" s="214" t="s">
        <v>127</v>
      </c>
      <c r="AX39" s="214" t="s">
        <v>780</v>
      </c>
      <c r="BI39" s="254">
        <v>108</v>
      </c>
      <c r="BJ39" s="59" t="s">
        <v>127</v>
      </c>
    </row>
    <row r="40" spans="1:62" ht="71.25" customHeight="1" x14ac:dyDescent="0.25">
      <c r="A40" s="254">
        <v>109</v>
      </c>
      <c r="B40" s="254" t="str">
        <f t="shared" si="34"/>
        <v>P109</v>
      </c>
      <c r="C40" s="281"/>
      <c r="D40" s="255" t="s">
        <v>19</v>
      </c>
      <c r="E40" s="74" t="str">
        <f>+'PLAN INDICATIVO ORIGINAL '!$D$12</f>
        <v>ATENCIÓN Y TRATAMIENTO PENITENCIARIO</v>
      </c>
      <c r="F40" s="256" t="str">
        <f>+'PLAN INDICATIVO ORIGINAL '!$D$53</f>
        <v>ATENCIÓN Y TRATAMIENTO PENITENCIARIO</v>
      </c>
      <c r="G40" s="256" t="s">
        <v>139</v>
      </c>
      <c r="H40" s="257" t="str">
        <f>+'PLAN INDICATIVO ORIGINAL '!$D$54</f>
        <v>Brindar programas pertinentes de tratamiento penitenciario orientados a la PPL que les permita su resocialización para la vida en libertad.</v>
      </c>
      <c r="I40" s="257" t="s">
        <v>773</v>
      </c>
      <c r="J40" s="265" t="str">
        <f>+'PLAN INDICATIVO ORIGINAL '!$D$55</f>
        <v>TRATAMIENTO PENITENCIARIO</v>
      </c>
      <c r="K40" s="265" t="s">
        <v>767</v>
      </c>
      <c r="L40" s="142" t="s">
        <v>142</v>
      </c>
      <c r="M40" s="266" t="str">
        <f>+'PLAN INDICATIVO ORIGINAL '!$E$55</f>
        <v xml:space="preserve">Personas que acceden a programas de tratamiento penitenciario para su resocialización (clasificados fase de tratamiento de minima y confianza) </v>
      </c>
      <c r="N40" s="259">
        <f>VLOOKUP(L40,'PLAN INDICATIVO ORIGINAL '!$C$13:$M$343,6,0)</f>
        <v>1390</v>
      </c>
      <c r="O40" s="259">
        <f>VLOOKUP(L40,'PLAN INDICATIVO ORIGINAL '!$C$13:$M$343,7,0)</f>
        <v>1387</v>
      </c>
      <c r="P40" s="259">
        <f>VLOOKUP(L40,'PLAN INDICATIVO ORIGINAL '!$C$13:$M$343,8,0)</f>
        <v>1387</v>
      </c>
      <c r="Q40" s="259">
        <f>VLOOKUP(L40,'PLAN INDICATIVO ORIGINAL '!$C$13:$M$343,9,0)</f>
        <v>1387</v>
      </c>
      <c r="R40" s="259">
        <f>VLOOKUP(L40,'PLAN INDICATIVO ORIGINAL '!$C$13:$M$343,10,0)</f>
        <v>5551</v>
      </c>
      <c r="S40" s="259" t="str">
        <f>VLOOKUP(L40,'PLAN INDICATIVO ORIGINAL '!$C$13:$M$343,11,0)</f>
        <v>Número</v>
      </c>
      <c r="T40" s="259" t="e">
        <f>VLOOKUP(L40,'PLAN INDICATIVO ORIGINAL '!$C$13:$M$343,12,0)</f>
        <v>#REF!</v>
      </c>
      <c r="U40" s="259">
        <f>+N40</f>
        <v>1390</v>
      </c>
      <c r="V40" s="259">
        <f t="shared" ref="V40:Z41" si="68">+O40</f>
        <v>1387</v>
      </c>
      <c r="W40" s="259">
        <f t="shared" si="68"/>
        <v>1387</v>
      </c>
      <c r="X40" s="259">
        <f t="shared" si="68"/>
        <v>1387</v>
      </c>
      <c r="Y40" s="259">
        <f t="shared" si="68"/>
        <v>5551</v>
      </c>
      <c r="Z40" s="259" t="str">
        <f t="shared" si="68"/>
        <v>Número</v>
      </c>
      <c r="AA40" s="115" t="str">
        <f>+'PLAN INDICATIVO ORIGINAL '!C57</f>
        <v>P109</v>
      </c>
      <c r="AB40" s="254" t="str">
        <f>+'PLAN INDICATIVO ORIGINAL '!D57</f>
        <v xml:space="preserve">Seguimiento y retroalimentación trimestralmente a la clasificación en fase de tratamiento penitenciario de los ERON </v>
      </c>
      <c r="AC40" s="59" t="str">
        <f>VLOOKUP(AB40,'PLAN INDICATIVO ORIGINAL '!$D$12:$F$313,3,0)</f>
        <v>DIRECCIÓN DE ATENCIÓN Y TRATAMIENTO</v>
      </c>
      <c r="AD40" s="59" t="str">
        <f>+'PLAN INDICATIVO ORIGINAL '!F50</f>
        <v>GRUPO DE ASUNTOS PENITENCIARIOS</v>
      </c>
      <c r="AE40" s="59" t="s">
        <v>764</v>
      </c>
      <c r="AF40" s="260">
        <f>VLOOKUP(AA40,'PLAN INDICATIVO ORIGINAL '!$C$13:$M$343,6,0)</f>
        <v>4</v>
      </c>
      <c r="AG40" s="261">
        <f>VLOOKUP(AA40,'PLAN INDICATIVO ORIGINAL '!$C$13:$M$343,7,0)</f>
        <v>4</v>
      </c>
      <c r="AH40" s="261">
        <f>VLOOKUP(AA40,'PLAN INDICATIVO ORIGINAL '!$C$13:$M$343,8,0)</f>
        <v>4</v>
      </c>
      <c r="AI40" s="261">
        <f>VLOOKUP(AA40,'PLAN INDICATIVO ORIGINAL '!$C$13:$M$343,9,0)</f>
        <v>4</v>
      </c>
      <c r="AJ40" s="261">
        <f>VLOOKUP(AA40,'PLAN INDICATIVO ORIGINAL '!$C$13:$M$343,10,0)</f>
        <v>16</v>
      </c>
      <c r="AK40" s="261" t="str">
        <f>VLOOKUP(AA40,'PLAN INDICATIVO ORIGINAL '!$C$13:$M$343,11,0)</f>
        <v>Número</v>
      </c>
      <c r="AL40" s="262" t="e">
        <f>VLOOKUP(AA40,'PLAN INDICATIVO ORIGINAL '!$C$13:$M$343,12,0)</f>
        <v>#REF!</v>
      </c>
      <c r="AM40" s="263">
        <f t="shared" ref="AM40:AR40" si="69">+AF40</f>
        <v>4</v>
      </c>
      <c r="AN40" s="263">
        <f t="shared" si="69"/>
        <v>4</v>
      </c>
      <c r="AO40" s="263">
        <f t="shared" si="69"/>
        <v>4</v>
      </c>
      <c r="AP40" s="263">
        <f t="shared" si="69"/>
        <v>4</v>
      </c>
      <c r="AQ40" s="263">
        <f t="shared" si="69"/>
        <v>16</v>
      </c>
      <c r="AR40" s="263" t="str">
        <f t="shared" si="69"/>
        <v>Número</v>
      </c>
      <c r="AS40" s="264" t="s">
        <v>765</v>
      </c>
      <c r="AV40" s="214" t="s">
        <v>147</v>
      </c>
      <c r="AW40" s="214" t="s">
        <v>31</v>
      </c>
      <c r="AX40" s="214" t="s">
        <v>764</v>
      </c>
      <c r="BI40" s="254">
        <v>109</v>
      </c>
      <c r="BJ40" s="59" t="s">
        <v>145</v>
      </c>
    </row>
    <row r="41" spans="1:62" ht="71.25" customHeight="1" x14ac:dyDescent="0.25">
      <c r="A41" s="254">
        <v>33</v>
      </c>
      <c r="B41" s="254" t="str">
        <f t="shared" si="34"/>
        <v>P33</v>
      </c>
      <c r="C41" s="281"/>
      <c r="D41" s="255" t="s">
        <v>19</v>
      </c>
      <c r="E41" s="74" t="str">
        <f>+'PLAN INDICATIVO ORIGINAL '!$D$12</f>
        <v>ATENCIÓN Y TRATAMIENTO PENITENCIARIO</v>
      </c>
      <c r="F41" s="256" t="str">
        <f>+'PLAN INDICATIVO ORIGINAL '!$D$53</f>
        <v>ATENCIÓN Y TRATAMIENTO PENITENCIARIO</v>
      </c>
      <c r="G41" s="256" t="s">
        <v>139</v>
      </c>
      <c r="H41" s="257" t="str">
        <f>+'PLAN INDICATIVO ORIGINAL '!$D$54</f>
        <v>Brindar programas pertinentes de tratamiento penitenciario orientados a la PPL que les permita su resocialización para la vida en libertad.</v>
      </c>
      <c r="I41" s="257" t="s">
        <v>773</v>
      </c>
      <c r="J41" s="265" t="str">
        <f>+'PLAN INDICATIVO ORIGINAL '!$D$55</f>
        <v>TRATAMIENTO PENITENCIARIO</v>
      </c>
      <c r="K41" s="265" t="s">
        <v>767</v>
      </c>
      <c r="L41" s="142" t="s">
        <v>142</v>
      </c>
      <c r="M41" s="266" t="str">
        <f>+'PLAN INDICATIVO ORIGINAL '!$E$55</f>
        <v xml:space="preserve">Personas que acceden a programas de tratamiento penitenciario para su resocialización (clasificados fase de tratamiento de minima y confianza) </v>
      </c>
      <c r="N41" s="259">
        <f>VLOOKUP(L41,'PLAN INDICATIVO ORIGINAL '!$C$13:$M$343,6,0)</f>
        <v>1390</v>
      </c>
      <c r="O41" s="259">
        <f>VLOOKUP(L41,'PLAN INDICATIVO ORIGINAL '!$C$13:$M$343,7,0)</f>
        <v>1387</v>
      </c>
      <c r="P41" s="259">
        <f>VLOOKUP(L41,'PLAN INDICATIVO ORIGINAL '!$C$13:$M$343,8,0)</f>
        <v>1387</v>
      </c>
      <c r="Q41" s="259">
        <f>VLOOKUP(L41,'PLAN INDICATIVO ORIGINAL '!$C$13:$M$343,9,0)</f>
        <v>1387</v>
      </c>
      <c r="R41" s="259">
        <f>VLOOKUP(L41,'PLAN INDICATIVO ORIGINAL '!$C$13:$M$343,10,0)</f>
        <v>5551</v>
      </c>
      <c r="S41" s="259" t="str">
        <f>VLOOKUP(L41,'PLAN INDICATIVO ORIGINAL '!$C$13:$M$343,11,0)</f>
        <v>Número</v>
      </c>
      <c r="T41" s="259" t="e">
        <f>VLOOKUP(L41,'PLAN INDICATIVO ORIGINAL '!$C$13:$M$343,12,0)</f>
        <v>#REF!</v>
      </c>
      <c r="U41" s="259">
        <f>+N41</f>
        <v>1390</v>
      </c>
      <c r="V41" s="259">
        <f t="shared" si="68"/>
        <v>1387</v>
      </c>
      <c r="W41" s="259">
        <f t="shared" si="68"/>
        <v>1387</v>
      </c>
      <c r="X41" s="259">
        <f t="shared" si="68"/>
        <v>1387</v>
      </c>
      <c r="Y41" s="259">
        <f t="shared" si="68"/>
        <v>5551</v>
      </c>
      <c r="Z41" s="259" t="str">
        <f t="shared" si="68"/>
        <v>Número</v>
      </c>
      <c r="AA41" s="254" t="str">
        <f>+'PLAN INDICATIVO ORIGINAL '!C58</f>
        <v>P33</v>
      </c>
      <c r="AB41" s="254" t="str">
        <f>+'PLAN INDICATIVO ORIGINAL '!D58</f>
        <v>Establecimientos de reclusión del orden nacional cubiertos con programas psicosociales de Tratamiento Penitenciario implementado a los internos clasificados en fase de tratamiento</v>
      </c>
      <c r="AC41" s="59" t="str">
        <f>VLOOKUP(AB41,'PLAN INDICATIVO ORIGINAL '!$D$12:$F$313,3,0)</f>
        <v>DIRECCIÓN DE ATENCIÓN Y TRATAMIENTO</v>
      </c>
      <c r="AD41" s="59" t="str">
        <f>+'PLAN INDICATIVO ORIGINAL '!F51</f>
        <v>GRUPO DE ASUNTOS PENITENCIARIOS</v>
      </c>
      <c r="AE41" s="59" t="s">
        <v>764</v>
      </c>
      <c r="AF41" s="260">
        <f>VLOOKUP(AA41,'PLAN INDICATIVO ORIGINAL '!$C$13:$M$343,6,0)</f>
        <v>60</v>
      </c>
      <c r="AG41" s="261">
        <f>VLOOKUP(AA41,'PLAN INDICATIVO ORIGINAL '!$C$13:$M$343,7,0)</f>
        <v>25</v>
      </c>
      <c r="AH41" s="261">
        <f>VLOOKUP(AA41,'PLAN INDICATIVO ORIGINAL '!$C$13:$M$343,8,0)</f>
        <v>25</v>
      </c>
      <c r="AI41" s="261">
        <f>VLOOKUP(AA41,'PLAN INDICATIVO ORIGINAL '!$C$13:$M$343,9,0)</f>
        <v>27</v>
      </c>
      <c r="AJ41" s="261">
        <f>VLOOKUP(AA41,'PLAN INDICATIVO ORIGINAL '!$C$13:$M$343,10,0)</f>
        <v>137</v>
      </c>
      <c r="AK41" s="261" t="str">
        <f>VLOOKUP(AA41,'PLAN INDICATIVO ORIGINAL '!$C$13:$M$343,11,0)</f>
        <v>Número</v>
      </c>
      <c r="AL41" s="262" t="e">
        <f>VLOOKUP(AA41,'PLAN INDICATIVO ORIGINAL '!$C$13:$M$343,12,0)</f>
        <v>#REF!</v>
      </c>
      <c r="AM41" s="263">
        <f t="shared" ref="AM41:AR41" si="70">+AF41</f>
        <v>60</v>
      </c>
      <c r="AN41" s="263">
        <f t="shared" si="70"/>
        <v>25</v>
      </c>
      <c r="AO41" s="263">
        <f t="shared" si="70"/>
        <v>25</v>
      </c>
      <c r="AP41" s="263">
        <f t="shared" si="70"/>
        <v>27</v>
      </c>
      <c r="AQ41" s="263">
        <f t="shared" si="70"/>
        <v>137</v>
      </c>
      <c r="AR41" s="263" t="str">
        <f t="shared" si="70"/>
        <v>Número</v>
      </c>
      <c r="AS41" s="264" t="s">
        <v>765</v>
      </c>
      <c r="AV41" s="214" t="s">
        <v>149</v>
      </c>
      <c r="AW41" s="214" t="s">
        <v>31</v>
      </c>
      <c r="AX41" s="214" t="s">
        <v>764</v>
      </c>
      <c r="BI41" s="254">
        <v>33</v>
      </c>
      <c r="BJ41" s="59" t="s">
        <v>145</v>
      </c>
    </row>
    <row r="42" spans="1:62" ht="71.25" customHeight="1" x14ac:dyDescent="0.25">
      <c r="A42" s="254">
        <v>110</v>
      </c>
      <c r="B42" s="254" t="str">
        <f t="shared" si="34"/>
        <v>P110</v>
      </c>
      <c r="C42" s="281"/>
      <c r="D42" s="255" t="s">
        <v>19</v>
      </c>
      <c r="E42" s="74" t="str">
        <f>+'PLAN INDICATIVO ORIGINAL '!$D$12</f>
        <v>ATENCIÓN Y TRATAMIENTO PENITENCIARIO</v>
      </c>
      <c r="F42" s="256" t="str">
        <f>+'PLAN INDICATIVO ORIGINAL '!$D$53</f>
        <v>ATENCIÓN Y TRATAMIENTO PENITENCIARIO</v>
      </c>
      <c r="G42" s="256" t="s">
        <v>139</v>
      </c>
      <c r="H42" s="257" t="str">
        <f>+'PLAN INDICATIVO ORIGINAL '!$D$54</f>
        <v>Brindar programas pertinentes de tratamiento penitenciario orientados a la PPL que les permita su resocialización para la vida en libertad.</v>
      </c>
      <c r="I42" s="257" t="s">
        <v>773</v>
      </c>
      <c r="J42" s="265" t="str">
        <f>+'PLAN INDICATIVO ORIGINAL '!$D$55</f>
        <v>TRATAMIENTO PENITENCIARIO</v>
      </c>
      <c r="K42" s="265" t="s">
        <v>767</v>
      </c>
      <c r="L42" s="142" t="str">
        <f>+'PLAN INDICATIVO ORIGINAL '!C56</f>
        <v>I42</v>
      </c>
      <c r="M42" s="266" t="str">
        <f>+'PLAN INDICATIVO ORIGINAL '!D59</f>
        <v>Seguimiento y retroalimentación trimestral a la asignación a programas  ocupacionales de trabajo, estudio y enseñanza a las Regionales y ERON.</v>
      </c>
      <c r="N42" s="267">
        <f>VLOOKUP(L42,'PLAN INDICATIVO ORIGINAL '!$C$13:$M$343,6,0)</f>
        <v>0.8</v>
      </c>
      <c r="O42" s="267">
        <f>VLOOKUP(L42,'PLAN INDICATIVO ORIGINAL '!$C$13:$M$343,7,0)</f>
        <v>0.83</v>
      </c>
      <c r="P42" s="267">
        <f>VLOOKUP(L42,'PLAN INDICATIVO ORIGINAL '!$C$13:$M$343,8,0)</f>
        <v>0.86</v>
      </c>
      <c r="Q42" s="267">
        <f>VLOOKUP(L42,'PLAN INDICATIVO ORIGINAL '!$C$13:$M$343,9,0)</f>
        <v>0.89</v>
      </c>
      <c r="R42" s="267">
        <f>VLOOKUP(L42,'PLAN INDICATIVO ORIGINAL '!$C$13:$M$343,10,0)</f>
        <v>0.89</v>
      </c>
      <c r="S42" s="267" t="str">
        <f>VLOOKUP(L42,'PLAN INDICATIVO ORIGINAL '!$C$13:$M$343,11,0)</f>
        <v>Porcentaje</v>
      </c>
      <c r="T42" s="259" t="e">
        <f>VLOOKUP(L42,'PLAN INDICATIVO ORIGINAL '!$C$13:$M$343,12,0)</f>
        <v>#REF!</v>
      </c>
      <c r="U42" s="259">
        <f t="shared" ref="U42:Z42" si="71">+N42*100</f>
        <v>80</v>
      </c>
      <c r="V42" s="259">
        <f t="shared" si="71"/>
        <v>83</v>
      </c>
      <c r="W42" s="259">
        <f t="shared" si="71"/>
        <v>86</v>
      </c>
      <c r="X42" s="259">
        <f t="shared" si="71"/>
        <v>89</v>
      </c>
      <c r="Y42" s="259">
        <f t="shared" si="71"/>
        <v>89</v>
      </c>
      <c r="Z42" s="259" t="e">
        <f t="shared" si="71"/>
        <v>#VALUE!</v>
      </c>
      <c r="AA42" s="115" t="str">
        <f>+'PLAN INDICATIVO ORIGINAL '!C59</f>
        <v>P110</v>
      </c>
      <c r="AB42" s="254" t="str">
        <f>+'PLAN INDICATIVO ORIGINAL '!D59</f>
        <v>Seguimiento y retroalimentación trimestral a la asignación a programas  ocupacionales de trabajo, estudio y enseñanza a las Regionales y ERON.</v>
      </c>
      <c r="AC42" s="59" t="str">
        <f>VLOOKUP(AB42,'PLAN INDICATIVO ORIGINAL '!$D$12:$F$313,3,0)</f>
        <v>DIRECCIÓN DE ATENCIÓN Y TRATAMIENTO</v>
      </c>
      <c r="AD42" s="59" t="str">
        <f>+'PLAN INDICATIVO ORIGINAL '!F52</f>
        <v>OFICINA ASESORA JURIDICA</v>
      </c>
      <c r="AE42" s="59" t="s">
        <v>764</v>
      </c>
      <c r="AF42" s="260">
        <f>VLOOKUP(AA42,'PLAN INDICATIVO ORIGINAL '!$C$13:$M$343,6,0)</f>
        <v>4</v>
      </c>
      <c r="AG42" s="261">
        <f>VLOOKUP(AA42,'PLAN INDICATIVO ORIGINAL '!$C$13:$M$343,7,0)</f>
        <v>4</v>
      </c>
      <c r="AH42" s="261">
        <f>VLOOKUP(AA42,'PLAN INDICATIVO ORIGINAL '!$C$13:$M$343,8,0)</f>
        <v>4</v>
      </c>
      <c r="AI42" s="261">
        <f>VLOOKUP(AA42,'PLAN INDICATIVO ORIGINAL '!$C$13:$M$343,9,0)</f>
        <v>4</v>
      </c>
      <c r="AJ42" s="261">
        <f>VLOOKUP(AA42,'PLAN INDICATIVO ORIGINAL '!$C$13:$M$343,10,0)</f>
        <v>16</v>
      </c>
      <c r="AK42" s="261" t="str">
        <f>VLOOKUP(AA42,'PLAN INDICATIVO ORIGINAL '!$C$13:$M$343,11,0)</f>
        <v>Número</v>
      </c>
      <c r="AL42" s="262" t="e">
        <f>VLOOKUP(AA42,'PLAN INDICATIVO ORIGINAL '!$C$13:$M$343,12,0)</f>
        <v>#REF!</v>
      </c>
      <c r="AM42" s="263">
        <f t="shared" ref="AM42:AR42" si="72">+AF42</f>
        <v>4</v>
      </c>
      <c r="AN42" s="263">
        <f t="shared" si="72"/>
        <v>4</v>
      </c>
      <c r="AO42" s="263">
        <f t="shared" si="72"/>
        <v>4</v>
      </c>
      <c r="AP42" s="263">
        <f t="shared" si="72"/>
        <v>4</v>
      </c>
      <c r="AQ42" s="263">
        <f t="shared" si="72"/>
        <v>16</v>
      </c>
      <c r="AR42" s="263" t="str">
        <f t="shared" si="72"/>
        <v>Número</v>
      </c>
      <c r="AS42" s="264" t="s">
        <v>765</v>
      </c>
      <c r="AV42" s="214" t="s">
        <v>151</v>
      </c>
      <c r="AW42" s="214" t="s">
        <v>31</v>
      </c>
      <c r="AX42" s="214" t="s">
        <v>764</v>
      </c>
      <c r="BI42" s="254">
        <v>110</v>
      </c>
      <c r="BJ42" s="59" t="s">
        <v>145</v>
      </c>
    </row>
    <row r="43" spans="1:62" ht="84.75" customHeight="1" x14ac:dyDescent="0.25">
      <c r="A43" s="165">
        <v>184</v>
      </c>
      <c r="B43" s="254" t="str">
        <f t="shared" si="34"/>
        <v>P184</v>
      </c>
      <c r="C43" s="282"/>
      <c r="D43" s="255" t="s">
        <v>19</v>
      </c>
      <c r="E43" s="74" t="str">
        <f>+'PLAN INDICATIVO ORIGINAL '!$D$12</f>
        <v>ATENCIÓN Y TRATAMIENTO PENITENCIARIO</v>
      </c>
      <c r="F43" s="256" t="str">
        <f>+'PLAN INDICATIVO ORIGINAL '!$D$53</f>
        <v>ATENCIÓN Y TRATAMIENTO PENITENCIARIO</v>
      </c>
      <c r="G43" s="256" t="s">
        <v>139</v>
      </c>
      <c r="H43" s="257" t="str">
        <f>+'PLAN INDICATIVO ORIGINAL '!$D$54</f>
        <v>Brindar programas pertinentes de tratamiento penitenciario orientados a la PPL que les permita su resocialización para la vida en libertad.</v>
      </c>
      <c r="I43" s="257" t="s">
        <v>781</v>
      </c>
      <c r="J43" s="265" t="str">
        <f>+'PLAN INDICATIVO ORIGINAL '!$D$62</f>
        <v>EDUCACIÓN, DEPORTE, RECREACIÓN Y CULTURA</v>
      </c>
      <c r="K43" s="265" t="s">
        <v>767</v>
      </c>
      <c r="L43" s="142" t="s">
        <v>158</v>
      </c>
      <c r="M43" s="266" t="str">
        <f>+'PLAN INDICATIVO ORIGINAL '!$E$62</f>
        <v>Cobertura en el programa de educación</v>
      </c>
      <c r="N43" s="267">
        <f>VLOOKUP(L43,'PLAN INDICATIVO ORIGINAL '!$C$13:$M$343,6,0)</f>
        <v>0.32</v>
      </c>
      <c r="O43" s="267">
        <f>VLOOKUP(L43,'PLAN INDICATIVO ORIGINAL '!$C$13:$M$343,7,0)</f>
        <v>0.36</v>
      </c>
      <c r="P43" s="267">
        <f>VLOOKUP(L43,'PLAN INDICATIVO ORIGINAL '!$C$13:$M$343,8,0)</f>
        <v>0.4</v>
      </c>
      <c r="Q43" s="267">
        <f>VLOOKUP(L43,'PLAN INDICATIVO ORIGINAL '!$C$13:$M$343,9,0)</f>
        <v>0.45</v>
      </c>
      <c r="R43" s="267">
        <f>VLOOKUP(L43,'PLAN INDICATIVO ORIGINAL '!$C$13:$M$343,10,0)</f>
        <v>0.45</v>
      </c>
      <c r="S43" s="267" t="str">
        <f>VLOOKUP(L43,'PLAN INDICATIVO ORIGINAL '!$C$13:$M$343,11,0)</f>
        <v>Porcentaje</v>
      </c>
      <c r="T43" s="259" t="e">
        <f>VLOOKUP(L43,'PLAN INDICATIVO ORIGINAL '!$C$13:$M$343,12,0)</f>
        <v>#REF!</v>
      </c>
      <c r="U43" s="259">
        <f t="shared" ref="U43:Z43" si="73">+N43*100</f>
        <v>32</v>
      </c>
      <c r="V43" s="259">
        <f t="shared" si="73"/>
        <v>36</v>
      </c>
      <c r="W43" s="259">
        <f t="shared" si="73"/>
        <v>40</v>
      </c>
      <c r="X43" s="259">
        <f t="shared" si="73"/>
        <v>45</v>
      </c>
      <c r="Y43" s="259">
        <f t="shared" si="73"/>
        <v>45</v>
      </c>
      <c r="Z43" s="259" t="e">
        <f t="shared" si="73"/>
        <v>#VALUE!</v>
      </c>
      <c r="AA43" s="165" t="str">
        <f>+'PLAN INDICATIVO ORIGINAL '!C64</f>
        <v>P184</v>
      </c>
      <c r="AB43" s="165" t="str">
        <f>+'PLAN INDICATIVO ORIGINAL '!D64</f>
        <v>Modelo educativo institucional del Instituto Penitenciario y Carcelario actualizado</v>
      </c>
      <c r="AC43" s="59" t="str">
        <f>VLOOKUP(AB43,'PLAN INDICATIVO ORIGINAL '!$D$12:$F$313,3,0)</f>
        <v>DIRECCIÓN DE ATENCIÓN Y TRATAMIENTO</v>
      </c>
      <c r="AD43" s="59" t="str">
        <f>+'PLAN INDICATIVO ORIGINAL '!F53</f>
        <v>DIRECCIÓN DE ATENCIÓN Y TRATAMIENTO</v>
      </c>
      <c r="AE43" s="59" t="s">
        <v>764</v>
      </c>
      <c r="AF43" s="268">
        <f>VLOOKUP(AA43,'PLAN INDICATIVO ORIGINAL '!$C$13:$M$343,6,0)</f>
        <v>0</v>
      </c>
      <c r="AG43" s="269">
        <f>VLOOKUP(AA43,'PLAN INDICATIVO ORIGINAL '!$C$13:$M$343,7,0)</f>
        <v>0.1</v>
      </c>
      <c r="AH43" s="269">
        <f>VLOOKUP(AA43,'PLAN INDICATIVO ORIGINAL '!$C$13:$M$343,8,0)</f>
        <v>0.3</v>
      </c>
      <c r="AI43" s="269">
        <f>VLOOKUP(AA43,'PLAN INDICATIVO ORIGINAL '!$C$13:$M$343,9,0)</f>
        <v>0.3</v>
      </c>
      <c r="AJ43" s="269">
        <f>VLOOKUP(AA43,'PLAN INDICATIVO ORIGINAL '!$C$13:$M$343,10,0)</f>
        <v>0.7</v>
      </c>
      <c r="AK43" s="269" t="str">
        <f>VLOOKUP(AA43,'PLAN INDICATIVO ORIGINAL '!$C$13:$M$343,11,0)</f>
        <v>Porcentaje</v>
      </c>
      <c r="AL43" s="262" t="e">
        <f>VLOOKUP(AA43,'PLAN INDICATIVO ORIGINAL '!$C$13:$M$343,12,0)</f>
        <v>#REF!</v>
      </c>
      <c r="AM43" s="270">
        <f t="shared" ref="AM43:AR43" si="74">+AF43*100</f>
        <v>0</v>
      </c>
      <c r="AN43" s="270">
        <f t="shared" si="74"/>
        <v>10</v>
      </c>
      <c r="AO43" s="270">
        <f t="shared" si="74"/>
        <v>30</v>
      </c>
      <c r="AP43" s="270">
        <f t="shared" si="74"/>
        <v>30</v>
      </c>
      <c r="AQ43" s="270">
        <f t="shared" si="74"/>
        <v>70</v>
      </c>
      <c r="AR43" s="270" t="e">
        <f t="shared" si="74"/>
        <v>#VALUE!</v>
      </c>
      <c r="AS43" s="264" t="s">
        <v>765</v>
      </c>
      <c r="AV43" s="214" t="s">
        <v>164</v>
      </c>
      <c r="AW43" s="214" t="s">
        <v>31</v>
      </c>
      <c r="AX43" s="214" t="s">
        <v>764</v>
      </c>
      <c r="BI43" s="165">
        <v>184</v>
      </c>
      <c r="BJ43" s="59" t="s">
        <v>161</v>
      </c>
    </row>
    <row r="44" spans="1:62" ht="60.75" customHeight="1" x14ac:dyDescent="0.25">
      <c r="A44" s="165">
        <v>111</v>
      </c>
      <c r="B44" s="254" t="str">
        <f t="shared" si="34"/>
        <v>P111</v>
      </c>
      <c r="C44" s="136" t="s">
        <v>33</v>
      </c>
      <c r="D44" s="255" t="s">
        <v>19</v>
      </c>
      <c r="E44" s="74" t="str">
        <f>+'PLAN INDICATIVO ORIGINAL '!$D$12</f>
        <v>ATENCIÓN Y TRATAMIENTO PENITENCIARIO</v>
      </c>
      <c r="F44" s="256" t="str">
        <f>+'PLAN INDICATIVO ORIGINAL '!$D$53</f>
        <v>ATENCIÓN Y TRATAMIENTO PENITENCIARIO</v>
      </c>
      <c r="G44" s="256" t="s">
        <v>139</v>
      </c>
      <c r="H44" s="257" t="str">
        <f>+'PLAN INDICATIVO ORIGINAL '!$D$54</f>
        <v>Brindar programas pertinentes de tratamiento penitenciario orientados a la PPL que les permita su resocialización para la vida en libertad.</v>
      </c>
      <c r="I44" s="257" t="s">
        <v>781</v>
      </c>
      <c r="J44" s="265" t="str">
        <f>+'PLAN INDICATIVO ORIGINAL '!$D$62</f>
        <v>EDUCACIÓN, DEPORTE, RECREACIÓN Y CULTURA</v>
      </c>
      <c r="K44" s="265" t="s">
        <v>767</v>
      </c>
      <c r="L44" s="142" t="s">
        <v>158</v>
      </c>
      <c r="M44" s="266" t="str">
        <f>+'PLAN INDICATIVO ORIGINAL '!$E$62</f>
        <v>Cobertura en el programa de educación</v>
      </c>
      <c r="N44" s="267">
        <f>VLOOKUP(L44,'PLAN INDICATIVO ORIGINAL '!$C$13:$M$343,6,0)</f>
        <v>0.32</v>
      </c>
      <c r="O44" s="267">
        <f>VLOOKUP(L44,'PLAN INDICATIVO ORIGINAL '!$C$13:$M$343,7,0)</f>
        <v>0.36</v>
      </c>
      <c r="P44" s="267">
        <f>VLOOKUP(L44,'PLAN INDICATIVO ORIGINAL '!$C$13:$M$343,8,0)</f>
        <v>0.4</v>
      </c>
      <c r="Q44" s="267">
        <f>VLOOKUP(L44,'PLAN INDICATIVO ORIGINAL '!$C$13:$M$343,9,0)</f>
        <v>0.45</v>
      </c>
      <c r="R44" s="267">
        <f>VLOOKUP(L44,'PLAN INDICATIVO ORIGINAL '!$C$13:$M$343,10,0)</f>
        <v>0.45</v>
      </c>
      <c r="S44" s="267" t="str">
        <f>VLOOKUP(L44,'PLAN INDICATIVO ORIGINAL '!$C$13:$M$343,11,0)</f>
        <v>Porcentaje</v>
      </c>
      <c r="T44" s="259" t="e">
        <f>VLOOKUP(L44,'PLAN INDICATIVO ORIGINAL '!$C$13:$M$343,12,0)</f>
        <v>#REF!</v>
      </c>
      <c r="U44" s="259">
        <f t="shared" ref="U44:Z44" si="75">+N44*100</f>
        <v>32</v>
      </c>
      <c r="V44" s="259">
        <f t="shared" si="75"/>
        <v>36</v>
      </c>
      <c r="W44" s="259">
        <f t="shared" si="75"/>
        <v>40</v>
      </c>
      <c r="X44" s="259">
        <f t="shared" si="75"/>
        <v>45</v>
      </c>
      <c r="Y44" s="259">
        <f t="shared" si="75"/>
        <v>45</v>
      </c>
      <c r="Z44" s="259" t="e">
        <f t="shared" si="75"/>
        <v>#VALUE!</v>
      </c>
      <c r="AA44" s="115" t="str">
        <f>+'PLAN INDICATIVO ORIGINAL '!C65</f>
        <v>P111</v>
      </c>
      <c r="AB44" s="254" t="str">
        <f>+'PLAN INDICATIVO ORIGINAL '!D65</f>
        <v>Fortalecer la ruta de coordinación entre el SENA y el INPEC para llevar a cabo la atención a la Población Privada de la Libertad, en el marco de la aprobación de un Convenio Interinstitucional entre las dos entidades.</v>
      </c>
      <c r="AC44" s="59" t="str">
        <f>VLOOKUP(AB44,'PLAN INDICATIVO ORIGINAL '!$D$12:$F$313,3,0)</f>
        <v>DIRECCIÓN DE ATENCIÓN Y TRATAMIENTO</v>
      </c>
      <c r="AD44" s="59" t="str">
        <f>+'PLAN INDICATIVO ORIGINAL '!F54</f>
        <v>DIRECCIÓN DE ATENCIÓN Y TRATAMIENTO</v>
      </c>
      <c r="AE44" s="59" t="s">
        <v>764</v>
      </c>
      <c r="AF44" s="260">
        <f>VLOOKUP(AA44,'PLAN INDICATIVO ORIGINAL '!$C$13:$M$343,6,0)</f>
        <v>1</v>
      </c>
      <c r="AG44" s="261">
        <f>VLOOKUP(AA44,'PLAN INDICATIVO ORIGINAL '!$C$13:$M$343,7,0)</f>
        <v>0</v>
      </c>
      <c r="AH44" s="261">
        <f>VLOOKUP(AA44,'PLAN INDICATIVO ORIGINAL '!$C$13:$M$343,8,0)</f>
        <v>0</v>
      </c>
      <c r="AI44" s="261">
        <f>VLOOKUP(AA44,'PLAN INDICATIVO ORIGINAL '!$C$13:$M$343,9,0)</f>
        <v>0</v>
      </c>
      <c r="AJ44" s="261">
        <f>VLOOKUP(AA44,'PLAN INDICATIVO ORIGINAL '!$C$13:$M$343,10,0)</f>
        <v>1</v>
      </c>
      <c r="AK44" s="261" t="str">
        <f>VLOOKUP(AA44,'PLAN INDICATIVO ORIGINAL '!$C$13:$M$343,11,0)</f>
        <v>Número</v>
      </c>
      <c r="AL44" s="262" t="e">
        <f>VLOOKUP(AA44,'PLAN INDICATIVO ORIGINAL '!$C$13:$M$343,12,0)</f>
        <v>#REF!</v>
      </c>
      <c r="AM44" s="263">
        <f t="shared" ref="AM44:AR44" si="76">+AF44</f>
        <v>1</v>
      </c>
      <c r="AN44" s="263">
        <f t="shared" si="76"/>
        <v>0</v>
      </c>
      <c r="AO44" s="263">
        <f t="shared" si="76"/>
        <v>0</v>
      </c>
      <c r="AP44" s="263">
        <f t="shared" si="76"/>
        <v>0</v>
      </c>
      <c r="AQ44" s="263">
        <f t="shared" si="76"/>
        <v>1</v>
      </c>
      <c r="AR44" s="263" t="str">
        <f t="shared" si="76"/>
        <v>Número</v>
      </c>
      <c r="AS44" s="264" t="s">
        <v>765</v>
      </c>
      <c r="AV44" s="214" t="s">
        <v>166</v>
      </c>
      <c r="AW44" s="214" t="s">
        <v>31</v>
      </c>
      <c r="AX44" s="214" t="s">
        <v>764</v>
      </c>
      <c r="BI44" s="165">
        <v>111</v>
      </c>
      <c r="BJ44" s="59" t="s">
        <v>161</v>
      </c>
    </row>
    <row r="45" spans="1:62" ht="60.75" customHeight="1" x14ac:dyDescent="0.25">
      <c r="A45" s="254">
        <v>112</v>
      </c>
      <c r="B45" s="254" t="str">
        <f t="shared" si="34"/>
        <v>P112</v>
      </c>
      <c r="C45" s="121" t="s">
        <v>36</v>
      </c>
      <c r="D45" s="255" t="s">
        <v>19</v>
      </c>
      <c r="E45" s="74" t="str">
        <f>+'PLAN INDICATIVO ORIGINAL '!$D$12</f>
        <v>ATENCIÓN Y TRATAMIENTO PENITENCIARIO</v>
      </c>
      <c r="F45" s="256" t="str">
        <f>+'PLAN INDICATIVO ORIGINAL '!$D$53</f>
        <v>ATENCIÓN Y TRATAMIENTO PENITENCIARIO</v>
      </c>
      <c r="G45" s="256" t="s">
        <v>139</v>
      </c>
      <c r="H45" s="257" t="str">
        <f>+'PLAN INDICATIVO ORIGINAL '!$D$54</f>
        <v>Brindar programas pertinentes de tratamiento penitenciario orientados a la PPL que les permita su resocialización para la vida en libertad.</v>
      </c>
      <c r="I45" s="257" t="s">
        <v>781</v>
      </c>
      <c r="J45" s="265" t="str">
        <f>+'PLAN INDICATIVO ORIGINAL '!$D$62</f>
        <v>EDUCACIÓN, DEPORTE, RECREACIÓN Y CULTURA</v>
      </c>
      <c r="K45" s="265" t="s">
        <v>767</v>
      </c>
      <c r="L45" s="142" t="s">
        <v>158</v>
      </c>
      <c r="M45" s="266" t="str">
        <f>+'PLAN INDICATIVO ORIGINAL '!$E$62</f>
        <v>Cobertura en el programa de educación</v>
      </c>
      <c r="N45" s="267">
        <f>VLOOKUP(L45,'PLAN INDICATIVO ORIGINAL '!$C$13:$M$343,6,0)</f>
        <v>0.32</v>
      </c>
      <c r="O45" s="267">
        <f>VLOOKUP(L45,'PLAN INDICATIVO ORIGINAL '!$C$13:$M$343,7,0)</f>
        <v>0.36</v>
      </c>
      <c r="P45" s="267">
        <f>VLOOKUP(L45,'PLAN INDICATIVO ORIGINAL '!$C$13:$M$343,8,0)</f>
        <v>0.4</v>
      </c>
      <c r="Q45" s="267">
        <f>VLOOKUP(L45,'PLAN INDICATIVO ORIGINAL '!$C$13:$M$343,9,0)</f>
        <v>0.45</v>
      </c>
      <c r="R45" s="267">
        <f>VLOOKUP(L45,'PLAN INDICATIVO ORIGINAL '!$C$13:$M$343,10,0)</f>
        <v>0.45</v>
      </c>
      <c r="S45" s="267" t="str">
        <f>VLOOKUP(L45,'PLAN INDICATIVO ORIGINAL '!$C$13:$M$343,11,0)</f>
        <v>Porcentaje</v>
      </c>
      <c r="T45" s="259" t="e">
        <f>VLOOKUP(L45,'PLAN INDICATIVO ORIGINAL '!$C$13:$M$343,12,0)</f>
        <v>#REF!</v>
      </c>
      <c r="U45" s="259">
        <f t="shared" ref="U45:Z45" si="77">+N45*100</f>
        <v>32</v>
      </c>
      <c r="V45" s="259">
        <f t="shared" si="77"/>
        <v>36</v>
      </c>
      <c r="W45" s="259">
        <f t="shared" si="77"/>
        <v>40</v>
      </c>
      <c r="X45" s="259">
        <f t="shared" si="77"/>
        <v>45</v>
      </c>
      <c r="Y45" s="259">
        <f t="shared" si="77"/>
        <v>45</v>
      </c>
      <c r="Z45" s="259" t="e">
        <f t="shared" si="77"/>
        <v>#VALUE!</v>
      </c>
      <c r="AA45" s="115" t="str">
        <f>+'PLAN INDICATIVO ORIGINAL '!C66</f>
        <v>P112</v>
      </c>
      <c r="AB45" s="254" t="str">
        <f>+'PLAN INDICATIVO ORIGINAL '!D66</f>
        <v xml:space="preserve">ERON fortalecidos con elementos  para el desarrollo del modelo educativo  </v>
      </c>
      <c r="AC45" s="59" t="str">
        <f>VLOOKUP(AB45,'PLAN INDICATIVO ORIGINAL '!$D$12:$F$313,3,0)</f>
        <v>DIRECCIÓN DE ATENCIÓN Y TRATAMIENTO</v>
      </c>
      <c r="AD45" s="59" t="str">
        <f>+'PLAN INDICATIVO ORIGINAL '!F55</f>
        <v>SUBDIRECCIÓN ATENCIÓN PSICOSOCIAL</v>
      </c>
      <c r="AE45" s="59" t="s">
        <v>764</v>
      </c>
      <c r="AF45" s="260">
        <f>VLOOKUP(AA45,'PLAN INDICATIVO ORIGINAL '!$C$13:$M$343,6,0)</f>
        <v>34</v>
      </c>
      <c r="AG45" s="261">
        <f>VLOOKUP(AA45,'PLAN INDICATIVO ORIGINAL '!$C$13:$M$343,7,0)</f>
        <v>34</v>
      </c>
      <c r="AH45" s="261">
        <f>VLOOKUP(AA45,'PLAN INDICATIVO ORIGINAL '!$C$13:$M$343,8,0)</f>
        <v>34</v>
      </c>
      <c r="AI45" s="261">
        <f>VLOOKUP(AA45,'PLAN INDICATIVO ORIGINAL '!$C$13:$M$343,9,0)</f>
        <v>35</v>
      </c>
      <c r="AJ45" s="261">
        <f>VLOOKUP(AA45,'PLAN INDICATIVO ORIGINAL '!$C$13:$M$343,10,0)</f>
        <v>137</v>
      </c>
      <c r="AK45" s="261" t="str">
        <f>VLOOKUP(AA45,'PLAN INDICATIVO ORIGINAL '!$C$13:$M$343,11,0)</f>
        <v>Número</v>
      </c>
      <c r="AL45" s="262" t="e">
        <f>VLOOKUP(AA45,'PLAN INDICATIVO ORIGINAL '!$C$13:$M$343,12,0)</f>
        <v>#REF!</v>
      </c>
      <c r="AM45" s="263">
        <f t="shared" ref="AM45:AR45" si="78">+AF45</f>
        <v>34</v>
      </c>
      <c r="AN45" s="263">
        <f t="shared" si="78"/>
        <v>34</v>
      </c>
      <c r="AO45" s="263">
        <f t="shared" si="78"/>
        <v>34</v>
      </c>
      <c r="AP45" s="263">
        <f t="shared" si="78"/>
        <v>35</v>
      </c>
      <c r="AQ45" s="263">
        <f t="shared" si="78"/>
        <v>137</v>
      </c>
      <c r="AR45" s="263" t="str">
        <f t="shared" si="78"/>
        <v>Número</v>
      </c>
      <c r="AS45" s="264" t="s">
        <v>765</v>
      </c>
      <c r="AV45" s="214" t="s">
        <v>168</v>
      </c>
      <c r="AW45" s="214" t="s">
        <v>31</v>
      </c>
      <c r="AX45" s="214" t="s">
        <v>764</v>
      </c>
      <c r="BI45" s="254">
        <v>112</v>
      </c>
      <c r="BJ45" s="59" t="s">
        <v>161</v>
      </c>
    </row>
    <row r="46" spans="1:62" ht="104.25" customHeight="1" x14ac:dyDescent="0.25">
      <c r="A46" s="254">
        <v>113</v>
      </c>
      <c r="B46" s="254" t="str">
        <f t="shared" si="34"/>
        <v>P113</v>
      </c>
      <c r="C46" s="121" t="s">
        <v>50</v>
      </c>
      <c r="D46" s="255" t="s">
        <v>19</v>
      </c>
      <c r="E46" s="74" t="str">
        <f>+'PLAN INDICATIVO ORIGINAL '!$D$12</f>
        <v>ATENCIÓN Y TRATAMIENTO PENITENCIARIO</v>
      </c>
      <c r="F46" s="256" t="str">
        <f>+'PLAN INDICATIVO ORIGINAL '!$D$53</f>
        <v>ATENCIÓN Y TRATAMIENTO PENITENCIARIO</v>
      </c>
      <c r="G46" s="256" t="s">
        <v>139</v>
      </c>
      <c r="H46" s="257" t="str">
        <f>+'PLAN INDICATIVO ORIGINAL '!$D$54</f>
        <v>Brindar programas pertinentes de tratamiento penitenciario orientados a la PPL que les permita su resocialización para la vida en libertad.</v>
      </c>
      <c r="I46" s="257" t="s">
        <v>781</v>
      </c>
      <c r="J46" s="265" t="str">
        <f>+'PLAN INDICATIVO ORIGINAL '!$D$62</f>
        <v>EDUCACIÓN, DEPORTE, RECREACIÓN Y CULTURA</v>
      </c>
      <c r="K46" s="265" t="s">
        <v>767</v>
      </c>
      <c r="L46" s="142" t="s">
        <v>158</v>
      </c>
      <c r="M46" s="266" t="str">
        <f>+'PLAN INDICATIVO ORIGINAL '!$E$62</f>
        <v>Cobertura en el programa de educación</v>
      </c>
      <c r="N46" s="267">
        <f>VLOOKUP(L46,'PLAN INDICATIVO ORIGINAL '!$C$13:$M$343,6,0)</f>
        <v>0.32</v>
      </c>
      <c r="O46" s="267">
        <f>VLOOKUP(L46,'PLAN INDICATIVO ORIGINAL '!$C$13:$M$343,7,0)</f>
        <v>0.36</v>
      </c>
      <c r="P46" s="267">
        <f>VLOOKUP(L46,'PLAN INDICATIVO ORIGINAL '!$C$13:$M$343,8,0)</f>
        <v>0.4</v>
      </c>
      <c r="Q46" s="267">
        <f>VLOOKUP(L46,'PLAN INDICATIVO ORIGINAL '!$C$13:$M$343,9,0)</f>
        <v>0.45</v>
      </c>
      <c r="R46" s="267">
        <f>VLOOKUP(L46,'PLAN INDICATIVO ORIGINAL '!$C$13:$M$343,10,0)</f>
        <v>0.45</v>
      </c>
      <c r="S46" s="267" t="str">
        <f>VLOOKUP(L46,'PLAN INDICATIVO ORIGINAL '!$C$13:$M$343,11,0)</f>
        <v>Porcentaje</v>
      </c>
      <c r="T46" s="259" t="e">
        <f>VLOOKUP(L46,'PLAN INDICATIVO ORIGINAL '!$C$13:$M$343,12,0)</f>
        <v>#REF!</v>
      </c>
      <c r="U46" s="259">
        <f t="shared" ref="U46:Z46" si="79">+N46*100</f>
        <v>32</v>
      </c>
      <c r="V46" s="259">
        <f t="shared" si="79"/>
        <v>36</v>
      </c>
      <c r="W46" s="259">
        <f t="shared" si="79"/>
        <v>40</v>
      </c>
      <c r="X46" s="259">
        <f t="shared" si="79"/>
        <v>45</v>
      </c>
      <c r="Y46" s="259">
        <f t="shared" si="79"/>
        <v>45</v>
      </c>
      <c r="Z46" s="259" t="e">
        <f t="shared" si="79"/>
        <v>#VALUE!</v>
      </c>
      <c r="AA46" s="115" t="str">
        <f>+'PLAN INDICATIVO ORIGINAL '!C67</f>
        <v>P113</v>
      </c>
      <c r="AB46" s="254" t="str">
        <f>+'PLAN INDICATIVO ORIGINAL '!D67</f>
        <v>Aumentar en 5% los cupos en el programa de educación superior, en relación con el año inmediatamente anterior,</v>
      </c>
      <c r="AC46" s="59" t="str">
        <f>VLOOKUP(AB46,'PLAN INDICATIVO ORIGINAL '!$D$12:$F$313,3,0)</f>
        <v>DIRECCIÓN DE ATENCIÓN Y TRATAMIENTO</v>
      </c>
      <c r="AD46" s="59" t="str">
        <f>+'PLAN INDICATIVO ORIGINAL '!F56</f>
        <v>SUBDIRECCIÓN ATENCIÓN PSICOSOCIAL</v>
      </c>
      <c r="AE46" s="59" t="s">
        <v>764</v>
      </c>
      <c r="AF46" s="260">
        <f>VLOOKUP(AA46,'PLAN INDICATIVO ORIGINAL '!$C$13:$M$343,6,0)</f>
        <v>589</v>
      </c>
      <c r="AG46" s="261">
        <f>VLOOKUP(AA46,'PLAN INDICATIVO ORIGINAL '!$C$13:$M$343,7,0)</f>
        <v>617</v>
      </c>
      <c r="AH46" s="261">
        <f>VLOOKUP(AA46,'PLAN INDICATIVO ORIGINAL '!$C$13:$M$343,8,0)</f>
        <v>645</v>
      </c>
      <c r="AI46" s="261">
        <f>VLOOKUP(AA46,'PLAN INDICATIVO ORIGINAL '!$C$13:$M$343,9,0)</f>
        <v>673</v>
      </c>
      <c r="AJ46" s="261">
        <f>VLOOKUP(AA46,'PLAN INDICATIVO ORIGINAL '!$C$13:$M$343,10,0)</f>
        <v>673</v>
      </c>
      <c r="AK46" s="261" t="str">
        <f>VLOOKUP(AA46,'PLAN INDICATIVO ORIGINAL '!$C$13:$M$343,11,0)</f>
        <v>Número</v>
      </c>
      <c r="AL46" s="262" t="e">
        <f>VLOOKUP(AA46,'PLAN INDICATIVO ORIGINAL '!$C$13:$M$343,12,0)</f>
        <v>#REF!</v>
      </c>
      <c r="AM46" s="263">
        <f t="shared" ref="AM46:AR46" si="80">+AF46</f>
        <v>589</v>
      </c>
      <c r="AN46" s="263">
        <f t="shared" si="80"/>
        <v>617</v>
      </c>
      <c r="AO46" s="263">
        <f t="shared" si="80"/>
        <v>645</v>
      </c>
      <c r="AP46" s="263">
        <f t="shared" si="80"/>
        <v>673</v>
      </c>
      <c r="AQ46" s="263">
        <f t="shared" si="80"/>
        <v>673</v>
      </c>
      <c r="AR46" s="263" t="str">
        <f t="shared" si="80"/>
        <v>Número</v>
      </c>
      <c r="AS46" s="264" t="s">
        <v>765</v>
      </c>
      <c r="AV46" s="214" t="s">
        <v>170</v>
      </c>
      <c r="AW46" s="214" t="s">
        <v>31</v>
      </c>
      <c r="AX46" s="214" t="s">
        <v>764</v>
      </c>
      <c r="BI46" s="254">
        <v>113</v>
      </c>
      <c r="BJ46" s="59" t="s">
        <v>161</v>
      </c>
    </row>
    <row r="47" spans="1:62" ht="57.75" customHeight="1" x14ac:dyDescent="0.25">
      <c r="A47" s="254">
        <v>32</v>
      </c>
      <c r="B47" s="254" t="str">
        <f t="shared" si="34"/>
        <v>P32</v>
      </c>
      <c r="C47" s="127" t="s">
        <v>56</v>
      </c>
      <c r="D47" s="255" t="s">
        <v>19</v>
      </c>
      <c r="E47" s="74" t="str">
        <f>+'PLAN INDICATIVO ORIGINAL '!$D$12</f>
        <v>ATENCIÓN Y TRATAMIENTO PENITENCIARIO</v>
      </c>
      <c r="F47" s="256" t="str">
        <f>+'PLAN INDICATIVO ORIGINAL '!$D$53</f>
        <v>ATENCIÓN Y TRATAMIENTO PENITENCIARIO</v>
      </c>
      <c r="G47" s="256" t="s">
        <v>139</v>
      </c>
      <c r="H47" s="257" t="str">
        <f>+'PLAN INDICATIVO ORIGINAL '!$D$54</f>
        <v>Brindar programas pertinentes de tratamiento penitenciario orientados a la PPL que les permita su resocialización para la vida en libertad.</v>
      </c>
      <c r="I47" s="257" t="s">
        <v>781</v>
      </c>
      <c r="J47" s="265" t="str">
        <f>+'PLAN INDICATIVO ORIGINAL '!$D$62</f>
        <v>EDUCACIÓN, DEPORTE, RECREACIÓN Y CULTURA</v>
      </c>
      <c r="K47" s="265" t="s">
        <v>767</v>
      </c>
      <c r="L47" s="142" t="s">
        <v>158</v>
      </c>
      <c r="M47" s="266" t="str">
        <f>+'PLAN INDICATIVO ORIGINAL '!$E$62</f>
        <v>Cobertura en el programa de educación</v>
      </c>
      <c r="N47" s="267">
        <f>VLOOKUP(L47,'PLAN INDICATIVO ORIGINAL '!$C$13:$M$343,6,0)</f>
        <v>0.32</v>
      </c>
      <c r="O47" s="267">
        <f>VLOOKUP(L47,'PLAN INDICATIVO ORIGINAL '!$C$13:$M$343,7,0)</f>
        <v>0.36</v>
      </c>
      <c r="P47" s="267">
        <f>VLOOKUP(L47,'PLAN INDICATIVO ORIGINAL '!$C$13:$M$343,8,0)</f>
        <v>0.4</v>
      </c>
      <c r="Q47" s="267">
        <f>VLOOKUP(L47,'PLAN INDICATIVO ORIGINAL '!$C$13:$M$343,9,0)</f>
        <v>0.45</v>
      </c>
      <c r="R47" s="267">
        <f>VLOOKUP(L47,'PLAN INDICATIVO ORIGINAL '!$C$13:$M$343,10,0)</f>
        <v>0.45</v>
      </c>
      <c r="S47" s="267" t="str">
        <f>VLOOKUP(L47,'PLAN INDICATIVO ORIGINAL '!$C$13:$M$343,11,0)</f>
        <v>Porcentaje</v>
      </c>
      <c r="T47" s="259" t="e">
        <f>VLOOKUP(L47,'PLAN INDICATIVO ORIGINAL '!$C$13:$M$343,12,0)</f>
        <v>#REF!</v>
      </c>
      <c r="U47" s="259">
        <f t="shared" ref="U47:Z47" si="81">+N47*100</f>
        <v>32</v>
      </c>
      <c r="V47" s="259">
        <f t="shared" si="81"/>
        <v>36</v>
      </c>
      <c r="W47" s="259">
        <f t="shared" si="81"/>
        <v>40</v>
      </c>
      <c r="X47" s="259">
        <f t="shared" si="81"/>
        <v>45</v>
      </c>
      <c r="Y47" s="259">
        <f t="shared" si="81"/>
        <v>45</v>
      </c>
      <c r="Z47" s="259" t="e">
        <f t="shared" si="81"/>
        <v>#VALUE!</v>
      </c>
      <c r="AA47" s="254" t="str">
        <f>+'PLAN INDICATIVO ORIGINAL '!C68</f>
        <v>P32</v>
      </c>
      <c r="AB47" s="254" t="str">
        <f>+'PLAN INDICATIVO ORIGINAL '!D68</f>
        <v>Establecimientos de Reclusión cubiertos con programas  de Educación formal, para el trabajo y desarrollo humano o informal de acuerdo con las necesidades y posibilidades de cada uno.</v>
      </c>
      <c r="AC47" s="59" t="str">
        <f>VLOOKUP(AB47,'PLAN INDICATIVO ORIGINAL '!$D$12:$F$313,3,0)</f>
        <v>DIRECCIÓN DE ATENCIÓN Y TRATAMIENTO</v>
      </c>
      <c r="AD47" s="59" t="str">
        <f>+'PLAN INDICATIVO ORIGINAL '!F57</f>
        <v>DIRECCIÓN DE ATENCIÓN Y TRATAMIENTO</v>
      </c>
      <c r="AE47" s="59" t="s">
        <v>764</v>
      </c>
      <c r="AF47" s="268">
        <f>VLOOKUP(AA47,'PLAN INDICATIVO ORIGINAL '!$C$13:$M$343,6,0)</f>
        <v>1</v>
      </c>
      <c r="AG47" s="269">
        <f>VLOOKUP(AA47,'PLAN INDICATIVO ORIGINAL '!$C$13:$M$343,7,0)</f>
        <v>1</v>
      </c>
      <c r="AH47" s="269">
        <f>VLOOKUP(AA47,'PLAN INDICATIVO ORIGINAL '!$C$13:$M$343,8,0)</f>
        <v>1</v>
      </c>
      <c r="AI47" s="269">
        <f>VLOOKUP(AA47,'PLAN INDICATIVO ORIGINAL '!$C$13:$M$343,9,0)</f>
        <v>1</v>
      </c>
      <c r="AJ47" s="269">
        <f>VLOOKUP(AA47,'PLAN INDICATIVO ORIGINAL '!$C$13:$M$343,10,0)</f>
        <v>1</v>
      </c>
      <c r="AK47" s="269" t="str">
        <f>VLOOKUP(AA47,'PLAN INDICATIVO ORIGINAL '!$C$13:$M$343,11,0)</f>
        <v>Porcentaje</v>
      </c>
      <c r="AL47" s="262" t="e">
        <f>VLOOKUP(AA47,'PLAN INDICATIVO ORIGINAL '!$C$13:$M$343,12,0)</f>
        <v>#REF!</v>
      </c>
      <c r="AM47" s="270">
        <f t="shared" ref="AM47:AR47" si="82">+AF47*100</f>
        <v>100</v>
      </c>
      <c r="AN47" s="270">
        <f t="shared" si="82"/>
        <v>100</v>
      </c>
      <c r="AO47" s="270">
        <f t="shared" si="82"/>
        <v>100</v>
      </c>
      <c r="AP47" s="270">
        <f t="shared" si="82"/>
        <v>100</v>
      </c>
      <c r="AQ47" s="270">
        <f t="shared" si="82"/>
        <v>100</v>
      </c>
      <c r="AR47" s="270" t="e">
        <f t="shared" si="82"/>
        <v>#VALUE!</v>
      </c>
      <c r="AS47" s="264" t="s">
        <v>765</v>
      </c>
      <c r="AV47" s="214" t="s">
        <v>172</v>
      </c>
      <c r="AW47" s="214" t="s">
        <v>31</v>
      </c>
      <c r="AX47" s="214" t="s">
        <v>764</v>
      </c>
      <c r="BI47" s="254">
        <v>32</v>
      </c>
      <c r="BJ47" s="59" t="s">
        <v>161</v>
      </c>
    </row>
    <row r="48" spans="1:62" ht="88.5" customHeight="1" x14ac:dyDescent="0.25">
      <c r="A48" s="254">
        <v>115</v>
      </c>
      <c r="B48" s="254" t="str">
        <f t="shared" si="34"/>
        <v>P115</v>
      </c>
      <c r="C48" s="127" t="s">
        <v>33</v>
      </c>
      <c r="D48" s="255" t="s">
        <v>19</v>
      </c>
      <c r="E48" s="74" t="str">
        <f>+'PLAN INDICATIVO ORIGINAL '!$D$12</f>
        <v>ATENCIÓN Y TRATAMIENTO PENITENCIARIO</v>
      </c>
      <c r="F48" s="256" t="str">
        <f>+'PLAN INDICATIVO ORIGINAL '!$D$53</f>
        <v>ATENCIÓN Y TRATAMIENTO PENITENCIARIO</v>
      </c>
      <c r="G48" s="256" t="s">
        <v>139</v>
      </c>
      <c r="H48" s="257" t="str">
        <f>+'PLAN INDICATIVO ORIGINAL '!$D$54</f>
        <v>Brindar programas pertinentes de tratamiento penitenciario orientados a la PPL que les permita su resocialización para la vida en libertad.</v>
      </c>
      <c r="I48" s="257" t="s">
        <v>781</v>
      </c>
      <c r="J48" s="265" t="str">
        <f>+'PLAN INDICATIVO ORIGINAL '!$D$62</f>
        <v>EDUCACIÓN, DEPORTE, RECREACIÓN Y CULTURA</v>
      </c>
      <c r="K48" s="265" t="s">
        <v>767</v>
      </c>
      <c r="L48" s="142" t="s">
        <v>158</v>
      </c>
      <c r="M48" s="266" t="str">
        <f>+'PLAN INDICATIVO ORIGINAL '!$E$62</f>
        <v>Cobertura en el programa de educación</v>
      </c>
      <c r="N48" s="267">
        <f>VLOOKUP(L48,'PLAN INDICATIVO ORIGINAL '!$C$13:$M$343,6,0)</f>
        <v>0.32</v>
      </c>
      <c r="O48" s="267">
        <f>VLOOKUP(L48,'PLAN INDICATIVO ORIGINAL '!$C$13:$M$343,7,0)</f>
        <v>0.36</v>
      </c>
      <c r="P48" s="267">
        <f>VLOOKUP(L48,'PLAN INDICATIVO ORIGINAL '!$C$13:$M$343,8,0)</f>
        <v>0.4</v>
      </c>
      <c r="Q48" s="267">
        <f>VLOOKUP(L48,'PLAN INDICATIVO ORIGINAL '!$C$13:$M$343,9,0)</f>
        <v>0.45</v>
      </c>
      <c r="R48" s="267">
        <f>VLOOKUP(L48,'PLAN INDICATIVO ORIGINAL '!$C$13:$M$343,10,0)</f>
        <v>0.45</v>
      </c>
      <c r="S48" s="267" t="str">
        <f>VLOOKUP(L48,'PLAN INDICATIVO ORIGINAL '!$C$13:$M$343,11,0)</f>
        <v>Porcentaje</v>
      </c>
      <c r="T48" s="259" t="e">
        <f>VLOOKUP(L48,'PLAN INDICATIVO ORIGINAL '!$C$13:$M$343,12,0)</f>
        <v>#REF!</v>
      </c>
      <c r="U48" s="259">
        <f t="shared" ref="U48:Z48" si="83">+N48*100</f>
        <v>32</v>
      </c>
      <c r="V48" s="259">
        <f t="shared" si="83"/>
        <v>36</v>
      </c>
      <c r="W48" s="259">
        <f t="shared" si="83"/>
        <v>40</v>
      </c>
      <c r="X48" s="259">
        <f t="shared" si="83"/>
        <v>45</v>
      </c>
      <c r="Y48" s="259">
        <f t="shared" si="83"/>
        <v>45</v>
      </c>
      <c r="Z48" s="259" t="e">
        <f t="shared" si="83"/>
        <v>#VALUE!</v>
      </c>
      <c r="AA48" s="115" t="str">
        <f>+'PLAN INDICATIVO ORIGINAL '!C69</f>
        <v>P115</v>
      </c>
      <c r="AB48" s="254" t="str">
        <f>+'PLAN INDICATIVO ORIGINAL '!D69</f>
        <v>Pruebas de estado realizadas (SABER 11, VALIDACION GENERAL Y SABER PRO)</v>
      </c>
      <c r="AC48" s="59" t="str">
        <f>VLOOKUP(AB48,'PLAN INDICATIVO ORIGINAL '!$D$12:$F$313,3,0)</f>
        <v>DIRECCIÓN DE ATENCIÓN Y TRATAMIENTO</v>
      </c>
      <c r="AD48" s="59" t="str">
        <f>+'PLAN INDICATIVO ORIGINAL '!F58</f>
        <v>DIRECCIÓN DE ATENCIÓN Y TRATAMIENTO</v>
      </c>
      <c r="AE48" s="59" t="s">
        <v>764</v>
      </c>
      <c r="AF48" s="260">
        <f>VLOOKUP(AA48,'PLAN INDICATIVO ORIGINAL '!$C$13:$M$343,6,0)</f>
        <v>3</v>
      </c>
      <c r="AG48" s="261">
        <f>VLOOKUP(AA48,'PLAN INDICATIVO ORIGINAL '!$C$13:$M$343,7,0)</f>
        <v>3</v>
      </c>
      <c r="AH48" s="261">
        <f>VLOOKUP(AA48,'PLAN INDICATIVO ORIGINAL '!$C$13:$M$343,8,0)</f>
        <v>3</v>
      </c>
      <c r="AI48" s="261">
        <f>VLOOKUP(AA48,'PLAN INDICATIVO ORIGINAL '!$C$13:$M$343,9,0)</f>
        <v>3</v>
      </c>
      <c r="AJ48" s="261">
        <f>VLOOKUP(AA48,'PLAN INDICATIVO ORIGINAL '!$C$13:$M$343,10,0)</f>
        <v>3</v>
      </c>
      <c r="AK48" s="261" t="str">
        <f>VLOOKUP(AA48,'PLAN INDICATIVO ORIGINAL '!$C$13:$M$343,11,0)</f>
        <v>Número</v>
      </c>
      <c r="AL48" s="262" t="e">
        <f>VLOOKUP(AA48,'PLAN INDICATIVO ORIGINAL '!$C$13:$M$343,12,0)</f>
        <v>#REF!</v>
      </c>
      <c r="AM48" s="263">
        <f t="shared" ref="AM48:AR48" si="84">+AF48</f>
        <v>3</v>
      </c>
      <c r="AN48" s="263">
        <f t="shared" si="84"/>
        <v>3</v>
      </c>
      <c r="AO48" s="263">
        <f t="shared" si="84"/>
        <v>3</v>
      </c>
      <c r="AP48" s="263">
        <f t="shared" si="84"/>
        <v>3</v>
      </c>
      <c r="AQ48" s="263">
        <f t="shared" si="84"/>
        <v>3</v>
      </c>
      <c r="AR48" s="263" t="str">
        <f t="shared" si="84"/>
        <v>Número</v>
      </c>
      <c r="AS48" s="264" t="s">
        <v>765</v>
      </c>
      <c r="AV48" s="214" t="s">
        <v>174</v>
      </c>
      <c r="AW48" s="214" t="s">
        <v>31</v>
      </c>
      <c r="AX48" s="214" t="s">
        <v>764</v>
      </c>
      <c r="BI48" s="254">
        <v>115</v>
      </c>
      <c r="BJ48" s="59" t="s">
        <v>161</v>
      </c>
    </row>
    <row r="49" spans="1:62" ht="63.75" customHeight="1" x14ac:dyDescent="0.25">
      <c r="A49" s="254">
        <v>116</v>
      </c>
      <c r="B49" s="254" t="str">
        <f t="shared" si="34"/>
        <v>P116</v>
      </c>
      <c r="C49" s="127" t="s">
        <v>36</v>
      </c>
      <c r="D49" s="255" t="s">
        <v>19</v>
      </c>
      <c r="E49" s="74" t="str">
        <f>+'PLAN INDICATIVO ORIGINAL '!$D$12</f>
        <v>ATENCIÓN Y TRATAMIENTO PENITENCIARIO</v>
      </c>
      <c r="F49" s="256" t="str">
        <f>+'PLAN INDICATIVO ORIGINAL '!$D$53</f>
        <v>ATENCIÓN Y TRATAMIENTO PENITENCIARIO</v>
      </c>
      <c r="G49" s="256" t="s">
        <v>139</v>
      </c>
      <c r="H49" s="257" t="str">
        <f>+'PLAN INDICATIVO ORIGINAL '!$D$54</f>
        <v>Brindar programas pertinentes de tratamiento penitenciario orientados a la PPL que les permita su resocialización para la vida en libertad.</v>
      </c>
      <c r="I49" s="257" t="s">
        <v>781</v>
      </c>
      <c r="J49" s="265" t="str">
        <f>+'PLAN INDICATIVO ORIGINAL '!$D$62</f>
        <v>EDUCACIÓN, DEPORTE, RECREACIÓN Y CULTURA</v>
      </c>
      <c r="K49" s="265" t="s">
        <v>767</v>
      </c>
      <c r="L49" s="142" t="s">
        <v>158</v>
      </c>
      <c r="M49" s="266" t="str">
        <f>+'PLAN INDICATIVO ORIGINAL '!$E$62</f>
        <v>Cobertura en el programa de educación</v>
      </c>
      <c r="N49" s="267">
        <f>VLOOKUP(L49,'PLAN INDICATIVO ORIGINAL '!$C$13:$M$343,6,0)</f>
        <v>0.32</v>
      </c>
      <c r="O49" s="267">
        <f>VLOOKUP(L49,'PLAN INDICATIVO ORIGINAL '!$C$13:$M$343,7,0)</f>
        <v>0.36</v>
      </c>
      <c r="P49" s="267">
        <f>VLOOKUP(L49,'PLAN INDICATIVO ORIGINAL '!$C$13:$M$343,8,0)</f>
        <v>0.4</v>
      </c>
      <c r="Q49" s="267">
        <f>VLOOKUP(L49,'PLAN INDICATIVO ORIGINAL '!$C$13:$M$343,9,0)</f>
        <v>0.45</v>
      </c>
      <c r="R49" s="267">
        <f>VLOOKUP(L49,'PLAN INDICATIVO ORIGINAL '!$C$13:$M$343,10,0)</f>
        <v>0.45</v>
      </c>
      <c r="S49" s="267" t="str">
        <f>VLOOKUP(L49,'PLAN INDICATIVO ORIGINAL '!$C$13:$M$343,11,0)</f>
        <v>Porcentaje</v>
      </c>
      <c r="T49" s="259" t="e">
        <f>VLOOKUP(L49,'PLAN INDICATIVO ORIGINAL '!$C$13:$M$343,12,0)</f>
        <v>#REF!</v>
      </c>
      <c r="U49" s="259">
        <f t="shared" ref="U49:Z49" si="85">+N49*100</f>
        <v>32</v>
      </c>
      <c r="V49" s="259">
        <f t="shared" si="85"/>
        <v>36</v>
      </c>
      <c r="W49" s="259">
        <f t="shared" si="85"/>
        <v>40</v>
      </c>
      <c r="X49" s="259">
        <f t="shared" si="85"/>
        <v>45</v>
      </c>
      <c r="Y49" s="259">
        <f t="shared" si="85"/>
        <v>45</v>
      </c>
      <c r="Z49" s="259" t="e">
        <f t="shared" si="85"/>
        <v>#VALUE!</v>
      </c>
      <c r="AA49" s="115" t="str">
        <f>+'PLAN INDICATIVO ORIGINAL '!C70</f>
        <v>P116</v>
      </c>
      <c r="AB49" s="254" t="str">
        <f>+'PLAN INDICATIVO ORIGINAL '!D70</f>
        <v>Convenios para el fortalecimiento de los programas de educación con diferentes entidades gestionados</v>
      </c>
      <c r="AC49" s="59" t="str">
        <f>VLOOKUP(AB49,'PLAN INDICATIVO ORIGINAL '!$D$12:$F$313,3,0)</f>
        <v>DIRECCIÓN DE ATENCIÓN Y TRATAMIENTO</v>
      </c>
      <c r="AD49" s="59" t="str">
        <f>+'PLAN INDICATIVO ORIGINAL '!F59</f>
        <v>DIRECCIÓN DE ATENCIÓN Y TRATAMIENTO</v>
      </c>
      <c r="AE49" s="59" t="s">
        <v>764</v>
      </c>
      <c r="AF49" s="260">
        <f>VLOOKUP(AA49,'PLAN INDICATIVO ORIGINAL '!$C$13:$M$343,6,0)</f>
        <v>1</v>
      </c>
      <c r="AG49" s="261">
        <f>VLOOKUP(AA49,'PLAN INDICATIVO ORIGINAL '!$C$13:$M$343,7,0)</f>
        <v>1</v>
      </c>
      <c r="AH49" s="261">
        <f>VLOOKUP(AA49,'PLAN INDICATIVO ORIGINAL '!$C$13:$M$343,8,0)</f>
        <v>1</v>
      </c>
      <c r="AI49" s="261">
        <f>VLOOKUP(AA49,'PLAN INDICATIVO ORIGINAL '!$C$13:$M$343,9,0)</f>
        <v>1</v>
      </c>
      <c r="AJ49" s="261">
        <f>VLOOKUP(AA49,'PLAN INDICATIVO ORIGINAL '!$C$13:$M$343,10,0)</f>
        <v>4</v>
      </c>
      <c r="AK49" s="261" t="str">
        <f>VLOOKUP(AA49,'PLAN INDICATIVO ORIGINAL '!$C$13:$M$343,11,0)</f>
        <v>Número</v>
      </c>
      <c r="AL49" s="262" t="e">
        <f>VLOOKUP(AA49,'PLAN INDICATIVO ORIGINAL '!$C$13:$M$343,12,0)</f>
        <v>#REF!</v>
      </c>
      <c r="AM49" s="263">
        <f t="shared" ref="AM49:AR49" si="86">+AF49</f>
        <v>1</v>
      </c>
      <c r="AN49" s="263">
        <f t="shared" si="86"/>
        <v>1</v>
      </c>
      <c r="AO49" s="263">
        <f t="shared" si="86"/>
        <v>1</v>
      </c>
      <c r="AP49" s="263">
        <f t="shared" si="86"/>
        <v>1</v>
      </c>
      <c r="AQ49" s="263">
        <f t="shared" si="86"/>
        <v>4</v>
      </c>
      <c r="AR49" s="263" t="str">
        <f t="shared" si="86"/>
        <v>Número</v>
      </c>
      <c r="AS49" s="264" t="s">
        <v>765</v>
      </c>
      <c r="AV49" s="214" t="s">
        <v>176</v>
      </c>
      <c r="AW49" s="214" t="s">
        <v>31</v>
      </c>
      <c r="AX49" s="214" t="s">
        <v>764</v>
      </c>
      <c r="BI49" s="254">
        <v>116</v>
      </c>
      <c r="BJ49" s="59" t="s">
        <v>161</v>
      </c>
    </row>
    <row r="50" spans="1:62" ht="65.25" customHeight="1" x14ac:dyDescent="0.25">
      <c r="A50" s="254">
        <v>186</v>
      </c>
      <c r="B50" s="254" t="str">
        <f t="shared" si="34"/>
        <v>P186</v>
      </c>
      <c r="C50" s="121" t="s">
        <v>59</v>
      </c>
      <c r="D50" s="255" t="s">
        <v>19</v>
      </c>
      <c r="E50" s="74" t="str">
        <f>+'PLAN INDICATIVO ORIGINAL '!$D$12</f>
        <v>ATENCIÓN Y TRATAMIENTO PENITENCIARIO</v>
      </c>
      <c r="F50" s="256" t="str">
        <f>+'PLAN INDICATIVO ORIGINAL '!$D$53</f>
        <v>ATENCIÓN Y TRATAMIENTO PENITENCIARIO</v>
      </c>
      <c r="G50" s="256" t="s">
        <v>139</v>
      </c>
      <c r="H50" s="257" t="str">
        <f>+'PLAN INDICATIVO ORIGINAL '!$D$54</f>
        <v>Brindar programas pertinentes de tratamiento penitenciario orientados a la PPL que les permita su resocialización para la vida en libertad.</v>
      </c>
      <c r="I50" s="257" t="s">
        <v>781</v>
      </c>
      <c r="J50" s="265" t="str">
        <f>+'PLAN INDICATIVO ORIGINAL '!$D$62</f>
        <v>EDUCACIÓN, DEPORTE, RECREACIÓN Y CULTURA</v>
      </c>
      <c r="K50" s="265" t="s">
        <v>767</v>
      </c>
      <c r="L50" s="142" t="str">
        <f>+'PLAN INDICATIVO ORIGINAL '!$C$63</f>
        <v>I8</v>
      </c>
      <c r="M50" s="266" t="str">
        <f>+'PLAN INDICATIVO ORIGINAL '!$E$63</f>
        <v>Porcentaje de ERON con programas de deporte, recreación y cultura planeados en SISIPEC implementados.</v>
      </c>
      <c r="N50" s="267">
        <f>VLOOKUP(L50,'PLAN INDICATIVO ORIGINAL '!$C$13:$M$343,6,0)</f>
        <v>0.25</v>
      </c>
      <c r="O50" s="267">
        <f>VLOOKUP(L50,'PLAN INDICATIVO ORIGINAL '!$C$13:$M$343,7,0)</f>
        <v>0.5</v>
      </c>
      <c r="P50" s="267">
        <f>VLOOKUP(L50,'PLAN INDICATIVO ORIGINAL '!$C$13:$M$343,8,0)</f>
        <v>0.75</v>
      </c>
      <c r="Q50" s="267">
        <f>VLOOKUP(L50,'PLAN INDICATIVO ORIGINAL '!$C$13:$M$343,9,0)</f>
        <v>1</v>
      </c>
      <c r="R50" s="267">
        <f>VLOOKUP(L50,'PLAN INDICATIVO ORIGINAL '!$C$13:$M$343,10,0)</f>
        <v>1</v>
      </c>
      <c r="S50" s="267" t="str">
        <f>VLOOKUP(L50,'PLAN INDICATIVO ORIGINAL '!$C$13:$M$343,11,0)</f>
        <v>Porcentaje</v>
      </c>
      <c r="T50" s="259" t="e">
        <f>VLOOKUP(L50,'PLAN INDICATIVO ORIGINAL '!$C$13:$M$343,12,0)</f>
        <v>#REF!</v>
      </c>
      <c r="U50" s="259">
        <f>+N50</f>
        <v>0.25</v>
      </c>
      <c r="V50" s="259">
        <f t="shared" ref="V50:Z52" si="87">+O50*100</f>
        <v>50</v>
      </c>
      <c r="W50" s="259">
        <f t="shared" si="87"/>
        <v>75</v>
      </c>
      <c r="X50" s="259">
        <f t="shared" si="87"/>
        <v>100</v>
      </c>
      <c r="Y50" s="259">
        <f t="shared" si="87"/>
        <v>100</v>
      </c>
      <c r="Z50" s="259" t="e">
        <f t="shared" si="87"/>
        <v>#VALUE!</v>
      </c>
      <c r="AA50" s="254" t="str">
        <f>+'PLAN INDICATIVO ORIGINAL '!C71</f>
        <v>P186</v>
      </c>
      <c r="AB50" s="254" t="str">
        <f>+'PLAN INDICATIVO ORIGINAL '!D71</f>
        <v xml:space="preserve">ERON dotados con elementos para recreación deportiva y cultural  </v>
      </c>
      <c r="AC50" s="59" t="str">
        <f>VLOOKUP(AB50,'PLAN INDICATIVO ORIGINAL '!$D$12:$F$313,3,0)</f>
        <v>DIRECCIÓN DE ATENCIÓN Y TRATAMIENTO</v>
      </c>
      <c r="AD50" s="59" t="str">
        <f>+'PLAN INDICATIVO ORIGINAL '!F60</f>
        <v>DIRECCIÓN DE ATENCIÓN Y TRATAMIENTO</v>
      </c>
      <c r="AE50" s="59" t="s">
        <v>764</v>
      </c>
      <c r="AF50" s="268">
        <f>VLOOKUP(AA50,'PLAN INDICATIVO ORIGINAL '!$C$13:$M$343,6,0)</f>
        <v>0</v>
      </c>
      <c r="AG50" s="269">
        <f>VLOOKUP(AA50,'PLAN INDICATIVO ORIGINAL '!$C$13:$M$343,7,0)</f>
        <v>0.3</v>
      </c>
      <c r="AH50" s="269">
        <f>VLOOKUP(AA50,'PLAN INDICATIVO ORIGINAL '!$C$13:$M$343,8,0)</f>
        <v>0.7</v>
      </c>
      <c r="AI50" s="269">
        <f>VLOOKUP(AA50,'PLAN INDICATIVO ORIGINAL '!$C$13:$M$343,9,0)</f>
        <v>1</v>
      </c>
      <c r="AJ50" s="269">
        <f>VLOOKUP(AA50,'PLAN INDICATIVO ORIGINAL '!$C$13:$M$343,10,0)</f>
        <v>1</v>
      </c>
      <c r="AK50" s="269" t="str">
        <f>VLOOKUP(AA50,'PLAN INDICATIVO ORIGINAL '!$C$13:$M$343,11,0)</f>
        <v>Porcentaje</v>
      </c>
      <c r="AL50" s="262" t="e">
        <f>VLOOKUP(AA50,'PLAN INDICATIVO ORIGINAL '!$C$13:$M$343,12,0)</f>
        <v>#REF!</v>
      </c>
      <c r="AM50" s="270">
        <f t="shared" ref="AM50:AR50" si="88">+AF50*100</f>
        <v>0</v>
      </c>
      <c r="AN50" s="270">
        <f t="shared" si="88"/>
        <v>30</v>
      </c>
      <c r="AO50" s="270">
        <f t="shared" si="88"/>
        <v>70</v>
      </c>
      <c r="AP50" s="270">
        <f t="shared" si="88"/>
        <v>100</v>
      </c>
      <c r="AQ50" s="270">
        <f t="shared" si="88"/>
        <v>100</v>
      </c>
      <c r="AR50" s="270" t="e">
        <f t="shared" si="88"/>
        <v>#VALUE!</v>
      </c>
      <c r="AS50" s="264" t="s">
        <v>765</v>
      </c>
      <c r="AV50" s="214" t="s">
        <v>178</v>
      </c>
      <c r="AW50" s="214" t="s">
        <v>31</v>
      </c>
      <c r="AX50" s="214" t="s">
        <v>764</v>
      </c>
      <c r="BI50" s="254">
        <v>186</v>
      </c>
      <c r="BJ50" s="59" t="s">
        <v>161</v>
      </c>
    </row>
    <row r="51" spans="1:62" ht="57.75" customHeight="1" x14ac:dyDescent="0.25">
      <c r="A51" s="254">
        <v>31</v>
      </c>
      <c r="B51" s="254" t="str">
        <f t="shared" si="34"/>
        <v>P31</v>
      </c>
      <c r="C51" s="127" t="s">
        <v>53</v>
      </c>
      <c r="D51" s="255" t="s">
        <v>19</v>
      </c>
      <c r="E51" s="74" t="str">
        <f>+'PLAN INDICATIVO ORIGINAL '!$D$12</f>
        <v>ATENCIÓN Y TRATAMIENTO PENITENCIARIO</v>
      </c>
      <c r="F51" s="256" t="str">
        <f>+'PLAN INDICATIVO ORIGINAL '!$D$53</f>
        <v>ATENCIÓN Y TRATAMIENTO PENITENCIARIO</v>
      </c>
      <c r="G51" s="256" t="s">
        <v>139</v>
      </c>
      <c r="H51" s="257" t="str">
        <f>+'PLAN INDICATIVO ORIGINAL '!$D$54</f>
        <v>Brindar programas pertinentes de tratamiento penitenciario orientados a la PPL que les permita su resocialización para la vida en libertad.</v>
      </c>
      <c r="I51" s="257" t="s">
        <v>781</v>
      </c>
      <c r="J51" s="265" t="str">
        <f>+'PLAN INDICATIVO ORIGINAL '!$D$62</f>
        <v>EDUCACIÓN, DEPORTE, RECREACIÓN Y CULTURA</v>
      </c>
      <c r="K51" s="265" t="s">
        <v>767</v>
      </c>
      <c r="L51" s="142" t="str">
        <f>+'PLAN INDICATIVO ORIGINAL '!$C$63</f>
        <v>I8</v>
      </c>
      <c r="M51" s="266" t="str">
        <f>+'PLAN INDICATIVO ORIGINAL '!$E$63</f>
        <v>Porcentaje de ERON con programas de deporte, recreación y cultura planeados en SISIPEC implementados.</v>
      </c>
      <c r="N51" s="267">
        <f>VLOOKUP(L51,'PLAN INDICATIVO ORIGINAL '!$C$13:$M$343,6,0)</f>
        <v>0.25</v>
      </c>
      <c r="O51" s="267">
        <f>VLOOKUP(L51,'PLAN INDICATIVO ORIGINAL '!$C$13:$M$343,7,0)</f>
        <v>0.5</v>
      </c>
      <c r="P51" s="267">
        <f>VLOOKUP(L51,'PLAN INDICATIVO ORIGINAL '!$C$13:$M$343,8,0)</f>
        <v>0.75</v>
      </c>
      <c r="Q51" s="267">
        <f>VLOOKUP(L51,'PLAN INDICATIVO ORIGINAL '!$C$13:$M$343,9,0)</f>
        <v>1</v>
      </c>
      <c r="R51" s="267">
        <f>VLOOKUP(L51,'PLAN INDICATIVO ORIGINAL '!$C$13:$M$343,10,0)</f>
        <v>1</v>
      </c>
      <c r="S51" s="267" t="str">
        <f>VLOOKUP(L51,'PLAN INDICATIVO ORIGINAL '!$C$13:$M$343,11,0)</f>
        <v>Porcentaje</v>
      </c>
      <c r="T51" s="259" t="e">
        <f>VLOOKUP(L51,'PLAN INDICATIVO ORIGINAL '!$C$13:$M$343,12,0)</f>
        <v>#REF!</v>
      </c>
      <c r="U51" s="259">
        <f>+N51</f>
        <v>0.25</v>
      </c>
      <c r="V51" s="259">
        <f t="shared" si="87"/>
        <v>50</v>
      </c>
      <c r="W51" s="259">
        <f t="shared" si="87"/>
        <v>75</v>
      </c>
      <c r="X51" s="259">
        <f t="shared" si="87"/>
        <v>100</v>
      </c>
      <c r="Y51" s="259">
        <f t="shared" si="87"/>
        <v>100</v>
      </c>
      <c r="Z51" s="259" t="e">
        <f t="shared" si="87"/>
        <v>#VALUE!</v>
      </c>
      <c r="AA51" s="254" t="str">
        <f>+'PLAN INDICATIVO ORIGINAL '!C72</f>
        <v>P31</v>
      </c>
      <c r="AB51" s="254" t="str">
        <f>+'PLAN INDICATIVO ORIGINAL '!D72</f>
        <v>Establecimientos de Reclusión cubiertos con programas de cultura, deporte o recreación.</v>
      </c>
      <c r="AC51" s="59" t="str">
        <f>VLOOKUP(AB51,'PLAN INDICATIVO ORIGINAL '!$D$12:$F$313,3,0)</f>
        <v>DIRECCIÓN DE ATENCIÓN Y TRATAMIENTO</v>
      </c>
      <c r="AD51" s="59" t="str">
        <f>+'PLAN INDICATIVO ORIGINAL '!F61</f>
        <v>DIRECCIÓN DE ATENCIÓN Y TRATAMIENTO</v>
      </c>
      <c r="AE51" s="59" t="s">
        <v>764</v>
      </c>
      <c r="AF51" s="268">
        <f>VLOOKUP(AA51,'PLAN INDICATIVO ORIGINAL '!$C$13:$M$343,6,0)</f>
        <v>1</v>
      </c>
      <c r="AG51" s="269">
        <f>VLOOKUP(AA51,'PLAN INDICATIVO ORIGINAL '!$C$13:$M$343,7,0)</f>
        <v>1</v>
      </c>
      <c r="AH51" s="269">
        <f>VLOOKUP(AA51,'PLAN INDICATIVO ORIGINAL '!$C$13:$M$343,8,0)</f>
        <v>1</v>
      </c>
      <c r="AI51" s="269">
        <f>VLOOKUP(AA51,'PLAN INDICATIVO ORIGINAL '!$C$13:$M$343,9,0)</f>
        <v>1</v>
      </c>
      <c r="AJ51" s="269">
        <f>VLOOKUP(AA51,'PLAN INDICATIVO ORIGINAL '!$C$13:$M$343,10,0)</f>
        <v>1</v>
      </c>
      <c r="AK51" s="269" t="str">
        <f>VLOOKUP(AA51,'PLAN INDICATIVO ORIGINAL '!$C$13:$M$343,11,0)</f>
        <v>Porcentaje</v>
      </c>
      <c r="AL51" s="262" t="e">
        <f>VLOOKUP(AA51,'PLAN INDICATIVO ORIGINAL '!$C$13:$M$343,12,0)</f>
        <v>#REF!</v>
      </c>
      <c r="AM51" s="270">
        <f t="shared" ref="AM51:AR51" si="89">+AF51*100</f>
        <v>100</v>
      </c>
      <c r="AN51" s="270">
        <f t="shared" si="89"/>
        <v>100</v>
      </c>
      <c r="AO51" s="270">
        <f t="shared" si="89"/>
        <v>100</v>
      </c>
      <c r="AP51" s="270">
        <f t="shared" si="89"/>
        <v>100</v>
      </c>
      <c r="AQ51" s="270">
        <f t="shared" si="89"/>
        <v>100</v>
      </c>
      <c r="AR51" s="270" t="e">
        <f t="shared" si="89"/>
        <v>#VALUE!</v>
      </c>
      <c r="AS51" s="264" t="s">
        <v>765</v>
      </c>
      <c r="AV51" s="214" t="s">
        <v>180</v>
      </c>
      <c r="AW51" s="214" t="s">
        <v>31</v>
      </c>
      <c r="AX51" s="214" t="s">
        <v>764</v>
      </c>
      <c r="BI51" s="254">
        <v>31</v>
      </c>
      <c r="BJ51" s="59" t="s">
        <v>161</v>
      </c>
    </row>
    <row r="52" spans="1:62" ht="109.5" customHeight="1" x14ac:dyDescent="0.25">
      <c r="A52" s="254">
        <v>199</v>
      </c>
      <c r="B52" s="254" t="str">
        <f t="shared" si="34"/>
        <v>P199</v>
      </c>
      <c r="C52" s="136" t="s">
        <v>36</v>
      </c>
      <c r="D52" s="255" t="s">
        <v>19</v>
      </c>
      <c r="E52" s="74" t="str">
        <f>+'PLAN INDICATIVO ORIGINAL '!$D$12</f>
        <v>ATENCIÓN Y TRATAMIENTO PENITENCIARIO</v>
      </c>
      <c r="F52" s="256" t="str">
        <f>+'PLAN INDICATIVO ORIGINAL '!$D$53</f>
        <v>ATENCIÓN Y TRATAMIENTO PENITENCIARIO</v>
      </c>
      <c r="G52" s="256" t="s">
        <v>139</v>
      </c>
      <c r="H52" s="257" t="str">
        <f>+'PLAN INDICATIVO ORIGINAL '!$D$54</f>
        <v>Brindar programas pertinentes de tratamiento penitenciario orientados a la PPL que les permita su resocialización para la vida en libertad.</v>
      </c>
      <c r="I52" s="257" t="s">
        <v>781</v>
      </c>
      <c r="J52" s="265" t="str">
        <f>+'PLAN INDICATIVO ORIGINAL '!$D$62</f>
        <v>EDUCACIÓN, DEPORTE, RECREACIÓN Y CULTURA</v>
      </c>
      <c r="K52" s="265" t="s">
        <v>767</v>
      </c>
      <c r="L52" s="142" t="str">
        <f>+'PLAN INDICATIVO ORIGINAL '!$C$63</f>
        <v>I8</v>
      </c>
      <c r="M52" s="266" t="str">
        <f>+'PLAN INDICATIVO ORIGINAL '!$E$63</f>
        <v>Porcentaje de ERON con programas de deporte, recreación y cultura planeados en SISIPEC implementados.</v>
      </c>
      <c r="N52" s="267">
        <f>VLOOKUP(L52,'PLAN INDICATIVO ORIGINAL '!$C$13:$M$343,6,0)</f>
        <v>0.25</v>
      </c>
      <c r="O52" s="267">
        <f>VLOOKUP(L52,'PLAN INDICATIVO ORIGINAL '!$C$13:$M$343,7,0)</f>
        <v>0.5</v>
      </c>
      <c r="P52" s="267">
        <f>VLOOKUP(L52,'PLAN INDICATIVO ORIGINAL '!$C$13:$M$343,8,0)</f>
        <v>0.75</v>
      </c>
      <c r="Q52" s="267">
        <f>VLOOKUP(L52,'PLAN INDICATIVO ORIGINAL '!$C$13:$M$343,9,0)</f>
        <v>1</v>
      </c>
      <c r="R52" s="267">
        <f>VLOOKUP(L52,'PLAN INDICATIVO ORIGINAL '!$C$13:$M$343,10,0)</f>
        <v>1</v>
      </c>
      <c r="S52" s="267" t="str">
        <f>VLOOKUP(L52,'PLAN INDICATIVO ORIGINAL '!$C$13:$M$343,11,0)</f>
        <v>Porcentaje</v>
      </c>
      <c r="T52" s="259" t="e">
        <f>VLOOKUP(L52,'PLAN INDICATIVO ORIGINAL '!$C$13:$M$343,12,0)</f>
        <v>#REF!</v>
      </c>
      <c r="U52" s="259">
        <f>+N52</f>
        <v>0.25</v>
      </c>
      <c r="V52" s="259">
        <f t="shared" si="87"/>
        <v>50</v>
      </c>
      <c r="W52" s="259">
        <f t="shared" si="87"/>
        <v>75</v>
      </c>
      <c r="X52" s="259">
        <f t="shared" si="87"/>
        <v>100</v>
      </c>
      <c r="Y52" s="259">
        <f t="shared" si="87"/>
        <v>100</v>
      </c>
      <c r="Z52" s="259" t="e">
        <f t="shared" si="87"/>
        <v>#VALUE!</v>
      </c>
      <c r="AA52" s="254" t="str">
        <f>+'PLAN INDICATIVO ORIGINAL '!C73</f>
        <v>P199</v>
      </c>
      <c r="AB52" s="254" t="str">
        <f>+'PLAN INDICATIVO ORIGINAL '!D73</f>
        <v>ERON con Bibliotecas en funcionamiento (espacio físico, mobiliario, equipo de computo con software, material bibliográfico actualizado y personal capacitado)</v>
      </c>
      <c r="AC52" s="59" t="str">
        <f>VLOOKUP(AB52,'PLAN INDICATIVO ORIGINAL '!$D$12:$F$313,3,0)</f>
        <v>DIRECCIÓN DE ATENCIÓN Y TRATAMIENTO</v>
      </c>
      <c r="AD52" s="59" t="str">
        <f>+'PLAN INDICATIVO ORIGINAL '!F62</f>
        <v>SUBDIRECCIÓN DE EDUCACIÓN</v>
      </c>
      <c r="AE52" s="59" t="s">
        <v>764</v>
      </c>
      <c r="AF52" s="268">
        <f>VLOOKUP(AA52,'PLAN INDICATIVO ORIGINAL '!$C$13:$M$343,6,0)</f>
        <v>0</v>
      </c>
      <c r="AG52" s="269">
        <f>VLOOKUP(AA52,'PLAN INDICATIVO ORIGINAL '!$C$13:$M$343,7,0)</f>
        <v>0.1</v>
      </c>
      <c r="AH52" s="269">
        <f>VLOOKUP(AA52,'PLAN INDICATIVO ORIGINAL '!$C$13:$M$343,8,0)</f>
        <v>0.3</v>
      </c>
      <c r="AI52" s="269">
        <f>VLOOKUP(AA52,'PLAN INDICATIVO ORIGINAL '!$C$13:$M$343,9,0)</f>
        <v>0.5</v>
      </c>
      <c r="AJ52" s="269">
        <f>VLOOKUP(AA52,'PLAN INDICATIVO ORIGINAL '!$C$13:$M$343,10,0)</f>
        <v>0.5</v>
      </c>
      <c r="AK52" s="269" t="str">
        <f>VLOOKUP(AA52,'PLAN INDICATIVO ORIGINAL '!$C$13:$M$343,11,0)</f>
        <v>Porcentaje</v>
      </c>
      <c r="AL52" s="262" t="e">
        <f>VLOOKUP(AA52,'PLAN INDICATIVO ORIGINAL '!$C$13:$M$343,12,0)</f>
        <v>#REF!</v>
      </c>
      <c r="AM52" s="270">
        <f t="shared" ref="AM52:AR52" si="90">+AF52*100</f>
        <v>0</v>
      </c>
      <c r="AN52" s="270">
        <f t="shared" si="90"/>
        <v>10</v>
      </c>
      <c r="AO52" s="270">
        <f t="shared" si="90"/>
        <v>30</v>
      </c>
      <c r="AP52" s="270">
        <f t="shared" si="90"/>
        <v>50</v>
      </c>
      <c r="AQ52" s="270">
        <f t="shared" si="90"/>
        <v>50</v>
      </c>
      <c r="AR52" s="270" t="e">
        <f t="shared" si="90"/>
        <v>#VALUE!</v>
      </c>
      <c r="AS52" s="264" t="s">
        <v>765</v>
      </c>
      <c r="AV52" s="214" t="s">
        <v>182</v>
      </c>
      <c r="AW52" s="214" t="s">
        <v>31</v>
      </c>
      <c r="AX52" s="214" t="s">
        <v>764</v>
      </c>
      <c r="BI52" s="254">
        <v>199</v>
      </c>
      <c r="BJ52" s="59" t="s">
        <v>161</v>
      </c>
    </row>
    <row r="53" spans="1:62" ht="65.25" customHeight="1" x14ac:dyDescent="0.25">
      <c r="A53" s="254">
        <v>8</v>
      </c>
      <c r="B53" s="254" t="str">
        <f t="shared" si="34"/>
        <v>P8</v>
      </c>
      <c r="C53" s="121" t="s">
        <v>62</v>
      </c>
      <c r="D53" s="255" t="s">
        <v>19</v>
      </c>
      <c r="E53" s="74" t="str">
        <f>+'PLAN INDICATIVO ORIGINAL '!$D$12</f>
        <v>ATENCIÓN Y TRATAMIENTO PENITENCIARIO</v>
      </c>
      <c r="F53" s="256" t="str">
        <f>+'PLAN INDICATIVO ORIGINAL '!$D$53</f>
        <v>ATENCIÓN Y TRATAMIENTO PENITENCIARIO</v>
      </c>
      <c r="G53" s="256" t="s">
        <v>139</v>
      </c>
      <c r="H53" s="257" t="str">
        <f>+'PLAN INDICATIVO ORIGINAL '!$D$54</f>
        <v>Brindar programas pertinentes de tratamiento penitenciario orientados a la PPL que les permita su resocialización para la vida en libertad.</v>
      </c>
      <c r="I53" s="257" t="s">
        <v>782</v>
      </c>
      <c r="J53" s="265" t="str">
        <f>+'PLAN INDICATIVO ORIGINAL '!$D$74</f>
        <v>LABORAL Y PRODUCTIVO</v>
      </c>
      <c r="K53" s="265" t="s">
        <v>767</v>
      </c>
      <c r="L53" s="142" t="s">
        <v>185</v>
      </c>
      <c r="M53" s="266" t="str">
        <f>+'PLAN INDICATIVO ORIGINAL '!$E$74</f>
        <v>Porcentaje de Población privada de la libertad que redime pena por trabajo.</v>
      </c>
      <c r="N53" s="267">
        <f>VLOOKUP(L53,'PLAN INDICATIVO ORIGINAL '!$C$13:$M$343,6,0)</f>
        <v>2.5000000000000001E-2</v>
      </c>
      <c r="O53" s="267">
        <f>VLOOKUP(L53,'PLAN INDICATIVO ORIGINAL '!$C$13:$M$343,7,0)</f>
        <v>0.05</v>
      </c>
      <c r="P53" s="267">
        <f>VLOOKUP(L53,'PLAN INDICATIVO ORIGINAL '!$C$13:$M$343,8,0)</f>
        <v>7.4999999999999997E-2</v>
      </c>
      <c r="Q53" s="267">
        <f>VLOOKUP(L53,'PLAN INDICATIVO ORIGINAL '!$C$13:$M$343,9,0)</f>
        <v>0.1</v>
      </c>
      <c r="R53" s="267">
        <f>VLOOKUP(L53,'PLAN INDICATIVO ORIGINAL '!$C$13:$M$343,10,0)</f>
        <v>0.1</v>
      </c>
      <c r="S53" s="267" t="str">
        <f>VLOOKUP(L53,'PLAN INDICATIVO ORIGINAL '!$C$13:$M$343,11,0)</f>
        <v>Porcentaje</v>
      </c>
      <c r="T53" s="259" t="e">
        <f>VLOOKUP(L53,'PLAN INDICATIVO ORIGINAL '!$C$13:$M$343,12,0)</f>
        <v>#REF!</v>
      </c>
      <c r="U53" s="259">
        <f t="shared" ref="U53:Z53" si="91">+N53*100</f>
        <v>2.5</v>
      </c>
      <c r="V53" s="259">
        <f t="shared" si="91"/>
        <v>5</v>
      </c>
      <c r="W53" s="259">
        <f t="shared" si="91"/>
        <v>7.5</v>
      </c>
      <c r="X53" s="259">
        <f t="shared" si="91"/>
        <v>10</v>
      </c>
      <c r="Y53" s="259">
        <f t="shared" si="91"/>
        <v>10</v>
      </c>
      <c r="Z53" s="259" t="e">
        <f t="shared" si="91"/>
        <v>#VALUE!</v>
      </c>
      <c r="AA53" s="254" t="str">
        <f>+'PLAN INDICATIVO ORIGINAL '!C75</f>
        <v>P8</v>
      </c>
      <c r="AB53" s="254" t="str">
        <f>+'PLAN INDICATIVO ORIGINAL '!D75</f>
        <v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v>
      </c>
      <c r="AC53" s="59" t="str">
        <f>+'PLAN INDICATIVO ORIGINAL '!F75</f>
        <v>DIRECCIÓN DE ATENCIÓN Y TRATAMIENTO</v>
      </c>
      <c r="AD53" s="59" t="str">
        <f>+'PLAN INDICATIVO ORIGINAL '!F63</f>
        <v>SUBDIRECCIÓN DE EDUCACIÓN</v>
      </c>
      <c r="AE53" s="59" t="s">
        <v>764</v>
      </c>
      <c r="AF53" s="260">
        <f>VLOOKUP(AA53,'PLAN INDICATIVO ORIGINAL '!$C$13:$M$343,6,0)</f>
        <v>40</v>
      </c>
      <c r="AG53" s="261">
        <f>VLOOKUP(AA53,'PLAN INDICATIVO ORIGINAL '!$C$13:$M$343,7,0)</f>
        <v>40</v>
      </c>
      <c r="AH53" s="261">
        <f>VLOOKUP(AA53,'PLAN INDICATIVO ORIGINAL '!$C$13:$M$343,8,0)</f>
        <v>40</v>
      </c>
      <c r="AI53" s="261">
        <f>VLOOKUP(AA53,'PLAN INDICATIVO ORIGINAL '!$C$13:$M$343,9,0)</f>
        <v>40</v>
      </c>
      <c r="AJ53" s="261">
        <f>VLOOKUP(AA53,'PLAN INDICATIVO ORIGINAL '!$C$13:$M$343,10,0)</f>
        <v>160</v>
      </c>
      <c r="AK53" s="261" t="str">
        <f>VLOOKUP(AA53,'PLAN INDICATIVO ORIGINAL '!$C$13:$M$343,11,0)</f>
        <v>Número</v>
      </c>
      <c r="AL53" s="262" t="e">
        <f>VLOOKUP(AA53,'PLAN INDICATIVO ORIGINAL '!$C$13:$M$343,12,0)</f>
        <v>#REF!</v>
      </c>
      <c r="AM53" s="263">
        <f t="shared" ref="AM53:AR53" si="92">+AF53</f>
        <v>40</v>
      </c>
      <c r="AN53" s="263">
        <f t="shared" si="92"/>
        <v>40</v>
      </c>
      <c r="AO53" s="263">
        <f t="shared" si="92"/>
        <v>40</v>
      </c>
      <c r="AP53" s="263">
        <f t="shared" si="92"/>
        <v>40</v>
      </c>
      <c r="AQ53" s="263">
        <f t="shared" si="92"/>
        <v>160</v>
      </c>
      <c r="AR53" s="263" t="str">
        <f t="shared" si="92"/>
        <v>Número</v>
      </c>
      <c r="AS53" s="264" t="s">
        <v>765</v>
      </c>
      <c r="AV53" s="214" t="s">
        <v>188</v>
      </c>
      <c r="AW53" s="214" t="s">
        <v>31</v>
      </c>
      <c r="AX53" s="214" t="s">
        <v>764</v>
      </c>
      <c r="BI53" s="254">
        <v>8</v>
      </c>
      <c r="BJ53" s="59" t="s">
        <v>187</v>
      </c>
    </row>
    <row r="54" spans="1:62" ht="65.25" customHeight="1" x14ac:dyDescent="0.25">
      <c r="A54" s="254">
        <v>58</v>
      </c>
      <c r="B54" s="254" t="str">
        <f t="shared" si="34"/>
        <v>P58</v>
      </c>
      <c r="C54" s="121" t="s">
        <v>65</v>
      </c>
      <c r="D54" s="255" t="s">
        <v>19</v>
      </c>
      <c r="E54" s="74" t="str">
        <f>+'PLAN INDICATIVO ORIGINAL '!$D$12</f>
        <v>ATENCIÓN Y TRATAMIENTO PENITENCIARIO</v>
      </c>
      <c r="F54" s="256" t="str">
        <f>+'PLAN INDICATIVO ORIGINAL '!$D$53</f>
        <v>ATENCIÓN Y TRATAMIENTO PENITENCIARIO</v>
      </c>
      <c r="G54" s="256" t="s">
        <v>139</v>
      </c>
      <c r="H54" s="257" t="str">
        <f>+'PLAN INDICATIVO ORIGINAL '!$D$54</f>
        <v>Brindar programas pertinentes de tratamiento penitenciario orientados a la PPL que les permita su resocialización para la vida en libertad.</v>
      </c>
      <c r="I54" s="257" t="s">
        <v>782</v>
      </c>
      <c r="J54" s="265" t="str">
        <f>+'PLAN INDICATIVO ORIGINAL '!$D$74</f>
        <v>LABORAL Y PRODUCTIVO</v>
      </c>
      <c r="K54" s="265" t="s">
        <v>767</v>
      </c>
      <c r="L54" s="142" t="s">
        <v>185</v>
      </c>
      <c r="M54" s="266" t="str">
        <f>+'PLAN INDICATIVO ORIGINAL '!$E$74</f>
        <v>Porcentaje de Población privada de la libertad que redime pena por trabajo.</v>
      </c>
      <c r="N54" s="267">
        <f>VLOOKUP(L54,'PLAN INDICATIVO ORIGINAL '!$C$13:$M$343,6,0)</f>
        <v>2.5000000000000001E-2</v>
      </c>
      <c r="O54" s="267">
        <f>VLOOKUP(L54,'PLAN INDICATIVO ORIGINAL '!$C$13:$M$343,7,0)</f>
        <v>0.05</v>
      </c>
      <c r="P54" s="267">
        <f>VLOOKUP(L54,'PLAN INDICATIVO ORIGINAL '!$C$13:$M$343,8,0)</f>
        <v>7.4999999999999997E-2</v>
      </c>
      <c r="Q54" s="267">
        <f>VLOOKUP(L54,'PLAN INDICATIVO ORIGINAL '!$C$13:$M$343,9,0)</f>
        <v>0.1</v>
      </c>
      <c r="R54" s="267">
        <f>VLOOKUP(L54,'PLAN INDICATIVO ORIGINAL '!$C$13:$M$343,10,0)</f>
        <v>0.1</v>
      </c>
      <c r="S54" s="267" t="str">
        <f>VLOOKUP(L54,'PLAN INDICATIVO ORIGINAL '!$C$13:$M$343,11,0)</f>
        <v>Porcentaje</v>
      </c>
      <c r="T54" s="259" t="e">
        <f>VLOOKUP(L54,'PLAN INDICATIVO ORIGINAL '!$C$13:$M$343,12,0)</f>
        <v>#REF!</v>
      </c>
      <c r="U54" s="259">
        <f t="shared" ref="U54:Z54" si="93">+N54*100</f>
        <v>2.5</v>
      </c>
      <c r="V54" s="259">
        <f t="shared" si="93"/>
        <v>5</v>
      </c>
      <c r="W54" s="259">
        <f t="shared" si="93"/>
        <v>7.5</v>
      </c>
      <c r="X54" s="259">
        <f t="shared" si="93"/>
        <v>10</v>
      </c>
      <c r="Y54" s="259">
        <f t="shared" si="93"/>
        <v>10</v>
      </c>
      <c r="Z54" s="259" t="e">
        <f t="shared" si="93"/>
        <v>#VALUE!</v>
      </c>
      <c r="AA54" s="254" t="str">
        <f>+'PLAN INDICATIVO ORIGINAL '!C76</f>
        <v>P58</v>
      </c>
      <c r="AB54" s="254" t="str">
        <f>+'PLAN INDICATIVO ORIGINAL '!D76</f>
        <v xml:space="preserve">Nuevo uniforme de vestir y calzado para las internas condenadas del país diseñado; en formas, colores y materiales apropiados al genero femenino; en cumplimiento a lo establecido en el articulo 2º de la Ley 1709 de 2014. </v>
      </c>
      <c r="AC54" s="59" t="str">
        <f>VLOOKUP(AB54,'PLAN INDICATIVO ORIGINAL '!$D$12:$F$313,3,0)</f>
        <v>DIRECCIÓN DE ATENCIÓN Y TRATAMIENTO</v>
      </c>
      <c r="AD54" s="59" t="str">
        <f>+'PLAN INDICATIVO ORIGINAL '!F64</f>
        <v>DIRECCIÓN DE ATENCIÓN Y TRATAMIENTO</v>
      </c>
      <c r="AE54" s="59" t="s">
        <v>764</v>
      </c>
      <c r="AF54" s="260">
        <f>VLOOKUP(AA54,'PLAN INDICATIVO ORIGINAL '!$C$13:$M$343,6,0)</f>
        <v>1</v>
      </c>
      <c r="AG54" s="261">
        <f>VLOOKUP(AA54,'PLAN INDICATIVO ORIGINAL '!$C$13:$M$343,7,0)</f>
        <v>0</v>
      </c>
      <c r="AH54" s="261">
        <f>VLOOKUP(AA54,'PLAN INDICATIVO ORIGINAL '!$C$13:$M$343,8,0)</f>
        <v>0</v>
      </c>
      <c r="AI54" s="261">
        <f>VLOOKUP(AA54,'PLAN INDICATIVO ORIGINAL '!$C$13:$M$343,9,0)</f>
        <v>0</v>
      </c>
      <c r="AJ54" s="261">
        <f>VLOOKUP(AA54,'PLAN INDICATIVO ORIGINAL '!$C$13:$M$343,10,0)</f>
        <v>1</v>
      </c>
      <c r="AK54" s="261" t="str">
        <f>VLOOKUP(AA54,'PLAN INDICATIVO ORIGINAL '!$C$13:$M$343,11,0)</f>
        <v>Número</v>
      </c>
      <c r="AL54" s="262" t="e">
        <f>VLOOKUP(AA54,'PLAN INDICATIVO ORIGINAL '!$C$13:$M$343,12,0)</f>
        <v>#REF!</v>
      </c>
      <c r="AM54" s="263">
        <f t="shared" ref="AM54:AR54" si="94">+AF54</f>
        <v>1</v>
      </c>
      <c r="AN54" s="263">
        <f t="shared" si="94"/>
        <v>0</v>
      </c>
      <c r="AO54" s="263">
        <f t="shared" si="94"/>
        <v>0</v>
      </c>
      <c r="AP54" s="263">
        <f t="shared" si="94"/>
        <v>0</v>
      </c>
      <c r="AQ54" s="263">
        <f t="shared" si="94"/>
        <v>1</v>
      </c>
      <c r="AR54" s="263" t="str">
        <f t="shared" si="94"/>
        <v>Número</v>
      </c>
      <c r="AS54" s="264" t="s">
        <v>765</v>
      </c>
      <c r="AV54" s="214" t="s">
        <v>190</v>
      </c>
      <c r="AW54" s="214" t="s">
        <v>31</v>
      </c>
      <c r="AX54" s="214" t="s">
        <v>764</v>
      </c>
      <c r="BI54" s="254">
        <v>58</v>
      </c>
      <c r="BJ54" s="59" t="s">
        <v>187</v>
      </c>
    </row>
    <row r="55" spans="1:62" ht="65.25" customHeight="1" x14ac:dyDescent="0.25">
      <c r="A55" s="254">
        <v>120</v>
      </c>
      <c r="B55" s="254" t="str">
        <f t="shared" si="34"/>
        <v>P120</v>
      </c>
      <c r="C55" s="121"/>
      <c r="D55" s="255" t="s">
        <v>19</v>
      </c>
      <c r="E55" s="74" t="str">
        <f>+'PLAN INDICATIVO ORIGINAL '!$D$12</f>
        <v>ATENCIÓN Y TRATAMIENTO PENITENCIARIO</v>
      </c>
      <c r="F55" s="256" t="str">
        <f>+'PLAN INDICATIVO ORIGINAL '!$D$53</f>
        <v>ATENCIÓN Y TRATAMIENTO PENITENCIARIO</v>
      </c>
      <c r="G55" s="256" t="s">
        <v>139</v>
      </c>
      <c r="H55" s="257" t="str">
        <f>+'PLAN INDICATIVO ORIGINAL '!$D$54</f>
        <v>Brindar programas pertinentes de tratamiento penitenciario orientados a la PPL que les permita su resocialización para la vida en libertad.</v>
      </c>
      <c r="I55" s="257" t="s">
        <v>782</v>
      </c>
      <c r="J55" s="265" t="str">
        <f>+'PLAN INDICATIVO ORIGINAL '!$D$74</f>
        <v>LABORAL Y PRODUCTIVO</v>
      </c>
      <c r="K55" s="265" t="s">
        <v>767</v>
      </c>
      <c r="L55" s="142" t="s">
        <v>185</v>
      </c>
      <c r="M55" s="266" t="str">
        <f>+'PLAN INDICATIVO ORIGINAL '!$E$74</f>
        <v>Porcentaje de Población privada de la libertad que redime pena por trabajo.</v>
      </c>
      <c r="N55" s="267">
        <f>VLOOKUP(L55,'PLAN INDICATIVO ORIGINAL '!$C$13:$M$343,6,0)</f>
        <v>2.5000000000000001E-2</v>
      </c>
      <c r="O55" s="267">
        <f>VLOOKUP(L55,'PLAN INDICATIVO ORIGINAL '!$C$13:$M$343,7,0)</f>
        <v>0.05</v>
      </c>
      <c r="P55" s="267">
        <f>VLOOKUP(L55,'PLAN INDICATIVO ORIGINAL '!$C$13:$M$343,8,0)</f>
        <v>7.4999999999999997E-2</v>
      </c>
      <c r="Q55" s="267">
        <f>VLOOKUP(L55,'PLAN INDICATIVO ORIGINAL '!$C$13:$M$343,9,0)</f>
        <v>0.1</v>
      </c>
      <c r="R55" s="267">
        <f>VLOOKUP(L55,'PLAN INDICATIVO ORIGINAL '!$C$13:$M$343,10,0)</f>
        <v>0.1</v>
      </c>
      <c r="S55" s="267" t="str">
        <f>VLOOKUP(L55,'PLAN INDICATIVO ORIGINAL '!$C$13:$M$343,11,0)</f>
        <v>Porcentaje</v>
      </c>
      <c r="T55" s="259" t="e">
        <f>VLOOKUP(L55,'PLAN INDICATIVO ORIGINAL '!$C$13:$M$343,12,0)</f>
        <v>#REF!</v>
      </c>
      <c r="U55" s="259">
        <f t="shared" ref="U55:Z55" si="95">+N55*100</f>
        <v>2.5</v>
      </c>
      <c r="V55" s="259">
        <f t="shared" si="95"/>
        <v>5</v>
      </c>
      <c r="W55" s="259">
        <f t="shared" si="95"/>
        <v>7.5</v>
      </c>
      <c r="X55" s="259">
        <f t="shared" si="95"/>
        <v>10</v>
      </c>
      <c r="Y55" s="259">
        <f t="shared" si="95"/>
        <v>10</v>
      </c>
      <c r="Z55" s="259" t="e">
        <f t="shared" si="95"/>
        <v>#VALUE!</v>
      </c>
      <c r="AA55" s="115" t="str">
        <f>+'PLAN INDICATIVO ORIGINAL '!C77</f>
        <v>P120</v>
      </c>
      <c r="AB55" s="254" t="str">
        <f>+'PLAN INDICATIVO ORIGINAL '!D77</f>
        <v>Uniforme de vestir para las internas condenadas fabricados y distribuidos</v>
      </c>
      <c r="AC55" s="59" t="str">
        <f>VLOOKUP(AB55,'PLAN INDICATIVO ORIGINAL '!$D$12:$F$313,3,0)</f>
        <v>DIRECCIÓN DE ATENCIÓN Y TRATAMIENTO</v>
      </c>
      <c r="AD55" s="59" t="str">
        <f>+'PLAN INDICATIVO ORIGINAL '!F65</f>
        <v>DIRECCIÓN DE ATENCIÓN Y TRATAMIENTO</v>
      </c>
      <c r="AE55" s="59" t="s">
        <v>764</v>
      </c>
      <c r="AF55" s="268">
        <f>VLOOKUP(AA55,'PLAN INDICATIVO ORIGINAL '!$C$13:$M$343,6,0)</f>
        <v>1</v>
      </c>
      <c r="AG55" s="269">
        <f>VLOOKUP(AA55,'PLAN INDICATIVO ORIGINAL '!$C$13:$M$343,7,0)</f>
        <v>1</v>
      </c>
      <c r="AH55" s="269">
        <f>VLOOKUP(AA55,'PLAN INDICATIVO ORIGINAL '!$C$13:$M$343,8,0)</f>
        <v>1</v>
      </c>
      <c r="AI55" s="269">
        <f>VLOOKUP(AA55,'PLAN INDICATIVO ORIGINAL '!$C$13:$M$343,9,0)</f>
        <v>1</v>
      </c>
      <c r="AJ55" s="269">
        <f>VLOOKUP(AA55,'PLAN INDICATIVO ORIGINAL '!$C$13:$M$343,10,0)</f>
        <v>1</v>
      </c>
      <c r="AK55" s="269" t="str">
        <f>VLOOKUP(AA55,'PLAN INDICATIVO ORIGINAL '!$C$13:$M$343,11,0)</f>
        <v>Porcentaje</v>
      </c>
      <c r="AL55" s="262" t="e">
        <f>VLOOKUP(AA55,'PLAN INDICATIVO ORIGINAL '!$C$13:$M$343,12,0)</f>
        <v>#REF!</v>
      </c>
      <c r="AM55" s="270">
        <f t="shared" ref="AM55:AR55" si="96">+AF55*100</f>
        <v>100</v>
      </c>
      <c r="AN55" s="270">
        <f t="shared" si="96"/>
        <v>100</v>
      </c>
      <c r="AO55" s="270">
        <f t="shared" si="96"/>
        <v>100</v>
      </c>
      <c r="AP55" s="270">
        <f t="shared" si="96"/>
        <v>100</v>
      </c>
      <c r="AQ55" s="270">
        <f t="shared" si="96"/>
        <v>100</v>
      </c>
      <c r="AR55" s="270" t="e">
        <f t="shared" si="96"/>
        <v>#VALUE!</v>
      </c>
      <c r="AS55" s="264" t="s">
        <v>765</v>
      </c>
      <c r="AV55" s="214" t="s">
        <v>192</v>
      </c>
      <c r="AW55" s="214" t="s">
        <v>31</v>
      </c>
      <c r="AX55" s="214" t="s">
        <v>764</v>
      </c>
      <c r="BI55" s="254">
        <v>120</v>
      </c>
      <c r="BJ55" s="59" t="s">
        <v>187</v>
      </c>
    </row>
    <row r="56" spans="1:62" ht="65.25" customHeight="1" x14ac:dyDescent="0.25">
      <c r="A56" s="254">
        <v>26</v>
      </c>
      <c r="B56" s="254" t="str">
        <f t="shared" si="34"/>
        <v>P26</v>
      </c>
      <c r="C56" s="121"/>
      <c r="D56" s="255" t="s">
        <v>19</v>
      </c>
      <c r="E56" s="74" t="str">
        <f>+'PLAN INDICATIVO ORIGINAL '!$D$12</f>
        <v>ATENCIÓN Y TRATAMIENTO PENITENCIARIO</v>
      </c>
      <c r="F56" s="256" t="str">
        <f>+'PLAN INDICATIVO ORIGINAL '!$D$53</f>
        <v>ATENCIÓN Y TRATAMIENTO PENITENCIARIO</v>
      </c>
      <c r="G56" s="256" t="s">
        <v>139</v>
      </c>
      <c r="H56" s="257" t="str">
        <f>+'PLAN INDICATIVO ORIGINAL '!$D$54</f>
        <v>Brindar programas pertinentes de tratamiento penitenciario orientados a la PPL que les permita su resocialización para la vida en libertad.</v>
      </c>
      <c r="I56" s="257" t="s">
        <v>782</v>
      </c>
      <c r="J56" s="265" t="str">
        <f>+'PLAN INDICATIVO ORIGINAL '!$D$74</f>
        <v>LABORAL Y PRODUCTIVO</v>
      </c>
      <c r="K56" s="265" t="s">
        <v>767</v>
      </c>
      <c r="L56" s="142" t="s">
        <v>185</v>
      </c>
      <c r="M56" s="266" t="str">
        <f>+'PLAN INDICATIVO ORIGINAL '!$E$74</f>
        <v>Porcentaje de Población privada de la libertad que redime pena por trabajo.</v>
      </c>
      <c r="N56" s="267">
        <f>VLOOKUP(L56,'PLAN INDICATIVO ORIGINAL '!$C$13:$M$343,6,0)</f>
        <v>2.5000000000000001E-2</v>
      </c>
      <c r="O56" s="267">
        <f>VLOOKUP(L56,'PLAN INDICATIVO ORIGINAL '!$C$13:$M$343,7,0)</f>
        <v>0.05</v>
      </c>
      <c r="P56" s="267">
        <f>VLOOKUP(L56,'PLAN INDICATIVO ORIGINAL '!$C$13:$M$343,8,0)</f>
        <v>7.4999999999999997E-2</v>
      </c>
      <c r="Q56" s="267">
        <f>VLOOKUP(L56,'PLAN INDICATIVO ORIGINAL '!$C$13:$M$343,9,0)</f>
        <v>0.1</v>
      </c>
      <c r="R56" s="267">
        <f>VLOOKUP(L56,'PLAN INDICATIVO ORIGINAL '!$C$13:$M$343,10,0)</f>
        <v>0.1</v>
      </c>
      <c r="S56" s="267" t="str">
        <f>VLOOKUP(L56,'PLAN INDICATIVO ORIGINAL '!$C$13:$M$343,11,0)</f>
        <v>Porcentaje</v>
      </c>
      <c r="T56" s="259" t="e">
        <f>VLOOKUP(L56,'PLAN INDICATIVO ORIGINAL '!$C$13:$M$343,12,0)</f>
        <v>#REF!</v>
      </c>
      <c r="U56" s="259">
        <f t="shared" ref="U56:Z56" si="97">+N56*100</f>
        <v>2.5</v>
      </c>
      <c r="V56" s="259">
        <f t="shared" si="97"/>
        <v>5</v>
      </c>
      <c r="W56" s="259">
        <f t="shared" si="97"/>
        <v>7.5</v>
      </c>
      <c r="X56" s="259">
        <f t="shared" si="97"/>
        <v>10</v>
      </c>
      <c r="Y56" s="259">
        <f t="shared" si="97"/>
        <v>10</v>
      </c>
      <c r="Z56" s="259" t="e">
        <f t="shared" si="97"/>
        <v>#VALUE!</v>
      </c>
      <c r="AA56" s="254" t="str">
        <f>+'PLAN INDICATIVO ORIGINAL '!C78</f>
        <v>P26</v>
      </c>
      <c r="AB56" s="254" t="str">
        <f>+'PLAN INDICATIVO ORIGINAL '!D78</f>
        <v xml:space="preserve">Escuela taller dirigida a la población pos penada en la regional viejo caldas como prueba piloto con apoyo de una institución de educación,, implementada </v>
      </c>
      <c r="AC56" s="59" t="str">
        <f>VLOOKUP(AB56,'PLAN INDICATIVO ORIGINAL '!$D$12:$F$313,3,0)</f>
        <v>DIRECCIÓN DE ATENCIÓN Y TRATAMIENTO</v>
      </c>
      <c r="AD56" s="59" t="str">
        <f>+'PLAN INDICATIVO ORIGINAL '!F66</f>
        <v>DIRECCIÓN DE ATENCIÓN Y TRATAMIENTO</v>
      </c>
      <c r="AE56" s="59" t="s">
        <v>764</v>
      </c>
      <c r="AF56" s="260">
        <f>VLOOKUP(AA56,'PLAN INDICATIVO ORIGINAL '!$C$13:$M$343,6,0)</f>
        <v>1</v>
      </c>
      <c r="AG56" s="261">
        <f>VLOOKUP(AA56,'PLAN INDICATIVO ORIGINAL '!$C$13:$M$343,7,0)</f>
        <v>0</v>
      </c>
      <c r="AH56" s="261">
        <f>VLOOKUP(AA56,'PLAN INDICATIVO ORIGINAL '!$C$13:$M$343,8,0)</f>
        <v>0</v>
      </c>
      <c r="AI56" s="261">
        <f>VLOOKUP(AA56,'PLAN INDICATIVO ORIGINAL '!$C$13:$M$343,9,0)</f>
        <v>0</v>
      </c>
      <c r="AJ56" s="261">
        <f>VLOOKUP(AA56,'PLAN INDICATIVO ORIGINAL '!$C$13:$M$343,10,0)</f>
        <v>1</v>
      </c>
      <c r="AK56" s="261" t="str">
        <f>VLOOKUP(AA56,'PLAN INDICATIVO ORIGINAL '!$C$13:$M$343,11,0)</f>
        <v>Número</v>
      </c>
      <c r="AL56" s="262" t="e">
        <f>VLOOKUP(AA56,'PLAN INDICATIVO ORIGINAL '!$C$13:$M$343,12,0)</f>
        <v>#REF!</v>
      </c>
      <c r="AM56" s="263">
        <f t="shared" ref="AM56:AR56" si="98">+AF56</f>
        <v>1</v>
      </c>
      <c r="AN56" s="263">
        <f t="shared" si="98"/>
        <v>0</v>
      </c>
      <c r="AO56" s="263">
        <f t="shared" si="98"/>
        <v>0</v>
      </c>
      <c r="AP56" s="263">
        <f t="shared" si="98"/>
        <v>0</v>
      </c>
      <c r="AQ56" s="263">
        <f t="shared" si="98"/>
        <v>1</v>
      </c>
      <c r="AR56" s="263" t="str">
        <f t="shared" si="98"/>
        <v>Número</v>
      </c>
      <c r="AS56" s="264" t="s">
        <v>765</v>
      </c>
      <c r="AV56" s="214" t="s">
        <v>194</v>
      </c>
      <c r="AW56" s="214" t="s">
        <v>31</v>
      </c>
      <c r="AX56" s="214" t="s">
        <v>764</v>
      </c>
      <c r="BI56" s="254">
        <v>26</v>
      </c>
      <c r="BJ56" s="59" t="s">
        <v>187</v>
      </c>
    </row>
    <row r="57" spans="1:62" ht="65.25" customHeight="1" x14ac:dyDescent="0.25">
      <c r="A57" s="254">
        <v>187</v>
      </c>
      <c r="B57" s="254" t="str">
        <f t="shared" si="34"/>
        <v>P187</v>
      </c>
      <c r="C57" s="121"/>
      <c r="D57" s="255" t="s">
        <v>19</v>
      </c>
      <c r="E57" s="74" t="str">
        <f>+'PLAN INDICATIVO ORIGINAL '!$D$12</f>
        <v>ATENCIÓN Y TRATAMIENTO PENITENCIARIO</v>
      </c>
      <c r="F57" s="256" t="str">
        <f>+'PLAN INDICATIVO ORIGINAL '!$D$53</f>
        <v>ATENCIÓN Y TRATAMIENTO PENITENCIARIO</v>
      </c>
      <c r="G57" s="256" t="s">
        <v>139</v>
      </c>
      <c r="H57" s="257" t="str">
        <f>+'PLAN INDICATIVO ORIGINAL '!$D$54</f>
        <v>Brindar programas pertinentes de tratamiento penitenciario orientados a la PPL que les permita su resocialización para la vida en libertad.</v>
      </c>
      <c r="I57" s="257" t="s">
        <v>782</v>
      </c>
      <c r="J57" s="265" t="str">
        <f>+'PLAN INDICATIVO ORIGINAL '!$D$74</f>
        <v>LABORAL Y PRODUCTIVO</v>
      </c>
      <c r="K57" s="265" t="s">
        <v>767</v>
      </c>
      <c r="L57" s="142" t="s">
        <v>185</v>
      </c>
      <c r="M57" s="266" t="str">
        <f>+'PLAN INDICATIVO ORIGINAL '!$E$74</f>
        <v>Porcentaje de Población privada de la libertad que redime pena por trabajo.</v>
      </c>
      <c r="N57" s="267">
        <f>VLOOKUP(L57,'PLAN INDICATIVO ORIGINAL '!$C$13:$M$343,6,0)</f>
        <v>2.5000000000000001E-2</v>
      </c>
      <c r="O57" s="267">
        <f>VLOOKUP(L57,'PLAN INDICATIVO ORIGINAL '!$C$13:$M$343,7,0)</f>
        <v>0.05</v>
      </c>
      <c r="P57" s="267">
        <f>VLOOKUP(L57,'PLAN INDICATIVO ORIGINAL '!$C$13:$M$343,8,0)</f>
        <v>7.4999999999999997E-2</v>
      </c>
      <c r="Q57" s="267">
        <f>VLOOKUP(L57,'PLAN INDICATIVO ORIGINAL '!$C$13:$M$343,9,0)</f>
        <v>0.1</v>
      </c>
      <c r="R57" s="267">
        <f>VLOOKUP(L57,'PLAN INDICATIVO ORIGINAL '!$C$13:$M$343,10,0)</f>
        <v>0.1</v>
      </c>
      <c r="S57" s="267" t="str">
        <f>VLOOKUP(L57,'PLAN INDICATIVO ORIGINAL '!$C$13:$M$343,11,0)</f>
        <v>Porcentaje</v>
      </c>
      <c r="T57" s="259" t="e">
        <f>VLOOKUP(L57,'PLAN INDICATIVO ORIGINAL '!$C$13:$M$343,12,0)</f>
        <v>#REF!</v>
      </c>
      <c r="U57" s="259">
        <f t="shared" ref="U57:Z57" si="99">+N57*100</f>
        <v>2.5</v>
      </c>
      <c r="V57" s="259">
        <f t="shared" si="99"/>
        <v>5</v>
      </c>
      <c r="W57" s="259">
        <f t="shared" si="99"/>
        <v>7.5</v>
      </c>
      <c r="X57" s="259">
        <f t="shared" si="99"/>
        <v>10</v>
      </c>
      <c r="Y57" s="259">
        <f t="shared" si="99"/>
        <v>10</v>
      </c>
      <c r="Z57" s="259" t="e">
        <f t="shared" si="99"/>
        <v>#VALUE!</v>
      </c>
      <c r="AA57" s="254" t="str">
        <f>+'PLAN INDICATIVO ORIGINAL '!C79</f>
        <v>P187</v>
      </c>
      <c r="AB57" s="254" t="str">
        <f>+'PLAN INDICATIVO ORIGINAL '!D79</f>
        <v>Actividades ocupacionales del área laboral en los nuevos establecimientos (Espinal, Buga y Tuluá) implementadas</v>
      </c>
      <c r="AC57" s="59" t="str">
        <f>VLOOKUP(AB57,'PLAN INDICATIVO ORIGINAL '!$D$12:$F$313,3,0)</f>
        <v>DIRECCIÓN DE ATENCIÓN Y TRATAMIENTO</v>
      </c>
      <c r="AD57" s="59" t="str">
        <f>+'PLAN INDICATIVO ORIGINAL '!F67</f>
        <v>DIRECCIÓN DE ATENCIÓN Y TRATAMIENTO</v>
      </c>
      <c r="AE57" s="59" t="s">
        <v>764</v>
      </c>
      <c r="AF57" s="260">
        <f>VLOOKUP(AA57,'PLAN INDICATIVO ORIGINAL '!$C$13:$M$343,6,0)</f>
        <v>0</v>
      </c>
      <c r="AG57" s="261">
        <f>VLOOKUP(AA57,'PLAN INDICATIVO ORIGINAL '!$C$13:$M$343,7,0)</f>
        <v>1</v>
      </c>
      <c r="AH57" s="261">
        <f>VLOOKUP(AA57,'PLAN INDICATIVO ORIGINAL '!$C$13:$M$343,8,0)</f>
        <v>2</v>
      </c>
      <c r="AI57" s="261">
        <f>VLOOKUP(AA57,'PLAN INDICATIVO ORIGINAL '!$C$13:$M$343,9,0)</f>
        <v>0</v>
      </c>
      <c r="AJ57" s="261">
        <f>VLOOKUP(AA57,'PLAN INDICATIVO ORIGINAL '!$C$13:$M$343,10,0)</f>
        <v>3</v>
      </c>
      <c r="AK57" s="261" t="str">
        <f>VLOOKUP(AA57,'PLAN INDICATIVO ORIGINAL '!$C$13:$M$343,11,0)</f>
        <v>Número</v>
      </c>
      <c r="AL57" s="262" t="e">
        <f>VLOOKUP(AA57,'PLAN INDICATIVO ORIGINAL '!$C$13:$M$343,12,0)</f>
        <v>#REF!</v>
      </c>
      <c r="AM57" s="263">
        <f t="shared" ref="AM57:AR57" si="100">+AF57</f>
        <v>0</v>
      </c>
      <c r="AN57" s="263">
        <f t="shared" si="100"/>
        <v>1</v>
      </c>
      <c r="AO57" s="263">
        <f t="shared" si="100"/>
        <v>2</v>
      </c>
      <c r="AP57" s="263">
        <f t="shared" si="100"/>
        <v>0</v>
      </c>
      <c r="AQ57" s="263">
        <f t="shared" si="100"/>
        <v>3</v>
      </c>
      <c r="AR57" s="263" t="str">
        <f t="shared" si="100"/>
        <v>Número</v>
      </c>
      <c r="AS57" s="264" t="s">
        <v>765</v>
      </c>
      <c r="AV57" s="214" t="s">
        <v>196</v>
      </c>
      <c r="AW57" s="214" t="s">
        <v>31</v>
      </c>
      <c r="AX57" s="214" t="s">
        <v>764</v>
      </c>
      <c r="BI57" s="254">
        <v>26</v>
      </c>
      <c r="BJ57" s="59" t="s">
        <v>187</v>
      </c>
    </row>
    <row r="58" spans="1:62" ht="65.25" customHeight="1" x14ac:dyDescent="0.25">
      <c r="A58" s="254">
        <v>121</v>
      </c>
      <c r="B58" s="254" t="str">
        <f t="shared" si="34"/>
        <v>P121</v>
      </c>
      <c r="C58" s="121"/>
      <c r="D58" s="255" t="s">
        <v>19</v>
      </c>
      <c r="E58" s="74" t="str">
        <f>+'PLAN INDICATIVO ORIGINAL '!$D$12</f>
        <v>ATENCIÓN Y TRATAMIENTO PENITENCIARIO</v>
      </c>
      <c r="F58" s="256" t="str">
        <f>+'PLAN INDICATIVO ORIGINAL '!$D$53</f>
        <v>ATENCIÓN Y TRATAMIENTO PENITENCIARIO</v>
      </c>
      <c r="G58" s="256" t="s">
        <v>139</v>
      </c>
      <c r="H58" s="257" t="str">
        <f>+'PLAN INDICATIVO ORIGINAL '!$D$54</f>
        <v>Brindar programas pertinentes de tratamiento penitenciario orientados a la PPL que les permita su resocialización para la vida en libertad.</v>
      </c>
      <c r="I58" s="257" t="s">
        <v>782</v>
      </c>
      <c r="J58" s="265" t="str">
        <f>+'PLAN INDICATIVO ORIGINAL '!$D$74</f>
        <v>LABORAL Y PRODUCTIVO</v>
      </c>
      <c r="K58" s="265" t="s">
        <v>767</v>
      </c>
      <c r="L58" s="142" t="s">
        <v>185</v>
      </c>
      <c r="M58" s="266" t="str">
        <f>+'PLAN INDICATIVO ORIGINAL '!$E$74</f>
        <v>Porcentaje de Población privada de la libertad que redime pena por trabajo.</v>
      </c>
      <c r="N58" s="267">
        <f>VLOOKUP(L58,'PLAN INDICATIVO ORIGINAL '!$C$13:$M$343,6,0)</f>
        <v>2.5000000000000001E-2</v>
      </c>
      <c r="O58" s="267">
        <f>VLOOKUP(L58,'PLAN INDICATIVO ORIGINAL '!$C$13:$M$343,7,0)</f>
        <v>0.05</v>
      </c>
      <c r="P58" s="267">
        <f>VLOOKUP(L58,'PLAN INDICATIVO ORIGINAL '!$C$13:$M$343,8,0)</f>
        <v>7.4999999999999997E-2</v>
      </c>
      <c r="Q58" s="267">
        <f>VLOOKUP(L58,'PLAN INDICATIVO ORIGINAL '!$C$13:$M$343,9,0)</f>
        <v>0.1</v>
      </c>
      <c r="R58" s="267">
        <f>VLOOKUP(L58,'PLAN INDICATIVO ORIGINAL '!$C$13:$M$343,10,0)</f>
        <v>0.1</v>
      </c>
      <c r="S58" s="267" t="str">
        <f>VLOOKUP(L58,'PLAN INDICATIVO ORIGINAL '!$C$13:$M$343,11,0)</f>
        <v>Porcentaje</v>
      </c>
      <c r="T58" s="259" t="e">
        <f>VLOOKUP(L58,'PLAN INDICATIVO ORIGINAL '!$C$13:$M$343,12,0)</f>
        <v>#REF!</v>
      </c>
      <c r="U58" s="259">
        <f t="shared" ref="U58:Z58" si="101">+N58*100</f>
        <v>2.5</v>
      </c>
      <c r="V58" s="259">
        <f t="shared" si="101"/>
        <v>5</v>
      </c>
      <c r="W58" s="259">
        <f t="shared" si="101"/>
        <v>7.5</v>
      </c>
      <c r="X58" s="259">
        <f t="shared" si="101"/>
        <v>10</v>
      </c>
      <c r="Y58" s="259">
        <f t="shared" si="101"/>
        <v>10</v>
      </c>
      <c r="Z58" s="259" t="e">
        <f t="shared" si="101"/>
        <v>#VALUE!</v>
      </c>
      <c r="AA58" s="115" t="str">
        <f>+'PLAN INDICATIVO ORIGINAL '!C80</f>
        <v>P121</v>
      </c>
      <c r="AB58" s="254" t="str">
        <f>+'PLAN INDICATIVO ORIGINAL '!D80</f>
        <v>Planes ocupacionales del área laboral revisados y analizados en los 137 ERON</v>
      </c>
      <c r="AC58" s="59" t="str">
        <f>VLOOKUP(AB58,'PLAN INDICATIVO ORIGINAL '!$D$12:$F$313,3,0)</f>
        <v>DIRECCIÓN DE ATENCIÓN Y TRATAMIENTO</v>
      </c>
      <c r="AD58" s="59" t="str">
        <f>+'PLAN INDICATIVO ORIGINAL '!F68</f>
        <v>DIRECCIÓN DE ATENCIÓN Y TRATAMIENTO</v>
      </c>
      <c r="AE58" s="59" t="s">
        <v>764</v>
      </c>
      <c r="AF58" s="268">
        <f>VLOOKUP(AA58,'PLAN INDICATIVO ORIGINAL '!$C$13:$M$343,6,0)</f>
        <v>0.25</v>
      </c>
      <c r="AG58" s="269">
        <f>VLOOKUP(AA58,'PLAN INDICATIVO ORIGINAL '!$C$13:$M$343,7,0)</f>
        <v>0.5</v>
      </c>
      <c r="AH58" s="269">
        <f>VLOOKUP(AA58,'PLAN INDICATIVO ORIGINAL '!$C$13:$M$343,8,0)</f>
        <v>0.75</v>
      </c>
      <c r="AI58" s="269">
        <f>VLOOKUP(AA58,'PLAN INDICATIVO ORIGINAL '!$C$13:$M$343,9,0)</f>
        <v>1</v>
      </c>
      <c r="AJ58" s="269">
        <f>VLOOKUP(AA58,'PLAN INDICATIVO ORIGINAL '!$C$13:$M$343,10,0)</f>
        <v>1</v>
      </c>
      <c r="AK58" s="269" t="str">
        <f>VLOOKUP(AA58,'PLAN INDICATIVO ORIGINAL '!$C$13:$M$343,11,0)</f>
        <v>Porcentaje</v>
      </c>
      <c r="AL58" s="262" t="e">
        <f>VLOOKUP(AA58,'PLAN INDICATIVO ORIGINAL '!$C$13:$M$343,12,0)</f>
        <v>#REF!</v>
      </c>
      <c r="AM58" s="270">
        <f t="shared" ref="AM58:AR58" si="102">+AF58*100</f>
        <v>25</v>
      </c>
      <c r="AN58" s="270">
        <f t="shared" si="102"/>
        <v>50</v>
      </c>
      <c r="AO58" s="270">
        <f t="shared" si="102"/>
        <v>75</v>
      </c>
      <c r="AP58" s="270">
        <f t="shared" si="102"/>
        <v>100</v>
      </c>
      <c r="AQ58" s="270">
        <f t="shared" si="102"/>
        <v>100</v>
      </c>
      <c r="AR58" s="270" t="e">
        <f t="shared" si="102"/>
        <v>#VALUE!</v>
      </c>
      <c r="AS58" s="264" t="s">
        <v>765</v>
      </c>
      <c r="AV58" s="214" t="s">
        <v>198</v>
      </c>
      <c r="AW58" s="214" t="s">
        <v>31</v>
      </c>
      <c r="AX58" s="214" t="s">
        <v>764</v>
      </c>
      <c r="BI58" s="254">
        <v>121</v>
      </c>
      <c r="BJ58" s="59" t="s">
        <v>187</v>
      </c>
    </row>
    <row r="59" spans="1:62" ht="65.25" customHeight="1" x14ac:dyDescent="0.25">
      <c r="A59" s="254">
        <v>122</v>
      </c>
      <c r="B59" s="254" t="str">
        <f t="shared" si="34"/>
        <v>P122</v>
      </c>
      <c r="C59" s="121"/>
      <c r="D59" s="255" t="s">
        <v>19</v>
      </c>
      <c r="E59" s="74" t="str">
        <f>+'PLAN INDICATIVO ORIGINAL '!$D$12</f>
        <v>ATENCIÓN Y TRATAMIENTO PENITENCIARIO</v>
      </c>
      <c r="F59" s="256" t="str">
        <f>+'PLAN INDICATIVO ORIGINAL '!$D$53</f>
        <v>ATENCIÓN Y TRATAMIENTO PENITENCIARIO</v>
      </c>
      <c r="G59" s="256" t="s">
        <v>139</v>
      </c>
      <c r="H59" s="257" t="str">
        <f>+'PLAN INDICATIVO ORIGINAL '!$D$54</f>
        <v>Brindar programas pertinentes de tratamiento penitenciario orientados a la PPL que les permita su resocialización para la vida en libertad.</v>
      </c>
      <c r="I59" s="257" t="s">
        <v>782</v>
      </c>
      <c r="J59" s="265" t="str">
        <f>+'PLAN INDICATIVO ORIGINAL '!$D$74</f>
        <v>LABORAL Y PRODUCTIVO</v>
      </c>
      <c r="K59" s="265" t="s">
        <v>767</v>
      </c>
      <c r="L59" s="142" t="s">
        <v>185</v>
      </c>
      <c r="M59" s="266" t="str">
        <f>+'PLAN INDICATIVO ORIGINAL '!$E$74</f>
        <v>Porcentaje de Población privada de la libertad que redime pena por trabajo.</v>
      </c>
      <c r="N59" s="267">
        <f>VLOOKUP(L59,'PLAN INDICATIVO ORIGINAL '!$C$13:$M$343,6,0)</f>
        <v>2.5000000000000001E-2</v>
      </c>
      <c r="O59" s="267">
        <f>VLOOKUP(L59,'PLAN INDICATIVO ORIGINAL '!$C$13:$M$343,7,0)</f>
        <v>0.05</v>
      </c>
      <c r="P59" s="267">
        <f>VLOOKUP(L59,'PLAN INDICATIVO ORIGINAL '!$C$13:$M$343,8,0)</f>
        <v>7.4999999999999997E-2</v>
      </c>
      <c r="Q59" s="267">
        <f>VLOOKUP(L59,'PLAN INDICATIVO ORIGINAL '!$C$13:$M$343,9,0)</f>
        <v>0.1</v>
      </c>
      <c r="R59" s="267">
        <f>VLOOKUP(L59,'PLAN INDICATIVO ORIGINAL '!$C$13:$M$343,10,0)</f>
        <v>0.1</v>
      </c>
      <c r="S59" s="267" t="str">
        <f>VLOOKUP(L59,'PLAN INDICATIVO ORIGINAL '!$C$13:$M$343,11,0)</f>
        <v>Porcentaje</v>
      </c>
      <c r="T59" s="259" t="e">
        <f>VLOOKUP(L59,'PLAN INDICATIVO ORIGINAL '!$C$13:$M$343,12,0)</f>
        <v>#REF!</v>
      </c>
      <c r="U59" s="259">
        <f t="shared" ref="U59:Z59" si="103">+N59*100</f>
        <v>2.5</v>
      </c>
      <c r="V59" s="259">
        <f t="shared" si="103"/>
        <v>5</v>
      </c>
      <c r="W59" s="259">
        <f t="shared" si="103"/>
        <v>7.5</v>
      </c>
      <c r="X59" s="259">
        <f t="shared" si="103"/>
        <v>10</v>
      </c>
      <c r="Y59" s="259">
        <f t="shared" si="103"/>
        <v>10</v>
      </c>
      <c r="Z59" s="259" t="e">
        <f t="shared" si="103"/>
        <v>#VALUE!</v>
      </c>
      <c r="AA59" s="115" t="str">
        <f>+'PLAN INDICATIVO ORIGINAL '!C81</f>
        <v>P122</v>
      </c>
      <c r="AB59" s="254" t="str">
        <f>+'PLAN INDICATIVO ORIGINAL '!D81</f>
        <v>ERON que solicitan fortalecimiento en mantenimiento, reposición, compra de maquinaria y áreas locativas apoyados</v>
      </c>
      <c r="AC59" s="59" t="str">
        <f>VLOOKUP(AB59,'PLAN INDICATIVO ORIGINAL '!$D$12:$F$313,3,0)</f>
        <v>DIRECCIÓN DE ATENCIÓN Y TRATAMIENTO</v>
      </c>
      <c r="AD59" s="59" t="str">
        <f>+'PLAN INDICATIVO ORIGINAL '!F69</f>
        <v>DIRECCIÓN DE ATENCIÓN Y TRATAMIENTO</v>
      </c>
      <c r="AE59" s="59" t="s">
        <v>764</v>
      </c>
      <c r="AF59" s="268">
        <f>VLOOKUP(AA59,'PLAN INDICATIVO ORIGINAL '!$C$13:$M$343,6,0)</f>
        <v>1</v>
      </c>
      <c r="AG59" s="269">
        <f>VLOOKUP(AA59,'PLAN INDICATIVO ORIGINAL '!$C$13:$M$343,7,0)</f>
        <v>1</v>
      </c>
      <c r="AH59" s="269">
        <f>VLOOKUP(AA59,'PLAN INDICATIVO ORIGINAL '!$C$13:$M$343,8,0)</f>
        <v>1</v>
      </c>
      <c r="AI59" s="269">
        <f>VLOOKUP(AA59,'PLAN INDICATIVO ORIGINAL '!$C$13:$M$343,9,0)</f>
        <v>1</v>
      </c>
      <c r="AJ59" s="269">
        <f>VLOOKUP(AA59,'PLAN INDICATIVO ORIGINAL '!$C$13:$M$343,10,0)</f>
        <v>1</v>
      </c>
      <c r="AK59" s="269" t="str">
        <f>VLOOKUP(AA59,'PLAN INDICATIVO ORIGINAL '!$C$13:$M$343,11,0)</f>
        <v>Porcentaje</v>
      </c>
      <c r="AL59" s="262" t="e">
        <f>VLOOKUP(AA59,'PLAN INDICATIVO ORIGINAL '!$C$13:$M$343,12,0)</f>
        <v>#REF!</v>
      </c>
      <c r="AM59" s="270">
        <f t="shared" ref="AM59:AR59" si="104">+AF59*100</f>
        <v>100</v>
      </c>
      <c r="AN59" s="270">
        <f t="shared" si="104"/>
        <v>100</v>
      </c>
      <c r="AO59" s="270">
        <f t="shared" si="104"/>
        <v>100</v>
      </c>
      <c r="AP59" s="270">
        <f t="shared" si="104"/>
        <v>100</v>
      </c>
      <c r="AQ59" s="270">
        <f t="shared" si="104"/>
        <v>100</v>
      </c>
      <c r="AR59" s="270" t="e">
        <f t="shared" si="104"/>
        <v>#VALUE!</v>
      </c>
      <c r="AS59" s="264" t="s">
        <v>765</v>
      </c>
      <c r="AV59" s="214" t="s">
        <v>200</v>
      </c>
      <c r="AW59" s="214" t="s">
        <v>31</v>
      </c>
      <c r="AX59" s="214" t="s">
        <v>764</v>
      </c>
      <c r="BI59" s="254">
        <v>122</v>
      </c>
      <c r="BJ59" s="59" t="s">
        <v>187</v>
      </c>
    </row>
    <row r="60" spans="1:62" ht="65.25" customHeight="1" x14ac:dyDescent="0.25">
      <c r="A60" s="254">
        <v>123</v>
      </c>
      <c r="B60" s="254" t="str">
        <f t="shared" si="34"/>
        <v>P123</v>
      </c>
      <c r="C60" s="121"/>
      <c r="D60" s="255" t="s">
        <v>19</v>
      </c>
      <c r="E60" s="74" t="str">
        <f>+'PLAN INDICATIVO ORIGINAL '!$D$12</f>
        <v>ATENCIÓN Y TRATAMIENTO PENITENCIARIO</v>
      </c>
      <c r="F60" s="256" t="str">
        <f>+'PLAN INDICATIVO ORIGINAL '!$D$53</f>
        <v>ATENCIÓN Y TRATAMIENTO PENITENCIARIO</v>
      </c>
      <c r="G60" s="256" t="s">
        <v>139</v>
      </c>
      <c r="H60" s="257" t="str">
        <f>+'PLAN INDICATIVO ORIGINAL '!$D$54</f>
        <v>Brindar programas pertinentes de tratamiento penitenciario orientados a la PPL que les permita su resocialización para la vida en libertad.</v>
      </c>
      <c r="I60" s="257" t="s">
        <v>782</v>
      </c>
      <c r="J60" s="265" t="str">
        <f>+'PLAN INDICATIVO ORIGINAL '!$D$74</f>
        <v>LABORAL Y PRODUCTIVO</v>
      </c>
      <c r="K60" s="265" t="s">
        <v>767</v>
      </c>
      <c r="L60" s="142" t="s">
        <v>185</v>
      </c>
      <c r="M60" s="266" t="str">
        <f>+'PLAN INDICATIVO ORIGINAL '!$E$74</f>
        <v>Porcentaje de Población privada de la libertad que redime pena por trabajo.</v>
      </c>
      <c r="N60" s="267">
        <f>VLOOKUP(L60,'PLAN INDICATIVO ORIGINAL '!$C$13:$M$343,6,0)</f>
        <v>2.5000000000000001E-2</v>
      </c>
      <c r="O60" s="267">
        <f>VLOOKUP(L60,'PLAN INDICATIVO ORIGINAL '!$C$13:$M$343,7,0)</f>
        <v>0.05</v>
      </c>
      <c r="P60" s="267">
        <f>VLOOKUP(L60,'PLAN INDICATIVO ORIGINAL '!$C$13:$M$343,8,0)</f>
        <v>7.4999999999999997E-2</v>
      </c>
      <c r="Q60" s="267">
        <f>VLOOKUP(L60,'PLAN INDICATIVO ORIGINAL '!$C$13:$M$343,9,0)</f>
        <v>0.1</v>
      </c>
      <c r="R60" s="267">
        <f>VLOOKUP(L60,'PLAN INDICATIVO ORIGINAL '!$C$13:$M$343,10,0)</f>
        <v>0.1</v>
      </c>
      <c r="S60" s="267" t="str">
        <f>VLOOKUP(L60,'PLAN INDICATIVO ORIGINAL '!$C$13:$M$343,11,0)</f>
        <v>Porcentaje</v>
      </c>
      <c r="T60" s="267" t="e">
        <f>VLOOKUP(L60,'PLAN INDICATIVO ORIGINAL '!$C$13:$M$343,12,0)</f>
        <v>#REF!</v>
      </c>
      <c r="U60" s="259">
        <f t="shared" ref="U60:Z60" si="105">+N60*100</f>
        <v>2.5</v>
      </c>
      <c r="V60" s="259">
        <f t="shared" si="105"/>
        <v>5</v>
      </c>
      <c r="W60" s="259">
        <f t="shared" si="105"/>
        <v>7.5</v>
      </c>
      <c r="X60" s="259">
        <f t="shared" si="105"/>
        <v>10</v>
      </c>
      <c r="Y60" s="259">
        <f t="shared" si="105"/>
        <v>10</v>
      </c>
      <c r="Z60" s="259" t="e">
        <f t="shared" si="105"/>
        <v>#VALUE!</v>
      </c>
      <c r="AA60" s="115" t="str">
        <f>+'PLAN INDICATIVO ORIGINAL '!C82</f>
        <v>P123</v>
      </c>
      <c r="AB60" s="254" t="str">
        <f>+'PLAN INDICATIVO ORIGINAL '!D82</f>
        <v xml:space="preserve">Implementación y /o mejoramiento de los puntos de venta identificados con la marca institucional Libera Colombia ®. </v>
      </c>
      <c r="AC60" s="59" t="str">
        <f>VLOOKUP(AB60,'PLAN INDICATIVO ORIGINAL '!$D$12:$F$313,3,0)</f>
        <v>DIRECCIÓN DE ATENCIÓN Y TRATAMIENTO</v>
      </c>
      <c r="AD60" s="59" t="str">
        <f>+'PLAN INDICATIVO ORIGINAL '!F70</f>
        <v>DIRECCIÓN DE ATENCIÓN Y TRATAMIENTO</v>
      </c>
      <c r="AE60" s="59" t="s">
        <v>764</v>
      </c>
      <c r="AF60" s="268">
        <f>VLOOKUP(AA60,'PLAN INDICATIVO ORIGINAL '!$C$13:$M$343,6,0)</f>
        <v>0.25</v>
      </c>
      <c r="AG60" s="269">
        <f>VLOOKUP(AA60,'PLAN INDICATIVO ORIGINAL '!$C$13:$M$343,7,0)</f>
        <v>0.25</v>
      </c>
      <c r="AH60" s="269">
        <f>VLOOKUP(AA60,'PLAN INDICATIVO ORIGINAL '!$C$13:$M$343,8,0)</f>
        <v>0.25</v>
      </c>
      <c r="AI60" s="269">
        <f>VLOOKUP(AA60,'PLAN INDICATIVO ORIGINAL '!$C$13:$M$343,9,0)</f>
        <v>0.25</v>
      </c>
      <c r="AJ60" s="269">
        <f>VLOOKUP(AA60,'PLAN INDICATIVO ORIGINAL '!$C$13:$M$343,10,0)</f>
        <v>1</v>
      </c>
      <c r="AK60" s="269" t="str">
        <f>VLOOKUP(AA60,'PLAN INDICATIVO ORIGINAL '!$C$13:$M$343,11,0)</f>
        <v>Porcentaje</v>
      </c>
      <c r="AL60" s="262" t="e">
        <f>VLOOKUP(AA60,'PLAN INDICATIVO ORIGINAL '!$C$13:$M$343,12,0)</f>
        <v>#REF!</v>
      </c>
      <c r="AM60" s="270">
        <f t="shared" ref="AM60:AR60" si="106">+AF60*100</f>
        <v>25</v>
      </c>
      <c r="AN60" s="270">
        <f t="shared" si="106"/>
        <v>25</v>
      </c>
      <c r="AO60" s="270">
        <f t="shared" si="106"/>
        <v>25</v>
      </c>
      <c r="AP60" s="270">
        <f t="shared" si="106"/>
        <v>25</v>
      </c>
      <c r="AQ60" s="270">
        <f t="shared" si="106"/>
        <v>100</v>
      </c>
      <c r="AR60" s="270" t="e">
        <f t="shared" si="106"/>
        <v>#VALUE!</v>
      </c>
      <c r="AS60" s="264" t="s">
        <v>765</v>
      </c>
      <c r="AV60" s="214" t="s">
        <v>202</v>
      </c>
      <c r="AW60" s="214" t="s">
        <v>31</v>
      </c>
      <c r="AX60" s="214" t="s">
        <v>764</v>
      </c>
      <c r="BI60" s="254">
        <v>122</v>
      </c>
      <c r="BJ60" s="59" t="s">
        <v>187</v>
      </c>
    </row>
    <row r="61" spans="1:62" ht="65.25" customHeight="1" x14ac:dyDescent="0.25">
      <c r="A61" s="254">
        <v>124</v>
      </c>
      <c r="B61" s="254" t="str">
        <f t="shared" si="34"/>
        <v>P124</v>
      </c>
      <c r="C61" s="121"/>
      <c r="D61" s="255" t="s">
        <v>19</v>
      </c>
      <c r="E61" s="74" t="str">
        <f>+'PLAN INDICATIVO ORIGINAL '!$D$12</f>
        <v>ATENCIÓN Y TRATAMIENTO PENITENCIARIO</v>
      </c>
      <c r="F61" s="256" t="str">
        <f>+'PLAN INDICATIVO ORIGINAL '!$D$53</f>
        <v>ATENCIÓN Y TRATAMIENTO PENITENCIARIO</v>
      </c>
      <c r="G61" s="256" t="s">
        <v>139</v>
      </c>
      <c r="H61" s="257" t="str">
        <f>+'PLAN INDICATIVO ORIGINAL '!$D$54</f>
        <v>Brindar programas pertinentes de tratamiento penitenciario orientados a la PPL que les permita su resocialización para la vida en libertad.</v>
      </c>
      <c r="I61" s="257" t="s">
        <v>782</v>
      </c>
      <c r="J61" s="265" t="str">
        <f>+'PLAN INDICATIVO ORIGINAL '!$D$74</f>
        <v>LABORAL Y PRODUCTIVO</v>
      </c>
      <c r="K61" s="265" t="s">
        <v>767</v>
      </c>
      <c r="L61" s="142" t="s">
        <v>185</v>
      </c>
      <c r="M61" s="266" t="str">
        <f>+'PLAN INDICATIVO ORIGINAL '!$E$74</f>
        <v>Porcentaje de Población privada de la libertad que redime pena por trabajo.</v>
      </c>
      <c r="N61" s="267">
        <f>VLOOKUP(L61,'PLAN INDICATIVO ORIGINAL '!$C$13:$M$343,6,0)</f>
        <v>2.5000000000000001E-2</v>
      </c>
      <c r="O61" s="267">
        <f>VLOOKUP(L61,'PLAN INDICATIVO ORIGINAL '!$C$13:$M$343,7,0)</f>
        <v>0.05</v>
      </c>
      <c r="P61" s="267">
        <f>VLOOKUP(L61,'PLAN INDICATIVO ORIGINAL '!$C$13:$M$343,8,0)</f>
        <v>7.4999999999999997E-2</v>
      </c>
      <c r="Q61" s="267">
        <f>VLOOKUP(L61,'PLAN INDICATIVO ORIGINAL '!$C$13:$M$343,9,0)</f>
        <v>0.1</v>
      </c>
      <c r="R61" s="267">
        <f>VLOOKUP(L61,'PLAN INDICATIVO ORIGINAL '!$C$13:$M$343,10,0)</f>
        <v>0.1</v>
      </c>
      <c r="S61" s="267" t="str">
        <f>VLOOKUP(L61,'PLAN INDICATIVO ORIGINAL '!$C$13:$M$343,11,0)</f>
        <v>Porcentaje</v>
      </c>
      <c r="T61" s="259" t="e">
        <f>VLOOKUP(L61,'PLAN INDICATIVO ORIGINAL '!$C$13:$M$343,12,0)</f>
        <v>#REF!</v>
      </c>
      <c r="U61" s="259">
        <f t="shared" ref="U61:Z61" si="107">+N61*100</f>
        <v>2.5</v>
      </c>
      <c r="V61" s="259">
        <f t="shared" si="107"/>
        <v>5</v>
      </c>
      <c r="W61" s="259">
        <f t="shared" si="107"/>
        <v>7.5</v>
      </c>
      <c r="X61" s="259">
        <f t="shared" si="107"/>
        <v>10</v>
      </c>
      <c r="Y61" s="259">
        <f t="shared" si="107"/>
        <v>10</v>
      </c>
      <c r="Z61" s="259" t="e">
        <f t="shared" si="107"/>
        <v>#VALUE!</v>
      </c>
      <c r="AA61" s="115" t="str">
        <f>+'PLAN INDICATIVO ORIGINAL '!C83</f>
        <v>P124</v>
      </c>
      <c r="AB61" s="254" t="str">
        <f>+'PLAN INDICATIVO ORIGINAL '!D83</f>
        <v xml:space="preserve">Instituto participando en (2) ferias de exposición  regional, propendiendo por la comercialización de bienes y servicios elaborados por la población de internos.  </v>
      </c>
      <c r="AC61" s="59" t="str">
        <f>VLOOKUP(AB61,'PLAN INDICATIVO ORIGINAL '!$D$12:$F$313,3,0)</f>
        <v>DIRECCIÓN DE ATENCIÓN Y TRATAMIENTO</v>
      </c>
      <c r="AD61" s="59" t="str">
        <f>+'PLAN INDICATIVO ORIGINAL '!F71</f>
        <v>DIRECCIÓN DE ATENCIÓN Y TRATAMIENTO</v>
      </c>
      <c r="AE61" s="59" t="s">
        <v>764</v>
      </c>
      <c r="AF61" s="260">
        <f>VLOOKUP(AA61,'PLAN INDICATIVO ORIGINAL '!$C$13:$M$343,6,0)</f>
        <v>2</v>
      </c>
      <c r="AG61" s="261">
        <f>VLOOKUP(AA61,'PLAN INDICATIVO ORIGINAL '!$C$13:$M$343,7,0)</f>
        <v>2</v>
      </c>
      <c r="AH61" s="261">
        <f>VLOOKUP(AA61,'PLAN INDICATIVO ORIGINAL '!$C$13:$M$343,8,0)</f>
        <v>2</v>
      </c>
      <c r="AI61" s="261">
        <f>VLOOKUP(AA61,'PLAN INDICATIVO ORIGINAL '!$C$13:$M$343,9,0)</f>
        <v>2</v>
      </c>
      <c r="AJ61" s="261">
        <f>VLOOKUP(AA61,'PLAN INDICATIVO ORIGINAL '!$C$13:$M$343,10,0)</f>
        <v>2</v>
      </c>
      <c r="AK61" s="261" t="str">
        <f>VLOOKUP(AA61,'PLAN INDICATIVO ORIGINAL '!$C$13:$M$343,11,0)</f>
        <v>Número</v>
      </c>
      <c r="AL61" s="262" t="e">
        <f>VLOOKUP(AA61,'PLAN INDICATIVO ORIGINAL '!$C$13:$M$343,12,0)</f>
        <v>#REF!</v>
      </c>
      <c r="AM61" s="263">
        <f t="shared" ref="AM61:AR61" si="108">+AF61</f>
        <v>2</v>
      </c>
      <c r="AN61" s="263">
        <f t="shared" si="108"/>
        <v>2</v>
      </c>
      <c r="AO61" s="263">
        <f t="shared" si="108"/>
        <v>2</v>
      </c>
      <c r="AP61" s="263">
        <f t="shared" si="108"/>
        <v>2</v>
      </c>
      <c r="AQ61" s="263">
        <f t="shared" si="108"/>
        <v>2</v>
      </c>
      <c r="AR61" s="263" t="str">
        <f t="shared" si="108"/>
        <v>Número</v>
      </c>
      <c r="AS61" s="264" t="s">
        <v>765</v>
      </c>
      <c r="AV61" s="214" t="s">
        <v>204</v>
      </c>
      <c r="AW61" s="214" t="s">
        <v>31</v>
      </c>
      <c r="AX61" s="214" t="s">
        <v>764</v>
      </c>
      <c r="BI61" s="254">
        <v>124</v>
      </c>
      <c r="BJ61" s="59" t="s">
        <v>187</v>
      </c>
    </row>
    <row r="62" spans="1:62" ht="65.25" customHeight="1" x14ac:dyDescent="0.25">
      <c r="A62" s="254">
        <v>125</v>
      </c>
      <c r="B62" s="254" t="str">
        <f t="shared" si="34"/>
        <v>P125</v>
      </c>
      <c r="C62" s="121"/>
      <c r="D62" s="255" t="s">
        <v>19</v>
      </c>
      <c r="E62" s="74" t="str">
        <f>+'PLAN INDICATIVO ORIGINAL '!$D$12</f>
        <v>ATENCIÓN Y TRATAMIENTO PENITENCIARIO</v>
      </c>
      <c r="F62" s="256" t="str">
        <f>+'PLAN INDICATIVO ORIGINAL '!$D$53</f>
        <v>ATENCIÓN Y TRATAMIENTO PENITENCIARIO</v>
      </c>
      <c r="G62" s="256" t="s">
        <v>139</v>
      </c>
      <c r="H62" s="257" t="str">
        <f>+'PLAN INDICATIVO ORIGINAL '!$D$54</f>
        <v>Brindar programas pertinentes de tratamiento penitenciario orientados a la PPL que les permita su resocialización para la vida en libertad.</v>
      </c>
      <c r="I62" s="257" t="s">
        <v>782</v>
      </c>
      <c r="J62" s="265" t="str">
        <f>+'PLAN INDICATIVO ORIGINAL '!$D$74</f>
        <v>LABORAL Y PRODUCTIVO</v>
      </c>
      <c r="K62" s="265" t="s">
        <v>767</v>
      </c>
      <c r="L62" s="142" t="s">
        <v>185</v>
      </c>
      <c r="M62" s="266" t="str">
        <f>+'PLAN INDICATIVO ORIGINAL '!$E$74</f>
        <v>Porcentaje de Población privada de la libertad que redime pena por trabajo.</v>
      </c>
      <c r="N62" s="267">
        <f>VLOOKUP(L62,'PLAN INDICATIVO ORIGINAL '!$C$13:$M$343,6,0)</f>
        <v>2.5000000000000001E-2</v>
      </c>
      <c r="O62" s="267">
        <f>VLOOKUP(L62,'PLAN INDICATIVO ORIGINAL '!$C$13:$M$343,7,0)</f>
        <v>0.05</v>
      </c>
      <c r="P62" s="267">
        <f>VLOOKUP(L62,'PLAN INDICATIVO ORIGINAL '!$C$13:$M$343,8,0)</f>
        <v>7.4999999999999997E-2</v>
      </c>
      <c r="Q62" s="267">
        <f>VLOOKUP(L62,'PLAN INDICATIVO ORIGINAL '!$C$13:$M$343,9,0)</f>
        <v>0.1</v>
      </c>
      <c r="R62" s="267">
        <f>VLOOKUP(L62,'PLAN INDICATIVO ORIGINAL '!$C$13:$M$343,10,0)</f>
        <v>0.1</v>
      </c>
      <c r="S62" s="267" t="str">
        <f>VLOOKUP(L62,'PLAN INDICATIVO ORIGINAL '!$C$13:$M$343,11,0)</f>
        <v>Porcentaje</v>
      </c>
      <c r="T62" s="259" t="e">
        <f>VLOOKUP(L62,'PLAN INDICATIVO ORIGINAL '!$C$13:$M$343,12,0)</f>
        <v>#REF!</v>
      </c>
      <c r="U62" s="259">
        <f t="shared" ref="U62:Z62" si="109">+N62*100</f>
        <v>2.5</v>
      </c>
      <c r="V62" s="259">
        <f t="shared" si="109"/>
        <v>5</v>
      </c>
      <c r="W62" s="259">
        <f t="shared" si="109"/>
        <v>7.5</v>
      </c>
      <c r="X62" s="259">
        <f t="shared" si="109"/>
        <v>10</v>
      </c>
      <c r="Y62" s="259">
        <f t="shared" si="109"/>
        <v>10</v>
      </c>
      <c r="Z62" s="259" t="e">
        <f t="shared" si="109"/>
        <v>#VALUE!</v>
      </c>
      <c r="AA62" s="115" t="str">
        <f>+'PLAN INDICATIVO ORIGINAL '!C84</f>
        <v>P125</v>
      </c>
      <c r="AB62" s="254" t="str">
        <f>+'PLAN INDICATIVO ORIGINAL '!D84</f>
        <v xml:space="preserve">Instituto participando en (3) ferias de carácter nacional,  donde se incluya la vinculación de las (6) regionales y eron del país. </v>
      </c>
      <c r="AC62" s="59" t="str">
        <f>VLOOKUP(AB62,'PLAN INDICATIVO ORIGINAL '!$D$12:$F$313,3,0)</f>
        <v>DIRECCIÓN DE ATENCIÓN Y TRATAMIENTO</v>
      </c>
      <c r="AD62" s="59" t="str">
        <f>+'PLAN INDICATIVO ORIGINAL '!F72</f>
        <v>DIRECCIÓN DE ATENCIÓN Y TRATAMIENTO</v>
      </c>
      <c r="AE62" s="59" t="s">
        <v>764</v>
      </c>
      <c r="AF62" s="260">
        <f>VLOOKUP(AA62,'PLAN INDICATIVO ORIGINAL '!$C$13:$M$343,6,0)</f>
        <v>3</v>
      </c>
      <c r="AG62" s="261">
        <f>VLOOKUP(AA62,'PLAN INDICATIVO ORIGINAL '!$C$13:$M$343,7,0)</f>
        <v>3</v>
      </c>
      <c r="AH62" s="261">
        <f>VLOOKUP(AA62,'PLAN INDICATIVO ORIGINAL '!$C$13:$M$343,8,0)</f>
        <v>3</v>
      </c>
      <c r="AI62" s="261">
        <f>VLOOKUP(AA62,'PLAN INDICATIVO ORIGINAL '!$C$13:$M$343,9,0)</f>
        <v>3</v>
      </c>
      <c r="AJ62" s="261">
        <f>VLOOKUP(AA62,'PLAN INDICATIVO ORIGINAL '!$C$13:$M$343,10,0)</f>
        <v>12</v>
      </c>
      <c r="AK62" s="261" t="str">
        <f>VLOOKUP(AA62,'PLAN INDICATIVO ORIGINAL '!$C$13:$M$343,11,0)</f>
        <v>Número</v>
      </c>
      <c r="AL62" s="262" t="e">
        <f>VLOOKUP(AA62,'PLAN INDICATIVO ORIGINAL '!$C$13:$M$343,12,0)</f>
        <v>#REF!</v>
      </c>
      <c r="AM62" s="263">
        <f t="shared" ref="AM62:AR62" si="110">+AF62</f>
        <v>3</v>
      </c>
      <c r="AN62" s="263">
        <f t="shared" si="110"/>
        <v>3</v>
      </c>
      <c r="AO62" s="263">
        <f t="shared" si="110"/>
        <v>3</v>
      </c>
      <c r="AP62" s="263">
        <f t="shared" si="110"/>
        <v>3</v>
      </c>
      <c r="AQ62" s="263">
        <f t="shared" si="110"/>
        <v>12</v>
      </c>
      <c r="AR62" s="263" t="str">
        <f t="shared" si="110"/>
        <v>Número</v>
      </c>
      <c r="AS62" s="264" t="s">
        <v>765</v>
      </c>
      <c r="AV62" s="214" t="s">
        <v>206</v>
      </c>
      <c r="AW62" s="214" t="s">
        <v>31</v>
      </c>
      <c r="AX62" s="214" t="s">
        <v>764</v>
      </c>
      <c r="BI62" s="254">
        <v>125</v>
      </c>
      <c r="BJ62" s="59" t="s">
        <v>187</v>
      </c>
    </row>
    <row r="63" spans="1:62" ht="68.25" customHeight="1" x14ac:dyDescent="0.25">
      <c r="A63" s="254">
        <v>4</v>
      </c>
      <c r="B63" s="254" t="str">
        <f t="shared" si="34"/>
        <v>P4</v>
      </c>
      <c r="C63" s="127" t="s">
        <v>33</v>
      </c>
      <c r="D63" s="255" t="s">
        <v>19</v>
      </c>
      <c r="E63" s="74" t="str">
        <f>+'PLAN INDICATIVO ORIGINAL '!$D$12</f>
        <v>ATENCIÓN Y TRATAMIENTO PENITENCIARIO</v>
      </c>
      <c r="F63" s="256" t="str">
        <f>+'PLAN INDICATIVO ORIGINAL '!$D$53</f>
        <v>ATENCIÓN Y TRATAMIENTO PENITENCIARIO</v>
      </c>
      <c r="G63" s="256" t="s">
        <v>139</v>
      </c>
      <c r="H63" s="257" t="str">
        <f>+'PLAN INDICATIVO ORIGINAL '!$D$54</f>
        <v>Brindar programas pertinentes de tratamiento penitenciario orientados a la PPL que les permita su resocialización para la vida en libertad.</v>
      </c>
      <c r="I63" s="257" t="s">
        <v>783</v>
      </c>
      <c r="J63" s="265" t="str">
        <f>+'PLAN INDICATIVO ORIGINAL '!$D$85</f>
        <v>PAZ Y RESOCIALIZACIÓN</v>
      </c>
      <c r="K63" s="265" t="s">
        <v>767</v>
      </c>
      <c r="L63" s="142" t="s">
        <v>209</v>
      </c>
      <c r="M63" s="266" t="str">
        <f>+'PLAN INDICATIVO ORIGINAL '!E85</f>
        <v>Porcentaje de población beneficiada con los programas de tratamiento especial  para internos de justicia y paz (Ley 975 del 2005).</v>
      </c>
      <c r="N63" s="267">
        <f>VLOOKUP(L63,'PLAN INDICATIVO ORIGINAL '!$C$13:$M$343,6,0)</f>
        <v>0.35</v>
      </c>
      <c r="O63" s="267">
        <f>VLOOKUP(L63,'PLAN INDICATIVO ORIGINAL '!$C$13:$M$343,7,0)</f>
        <v>0.65</v>
      </c>
      <c r="P63" s="267">
        <f>VLOOKUP(L63,'PLAN INDICATIVO ORIGINAL '!$C$13:$M$343,8,0)</f>
        <v>0.8</v>
      </c>
      <c r="Q63" s="267">
        <f>VLOOKUP(L63,'PLAN INDICATIVO ORIGINAL '!$C$13:$M$343,9,0)</f>
        <v>1</v>
      </c>
      <c r="R63" s="267">
        <f>VLOOKUP(L63,'PLAN INDICATIVO ORIGINAL '!$C$13:$M$343,10,0)</f>
        <v>1</v>
      </c>
      <c r="S63" s="267" t="str">
        <f>VLOOKUP(L63,'PLAN INDICATIVO ORIGINAL '!$C$13:$M$343,11,0)</f>
        <v>Porcentaje</v>
      </c>
      <c r="T63" s="259" t="e">
        <f>VLOOKUP(L63,'PLAN INDICATIVO ORIGINAL '!$C$13:$M$343,12,0)</f>
        <v>#REF!</v>
      </c>
      <c r="U63" s="259">
        <f>+N63</f>
        <v>0.35</v>
      </c>
      <c r="V63" s="259">
        <f>+O63*100</f>
        <v>65</v>
      </c>
      <c r="W63" s="259">
        <f>+P63*100</f>
        <v>80</v>
      </c>
      <c r="X63" s="259">
        <f>+Q63*100</f>
        <v>100</v>
      </c>
      <c r="Y63" s="259">
        <f>+R63*100</f>
        <v>100</v>
      </c>
      <c r="Z63" s="259" t="e">
        <f>+S63*100</f>
        <v>#VALUE!</v>
      </c>
      <c r="AA63" s="254" t="str">
        <f>+'PLAN INDICATIVO ORIGINAL '!C86</f>
        <v>P4</v>
      </c>
      <c r="AB63" s="254" t="str">
        <f>+'PLAN INDICATIVO ORIGINAL '!D86</f>
        <v xml:space="preserve">ERON  de Justicia y Paz (nombrados como Justicia y Paz mediante  resolución)  fortalecidos con la implementación del  Modelo de Atención e Intervención Integral para los Internos de Justicia y Paz – MAIJUP. </v>
      </c>
      <c r="AC63" s="59" t="str">
        <f>VLOOKUP(AB63,'PLAN INDICATIVO ORIGINAL '!$D$12:$F$313,3,0)</f>
        <v>DIRECCIÓN DE ATENCIÓN Y TRATAMIENTO</v>
      </c>
      <c r="AD63" s="59" t="str">
        <f>+'PLAN INDICATIVO ORIGINAL '!F73</f>
        <v>DIRECCIÓN DE ATENCIÓN Y TRATAMIENTO</v>
      </c>
      <c r="AE63" s="59" t="s">
        <v>764</v>
      </c>
      <c r="AF63" s="260">
        <f>VLOOKUP(AA63,'PLAN INDICATIVO ORIGINAL '!$C$13:$M$343,6,0)</f>
        <v>10</v>
      </c>
      <c r="AG63" s="261">
        <f>VLOOKUP(AA63,'PLAN INDICATIVO ORIGINAL '!$C$13:$M$343,7,0)</f>
        <v>10</v>
      </c>
      <c r="AH63" s="261">
        <f>VLOOKUP(AA63,'PLAN INDICATIVO ORIGINAL '!$C$13:$M$343,8,0)</f>
        <v>10</v>
      </c>
      <c r="AI63" s="261">
        <f>VLOOKUP(AA63,'PLAN INDICATIVO ORIGINAL '!$C$13:$M$343,9,0)</f>
        <v>10</v>
      </c>
      <c r="AJ63" s="261">
        <f>VLOOKUP(AA63,'PLAN INDICATIVO ORIGINAL '!$C$13:$M$343,10,0)</f>
        <v>10</v>
      </c>
      <c r="AK63" s="261" t="str">
        <f>VLOOKUP(AA63,'PLAN INDICATIVO ORIGINAL '!$C$13:$M$343,11,0)</f>
        <v>Número</v>
      </c>
      <c r="AL63" s="262" t="e">
        <f>VLOOKUP(AA63,'PLAN INDICATIVO ORIGINAL '!$C$13:$M$343,12,0)</f>
        <v>#REF!</v>
      </c>
      <c r="AM63" s="263">
        <f t="shared" ref="AM63:AR63" si="111">+AF63</f>
        <v>10</v>
      </c>
      <c r="AN63" s="263">
        <f t="shared" si="111"/>
        <v>10</v>
      </c>
      <c r="AO63" s="263">
        <f t="shared" si="111"/>
        <v>10</v>
      </c>
      <c r="AP63" s="263">
        <f t="shared" si="111"/>
        <v>10</v>
      </c>
      <c r="AQ63" s="263">
        <f t="shared" si="111"/>
        <v>10</v>
      </c>
      <c r="AR63" s="263" t="str">
        <f t="shared" si="111"/>
        <v>Número</v>
      </c>
      <c r="AS63" s="264" t="s">
        <v>765</v>
      </c>
      <c r="AV63" s="214" t="s">
        <v>213</v>
      </c>
      <c r="AW63" s="214" t="s">
        <v>31</v>
      </c>
      <c r="AX63" s="214" t="s">
        <v>764</v>
      </c>
      <c r="BI63" s="254">
        <v>4</v>
      </c>
      <c r="BJ63" s="59" t="s">
        <v>212</v>
      </c>
    </row>
    <row r="64" spans="1:62" ht="58.5" customHeight="1" x14ac:dyDescent="0.25">
      <c r="A64" s="254">
        <v>126</v>
      </c>
      <c r="B64" s="254" t="str">
        <f t="shared" si="34"/>
        <v>P126</v>
      </c>
      <c r="C64" s="121" t="s">
        <v>33</v>
      </c>
      <c r="D64" s="255" t="s">
        <v>19</v>
      </c>
      <c r="E64" s="74" t="str">
        <f>+'PLAN INDICATIVO ORIGINAL '!$D$12</f>
        <v>ATENCIÓN Y TRATAMIENTO PENITENCIARIO</v>
      </c>
      <c r="F64" s="256" t="str">
        <f>+'PLAN INDICATIVO ORIGINAL '!$D$53</f>
        <v>ATENCIÓN Y TRATAMIENTO PENITENCIARIO</v>
      </c>
      <c r="G64" s="256" t="s">
        <v>139</v>
      </c>
      <c r="H64" s="257" t="str">
        <f>+'PLAN INDICATIVO ORIGINAL '!$D$54</f>
        <v>Brindar programas pertinentes de tratamiento penitenciario orientados a la PPL que les permita su resocialización para la vida en libertad.</v>
      </c>
      <c r="I64" s="257" t="s">
        <v>784</v>
      </c>
      <c r="J64" s="265" t="str">
        <f>+'PLAN INDICATIVO ORIGINAL '!$D$87</f>
        <v>POSPENADOS</v>
      </c>
      <c r="K64" s="142" t="s">
        <v>763</v>
      </c>
      <c r="L64" s="142" t="s">
        <v>216</v>
      </c>
      <c r="M64" s="258" t="str">
        <f>+'PLAN INDICATIVO ORIGINAL '!$E$87</f>
        <v>Porcentaje de población beneficiada con el programa de pos penados.</v>
      </c>
      <c r="N64" s="267">
        <f>VLOOKUP(L64,'PLAN INDICATIVO ORIGINAL '!$C$13:$M$343,6,0)</f>
        <v>0</v>
      </c>
      <c r="O64" s="267">
        <f>VLOOKUP(L64,'PLAN INDICATIVO ORIGINAL '!$C$13:$M$343,7,0)</f>
        <v>1</v>
      </c>
      <c r="P64" s="267">
        <f>VLOOKUP(L64,'PLAN INDICATIVO ORIGINAL '!$C$13:$M$343,8,0)</f>
        <v>1</v>
      </c>
      <c r="Q64" s="267">
        <f>VLOOKUP(L64,'PLAN INDICATIVO ORIGINAL '!$C$13:$M$343,9,0)</f>
        <v>1</v>
      </c>
      <c r="R64" s="267">
        <f>VLOOKUP(L64,'PLAN INDICATIVO ORIGINAL '!$C$13:$M$343,10,0)</f>
        <v>1</v>
      </c>
      <c r="S64" s="267" t="str">
        <f>VLOOKUP(L64,'PLAN INDICATIVO ORIGINAL '!$C$13:$M$343,11,0)</f>
        <v>Porcentaje</v>
      </c>
      <c r="T64" s="259" t="e">
        <f>VLOOKUP(L64,'PLAN INDICATIVO ORIGINAL '!$C$13:$M$343,12,0)</f>
        <v>#REF!</v>
      </c>
      <c r="U64" s="259">
        <f t="shared" ref="U64:Z64" si="112">+N64*100</f>
        <v>0</v>
      </c>
      <c r="V64" s="259">
        <f t="shared" si="112"/>
        <v>100</v>
      </c>
      <c r="W64" s="259">
        <f t="shared" si="112"/>
        <v>100</v>
      </c>
      <c r="X64" s="259">
        <f t="shared" si="112"/>
        <v>100</v>
      </c>
      <c r="Y64" s="259">
        <f t="shared" si="112"/>
        <v>100</v>
      </c>
      <c r="Z64" s="259" t="e">
        <f t="shared" si="112"/>
        <v>#VALUE!</v>
      </c>
      <c r="AA64" s="115" t="str">
        <f>+'PLAN INDICATIVO ORIGINAL '!C88</f>
        <v>P126</v>
      </c>
      <c r="AB64" s="254" t="str">
        <f>+'PLAN INDICATIVO ORIGINAL '!D88</f>
        <v>Casa Libertad creada como primer centro de atención, orientación y apoyo, en coordinación con el Minjsticia, Colsubsidio y Fundación Teatro Interno.</v>
      </c>
      <c r="AC64" s="59" t="str">
        <f>VLOOKUP(AB64,'PLAN INDICATIVO ORIGINAL '!$D$12:$F$313,3,0)</f>
        <v>DIRECCIÓN DE ATENCIÓN Y TRATAMIENTO</v>
      </c>
      <c r="AD64" s="59" t="str">
        <f>+'PLAN INDICATIVO ORIGINAL '!F74</f>
        <v>SUBDIRECCIÓN DE ACTIVIDADES PRODUCTIVAS</v>
      </c>
      <c r="AE64" s="59" t="s">
        <v>764</v>
      </c>
      <c r="AF64" s="260">
        <f>VLOOKUP(AA64,'PLAN INDICATIVO ORIGINAL '!$C$13:$M$343,6,0)</f>
        <v>1</v>
      </c>
      <c r="AG64" s="261">
        <f>VLOOKUP(AA64,'PLAN INDICATIVO ORIGINAL '!$C$13:$M$343,7,0)</f>
        <v>1</v>
      </c>
      <c r="AH64" s="261">
        <f>VLOOKUP(AA64,'PLAN INDICATIVO ORIGINAL '!$C$13:$M$343,8,0)</f>
        <v>0</v>
      </c>
      <c r="AI64" s="261">
        <f>VLOOKUP(AA64,'PLAN INDICATIVO ORIGINAL '!$C$13:$M$343,9,0)</f>
        <v>0</v>
      </c>
      <c r="AJ64" s="261">
        <f>VLOOKUP(AA64,'PLAN INDICATIVO ORIGINAL '!$C$13:$M$343,10,0)</f>
        <v>1</v>
      </c>
      <c r="AK64" s="261" t="str">
        <f>VLOOKUP(AA64,'PLAN INDICATIVO ORIGINAL '!$C$13:$M$343,11,0)</f>
        <v>Número</v>
      </c>
      <c r="AL64" s="262" t="e">
        <f>VLOOKUP(AA64,'PLAN INDICATIVO ORIGINAL '!$C$13:$M$343,12,0)</f>
        <v>#REF!</v>
      </c>
      <c r="AM64" s="263">
        <f t="shared" ref="AM64:AR64" si="113">+AF64</f>
        <v>1</v>
      </c>
      <c r="AN64" s="263">
        <f t="shared" si="113"/>
        <v>1</v>
      </c>
      <c r="AO64" s="263">
        <f t="shared" si="113"/>
        <v>0</v>
      </c>
      <c r="AP64" s="263">
        <f t="shared" si="113"/>
        <v>0</v>
      </c>
      <c r="AQ64" s="263">
        <f t="shared" si="113"/>
        <v>1</v>
      </c>
      <c r="AR64" s="263" t="str">
        <f t="shared" si="113"/>
        <v>Número</v>
      </c>
      <c r="AS64" s="264" t="s">
        <v>765</v>
      </c>
      <c r="AV64" s="214" t="s">
        <v>219</v>
      </c>
      <c r="AW64" s="214" t="s">
        <v>31</v>
      </c>
      <c r="AX64" s="214" t="s">
        <v>764</v>
      </c>
      <c r="BI64" s="254">
        <v>126</v>
      </c>
      <c r="BJ64" s="59" t="s">
        <v>187</v>
      </c>
    </row>
    <row r="65" spans="1:62" ht="68.25" customHeight="1" x14ac:dyDescent="0.25">
      <c r="A65" s="165">
        <v>188</v>
      </c>
      <c r="B65" s="254" t="str">
        <f t="shared" si="34"/>
        <v>P188</v>
      </c>
      <c r="C65" s="136" t="s">
        <v>36</v>
      </c>
      <c r="D65" s="255" t="s">
        <v>19</v>
      </c>
      <c r="E65" s="74" t="str">
        <f>+'PLAN INDICATIVO ORIGINAL '!$D$12</f>
        <v>ATENCIÓN Y TRATAMIENTO PENITENCIARIO</v>
      </c>
      <c r="F65" s="256" t="str">
        <f>+'PLAN INDICATIVO ORIGINAL '!$D$53</f>
        <v>ATENCIÓN Y TRATAMIENTO PENITENCIARIO</v>
      </c>
      <c r="G65" s="256" t="s">
        <v>139</v>
      </c>
      <c r="H65" s="257" t="str">
        <f>+'PLAN INDICATIVO ORIGINAL '!$D$54</f>
        <v>Brindar programas pertinentes de tratamiento penitenciario orientados a la PPL que les permita su resocialización para la vida en libertad.</v>
      </c>
      <c r="I65" s="257" t="s">
        <v>784</v>
      </c>
      <c r="J65" s="265" t="str">
        <f>+'PLAN INDICATIVO ORIGINAL '!$D$87</f>
        <v>POSPENADOS</v>
      </c>
      <c r="K65" s="142" t="s">
        <v>763</v>
      </c>
      <c r="L65" s="142" t="s">
        <v>216</v>
      </c>
      <c r="M65" s="258" t="str">
        <f>+'PLAN INDICATIVO ORIGINAL '!$E$87</f>
        <v>Porcentaje de población beneficiada con el programa de pos penados.</v>
      </c>
      <c r="N65" s="267">
        <f>VLOOKUP(L65,'PLAN INDICATIVO ORIGINAL '!$C$13:$M$343,6,0)</f>
        <v>0</v>
      </c>
      <c r="O65" s="267">
        <f>VLOOKUP(L65,'PLAN INDICATIVO ORIGINAL '!$C$13:$M$343,7,0)</f>
        <v>1</v>
      </c>
      <c r="P65" s="267">
        <f>VLOOKUP(L65,'PLAN INDICATIVO ORIGINAL '!$C$13:$M$343,8,0)</f>
        <v>1</v>
      </c>
      <c r="Q65" s="267">
        <f>VLOOKUP(L65,'PLAN INDICATIVO ORIGINAL '!$C$13:$M$343,9,0)</f>
        <v>1</v>
      </c>
      <c r="R65" s="267">
        <f>VLOOKUP(L65,'PLAN INDICATIVO ORIGINAL '!$C$13:$M$343,10,0)</f>
        <v>1</v>
      </c>
      <c r="S65" s="267" t="str">
        <f>VLOOKUP(L65,'PLAN INDICATIVO ORIGINAL '!$C$13:$M$343,11,0)</f>
        <v>Porcentaje</v>
      </c>
      <c r="T65" s="259" t="e">
        <f>VLOOKUP(L65,'PLAN INDICATIVO ORIGINAL '!$C$13:$M$343,12,0)</f>
        <v>#REF!</v>
      </c>
      <c r="U65" s="259">
        <f t="shared" ref="U65:Z65" si="114">+N65*100</f>
        <v>0</v>
      </c>
      <c r="V65" s="259">
        <f t="shared" si="114"/>
        <v>100</v>
      </c>
      <c r="W65" s="259">
        <f t="shared" si="114"/>
        <v>100</v>
      </c>
      <c r="X65" s="259">
        <f t="shared" si="114"/>
        <v>100</v>
      </c>
      <c r="Y65" s="259">
        <f t="shared" si="114"/>
        <v>100</v>
      </c>
      <c r="Z65" s="259" t="e">
        <f t="shared" si="114"/>
        <v>#VALUE!</v>
      </c>
      <c r="AA65" s="165" t="str">
        <f>+'PLAN INDICATIVO ORIGINAL '!C89</f>
        <v>P188</v>
      </c>
      <c r="AB65" s="165" t="str">
        <f>+'PLAN INDICATIVO ORIGINAL '!D89</f>
        <v xml:space="preserve">Presentación de un proyecto para la caracterización y diagnóstico ocupacional de la PPL, que incluya posibilidades productivas  para pos penados </v>
      </c>
      <c r="AC65" s="59" t="str">
        <f>VLOOKUP(AB65,'PLAN INDICATIVO ORIGINAL '!$D$12:$F$313,3,0)</f>
        <v>DIRECCIÓN DE ATENCIÓN Y TRATAMIENTO</v>
      </c>
      <c r="AD65" s="59" t="str">
        <f>+'PLAN INDICATIVO ORIGINAL '!F75</f>
        <v>DIRECCIÓN DE ATENCIÓN Y TRATAMIENTO</v>
      </c>
      <c r="AE65" s="59" t="s">
        <v>764</v>
      </c>
      <c r="AF65" s="260">
        <f>VLOOKUP(AA65,'PLAN INDICATIVO ORIGINAL '!$C$13:$M$343,6,0)</f>
        <v>0</v>
      </c>
      <c r="AG65" s="261">
        <f>VLOOKUP(AA65,'PLAN INDICATIVO ORIGINAL '!$C$13:$M$343,7,0)</f>
        <v>1</v>
      </c>
      <c r="AH65" s="261">
        <f>VLOOKUP(AA65,'PLAN INDICATIVO ORIGINAL '!$C$13:$M$343,8,0)</f>
        <v>0</v>
      </c>
      <c r="AI65" s="261">
        <f>VLOOKUP(AA65,'PLAN INDICATIVO ORIGINAL '!$C$13:$M$343,9,0)</f>
        <v>0</v>
      </c>
      <c r="AJ65" s="261">
        <f>VLOOKUP(AA65,'PLAN INDICATIVO ORIGINAL '!$C$13:$M$343,10,0)</f>
        <v>1</v>
      </c>
      <c r="AK65" s="261" t="str">
        <f>VLOOKUP(AA65,'PLAN INDICATIVO ORIGINAL '!$C$13:$M$343,11,0)</f>
        <v>Número</v>
      </c>
      <c r="AL65" s="262" t="e">
        <f>VLOOKUP(AA65,'PLAN INDICATIVO ORIGINAL '!$C$13:$M$343,12,0)</f>
        <v>#REF!</v>
      </c>
      <c r="AM65" s="263">
        <f t="shared" ref="AM65:AR65" si="115">+AF65</f>
        <v>0</v>
      </c>
      <c r="AN65" s="263">
        <f t="shared" si="115"/>
        <v>1</v>
      </c>
      <c r="AO65" s="263">
        <f t="shared" si="115"/>
        <v>0</v>
      </c>
      <c r="AP65" s="263">
        <f t="shared" si="115"/>
        <v>0</v>
      </c>
      <c r="AQ65" s="263">
        <f t="shared" si="115"/>
        <v>1</v>
      </c>
      <c r="AR65" s="263" t="str">
        <f t="shared" si="115"/>
        <v>Número</v>
      </c>
      <c r="AS65" s="264" t="s">
        <v>765</v>
      </c>
      <c r="AV65" s="214" t="s">
        <v>221</v>
      </c>
      <c r="AW65" s="214" t="s">
        <v>31</v>
      </c>
      <c r="AX65" s="214" t="s">
        <v>764</v>
      </c>
      <c r="BI65" s="165">
        <v>188</v>
      </c>
      <c r="BJ65" s="59" t="s">
        <v>161</v>
      </c>
    </row>
    <row r="66" spans="1:62" ht="72.75" customHeight="1" x14ac:dyDescent="0.25">
      <c r="A66" s="254">
        <v>1</v>
      </c>
      <c r="B66" s="254" t="str">
        <f t="shared" si="34"/>
        <v>P1</v>
      </c>
      <c r="C66" s="282"/>
      <c r="D66" s="283" t="s">
        <v>224</v>
      </c>
      <c r="E66" s="284" t="str">
        <f>+'PLAN INDICATIVO ORIGINAL '!$D$90</f>
        <v xml:space="preserve">SEGURIDAD PENITENCIARIA Y CARCELARIA </v>
      </c>
      <c r="F66" s="256" t="str">
        <f>+'PLAN INDICATIVO ORIGINAL '!$D$91</f>
        <v>SEGURIDAD Y CUSTODIA</v>
      </c>
      <c r="G66" s="256" t="s">
        <v>231</v>
      </c>
      <c r="H66" s="257" t="s">
        <v>232</v>
      </c>
      <c r="I66" s="257" t="s">
        <v>785</v>
      </c>
      <c r="J66" s="265" t="str">
        <f>+'PLAN INDICATIVO ORIGINAL '!$D$93</f>
        <v xml:space="preserve">SEGURIDAD Y VIGILANCIA </v>
      </c>
      <c r="K66" s="265" t="s">
        <v>767</v>
      </c>
      <c r="L66" s="142" t="s">
        <v>234</v>
      </c>
      <c r="M66" s="266" t="str">
        <f>+'PLAN INDICATIVO ORIGINAL '!$E$93</f>
        <v>Porcentaje de ERON clasificados según Ley 1709 de 2014.</v>
      </c>
      <c r="N66" s="267">
        <f>VLOOKUP(L66,'PLAN INDICATIVO ORIGINAL '!$C$13:$M$343,6,0)</f>
        <v>0</v>
      </c>
      <c r="O66" s="267">
        <f>VLOOKUP(L66,'PLAN INDICATIVO ORIGINAL '!$C$13:$M$343,7,0)</f>
        <v>0</v>
      </c>
      <c r="P66" s="267">
        <f>VLOOKUP(L66,'PLAN INDICATIVO ORIGINAL '!$C$13:$M$343,8,0)</f>
        <v>0.1</v>
      </c>
      <c r="Q66" s="267">
        <f>VLOOKUP(L66,'PLAN INDICATIVO ORIGINAL '!$C$13:$M$343,9,0)</f>
        <v>0.12</v>
      </c>
      <c r="R66" s="267">
        <f>VLOOKUP(L66,'PLAN INDICATIVO ORIGINAL '!$C$13:$M$343,10,0)</f>
        <v>0.22</v>
      </c>
      <c r="S66" s="267" t="str">
        <f>VLOOKUP(L66,'PLAN INDICATIVO ORIGINAL '!$C$13:$M$343,11,0)</f>
        <v>Porcentaje</v>
      </c>
      <c r="T66" s="259" t="e">
        <f>VLOOKUP(L66,'PLAN INDICATIVO ORIGINAL '!$C$13:$M$343,12,0)</f>
        <v>#REF!</v>
      </c>
      <c r="U66" s="259">
        <f t="shared" ref="U66:Z66" si="116">+N66*100</f>
        <v>0</v>
      </c>
      <c r="V66" s="259">
        <f t="shared" si="116"/>
        <v>0</v>
      </c>
      <c r="W66" s="259">
        <f t="shared" si="116"/>
        <v>10</v>
      </c>
      <c r="X66" s="259">
        <f t="shared" si="116"/>
        <v>12</v>
      </c>
      <c r="Y66" s="259">
        <f t="shared" si="116"/>
        <v>22</v>
      </c>
      <c r="Z66" s="259" t="e">
        <f t="shared" si="116"/>
        <v>#VALUE!</v>
      </c>
      <c r="AA66" s="254" t="str">
        <f>+'PLAN INDICATIVO ORIGINAL '!C95</f>
        <v>P1</v>
      </c>
      <c r="AB66" s="254" t="str">
        <f>+'PLAN INDICATIVO ORIGINAL '!D95</f>
        <v>Proyecto de inversión formulado para implementación del CERVI</v>
      </c>
      <c r="AC66" s="59" t="str">
        <f>VLOOKUP(AB66,'PLAN INDICATIVO ORIGINAL '!$D$12:$F$313,3,0)</f>
        <v xml:space="preserve">SUBDIRECCIÓN DE SEGURIDAD Y VIGILANCIA </v>
      </c>
      <c r="AD66" s="59" t="str">
        <f>VLOOKUP(AB66,'PLAN INDICATIVO ORIGINAL '!$D$12:$F$313,3,0)</f>
        <v xml:space="preserve">SUBDIRECCIÓN DE SEGURIDAD Y VIGILANCIA </v>
      </c>
      <c r="AE66" s="59" t="s">
        <v>786</v>
      </c>
      <c r="AF66" s="260">
        <f>VLOOKUP(AA66,'PLAN INDICATIVO ORIGINAL '!$C$13:$M$343,6,0)</f>
        <v>1</v>
      </c>
      <c r="AG66" s="261">
        <f>VLOOKUP(AA66,'PLAN INDICATIVO ORIGINAL '!$C$13:$M$343,7,0)</f>
        <v>0</v>
      </c>
      <c r="AH66" s="261">
        <f>VLOOKUP(AA66,'PLAN INDICATIVO ORIGINAL '!$C$13:$M$343,8,0)</f>
        <v>0</v>
      </c>
      <c r="AI66" s="261">
        <f>VLOOKUP(AA66,'PLAN INDICATIVO ORIGINAL '!$C$13:$M$343,9,0)</f>
        <v>0</v>
      </c>
      <c r="AJ66" s="261">
        <f>VLOOKUP(AA66,'PLAN INDICATIVO ORIGINAL '!$C$13:$M$343,10,0)</f>
        <v>1</v>
      </c>
      <c r="AK66" s="261" t="str">
        <f>VLOOKUP(AA66,'PLAN INDICATIVO ORIGINAL '!$C$13:$M$343,11,0)</f>
        <v>Número</v>
      </c>
      <c r="AL66" s="262" t="e">
        <f>VLOOKUP(AA66,'PLAN INDICATIVO ORIGINAL '!$C$13:$M$343,12,0)</f>
        <v>#REF!</v>
      </c>
      <c r="AM66" s="263">
        <f t="shared" ref="AM66:AR66" si="117">+AF66</f>
        <v>1</v>
      </c>
      <c r="AN66" s="263">
        <f t="shared" si="117"/>
        <v>0</v>
      </c>
      <c r="AO66" s="263">
        <f t="shared" si="117"/>
        <v>0</v>
      </c>
      <c r="AP66" s="263">
        <f t="shared" si="117"/>
        <v>0</v>
      </c>
      <c r="AQ66" s="263">
        <f t="shared" si="117"/>
        <v>1</v>
      </c>
      <c r="AR66" s="263" t="str">
        <f t="shared" si="117"/>
        <v>Número</v>
      </c>
      <c r="AS66" s="264" t="s">
        <v>765</v>
      </c>
      <c r="AV66" s="214" t="s">
        <v>240</v>
      </c>
      <c r="AW66" s="214" t="s">
        <v>237</v>
      </c>
      <c r="AX66" s="214" t="s">
        <v>786</v>
      </c>
      <c r="BI66" s="254">
        <v>1</v>
      </c>
      <c r="BJ66" s="59" t="s">
        <v>237</v>
      </c>
    </row>
    <row r="67" spans="1:62" ht="56.25" customHeight="1" x14ac:dyDescent="0.25">
      <c r="A67" s="254">
        <v>19</v>
      </c>
      <c r="B67" s="254" t="str">
        <f t="shared" si="34"/>
        <v>P19</v>
      </c>
      <c r="C67" s="127" t="s">
        <v>33</v>
      </c>
      <c r="D67" s="283" t="s">
        <v>224</v>
      </c>
      <c r="E67" s="284" t="str">
        <f>+'PLAN INDICATIVO ORIGINAL '!$D$90</f>
        <v xml:space="preserve">SEGURIDAD PENITENCIARIA Y CARCELARIA </v>
      </c>
      <c r="F67" s="256" t="str">
        <f>+'PLAN INDICATIVO ORIGINAL '!$D$91</f>
        <v>SEGURIDAD Y CUSTODIA</v>
      </c>
      <c r="G67" s="256" t="s">
        <v>231</v>
      </c>
      <c r="H67" s="257" t="s">
        <v>232</v>
      </c>
      <c r="I67" s="257" t="s">
        <v>785</v>
      </c>
      <c r="J67" s="265" t="str">
        <f>+'PLAN INDICATIVO ORIGINAL '!$D$93</f>
        <v xml:space="preserve">SEGURIDAD Y VIGILANCIA </v>
      </c>
      <c r="K67" s="265" t="s">
        <v>767</v>
      </c>
      <c r="L67" s="142" t="s">
        <v>234</v>
      </c>
      <c r="M67" s="266" t="str">
        <f>+'PLAN INDICATIVO ORIGINAL '!$E$93</f>
        <v>Porcentaje de ERON clasificados según Ley 1709 de 2014.</v>
      </c>
      <c r="N67" s="267">
        <f>VLOOKUP(L67,'PLAN INDICATIVO ORIGINAL '!$C$13:$M$343,6,0)</f>
        <v>0</v>
      </c>
      <c r="O67" s="267">
        <f>VLOOKUP(L67,'PLAN INDICATIVO ORIGINAL '!$C$13:$M$343,7,0)</f>
        <v>0</v>
      </c>
      <c r="P67" s="267">
        <f>VLOOKUP(L67,'PLAN INDICATIVO ORIGINAL '!$C$13:$M$343,8,0)</f>
        <v>0.1</v>
      </c>
      <c r="Q67" s="267">
        <f>VLOOKUP(L67,'PLAN INDICATIVO ORIGINAL '!$C$13:$M$343,9,0)</f>
        <v>0.12</v>
      </c>
      <c r="R67" s="267">
        <f>VLOOKUP(L67,'PLAN INDICATIVO ORIGINAL '!$C$13:$M$343,10,0)</f>
        <v>0.22</v>
      </c>
      <c r="S67" s="267" t="str">
        <f>VLOOKUP(L67,'PLAN INDICATIVO ORIGINAL '!$C$13:$M$343,11,0)</f>
        <v>Porcentaje</v>
      </c>
      <c r="T67" s="259" t="e">
        <f>VLOOKUP(L67,'PLAN INDICATIVO ORIGINAL '!$C$13:$M$343,12,0)</f>
        <v>#REF!</v>
      </c>
      <c r="U67" s="259">
        <f t="shared" ref="U67:Z67" si="118">+N67*100</f>
        <v>0</v>
      </c>
      <c r="V67" s="259">
        <f t="shared" si="118"/>
        <v>0</v>
      </c>
      <c r="W67" s="259">
        <f t="shared" si="118"/>
        <v>10</v>
      </c>
      <c r="X67" s="259">
        <f t="shared" si="118"/>
        <v>12</v>
      </c>
      <c r="Y67" s="259">
        <f t="shared" si="118"/>
        <v>22</v>
      </c>
      <c r="Z67" s="259" t="e">
        <f t="shared" si="118"/>
        <v>#VALUE!</v>
      </c>
      <c r="AA67" s="254" t="str">
        <f>+'PLAN INDICATIVO ORIGINAL '!C96</f>
        <v>P19</v>
      </c>
      <c r="AB67" s="254" t="str">
        <f>+'PLAN INDICATIVO ORIGINAL '!D96</f>
        <v>Documento de Actividades del CEDIP proyectado y presentado a la Oficina Asesora de planeación</v>
      </c>
      <c r="AC67" s="59" t="str">
        <f>VLOOKUP(AB67,'PLAN INDICATIVO ORIGINAL '!$D$12:$F$313,3,0)</f>
        <v xml:space="preserve">SUBDIRECCIÓN DE SEGURIDAD Y VIGILANCIA </v>
      </c>
      <c r="AD67" s="59" t="str">
        <f>VLOOKUP(AB67,'PLAN INDICATIVO ORIGINAL '!$D$12:$F$313,3,0)</f>
        <v xml:space="preserve">SUBDIRECCIÓN DE SEGURIDAD Y VIGILANCIA </v>
      </c>
      <c r="AE67" s="59" t="s">
        <v>786</v>
      </c>
      <c r="AF67" s="260">
        <f>VLOOKUP(AA67,'PLAN INDICATIVO ORIGINAL '!$C$13:$M$343,6,0)</f>
        <v>1</v>
      </c>
      <c r="AG67" s="261">
        <f>VLOOKUP(AA67,'PLAN INDICATIVO ORIGINAL '!$C$13:$M$343,7,0)</f>
        <v>0</v>
      </c>
      <c r="AH67" s="261">
        <f>VLOOKUP(AA67,'PLAN INDICATIVO ORIGINAL '!$C$13:$M$343,8,0)</f>
        <v>0</v>
      </c>
      <c r="AI67" s="261">
        <f>VLOOKUP(AA67,'PLAN INDICATIVO ORIGINAL '!$C$13:$M$343,9,0)</f>
        <v>0</v>
      </c>
      <c r="AJ67" s="261">
        <f>VLOOKUP(AA67,'PLAN INDICATIVO ORIGINAL '!$C$13:$M$343,10,0)</f>
        <v>1</v>
      </c>
      <c r="AK67" s="261" t="str">
        <f>VLOOKUP(AA67,'PLAN INDICATIVO ORIGINAL '!$C$13:$M$343,11,0)</f>
        <v>Número</v>
      </c>
      <c r="AL67" s="262" t="e">
        <f>VLOOKUP(AA67,'PLAN INDICATIVO ORIGINAL '!$C$13:$M$343,12,0)</f>
        <v>#REF!</v>
      </c>
      <c r="AM67" s="263">
        <f t="shared" ref="AM67:AR67" si="119">+AF67</f>
        <v>1</v>
      </c>
      <c r="AN67" s="263">
        <f t="shared" si="119"/>
        <v>0</v>
      </c>
      <c r="AO67" s="263">
        <f t="shared" si="119"/>
        <v>0</v>
      </c>
      <c r="AP67" s="263">
        <f t="shared" si="119"/>
        <v>0</v>
      </c>
      <c r="AQ67" s="263">
        <f t="shared" si="119"/>
        <v>1</v>
      </c>
      <c r="AR67" s="263" t="str">
        <f t="shared" si="119"/>
        <v>Número</v>
      </c>
      <c r="AS67" s="264" t="s">
        <v>765</v>
      </c>
      <c r="AV67" s="214" t="s">
        <v>242</v>
      </c>
      <c r="AW67" s="214" t="s">
        <v>237</v>
      </c>
      <c r="AX67" s="214" t="s">
        <v>786</v>
      </c>
      <c r="BI67" s="254">
        <v>19</v>
      </c>
      <c r="BJ67" s="59" t="s">
        <v>237</v>
      </c>
    </row>
    <row r="68" spans="1:62" ht="56.25" customHeight="1" x14ac:dyDescent="0.25">
      <c r="A68" s="254">
        <v>20</v>
      </c>
      <c r="B68" s="254" t="str">
        <f t="shared" si="34"/>
        <v>P20</v>
      </c>
      <c r="C68" s="127" t="s">
        <v>36</v>
      </c>
      <c r="D68" s="283" t="s">
        <v>224</v>
      </c>
      <c r="E68" s="284" t="str">
        <f>+'PLAN INDICATIVO ORIGINAL '!$D$90</f>
        <v xml:space="preserve">SEGURIDAD PENITENCIARIA Y CARCELARIA </v>
      </c>
      <c r="F68" s="256" t="str">
        <f>+'PLAN INDICATIVO ORIGINAL '!$D$91</f>
        <v>SEGURIDAD Y CUSTODIA</v>
      </c>
      <c r="G68" s="256" t="s">
        <v>231</v>
      </c>
      <c r="H68" s="257" t="s">
        <v>232</v>
      </c>
      <c r="I68" s="257" t="s">
        <v>785</v>
      </c>
      <c r="J68" s="265" t="str">
        <f>+'PLAN INDICATIVO ORIGINAL '!$D$93</f>
        <v xml:space="preserve">SEGURIDAD Y VIGILANCIA </v>
      </c>
      <c r="K68" s="265" t="s">
        <v>767</v>
      </c>
      <c r="L68" s="142" t="s">
        <v>234</v>
      </c>
      <c r="M68" s="266" t="str">
        <f>+'PLAN INDICATIVO ORIGINAL '!$E$93</f>
        <v>Porcentaje de ERON clasificados según Ley 1709 de 2014.</v>
      </c>
      <c r="N68" s="267">
        <f>VLOOKUP(L68,'PLAN INDICATIVO ORIGINAL '!$C$13:$M$343,6,0)</f>
        <v>0</v>
      </c>
      <c r="O68" s="267">
        <f>VLOOKUP(L68,'PLAN INDICATIVO ORIGINAL '!$C$13:$M$343,7,0)</f>
        <v>0</v>
      </c>
      <c r="P68" s="267">
        <f>VLOOKUP(L68,'PLAN INDICATIVO ORIGINAL '!$C$13:$M$343,8,0)</f>
        <v>0.1</v>
      </c>
      <c r="Q68" s="267">
        <f>VLOOKUP(L68,'PLAN INDICATIVO ORIGINAL '!$C$13:$M$343,9,0)</f>
        <v>0.12</v>
      </c>
      <c r="R68" s="267">
        <f>VLOOKUP(L68,'PLAN INDICATIVO ORIGINAL '!$C$13:$M$343,10,0)</f>
        <v>0.22</v>
      </c>
      <c r="S68" s="267" t="str">
        <f>VLOOKUP(L68,'PLAN INDICATIVO ORIGINAL '!$C$13:$M$343,11,0)</f>
        <v>Porcentaje</v>
      </c>
      <c r="T68" s="259" t="e">
        <f>VLOOKUP(L68,'PLAN INDICATIVO ORIGINAL '!$C$13:$M$343,12,0)</f>
        <v>#REF!</v>
      </c>
      <c r="U68" s="259">
        <f t="shared" ref="U68:Z68" si="120">+N68*100</f>
        <v>0</v>
      </c>
      <c r="V68" s="259">
        <f t="shared" si="120"/>
        <v>0</v>
      </c>
      <c r="W68" s="259">
        <f t="shared" si="120"/>
        <v>10</v>
      </c>
      <c r="X68" s="259">
        <f t="shared" si="120"/>
        <v>12</v>
      </c>
      <c r="Y68" s="259">
        <f t="shared" si="120"/>
        <v>22</v>
      </c>
      <c r="Z68" s="259" t="e">
        <f t="shared" si="120"/>
        <v>#VALUE!</v>
      </c>
      <c r="AA68" s="254" t="str">
        <f>+'PLAN INDICATIVO ORIGINAL '!C97</f>
        <v>P20</v>
      </c>
      <c r="AB68" s="254" t="str">
        <f>+'PLAN INDICATIVO ORIGINAL '!D97</f>
        <v>Documento de Adiestramiento Canino "MERC" remitido a la Oficina Asesora de Planeación</v>
      </c>
      <c r="AC68" s="59" t="str">
        <f>VLOOKUP(AB68,'PLAN INDICATIVO ORIGINAL '!$D$12:$F$313,3,0)</f>
        <v xml:space="preserve">SUBDIRECCIÓN DE SEGURIDAD Y VIGILANCIA </v>
      </c>
      <c r="AD68" s="59" t="str">
        <f>VLOOKUP(AB68,'PLAN INDICATIVO ORIGINAL '!$D$12:$F$313,3,0)</f>
        <v xml:space="preserve">SUBDIRECCIÓN DE SEGURIDAD Y VIGILANCIA </v>
      </c>
      <c r="AE68" s="59" t="s">
        <v>786</v>
      </c>
      <c r="AF68" s="260">
        <f>VLOOKUP(AA68,'PLAN INDICATIVO ORIGINAL '!$C$13:$M$343,6,0)</f>
        <v>1</v>
      </c>
      <c r="AG68" s="261">
        <f>VLOOKUP(AA68,'PLAN INDICATIVO ORIGINAL '!$C$13:$M$343,7,0)</f>
        <v>0</v>
      </c>
      <c r="AH68" s="261">
        <f>VLOOKUP(AA68,'PLAN INDICATIVO ORIGINAL '!$C$13:$M$343,8,0)</f>
        <v>0</v>
      </c>
      <c r="AI68" s="261">
        <f>VLOOKUP(AA68,'PLAN INDICATIVO ORIGINAL '!$C$13:$M$343,9,0)</f>
        <v>0</v>
      </c>
      <c r="AJ68" s="261">
        <f>VLOOKUP(AA68,'PLAN INDICATIVO ORIGINAL '!$C$13:$M$343,10,0)</f>
        <v>1</v>
      </c>
      <c r="AK68" s="261" t="str">
        <f>VLOOKUP(AA68,'PLAN INDICATIVO ORIGINAL '!$C$13:$M$343,11,0)</f>
        <v>Número</v>
      </c>
      <c r="AL68" s="262" t="e">
        <f>VLOOKUP(AA68,'PLAN INDICATIVO ORIGINAL '!$C$13:$M$343,12,0)</f>
        <v>#REF!</v>
      </c>
      <c r="AM68" s="263">
        <f t="shared" ref="AM68:AR68" si="121">+AF68</f>
        <v>1</v>
      </c>
      <c r="AN68" s="263">
        <f t="shared" si="121"/>
        <v>0</v>
      </c>
      <c r="AO68" s="263">
        <f t="shared" si="121"/>
        <v>0</v>
      </c>
      <c r="AP68" s="263">
        <f t="shared" si="121"/>
        <v>0</v>
      </c>
      <c r="AQ68" s="263">
        <f t="shared" si="121"/>
        <v>1</v>
      </c>
      <c r="AR68" s="263" t="str">
        <f t="shared" si="121"/>
        <v>Número</v>
      </c>
      <c r="AS68" s="264" t="s">
        <v>765</v>
      </c>
      <c r="AV68" s="214" t="s">
        <v>244</v>
      </c>
      <c r="AW68" s="214" t="s">
        <v>237</v>
      </c>
      <c r="AX68" s="214" t="s">
        <v>786</v>
      </c>
      <c r="BI68" s="254">
        <v>20</v>
      </c>
      <c r="BJ68" s="59" t="s">
        <v>237</v>
      </c>
    </row>
    <row r="69" spans="1:62" ht="56.25" customHeight="1" x14ac:dyDescent="0.25">
      <c r="A69" s="254">
        <v>247</v>
      </c>
      <c r="B69" s="254" t="str">
        <f t="shared" si="34"/>
        <v>P247</v>
      </c>
      <c r="C69" s="127" t="s">
        <v>36</v>
      </c>
      <c r="D69" s="283" t="s">
        <v>224</v>
      </c>
      <c r="E69" s="284" t="str">
        <f>+'PLAN INDICATIVO ORIGINAL '!$D$90</f>
        <v xml:space="preserve">SEGURIDAD PENITENCIARIA Y CARCELARIA </v>
      </c>
      <c r="F69" s="256" t="str">
        <f>+'PLAN INDICATIVO ORIGINAL '!$D$91</f>
        <v>SEGURIDAD Y CUSTODIA</v>
      </c>
      <c r="G69" s="256" t="s">
        <v>231</v>
      </c>
      <c r="H69" s="257" t="s">
        <v>232</v>
      </c>
      <c r="I69" s="257" t="s">
        <v>785</v>
      </c>
      <c r="J69" s="265" t="str">
        <f>+'PLAN INDICATIVO ORIGINAL '!$D$93</f>
        <v xml:space="preserve">SEGURIDAD Y VIGILANCIA </v>
      </c>
      <c r="K69" s="265" t="s">
        <v>767</v>
      </c>
      <c r="L69" s="142" t="s">
        <v>234</v>
      </c>
      <c r="M69" s="266" t="str">
        <f>+'PLAN INDICATIVO ORIGINAL '!$E$93</f>
        <v>Porcentaje de ERON clasificados según Ley 1709 de 2014.</v>
      </c>
      <c r="N69" s="267">
        <f>VLOOKUP(L69,'PLAN INDICATIVO ORIGINAL '!$C$13:$M$343,6,0)</f>
        <v>0</v>
      </c>
      <c r="O69" s="267">
        <f>VLOOKUP(L69,'PLAN INDICATIVO ORIGINAL '!$C$13:$M$343,7,0)</f>
        <v>0</v>
      </c>
      <c r="P69" s="267">
        <f>VLOOKUP(L69,'PLAN INDICATIVO ORIGINAL '!$C$13:$M$343,8,0)</f>
        <v>0.1</v>
      </c>
      <c r="Q69" s="267">
        <f>VLOOKUP(L69,'PLAN INDICATIVO ORIGINAL '!$C$13:$M$343,9,0)</f>
        <v>0.12</v>
      </c>
      <c r="R69" s="267">
        <f>VLOOKUP(L69,'PLAN INDICATIVO ORIGINAL '!$C$13:$M$343,10,0)</f>
        <v>0.22</v>
      </c>
      <c r="S69" s="267" t="str">
        <f>VLOOKUP(L69,'PLAN INDICATIVO ORIGINAL '!$C$13:$M$343,11,0)</f>
        <v>Porcentaje</v>
      </c>
      <c r="T69" s="259" t="e">
        <f>VLOOKUP(L69,'PLAN INDICATIVO ORIGINAL '!$C$13:$M$343,12,0)</f>
        <v>#REF!</v>
      </c>
      <c r="U69" s="259">
        <f t="shared" ref="U69:Z69" si="122">+N69*100</f>
        <v>0</v>
      </c>
      <c r="V69" s="259">
        <f t="shared" si="122"/>
        <v>0</v>
      </c>
      <c r="W69" s="259">
        <f t="shared" si="122"/>
        <v>10</v>
      </c>
      <c r="X69" s="259">
        <f t="shared" si="122"/>
        <v>12</v>
      </c>
      <c r="Y69" s="259">
        <f t="shared" si="122"/>
        <v>22</v>
      </c>
      <c r="Z69" s="259" t="e">
        <f t="shared" si="122"/>
        <v>#VALUE!</v>
      </c>
      <c r="AA69" s="254" t="str">
        <f>+'PLAN INDICATIVO ORIGINAL '!C98</f>
        <v>P247</v>
      </c>
      <c r="AB69" s="254" t="str">
        <f>+'PLAN INDICATIVO ORIGINAL '!D98</f>
        <v xml:space="preserve">Seminario de reentrenamiento del método "MERC" programado en compañía de la Escuela Penitenciaria Nacional. </v>
      </c>
      <c r="AC69" s="59" t="str">
        <f>VLOOKUP(AB69,'PLAN INDICATIVO ORIGINAL '!$D$12:$F$313,3,0)</f>
        <v xml:space="preserve">SUBDIRECCIÓN DE SEGURIDAD Y VIGILANCIA </v>
      </c>
      <c r="AD69" s="59" t="str">
        <f>VLOOKUP(AB69,'PLAN INDICATIVO ORIGINAL '!$D$12:$F$313,3,0)</f>
        <v xml:space="preserve">SUBDIRECCIÓN DE SEGURIDAD Y VIGILANCIA </v>
      </c>
      <c r="AE69" s="59" t="s">
        <v>786</v>
      </c>
      <c r="AF69" s="260">
        <f>VLOOKUP(AA69,'PLAN INDICATIVO ORIGINAL '!$C$13:$M$343,6,0)</f>
        <v>0</v>
      </c>
      <c r="AG69" s="261">
        <f>VLOOKUP(AA69,'PLAN INDICATIVO ORIGINAL '!$C$13:$M$343,7,0)</f>
        <v>1</v>
      </c>
      <c r="AH69" s="261">
        <f>VLOOKUP(AA69,'PLAN INDICATIVO ORIGINAL '!$C$13:$M$343,8,0)</f>
        <v>0</v>
      </c>
      <c r="AI69" s="261">
        <f>VLOOKUP(AA69,'PLAN INDICATIVO ORIGINAL '!$C$13:$M$343,9,0)</f>
        <v>0</v>
      </c>
      <c r="AJ69" s="261">
        <f>VLOOKUP(AA69,'PLAN INDICATIVO ORIGINAL '!$C$13:$M$343,10,0)</f>
        <v>0</v>
      </c>
      <c r="AK69" s="261" t="str">
        <f>VLOOKUP(AA69,'PLAN INDICATIVO ORIGINAL '!$C$13:$M$343,11,0)</f>
        <v>Número</v>
      </c>
      <c r="AL69" s="262" t="e">
        <f>VLOOKUP(AA69,'PLAN INDICATIVO ORIGINAL '!$C$13:$M$343,12,0)</f>
        <v>#REF!</v>
      </c>
      <c r="AM69" s="263">
        <f t="shared" ref="AM69:AR69" si="123">+AF69</f>
        <v>0</v>
      </c>
      <c r="AN69" s="263">
        <f t="shared" si="123"/>
        <v>1</v>
      </c>
      <c r="AO69" s="263">
        <f t="shared" si="123"/>
        <v>0</v>
      </c>
      <c r="AP69" s="263">
        <f t="shared" si="123"/>
        <v>0</v>
      </c>
      <c r="AQ69" s="263">
        <f t="shared" si="123"/>
        <v>0</v>
      </c>
      <c r="AR69" s="263" t="str">
        <f t="shared" si="123"/>
        <v>Número</v>
      </c>
      <c r="AS69" s="264" t="s">
        <v>765</v>
      </c>
      <c r="AV69" s="214" t="s">
        <v>246</v>
      </c>
      <c r="AW69" s="214" t="s">
        <v>237</v>
      </c>
      <c r="AX69" s="214" t="s">
        <v>786</v>
      </c>
      <c r="BI69" s="254">
        <v>21</v>
      </c>
      <c r="BJ69" s="59" t="s">
        <v>237</v>
      </c>
    </row>
    <row r="70" spans="1:62" ht="56.25" customHeight="1" x14ac:dyDescent="0.25">
      <c r="A70" s="254">
        <v>248</v>
      </c>
      <c r="B70" s="254" t="str">
        <f t="shared" si="34"/>
        <v>P248</v>
      </c>
      <c r="C70" s="127" t="s">
        <v>36</v>
      </c>
      <c r="D70" s="283" t="s">
        <v>224</v>
      </c>
      <c r="E70" s="284" t="str">
        <f>+'PLAN INDICATIVO ORIGINAL '!$D$90</f>
        <v xml:space="preserve">SEGURIDAD PENITENCIARIA Y CARCELARIA </v>
      </c>
      <c r="F70" s="256" t="str">
        <f>+'PLAN INDICATIVO ORIGINAL '!$D$91</f>
        <v>SEGURIDAD Y CUSTODIA</v>
      </c>
      <c r="G70" s="256" t="s">
        <v>231</v>
      </c>
      <c r="H70" s="257" t="s">
        <v>232</v>
      </c>
      <c r="I70" s="257" t="s">
        <v>785</v>
      </c>
      <c r="J70" s="265" t="str">
        <f>+'PLAN INDICATIVO ORIGINAL '!$D$93</f>
        <v xml:space="preserve">SEGURIDAD Y VIGILANCIA </v>
      </c>
      <c r="K70" s="265" t="s">
        <v>767</v>
      </c>
      <c r="L70" s="142" t="s">
        <v>234</v>
      </c>
      <c r="M70" s="266" t="str">
        <f>+'PLAN INDICATIVO ORIGINAL '!$E$93</f>
        <v>Porcentaje de ERON clasificados según Ley 1709 de 2014.</v>
      </c>
      <c r="N70" s="259">
        <f>VLOOKUP(L70,'PLAN INDICATIVO ORIGINAL '!$C$13:$M$343,6,0)</f>
        <v>0</v>
      </c>
      <c r="O70" s="259">
        <f>VLOOKUP(L70,'PLAN INDICATIVO ORIGINAL '!$C$13:$M$343,7,0)</f>
        <v>0</v>
      </c>
      <c r="P70" s="259">
        <f>VLOOKUP(L70,'PLAN INDICATIVO ORIGINAL '!$C$13:$M$343,8,0)</f>
        <v>0.1</v>
      </c>
      <c r="Q70" s="259">
        <f>VLOOKUP(L70,'PLAN INDICATIVO ORIGINAL '!$C$13:$M$343,9,0)</f>
        <v>0.12</v>
      </c>
      <c r="R70" s="259">
        <f>VLOOKUP(L70,'PLAN INDICATIVO ORIGINAL '!$C$13:$M$343,10,0)</f>
        <v>0.22</v>
      </c>
      <c r="S70" s="259" t="str">
        <f>VLOOKUP(L70,'PLAN INDICATIVO ORIGINAL '!$C$13:$M$343,11,0)</f>
        <v>Porcentaje</v>
      </c>
      <c r="T70" s="259" t="e">
        <f>VLOOKUP(L70,'PLAN INDICATIVO ORIGINAL '!$C$13:$M$343,12,0)</f>
        <v>#REF!</v>
      </c>
      <c r="U70" s="259">
        <f t="shared" ref="U70:Z70" si="124">+N70</f>
        <v>0</v>
      </c>
      <c r="V70" s="259">
        <f t="shared" si="124"/>
        <v>0</v>
      </c>
      <c r="W70" s="259">
        <f t="shared" si="124"/>
        <v>0.1</v>
      </c>
      <c r="X70" s="259">
        <f t="shared" si="124"/>
        <v>0.12</v>
      </c>
      <c r="Y70" s="259">
        <f t="shared" si="124"/>
        <v>0.22</v>
      </c>
      <c r="Z70" s="259" t="str">
        <f t="shared" si="124"/>
        <v>Porcentaje</v>
      </c>
      <c r="AA70" s="254" t="str">
        <f>+'PLAN INDICATIVO ORIGINAL '!C99</f>
        <v>P248</v>
      </c>
      <c r="AB70" s="254" t="str">
        <f>+'PLAN INDICATIVO ORIGINAL '!D99</f>
        <v>Funcionarios del CCV seleccionados para realizar el V curso Técnico Laboral por competencias en Adiestramiento y Manejo Canino</v>
      </c>
      <c r="AC70" s="59" t="str">
        <f>VLOOKUP(AB70,'PLAN INDICATIVO ORIGINAL '!$D$12:$F$313,3,0)</f>
        <v xml:space="preserve">SUBDIRECCIÓN DE SEGURIDAD Y VIGILANCIA </v>
      </c>
      <c r="AD70" s="59" t="str">
        <f>VLOOKUP(AB70,'PLAN INDICATIVO ORIGINAL '!$D$12:$F$313,3,0)</f>
        <v xml:space="preserve">SUBDIRECCIÓN DE SEGURIDAD Y VIGILANCIA </v>
      </c>
      <c r="AE70" s="59" t="s">
        <v>786</v>
      </c>
      <c r="AF70" s="260">
        <f>VLOOKUP(AA70,'PLAN INDICATIVO ORIGINAL '!$C$13:$M$343,6,0)</f>
        <v>0</v>
      </c>
      <c r="AG70" s="261">
        <f>VLOOKUP(AA70,'PLAN INDICATIVO ORIGINAL '!$C$13:$M$343,7,0)</f>
        <v>25</v>
      </c>
      <c r="AH70" s="261">
        <f>VLOOKUP(AA70,'PLAN INDICATIVO ORIGINAL '!$C$13:$M$343,8,0)</f>
        <v>0</v>
      </c>
      <c r="AI70" s="261">
        <f>VLOOKUP(AA70,'PLAN INDICATIVO ORIGINAL '!$C$13:$M$343,9,0)</f>
        <v>0</v>
      </c>
      <c r="AJ70" s="261">
        <f>VLOOKUP(AA70,'PLAN INDICATIVO ORIGINAL '!$C$13:$M$343,10,0)</f>
        <v>0</v>
      </c>
      <c r="AK70" s="261" t="str">
        <f>VLOOKUP(AA70,'PLAN INDICATIVO ORIGINAL '!$C$13:$M$343,11,0)</f>
        <v>Número</v>
      </c>
      <c r="AL70" s="262" t="e">
        <f>VLOOKUP(AA70,'PLAN INDICATIVO ORIGINAL '!$C$13:$M$343,12,0)</f>
        <v>#REF!</v>
      </c>
      <c r="AM70" s="263">
        <f t="shared" ref="AM70:AR70" si="125">+AF70</f>
        <v>0</v>
      </c>
      <c r="AN70" s="263">
        <f t="shared" si="125"/>
        <v>25</v>
      </c>
      <c r="AO70" s="263">
        <f t="shared" si="125"/>
        <v>0</v>
      </c>
      <c r="AP70" s="263">
        <f t="shared" si="125"/>
        <v>0</v>
      </c>
      <c r="AQ70" s="263">
        <f t="shared" si="125"/>
        <v>0</v>
      </c>
      <c r="AR70" s="263" t="str">
        <f t="shared" si="125"/>
        <v>Número</v>
      </c>
      <c r="AS70" s="264" t="s">
        <v>765</v>
      </c>
      <c r="AV70" s="214" t="s">
        <v>248</v>
      </c>
      <c r="AW70" s="214" t="s">
        <v>237</v>
      </c>
      <c r="AX70" s="214" t="s">
        <v>786</v>
      </c>
      <c r="BI70" s="254">
        <v>22</v>
      </c>
      <c r="BJ70" s="59" t="s">
        <v>237</v>
      </c>
    </row>
    <row r="71" spans="1:62" ht="56.25" customHeight="1" x14ac:dyDescent="0.25">
      <c r="A71" s="254">
        <v>249</v>
      </c>
      <c r="B71" s="254" t="str">
        <f t="shared" si="34"/>
        <v>P249</v>
      </c>
      <c r="C71" s="127" t="s">
        <v>36</v>
      </c>
      <c r="D71" s="283" t="s">
        <v>224</v>
      </c>
      <c r="E71" s="284" t="str">
        <f>+'PLAN INDICATIVO ORIGINAL '!$D$90</f>
        <v xml:space="preserve">SEGURIDAD PENITENCIARIA Y CARCELARIA </v>
      </c>
      <c r="F71" s="256" t="str">
        <f>+'PLAN INDICATIVO ORIGINAL '!$D$91</f>
        <v>SEGURIDAD Y CUSTODIA</v>
      </c>
      <c r="G71" s="256" t="s">
        <v>231</v>
      </c>
      <c r="H71" s="257" t="s">
        <v>232</v>
      </c>
      <c r="I71" s="257" t="s">
        <v>785</v>
      </c>
      <c r="J71" s="265" t="str">
        <f>+'PLAN INDICATIVO ORIGINAL '!$D$93</f>
        <v xml:space="preserve">SEGURIDAD Y VIGILANCIA </v>
      </c>
      <c r="K71" s="265" t="s">
        <v>767</v>
      </c>
      <c r="L71" s="142" t="s">
        <v>234</v>
      </c>
      <c r="M71" s="266" t="str">
        <f>+'PLAN INDICATIVO ORIGINAL '!$E$93</f>
        <v>Porcentaje de ERON clasificados según Ley 1709 de 2014.</v>
      </c>
      <c r="N71" s="267">
        <f>VLOOKUP(L71,'PLAN INDICATIVO ORIGINAL '!$C$13:$M$343,6,0)</f>
        <v>0</v>
      </c>
      <c r="O71" s="267">
        <f>VLOOKUP(L71,'PLAN INDICATIVO ORIGINAL '!$C$13:$M$343,7,0)</f>
        <v>0</v>
      </c>
      <c r="P71" s="267">
        <f>VLOOKUP(L71,'PLAN INDICATIVO ORIGINAL '!$C$13:$M$343,8,0)</f>
        <v>0.1</v>
      </c>
      <c r="Q71" s="267">
        <f>VLOOKUP(L71,'PLAN INDICATIVO ORIGINAL '!$C$13:$M$343,9,0)</f>
        <v>0.12</v>
      </c>
      <c r="R71" s="267">
        <f>VLOOKUP(L71,'PLAN INDICATIVO ORIGINAL '!$C$13:$M$343,10,0)</f>
        <v>0.22</v>
      </c>
      <c r="S71" s="267" t="str">
        <f>VLOOKUP(L71,'PLAN INDICATIVO ORIGINAL '!$C$13:$M$343,11,0)</f>
        <v>Porcentaje</v>
      </c>
      <c r="T71" s="259" t="e">
        <f>VLOOKUP(L71,'PLAN INDICATIVO ORIGINAL '!$C$13:$M$343,12,0)</f>
        <v>#REF!</v>
      </c>
      <c r="U71" s="259">
        <f t="shared" ref="U71:Z71" si="126">+N71*100</f>
        <v>0</v>
      </c>
      <c r="V71" s="259">
        <f t="shared" si="126"/>
        <v>0</v>
      </c>
      <c r="W71" s="259">
        <f t="shared" si="126"/>
        <v>10</v>
      </c>
      <c r="X71" s="259">
        <f t="shared" si="126"/>
        <v>12</v>
      </c>
      <c r="Y71" s="259">
        <f t="shared" si="126"/>
        <v>22</v>
      </c>
      <c r="Z71" s="259" t="e">
        <f t="shared" si="126"/>
        <v>#VALUE!</v>
      </c>
      <c r="AA71" s="254" t="str">
        <f>+'PLAN INDICATIVO ORIGINAL '!C100</f>
        <v>P249</v>
      </c>
      <c r="AB71" s="254" t="str">
        <f>+'PLAN INDICATIVO ORIGINAL '!D100</f>
        <v xml:space="preserve">ERON con mayor vulnerabilidad de acuerdo a las amenazas de origen natural, socionatural y antrópicas, identificados </v>
      </c>
      <c r="AC71" s="59" t="str">
        <f>VLOOKUP(AB71,'PLAN INDICATIVO ORIGINAL '!$D$12:$F$313,3,0)</f>
        <v xml:space="preserve">SUBDIRECCIÓN DE SEGURIDAD Y VIGILANCIA </v>
      </c>
      <c r="AD71" s="59" t="str">
        <f>VLOOKUP(AB71,'PLAN INDICATIVO ORIGINAL '!$D$12:$F$313,3,0)</f>
        <v xml:space="preserve">SUBDIRECCIÓN DE SEGURIDAD Y VIGILANCIA </v>
      </c>
      <c r="AE71" s="59" t="s">
        <v>786</v>
      </c>
      <c r="AF71" s="260">
        <f>VLOOKUP(AA71,'PLAN INDICATIVO ORIGINAL '!$C$13:$M$343,6,0)</f>
        <v>0</v>
      </c>
      <c r="AG71" s="261">
        <f>VLOOKUP(AA71,'PLAN INDICATIVO ORIGINAL '!$C$13:$M$343,7,0)</f>
        <v>30</v>
      </c>
      <c r="AH71" s="261">
        <f>VLOOKUP(AA71,'PLAN INDICATIVO ORIGINAL '!$C$13:$M$343,8,0)</f>
        <v>0</v>
      </c>
      <c r="AI71" s="261">
        <f>VLOOKUP(AA71,'PLAN INDICATIVO ORIGINAL '!$C$13:$M$343,9,0)</f>
        <v>0</v>
      </c>
      <c r="AJ71" s="261">
        <f>VLOOKUP(AA71,'PLAN INDICATIVO ORIGINAL '!$C$13:$M$343,10,0)</f>
        <v>0</v>
      </c>
      <c r="AK71" s="261" t="str">
        <f>VLOOKUP(AA71,'PLAN INDICATIVO ORIGINAL '!$C$13:$M$343,11,0)</f>
        <v>Número</v>
      </c>
      <c r="AL71" s="262" t="e">
        <f>VLOOKUP(AA71,'PLAN INDICATIVO ORIGINAL '!$C$13:$M$343,12,0)</f>
        <v>#REF!</v>
      </c>
      <c r="AM71" s="263">
        <f t="shared" ref="AM71:AR71" si="127">+AF71</f>
        <v>0</v>
      </c>
      <c r="AN71" s="263">
        <f t="shared" si="127"/>
        <v>30</v>
      </c>
      <c r="AO71" s="263">
        <f t="shared" si="127"/>
        <v>0</v>
      </c>
      <c r="AP71" s="263">
        <f t="shared" si="127"/>
        <v>0</v>
      </c>
      <c r="AQ71" s="263">
        <f t="shared" si="127"/>
        <v>0</v>
      </c>
      <c r="AR71" s="263" t="str">
        <f t="shared" si="127"/>
        <v>Número</v>
      </c>
      <c r="AS71" s="264" t="s">
        <v>765</v>
      </c>
      <c r="AV71" s="214" t="s">
        <v>250</v>
      </c>
      <c r="AW71" s="214" t="s">
        <v>237</v>
      </c>
      <c r="AX71" s="214" t="s">
        <v>786</v>
      </c>
      <c r="BI71" s="254">
        <v>23</v>
      </c>
      <c r="BJ71" s="59" t="s">
        <v>237</v>
      </c>
    </row>
    <row r="72" spans="1:62" ht="56.25" customHeight="1" x14ac:dyDescent="0.25">
      <c r="A72" s="254">
        <v>24</v>
      </c>
      <c r="B72" s="254" t="str">
        <f t="shared" si="34"/>
        <v>P24</v>
      </c>
      <c r="C72" s="127" t="s">
        <v>50</v>
      </c>
      <c r="D72" s="283" t="s">
        <v>224</v>
      </c>
      <c r="E72" s="284" t="str">
        <f>+'PLAN INDICATIVO ORIGINAL '!$D$90</f>
        <v xml:space="preserve">SEGURIDAD PENITENCIARIA Y CARCELARIA </v>
      </c>
      <c r="F72" s="256" t="str">
        <f>+'PLAN INDICATIVO ORIGINAL '!$D$91</f>
        <v>SEGURIDAD Y CUSTODIA</v>
      </c>
      <c r="G72" s="256" t="s">
        <v>231</v>
      </c>
      <c r="H72" s="257" t="s">
        <v>232</v>
      </c>
      <c r="I72" s="257" t="s">
        <v>785</v>
      </c>
      <c r="J72" s="265" t="str">
        <f>+'PLAN INDICATIVO ORIGINAL '!$D$93</f>
        <v xml:space="preserve">SEGURIDAD Y VIGILANCIA </v>
      </c>
      <c r="K72" s="265" t="s">
        <v>767</v>
      </c>
      <c r="L72" s="142" t="s">
        <v>234</v>
      </c>
      <c r="M72" s="266" t="str">
        <f>+'PLAN INDICATIVO ORIGINAL '!$E$93</f>
        <v>Porcentaje de ERON clasificados según Ley 1709 de 2014.</v>
      </c>
      <c r="N72" s="267">
        <f>VLOOKUP(L72,'PLAN INDICATIVO ORIGINAL '!$C$13:$M$343,6,0)</f>
        <v>0</v>
      </c>
      <c r="O72" s="267">
        <f>VLOOKUP(L72,'PLAN INDICATIVO ORIGINAL '!$C$13:$M$343,7,0)</f>
        <v>0</v>
      </c>
      <c r="P72" s="267">
        <f>VLOOKUP(L72,'PLAN INDICATIVO ORIGINAL '!$C$13:$M$343,8,0)</f>
        <v>0.1</v>
      </c>
      <c r="Q72" s="267">
        <f>VLOOKUP(L72,'PLAN INDICATIVO ORIGINAL '!$C$13:$M$343,9,0)</f>
        <v>0.12</v>
      </c>
      <c r="R72" s="267">
        <f>VLOOKUP(L72,'PLAN INDICATIVO ORIGINAL '!$C$13:$M$343,10,0)</f>
        <v>0.22</v>
      </c>
      <c r="S72" s="267" t="str">
        <f>VLOOKUP(L72,'PLAN INDICATIVO ORIGINAL '!$C$13:$M$343,11,0)</f>
        <v>Porcentaje</v>
      </c>
      <c r="T72" s="259" t="e">
        <f>VLOOKUP(L72,'PLAN INDICATIVO ORIGINAL '!$C$13:$M$343,12,0)</f>
        <v>#REF!</v>
      </c>
      <c r="U72" s="259">
        <f t="shared" ref="U72:Z72" si="128">+N72*100</f>
        <v>0</v>
      </c>
      <c r="V72" s="259">
        <f t="shared" si="128"/>
        <v>0</v>
      </c>
      <c r="W72" s="259">
        <f t="shared" si="128"/>
        <v>10</v>
      </c>
      <c r="X72" s="259">
        <f t="shared" si="128"/>
        <v>12</v>
      </c>
      <c r="Y72" s="259">
        <f t="shared" si="128"/>
        <v>22</v>
      </c>
      <c r="Z72" s="259" t="e">
        <f t="shared" si="128"/>
        <v>#VALUE!</v>
      </c>
      <c r="AA72" s="254" t="str">
        <f>+'PLAN INDICATIVO ORIGINAL '!C101</f>
        <v>P24</v>
      </c>
      <c r="AB72" s="254" t="str">
        <f>+'PLAN INDICATIVO ORIGINAL '!D101</f>
        <v>ERON con el Servicio de Guía Canino reforzado</v>
      </c>
      <c r="AC72" s="59" t="str">
        <f>VLOOKUP(AB72,'PLAN INDICATIVO ORIGINAL '!$D$12:$F$313,3,0)</f>
        <v xml:space="preserve">SUBDIRECCIÓN DE SEGURIDAD Y VIGILANCIA </v>
      </c>
      <c r="AD72" s="59" t="str">
        <f>VLOOKUP(AB72,'PLAN INDICATIVO ORIGINAL '!$D$12:$F$313,3,0)</f>
        <v xml:space="preserve">SUBDIRECCIÓN DE SEGURIDAD Y VIGILANCIA </v>
      </c>
      <c r="AE72" s="59" t="s">
        <v>786</v>
      </c>
      <c r="AF72" s="260">
        <f>VLOOKUP(AA72,'PLAN INDICATIVO ORIGINAL '!$C$13:$M$343,6,0)</f>
        <v>15</v>
      </c>
      <c r="AG72" s="261">
        <f>VLOOKUP(AA72,'PLAN INDICATIVO ORIGINAL '!$C$13:$M$343,7,0)</f>
        <v>0</v>
      </c>
      <c r="AH72" s="261">
        <f>VLOOKUP(AA72,'PLAN INDICATIVO ORIGINAL '!$C$13:$M$343,8,0)</f>
        <v>0</v>
      </c>
      <c r="AI72" s="261">
        <f>VLOOKUP(AA72,'PLAN INDICATIVO ORIGINAL '!$C$13:$M$343,9,0)</f>
        <v>0</v>
      </c>
      <c r="AJ72" s="261">
        <f>VLOOKUP(AA72,'PLAN INDICATIVO ORIGINAL '!$C$13:$M$343,10,0)</f>
        <v>15</v>
      </c>
      <c r="AK72" s="261" t="str">
        <f>VLOOKUP(AA72,'PLAN INDICATIVO ORIGINAL '!$C$13:$M$343,11,0)</f>
        <v>Número</v>
      </c>
      <c r="AL72" s="262" t="e">
        <f>VLOOKUP(AA72,'PLAN INDICATIVO ORIGINAL '!$C$13:$M$343,12,0)</f>
        <v>#REF!</v>
      </c>
      <c r="AM72" s="263">
        <f t="shared" ref="AM72:AR72" si="129">+AF72</f>
        <v>15</v>
      </c>
      <c r="AN72" s="263">
        <f t="shared" si="129"/>
        <v>0</v>
      </c>
      <c r="AO72" s="263">
        <f t="shared" si="129"/>
        <v>0</v>
      </c>
      <c r="AP72" s="263">
        <f t="shared" si="129"/>
        <v>0</v>
      </c>
      <c r="AQ72" s="263">
        <f t="shared" si="129"/>
        <v>15</v>
      </c>
      <c r="AR72" s="263" t="str">
        <f t="shared" si="129"/>
        <v>Número</v>
      </c>
      <c r="AS72" s="264" t="s">
        <v>765</v>
      </c>
      <c r="AV72" s="214" t="s">
        <v>252</v>
      </c>
      <c r="AW72" s="214" t="s">
        <v>237</v>
      </c>
      <c r="AX72" s="214" t="s">
        <v>786</v>
      </c>
      <c r="BI72" s="254">
        <v>24</v>
      </c>
      <c r="BJ72" s="59" t="s">
        <v>237</v>
      </c>
    </row>
    <row r="73" spans="1:62" ht="56.25" customHeight="1" x14ac:dyDescent="0.25">
      <c r="A73" s="254">
        <v>46</v>
      </c>
      <c r="B73" s="254" t="str">
        <f t="shared" si="34"/>
        <v>P46</v>
      </c>
      <c r="C73" s="127" t="s">
        <v>53</v>
      </c>
      <c r="D73" s="283" t="s">
        <v>224</v>
      </c>
      <c r="E73" s="284" t="str">
        <f>+'PLAN INDICATIVO ORIGINAL '!$D$90</f>
        <v xml:space="preserve">SEGURIDAD PENITENCIARIA Y CARCELARIA </v>
      </c>
      <c r="F73" s="256" t="str">
        <f>+'PLAN INDICATIVO ORIGINAL '!$D$91</f>
        <v>SEGURIDAD Y CUSTODIA</v>
      </c>
      <c r="G73" s="256" t="s">
        <v>231</v>
      </c>
      <c r="H73" s="257" t="s">
        <v>232</v>
      </c>
      <c r="I73" s="257" t="s">
        <v>785</v>
      </c>
      <c r="J73" s="265" t="str">
        <f>+'PLAN INDICATIVO ORIGINAL '!$D$93</f>
        <v xml:space="preserve">SEGURIDAD Y VIGILANCIA </v>
      </c>
      <c r="K73" s="265" t="s">
        <v>767</v>
      </c>
      <c r="L73" s="142" t="s">
        <v>234</v>
      </c>
      <c r="M73" s="266" t="str">
        <f>+'PLAN INDICATIVO ORIGINAL '!$E$93</f>
        <v>Porcentaje de ERON clasificados según Ley 1709 de 2014.</v>
      </c>
      <c r="N73" s="267">
        <f>VLOOKUP(L73,'PLAN INDICATIVO ORIGINAL '!$C$13:$M$343,6,0)</f>
        <v>0</v>
      </c>
      <c r="O73" s="267">
        <f>VLOOKUP(L73,'PLAN INDICATIVO ORIGINAL '!$C$13:$M$343,7,0)</f>
        <v>0</v>
      </c>
      <c r="P73" s="267">
        <f>VLOOKUP(L73,'PLAN INDICATIVO ORIGINAL '!$C$13:$M$343,8,0)</f>
        <v>0.1</v>
      </c>
      <c r="Q73" s="267">
        <f>VLOOKUP(L73,'PLAN INDICATIVO ORIGINAL '!$C$13:$M$343,9,0)</f>
        <v>0.12</v>
      </c>
      <c r="R73" s="267">
        <f>VLOOKUP(L73,'PLAN INDICATIVO ORIGINAL '!$C$13:$M$343,10,0)</f>
        <v>0.22</v>
      </c>
      <c r="S73" s="267" t="str">
        <f>VLOOKUP(L73,'PLAN INDICATIVO ORIGINAL '!$C$13:$M$343,11,0)</f>
        <v>Porcentaje</v>
      </c>
      <c r="T73" s="259" t="e">
        <f>VLOOKUP(L73,'PLAN INDICATIVO ORIGINAL '!$C$13:$M$343,12,0)</f>
        <v>#REF!</v>
      </c>
      <c r="U73" s="259">
        <f t="shared" ref="U73:Z73" si="130">+N73*100</f>
        <v>0</v>
      </c>
      <c r="V73" s="259">
        <f t="shared" si="130"/>
        <v>0</v>
      </c>
      <c r="W73" s="259">
        <f t="shared" si="130"/>
        <v>10</v>
      </c>
      <c r="X73" s="259">
        <f t="shared" si="130"/>
        <v>12</v>
      </c>
      <c r="Y73" s="259">
        <f t="shared" si="130"/>
        <v>22</v>
      </c>
      <c r="Z73" s="259" t="e">
        <f t="shared" si="130"/>
        <v>#VALUE!</v>
      </c>
      <c r="AA73" s="254" t="str">
        <f>+'PLAN INDICATIVO ORIGINAL '!C102</f>
        <v>P46</v>
      </c>
      <c r="AB73" s="254" t="str">
        <f>+'PLAN INDICATIVO ORIGINAL '!D102</f>
        <v>Herramienta sistemática de seguimiento y  control del proceso de Seguridad, administrada por la Dirección de Custodia y Vigilancia</v>
      </c>
      <c r="AC73" s="59" t="str">
        <f>VLOOKUP(AB73,'PLAN INDICATIVO ORIGINAL '!$D$12:$F$313,3,0)</f>
        <v xml:space="preserve">SUBDIRECCIÓN DE SEGURIDAD Y VIGILANCIA </v>
      </c>
      <c r="AD73" s="59" t="str">
        <f>VLOOKUP(AB73,'PLAN INDICATIVO ORIGINAL '!$D$12:$F$313,3,0)</f>
        <v xml:space="preserve">SUBDIRECCIÓN DE SEGURIDAD Y VIGILANCIA </v>
      </c>
      <c r="AE73" s="59" t="s">
        <v>786</v>
      </c>
      <c r="AF73" s="260">
        <f>VLOOKUP(AA73,'PLAN INDICATIVO ORIGINAL '!$C$13:$M$343,6,0)</f>
        <v>1</v>
      </c>
      <c r="AG73" s="261">
        <f>VLOOKUP(AA73,'PLAN INDICATIVO ORIGINAL '!$C$13:$M$343,7,0)</f>
        <v>0</v>
      </c>
      <c r="AH73" s="261">
        <f>VLOOKUP(AA73,'PLAN INDICATIVO ORIGINAL '!$C$13:$M$343,8,0)</f>
        <v>0</v>
      </c>
      <c r="AI73" s="261">
        <f>VLOOKUP(AA73,'PLAN INDICATIVO ORIGINAL '!$C$13:$M$343,9,0)</f>
        <v>0</v>
      </c>
      <c r="AJ73" s="261">
        <f>VLOOKUP(AA73,'PLAN INDICATIVO ORIGINAL '!$C$13:$M$343,10,0)</f>
        <v>1</v>
      </c>
      <c r="AK73" s="261" t="str">
        <f>VLOOKUP(AA73,'PLAN INDICATIVO ORIGINAL '!$C$13:$M$343,11,0)</f>
        <v>Número</v>
      </c>
      <c r="AL73" s="262" t="e">
        <f>VLOOKUP(AA73,'PLAN INDICATIVO ORIGINAL '!$C$13:$M$343,12,0)</f>
        <v>#REF!</v>
      </c>
      <c r="AM73" s="263">
        <f t="shared" ref="AM73:AR73" si="131">+AF73</f>
        <v>1</v>
      </c>
      <c r="AN73" s="263">
        <f t="shared" si="131"/>
        <v>0</v>
      </c>
      <c r="AO73" s="263">
        <f t="shared" si="131"/>
        <v>0</v>
      </c>
      <c r="AP73" s="263">
        <f t="shared" si="131"/>
        <v>0</v>
      </c>
      <c r="AQ73" s="263">
        <f t="shared" si="131"/>
        <v>1</v>
      </c>
      <c r="AR73" s="263" t="str">
        <f t="shared" si="131"/>
        <v>Número</v>
      </c>
      <c r="AS73" s="264" t="s">
        <v>765</v>
      </c>
      <c r="AV73" s="214" t="s">
        <v>254</v>
      </c>
      <c r="AW73" s="214" t="s">
        <v>237</v>
      </c>
      <c r="AX73" s="214" t="s">
        <v>786</v>
      </c>
      <c r="BI73" s="254">
        <v>46</v>
      </c>
      <c r="BJ73" s="59" t="s">
        <v>237</v>
      </c>
    </row>
    <row r="74" spans="1:62" ht="56.25" customHeight="1" x14ac:dyDescent="0.25">
      <c r="A74" s="254">
        <v>56</v>
      </c>
      <c r="B74" s="254" t="str">
        <f t="shared" si="34"/>
        <v>P56</v>
      </c>
      <c r="C74" s="127" t="s">
        <v>56</v>
      </c>
      <c r="D74" s="283" t="s">
        <v>224</v>
      </c>
      <c r="E74" s="284" t="str">
        <f>+'PLAN INDICATIVO ORIGINAL '!$D$90</f>
        <v xml:space="preserve">SEGURIDAD PENITENCIARIA Y CARCELARIA </v>
      </c>
      <c r="F74" s="256" t="str">
        <f>+'PLAN INDICATIVO ORIGINAL '!$D$91</f>
        <v>SEGURIDAD Y CUSTODIA</v>
      </c>
      <c r="G74" s="256" t="s">
        <v>231</v>
      </c>
      <c r="H74" s="257" t="s">
        <v>232</v>
      </c>
      <c r="I74" s="257" t="s">
        <v>785</v>
      </c>
      <c r="J74" s="265" t="str">
        <f>+'PLAN INDICATIVO ORIGINAL '!$D$93</f>
        <v xml:space="preserve">SEGURIDAD Y VIGILANCIA </v>
      </c>
      <c r="K74" s="265" t="s">
        <v>767</v>
      </c>
      <c r="L74" s="142" t="s">
        <v>234</v>
      </c>
      <c r="M74" s="266" t="str">
        <f>+'PLAN INDICATIVO ORIGINAL '!$E$93</f>
        <v>Porcentaje de ERON clasificados según Ley 1709 de 2014.</v>
      </c>
      <c r="N74" s="267">
        <f>VLOOKUP(L74,'PLAN INDICATIVO ORIGINAL '!$C$13:$M$343,6,0)</f>
        <v>0</v>
      </c>
      <c r="O74" s="267">
        <f>VLOOKUP(L74,'PLAN INDICATIVO ORIGINAL '!$C$13:$M$343,7,0)</f>
        <v>0</v>
      </c>
      <c r="P74" s="267">
        <f>VLOOKUP(L74,'PLAN INDICATIVO ORIGINAL '!$C$13:$M$343,8,0)</f>
        <v>0.1</v>
      </c>
      <c r="Q74" s="267">
        <f>VLOOKUP(L74,'PLAN INDICATIVO ORIGINAL '!$C$13:$M$343,9,0)</f>
        <v>0.12</v>
      </c>
      <c r="R74" s="267">
        <f>VLOOKUP(L74,'PLAN INDICATIVO ORIGINAL '!$C$13:$M$343,10,0)</f>
        <v>0.22</v>
      </c>
      <c r="S74" s="267" t="str">
        <f>VLOOKUP(L74,'PLAN INDICATIVO ORIGINAL '!$C$13:$M$343,11,0)</f>
        <v>Porcentaje</v>
      </c>
      <c r="T74" s="259" t="e">
        <f>VLOOKUP(L74,'PLAN INDICATIVO ORIGINAL '!$C$13:$M$343,12,0)</f>
        <v>#REF!</v>
      </c>
      <c r="U74" s="259">
        <f t="shared" ref="U74:Z74" si="132">+N74*100</f>
        <v>0</v>
      </c>
      <c r="V74" s="259">
        <f t="shared" si="132"/>
        <v>0</v>
      </c>
      <c r="W74" s="259">
        <f t="shared" si="132"/>
        <v>10</v>
      </c>
      <c r="X74" s="259">
        <f t="shared" si="132"/>
        <v>12</v>
      </c>
      <c r="Y74" s="259">
        <f t="shared" si="132"/>
        <v>22</v>
      </c>
      <c r="Z74" s="259" t="e">
        <f t="shared" si="132"/>
        <v>#VALUE!</v>
      </c>
      <c r="AA74" s="254" t="str">
        <f>+'PLAN INDICATIVO ORIGINAL '!C103</f>
        <v>P56</v>
      </c>
      <c r="AB74" s="254" t="str">
        <f>+'PLAN INDICATIVO ORIGINAL '!D103</f>
        <v xml:space="preserve">Máximo de Internos Indocumentados </v>
      </c>
      <c r="AC74" s="59" t="str">
        <f>VLOOKUP(AB74,'PLAN INDICATIVO ORIGINAL '!$D$12:$F$313,3,0)</f>
        <v xml:space="preserve">SUBDIRECCIÓN DE SEGURIDAD Y VIGILANCIA </v>
      </c>
      <c r="AD74" s="59" t="str">
        <f>VLOOKUP(AB74,'PLAN INDICATIVO ORIGINAL '!$D$12:$F$313,3,0)</f>
        <v xml:space="preserve">SUBDIRECCIÓN DE SEGURIDAD Y VIGILANCIA </v>
      </c>
      <c r="AE74" s="59" t="s">
        <v>786</v>
      </c>
      <c r="AF74" s="260">
        <f>VLOOKUP(AA74,'PLAN INDICATIVO ORIGINAL '!$C$13:$M$343,6,0)</f>
        <v>110</v>
      </c>
      <c r="AG74" s="261">
        <f>VLOOKUP(AA74,'PLAN INDICATIVO ORIGINAL '!$C$13:$M$343,7,0)</f>
        <v>0</v>
      </c>
      <c r="AH74" s="261">
        <f>VLOOKUP(AA74,'PLAN INDICATIVO ORIGINAL '!$C$13:$M$343,8,0)</f>
        <v>0</v>
      </c>
      <c r="AI74" s="261">
        <f>VLOOKUP(AA74,'PLAN INDICATIVO ORIGINAL '!$C$13:$M$343,9,0)</f>
        <v>0</v>
      </c>
      <c r="AJ74" s="261">
        <f>VLOOKUP(AA74,'PLAN INDICATIVO ORIGINAL '!$C$13:$M$343,10,0)</f>
        <v>110</v>
      </c>
      <c r="AK74" s="261" t="str">
        <f>VLOOKUP(AA74,'PLAN INDICATIVO ORIGINAL '!$C$13:$M$343,11,0)</f>
        <v>Número</v>
      </c>
      <c r="AL74" s="262" t="e">
        <f>VLOOKUP(AA74,'PLAN INDICATIVO ORIGINAL '!$C$13:$M$343,12,0)</f>
        <v>#REF!</v>
      </c>
      <c r="AM74" s="263">
        <f t="shared" ref="AM74:AR74" si="133">+AF74</f>
        <v>110</v>
      </c>
      <c r="AN74" s="263">
        <f t="shared" si="133"/>
        <v>0</v>
      </c>
      <c r="AO74" s="263">
        <f t="shared" si="133"/>
        <v>0</v>
      </c>
      <c r="AP74" s="263">
        <f t="shared" si="133"/>
        <v>0</v>
      </c>
      <c r="AQ74" s="263">
        <f t="shared" si="133"/>
        <v>110</v>
      </c>
      <c r="AR74" s="263" t="str">
        <f t="shared" si="133"/>
        <v>Número</v>
      </c>
      <c r="AS74" s="264" t="s">
        <v>765</v>
      </c>
      <c r="AV74" s="214" t="s">
        <v>256</v>
      </c>
      <c r="AW74" s="214" t="s">
        <v>237</v>
      </c>
      <c r="AX74" s="214" t="s">
        <v>786</v>
      </c>
      <c r="BI74" s="254">
        <v>56</v>
      </c>
      <c r="BJ74" s="59" t="s">
        <v>237</v>
      </c>
    </row>
    <row r="75" spans="1:62" ht="56.25" customHeight="1" x14ac:dyDescent="0.25">
      <c r="A75" s="254">
        <v>127</v>
      </c>
      <c r="B75" s="254" t="str">
        <f t="shared" si="34"/>
        <v>P127</v>
      </c>
      <c r="C75" s="127" t="s">
        <v>59</v>
      </c>
      <c r="D75" s="283" t="s">
        <v>224</v>
      </c>
      <c r="E75" s="284" t="str">
        <f>+'PLAN INDICATIVO ORIGINAL '!$D$90</f>
        <v xml:space="preserve">SEGURIDAD PENITENCIARIA Y CARCELARIA </v>
      </c>
      <c r="F75" s="256" t="str">
        <f>+'PLAN INDICATIVO ORIGINAL '!$D$91</f>
        <v>SEGURIDAD Y CUSTODIA</v>
      </c>
      <c r="G75" s="256" t="s">
        <v>231</v>
      </c>
      <c r="H75" s="257" t="s">
        <v>232</v>
      </c>
      <c r="I75" s="257" t="s">
        <v>785</v>
      </c>
      <c r="J75" s="265" t="str">
        <f>+'PLAN INDICATIVO ORIGINAL '!$D$93</f>
        <v xml:space="preserve">SEGURIDAD Y VIGILANCIA </v>
      </c>
      <c r="K75" s="265" t="s">
        <v>767</v>
      </c>
      <c r="L75" s="142" t="str">
        <f>+'PLAN INDICATIVO ORIGINAL '!$C$94</f>
        <v>I13</v>
      </c>
      <c r="M75" s="266" t="str">
        <f>+'PLAN INDICATIVO ORIGINAL '!$E$94</f>
        <v>Porcentaje de novedades que alteran el orden Interno y Externo de los ERON</v>
      </c>
      <c r="N75" s="285">
        <f>VLOOKUP(L75,'PLAN INDICATIVO ORIGINAL '!$C$13:$M$343,6,0)</f>
        <v>0.187</v>
      </c>
      <c r="O75" s="285">
        <f>VLOOKUP(L75,'PLAN INDICATIVO ORIGINAL '!$C$13:$M$343,7,0)</f>
        <v>0.18</v>
      </c>
      <c r="P75" s="285">
        <f>VLOOKUP(L75,'PLAN INDICATIVO ORIGINAL '!$C$13:$M$343,8,0)</f>
        <v>0.17499999999999999</v>
      </c>
      <c r="Q75" s="285">
        <f>VLOOKUP(L75,'PLAN INDICATIVO ORIGINAL '!$C$13:$M$343,9,0)</f>
        <v>0.17</v>
      </c>
      <c r="R75" s="285">
        <f>VLOOKUP(L75,'PLAN INDICATIVO ORIGINAL '!$C$13:$M$343,10,0)</f>
        <v>0.17</v>
      </c>
      <c r="S75" s="285" t="str">
        <f>VLOOKUP(L75,'PLAN INDICATIVO ORIGINAL '!$C$13:$M$343,11,0)</f>
        <v>Porcentaje</v>
      </c>
      <c r="T75" s="259" t="e">
        <f>VLOOKUP(L75,'PLAN INDICATIVO ORIGINAL '!$C$13:$M$343,12,0)</f>
        <v>#REF!</v>
      </c>
      <c r="U75" s="286">
        <f t="shared" ref="U75:Z75" si="134">+N75*100</f>
        <v>18.7</v>
      </c>
      <c r="V75" s="286">
        <f t="shared" si="134"/>
        <v>18</v>
      </c>
      <c r="W75" s="286">
        <f t="shared" si="134"/>
        <v>17.5</v>
      </c>
      <c r="X75" s="286">
        <f t="shared" si="134"/>
        <v>17</v>
      </c>
      <c r="Y75" s="286">
        <f t="shared" si="134"/>
        <v>17</v>
      </c>
      <c r="Z75" s="286" t="e">
        <f t="shared" si="134"/>
        <v>#VALUE!</v>
      </c>
      <c r="AA75" s="115" t="str">
        <f>+'PLAN INDICATIVO ORIGINAL '!C104</f>
        <v>P127</v>
      </c>
      <c r="AB75" s="254" t="str">
        <f>+'PLAN INDICATIVO ORIGINAL '!D104</f>
        <v>Operativos de registro y control en los ERON realizados</v>
      </c>
      <c r="AC75" s="59" t="str">
        <f>VLOOKUP(AB75,'PLAN INDICATIVO ORIGINAL '!$D$12:$F$313,3,0)</f>
        <v xml:space="preserve">SUBDIRECCIÓN DE SEGURIDAD Y VIGILANCIA </v>
      </c>
      <c r="AD75" s="59" t="str">
        <f>VLOOKUP(AB75,'PLAN INDICATIVO ORIGINAL '!$D$12:$F$313,3,0)</f>
        <v xml:space="preserve">SUBDIRECCIÓN DE SEGURIDAD Y VIGILANCIA </v>
      </c>
      <c r="AE75" s="59" t="s">
        <v>786</v>
      </c>
      <c r="AF75" s="260">
        <f>VLOOKUP(AA75,'PLAN INDICATIVO ORIGINAL '!$C$13:$M$343,6,0)</f>
        <v>26000</v>
      </c>
      <c r="AG75" s="261">
        <f>VLOOKUP(AA75,'PLAN INDICATIVO ORIGINAL '!$C$13:$M$343,7,0)</f>
        <v>26000</v>
      </c>
      <c r="AH75" s="261">
        <f>VLOOKUP(AA75,'PLAN INDICATIVO ORIGINAL '!$C$13:$M$343,8,0)</f>
        <v>26000</v>
      </c>
      <c r="AI75" s="261">
        <f>VLOOKUP(AA75,'PLAN INDICATIVO ORIGINAL '!$C$13:$M$343,9,0)</f>
        <v>26000</v>
      </c>
      <c r="AJ75" s="261">
        <f>VLOOKUP(AA75,'PLAN INDICATIVO ORIGINAL '!$C$13:$M$343,10,0)</f>
        <v>104000</v>
      </c>
      <c r="AK75" s="261" t="str">
        <f>VLOOKUP(AA75,'PLAN INDICATIVO ORIGINAL '!$C$13:$M$343,11,0)</f>
        <v>Número</v>
      </c>
      <c r="AL75" s="262" t="e">
        <f>VLOOKUP(AA75,'PLAN INDICATIVO ORIGINAL '!$C$13:$M$343,12,0)</f>
        <v>#REF!</v>
      </c>
      <c r="AM75" s="263">
        <f t="shared" ref="AM75:AR75" si="135">+AF75</f>
        <v>26000</v>
      </c>
      <c r="AN75" s="263">
        <f t="shared" si="135"/>
        <v>26000</v>
      </c>
      <c r="AO75" s="263">
        <f t="shared" si="135"/>
        <v>26000</v>
      </c>
      <c r="AP75" s="263">
        <f t="shared" si="135"/>
        <v>26000</v>
      </c>
      <c r="AQ75" s="263">
        <f t="shared" si="135"/>
        <v>104000</v>
      </c>
      <c r="AR75" s="263" t="str">
        <f t="shared" si="135"/>
        <v>Número</v>
      </c>
      <c r="AS75" s="264" t="s">
        <v>765</v>
      </c>
      <c r="AV75" s="214" t="s">
        <v>258</v>
      </c>
      <c r="AW75" s="214" t="s">
        <v>237</v>
      </c>
      <c r="AX75" s="214" t="s">
        <v>786</v>
      </c>
      <c r="BI75" s="254">
        <v>127</v>
      </c>
      <c r="BJ75" s="59" t="s">
        <v>237</v>
      </c>
    </row>
    <row r="76" spans="1:62" ht="56.25" customHeight="1" x14ac:dyDescent="0.25">
      <c r="A76" s="254">
        <v>128</v>
      </c>
      <c r="B76" s="254" t="str">
        <f t="shared" si="34"/>
        <v>P128</v>
      </c>
      <c r="C76" s="127" t="s">
        <v>65</v>
      </c>
      <c r="D76" s="283" t="s">
        <v>224</v>
      </c>
      <c r="E76" s="284" t="str">
        <f>+'PLAN INDICATIVO ORIGINAL '!$D$90</f>
        <v xml:space="preserve">SEGURIDAD PENITENCIARIA Y CARCELARIA </v>
      </c>
      <c r="F76" s="256" t="str">
        <f>+'PLAN INDICATIVO ORIGINAL '!$D$91</f>
        <v>SEGURIDAD Y CUSTODIA</v>
      </c>
      <c r="G76" s="256" t="s">
        <v>231</v>
      </c>
      <c r="H76" s="257" t="s">
        <v>232</v>
      </c>
      <c r="I76" s="257" t="s">
        <v>785</v>
      </c>
      <c r="J76" s="265" t="str">
        <f>+'PLAN INDICATIVO ORIGINAL '!$D$93</f>
        <v xml:space="preserve">SEGURIDAD Y VIGILANCIA </v>
      </c>
      <c r="K76" s="265" t="s">
        <v>767</v>
      </c>
      <c r="L76" s="142" t="str">
        <f>+'PLAN INDICATIVO ORIGINAL '!$C$94</f>
        <v>I13</v>
      </c>
      <c r="M76" s="266" t="str">
        <f>+'PLAN INDICATIVO ORIGINAL '!$E$94</f>
        <v>Porcentaje de novedades que alteran el orden Interno y Externo de los ERON</v>
      </c>
      <c r="N76" s="285">
        <f>VLOOKUP(L76,'PLAN INDICATIVO ORIGINAL '!$C$13:$M$343,6,0)</f>
        <v>0.187</v>
      </c>
      <c r="O76" s="285">
        <f>VLOOKUP(L76,'PLAN INDICATIVO ORIGINAL '!$C$13:$M$343,7,0)</f>
        <v>0.18</v>
      </c>
      <c r="P76" s="285">
        <f>VLOOKUP(L76,'PLAN INDICATIVO ORIGINAL '!$C$13:$M$343,8,0)</f>
        <v>0.17499999999999999</v>
      </c>
      <c r="Q76" s="285">
        <f>VLOOKUP(L76,'PLAN INDICATIVO ORIGINAL '!$C$13:$M$343,9,0)</f>
        <v>0.17</v>
      </c>
      <c r="R76" s="285">
        <f>VLOOKUP(L76,'PLAN INDICATIVO ORIGINAL '!$C$13:$M$343,10,0)</f>
        <v>0.17</v>
      </c>
      <c r="S76" s="285" t="str">
        <f>VLOOKUP(L76,'PLAN INDICATIVO ORIGINAL '!$C$13:$M$343,11,0)</f>
        <v>Porcentaje</v>
      </c>
      <c r="T76" s="259" t="e">
        <f>VLOOKUP(L76,'PLAN INDICATIVO ORIGINAL '!$C$13:$M$343,12,0)</f>
        <v>#REF!</v>
      </c>
      <c r="U76" s="286">
        <f t="shared" ref="U76:Z76" si="136">+N76*100</f>
        <v>18.7</v>
      </c>
      <c r="V76" s="286">
        <f t="shared" si="136"/>
        <v>18</v>
      </c>
      <c r="W76" s="286">
        <f t="shared" si="136"/>
        <v>17.5</v>
      </c>
      <c r="X76" s="286">
        <f t="shared" si="136"/>
        <v>17</v>
      </c>
      <c r="Y76" s="286">
        <f t="shared" si="136"/>
        <v>17</v>
      </c>
      <c r="Z76" s="286" t="e">
        <f t="shared" si="136"/>
        <v>#VALUE!</v>
      </c>
      <c r="AA76" s="115" t="str">
        <f>+'PLAN INDICATIVO ORIGINAL '!C105</f>
        <v>P128</v>
      </c>
      <c r="AB76" s="254" t="str">
        <f>+'PLAN INDICATIVO ORIGINAL '!D105</f>
        <v>Hechos punibles judicializados en los ERON.</v>
      </c>
      <c r="AC76" s="59" t="str">
        <f>VLOOKUP(AB76,'PLAN INDICATIVO ORIGINAL '!$D$12:$F$313,3,0)</f>
        <v xml:space="preserve">SUBDIRECCIÓN DE SEGURIDAD Y VIGILANCIA </v>
      </c>
      <c r="AD76" s="59" t="str">
        <f>VLOOKUP(AB76,'PLAN INDICATIVO ORIGINAL '!$D$12:$F$313,3,0)</f>
        <v xml:space="preserve">SUBDIRECCIÓN DE SEGURIDAD Y VIGILANCIA </v>
      </c>
      <c r="AE76" s="59" t="s">
        <v>786</v>
      </c>
      <c r="AF76" s="268">
        <f>VLOOKUP(AA76,'PLAN INDICATIVO ORIGINAL '!$C$13:$M$343,6,0)</f>
        <v>1</v>
      </c>
      <c r="AG76" s="269">
        <f>VLOOKUP(AA76,'PLAN INDICATIVO ORIGINAL '!$C$13:$M$343,7,0)</f>
        <v>1</v>
      </c>
      <c r="AH76" s="269">
        <f>VLOOKUP(AA76,'PLAN INDICATIVO ORIGINAL '!$C$13:$M$343,8,0)</f>
        <v>1</v>
      </c>
      <c r="AI76" s="269">
        <f>VLOOKUP(AA76,'PLAN INDICATIVO ORIGINAL '!$C$13:$M$343,9,0)</f>
        <v>1</v>
      </c>
      <c r="AJ76" s="269">
        <f>VLOOKUP(AA76,'PLAN INDICATIVO ORIGINAL '!$C$13:$M$343,10,0)</f>
        <v>1</v>
      </c>
      <c r="AK76" s="269" t="str">
        <f>VLOOKUP(AA76,'PLAN INDICATIVO ORIGINAL '!$C$13:$M$343,11,0)</f>
        <v>Porcentaje</v>
      </c>
      <c r="AL76" s="262" t="e">
        <f>VLOOKUP(AA76,'PLAN INDICATIVO ORIGINAL '!$C$13:$M$343,12,0)</f>
        <v>#REF!</v>
      </c>
      <c r="AM76" s="270">
        <f t="shared" ref="AM76:AR76" si="137">+AF76*100</f>
        <v>100</v>
      </c>
      <c r="AN76" s="270">
        <f t="shared" si="137"/>
        <v>100</v>
      </c>
      <c r="AO76" s="270">
        <f t="shared" si="137"/>
        <v>100</v>
      </c>
      <c r="AP76" s="270">
        <f t="shared" si="137"/>
        <v>100</v>
      </c>
      <c r="AQ76" s="270">
        <f t="shared" si="137"/>
        <v>100</v>
      </c>
      <c r="AR76" s="270" t="e">
        <f t="shared" si="137"/>
        <v>#VALUE!</v>
      </c>
      <c r="AS76" s="264" t="s">
        <v>765</v>
      </c>
      <c r="AV76" s="214" t="s">
        <v>260</v>
      </c>
      <c r="AW76" s="214" t="s">
        <v>237</v>
      </c>
      <c r="AX76" s="214" t="s">
        <v>786</v>
      </c>
      <c r="BI76" s="254">
        <v>128</v>
      </c>
      <c r="BJ76" s="59" t="s">
        <v>237</v>
      </c>
    </row>
    <row r="77" spans="1:62" ht="56.25" customHeight="1" x14ac:dyDescent="0.25">
      <c r="A77" s="254">
        <v>189</v>
      </c>
      <c r="B77" s="254" t="str">
        <f t="shared" si="34"/>
        <v>P189</v>
      </c>
      <c r="C77" s="127" t="s">
        <v>99</v>
      </c>
      <c r="D77" s="283" t="s">
        <v>224</v>
      </c>
      <c r="E77" s="284" t="str">
        <f>+'PLAN INDICATIVO ORIGINAL '!$D$90</f>
        <v xml:space="preserve">SEGURIDAD PENITENCIARIA Y CARCELARIA </v>
      </c>
      <c r="F77" s="256" t="str">
        <f>+'PLAN INDICATIVO ORIGINAL '!$D$91</f>
        <v>SEGURIDAD Y CUSTODIA</v>
      </c>
      <c r="G77" s="256" t="s">
        <v>231</v>
      </c>
      <c r="H77" s="257" t="s">
        <v>232</v>
      </c>
      <c r="I77" s="257" t="s">
        <v>785</v>
      </c>
      <c r="J77" s="265" t="str">
        <f>+'PLAN INDICATIVO ORIGINAL '!$D$93</f>
        <v xml:space="preserve">SEGURIDAD Y VIGILANCIA </v>
      </c>
      <c r="K77" s="265" t="s">
        <v>767</v>
      </c>
      <c r="L77" s="142" t="str">
        <f>+'PLAN INDICATIVO ORIGINAL '!$C$94</f>
        <v>I13</v>
      </c>
      <c r="M77" s="266" t="str">
        <f>+'PLAN INDICATIVO ORIGINAL '!$E$94</f>
        <v>Porcentaje de novedades que alteran el orden Interno y Externo de los ERON</v>
      </c>
      <c r="N77" s="285">
        <f>VLOOKUP(L77,'PLAN INDICATIVO ORIGINAL '!$C$13:$M$343,6,0)</f>
        <v>0.187</v>
      </c>
      <c r="O77" s="285">
        <f>VLOOKUP(L77,'PLAN INDICATIVO ORIGINAL '!$C$13:$M$343,7,0)</f>
        <v>0.18</v>
      </c>
      <c r="P77" s="285">
        <f>VLOOKUP(L77,'PLAN INDICATIVO ORIGINAL '!$C$13:$M$343,8,0)</f>
        <v>0.17499999999999999</v>
      </c>
      <c r="Q77" s="285">
        <f>VLOOKUP(L77,'PLAN INDICATIVO ORIGINAL '!$C$13:$M$343,9,0)</f>
        <v>0.17</v>
      </c>
      <c r="R77" s="285">
        <f>VLOOKUP(L77,'PLAN INDICATIVO ORIGINAL '!$C$13:$M$343,10,0)</f>
        <v>0.17</v>
      </c>
      <c r="S77" s="285" t="str">
        <f>VLOOKUP(L77,'PLAN INDICATIVO ORIGINAL '!$C$13:$M$343,11,0)</f>
        <v>Porcentaje</v>
      </c>
      <c r="T77" s="259" t="e">
        <f>VLOOKUP(L77,'PLAN INDICATIVO ORIGINAL '!$C$13:$M$343,12,0)</f>
        <v>#REF!</v>
      </c>
      <c r="U77" s="286">
        <f t="shared" ref="U77:Z77" si="138">+N77*100</f>
        <v>18.7</v>
      </c>
      <c r="V77" s="286">
        <f t="shared" si="138"/>
        <v>18</v>
      </c>
      <c r="W77" s="286">
        <f t="shared" si="138"/>
        <v>17.5</v>
      </c>
      <c r="X77" s="286">
        <f t="shared" si="138"/>
        <v>17</v>
      </c>
      <c r="Y77" s="286">
        <f t="shared" si="138"/>
        <v>17</v>
      </c>
      <c r="Z77" s="286" t="e">
        <f t="shared" si="138"/>
        <v>#VALUE!</v>
      </c>
      <c r="AA77" s="254" t="str">
        <f>+'PLAN INDICATIVO ORIGINAL '!C106</f>
        <v>P189</v>
      </c>
      <c r="AB77" s="254" t="str">
        <f>+'PLAN INDICATIVO ORIGINAL '!D106</f>
        <v xml:space="preserve">ERON clasificados en atención a los lineamientos diseñados e implementados de acuerdo con Ley 1709 de 2014. </v>
      </c>
      <c r="AC77" s="59" t="str">
        <f>VLOOKUP(AB77,'PLAN INDICATIVO ORIGINAL '!$D$12:$F$313,3,0)</f>
        <v xml:space="preserve">SUBDIRECCIÓN DE SEGURIDAD Y VIGILANCIA </v>
      </c>
      <c r="AD77" s="59" t="str">
        <f>VLOOKUP(AB77,'PLAN INDICATIVO ORIGINAL '!$D$12:$F$313,3,0)</f>
        <v xml:space="preserve">SUBDIRECCIÓN DE SEGURIDAD Y VIGILANCIA </v>
      </c>
      <c r="AE77" s="59" t="s">
        <v>786</v>
      </c>
      <c r="AF77" s="260">
        <f>VLOOKUP(AA77,'PLAN INDICATIVO ORIGINAL '!$C$13:$M$343,6,0)</f>
        <v>0</v>
      </c>
      <c r="AG77" s="261">
        <f>VLOOKUP(AA77,'PLAN INDICATIVO ORIGINAL '!$C$13:$M$343,7,0)</f>
        <v>10</v>
      </c>
      <c r="AH77" s="261">
        <f>VLOOKUP(AA77,'PLAN INDICATIVO ORIGINAL '!$C$13:$M$343,8,0)</f>
        <v>12</v>
      </c>
      <c r="AI77" s="261">
        <f>VLOOKUP(AA77,'PLAN INDICATIVO ORIGINAL '!$C$13:$M$343,9,0)</f>
        <v>60</v>
      </c>
      <c r="AJ77" s="261">
        <f>VLOOKUP(AA77,'PLAN INDICATIVO ORIGINAL '!$C$13:$M$343,10,0)</f>
        <v>82</v>
      </c>
      <c r="AK77" s="261" t="str">
        <f>VLOOKUP(AA77,'PLAN INDICATIVO ORIGINAL '!$C$13:$M$343,11,0)</f>
        <v>Número</v>
      </c>
      <c r="AL77" s="262" t="e">
        <f>VLOOKUP(AA77,'PLAN INDICATIVO ORIGINAL '!$C$13:$M$343,12,0)</f>
        <v>#REF!</v>
      </c>
      <c r="AM77" s="263">
        <f t="shared" ref="AM77:AR77" si="139">+AF77</f>
        <v>0</v>
      </c>
      <c r="AN77" s="263">
        <f t="shared" si="139"/>
        <v>10</v>
      </c>
      <c r="AO77" s="263">
        <f t="shared" si="139"/>
        <v>12</v>
      </c>
      <c r="AP77" s="263">
        <f t="shared" si="139"/>
        <v>60</v>
      </c>
      <c r="AQ77" s="263">
        <f t="shared" si="139"/>
        <v>82</v>
      </c>
      <c r="AR77" s="263" t="str">
        <f t="shared" si="139"/>
        <v>Número</v>
      </c>
      <c r="AS77" s="264" t="s">
        <v>765</v>
      </c>
      <c r="AV77" s="214" t="s">
        <v>262</v>
      </c>
      <c r="AW77" s="214" t="s">
        <v>237</v>
      </c>
      <c r="AX77" s="214" t="s">
        <v>786</v>
      </c>
      <c r="BI77" s="254">
        <v>189</v>
      </c>
      <c r="BJ77" s="59" t="s">
        <v>237</v>
      </c>
    </row>
    <row r="78" spans="1:62" ht="56.25" customHeight="1" x14ac:dyDescent="0.25">
      <c r="A78" s="254">
        <v>241</v>
      </c>
      <c r="B78" s="254" t="str">
        <f t="shared" si="34"/>
        <v>P241</v>
      </c>
      <c r="C78" s="127" t="s">
        <v>787</v>
      </c>
      <c r="D78" s="283" t="s">
        <v>224</v>
      </c>
      <c r="E78" s="284" t="str">
        <f>+'PLAN INDICATIVO ORIGINAL '!$D$90</f>
        <v xml:space="preserve">SEGURIDAD PENITENCIARIA Y CARCELARIA </v>
      </c>
      <c r="F78" s="256" t="str">
        <f>+'PLAN INDICATIVO ORIGINAL '!$D$91</f>
        <v>SEGURIDAD Y CUSTODIA</v>
      </c>
      <c r="G78" s="256" t="s">
        <v>231</v>
      </c>
      <c r="H78" s="257" t="s">
        <v>232</v>
      </c>
      <c r="I78" s="257" t="s">
        <v>785</v>
      </c>
      <c r="J78" s="265" t="str">
        <f>+'PLAN INDICATIVO ORIGINAL '!$D$93</f>
        <v xml:space="preserve">SEGURIDAD Y VIGILANCIA </v>
      </c>
      <c r="K78" s="265"/>
      <c r="L78" s="287"/>
      <c r="M78" s="287"/>
      <c r="N78" s="259"/>
      <c r="O78" s="259"/>
      <c r="P78" s="259"/>
      <c r="Q78" s="259"/>
      <c r="R78" s="259"/>
      <c r="S78" s="259"/>
      <c r="T78" s="259" t="s">
        <v>774</v>
      </c>
      <c r="U78" s="259"/>
      <c r="V78" s="259"/>
      <c r="W78" s="259"/>
      <c r="X78" s="259"/>
      <c r="Y78" s="259"/>
      <c r="Z78" s="259"/>
      <c r="AA78" s="254" t="str">
        <f>+'PLAN INDICATIVO ORIGINAL '!C107</f>
        <v>P241</v>
      </c>
      <c r="AB78" s="254" t="str">
        <f>+'PLAN INDICATIVO ORIGINAL '!D107</f>
        <v>Acompañamiento para la formulación de la política sectorial de Gestión de Riesgo diseñada por el Ministerio de Justicia y del Derecho.</v>
      </c>
      <c r="AC78" s="59" t="str">
        <f>VLOOKUP(AB78,'PLAN INDICATIVO ORIGINAL '!$D$12:$F$313,3,0)</f>
        <v xml:space="preserve">SUBDIRECCIÓN DE SEGURIDAD Y VIGILANCIA </v>
      </c>
      <c r="AD78" s="59" t="str">
        <f>VLOOKUP(AB78,'PLAN INDICATIVO ORIGINAL '!$D$12:$F$313,3,0)</f>
        <v xml:space="preserve">SUBDIRECCIÓN DE SEGURIDAD Y VIGILANCIA </v>
      </c>
      <c r="AE78" s="59" t="s">
        <v>786</v>
      </c>
      <c r="AF78" s="260">
        <f>VLOOKUP(AA78,'PLAN INDICATIVO ORIGINAL '!$C$13:$M$343,6,0)</f>
        <v>0</v>
      </c>
      <c r="AG78" s="261">
        <f>VLOOKUP(AA78,'PLAN INDICATIVO ORIGINAL '!$C$13:$M$343,7,0)</f>
        <v>1</v>
      </c>
      <c r="AH78" s="261">
        <f>VLOOKUP(AA78,'PLAN INDICATIVO ORIGINAL '!$C$13:$M$343,8,0)</f>
        <v>0</v>
      </c>
      <c r="AI78" s="261">
        <f>VLOOKUP(AA78,'PLAN INDICATIVO ORIGINAL '!$C$13:$M$343,9,0)</f>
        <v>0</v>
      </c>
      <c r="AJ78" s="261">
        <f>VLOOKUP(AA78,'PLAN INDICATIVO ORIGINAL '!$C$13:$M$343,10,0)</f>
        <v>1</v>
      </c>
      <c r="AK78" s="261" t="str">
        <f>VLOOKUP(AA78,'PLAN INDICATIVO ORIGINAL '!$C$13:$M$343,11,0)</f>
        <v>Número</v>
      </c>
      <c r="AL78" s="262" t="e">
        <f>VLOOKUP(AA78,'PLAN INDICATIVO ORIGINAL '!$C$13:$M$343,12,0)</f>
        <v>#REF!</v>
      </c>
      <c r="AM78" s="263">
        <f t="shared" ref="AM78:AR78" si="140">+AF78</f>
        <v>0</v>
      </c>
      <c r="AN78" s="263">
        <f t="shared" si="140"/>
        <v>1</v>
      </c>
      <c r="AO78" s="263">
        <f t="shared" si="140"/>
        <v>0</v>
      </c>
      <c r="AP78" s="263">
        <f t="shared" si="140"/>
        <v>0</v>
      </c>
      <c r="AQ78" s="263">
        <f t="shared" si="140"/>
        <v>1</v>
      </c>
      <c r="AR78" s="263" t="str">
        <f t="shared" si="140"/>
        <v>Número</v>
      </c>
      <c r="AS78" s="264" t="s">
        <v>765</v>
      </c>
      <c r="AV78" s="214" t="s">
        <v>264</v>
      </c>
      <c r="AW78" s="214" t="s">
        <v>237</v>
      </c>
      <c r="AX78" s="214" t="s">
        <v>786</v>
      </c>
      <c r="BI78" s="254">
        <v>241</v>
      </c>
      <c r="BJ78" s="59" t="s">
        <v>237</v>
      </c>
    </row>
    <row r="79" spans="1:62" ht="56.25" customHeight="1" x14ac:dyDescent="0.25">
      <c r="A79" s="254">
        <v>258</v>
      </c>
      <c r="B79" s="254" t="str">
        <f t="shared" si="34"/>
        <v>P258</v>
      </c>
      <c r="C79" s="127"/>
      <c r="D79" s="283" t="s">
        <v>224</v>
      </c>
      <c r="E79" s="284" t="str">
        <f>+'PLAN INDICATIVO ORIGINAL '!$D$90</f>
        <v xml:space="preserve">SEGURIDAD PENITENCIARIA Y CARCELARIA </v>
      </c>
      <c r="F79" s="256" t="str">
        <f>+'PLAN INDICATIVO ORIGINAL '!$D$91</f>
        <v>SEGURIDAD Y CUSTODIA</v>
      </c>
      <c r="G79" s="256" t="s">
        <v>231</v>
      </c>
      <c r="H79" s="257" t="s">
        <v>232</v>
      </c>
      <c r="I79" s="257" t="s">
        <v>785</v>
      </c>
      <c r="J79" s="265" t="str">
        <f>+'PLAN INDICATIVO ORIGINAL '!$D$93</f>
        <v xml:space="preserve">SEGURIDAD Y VIGILANCIA </v>
      </c>
      <c r="K79" s="265" t="s">
        <v>767</v>
      </c>
      <c r="L79" s="142"/>
      <c r="M79" s="266"/>
      <c r="N79" s="285"/>
      <c r="O79" s="285"/>
      <c r="P79" s="285"/>
      <c r="Q79" s="285"/>
      <c r="R79" s="285"/>
      <c r="S79" s="285"/>
      <c r="T79" s="259"/>
      <c r="U79" s="286"/>
      <c r="V79" s="286"/>
      <c r="W79" s="286"/>
      <c r="X79" s="286"/>
      <c r="Y79" s="286"/>
      <c r="Z79" s="286"/>
      <c r="AA79" s="288" t="s">
        <v>266</v>
      </c>
      <c r="AB79" s="254" t="str">
        <f>+'PLAN INDICATIVO ORIGINAL '!D108</f>
        <v>Dependencias del  CERVI en funcionamiento.</v>
      </c>
      <c r="AC79" s="59" t="str">
        <f>VLOOKUP(AB79,'PLAN INDICATIVO ORIGINAL '!$D$12:$F$313,3,0)</f>
        <v xml:space="preserve">SUBDIRECCIÓN DE SEGURIDAD Y VIGILANCIA </v>
      </c>
      <c r="AD79" s="59" t="str">
        <f>VLOOKUP(AB79,'PLAN INDICATIVO ORIGINAL '!$D$12:$F$313,3,0)</f>
        <v xml:space="preserve">SUBDIRECCIÓN DE SEGURIDAD Y VIGILANCIA </v>
      </c>
      <c r="AE79" s="59" t="s">
        <v>786</v>
      </c>
      <c r="AF79" s="260">
        <f>VLOOKUP(AA79,'PLAN INDICATIVO ORIGINAL '!$C$13:$M$343,6,0)</f>
        <v>0</v>
      </c>
      <c r="AG79" s="261">
        <f>VLOOKUP(AA79,'PLAN INDICATIVO ORIGINAL '!$C$13:$M$343,7,0)</f>
        <v>7</v>
      </c>
      <c r="AH79" s="261">
        <f>VLOOKUP(AA79,'PLAN INDICATIVO ORIGINAL '!$C$13:$M$343,8,0)</f>
        <v>0</v>
      </c>
      <c r="AI79" s="261">
        <f>VLOOKUP(AA79,'PLAN INDICATIVO ORIGINAL '!$C$13:$M$343,9,0)</f>
        <v>0</v>
      </c>
      <c r="AJ79" s="261">
        <f>VLOOKUP(AA79,'PLAN INDICATIVO ORIGINAL '!$C$13:$M$343,10,0)</f>
        <v>7</v>
      </c>
      <c r="AK79" s="261" t="str">
        <f>VLOOKUP(AA79,'PLAN INDICATIVO ORIGINAL '!$C$13:$M$343,11,0)</f>
        <v>Número</v>
      </c>
      <c r="AL79" s="262" t="e">
        <f>VLOOKUP(AA79,'PLAN INDICATIVO ORIGINAL '!$C$13:$M$343,12,0)</f>
        <v>#REF!</v>
      </c>
      <c r="AM79" s="263">
        <f t="shared" ref="AM79:AR79" si="141">+AF79</f>
        <v>0</v>
      </c>
      <c r="AN79" s="263">
        <f t="shared" si="141"/>
        <v>7</v>
      </c>
      <c r="AO79" s="263">
        <f t="shared" si="141"/>
        <v>0</v>
      </c>
      <c r="AP79" s="263">
        <f t="shared" si="141"/>
        <v>0</v>
      </c>
      <c r="AQ79" s="263">
        <f t="shared" si="141"/>
        <v>7</v>
      </c>
      <c r="AR79" s="263" t="str">
        <f t="shared" si="141"/>
        <v>Número</v>
      </c>
      <c r="AS79" s="264" t="s">
        <v>765</v>
      </c>
      <c r="BI79" s="254"/>
      <c r="BJ79" s="59"/>
    </row>
    <row r="80" spans="1:62" ht="56.25" customHeight="1" x14ac:dyDescent="0.25">
      <c r="A80" s="254">
        <v>259</v>
      </c>
      <c r="B80" s="254" t="str">
        <f t="shared" si="34"/>
        <v>P259</v>
      </c>
      <c r="C80" s="127"/>
      <c r="D80" s="283" t="s">
        <v>224</v>
      </c>
      <c r="E80" s="284" t="str">
        <f>+'PLAN INDICATIVO ORIGINAL '!$D$90</f>
        <v xml:space="preserve">SEGURIDAD PENITENCIARIA Y CARCELARIA </v>
      </c>
      <c r="F80" s="256" t="str">
        <f>+'PLAN INDICATIVO ORIGINAL '!$D$91</f>
        <v>SEGURIDAD Y CUSTODIA</v>
      </c>
      <c r="G80" s="256" t="s">
        <v>231</v>
      </c>
      <c r="H80" s="257" t="s">
        <v>232</v>
      </c>
      <c r="I80" s="257" t="s">
        <v>785</v>
      </c>
      <c r="J80" s="265" t="str">
        <f>+'PLAN INDICATIVO ORIGINAL '!$D$93</f>
        <v xml:space="preserve">SEGURIDAD Y VIGILANCIA </v>
      </c>
      <c r="K80" s="265" t="s">
        <v>767</v>
      </c>
      <c r="L80" s="142"/>
      <c r="M80" s="266"/>
      <c r="N80" s="285"/>
      <c r="O80" s="285"/>
      <c r="P80" s="285"/>
      <c r="Q80" s="285"/>
      <c r="R80" s="285"/>
      <c r="S80" s="285"/>
      <c r="T80" s="259"/>
      <c r="U80" s="286"/>
      <c r="V80" s="286"/>
      <c r="W80" s="286"/>
      <c r="X80" s="286"/>
      <c r="Y80" s="286"/>
      <c r="Z80" s="286"/>
      <c r="AA80" s="288" t="s">
        <v>268</v>
      </c>
      <c r="AB80" s="254" t="str">
        <f>+'PLAN INDICATIVO ORIGINAL '!D109</f>
        <v>ERON con funcionarios enlace con el CERVI para desarrollar actividades de vigilancia electrónica  y control a la prisión y detención domiciliaria.</v>
      </c>
      <c r="AC80" s="59" t="str">
        <f>VLOOKUP(AB80,'PLAN INDICATIVO ORIGINAL '!$D$12:$F$313,3,0)</f>
        <v xml:space="preserve">SUBDIRECCIÓN DE SEGURIDAD Y VIGILANCIA </v>
      </c>
      <c r="AD80" s="59" t="str">
        <f>VLOOKUP(AB80,'PLAN INDICATIVO ORIGINAL '!$D$12:$F$313,3,0)</f>
        <v xml:space="preserve">SUBDIRECCIÓN DE SEGURIDAD Y VIGILANCIA </v>
      </c>
      <c r="AE80" s="59" t="s">
        <v>786</v>
      </c>
      <c r="AF80" s="260">
        <f>VLOOKUP(AA80,'PLAN INDICATIVO ORIGINAL '!$C$13:$M$343,6,0)</f>
        <v>0</v>
      </c>
      <c r="AG80" s="261">
        <f>VLOOKUP(AA80,'PLAN INDICATIVO ORIGINAL '!$C$13:$M$343,7,0)</f>
        <v>40</v>
      </c>
      <c r="AH80" s="261">
        <f>VLOOKUP(AA80,'PLAN INDICATIVO ORIGINAL '!$C$13:$M$343,8,0)</f>
        <v>0</v>
      </c>
      <c r="AI80" s="261">
        <f>VLOOKUP(AA80,'PLAN INDICATIVO ORIGINAL '!$C$13:$M$343,9,0)</f>
        <v>0</v>
      </c>
      <c r="AJ80" s="261">
        <f>VLOOKUP(AA80,'PLAN INDICATIVO ORIGINAL '!$C$13:$M$343,10,0)</f>
        <v>40</v>
      </c>
      <c r="AK80" s="261" t="str">
        <f>VLOOKUP(AA80,'PLAN INDICATIVO ORIGINAL '!$C$13:$M$343,11,0)</f>
        <v>Número</v>
      </c>
      <c r="AL80" s="262" t="e">
        <f>VLOOKUP(AA80,'PLAN INDICATIVO ORIGINAL '!$C$13:$M$343,12,0)</f>
        <v>#REF!</v>
      </c>
      <c r="AM80" s="263">
        <f t="shared" ref="AM80:AR80" si="142">+AF80</f>
        <v>0</v>
      </c>
      <c r="AN80" s="263">
        <f t="shared" si="142"/>
        <v>40</v>
      </c>
      <c r="AO80" s="263">
        <f t="shared" si="142"/>
        <v>0</v>
      </c>
      <c r="AP80" s="263">
        <f t="shared" si="142"/>
        <v>0</v>
      </c>
      <c r="AQ80" s="263">
        <f t="shared" si="142"/>
        <v>40</v>
      </c>
      <c r="AR80" s="263" t="str">
        <f t="shared" si="142"/>
        <v>Número</v>
      </c>
      <c r="AS80" s="264" t="s">
        <v>765</v>
      </c>
      <c r="BI80" s="254"/>
      <c r="BJ80" s="59"/>
    </row>
    <row r="81" spans="1:62" ht="56.25" customHeight="1" x14ac:dyDescent="0.25">
      <c r="A81" s="254">
        <v>260</v>
      </c>
      <c r="B81" s="254" t="str">
        <f t="shared" si="34"/>
        <v>P260</v>
      </c>
      <c r="C81" s="127"/>
      <c r="D81" s="283" t="s">
        <v>224</v>
      </c>
      <c r="E81" s="284" t="str">
        <f>+'PLAN INDICATIVO ORIGINAL '!$D$90</f>
        <v xml:space="preserve">SEGURIDAD PENITENCIARIA Y CARCELARIA </v>
      </c>
      <c r="F81" s="256" t="str">
        <f>+'PLAN INDICATIVO ORIGINAL '!$D$91</f>
        <v>SEGURIDAD Y CUSTODIA</v>
      </c>
      <c r="G81" s="256" t="s">
        <v>231</v>
      </c>
      <c r="H81" s="257" t="s">
        <v>232</v>
      </c>
      <c r="I81" s="257" t="s">
        <v>785</v>
      </c>
      <c r="J81" s="265" t="str">
        <f>+'PLAN INDICATIVO ORIGINAL '!$D$93</f>
        <v xml:space="preserve">SEGURIDAD Y VIGILANCIA </v>
      </c>
      <c r="K81" s="265" t="s">
        <v>767</v>
      </c>
      <c r="L81" s="142"/>
      <c r="M81" s="266"/>
      <c r="N81" s="285"/>
      <c r="O81" s="285"/>
      <c r="P81" s="285"/>
      <c r="Q81" s="285"/>
      <c r="R81" s="285"/>
      <c r="S81" s="285"/>
      <c r="T81" s="259"/>
      <c r="U81" s="286"/>
      <c r="V81" s="286"/>
      <c r="W81" s="286"/>
      <c r="X81" s="286"/>
      <c r="Y81" s="286"/>
      <c r="Z81" s="286"/>
      <c r="AA81" s="288" t="s">
        <v>270</v>
      </c>
      <c r="AB81" s="254" t="str">
        <f>+'PLAN INDICATIVO ORIGINAL '!D110</f>
        <v xml:space="preserve">Internos con prisión y detención domiciliaria sin vigilancia electrónica, en los Establecimientos de Reclusión de la ciudad de  Bogotá ubicados e identificados o con  novedades </v>
      </c>
      <c r="AC81" s="59" t="str">
        <f>VLOOKUP(AB81,'PLAN INDICATIVO ORIGINAL '!$D$12:$F$313,3,0)</f>
        <v xml:space="preserve">SUBDIRECCIÓN DE SEGURIDAD Y VIGILANCIA </v>
      </c>
      <c r="AD81" s="59" t="str">
        <f>VLOOKUP(AB81,'PLAN INDICATIVO ORIGINAL '!$D$12:$F$313,3,0)</f>
        <v xml:space="preserve">SUBDIRECCIÓN DE SEGURIDAD Y VIGILANCIA </v>
      </c>
      <c r="AE81" s="59" t="s">
        <v>786</v>
      </c>
      <c r="AF81" s="268">
        <f>VLOOKUP(AA81,'PLAN INDICATIVO ORIGINAL '!$C$13:$M$343,6,0)</f>
        <v>0</v>
      </c>
      <c r="AG81" s="269">
        <f>VLOOKUP(AA81,'PLAN INDICATIVO ORIGINAL '!$C$13:$M$343,7,0)</f>
        <v>1</v>
      </c>
      <c r="AH81" s="269">
        <f>VLOOKUP(AA81,'PLAN INDICATIVO ORIGINAL '!$C$13:$M$343,8,0)</f>
        <v>0</v>
      </c>
      <c r="AI81" s="269">
        <f>VLOOKUP(AA81,'PLAN INDICATIVO ORIGINAL '!$C$13:$M$343,9,0)</f>
        <v>0</v>
      </c>
      <c r="AJ81" s="269">
        <f>VLOOKUP(AA81,'PLAN INDICATIVO ORIGINAL '!$C$13:$M$343,10,0)</f>
        <v>1</v>
      </c>
      <c r="AK81" s="269" t="str">
        <f>VLOOKUP(AA81,'PLAN INDICATIVO ORIGINAL '!$C$13:$M$343,11,0)</f>
        <v>Porcentaje</v>
      </c>
      <c r="AL81" s="262" t="e">
        <f>VLOOKUP(AA81,'PLAN INDICATIVO ORIGINAL '!$C$13:$M$343,12,0)</f>
        <v>#REF!</v>
      </c>
      <c r="AM81" s="263">
        <f t="shared" ref="AM81:AR81" si="143">+AF81*100</f>
        <v>0</v>
      </c>
      <c r="AN81" s="263">
        <f t="shared" si="143"/>
        <v>100</v>
      </c>
      <c r="AO81" s="263">
        <f t="shared" si="143"/>
        <v>0</v>
      </c>
      <c r="AP81" s="263">
        <f t="shared" si="143"/>
        <v>0</v>
      </c>
      <c r="AQ81" s="263">
        <f t="shared" si="143"/>
        <v>100</v>
      </c>
      <c r="AR81" s="263" t="e">
        <f t="shared" si="143"/>
        <v>#VALUE!</v>
      </c>
      <c r="AS81" s="264" t="s">
        <v>765</v>
      </c>
      <c r="BI81" s="254"/>
      <c r="BJ81" s="59"/>
    </row>
    <row r="82" spans="1:62" ht="54.75" customHeight="1" x14ac:dyDescent="0.25">
      <c r="A82" s="254">
        <v>2</v>
      </c>
      <c r="B82" s="254" t="str">
        <f t="shared" si="34"/>
        <v>P2</v>
      </c>
      <c r="C82" s="127" t="s">
        <v>33</v>
      </c>
      <c r="D82" s="283" t="s">
        <v>224</v>
      </c>
      <c r="E82" s="284" t="str">
        <f>+'PLAN INDICATIVO ORIGINAL '!$D$90</f>
        <v xml:space="preserve">SEGURIDAD PENITENCIARIA Y CARCELARIA </v>
      </c>
      <c r="F82" s="256" t="str">
        <f>+'PLAN INDICATIVO ORIGINAL '!$D$91</f>
        <v>SEGURIDAD Y CUSTODIA</v>
      </c>
      <c r="G82" s="256" t="s">
        <v>231</v>
      </c>
      <c r="H82" s="257" t="s">
        <v>232</v>
      </c>
      <c r="I82" s="257" t="s">
        <v>788</v>
      </c>
      <c r="J82" s="265" t="str">
        <f>+'PLAN INDICATIVO ORIGINAL '!$D$111</f>
        <v>CUERPO DE CUSTODIA</v>
      </c>
      <c r="K82" s="142" t="s">
        <v>763</v>
      </c>
      <c r="L82" s="142" t="s">
        <v>273</v>
      </c>
      <c r="M82" s="258" t="str">
        <f>+'PLAN INDICATIVO ORIGINAL '!$E$111</f>
        <v>Número de personal del Cuerpo de Custdia y Vigilancia que apoyan los pocesos administrativos en cumplimiento a la misión institucional en los ERON</v>
      </c>
      <c r="N82" s="259">
        <f>VLOOKUP(L82,'PLAN INDICATIVO ORIGINAL '!$C$13:$M$343,6,0)</f>
        <v>3244</v>
      </c>
      <c r="O82" s="259">
        <f>VLOOKUP(L82,'PLAN INDICATIVO ORIGINAL '!$C$13:$M$343,7,0)</f>
        <v>3244</v>
      </c>
      <c r="P82" s="259">
        <f>VLOOKUP(L82,'PLAN INDICATIVO ORIGINAL '!$C$13:$M$343,8,0)</f>
        <v>3244</v>
      </c>
      <c r="Q82" s="259">
        <f>VLOOKUP(L82,'PLAN INDICATIVO ORIGINAL '!$C$13:$M$343,9,0)</f>
        <v>3244</v>
      </c>
      <c r="R82" s="259">
        <f>VLOOKUP(L82,'PLAN INDICATIVO ORIGINAL '!$C$13:$M$343,10,0)</f>
        <v>3244</v>
      </c>
      <c r="S82" s="259" t="str">
        <f>VLOOKUP(L82,'PLAN INDICATIVO ORIGINAL '!$C$13:$M$343,11,0)</f>
        <v>Número</v>
      </c>
      <c r="T82" s="259" t="e">
        <f>VLOOKUP(L82,'PLAN INDICATIVO ORIGINAL '!$C$13:$M$343,12,0)</f>
        <v>#REF!</v>
      </c>
      <c r="U82" s="259">
        <f t="shared" ref="U82:Z82" si="144">+N82</f>
        <v>3244</v>
      </c>
      <c r="V82" s="259">
        <f t="shared" si="144"/>
        <v>3244</v>
      </c>
      <c r="W82" s="259">
        <f t="shared" si="144"/>
        <v>3244</v>
      </c>
      <c r="X82" s="259">
        <f t="shared" si="144"/>
        <v>3244</v>
      </c>
      <c r="Y82" s="259">
        <f t="shared" si="144"/>
        <v>3244</v>
      </c>
      <c r="Z82" s="259" t="str">
        <f t="shared" si="144"/>
        <v>Número</v>
      </c>
      <c r="AA82" s="254" t="str">
        <f>+'PLAN INDICATIVO ORIGINAL '!C112</f>
        <v>P2</v>
      </c>
      <c r="AB82" s="254" t="str">
        <f>+'PLAN INDICATIVO ORIGINAL '!D112</f>
        <v>ERON haciendo uso del modulo Novedad Comando -Asignación Puestos de Servicio del SISISPEC WEB</v>
      </c>
      <c r="AC82" s="59" t="str">
        <f>VLOOKUP(AB82,'PLAN INDICATIVO ORIGINAL '!$D$12:$F$313,3,0)</f>
        <v xml:space="preserve">SUBDIRECCIÓN DE SEGURIDAD Y VIGILANCIA </v>
      </c>
      <c r="AD82" s="59" t="str">
        <f>VLOOKUP(AB82,'PLAN INDICATIVO ORIGINAL '!$D$12:$F$313,3,0)</f>
        <v xml:space="preserve">SUBDIRECCIÓN DE SEGURIDAD Y VIGILANCIA </v>
      </c>
      <c r="AE82" s="59" t="s">
        <v>786</v>
      </c>
      <c r="AF82" s="260">
        <f>VLOOKUP(AA82,'PLAN INDICATIVO ORIGINAL '!$C$13:$M$343,6,0)</f>
        <v>1</v>
      </c>
      <c r="AG82" s="261">
        <f>VLOOKUP(AA82,'PLAN INDICATIVO ORIGINAL '!$C$13:$M$343,7,0)</f>
        <v>0</v>
      </c>
      <c r="AH82" s="261">
        <f>VLOOKUP(AA82,'PLAN INDICATIVO ORIGINAL '!$C$13:$M$343,8,0)</f>
        <v>0</v>
      </c>
      <c r="AI82" s="261">
        <f>VLOOKUP(AA82,'PLAN INDICATIVO ORIGINAL '!$C$13:$M$343,9,0)</f>
        <v>0</v>
      </c>
      <c r="AJ82" s="261">
        <f>VLOOKUP(AA82,'PLAN INDICATIVO ORIGINAL '!$C$13:$M$343,10,0)</f>
        <v>1</v>
      </c>
      <c r="AK82" s="261" t="str">
        <f>VLOOKUP(AA82,'PLAN INDICATIVO ORIGINAL '!$C$13:$M$343,11,0)</f>
        <v>Número</v>
      </c>
      <c r="AL82" s="262" t="e">
        <f>VLOOKUP(AA82,'PLAN INDICATIVO ORIGINAL '!$C$13:$M$343,12,0)</f>
        <v>#REF!</v>
      </c>
      <c r="AM82" s="263">
        <f t="shared" ref="AM82:AR82" si="145">+AF82</f>
        <v>1</v>
      </c>
      <c r="AN82" s="263">
        <f t="shared" si="145"/>
        <v>0</v>
      </c>
      <c r="AO82" s="263">
        <f t="shared" si="145"/>
        <v>0</v>
      </c>
      <c r="AP82" s="263">
        <f t="shared" si="145"/>
        <v>0</v>
      </c>
      <c r="AQ82" s="263">
        <f t="shared" si="145"/>
        <v>1</v>
      </c>
      <c r="AR82" s="263" t="str">
        <f t="shared" si="145"/>
        <v>Número</v>
      </c>
      <c r="AS82" s="264" t="s">
        <v>765</v>
      </c>
      <c r="AV82" s="214" t="s">
        <v>276</v>
      </c>
      <c r="AW82" s="214" t="s">
        <v>237</v>
      </c>
      <c r="AX82" s="214" t="s">
        <v>786</v>
      </c>
      <c r="BI82" s="254">
        <v>2</v>
      </c>
      <c r="BJ82" s="59" t="s">
        <v>275</v>
      </c>
    </row>
    <row r="83" spans="1:62" ht="105" customHeight="1" x14ac:dyDescent="0.25">
      <c r="A83" s="254">
        <v>18</v>
      </c>
      <c r="B83" s="254" t="str">
        <f t="shared" si="34"/>
        <v>P18</v>
      </c>
      <c r="C83" s="127" t="s">
        <v>36</v>
      </c>
      <c r="D83" s="283" t="s">
        <v>224</v>
      </c>
      <c r="E83" s="284" t="str">
        <f>+'PLAN INDICATIVO ORIGINAL '!$D$90</f>
        <v xml:space="preserve">SEGURIDAD PENITENCIARIA Y CARCELARIA </v>
      </c>
      <c r="F83" s="256" t="str">
        <f>+'PLAN INDICATIVO ORIGINAL '!$D$91</f>
        <v>SEGURIDAD Y CUSTODIA</v>
      </c>
      <c r="G83" s="256" t="s">
        <v>231</v>
      </c>
      <c r="H83" s="257" t="s">
        <v>232</v>
      </c>
      <c r="I83" s="257" t="s">
        <v>788</v>
      </c>
      <c r="J83" s="265" t="str">
        <f>+'PLAN INDICATIVO ORIGINAL '!$D$111</f>
        <v>CUERPO DE CUSTODIA</v>
      </c>
      <c r="K83" s="142" t="s">
        <v>763</v>
      </c>
      <c r="L83" s="142" t="s">
        <v>273</v>
      </c>
      <c r="M83" s="258" t="str">
        <f>+'PLAN INDICATIVO ORIGINAL '!$E$111</f>
        <v>Número de personal del Cuerpo de Custdia y Vigilancia que apoyan los pocesos administrativos en cumplimiento a la misión institucional en los ERON</v>
      </c>
      <c r="N83" s="259">
        <f>VLOOKUP(L83,'PLAN INDICATIVO ORIGINAL '!$C$13:$M$343,6,0)</f>
        <v>3244</v>
      </c>
      <c r="O83" s="259">
        <f>VLOOKUP(L83,'PLAN INDICATIVO ORIGINAL '!$C$13:$M$343,7,0)</f>
        <v>3244</v>
      </c>
      <c r="P83" s="259">
        <f>VLOOKUP(L83,'PLAN INDICATIVO ORIGINAL '!$C$13:$M$343,8,0)</f>
        <v>3244</v>
      </c>
      <c r="Q83" s="259">
        <f>VLOOKUP(L83,'PLAN INDICATIVO ORIGINAL '!$C$13:$M$343,9,0)</f>
        <v>3244</v>
      </c>
      <c r="R83" s="259">
        <f>VLOOKUP(L83,'PLAN INDICATIVO ORIGINAL '!$C$13:$M$343,10,0)</f>
        <v>3244</v>
      </c>
      <c r="S83" s="259" t="str">
        <f>VLOOKUP(L83,'PLAN INDICATIVO ORIGINAL '!$C$13:$M$343,11,0)</f>
        <v>Número</v>
      </c>
      <c r="T83" s="259" t="e">
        <f>VLOOKUP(L83,'PLAN INDICATIVO ORIGINAL '!$C$13:$M$343,12,0)</f>
        <v>#REF!</v>
      </c>
      <c r="U83" s="259">
        <f t="shared" ref="U83:Z83" si="146">+N83</f>
        <v>3244</v>
      </c>
      <c r="V83" s="259">
        <f t="shared" si="146"/>
        <v>3244</v>
      </c>
      <c r="W83" s="259">
        <f t="shared" si="146"/>
        <v>3244</v>
      </c>
      <c r="X83" s="259">
        <f t="shared" si="146"/>
        <v>3244</v>
      </c>
      <c r="Y83" s="259">
        <f t="shared" si="146"/>
        <v>3244</v>
      </c>
      <c r="Z83" s="259" t="str">
        <f t="shared" si="146"/>
        <v>Número</v>
      </c>
      <c r="AA83" s="254" t="str">
        <f>+'PLAN INDICATIVO ORIGINAL '!C113</f>
        <v>P18</v>
      </c>
      <c r="AB83" s="254" t="str">
        <f>+'PLAN INDICATIVO ORIGINAL '!D113</f>
        <v>Documento con los requerimientos para el desarrollo de la ETAPA 2 del Modulo Comando-Asignación Puestos de Servicio del SISIPEC WEB,  para llevar el control diario de la distribución del personal del CCV en cada ERON, presentado a la Oficina de Sistemas de la Información.</v>
      </c>
      <c r="AC83" s="59" t="str">
        <f>+'PLAN INDICATIVO ORIGINAL '!F113</f>
        <v xml:space="preserve">SUBDIRECCIÓN DE SEGURIDAD Y VIGILANCIA </v>
      </c>
      <c r="AD83" s="59" t="str">
        <f>+'PLAN INDICATIVO ORIGINAL '!F112</f>
        <v xml:space="preserve">SUBDIRECCIÓN DE SEGURIDAD Y VIGILANCIA </v>
      </c>
      <c r="AE83" s="59" t="s">
        <v>786</v>
      </c>
      <c r="AF83" s="260">
        <f>VLOOKUP(AA83,'PLAN INDICATIVO ORIGINAL '!$C$13:$M$343,6,0)</f>
        <v>1</v>
      </c>
      <c r="AG83" s="261">
        <f>VLOOKUP(AA83,'PLAN INDICATIVO ORIGINAL '!$C$13:$M$343,7,0)</f>
        <v>0</v>
      </c>
      <c r="AH83" s="261">
        <f>VLOOKUP(AA83,'PLAN INDICATIVO ORIGINAL '!$C$13:$M$343,8,0)</f>
        <v>0</v>
      </c>
      <c r="AI83" s="261">
        <f>VLOOKUP(AA83,'PLAN INDICATIVO ORIGINAL '!$C$13:$M$343,9,0)</f>
        <v>0</v>
      </c>
      <c r="AJ83" s="261">
        <f>VLOOKUP(AA83,'PLAN INDICATIVO ORIGINAL '!$C$13:$M$343,10,0)</f>
        <v>1</v>
      </c>
      <c r="AK83" s="261" t="str">
        <f>VLOOKUP(AA83,'PLAN INDICATIVO ORIGINAL '!$C$13:$M$343,11,0)</f>
        <v>Número</v>
      </c>
      <c r="AL83" s="262" t="e">
        <f>VLOOKUP(AA83,'PLAN INDICATIVO ORIGINAL '!$C$13:$M$343,12,0)</f>
        <v>#REF!</v>
      </c>
      <c r="AM83" s="263">
        <f t="shared" ref="AM83:AR83" si="147">+AF83</f>
        <v>1</v>
      </c>
      <c r="AN83" s="263">
        <f t="shared" si="147"/>
        <v>0</v>
      </c>
      <c r="AO83" s="263">
        <f t="shared" si="147"/>
        <v>0</v>
      </c>
      <c r="AP83" s="263">
        <f t="shared" si="147"/>
        <v>0</v>
      </c>
      <c r="AQ83" s="263">
        <f t="shared" si="147"/>
        <v>1</v>
      </c>
      <c r="AR83" s="263" t="str">
        <f t="shared" si="147"/>
        <v>Número</v>
      </c>
      <c r="AS83" s="264" t="s">
        <v>765</v>
      </c>
      <c r="AV83" s="214" t="s">
        <v>278</v>
      </c>
      <c r="AW83" s="214" t="s">
        <v>237</v>
      </c>
      <c r="AX83" s="214" t="s">
        <v>786</v>
      </c>
      <c r="BI83" s="254">
        <v>18</v>
      </c>
      <c r="BJ83" s="59" t="s">
        <v>275</v>
      </c>
    </row>
    <row r="84" spans="1:62" ht="71.25" customHeight="1" x14ac:dyDescent="0.25">
      <c r="A84" s="254">
        <v>129</v>
      </c>
      <c r="B84" s="254"/>
      <c r="C84" s="121" t="s">
        <v>50</v>
      </c>
      <c r="D84" s="283" t="s">
        <v>224</v>
      </c>
      <c r="E84" s="284" t="str">
        <f>+'PLAN INDICATIVO ORIGINAL '!$D$90</f>
        <v xml:space="preserve">SEGURIDAD PENITENCIARIA Y CARCELARIA </v>
      </c>
      <c r="F84" s="256" t="str">
        <f>+'PLAN INDICATIVO ORIGINAL '!$D$91</f>
        <v>SEGURIDAD Y CUSTODIA</v>
      </c>
      <c r="G84" s="256" t="s">
        <v>231</v>
      </c>
      <c r="H84" s="257" t="s">
        <v>232</v>
      </c>
      <c r="I84" s="257" t="s">
        <v>788</v>
      </c>
      <c r="J84" s="265" t="str">
        <f>+'PLAN INDICATIVO ORIGINAL '!$D$111</f>
        <v>CUERPO DE CUSTODIA</v>
      </c>
      <c r="K84" s="142" t="s">
        <v>763</v>
      </c>
      <c r="L84" s="142" t="s">
        <v>273</v>
      </c>
      <c r="M84" s="258" t="str">
        <f>+'PLAN INDICATIVO ORIGINAL '!$E$111</f>
        <v>Número de personal del Cuerpo de Custdia y Vigilancia que apoyan los pocesos administrativos en cumplimiento a la misión institucional en los ERON</v>
      </c>
      <c r="N84" s="259">
        <f>VLOOKUP(L84,'PLAN INDICATIVO ORIGINAL '!$C$13:$M$343,6,0)</f>
        <v>3244</v>
      </c>
      <c r="O84" s="259">
        <f>VLOOKUP(L84,'PLAN INDICATIVO ORIGINAL '!$C$13:$M$343,7,0)</f>
        <v>3244</v>
      </c>
      <c r="P84" s="259">
        <f>VLOOKUP(L84,'PLAN INDICATIVO ORIGINAL '!$C$13:$M$343,8,0)</f>
        <v>3244</v>
      </c>
      <c r="Q84" s="259">
        <f>VLOOKUP(L84,'PLAN INDICATIVO ORIGINAL '!$C$13:$M$343,9,0)</f>
        <v>3244</v>
      </c>
      <c r="R84" s="259">
        <f>VLOOKUP(L84,'PLAN INDICATIVO ORIGINAL '!$C$13:$M$343,10,0)</f>
        <v>3244</v>
      </c>
      <c r="S84" s="259" t="str">
        <f>VLOOKUP(L84,'PLAN INDICATIVO ORIGINAL '!$C$13:$M$343,11,0)</f>
        <v>Número</v>
      </c>
      <c r="T84" s="259" t="e">
        <f>VLOOKUP(L84,'PLAN INDICATIVO ORIGINAL '!$C$13:$M$343,12,0)</f>
        <v>#REF!</v>
      </c>
      <c r="U84" s="259">
        <f t="shared" ref="U84:Z84" si="148">+N84</f>
        <v>3244</v>
      </c>
      <c r="V84" s="259">
        <f t="shared" si="148"/>
        <v>3244</v>
      </c>
      <c r="W84" s="259">
        <f t="shared" si="148"/>
        <v>3244</v>
      </c>
      <c r="X84" s="259">
        <f t="shared" si="148"/>
        <v>3244</v>
      </c>
      <c r="Y84" s="259">
        <f t="shared" si="148"/>
        <v>3244</v>
      </c>
      <c r="Z84" s="259" t="str">
        <f t="shared" si="148"/>
        <v>Número</v>
      </c>
      <c r="AA84" s="274"/>
      <c r="AB84" s="274" t="str">
        <f>+'PLAN INDICATIVO ORIGINAL '!D114</f>
        <v>Encuentro de Comandantes de Vigilancia para fortalecer el proceso de seguridad  penitenciaria y carcelaria realizado</v>
      </c>
      <c r="AC84" s="275" t="str">
        <f>VLOOKUP(AB84,'PLAN INDICATIVO ORIGINAL '!$D$12:$F$313,3,0)</f>
        <v xml:space="preserve">SUBDIRECCIÓN DE SEGURIDAD Y VIGILANCIA </v>
      </c>
      <c r="AD84" s="275" t="str">
        <f>VLOOKUP(AB84,'PLAN INDICATIVO ORIGINAL '!$D$12:$F$313,3,0)</f>
        <v xml:space="preserve">SUBDIRECCIÓN DE SEGURIDAD Y VIGILANCIA </v>
      </c>
      <c r="AE84" s="275" t="s">
        <v>786</v>
      </c>
      <c r="AF84" s="260"/>
      <c r="AG84" s="261"/>
      <c r="AH84" s="261"/>
      <c r="AI84" s="261"/>
      <c r="AJ84" s="261"/>
      <c r="AK84" s="261"/>
      <c r="AL84" s="262"/>
      <c r="AM84" s="263"/>
      <c r="AN84" s="263"/>
      <c r="AO84" s="263"/>
      <c r="AP84" s="263"/>
      <c r="AQ84" s="263"/>
      <c r="AR84" s="263"/>
      <c r="AS84" s="264" t="s">
        <v>765</v>
      </c>
      <c r="AW84" s="214" t="s">
        <v>237</v>
      </c>
      <c r="AX84" s="214" t="s">
        <v>786</v>
      </c>
      <c r="BI84" s="254">
        <v>129</v>
      </c>
      <c r="BJ84" s="59" t="s">
        <v>275</v>
      </c>
    </row>
    <row r="85" spans="1:62" ht="71.25" customHeight="1" x14ac:dyDescent="0.25">
      <c r="A85" s="254">
        <v>130</v>
      </c>
      <c r="B85" s="254" t="str">
        <f t="shared" ref="B85:B245" si="149">+AA85</f>
        <v>P130</v>
      </c>
      <c r="C85" s="121" t="s">
        <v>53</v>
      </c>
      <c r="D85" s="283" t="s">
        <v>224</v>
      </c>
      <c r="E85" s="284" t="str">
        <f>+'PLAN INDICATIVO ORIGINAL '!$D$90</f>
        <v xml:space="preserve">SEGURIDAD PENITENCIARIA Y CARCELARIA </v>
      </c>
      <c r="F85" s="256" t="str">
        <f>+'PLAN INDICATIVO ORIGINAL '!$D$91</f>
        <v>SEGURIDAD Y CUSTODIA</v>
      </c>
      <c r="G85" s="256" t="s">
        <v>231</v>
      </c>
      <c r="H85" s="257" t="s">
        <v>232</v>
      </c>
      <c r="I85" s="257" t="s">
        <v>788</v>
      </c>
      <c r="J85" s="265" t="str">
        <f>+'PLAN INDICATIVO ORIGINAL '!$D$111</f>
        <v>CUERPO DE CUSTODIA</v>
      </c>
      <c r="K85" s="142" t="s">
        <v>763</v>
      </c>
      <c r="L85" s="142" t="s">
        <v>273</v>
      </c>
      <c r="M85" s="258" t="str">
        <f>+'PLAN INDICATIVO ORIGINAL '!$E$111</f>
        <v>Número de personal del Cuerpo de Custdia y Vigilancia que apoyan los pocesos administrativos en cumplimiento a la misión institucional en los ERON</v>
      </c>
      <c r="N85" s="259">
        <f>VLOOKUP(L85,'PLAN INDICATIVO ORIGINAL '!$C$13:$M$343,6,0)</f>
        <v>3244</v>
      </c>
      <c r="O85" s="259">
        <f>VLOOKUP(L85,'PLAN INDICATIVO ORIGINAL '!$C$13:$M$343,7,0)</f>
        <v>3244</v>
      </c>
      <c r="P85" s="259">
        <f>VLOOKUP(L85,'PLAN INDICATIVO ORIGINAL '!$C$13:$M$343,8,0)</f>
        <v>3244</v>
      </c>
      <c r="Q85" s="259">
        <f>VLOOKUP(L85,'PLAN INDICATIVO ORIGINAL '!$C$13:$M$343,9,0)</f>
        <v>3244</v>
      </c>
      <c r="R85" s="259">
        <f>VLOOKUP(L85,'PLAN INDICATIVO ORIGINAL '!$C$13:$M$343,10,0)</f>
        <v>3244</v>
      </c>
      <c r="S85" s="259" t="str">
        <f>VLOOKUP(L85,'PLAN INDICATIVO ORIGINAL '!$C$13:$M$343,11,0)</f>
        <v>Número</v>
      </c>
      <c r="T85" s="259" t="e">
        <f>VLOOKUP(L85,'PLAN INDICATIVO ORIGINAL '!$C$13:$M$343,12,0)</f>
        <v>#REF!</v>
      </c>
      <c r="U85" s="259">
        <f t="shared" ref="U85:Z85" si="150">+N85</f>
        <v>3244</v>
      </c>
      <c r="V85" s="259">
        <f t="shared" si="150"/>
        <v>3244</v>
      </c>
      <c r="W85" s="259">
        <f t="shared" si="150"/>
        <v>3244</v>
      </c>
      <c r="X85" s="259">
        <f t="shared" si="150"/>
        <v>3244</v>
      </c>
      <c r="Y85" s="259">
        <f t="shared" si="150"/>
        <v>3244</v>
      </c>
      <c r="Z85" s="259" t="str">
        <f t="shared" si="150"/>
        <v>Número</v>
      </c>
      <c r="AA85" s="115" t="str">
        <f>+'PLAN INDICATIVO ORIGINAL '!C115</f>
        <v>P130</v>
      </c>
      <c r="AB85" s="254" t="str">
        <f>+'PLAN INDICATIVO ORIGINAL '!D115</f>
        <v>Encuentro de Comandantes  operativos de los Centros de Instrucción  realizado</v>
      </c>
      <c r="AC85" s="59" t="str">
        <f>VLOOKUP(AB85,'PLAN INDICATIVO ORIGINAL '!$D$12:$F$313,3,0)</f>
        <v xml:space="preserve">SUBDIRECCIÓN DE SEGURIDAD Y VIGILANCIA </v>
      </c>
      <c r="AD85" s="59" t="str">
        <f>VLOOKUP(AB85,'PLAN INDICATIVO ORIGINAL '!$D$12:$F$313,3,0)</f>
        <v xml:space="preserve">SUBDIRECCIÓN DE SEGURIDAD Y VIGILANCIA </v>
      </c>
      <c r="AE85" s="59" t="s">
        <v>786</v>
      </c>
      <c r="AF85" s="260">
        <f>VLOOKUP(AA85,'PLAN INDICATIVO ORIGINAL '!$C$13:$M$343,6,0)</f>
        <v>1</v>
      </c>
      <c r="AG85" s="261">
        <f>VLOOKUP(AA85,'PLAN INDICATIVO ORIGINAL '!$C$13:$M$343,7,0)</f>
        <v>1</v>
      </c>
      <c r="AH85" s="261">
        <f>VLOOKUP(AA85,'PLAN INDICATIVO ORIGINAL '!$C$13:$M$343,8,0)</f>
        <v>1</v>
      </c>
      <c r="AI85" s="261">
        <f>VLOOKUP(AA85,'PLAN INDICATIVO ORIGINAL '!$C$13:$M$343,9,0)</f>
        <v>1</v>
      </c>
      <c r="AJ85" s="261">
        <f>VLOOKUP(AA85,'PLAN INDICATIVO ORIGINAL '!$C$13:$M$343,10,0)</f>
        <v>4</v>
      </c>
      <c r="AK85" s="261" t="str">
        <f>VLOOKUP(AA85,'PLAN INDICATIVO ORIGINAL '!$C$13:$M$343,11,0)</f>
        <v>Número</v>
      </c>
      <c r="AL85" s="262" t="e">
        <f>VLOOKUP(AA85,'PLAN INDICATIVO ORIGINAL '!$C$13:$M$343,12,0)</f>
        <v>#REF!</v>
      </c>
      <c r="AM85" s="263">
        <f t="shared" ref="AM85:AR85" si="151">+AF85</f>
        <v>1</v>
      </c>
      <c r="AN85" s="263">
        <f t="shared" si="151"/>
        <v>1</v>
      </c>
      <c r="AO85" s="263">
        <f t="shared" si="151"/>
        <v>1</v>
      </c>
      <c r="AP85" s="263">
        <f t="shared" si="151"/>
        <v>1</v>
      </c>
      <c r="AQ85" s="263">
        <f t="shared" si="151"/>
        <v>4</v>
      </c>
      <c r="AR85" s="263" t="str">
        <f t="shared" si="151"/>
        <v>Número</v>
      </c>
      <c r="AS85" s="264" t="s">
        <v>765</v>
      </c>
      <c r="AV85" s="214" t="s">
        <v>281</v>
      </c>
      <c r="AW85" s="214" t="s">
        <v>237</v>
      </c>
      <c r="AX85" s="214" t="s">
        <v>786</v>
      </c>
      <c r="BI85" s="254">
        <v>130</v>
      </c>
      <c r="BJ85" s="59" t="s">
        <v>275</v>
      </c>
    </row>
    <row r="86" spans="1:62" ht="102" customHeight="1" x14ac:dyDescent="0.25">
      <c r="A86" s="254">
        <v>131</v>
      </c>
      <c r="B86" s="254" t="str">
        <f t="shared" si="149"/>
        <v>P131</v>
      </c>
      <c r="C86" s="289" t="s">
        <v>56</v>
      </c>
      <c r="D86" s="283" t="s">
        <v>224</v>
      </c>
      <c r="E86" s="284" t="str">
        <f>+'PLAN INDICATIVO ORIGINAL '!$D$90</f>
        <v xml:space="preserve">SEGURIDAD PENITENCIARIA Y CARCELARIA </v>
      </c>
      <c r="F86" s="256" t="str">
        <f>+'PLAN INDICATIVO ORIGINAL '!$D$91</f>
        <v>SEGURIDAD Y CUSTODIA</v>
      </c>
      <c r="G86" s="256" t="s">
        <v>231</v>
      </c>
      <c r="H86" s="257" t="s">
        <v>232</v>
      </c>
      <c r="I86" s="257" t="s">
        <v>788</v>
      </c>
      <c r="J86" s="265" t="str">
        <f>+'PLAN INDICATIVO ORIGINAL '!$D$111</f>
        <v>CUERPO DE CUSTODIA</v>
      </c>
      <c r="K86" s="142" t="s">
        <v>763</v>
      </c>
      <c r="L86" s="142" t="s">
        <v>273</v>
      </c>
      <c r="M86" s="258" t="str">
        <f>+'PLAN INDICATIVO ORIGINAL '!$E$111</f>
        <v>Número de personal del Cuerpo de Custdia y Vigilancia que apoyan los pocesos administrativos en cumplimiento a la misión institucional en los ERON</v>
      </c>
      <c r="N86" s="259">
        <f>VLOOKUP(L86,'PLAN INDICATIVO ORIGINAL '!$C$13:$M$343,6,0)</f>
        <v>3244</v>
      </c>
      <c r="O86" s="259">
        <f>VLOOKUP(L86,'PLAN INDICATIVO ORIGINAL '!$C$13:$M$343,7,0)</f>
        <v>3244</v>
      </c>
      <c r="P86" s="259">
        <f>VLOOKUP(L86,'PLAN INDICATIVO ORIGINAL '!$C$13:$M$343,8,0)</f>
        <v>3244</v>
      </c>
      <c r="Q86" s="259">
        <f>VLOOKUP(L86,'PLAN INDICATIVO ORIGINAL '!$C$13:$M$343,9,0)</f>
        <v>3244</v>
      </c>
      <c r="R86" s="259">
        <f>VLOOKUP(L86,'PLAN INDICATIVO ORIGINAL '!$C$13:$M$343,10,0)</f>
        <v>3244</v>
      </c>
      <c r="S86" s="259" t="str">
        <f>VLOOKUP(L86,'PLAN INDICATIVO ORIGINAL '!$C$13:$M$343,11,0)</f>
        <v>Número</v>
      </c>
      <c r="T86" s="259" t="e">
        <f>VLOOKUP(L86,'PLAN INDICATIVO ORIGINAL '!$C$13:$M$343,12,0)</f>
        <v>#REF!</v>
      </c>
      <c r="U86" s="259">
        <f t="shared" ref="U86:Z86" si="152">+N86</f>
        <v>3244</v>
      </c>
      <c r="V86" s="259">
        <f t="shared" si="152"/>
        <v>3244</v>
      </c>
      <c r="W86" s="259">
        <f t="shared" si="152"/>
        <v>3244</v>
      </c>
      <c r="X86" s="259">
        <f t="shared" si="152"/>
        <v>3244</v>
      </c>
      <c r="Y86" s="259">
        <f t="shared" si="152"/>
        <v>3244</v>
      </c>
      <c r="Z86" s="259" t="str">
        <f t="shared" si="152"/>
        <v>Número</v>
      </c>
      <c r="AA86" s="115" t="str">
        <f>+'PLAN INDICATIVO ORIGINAL '!C116</f>
        <v>P131</v>
      </c>
      <c r="AB86" s="254" t="str">
        <f>+'PLAN INDICATIVO ORIGINAL '!D116</f>
        <v>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v>
      </c>
      <c r="AC86" s="59" t="str">
        <f>+'PLAN INDICATIVO ORIGINAL '!F116</f>
        <v xml:space="preserve">SUBDIRECCIÓN DE SEGURIDAD Y VIGILANCIA </v>
      </c>
      <c r="AD86" s="59" t="str">
        <f>+'PLAN INDICATIVO ORIGINAL '!F115</f>
        <v xml:space="preserve">SUBDIRECCIÓN DE SEGURIDAD Y VIGILANCIA </v>
      </c>
      <c r="AE86" s="59" t="s">
        <v>786</v>
      </c>
      <c r="AF86" s="260">
        <f>VLOOKUP(AA86,'PLAN INDICATIVO ORIGINAL '!$C$13:$M$343,6,0)</f>
        <v>2</v>
      </c>
      <c r="AG86" s="261">
        <f>VLOOKUP(AA86,'PLAN INDICATIVO ORIGINAL '!$C$13:$M$343,7,0)</f>
        <v>2</v>
      </c>
      <c r="AH86" s="261">
        <f>VLOOKUP(AA86,'PLAN INDICATIVO ORIGINAL '!$C$13:$M$343,8,0)</f>
        <v>1</v>
      </c>
      <c r="AI86" s="261">
        <f>VLOOKUP(AA86,'PLAN INDICATIVO ORIGINAL '!$C$13:$M$343,9,0)</f>
        <v>0</v>
      </c>
      <c r="AJ86" s="261">
        <f>VLOOKUP(AA86,'PLAN INDICATIVO ORIGINAL '!$C$13:$M$343,10,0)</f>
        <v>5</v>
      </c>
      <c r="AK86" s="261" t="str">
        <f>VLOOKUP(AA86,'PLAN INDICATIVO ORIGINAL '!$C$13:$M$343,11,0)</f>
        <v>Número</v>
      </c>
      <c r="AL86" s="262" t="e">
        <f>VLOOKUP(AA86,'PLAN INDICATIVO ORIGINAL '!$C$13:$M$343,12,0)</f>
        <v>#REF!</v>
      </c>
      <c r="AM86" s="263">
        <f t="shared" ref="AM86:AR86" si="153">+AF86</f>
        <v>2</v>
      </c>
      <c r="AN86" s="263">
        <f t="shared" si="153"/>
        <v>2</v>
      </c>
      <c r="AO86" s="263">
        <f t="shared" si="153"/>
        <v>1</v>
      </c>
      <c r="AP86" s="263">
        <f t="shared" si="153"/>
        <v>0</v>
      </c>
      <c r="AQ86" s="263">
        <f t="shared" si="153"/>
        <v>5</v>
      </c>
      <c r="AR86" s="263" t="str">
        <f t="shared" si="153"/>
        <v>Número</v>
      </c>
      <c r="AS86" s="264" t="s">
        <v>765</v>
      </c>
      <c r="AV86" s="214" t="s">
        <v>283</v>
      </c>
      <c r="AW86" s="214" t="s">
        <v>237</v>
      </c>
      <c r="AX86" s="214" t="s">
        <v>786</v>
      </c>
      <c r="BI86" s="254">
        <v>131</v>
      </c>
      <c r="BJ86" s="59" t="s">
        <v>275</v>
      </c>
    </row>
    <row r="87" spans="1:62" ht="56.25" customHeight="1" x14ac:dyDescent="0.25">
      <c r="A87" s="254">
        <v>132</v>
      </c>
      <c r="B87" s="254" t="str">
        <f t="shared" si="149"/>
        <v>P132</v>
      </c>
      <c r="C87" s="289" t="s">
        <v>59</v>
      </c>
      <c r="D87" s="283" t="s">
        <v>224</v>
      </c>
      <c r="E87" s="284" t="str">
        <f>+'PLAN INDICATIVO ORIGINAL '!$D$90</f>
        <v xml:space="preserve">SEGURIDAD PENITENCIARIA Y CARCELARIA </v>
      </c>
      <c r="F87" s="256" t="str">
        <f>+'PLAN INDICATIVO ORIGINAL '!$D$91</f>
        <v>SEGURIDAD Y CUSTODIA</v>
      </c>
      <c r="G87" s="256" t="s">
        <v>231</v>
      </c>
      <c r="H87" s="257" t="s">
        <v>232</v>
      </c>
      <c r="I87" s="257" t="s">
        <v>788</v>
      </c>
      <c r="J87" s="265" t="str">
        <f>+'PLAN INDICATIVO ORIGINAL '!$D$111</f>
        <v>CUERPO DE CUSTODIA</v>
      </c>
      <c r="K87" s="142" t="s">
        <v>763</v>
      </c>
      <c r="L87" s="142" t="s">
        <v>273</v>
      </c>
      <c r="M87" s="258" t="str">
        <f>+'PLAN INDICATIVO ORIGINAL '!$E$111</f>
        <v>Número de personal del Cuerpo de Custdia y Vigilancia que apoyan los pocesos administrativos en cumplimiento a la misión institucional en los ERON</v>
      </c>
      <c r="N87" s="259">
        <f>VLOOKUP(L87,'PLAN INDICATIVO ORIGINAL '!$C$13:$M$343,6,0)</f>
        <v>3244</v>
      </c>
      <c r="O87" s="259">
        <f>VLOOKUP(L87,'PLAN INDICATIVO ORIGINAL '!$C$13:$M$343,7,0)</f>
        <v>3244</v>
      </c>
      <c r="P87" s="259">
        <f>VLOOKUP(L87,'PLAN INDICATIVO ORIGINAL '!$C$13:$M$343,8,0)</f>
        <v>3244</v>
      </c>
      <c r="Q87" s="259">
        <f>VLOOKUP(L87,'PLAN INDICATIVO ORIGINAL '!$C$13:$M$343,9,0)</f>
        <v>3244</v>
      </c>
      <c r="R87" s="259">
        <f>VLOOKUP(L87,'PLAN INDICATIVO ORIGINAL '!$C$13:$M$343,10,0)</f>
        <v>3244</v>
      </c>
      <c r="S87" s="259" t="str">
        <f>VLOOKUP(L87,'PLAN INDICATIVO ORIGINAL '!$C$13:$M$343,11,0)</f>
        <v>Número</v>
      </c>
      <c r="T87" s="259" t="e">
        <f>VLOOKUP(L87,'PLAN INDICATIVO ORIGINAL '!$C$13:$M$343,12,0)</f>
        <v>#REF!</v>
      </c>
      <c r="U87" s="259">
        <f t="shared" ref="U87:Z87" si="154">+N87</f>
        <v>3244</v>
      </c>
      <c r="V87" s="259">
        <f t="shared" si="154"/>
        <v>3244</v>
      </c>
      <c r="W87" s="259">
        <f t="shared" si="154"/>
        <v>3244</v>
      </c>
      <c r="X87" s="259">
        <f t="shared" si="154"/>
        <v>3244</v>
      </c>
      <c r="Y87" s="259">
        <f t="shared" si="154"/>
        <v>3244</v>
      </c>
      <c r="Z87" s="259" t="str">
        <f t="shared" si="154"/>
        <v>Número</v>
      </c>
      <c r="AA87" s="115" t="str">
        <f>+'PLAN INDICATIVO ORIGINAL '!C117</f>
        <v>P132</v>
      </c>
      <c r="AB87" s="254" t="str">
        <f>+'PLAN INDICATIVO ORIGINAL '!D117</f>
        <v xml:space="preserve">Plan piloto jornada laboral cuerpo de custodia diseñado e implementado </v>
      </c>
      <c r="AC87" s="59" t="str">
        <f>VLOOKUP(AB87,'PLAN INDICATIVO ORIGINAL '!$D$12:$F$313,3,0)</f>
        <v xml:space="preserve">SUBDIRECCIÓN DE SEGURIDAD Y VIGILANCIA </v>
      </c>
      <c r="AD87" s="59" t="str">
        <f>VLOOKUP(AB87,'PLAN INDICATIVO ORIGINAL '!$D$12:$F$313,3,0)</f>
        <v xml:space="preserve">SUBDIRECCIÓN DE SEGURIDAD Y VIGILANCIA </v>
      </c>
      <c r="AE87" s="59" t="s">
        <v>786</v>
      </c>
      <c r="AF87" s="260">
        <f>VLOOKUP(AA87,'PLAN INDICATIVO ORIGINAL '!$C$13:$M$343,6,0)</f>
        <v>1</v>
      </c>
      <c r="AG87" s="261">
        <f>VLOOKUP(AA87,'PLAN INDICATIVO ORIGINAL '!$C$13:$M$343,7,0)</f>
        <v>0</v>
      </c>
      <c r="AH87" s="261">
        <f>VLOOKUP(AA87,'PLAN INDICATIVO ORIGINAL '!$C$13:$M$343,8,0)</f>
        <v>0</v>
      </c>
      <c r="AI87" s="261">
        <f>VLOOKUP(AA87,'PLAN INDICATIVO ORIGINAL '!$C$13:$M$343,9,0)</f>
        <v>0</v>
      </c>
      <c r="AJ87" s="261">
        <f>VLOOKUP(AA87,'PLAN INDICATIVO ORIGINAL '!$C$13:$M$343,10,0)</f>
        <v>1</v>
      </c>
      <c r="AK87" s="261" t="str">
        <f>VLOOKUP(AA87,'PLAN INDICATIVO ORIGINAL '!$C$13:$M$343,11,0)</f>
        <v>Número</v>
      </c>
      <c r="AL87" s="262" t="e">
        <f>VLOOKUP(AA87,'PLAN INDICATIVO ORIGINAL '!$C$13:$M$343,12,0)</f>
        <v>#REF!</v>
      </c>
      <c r="AM87" s="263">
        <f t="shared" ref="AM87:AR87" si="155">+AF87</f>
        <v>1</v>
      </c>
      <c r="AN87" s="263">
        <f t="shared" si="155"/>
        <v>0</v>
      </c>
      <c r="AO87" s="263">
        <f t="shared" si="155"/>
        <v>0</v>
      </c>
      <c r="AP87" s="263">
        <f t="shared" si="155"/>
        <v>0</v>
      </c>
      <c r="AQ87" s="263">
        <f t="shared" si="155"/>
        <v>1</v>
      </c>
      <c r="AR87" s="263" t="str">
        <f t="shared" si="155"/>
        <v>Número</v>
      </c>
      <c r="AS87" s="264" t="s">
        <v>765</v>
      </c>
      <c r="AV87" s="214" t="s">
        <v>285</v>
      </c>
      <c r="AW87" s="214" t="s">
        <v>237</v>
      </c>
      <c r="AX87" s="214" t="s">
        <v>786</v>
      </c>
      <c r="BI87" s="254">
        <v>132</v>
      </c>
      <c r="BJ87" s="59" t="s">
        <v>275</v>
      </c>
    </row>
    <row r="88" spans="1:62" ht="56.25" customHeight="1" x14ac:dyDescent="0.25">
      <c r="A88" s="254">
        <v>133</v>
      </c>
      <c r="B88" s="254" t="str">
        <f t="shared" si="149"/>
        <v>P133</v>
      </c>
      <c r="C88" s="289" t="s">
        <v>62</v>
      </c>
      <c r="D88" s="283" t="s">
        <v>224</v>
      </c>
      <c r="E88" s="284" t="str">
        <f>+'PLAN INDICATIVO ORIGINAL '!$D$90</f>
        <v xml:space="preserve">SEGURIDAD PENITENCIARIA Y CARCELARIA </v>
      </c>
      <c r="F88" s="256" t="str">
        <f>+'PLAN INDICATIVO ORIGINAL '!$D$91</f>
        <v>SEGURIDAD Y CUSTODIA</v>
      </c>
      <c r="G88" s="256" t="s">
        <v>231</v>
      </c>
      <c r="H88" s="257" t="s">
        <v>232</v>
      </c>
      <c r="I88" s="257" t="s">
        <v>788</v>
      </c>
      <c r="J88" s="265" t="str">
        <f>+'PLAN INDICATIVO ORIGINAL '!$D$111</f>
        <v>CUERPO DE CUSTODIA</v>
      </c>
      <c r="K88" s="142" t="s">
        <v>763</v>
      </c>
      <c r="L88" s="142" t="s">
        <v>273</v>
      </c>
      <c r="M88" s="290" t="str">
        <f>+'PLAN INDICATIVO ORIGINAL '!$E$111</f>
        <v>Número de personal del Cuerpo de Custdia y Vigilancia que apoyan los pocesos administrativos en cumplimiento a la misión institucional en los ERON</v>
      </c>
      <c r="N88" s="259">
        <f>VLOOKUP(L88,'PLAN INDICATIVO ORIGINAL '!$C$13:$M$343,6,0)</f>
        <v>3244</v>
      </c>
      <c r="O88" s="259">
        <f>VLOOKUP(L88,'PLAN INDICATIVO ORIGINAL '!$C$13:$M$343,7,0)</f>
        <v>3244</v>
      </c>
      <c r="P88" s="259">
        <f>VLOOKUP(L88,'PLAN INDICATIVO ORIGINAL '!$C$13:$M$343,8,0)</f>
        <v>3244</v>
      </c>
      <c r="Q88" s="259">
        <f>VLOOKUP(L88,'PLAN INDICATIVO ORIGINAL '!$C$13:$M$343,9,0)</f>
        <v>3244</v>
      </c>
      <c r="R88" s="259">
        <f>VLOOKUP(L88,'PLAN INDICATIVO ORIGINAL '!$C$13:$M$343,10,0)</f>
        <v>3244</v>
      </c>
      <c r="S88" s="259" t="str">
        <f>VLOOKUP(L88,'PLAN INDICATIVO ORIGINAL '!$C$13:$M$343,11,0)</f>
        <v>Número</v>
      </c>
      <c r="T88" s="259" t="e">
        <f>VLOOKUP(L88,'PLAN INDICATIVO ORIGINAL '!$C$13:$M$343,12,0)</f>
        <v>#REF!</v>
      </c>
      <c r="U88" s="259">
        <f t="shared" ref="U88:Z88" si="156">+N88</f>
        <v>3244</v>
      </c>
      <c r="V88" s="259">
        <f t="shared" si="156"/>
        <v>3244</v>
      </c>
      <c r="W88" s="259">
        <f t="shared" si="156"/>
        <v>3244</v>
      </c>
      <c r="X88" s="259">
        <f t="shared" si="156"/>
        <v>3244</v>
      </c>
      <c r="Y88" s="259">
        <f t="shared" si="156"/>
        <v>3244</v>
      </c>
      <c r="Z88" s="259" t="str">
        <f t="shared" si="156"/>
        <v>Número</v>
      </c>
      <c r="AA88" s="115" t="str">
        <f>+'PLAN INDICATIVO ORIGINAL '!C118</f>
        <v>P133</v>
      </c>
      <c r="AB88" s="291" t="str">
        <f>+'PLAN INDICATIVO ORIGINAL '!D118</f>
        <v>Requerimiento de  selección de dragoneantes, suboficiales y oficiales del cuerpo de custodia tramitado</v>
      </c>
      <c r="AC88" s="292" t="str">
        <f>VLOOKUP(AB88,'PLAN INDICATIVO ORIGINAL '!$D$12:$F$313,3,0)</f>
        <v xml:space="preserve">SUBDIRECCIÓN DE SEGURIDAD Y VIGILANCIA </v>
      </c>
      <c r="AD88" s="292" t="str">
        <f>VLOOKUP(AB88,'PLAN INDICATIVO ORIGINAL '!$D$12:$F$313,3,0)</f>
        <v xml:space="preserve">SUBDIRECCIÓN DE SEGURIDAD Y VIGILANCIA </v>
      </c>
      <c r="AE88" s="59" t="s">
        <v>786</v>
      </c>
      <c r="AF88" s="260">
        <f>VLOOKUP(AA88,'PLAN INDICATIVO ORIGINAL '!$C$13:$M$343,6,0)</f>
        <v>1</v>
      </c>
      <c r="AG88" s="261">
        <f>VLOOKUP(AA88,'PLAN INDICATIVO ORIGINAL '!$C$13:$M$343,7,0)</f>
        <v>1</v>
      </c>
      <c r="AH88" s="261">
        <f>VLOOKUP(AA88,'PLAN INDICATIVO ORIGINAL '!$C$13:$M$343,8,0)</f>
        <v>1</v>
      </c>
      <c r="AI88" s="261">
        <f>VLOOKUP(AA88,'PLAN INDICATIVO ORIGINAL '!$C$13:$M$343,9,0)</f>
        <v>1</v>
      </c>
      <c r="AJ88" s="261">
        <f>VLOOKUP(AA88,'PLAN INDICATIVO ORIGINAL '!$C$13:$M$343,10,0)</f>
        <v>4</v>
      </c>
      <c r="AK88" s="261" t="str">
        <f>VLOOKUP(AA88,'PLAN INDICATIVO ORIGINAL '!$C$13:$M$343,11,0)</f>
        <v>Número</v>
      </c>
      <c r="AL88" s="262" t="e">
        <f>VLOOKUP(AA88,'PLAN INDICATIVO ORIGINAL '!$C$13:$M$343,12,0)</f>
        <v>#REF!</v>
      </c>
      <c r="AM88" s="263">
        <f t="shared" ref="AM88:AR88" si="157">+AF88</f>
        <v>1</v>
      </c>
      <c r="AN88" s="263">
        <f t="shared" si="157"/>
        <v>1</v>
      </c>
      <c r="AO88" s="263">
        <f t="shared" si="157"/>
        <v>1</v>
      </c>
      <c r="AP88" s="263">
        <f t="shared" si="157"/>
        <v>1</v>
      </c>
      <c r="AQ88" s="263">
        <f t="shared" si="157"/>
        <v>4</v>
      </c>
      <c r="AR88" s="263" t="str">
        <f t="shared" si="157"/>
        <v>Número</v>
      </c>
      <c r="AS88" s="264" t="s">
        <v>765</v>
      </c>
      <c r="AV88" s="214" t="s">
        <v>287</v>
      </c>
      <c r="AW88" s="214" t="s">
        <v>237</v>
      </c>
      <c r="AX88" s="214" t="s">
        <v>786</v>
      </c>
      <c r="BI88" s="254">
        <v>133</v>
      </c>
      <c r="BJ88" s="59" t="s">
        <v>237</v>
      </c>
    </row>
    <row r="89" spans="1:62" ht="53.25" customHeight="1" x14ac:dyDescent="0.25">
      <c r="A89" s="254">
        <v>134</v>
      </c>
      <c r="B89" s="254" t="str">
        <f t="shared" si="149"/>
        <v>P134</v>
      </c>
      <c r="C89" s="127" t="s">
        <v>65</v>
      </c>
      <c r="D89" s="283" t="s">
        <v>224</v>
      </c>
      <c r="E89" s="284" t="str">
        <f>+'PLAN INDICATIVO ORIGINAL '!$D$90</f>
        <v xml:space="preserve">SEGURIDAD PENITENCIARIA Y CARCELARIA </v>
      </c>
      <c r="F89" s="256" t="str">
        <f>+'PLAN INDICATIVO ORIGINAL '!$D$91</f>
        <v>SEGURIDAD Y CUSTODIA</v>
      </c>
      <c r="G89" s="256" t="s">
        <v>231</v>
      </c>
      <c r="H89" s="257" t="s">
        <v>232</v>
      </c>
      <c r="I89" s="257" t="s">
        <v>788</v>
      </c>
      <c r="J89" s="265" t="str">
        <f>+'PLAN INDICATIVO ORIGINAL '!$D$111</f>
        <v>CUERPO DE CUSTODIA</v>
      </c>
      <c r="K89" s="142" t="s">
        <v>763</v>
      </c>
      <c r="L89" s="142" t="s">
        <v>273</v>
      </c>
      <c r="M89" s="258" t="str">
        <f>+'PLAN INDICATIVO ORIGINAL '!$E$111</f>
        <v>Número de personal del Cuerpo de Custdia y Vigilancia que apoyan los pocesos administrativos en cumplimiento a la misión institucional en los ERON</v>
      </c>
      <c r="N89" s="259">
        <f>VLOOKUP(L89,'PLAN INDICATIVO ORIGINAL '!$C$13:$M$343,6,0)</f>
        <v>3244</v>
      </c>
      <c r="O89" s="259">
        <f>VLOOKUP(L89,'PLAN INDICATIVO ORIGINAL '!$C$13:$M$343,7,0)</f>
        <v>3244</v>
      </c>
      <c r="P89" s="259">
        <f>VLOOKUP(L89,'PLAN INDICATIVO ORIGINAL '!$C$13:$M$343,8,0)</f>
        <v>3244</v>
      </c>
      <c r="Q89" s="259">
        <f>VLOOKUP(L89,'PLAN INDICATIVO ORIGINAL '!$C$13:$M$343,9,0)</f>
        <v>3244</v>
      </c>
      <c r="R89" s="259">
        <f>VLOOKUP(L89,'PLAN INDICATIVO ORIGINAL '!$C$13:$M$343,10,0)</f>
        <v>3244</v>
      </c>
      <c r="S89" s="259" t="str">
        <f>VLOOKUP(L89,'PLAN INDICATIVO ORIGINAL '!$C$13:$M$343,11,0)</f>
        <v>Número</v>
      </c>
      <c r="T89" s="259" t="e">
        <f>VLOOKUP(L89,'PLAN INDICATIVO ORIGINAL '!$C$13:$M$343,12,0)</f>
        <v>#REF!</v>
      </c>
      <c r="U89" s="259">
        <f t="shared" ref="U89:Z89" si="158">+N89</f>
        <v>3244</v>
      </c>
      <c r="V89" s="259">
        <f t="shared" si="158"/>
        <v>3244</v>
      </c>
      <c r="W89" s="259">
        <f t="shared" si="158"/>
        <v>3244</v>
      </c>
      <c r="X89" s="259">
        <f t="shared" si="158"/>
        <v>3244</v>
      </c>
      <c r="Y89" s="259">
        <f t="shared" si="158"/>
        <v>3244</v>
      </c>
      <c r="Z89" s="259" t="str">
        <f t="shared" si="158"/>
        <v>Número</v>
      </c>
      <c r="AA89" s="115" t="str">
        <f>+'PLAN INDICATIVO ORIGINAL '!C119</f>
        <v>P134</v>
      </c>
      <c r="AB89" s="254" t="str">
        <f>+'PLAN INDICATIVO ORIGINAL '!D119</f>
        <v xml:space="preserve">Número de ERON con el personal del CCV proporcional a la cantidad de internos </v>
      </c>
      <c r="AC89" s="59" t="str">
        <f>VLOOKUP(AB89,'PLAN INDICATIVO ORIGINAL '!$D$12:$F$313,3,0)</f>
        <v xml:space="preserve">SUBDIRECCIÓN DE SEGURIDAD Y VIGILANCIA </v>
      </c>
      <c r="AD89" s="59" t="str">
        <f>VLOOKUP(AB89,'PLAN INDICATIVO ORIGINAL '!$D$12:$F$313,3,0)</f>
        <v xml:space="preserve">SUBDIRECCIÓN DE SEGURIDAD Y VIGILANCIA </v>
      </c>
      <c r="AE89" s="59" t="s">
        <v>786</v>
      </c>
      <c r="AF89" s="260">
        <f>VLOOKUP(AA89,'PLAN INDICATIVO ORIGINAL '!$C$13:$M$343,6,0)</f>
        <v>4</v>
      </c>
      <c r="AG89" s="261">
        <f>VLOOKUP(AA89,'PLAN INDICATIVO ORIGINAL '!$C$13:$M$343,7,0)</f>
        <v>5</v>
      </c>
      <c r="AH89" s="261">
        <f>VLOOKUP(AA89,'PLAN INDICATIVO ORIGINAL '!$C$13:$M$343,8,0)</f>
        <v>7</v>
      </c>
      <c r="AI89" s="261">
        <f>VLOOKUP(AA89,'PLAN INDICATIVO ORIGINAL '!$C$13:$M$343,9,0)</f>
        <v>10</v>
      </c>
      <c r="AJ89" s="261">
        <f>VLOOKUP(AA89,'PLAN INDICATIVO ORIGINAL '!$C$13:$M$343,10,0)</f>
        <v>10</v>
      </c>
      <c r="AK89" s="261" t="str">
        <f>VLOOKUP(AA89,'PLAN INDICATIVO ORIGINAL '!$C$13:$M$343,11,0)</f>
        <v>Número</v>
      </c>
      <c r="AL89" s="262" t="e">
        <f>VLOOKUP(AA89,'PLAN INDICATIVO ORIGINAL '!$C$13:$M$343,12,0)</f>
        <v>#REF!</v>
      </c>
      <c r="AM89" s="263">
        <f t="shared" ref="AM89:AR89" si="159">+AF89</f>
        <v>4</v>
      </c>
      <c r="AN89" s="263">
        <f t="shared" si="159"/>
        <v>5</v>
      </c>
      <c r="AO89" s="263">
        <f t="shared" si="159"/>
        <v>7</v>
      </c>
      <c r="AP89" s="263">
        <f t="shared" si="159"/>
        <v>10</v>
      </c>
      <c r="AQ89" s="263">
        <f t="shared" si="159"/>
        <v>10</v>
      </c>
      <c r="AR89" s="263" t="str">
        <f t="shared" si="159"/>
        <v>Número</v>
      </c>
      <c r="AS89" s="264" t="s">
        <v>765</v>
      </c>
      <c r="AV89" s="214" t="s">
        <v>289</v>
      </c>
      <c r="AW89" s="214" t="s">
        <v>237</v>
      </c>
      <c r="AX89" s="214" t="s">
        <v>786</v>
      </c>
      <c r="BI89" s="254">
        <v>134</v>
      </c>
      <c r="BJ89" s="59" t="s">
        <v>275</v>
      </c>
    </row>
    <row r="90" spans="1:62" ht="53.25" customHeight="1" x14ac:dyDescent="0.25">
      <c r="A90" s="254">
        <v>253</v>
      </c>
      <c r="B90" s="254" t="str">
        <f t="shared" si="149"/>
        <v>P253</v>
      </c>
      <c r="C90" s="127" t="s">
        <v>65</v>
      </c>
      <c r="D90" s="283" t="s">
        <v>224</v>
      </c>
      <c r="E90" s="284" t="str">
        <f>+'PLAN INDICATIVO ORIGINAL '!$D$90</f>
        <v xml:space="preserve">SEGURIDAD PENITENCIARIA Y CARCELARIA </v>
      </c>
      <c r="F90" s="256" t="str">
        <f>+'PLAN INDICATIVO ORIGINAL '!$D$91</f>
        <v>SEGURIDAD Y CUSTODIA</v>
      </c>
      <c r="G90" s="256" t="s">
        <v>231</v>
      </c>
      <c r="H90" s="257" t="s">
        <v>232</v>
      </c>
      <c r="I90" s="257" t="s">
        <v>788</v>
      </c>
      <c r="J90" s="265" t="str">
        <f>+'PLAN INDICATIVO ORIGINAL '!$D$111</f>
        <v>CUERPO DE CUSTODIA</v>
      </c>
      <c r="K90" s="142" t="s">
        <v>763</v>
      </c>
      <c r="L90" s="142" t="str">
        <f>+'PLAN INDICATIVO ORIGINAL '!C123</f>
        <v>I15</v>
      </c>
      <c r="M90" s="280" t="str">
        <f>+'PLAN INDICATIVO ORIGINAL '!$E$123</f>
        <v>Número de programas técnico laborales con renovación de registro ante la secretaria de educación correspondiente</v>
      </c>
      <c r="N90" s="259">
        <f>VLOOKUP(L90,'PLAN INDICATIVO ORIGINAL '!$C$13:$M$343,6,0)</f>
        <v>0</v>
      </c>
      <c r="O90" s="259">
        <f>VLOOKUP(L90,'PLAN INDICATIVO ORIGINAL '!$C$13:$M$343,7,0)</f>
        <v>2</v>
      </c>
      <c r="P90" s="259">
        <f>VLOOKUP(L90,'PLAN INDICATIVO ORIGINAL '!$C$13:$M$343,8,0)</f>
        <v>0</v>
      </c>
      <c r="Q90" s="259">
        <f>VLOOKUP(L90,'PLAN INDICATIVO ORIGINAL '!$C$13:$M$343,9,0)</f>
        <v>0</v>
      </c>
      <c r="R90" s="259">
        <f>VLOOKUP(L90,'PLAN INDICATIVO ORIGINAL '!$C$13:$M$343,10,0)</f>
        <v>2</v>
      </c>
      <c r="S90" s="259" t="str">
        <f>VLOOKUP(L90,'PLAN INDICATIVO ORIGINAL '!$C$13:$M$343,11,0)</f>
        <v>Número</v>
      </c>
      <c r="T90" s="259" t="e">
        <f>VLOOKUP(L90,'PLAN INDICATIVO ORIGINAL '!$C$13:$M$343,12,0)</f>
        <v>#REF!</v>
      </c>
      <c r="U90" s="259">
        <f t="shared" ref="U90:Z90" si="160">+N90</f>
        <v>0</v>
      </c>
      <c r="V90" s="259">
        <f t="shared" si="160"/>
        <v>2</v>
      </c>
      <c r="W90" s="259">
        <f t="shared" si="160"/>
        <v>0</v>
      </c>
      <c r="X90" s="259">
        <f t="shared" si="160"/>
        <v>0</v>
      </c>
      <c r="Y90" s="259">
        <f t="shared" si="160"/>
        <v>2</v>
      </c>
      <c r="Z90" s="259" t="str">
        <f t="shared" si="160"/>
        <v>Número</v>
      </c>
      <c r="AA90" s="254" t="str">
        <f>+'PLAN INDICATIVO ORIGINAL '!C126</f>
        <v>P253</v>
      </c>
      <c r="AB90" s="254" t="str">
        <f>+'PLAN INDICATIVO ORIGINAL '!D126</f>
        <v>Plan Institucional de Capacitación elaborado, aprobado, ejecutado y evaluado</v>
      </c>
      <c r="AC90" s="59" t="str">
        <f>VLOOKUP(AB90,'PLAN INDICATIVO ORIGINAL '!$D$12:$F$313,3,0)</f>
        <v xml:space="preserve">DIRECCIÓN ESCUELA DE FORMACIÓN  </v>
      </c>
      <c r="AD90" s="59" t="str">
        <f>VLOOKUP(AB90,'PLAN INDICATIVO ORIGINAL '!$D$12:$F$313,3,0)</f>
        <v xml:space="preserve">DIRECCIÓN ESCUELA DE FORMACIÓN  </v>
      </c>
      <c r="AE90" s="59" t="s">
        <v>789</v>
      </c>
      <c r="AF90" s="260">
        <f>VLOOKUP(AA90,'PLAN INDICATIVO ORIGINAL '!$C$13:$M$343,6,0)</f>
        <v>1</v>
      </c>
      <c r="AG90" s="261">
        <f>VLOOKUP(AA90,'PLAN INDICATIVO ORIGINAL '!$C$13:$M$343,7,0)</f>
        <v>1</v>
      </c>
      <c r="AH90" s="261">
        <f>VLOOKUP(AA90,'PLAN INDICATIVO ORIGINAL '!$C$13:$M$343,8,0)</f>
        <v>1</v>
      </c>
      <c r="AI90" s="261">
        <f>VLOOKUP(AA90,'PLAN INDICATIVO ORIGINAL '!$C$13:$M$343,9,0)</f>
        <v>1</v>
      </c>
      <c r="AJ90" s="261">
        <f>VLOOKUP(AA90,'PLAN INDICATIVO ORIGINAL '!$C$13:$M$343,10,0)</f>
        <v>1</v>
      </c>
      <c r="AK90" s="261" t="str">
        <f>VLOOKUP(AA90,'PLAN INDICATIVO ORIGINAL '!$C$13:$M$343,11,0)</f>
        <v>Número</v>
      </c>
      <c r="AL90" s="262" t="e">
        <f>VLOOKUP(AA90,'PLAN INDICATIVO ORIGINAL '!$C$13:$M$343,12,0)</f>
        <v>#REF!</v>
      </c>
      <c r="AM90" s="263">
        <f t="shared" ref="AM90:AR90" si="161">+AF90</f>
        <v>1</v>
      </c>
      <c r="AN90" s="263">
        <f t="shared" si="161"/>
        <v>1</v>
      </c>
      <c r="AO90" s="263">
        <f t="shared" si="161"/>
        <v>1</v>
      </c>
      <c r="AP90" s="263">
        <f t="shared" si="161"/>
        <v>1</v>
      </c>
      <c r="AQ90" s="263">
        <f t="shared" si="161"/>
        <v>1</v>
      </c>
      <c r="AR90" s="263" t="str">
        <f t="shared" si="161"/>
        <v>Número</v>
      </c>
      <c r="AS90" s="264" t="s">
        <v>765</v>
      </c>
      <c r="AV90" s="214" t="s">
        <v>310</v>
      </c>
      <c r="AW90" s="214" t="s">
        <v>301</v>
      </c>
      <c r="AX90" s="214" t="s">
        <v>789</v>
      </c>
      <c r="BI90" s="254">
        <v>253</v>
      </c>
      <c r="BJ90" s="59" t="s">
        <v>301</v>
      </c>
    </row>
    <row r="91" spans="1:62" ht="49.5" customHeight="1" x14ac:dyDescent="0.25">
      <c r="A91" s="254">
        <v>190</v>
      </c>
      <c r="B91" s="254" t="str">
        <f t="shared" si="149"/>
        <v>P190</v>
      </c>
      <c r="C91" s="121" t="s">
        <v>72</v>
      </c>
      <c r="D91" s="293" t="s">
        <v>292</v>
      </c>
      <c r="E91" s="284" t="str">
        <f>+'PLAN INDICATIVO ORIGINAL '!$D$120</f>
        <v>TALENTO HUMANO Y FORMACIÓN PENITENCIARIA</v>
      </c>
      <c r="F91" s="256" t="str">
        <f>+'PLAN INDICATIVO ORIGINAL '!$D$121</f>
        <v>GESTIÓN Y FORMACIÓN DEL TALENTO HUMANO</v>
      </c>
      <c r="G91" s="256" t="s">
        <v>299</v>
      </c>
      <c r="H91" s="257" t="str">
        <f>+'PLAN INDICATIVO ORIGINAL '!$D$122</f>
        <v>Gestionar los programas académicos de acuerdo con los lineamientos establecidos en la legislación vigente con el fin de producir una oferta educativa pertinente y de calidad.</v>
      </c>
      <c r="I91" s="257" t="s">
        <v>790</v>
      </c>
      <c r="J91" s="265" t="str">
        <f>+'PLAN INDICATIVO ORIGINAL '!$D$123</f>
        <v>FORMACIÓN Y CAPACITACIÓN PENITENCIARIA</v>
      </c>
      <c r="K91" s="265" t="s">
        <v>791</v>
      </c>
      <c r="L91" s="142" t="str">
        <f>+'PLAN INDICATIVO ORIGINAL '!C123</f>
        <v>I15</v>
      </c>
      <c r="M91" s="280" t="str">
        <f>+'PLAN INDICATIVO ORIGINAL '!$E$123</f>
        <v>Número de programas técnico laborales con renovación de registro ante la secretaria de educación correspondiente</v>
      </c>
      <c r="N91" s="259">
        <f>VLOOKUP(L91,'PLAN INDICATIVO ORIGINAL '!$C$13:$M$343,6,0)</f>
        <v>0</v>
      </c>
      <c r="O91" s="259">
        <f>VLOOKUP(L91,'PLAN INDICATIVO ORIGINAL '!$C$13:$M$343,7,0)</f>
        <v>2</v>
      </c>
      <c r="P91" s="259">
        <f>VLOOKUP(L91,'PLAN INDICATIVO ORIGINAL '!$C$13:$M$343,8,0)</f>
        <v>0</v>
      </c>
      <c r="Q91" s="259">
        <f>VLOOKUP(L91,'PLAN INDICATIVO ORIGINAL '!$C$13:$M$343,9,0)</f>
        <v>0</v>
      </c>
      <c r="R91" s="259">
        <f>VLOOKUP(L91,'PLAN INDICATIVO ORIGINAL '!$C$13:$M$343,10,0)</f>
        <v>2</v>
      </c>
      <c r="S91" s="259" t="str">
        <f>VLOOKUP(L91,'PLAN INDICATIVO ORIGINAL '!$C$13:$M$343,11,0)</f>
        <v>Número</v>
      </c>
      <c r="T91" s="259" t="e">
        <f>VLOOKUP(L91,'PLAN INDICATIVO ORIGINAL '!$C$13:$M$343,12,0)</f>
        <v>#REF!</v>
      </c>
      <c r="U91" s="259">
        <f t="shared" ref="U91:Z91" si="162">+N91</f>
        <v>0</v>
      </c>
      <c r="V91" s="259">
        <f t="shared" si="162"/>
        <v>2</v>
      </c>
      <c r="W91" s="259">
        <f t="shared" si="162"/>
        <v>0</v>
      </c>
      <c r="X91" s="259">
        <f t="shared" si="162"/>
        <v>0</v>
      </c>
      <c r="Y91" s="259">
        <f t="shared" si="162"/>
        <v>2</v>
      </c>
      <c r="Z91" s="259" t="str">
        <f t="shared" si="162"/>
        <v>Número</v>
      </c>
      <c r="AA91" s="254" t="str">
        <f>+'PLAN INDICATIVO ORIGINAL '!C127</f>
        <v>P190</v>
      </c>
      <c r="AB91" s="254" t="str">
        <f>+'PLAN INDICATIVO ORIGINAL '!D127</f>
        <v xml:space="preserve">Programas Técnico Laborales con renovación de registro ante la secretaria de educación correspondiente </v>
      </c>
      <c r="AC91" s="59" t="str">
        <f>VLOOKUP(AB91,'PLAN INDICATIVO ORIGINAL '!$D$12:$F$313,3,0)</f>
        <v xml:space="preserve">DIRECCIÓN ESCUELA DE FORMACIÓN  </v>
      </c>
      <c r="AD91" s="59" t="str">
        <f>VLOOKUP(AB91,'PLAN INDICATIVO ORIGINAL '!$D$12:$F$313,3,0)</f>
        <v xml:space="preserve">DIRECCIÓN ESCUELA DE FORMACIÓN  </v>
      </c>
      <c r="AE91" s="59" t="s">
        <v>789</v>
      </c>
      <c r="AF91" s="260">
        <f>VLOOKUP(AA91,'PLAN INDICATIVO ORIGINAL '!$C$13:$M$343,6,0)</f>
        <v>0</v>
      </c>
      <c r="AG91" s="261">
        <f>VLOOKUP(AA91,'PLAN INDICATIVO ORIGINAL '!$C$13:$M$343,7,0)</f>
        <v>2</v>
      </c>
      <c r="AH91" s="261">
        <f>VLOOKUP(AA91,'PLAN INDICATIVO ORIGINAL '!$C$13:$M$343,8,0)</f>
        <v>0</v>
      </c>
      <c r="AI91" s="261">
        <f>VLOOKUP(AA91,'PLAN INDICATIVO ORIGINAL '!$C$13:$M$343,9,0)</f>
        <v>0</v>
      </c>
      <c r="AJ91" s="261">
        <f>VLOOKUP(AA91,'PLAN INDICATIVO ORIGINAL '!$C$13:$M$343,10,0)</f>
        <v>2</v>
      </c>
      <c r="AK91" s="261" t="str">
        <f>VLOOKUP(AA91,'PLAN INDICATIVO ORIGINAL '!$C$13:$M$343,11,0)</f>
        <v>Número</v>
      </c>
      <c r="AL91" s="262" t="e">
        <f>VLOOKUP(AA91,'PLAN INDICATIVO ORIGINAL '!$C$13:$M$343,12,0)</f>
        <v>#REF!</v>
      </c>
      <c r="AM91" s="263">
        <f t="shared" ref="AM91:AR91" si="163">+AF91</f>
        <v>0</v>
      </c>
      <c r="AN91" s="263">
        <f t="shared" si="163"/>
        <v>2</v>
      </c>
      <c r="AO91" s="263">
        <f t="shared" si="163"/>
        <v>0</v>
      </c>
      <c r="AP91" s="263">
        <f t="shared" si="163"/>
        <v>0</v>
      </c>
      <c r="AQ91" s="263">
        <f t="shared" si="163"/>
        <v>2</v>
      </c>
      <c r="AR91" s="263" t="str">
        <f t="shared" si="163"/>
        <v>Número</v>
      </c>
      <c r="AS91" s="264" t="s">
        <v>765</v>
      </c>
      <c r="AV91" s="214" t="s">
        <v>312</v>
      </c>
      <c r="AW91" s="214" t="s">
        <v>301</v>
      </c>
      <c r="AX91" s="214" t="s">
        <v>789</v>
      </c>
      <c r="BI91" s="254">
        <v>190</v>
      </c>
      <c r="BJ91" s="59" t="s">
        <v>301</v>
      </c>
    </row>
    <row r="92" spans="1:62" ht="53.25" customHeight="1" x14ac:dyDescent="0.25">
      <c r="A92" s="254">
        <v>138</v>
      </c>
      <c r="B92" s="254" t="str">
        <f t="shared" si="149"/>
        <v>P138</v>
      </c>
      <c r="C92" s="127" t="s">
        <v>65</v>
      </c>
      <c r="D92" s="293" t="s">
        <v>292</v>
      </c>
      <c r="E92" s="284" t="str">
        <f>+'PLAN INDICATIVO ORIGINAL '!$D$120</f>
        <v>TALENTO HUMANO Y FORMACIÓN PENITENCIARIA</v>
      </c>
      <c r="F92" s="256" t="str">
        <f>+'PLAN INDICATIVO ORIGINAL '!$D$121</f>
        <v>GESTIÓN Y FORMACIÓN DEL TALENTO HUMANO</v>
      </c>
      <c r="G92" s="256" t="s">
        <v>299</v>
      </c>
      <c r="H92" s="257" t="str">
        <f>+'PLAN INDICATIVO ORIGINAL '!$D$122</f>
        <v>Gestionar los programas académicos de acuerdo con los lineamientos establecidos en la legislación vigente con el fin de producir una oferta educativa pertinente y de calidad.</v>
      </c>
      <c r="I92" s="257" t="s">
        <v>790</v>
      </c>
      <c r="J92" s="265" t="str">
        <f>+'PLAN INDICATIVO ORIGINAL '!$D$123</f>
        <v>FORMACIÓN Y CAPACITACIÓN PENITENCIARIA</v>
      </c>
      <c r="K92" s="265" t="s">
        <v>791</v>
      </c>
      <c r="L92" s="142" t="str">
        <f>+'PLAN INDICATIVO ORIGINAL '!C124</f>
        <v>I39</v>
      </c>
      <c r="M92" s="280" t="str">
        <f>+'PLAN INDICATIVO ORIGINAL '!E124</f>
        <v>Número de programas de profundización técnica con aprobación del Consejo académico de la EPN.</v>
      </c>
      <c r="N92" s="259">
        <f>VLOOKUP(L92,'PLAN INDICATIVO ORIGINAL '!$C$13:$M$343,6,0)</f>
        <v>2</v>
      </c>
      <c r="O92" s="259">
        <f>VLOOKUP(L92,'PLAN INDICATIVO ORIGINAL '!$C$13:$M$343,7,0)</f>
        <v>2</v>
      </c>
      <c r="P92" s="259">
        <f>VLOOKUP(L92,'PLAN INDICATIVO ORIGINAL '!$C$13:$M$343,8,0)</f>
        <v>2</v>
      </c>
      <c r="Q92" s="259">
        <f>VLOOKUP(L92,'PLAN INDICATIVO ORIGINAL '!$C$13:$M$343,9,0)</f>
        <v>2</v>
      </c>
      <c r="R92" s="259">
        <f>VLOOKUP(L92,'PLAN INDICATIVO ORIGINAL '!$C$13:$M$343,10,0)</f>
        <v>8</v>
      </c>
      <c r="S92" s="259" t="str">
        <f>VLOOKUP(L92,'PLAN INDICATIVO ORIGINAL '!$C$13:$M$343,11,0)</f>
        <v>Número</v>
      </c>
      <c r="T92" s="259" t="e">
        <f>VLOOKUP(L92,'PLAN INDICATIVO ORIGINAL '!$C$13:$M$343,12,0)</f>
        <v>#REF!</v>
      </c>
      <c r="U92" s="259">
        <f t="shared" ref="U92:Z92" si="164">+N92</f>
        <v>2</v>
      </c>
      <c r="V92" s="259">
        <f t="shared" si="164"/>
        <v>2</v>
      </c>
      <c r="W92" s="259">
        <f t="shared" si="164"/>
        <v>2</v>
      </c>
      <c r="X92" s="259">
        <f t="shared" si="164"/>
        <v>2</v>
      </c>
      <c r="Y92" s="259">
        <f t="shared" si="164"/>
        <v>8</v>
      </c>
      <c r="Z92" s="259" t="str">
        <f t="shared" si="164"/>
        <v>Número</v>
      </c>
      <c r="AA92" s="115" t="str">
        <f>+'PLAN INDICATIVO ORIGINAL '!C128</f>
        <v>P138</v>
      </c>
      <c r="AB92" s="254" t="str">
        <f>+'PLAN INDICATIVO ORIGINAL '!D128</f>
        <v xml:space="preserve">Programas de profundización técnica aprobados por el Consejo Académico de la EPN. </v>
      </c>
      <c r="AC92" s="59" t="str">
        <f>VLOOKUP(AB92,'PLAN INDICATIVO ORIGINAL '!$D$12:$F$313,3,0)</f>
        <v xml:space="preserve">DIRECCIÓN ESCUELA DE FORMACIÓN  </v>
      </c>
      <c r="AD92" s="59" t="str">
        <f>VLOOKUP(AB92,'PLAN INDICATIVO ORIGINAL '!$D$12:$F$313,3,0)</f>
        <v xml:space="preserve">DIRECCIÓN ESCUELA DE FORMACIÓN  </v>
      </c>
      <c r="AE92" s="59" t="s">
        <v>789</v>
      </c>
      <c r="AF92" s="260">
        <f>VLOOKUP(AA92,'PLAN INDICATIVO ORIGINAL '!$C$13:$M$343,6,0)</f>
        <v>2</v>
      </c>
      <c r="AG92" s="261">
        <f>VLOOKUP(AA92,'PLAN INDICATIVO ORIGINAL '!$C$13:$M$343,7,0)</f>
        <v>2</v>
      </c>
      <c r="AH92" s="261">
        <f>VLOOKUP(AA92,'PLAN INDICATIVO ORIGINAL '!$C$13:$M$343,8,0)</f>
        <v>2</v>
      </c>
      <c r="AI92" s="261">
        <f>VLOOKUP(AA92,'PLAN INDICATIVO ORIGINAL '!$C$13:$M$343,9,0)</f>
        <v>2</v>
      </c>
      <c r="AJ92" s="261">
        <f>VLOOKUP(AA92,'PLAN INDICATIVO ORIGINAL '!$C$13:$M$343,10,0)</f>
        <v>8</v>
      </c>
      <c r="AK92" s="261" t="str">
        <f>VLOOKUP(AA92,'PLAN INDICATIVO ORIGINAL '!$C$13:$M$343,11,0)</f>
        <v>Número</v>
      </c>
      <c r="AL92" s="262" t="e">
        <f>VLOOKUP(AA92,'PLAN INDICATIVO ORIGINAL '!$C$13:$M$343,12,0)</f>
        <v>#REF!</v>
      </c>
      <c r="AM92" s="263">
        <f t="shared" ref="AM92:AR92" si="165">+AF92</f>
        <v>2</v>
      </c>
      <c r="AN92" s="263">
        <f t="shared" si="165"/>
        <v>2</v>
      </c>
      <c r="AO92" s="263">
        <f t="shared" si="165"/>
        <v>2</v>
      </c>
      <c r="AP92" s="263">
        <f t="shared" si="165"/>
        <v>2</v>
      </c>
      <c r="AQ92" s="263">
        <f t="shared" si="165"/>
        <v>8</v>
      </c>
      <c r="AR92" s="263" t="str">
        <f t="shared" si="165"/>
        <v>Número</v>
      </c>
      <c r="AS92" s="264" t="s">
        <v>765</v>
      </c>
      <c r="AV92" s="214" t="s">
        <v>314</v>
      </c>
      <c r="AW92" s="214" t="s">
        <v>301</v>
      </c>
      <c r="AX92" s="214" t="s">
        <v>789</v>
      </c>
      <c r="BI92" s="254">
        <v>138</v>
      </c>
      <c r="BJ92" s="59" t="s">
        <v>301</v>
      </c>
    </row>
    <row r="93" spans="1:62" ht="81" customHeight="1" x14ac:dyDescent="0.25">
      <c r="A93" s="254">
        <v>86</v>
      </c>
      <c r="B93" s="254" t="str">
        <f t="shared" si="149"/>
        <v>P86</v>
      </c>
      <c r="C93" s="127" t="s">
        <v>78</v>
      </c>
      <c r="D93" s="293" t="s">
        <v>292</v>
      </c>
      <c r="E93" s="284" t="str">
        <f>+'PLAN INDICATIVO ORIGINAL '!$D$120</f>
        <v>TALENTO HUMANO Y FORMACIÓN PENITENCIARIA</v>
      </c>
      <c r="F93" s="256" t="str">
        <f>+'PLAN INDICATIVO ORIGINAL '!$D$121</f>
        <v>GESTIÓN Y FORMACIÓN DEL TALENTO HUMANO</v>
      </c>
      <c r="G93" s="256" t="s">
        <v>299</v>
      </c>
      <c r="H93" s="257" t="str">
        <f>+'PLAN INDICATIVO ORIGINAL '!$D$122</f>
        <v>Gestionar los programas académicos de acuerdo con los lineamientos establecidos en la legislación vigente con el fin de producir una oferta educativa pertinente y de calidad.</v>
      </c>
      <c r="I93" s="257" t="s">
        <v>790</v>
      </c>
      <c r="J93" s="265" t="str">
        <f>+'PLAN INDICATIVO ORIGINAL '!$D$123</f>
        <v>FORMACIÓN Y CAPACITACIÓN PENITENCIARIA</v>
      </c>
      <c r="K93" s="265" t="s">
        <v>791</v>
      </c>
      <c r="L93" s="142" t="str">
        <f>+'PLAN INDICATIVO ORIGINAL '!$C$125</f>
        <v>I41</v>
      </c>
      <c r="M93" s="280" t="str">
        <f>+'PLAN INDICATIVO ORIGINAL '!$E$125</f>
        <v xml:space="preserve">Porcentaje de beneficiarios de programas de formación y capacitación penitenciaria </v>
      </c>
      <c r="N93" s="267">
        <f>VLOOKUP(L93,'PLAN INDICATIVO ORIGINAL '!$C$13:$M$343,6,0)</f>
        <v>0</v>
      </c>
      <c r="O93" s="267">
        <f>VLOOKUP(L93,'PLAN INDICATIVO ORIGINAL '!$C$13:$M$343,7,0)</f>
        <v>0.85</v>
      </c>
      <c r="P93" s="267">
        <f>VLOOKUP(L93,'PLAN INDICATIVO ORIGINAL '!$C$13:$M$343,8,0)</f>
        <v>0.85</v>
      </c>
      <c r="Q93" s="267">
        <f>VLOOKUP(L93,'PLAN INDICATIVO ORIGINAL '!$C$13:$M$343,9,0)</f>
        <v>0.85</v>
      </c>
      <c r="R93" s="267">
        <f>VLOOKUP(L93,'PLAN INDICATIVO ORIGINAL '!$C$13:$M$343,10,0)</f>
        <v>0.85</v>
      </c>
      <c r="S93" s="267" t="str">
        <f>VLOOKUP(L93,'PLAN INDICATIVO ORIGINAL '!$C$13:$M$343,11,0)</f>
        <v>Porcentaje</v>
      </c>
      <c r="T93" s="259" t="e">
        <f>VLOOKUP(L93,'PLAN INDICATIVO ORIGINAL '!$C$13:$M$343,12,0)</f>
        <v>#REF!</v>
      </c>
      <c r="U93" s="259">
        <f t="shared" ref="U93:Z93" si="166">+N93*100</f>
        <v>0</v>
      </c>
      <c r="V93" s="259">
        <f t="shared" si="166"/>
        <v>85</v>
      </c>
      <c r="W93" s="259">
        <f t="shared" si="166"/>
        <v>85</v>
      </c>
      <c r="X93" s="259">
        <f t="shared" si="166"/>
        <v>85</v>
      </c>
      <c r="Y93" s="259">
        <f t="shared" si="166"/>
        <v>85</v>
      </c>
      <c r="Z93" s="259" t="e">
        <f t="shared" si="166"/>
        <v>#VALUE!</v>
      </c>
      <c r="AA93" s="254" t="str">
        <f>+'PLAN INDICATIVO ORIGINAL '!C138</f>
        <v>P86</v>
      </c>
      <c r="AB93" s="254" t="str">
        <f>+'PLAN INDICATIVO ORIGINAL '!D138</f>
        <v xml:space="preserve">Taller: "Estrategias para la buena gestión de las Relaciones Públicas y Protocolo Institucional - Sede Central" realizado y evaluado. </v>
      </c>
      <c r="AC93" s="59" t="str">
        <f>VLOOKUP(AB93,'PLAN INDICATIVO ORIGINAL '!$D$12:$F$313,3,0)</f>
        <v>GRUPO DE RELACIONES PUBLICAS Y PROTOCOLO</v>
      </c>
      <c r="AD93" s="59" t="str">
        <f>VLOOKUP(AB93,'PLAN INDICATIVO ORIGINAL '!$D$12:$F$313,3,0)</f>
        <v>GRUPO DE RELACIONES PUBLICAS Y PROTOCOLO</v>
      </c>
      <c r="AE93" s="59" t="s">
        <v>792</v>
      </c>
      <c r="AF93" s="260">
        <f>VLOOKUP(AA93,'PLAN INDICATIVO ORIGINAL '!$C$13:$M$343,6,0)</f>
        <v>1</v>
      </c>
      <c r="AG93" s="261">
        <f>VLOOKUP(AA93,'PLAN INDICATIVO ORIGINAL '!$C$13:$M$343,7,0)</f>
        <v>0</v>
      </c>
      <c r="AH93" s="261">
        <f>VLOOKUP(AA93,'PLAN INDICATIVO ORIGINAL '!$C$13:$M$343,8,0)</f>
        <v>0</v>
      </c>
      <c r="AI93" s="261">
        <f>VLOOKUP(AA93,'PLAN INDICATIVO ORIGINAL '!$C$13:$M$343,9,0)</f>
        <v>0</v>
      </c>
      <c r="AJ93" s="261">
        <f>VLOOKUP(AA93,'PLAN INDICATIVO ORIGINAL '!$C$13:$M$343,10,0)</f>
        <v>1</v>
      </c>
      <c r="AK93" s="261" t="str">
        <f>VLOOKUP(AA93,'PLAN INDICATIVO ORIGINAL '!$C$13:$M$343,11,0)</f>
        <v>Número</v>
      </c>
      <c r="AL93" s="262" t="e">
        <f>VLOOKUP(AA93,'PLAN INDICATIVO ORIGINAL '!$C$13:$M$343,12,0)</f>
        <v>#REF!</v>
      </c>
      <c r="AM93" s="263">
        <f t="shared" ref="AM93:AR93" si="167">+AF93</f>
        <v>1</v>
      </c>
      <c r="AN93" s="263">
        <f t="shared" si="167"/>
        <v>0</v>
      </c>
      <c r="AO93" s="263">
        <f t="shared" si="167"/>
        <v>0</v>
      </c>
      <c r="AP93" s="263">
        <f t="shared" si="167"/>
        <v>0</v>
      </c>
      <c r="AQ93" s="263">
        <f t="shared" si="167"/>
        <v>1</v>
      </c>
      <c r="AR93" s="263" t="str">
        <f t="shared" si="167"/>
        <v>Número</v>
      </c>
      <c r="AS93" s="264" t="s">
        <v>765</v>
      </c>
      <c r="AV93" s="214" t="s">
        <v>335</v>
      </c>
      <c r="AW93" s="214" t="s">
        <v>337</v>
      </c>
      <c r="AX93" s="214" t="s">
        <v>792</v>
      </c>
      <c r="BI93" s="254">
        <v>86</v>
      </c>
      <c r="BJ93" s="59" t="s">
        <v>337</v>
      </c>
    </row>
    <row r="94" spans="1:62" ht="78.75" customHeight="1" x14ac:dyDescent="0.25">
      <c r="A94" s="254">
        <v>12</v>
      </c>
      <c r="B94" s="254" t="str">
        <f t="shared" si="149"/>
        <v>P12</v>
      </c>
      <c r="C94" s="282"/>
      <c r="D94" s="293" t="s">
        <v>292</v>
      </c>
      <c r="E94" s="284" t="str">
        <f>+'PLAN INDICATIVO ORIGINAL '!$D$120</f>
        <v>TALENTO HUMANO Y FORMACIÓN PENITENCIARIA</v>
      </c>
      <c r="F94" s="256" t="str">
        <f>+'PLAN INDICATIVO ORIGINAL '!$D$121</f>
        <v>GESTIÓN Y FORMACIÓN DEL TALENTO HUMANO</v>
      </c>
      <c r="G94" s="256" t="s">
        <v>299</v>
      </c>
      <c r="H94" s="257" t="str">
        <f>+'PLAN INDICATIVO ORIGINAL '!$D$122</f>
        <v>Gestionar los programas académicos de acuerdo con los lineamientos establecidos en la legislación vigente con el fin de producir una oferta educativa pertinente y de calidad.</v>
      </c>
      <c r="I94" s="257" t="s">
        <v>790</v>
      </c>
      <c r="J94" s="265" t="str">
        <f>+'PLAN INDICATIVO ORIGINAL '!$D$123</f>
        <v>FORMACIÓN Y CAPACITACIÓN PENITENCIARIA</v>
      </c>
      <c r="K94" s="265" t="s">
        <v>791</v>
      </c>
      <c r="L94" s="142" t="str">
        <f>+'PLAN INDICATIVO ORIGINAL '!$C$125</f>
        <v>I41</v>
      </c>
      <c r="M94" s="280" t="str">
        <f>+'PLAN INDICATIVO ORIGINAL '!$E$125</f>
        <v xml:space="preserve">Porcentaje de beneficiarios de programas de formación y capacitación penitenciaria </v>
      </c>
      <c r="N94" s="267">
        <f>VLOOKUP(L94,'PLAN INDICATIVO ORIGINAL '!$C$13:$M$343,6,0)</f>
        <v>0</v>
      </c>
      <c r="O94" s="267">
        <f>VLOOKUP(L94,'PLAN INDICATIVO ORIGINAL '!$C$13:$M$343,7,0)</f>
        <v>0.85</v>
      </c>
      <c r="P94" s="267">
        <f>VLOOKUP(L94,'PLAN INDICATIVO ORIGINAL '!$C$13:$M$343,8,0)</f>
        <v>0.85</v>
      </c>
      <c r="Q94" s="267">
        <f>VLOOKUP(L94,'PLAN INDICATIVO ORIGINAL '!$C$13:$M$343,9,0)</f>
        <v>0.85</v>
      </c>
      <c r="R94" s="267">
        <f>VLOOKUP(L94,'PLAN INDICATIVO ORIGINAL '!$C$13:$M$343,10,0)</f>
        <v>0.85</v>
      </c>
      <c r="S94" s="267" t="str">
        <f>VLOOKUP(L94,'PLAN INDICATIVO ORIGINAL '!$C$13:$M$343,11,0)</f>
        <v>Porcentaje</v>
      </c>
      <c r="T94" s="259" t="e">
        <f>VLOOKUP(L94,'PLAN INDICATIVO ORIGINAL '!$C$13:$M$343,12,0)</f>
        <v>#REF!</v>
      </c>
      <c r="U94" s="259">
        <f t="shared" ref="U94:Z94" si="168">+N94*100</f>
        <v>0</v>
      </c>
      <c r="V94" s="259">
        <f t="shared" si="168"/>
        <v>85</v>
      </c>
      <c r="W94" s="259">
        <f t="shared" si="168"/>
        <v>85</v>
      </c>
      <c r="X94" s="259">
        <f t="shared" si="168"/>
        <v>85</v>
      </c>
      <c r="Y94" s="259">
        <f t="shared" si="168"/>
        <v>85</v>
      </c>
      <c r="Z94" s="259" t="e">
        <f t="shared" si="168"/>
        <v>#VALUE!</v>
      </c>
      <c r="AA94" s="254" t="str">
        <f>+'PLAN INDICATIVO ORIGINAL '!C129</f>
        <v>P12</v>
      </c>
      <c r="AB94" s="254" t="str">
        <f>+'PLAN INDICATIVO ORIGINAL '!D129</f>
        <v>Aspirantes al Cuerpo de Custodia y Vigilancia formados para desempeñar el cargo de dragoneante.</v>
      </c>
      <c r="AC94" s="59" t="str">
        <f>VLOOKUP(AB94,'PLAN INDICATIVO ORIGINAL '!$D$12:$F$313,3,0)</f>
        <v xml:space="preserve">DIRECCIÓN ESCUELA DE FORMACIÓN  </v>
      </c>
      <c r="AD94" s="59" t="str">
        <f>VLOOKUP(AB94,'PLAN INDICATIVO ORIGINAL '!$D$12:$F$313,3,0)</f>
        <v xml:space="preserve">DIRECCIÓN ESCUELA DE FORMACIÓN  </v>
      </c>
      <c r="AE94" s="59" t="s">
        <v>789</v>
      </c>
      <c r="AF94" s="260">
        <f>VLOOKUP(AA94,'PLAN INDICATIVO ORIGINAL '!$C$13:$M$343,6,0)</f>
        <v>750</v>
      </c>
      <c r="AG94" s="261">
        <f>VLOOKUP(AA94,'PLAN INDICATIVO ORIGINAL '!$C$13:$M$343,7,0)</f>
        <v>0</v>
      </c>
      <c r="AH94" s="261">
        <f>VLOOKUP(AA94,'PLAN INDICATIVO ORIGINAL '!$C$13:$M$343,8,0)</f>
        <v>300</v>
      </c>
      <c r="AI94" s="261">
        <f>VLOOKUP(AA94,'PLAN INDICATIVO ORIGINAL '!$C$13:$M$343,9,0)</f>
        <v>0</v>
      </c>
      <c r="AJ94" s="261">
        <f>VLOOKUP(AA94,'PLAN INDICATIVO ORIGINAL '!$C$13:$M$343,10,0)</f>
        <v>1050</v>
      </c>
      <c r="AK94" s="261" t="str">
        <f>VLOOKUP(AA94,'PLAN INDICATIVO ORIGINAL '!$C$13:$M$343,11,0)</f>
        <v>Número</v>
      </c>
      <c r="AL94" s="262" t="e">
        <f>VLOOKUP(AA94,'PLAN INDICATIVO ORIGINAL '!$C$13:$M$343,12,0)</f>
        <v>#REF!</v>
      </c>
      <c r="AM94" s="263">
        <f t="shared" ref="AM94:AR94" si="169">+AF94</f>
        <v>750</v>
      </c>
      <c r="AN94" s="263">
        <f t="shared" si="169"/>
        <v>0</v>
      </c>
      <c r="AO94" s="263">
        <f t="shared" si="169"/>
        <v>300</v>
      </c>
      <c r="AP94" s="263">
        <f t="shared" si="169"/>
        <v>0</v>
      </c>
      <c r="AQ94" s="263">
        <f t="shared" si="169"/>
        <v>1050</v>
      </c>
      <c r="AR94" s="263" t="str">
        <f t="shared" si="169"/>
        <v>Número</v>
      </c>
      <c r="AS94" s="264" t="s">
        <v>765</v>
      </c>
      <c r="AV94" s="214" t="s">
        <v>316</v>
      </c>
      <c r="AW94" s="214" t="s">
        <v>301</v>
      </c>
      <c r="AX94" s="214" t="s">
        <v>789</v>
      </c>
      <c r="BI94" s="254">
        <v>12</v>
      </c>
      <c r="BJ94" s="59" t="s">
        <v>301</v>
      </c>
    </row>
    <row r="95" spans="1:62" ht="53.25" customHeight="1" x14ac:dyDescent="0.25">
      <c r="A95" s="254">
        <v>13</v>
      </c>
      <c r="B95" s="254" t="str">
        <f t="shared" si="149"/>
        <v>P13</v>
      </c>
      <c r="C95" s="127" t="s">
        <v>33</v>
      </c>
      <c r="D95" s="293" t="s">
        <v>292</v>
      </c>
      <c r="E95" s="284" t="str">
        <f>+'PLAN INDICATIVO ORIGINAL '!$D$120</f>
        <v>TALENTO HUMANO Y FORMACIÓN PENITENCIARIA</v>
      </c>
      <c r="F95" s="256" t="str">
        <f>+'PLAN INDICATIVO ORIGINAL '!$D$121</f>
        <v>GESTIÓN Y FORMACIÓN DEL TALENTO HUMANO</v>
      </c>
      <c r="G95" s="256" t="s">
        <v>299</v>
      </c>
      <c r="H95" s="257" t="str">
        <f>+'PLAN INDICATIVO ORIGINAL '!$D$122</f>
        <v>Gestionar los programas académicos de acuerdo con los lineamientos establecidos en la legislación vigente con el fin de producir una oferta educativa pertinente y de calidad.</v>
      </c>
      <c r="I95" s="257" t="s">
        <v>790</v>
      </c>
      <c r="J95" s="265" t="str">
        <f>+'PLAN INDICATIVO ORIGINAL '!$D$123</f>
        <v>FORMACIÓN Y CAPACITACIÓN PENITENCIARIA</v>
      </c>
      <c r="K95" s="265" t="s">
        <v>791</v>
      </c>
      <c r="L95" s="142" t="str">
        <f>+'PLAN INDICATIVO ORIGINAL '!$C$125</f>
        <v>I41</v>
      </c>
      <c r="M95" s="280" t="str">
        <f>+'PLAN INDICATIVO ORIGINAL '!$E$125</f>
        <v xml:space="preserve">Porcentaje de beneficiarios de programas de formación y capacitación penitenciaria </v>
      </c>
      <c r="N95" s="267">
        <f>VLOOKUP(L95,'PLAN INDICATIVO ORIGINAL '!$C$13:$M$343,6,0)</f>
        <v>0</v>
      </c>
      <c r="O95" s="267">
        <f>VLOOKUP(L95,'PLAN INDICATIVO ORIGINAL '!$C$13:$M$343,7,0)</f>
        <v>0.85</v>
      </c>
      <c r="P95" s="267">
        <f>VLOOKUP(L95,'PLAN INDICATIVO ORIGINAL '!$C$13:$M$343,8,0)</f>
        <v>0.85</v>
      </c>
      <c r="Q95" s="267">
        <f>VLOOKUP(L95,'PLAN INDICATIVO ORIGINAL '!$C$13:$M$343,9,0)</f>
        <v>0.85</v>
      </c>
      <c r="R95" s="267">
        <f>VLOOKUP(L95,'PLAN INDICATIVO ORIGINAL '!$C$13:$M$343,10,0)</f>
        <v>0.85</v>
      </c>
      <c r="S95" s="267" t="str">
        <f>VLOOKUP(L95,'PLAN INDICATIVO ORIGINAL '!$C$13:$M$343,11,0)</f>
        <v>Porcentaje</v>
      </c>
      <c r="T95" s="259" t="e">
        <f>VLOOKUP(L95,'PLAN INDICATIVO ORIGINAL '!$C$13:$M$343,12,0)</f>
        <v>#REF!</v>
      </c>
      <c r="U95" s="259">
        <f t="shared" ref="U95:Z95" si="170">+N95*100</f>
        <v>0</v>
      </c>
      <c r="V95" s="259">
        <f t="shared" si="170"/>
        <v>85</v>
      </c>
      <c r="W95" s="259">
        <f t="shared" si="170"/>
        <v>85</v>
      </c>
      <c r="X95" s="259">
        <f t="shared" si="170"/>
        <v>85</v>
      </c>
      <c r="Y95" s="259">
        <f t="shared" si="170"/>
        <v>85</v>
      </c>
      <c r="Z95" s="259" t="e">
        <f t="shared" si="170"/>
        <v>#VALUE!</v>
      </c>
      <c r="AA95" s="254" t="str">
        <f>+'PLAN INDICATIVO ORIGINAL '!C130</f>
        <v>P13</v>
      </c>
      <c r="AB95" s="254" t="str">
        <f>+'PLAN INDICATIVO ORIGINAL '!D130</f>
        <v>Bachilleres con instrucción para prestar el servicio militar en el INPEC</v>
      </c>
      <c r="AC95" s="59" t="str">
        <f>VLOOKUP(AB95,'PLAN INDICATIVO ORIGINAL '!$D$12:$F$313,3,0)</f>
        <v xml:space="preserve">DIRECCIÓN ESCUELA DE FORMACIÓN  </v>
      </c>
      <c r="AD95" s="59" t="str">
        <f>VLOOKUP(AB95,'PLAN INDICATIVO ORIGINAL '!$D$12:$F$313,3,0)</f>
        <v xml:space="preserve">DIRECCIÓN ESCUELA DE FORMACIÓN  </v>
      </c>
      <c r="AE95" s="59" t="s">
        <v>789</v>
      </c>
      <c r="AF95" s="260">
        <f>VLOOKUP(AA95,'PLAN INDICATIVO ORIGINAL '!$C$13:$M$343,6,0)</f>
        <v>1200</v>
      </c>
      <c r="AG95" s="261">
        <f>VLOOKUP(AA95,'PLAN INDICATIVO ORIGINAL '!$C$13:$M$343,7,0)</f>
        <v>2400</v>
      </c>
      <c r="AH95" s="261">
        <f>VLOOKUP(AA95,'PLAN INDICATIVO ORIGINAL '!$C$13:$M$343,8,0)</f>
        <v>1200</v>
      </c>
      <c r="AI95" s="261">
        <f>VLOOKUP(AA95,'PLAN INDICATIVO ORIGINAL '!$C$13:$M$343,9,0)</f>
        <v>1200</v>
      </c>
      <c r="AJ95" s="261">
        <f>VLOOKUP(AA95,'PLAN INDICATIVO ORIGINAL '!$C$13:$M$343,10,0)</f>
        <v>4800</v>
      </c>
      <c r="AK95" s="261" t="str">
        <f>VLOOKUP(AA95,'PLAN INDICATIVO ORIGINAL '!$C$13:$M$343,11,0)</f>
        <v>Número</v>
      </c>
      <c r="AL95" s="262" t="e">
        <f>VLOOKUP(AA95,'PLAN INDICATIVO ORIGINAL '!$C$13:$M$343,12,0)</f>
        <v>#REF!</v>
      </c>
      <c r="AM95" s="263">
        <f t="shared" ref="AM95:AR95" si="171">+AF95</f>
        <v>1200</v>
      </c>
      <c r="AN95" s="263">
        <f t="shared" si="171"/>
        <v>2400</v>
      </c>
      <c r="AO95" s="263">
        <f t="shared" si="171"/>
        <v>1200</v>
      </c>
      <c r="AP95" s="263">
        <f t="shared" si="171"/>
        <v>1200</v>
      </c>
      <c r="AQ95" s="263">
        <f t="shared" si="171"/>
        <v>4800</v>
      </c>
      <c r="AR95" s="263" t="str">
        <f t="shared" si="171"/>
        <v>Número</v>
      </c>
      <c r="AS95" s="264" t="s">
        <v>765</v>
      </c>
      <c r="AV95" s="214" t="s">
        <v>318</v>
      </c>
      <c r="AW95" s="214" t="s">
        <v>301</v>
      </c>
      <c r="AX95" s="214" t="s">
        <v>789</v>
      </c>
      <c r="BI95" s="254">
        <v>13</v>
      </c>
      <c r="BJ95" s="59" t="s">
        <v>301</v>
      </c>
    </row>
    <row r="96" spans="1:62" ht="53.25" customHeight="1" x14ac:dyDescent="0.25">
      <c r="A96" s="254">
        <v>40</v>
      </c>
      <c r="B96" s="254" t="str">
        <f t="shared" si="149"/>
        <v>P40</v>
      </c>
      <c r="C96" s="127" t="s">
        <v>36</v>
      </c>
      <c r="D96" s="293" t="s">
        <v>292</v>
      </c>
      <c r="E96" s="284" t="str">
        <f>+'PLAN INDICATIVO ORIGINAL '!$D$120</f>
        <v>TALENTO HUMANO Y FORMACIÓN PENITENCIARIA</v>
      </c>
      <c r="F96" s="256" t="str">
        <f>+'PLAN INDICATIVO ORIGINAL '!$D$121</f>
        <v>GESTIÓN Y FORMACIÓN DEL TALENTO HUMANO</v>
      </c>
      <c r="G96" s="256" t="s">
        <v>299</v>
      </c>
      <c r="H96" s="257" t="str">
        <f>+'PLAN INDICATIVO ORIGINAL '!$D$122</f>
        <v>Gestionar los programas académicos de acuerdo con los lineamientos establecidos en la legislación vigente con el fin de producir una oferta educativa pertinente y de calidad.</v>
      </c>
      <c r="I96" s="257" t="s">
        <v>790</v>
      </c>
      <c r="J96" s="265" t="str">
        <f>+'PLAN INDICATIVO ORIGINAL '!$D$123</f>
        <v>FORMACIÓN Y CAPACITACIÓN PENITENCIARIA</v>
      </c>
      <c r="K96" s="265" t="s">
        <v>791</v>
      </c>
      <c r="L96" s="142" t="str">
        <f>+'PLAN INDICATIVO ORIGINAL '!$C$125</f>
        <v>I41</v>
      </c>
      <c r="M96" s="280" t="str">
        <f>+'PLAN INDICATIVO ORIGINAL '!$E$125</f>
        <v xml:space="preserve">Porcentaje de beneficiarios de programas de formación y capacitación penitenciaria </v>
      </c>
      <c r="N96" s="267">
        <f>VLOOKUP(L96,'PLAN INDICATIVO ORIGINAL '!$C$13:$M$343,6,0)</f>
        <v>0</v>
      </c>
      <c r="O96" s="267">
        <f>VLOOKUP(L96,'PLAN INDICATIVO ORIGINAL '!$C$13:$M$343,7,0)</f>
        <v>0.85</v>
      </c>
      <c r="P96" s="267">
        <f>VLOOKUP(L96,'PLAN INDICATIVO ORIGINAL '!$C$13:$M$343,8,0)</f>
        <v>0.85</v>
      </c>
      <c r="Q96" s="267">
        <f>VLOOKUP(L96,'PLAN INDICATIVO ORIGINAL '!$C$13:$M$343,9,0)</f>
        <v>0.85</v>
      </c>
      <c r="R96" s="267">
        <f>VLOOKUP(L96,'PLAN INDICATIVO ORIGINAL '!$C$13:$M$343,10,0)</f>
        <v>0.85</v>
      </c>
      <c r="S96" s="267" t="str">
        <f>VLOOKUP(L96,'PLAN INDICATIVO ORIGINAL '!$C$13:$M$343,11,0)</f>
        <v>Porcentaje</v>
      </c>
      <c r="T96" s="259" t="e">
        <f>VLOOKUP(L96,'PLAN INDICATIVO ORIGINAL '!$C$13:$M$343,12,0)</f>
        <v>#REF!</v>
      </c>
      <c r="U96" s="259">
        <f t="shared" ref="U96:Z96" si="172">+N96*100</f>
        <v>0</v>
      </c>
      <c r="V96" s="259">
        <f t="shared" si="172"/>
        <v>85</v>
      </c>
      <c r="W96" s="259">
        <f t="shared" si="172"/>
        <v>85</v>
      </c>
      <c r="X96" s="259">
        <f t="shared" si="172"/>
        <v>85</v>
      </c>
      <c r="Y96" s="259">
        <f t="shared" si="172"/>
        <v>85</v>
      </c>
      <c r="Z96" s="259" t="e">
        <f t="shared" si="172"/>
        <v>#VALUE!</v>
      </c>
      <c r="AA96" s="254" t="str">
        <f>+'PLAN INDICATIVO ORIGINAL '!C131</f>
        <v>P40</v>
      </c>
      <c r="AB96" s="254" t="str">
        <f>+'PLAN INDICATIVO ORIGINAL '!D131</f>
        <v>Funcionarios del INPEC capacitados a través de la Red de Apoyo</v>
      </c>
      <c r="AC96" s="59" t="str">
        <f>VLOOKUP(AB96,'PLAN INDICATIVO ORIGINAL '!$D$12:$F$313,3,0)</f>
        <v xml:space="preserve">DIRECCIÓN ESCUELA DE FORMACIÓN  </v>
      </c>
      <c r="AD96" s="59" t="str">
        <f>VLOOKUP(AB96,'PLAN INDICATIVO ORIGINAL '!$D$12:$F$313,3,0)</f>
        <v xml:space="preserve">DIRECCIÓN ESCUELA DE FORMACIÓN  </v>
      </c>
      <c r="AE96" s="59" t="s">
        <v>789</v>
      </c>
      <c r="AF96" s="260">
        <f>VLOOKUP(AA96,'PLAN INDICATIVO ORIGINAL '!$C$13:$M$343,6,0)</f>
        <v>8000</v>
      </c>
      <c r="AG96" s="261">
        <f>VLOOKUP(AA96,'PLAN INDICATIVO ORIGINAL '!$C$13:$M$343,7,0)</f>
        <v>5000</v>
      </c>
      <c r="AH96" s="261">
        <f>VLOOKUP(AA96,'PLAN INDICATIVO ORIGINAL '!$C$13:$M$343,8,0)</f>
        <v>5000</v>
      </c>
      <c r="AI96" s="261">
        <f>VLOOKUP(AA96,'PLAN INDICATIVO ORIGINAL '!$C$13:$M$343,9,0)</f>
        <v>5000</v>
      </c>
      <c r="AJ96" s="261">
        <f>VLOOKUP(AA96,'PLAN INDICATIVO ORIGINAL '!$C$13:$M$343,10,0)</f>
        <v>8000</v>
      </c>
      <c r="AK96" s="261" t="str">
        <f>VLOOKUP(AA96,'PLAN INDICATIVO ORIGINAL '!$C$13:$M$343,11,0)</f>
        <v>Número</v>
      </c>
      <c r="AL96" s="262" t="e">
        <f>VLOOKUP(AA96,'PLAN INDICATIVO ORIGINAL '!$C$13:$M$343,12,0)</f>
        <v>#REF!</v>
      </c>
      <c r="AM96" s="263">
        <f t="shared" ref="AM96:AR96" si="173">+AF96</f>
        <v>8000</v>
      </c>
      <c r="AN96" s="263">
        <f t="shared" si="173"/>
        <v>5000</v>
      </c>
      <c r="AO96" s="263">
        <f t="shared" si="173"/>
        <v>5000</v>
      </c>
      <c r="AP96" s="263">
        <f t="shared" si="173"/>
        <v>5000</v>
      </c>
      <c r="AQ96" s="263">
        <f t="shared" si="173"/>
        <v>8000</v>
      </c>
      <c r="AR96" s="263" t="str">
        <f t="shared" si="173"/>
        <v>Número</v>
      </c>
      <c r="AS96" s="264" t="s">
        <v>765</v>
      </c>
      <c r="AV96" s="214" t="s">
        <v>320</v>
      </c>
      <c r="AW96" s="214" t="s">
        <v>301</v>
      </c>
      <c r="AX96" s="214" t="s">
        <v>789</v>
      </c>
      <c r="BI96" s="254">
        <v>40</v>
      </c>
      <c r="BJ96" s="59" t="s">
        <v>301</v>
      </c>
    </row>
    <row r="97" spans="1:62" ht="53.25" customHeight="1" x14ac:dyDescent="0.25">
      <c r="A97" s="254">
        <v>41</v>
      </c>
      <c r="B97" s="254" t="str">
        <f t="shared" si="149"/>
        <v>P41</v>
      </c>
      <c r="C97" s="127" t="s">
        <v>50</v>
      </c>
      <c r="D97" s="293" t="s">
        <v>292</v>
      </c>
      <c r="E97" s="284" t="str">
        <f>+'PLAN INDICATIVO ORIGINAL '!$D$120</f>
        <v>TALENTO HUMANO Y FORMACIÓN PENITENCIARIA</v>
      </c>
      <c r="F97" s="256" t="str">
        <f>+'PLAN INDICATIVO ORIGINAL '!$D$121</f>
        <v>GESTIÓN Y FORMACIÓN DEL TALENTO HUMANO</v>
      </c>
      <c r="G97" s="256" t="s">
        <v>299</v>
      </c>
      <c r="H97" s="257" t="str">
        <f>+'PLAN INDICATIVO ORIGINAL '!$D$122</f>
        <v>Gestionar los programas académicos de acuerdo con los lineamientos establecidos en la legislación vigente con el fin de producir una oferta educativa pertinente y de calidad.</v>
      </c>
      <c r="I97" s="257" t="s">
        <v>790</v>
      </c>
      <c r="J97" s="265" t="str">
        <f>+'PLAN INDICATIVO ORIGINAL '!$D$123</f>
        <v>FORMACIÓN Y CAPACITACIÓN PENITENCIARIA</v>
      </c>
      <c r="K97" s="265" t="s">
        <v>791</v>
      </c>
      <c r="L97" s="142" t="str">
        <f>+'PLAN INDICATIVO ORIGINAL '!$C$125</f>
        <v>I41</v>
      </c>
      <c r="M97" s="280" t="str">
        <f>+'PLAN INDICATIVO ORIGINAL '!$E$125</f>
        <v xml:space="preserve">Porcentaje de beneficiarios de programas de formación y capacitación penitenciaria </v>
      </c>
      <c r="N97" s="267">
        <f>VLOOKUP(L97,'PLAN INDICATIVO ORIGINAL '!$C$13:$M$343,6,0)</f>
        <v>0</v>
      </c>
      <c r="O97" s="267">
        <f>VLOOKUP(L97,'PLAN INDICATIVO ORIGINAL '!$C$13:$M$343,7,0)</f>
        <v>0.85</v>
      </c>
      <c r="P97" s="267">
        <f>VLOOKUP(L97,'PLAN INDICATIVO ORIGINAL '!$C$13:$M$343,8,0)</f>
        <v>0.85</v>
      </c>
      <c r="Q97" s="267">
        <f>VLOOKUP(L97,'PLAN INDICATIVO ORIGINAL '!$C$13:$M$343,9,0)</f>
        <v>0.85</v>
      </c>
      <c r="R97" s="267">
        <f>VLOOKUP(L97,'PLAN INDICATIVO ORIGINAL '!$C$13:$M$343,10,0)</f>
        <v>0.85</v>
      </c>
      <c r="S97" s="267" t="str">
        <f>VLOOKUP(L97,'PLAN INDICATIVO ORIGINAL '!$C$13:$M$343,11,0)</f>
        <v>Porcentaje</v>
      </c>
      <c r="T97" s="259" t="e">
        <f>VLOOKUP(L97,'PLAN INDICATIVO ORIGINAL '!$C$13:$M$343,12,0)</f>
        <v>#REF!</v>
      </c>
      <c r="U97" s="259">
        <f t="shared" ref="U97:Z97" si="174">+N97*100</f>
        <v>0</v>
      </c>
      <c r="V97" s="259">
        <f t="shared" si="174"/>
        <v>85</v>
      </c>
      <c r="W97" s="259">
        <f t="shared" si="174"/>
        <v>85</v>
      </c>
      <c r="X97" s="259">
        <f t="shared" si="174"/>
        <v>85</v>
      </c>
      <c r="Y97" s="259">
        <f t="shared" si="174"/>
        <v>85</v>
      </c>
      <c r="Z97" s="259" t="e">
        <f t="shared" si="174"/>
        <v>#VALUE!</v>
      </c>
      <c r="AA97" s="254" t="str">
        <f>+'PLAN INDICATIVO ORIGINAL '!C132</f>
        <v>P41</v>
      </c>
      <c r="AB97" s="254" t="str">
        <f>+'PLAN INDICATIVO ORIGINAL '!D132</f>
        <v>Funcionarios del INPEC capacitados a través de los programas de  educación informal contratados por la EPN.</v>
      </c>
      <c r="AC97" s="59" t="str">
        <f>VLOOKUP(AB97,'PLAN INDICATIVO ORIGINAL '!$D$12:$F$313,3,0)</f>
        <v xml:space="preserve">DIRECCIÓN ESCUELA DE FORMACIÓN  </v>
      </c>
      <c r="AD97" s="59" t="str">
        <f>VLOOKUP(AB97,'PLAN INDICATIVO ORIGINAL '!$D$12:$F$313,3,0)</f>
        <v xml:space="preserve">DIRECCIÓN ESCUELA DE FORMACIÓN  </v>
      </c>
      <c r="AE97" s="59" t="s">
        <v>789</v>
      </c>
      <c r="AF97" s="260">
        <f>VLOOKUP(AA97,'PLAN INDICATIVO ORIGINAL '!$C$13:$M$343,6,0)</f>
        <v>120</v>
      </c>
      <c r="AG97" s="261">
        <f>VLOOKUP(AA97,'PLAN INDICATIVO ORIGINAL '!$C$13:$M$343,7,0)</f>
        <v>120</v>
      </c>
      <c r="AH97" s="261">
        <f>VLOOKUP(AA97,'PLAN INDICATIVO ORIGINAL '!$C$13:$M$343,8,0)</f>
        <v>120</v>
      </c>
      <c r="AI97" s="261">
        <f>VLOOKUP(AA97,'PLAN INDICATIVO ORIGINAL '!$C$13:$M$343,9,0)</f>
        <v>120</v>
      </c>
      <c r="AJ97" s="261">
        <f>VLOOKUP(AA97,'PLAN INDICATIVO ORIGINAL '!$C$13:$M$343,10,0)</f>
        <v>480</v>
      </c>
      <c r="AK97" s="261" t="str">
        <f>VLOOKUP(AA97,'PLAN INDICATIVO ORIGINAL '!$C$13:$M$343,11,0)</f>
        <v>Número</v>
      </c>
      <c r="AL97" s="262" t="e">
        <f>VLOOKUP(AA97,'PLAN INDICATIVO ORIGINAL '!$C$13:$M$343,12,0)</f>
        <v>#REF!</v>
      </c>
      <c r="AM97" s="263">
        <f t="shared" ref="AM97:AR97" si="175">+AF97</f>
        <v>120</v>
      </c>
      <c r="AN97" s="263">
        <f t="shared" si="175"/>
        <v>120</v>
      </c>
      <c r="AO97" s="263">
        <f t="shared" si="175"/>
        <v>120</v>
      </c>
      <c r="AP97" s="263">
        <f t="shared" si="175"/>
        <v>120</v>
      </c>
      <c r="AQ97" s="263">
        <f t="shared" si="175"/>
        <v>480</v>
      </c>
      <c r="AR97" s="263" t="str">
        <f t="shared" si="175"/>
        <v>Número</v>
      </c>
      <c r="AS97" s="264" t="s">
        <v>765</v>
      </c>
      <c r="AV97" s="214" t="s">
        <v>322</v>
      </c>
      <c r="AW97" s="214" t="s">
        <v>301</v>
      </c>
      <c r="AX97" s="214" t="s">
        <v>789</v>
      </c>
      <c r="BI97" s="254">
        <v>41</v>
      </c>
      <c r="BJ97" s="59" t="s">
        <v>301</v>
      </c>
    </row>
    <row r="98" spans="1:62" ht="53.25" customHeight="1" x14ac:dyDescent="0.25">
      <c r="A98" s="254">
        <v>42</v>
      </c>
      <c r="B98" s="254" t="str">
        <f t="shared" si="149"/>
        <v>P42</v>
      </c>
      <c r="C98" s="127" t="s">
        <v>53</v>
      </c>
      <c r="D98" s="293" t="s">
        <v>292</v>
      </c>
      <c r="E98" s="284" t="str">
        <f>+'PLAN INDICATIVO ORIGINAL '!$D$120</f>
        <v>TALENTO HUMANO Y FORMACIÓN PENITENCIARIA</v>
      </c>
      <c r="F98" s="256" t="str">
        <f>+'PLAN INDICATIVO ORIGINAL '!$D$121</f>
        <v>GESTIÓN Y FORMACIÓN DEL TALENTO HUMANO</v>
      </c>
      <c r="G98" s="256" t="s">
        <v>299</v>
      </c>
      <c r="H98" s="257" t="str">
        <f>+'PLAN INDICATIVO ORIGINAL '!$D$122</f>
        <v>Gestionar los programas académicos de acuerdo con los lineamientos establecidos en la legislación vigente con el fin de producir una oferta educativa pertinente y de calidad.</v>
      </c>
      <c r="I98" s="257" t="s">
        <v>790</v>
      </c>
      <c r="J98" s="265" t="str">
        <f>+'PLAN INDICATIVO ORIGINAL '!$D$123</f>
        <v>FORMACIÓN Y CAPACITACIÓN PENITENCIARIA</v>
      </c>
      <c r="K98" s="265" t="s">
        <v>791</v>
      </c>
      <c r="L98" s="142" t="str">
        <f>+'PLAN INDICATIVO ORIGINAL '!$C$125</f>
        <v>I41</v>
      </c>
      <c r="M98" s="280" t="str">
        <f>+'PLAN INDICATIVO ORIGINAL '!$E$125</f>
        <v xml:space="preserve">Porcentaje de beneficiarios de programas de formación y capacitación penitenciaria </v>
      </c>
      <c r="N98" s="267">
        <f>VLOOKUP(L98,'PLAN INDICATIVO ORIGINAL '!$C$13:$M$343,6,0)</f>
        <v>0</v>
      </c>
      <c r="O98" s="267">
        <f>VLOOKUP(L98,'PLAN INDICATIVO ORIGINAL '!$C$13:$M$343,7,0)</f>
        <v>0.85</v>
      </c>
      <c r="P98" s="267">
        <f>VLOOKUP(L98,'PLAN INDICATIVO ORIGINAL '!$C$13:$M$343,8,0)</f>
        <v>0.85</v>
      </c>
      <c r="Q98" s="267">
        <f>VLOOKUP(L98,'PLAN INDICATIVO ORIGINAL '!$C$13:$M$343,9,0)</f>
        <v>0.85</v>
      </c>
      <c r="R98" s="267">
        <f>VLOOKUP(L98,'PLAN INDICATIVO ORIGINAL '!$C$13:$M$343,10,0)</f>
        <v>0.85</v>
      </c>
      <c r="S98" s="267" t="str">
        <f>VLOOKUP(L98,'PLAN INDICATIVO ORIGINAL '!$C$13:$M$343,11,0)</f>
        <v>Porcentaje</v>
      </c>
      <c r="T98" s="259" t="e">
        <f>VLOOKUP(L98,'PLAN INDICATIVO ORIGINAL '!$C$13:$M$343,12,0)</f>
        <v>#REF!</v>
      </c>
      <c r="U98" s="259">
        <f t="shared" ref="U98:Z98" si="176">+N98*100</f>
        <v>0</v>
      </c>
      <c r="V98" s="259">
        <f t="shared" si="176"/>
        <v>85</v>
      </c>
      <c r="W98" s="259">
        <f t="shared" si="176"/>
        <v>85</v>
      </c>
      <c r="X98" s="259">
        <f t="shared" si="176"/>
        <v>85</v>
      </c>
      <c r="Y98" s="259">
        <f t="shared" si="176"/>
        <v>85</v>
      </c>
      <c r="Z98" s="259" t="e">
        <f t="shared" si="176"/>
        <v>#VALUE!</v>
      </c>
      <c r="AA98" s="254" t="str">
        <f>+'PLAN INDICATIVO ORIGINAL '!C133</f>
        <v>P42</v>
      </c>
      <c r="AB98" s="254" t="str">
        <f>+'PLAN INDICATIVO ORIGINAL '!D133</f>
        <v>Funcionarios del INPEC capacitados mediante cursos virtuales diseñados y desarrollados por la EPN</v>
      </c>
      <c r="AC98" s="59" t="str">
        <f>VLOOKUP(AB98,'PLAN INDICATIVO ORIGINAL '!$D$12:$F$313,3,0)</f>
        <v xml:space="preserve">DIRECCIÓN ESCUELA DE FORMACIÓN  </v>
      </c>
      <c r="AD98" s="59" t="str">
        <f>VLOOKUP(AB98,'PLAN INDICATIVO ORIGINAL '!$D$12:$F$313,3,0)</f>
        <v xml:space="preserve">DIRECCIÓN ESCUELA DE FORMACIÓN  </v>
      </c>
      <c r="AE98" s="59" t="s">
        <v>789</v>
      </c>
      <c r="AF98" s="260">
        <f>VLOOKUP(AA98,'PLAN INDICATIVO ORIGINAL '!$C$13:$M$343,6,0)</f>
        <v>1272</v>
      </c>
      <c r="AG98" s="261">
        <f>VLOOKUP(AA98,'PLAN INDICATIVO ORIGINAL '!$C$13:$M$343,7,0)</f>
        <v>1272</v>
      </c>
      <c r="AH98" s="261">
        <f>VLOOKUP(AA98,'PLAN INDICATIVO ORIGINAL '!$C$13:$M$343,8,0)</f>
        <v>1272</v>
      </c>
      <c r="AI98" s="261">
        <f>VLOOKUP(AA98,'PLAN INDICATIVO ORIGINAL '!$C$13:$M$343,9,0)</f>
        <v>1272</v>
      </c>
      <c r="AJ98" s="261">
        <f>VLOOKUP(AA98,'PLAN INDICATIVO ORIGINAL '!$C$13:$M$343,10,0)</f>
        <v>5088</v>
      </c>
      <c r="AK98" s="261" t="str">
        <f>VLOOKUP(AA98,'PLAN INDICATIVO ORIGINAL '!$C$13:$M$343,11,0)</f>
        <v>Número</v>
      </c>
      <c r="AL98" s="262" t="e">
        <f>VLOOKUP(AA98,'PLAN INDICATIVO ORIGINAL '!$C$13:$M$343,12,0)</f>
        <v>#REF!</v>
      </c>
      <c r="AM98" s="263">
        <f t="shared" ref="AM98:AR98" si="177">+AF98</f>
        <v>1272</v>
      </c>
      <c r="AN98" s="263">
        <f t="shared" si="177"/>
        <v>1272</v>
      </c>
      <c r="AO98" s="263">
        <f t="shared" si="177"/>
        <v>1272</v>
      </c>
      <c r="AP98" s="263">
        <f t="shared" si="177"/>
        <v>1272</v>
      </c>
      <c r="AQ98" s="263">
        <f t="shared" si="177"/>
        <v>5088</v>
      </c>
      <c r="AR98" s="263" t="str">
        <f t="shared" si="177"/>
        <v>Número</v>
      </c>
      <c r="AS98" s="264" t="s">
        <v>765</v>
      </c>
      <c r="AV98" s="214" t="s">
        <v>324</v>
      </c>
      <c r="AW98" s="214" t="s">
        <v>301</v>
      </c>
      <c r="AX98" s="214" t="s">
        <v>789</v>
      </c>
      <c r="BI98" s="254">
        <v>42</v>
      </c>
      <c r="BJ98" s="59" t="s">
        <v>301</v>
      </c>
    </row>
    <row r="99" spans="1:62" ht="53.25" customHeight="1" x14ac:dyDescent="0.25">
      <c r="A99" s="254">
        <v>48</v>
      </c>
      <c r="B99" s="254" t="str">
        <f t="shared" si="149"/>
        <v>P48</v>
      </c>
      <c r="C99" s="127" t="s">
        <v>65</v>
      </c>
      <c r="D99" s="293" t="s">
        <v>292</v>
      </c>
      <c r="E99" s="284" t="str">
        <f>+'PLAN INDICATIVO ORIGINAL '!$D$120</f>
        <v>TALENTO HUMANO Y FORMACIÓN PENITENCIARIA</v>
      </c>
      <c r="F99" s="256" t="str">
        <f>+'PLAN INDICATIVO ORIGINAL '!$D$121</f>
        <v>GESTIÓN Y FORMACIÓN DEL TALENTO HUMANO</v>
      </c>
      <c r="G99" s="256" t="s">
        <v>299</v>
      </c>
      <c r="H99" s="257" t="str">
        <f>+'PLAN INDICATIVO ORIGINAL '!$D$122</f>
        <v>Gestionar los programas académicos de acuerdo con los lineamientos establecidos en la legislación vigente con el fin de producir una oferta educativa pertinente y de calidad.</v>
      </c>
      <c r="I99" s="257" t="s">
        <v>790</v>
      </c>
      <c r="J99" s="265" t="str">
        <f>+'PLAN INDICATIVO ORIGINAL '!$D$123</f>
        <v>FORMACIÓN Y CAPACITACIÓN PENITENCIARIA</v>
      </c>
      <c r="K99" s="265" t="s">
        <v>791</v>
      </c>
      <c r="L99" s="142" t="str">
        <f>+'PLAN INDICATIVO ORIGINAL '!$C$125</f>
        <v>I41</v>
      </c>
      <c r="M99" s="280" t="str">
        <f>+'PLAN INDICATIVO ORIGINAL '!$E$125</f>
        <v xml:space="preserve">Porcentaje de beneficiarios de programas de formación y capacitación penitenciaria </v>
      </c>
      <c r="N99" s="267">
        <f>VLOOKUP(L99,'PLAN INDICATIVO ORIGINAL '!$C$13:$M$343,6,0)</f>
        <v>0</v>
      </c>
      <c r="O99" s="267">
        <f>VLOOKUP(L99,'PLAN INDICATIVO ORIGINAL '!$C$13:$M$343,7,0)</f>
        <v>0.85</v>
      </c>
      <c r="P99" s="267">
        <f>VLOOKUP(L99,'PLAN INDICATIVO ORIGINAL '!$C$13:$M$343,8,0)</f>
        <v>0.85</v>
      </c>
      <c r="Q99" s="267">
        <f>VLOOKUP(L99,'PLAN INDICATIVO ORIGINAL '!$C$13:$M$343,9,0)</f>
        <v>0.85</v>
      </c>
      <c r="R99" s="267">
        <f>VLOOKUP(L99,'PLAN INDICATIVO ORIGINAL '!$C$13:$M$343,10,0)</f>
        <v>0.85</v>
      </c>
      <c r="S99" s="267" t="str">
        <f>VLOOKUP(L99,'PLAN INDICATIVO ORIGINAL '!$C$13:$M$343,11,0)</f>
        <v>Porcentaje</v>
      </c>
      <c r="T99" s="259" t="e">
        <f>VLOOKUP(L99,'PLAN INDICATIVO ORIGINAL '!$C$13:$M$343,12,0)</f>
        <v>#REF!</v>
      </c>
      <c r="U99" s="259">
        <f t="shared" ref="U99:Z99" si="178">+N99*100</f>
        <v>0</v>
      </c>
      <c r="V99" s="259">
        <f t="shared" si="178"/>
        <v>85</v>
      </c>
      <c r="W99" s="259">
        <f t="shared" si="178"/>
        <v>85</v>
      </c>
      <c r="X99" s="259">
        <f t="shared" si="178"/>
        <v>85</v>
      </c>
      <c r="Y99" s="259">
        <f t="shared" si="178"/>
        <v>85</v>
      </c>
      <c r="Z99" s="259" t="e">
        <f t="shared" si="178"/>
        <v>#VALUE!</v>
      </c>
      <c r="AA99" s="254" t="str">
        <f>+'PLAN INDICATIVO ORIGINAL '!C134</f>
        <v>P48</v>
      </c>
      <c r="AB99" s="254" t="str">
        <f>+'PLAN INDICATIVO ORIGINAL '!D134</f>
        <v>Piezas de comunicación con Imagen corporativa revisada y actualizada.</v>
      </c>
      <c r="AC99" s="59" t="str">
        <f>VLOOKUP(AB99,'PLAN INDICATIVO ORIGINAL '!$D$12:$F$313,3,0)</f>
        <v xml:space="preserve">DIRECCIÓN ESCUELA DE FORMACIÓN  </v>
      </c>
      <c r="AD99" s="59" t="str">
        <f>VLOOKUP(AB99,'PLAN INDICATIVO ORIGINAL '!$D$12:$F$313,3,0)</f>
        <v xml:space="preserve">DIRECCIÓN ESCUELA DE FORMACIÓN  </v>
      </c>
      <c r="AE99" s="59" t="s">
        <v>789</v>
      </c>
      <c r="AF99" s="260">
        <f>VLOOKUP(AA99,'PLAN INDICATIVO ORIGINAL '!$C$13:$M$343,6,0)</f>
        <v>3</v>
      </c>
      <c r="AG99" s="261">
        <f>VLOOKUP(AA99,'PLAN INDICATIVO ORIGINAL '!$C$13:$M$343,7,0)</f>
        <v>0</v>
      </c>
      <c r="AH99" s="261">
        <f>VLOOKUP(AA99,'PLAN INDICATIVO ORIGINAL '!$C$13:$M$343,8,0)</f>
        <v>0</v>
      </c>
      <c r="AI99" s="261">
        <f>VLOOKUP(AA99,'PLAN INDICATIVO ORIGINAL '!$C$13:$M$343,9,0)</f>
        <v>0</v>
      </c>
      <c r="AJ99" s="261">
        <f>VLOOKUP(AA99,'PLAN INDICATIVO ORIGINAL '!$C$13:$M$343,10,0)</f>
        <v>3</v>
      </c>
      <c r="AK99" s="261" t="str">
        <f>VLOOKUP(AA99,'PLAN INDICATIVO ORIGINAL '!$C$13:$M$343,11,0)</f>
        <v>Número</v>
      </c>
      <c r="AL99" s="262" t="e">
        <f>VLOOKUP(AA99,'PLAN INDICATIVO ORIGINAL '!$C$13:$M$343,12,0)</f>
        <v>#REF!</v>
      </c>
      <c r="AM99" s="263">
        <f t="shared" ref="AM99:AR99" si="179">+AF99</f>
        <v>3</v>
      </c>
      <c r="AN99" s="263">
        <f t="shared" si="179"/>
        <v>0</v>
      </c>
      <c r="AO99" s="263">
        <f t="shared" si="179"/>
        <v>0</v>
      </c>
      <c r="AP99" s="263">
        <f t="shared" si="179"/>
        <v>0</v>
      </c>
      <c r="AQ99" s="263">
        <f t="shared" si="179"/>
        <v>3</v>
      </c>
      <c r="AR99" s="263" t="str">
        <f t="shared" si="179"/>
        <v>Número</v>
      </c>
      <c r="AS99" s="264" t="s">
        <v>765</v>
      </c>
      <c r="AV99" s="214" t="s">
        <v>326</v>
      </c>
      <c r="AW99" s="214" t="s">
        <v>301</v>
      </c>
      <c r="AX99" s="214" t="s">
        <v>789</v>
      </c>
      <c r="BI99" s="254">
        <v>48</v>
      </c>
      <c r="BJ99" s="59" t="s">
        <v>301</v>
      </c>
    </row>
    <row r="100" spans="1:62" ht="53.25" customHeight="1" x14ac:dyDescent="0.25">
      <c r="A100" s="254">
        <v>52</v>
      </c>
      <c r="B100" s="254" t="str">
        <f t="shared" si="149"/>
        <v>P52</v>
      </c>
      <c r="C100" s="127" t="s">
        <v>56</v>
      </c>
      <c r="D100" s="293" t="s">
        <v>292</v>
      </c>
      <c r="E100" s="284" t="str">
        <f>+'PLAN INDICATIVO ORIGINAL '!$D$120</f>
        <v>TALENTO HUMANO Y FORMACIÓN PENITENCIARIA</v>
      </c>
      <c r="F100" s="256" t="str">
        <f>+'PLAN INDICATIVO ORIGINAL '!$D$121</f>
        <v>GESTIÓN Y FORMACIÓN DEL TALENTO HUMANO</v>
      </c>
      <c r="G100" s="256" t="s">
        <v>299</v>
      </c>
      <c r="H100" s="257" t="str">
        <f>+'PLAN INDICATIVO ORIGINAL '!$D$122</f>
        <v>Gestionar los programas académicos de acuerdo con los lineamientos establecidos en la legislación vigente con el fin de producir una oferta educativa pertinente y de calidad.</v>
      </c>
      <c r="I100" s="257" t="s">
        <v>790</v>
      </c>
      <c r="J100" s="265" t="str">
        <f>+'PLAN INDICATIVO ORIGINAL '!$D$123</f>
        <v>FORMACIÓN Y CAPACITACIÓN PENITENCIARIA</v>
      </c>
      <c r="K100" s="265" t="s">
        <v>791</v>
      </c>
      <c r="L100" s="142" t="str">
        <f>+'PLAN INDICATIVO ORIGINAL '!$C$125</f>
        <v>I41</v>
      </c>
      <c r="M100" s="280" t="str">
        <f>+'PLAN INDICATIVO ORIGINAL '!$E$125</f>
        <v xml:space="preserve">Porcentaje de beneficiarios de programas de formación y capacitación penitenciaria </v>
      </c>
      <c r="N100" s="267">
        <f>VLOOKUP(L100,'PLAN INDICATIVO ORIGINAL '!$C$13:$M$343,6,0)</f>
        <v>0</v>
      </c>
      <c r="O100" s="267">
        <f>VLOOKUP(L100,'PLAN INDICATIVO ORIGINAL '!$C$13:$M$343,7,0)</f>
        <v>0.85</v>
      </c>
      <c r="P100" s="267">
        <f>VLOOKUP(L100,'PLAN INDICATIVO ORIGINAL '!$C$13:$M$343,8,0)</f>
        <v>0.85</v>
      </c>
      <c r="Q100" s="267">
        <f>VLOOKUP(L100,'PLAN INDICATIVO ORIGINAL '!$C$13:$M$343,9,0)</f>
        <v>0.85</v>
      </c>
      <c r="R100" s="267">
        <f>VLOOKUP(L100,'PLAN INDICATIVO ORIGINAL '!$C$13:$M$343,10,0)</f>
        <v>0.85</v>
      </c>
      <c r="S100" s="267" t="str">
        <f>VLOOKUP(L100,'PLAN INDICATIVO ORIGINAL '!$C$13:$M$343,11,0)</f>
        <v>Porcentaje</v>
      </c>
      <c r="T100" s="259" t="e">
        <f>VLOOKUP(L100,'PLAN INDICATIVO ORIGINAL '!$C$13:$M$343,12,0)</f>
        <v>#REF!</v>
      </c>
      <c r="U100" s="259">
        <f t="shared" ref="U100:Z100" si="180">+N100*100</f>
        <v>0</v>
      </c>
      <c r="V100" s="259">
        <f t="shared" si="180"/>
        <v>85</v>
      </c>
      <c r="W100" s="259">
        <f t="shared" si="180"/>
        <v>85</v>
      </c>
      <c r="X100" s="259">
        <f t="shared" si="180"/>
        <v>85</v>
      </c>
      <c r="Y100" s="259">
        <f t="shared" si="180"/>
        <v>85</v>
      </c>
      <c r="Z100" s="259" t="e">
        <f t="shared" si="180"/>
        <v>#VALUE!</v>
      </c>
      <c r="AA100" s="254" t="str">
        <f>+'PLAN INDICATIVO ORIGINAL '!C135</f>
        <v>P52</v>
      </c>
      <c r="AB100" s="254" t="str">
        <f>+'PLAN INDICATIVO ORIGINAL '!D135</f>
        <v>Integrantes del Cuerpo de Custodia y Vigilancia formados en los diferentes campos de la seguridad penitenciaria.</v>
      </c>
      <c r="AC100" s="59" t="str">
        <f>VLOOKUP(AB100,'PLAN INDICATIVO ORIGINAL '!$D$12:$F$313,3,0)</f>
        <v xml:space="preserve">DIRECCIÓN ESCUELA DE FORMACIÓN  </v>
      </c>
      <c r="AD100" s="59" t="str">
        <f>VLOOKUP(AB100,'PLAN INDICATIVO ORIGINAL '!$D$12:$F$313,3,0)</f>
        <v xml:space="preserve">DIRECCIÓN ESCUELA DE FORMACIÓN  </v>
      </c>
      <c r="AE100" s="59" t="s">
        <v>789</v>
      </c>
      <c r="AF100" s="260">
        <f>VLOOKUP(AA100,'PLAN INDICATIVO ORIGINAL '!$C$13:$M$343,6,0)</f>
        <v>780</v>
      </c>
      <c r="AG100" s="261">
        <f>VLOOKUP(AA100,'PLAN INDICATIVO ORIGINAL '!$C$13:$M$343,7,0)</f>
        <v>300</v>
      </c>
      <c r="AH100" s="261">
        <f>VLOOKUP(AA100,'PLAN INDICATIVO ORIGINAL '!$C$13:$M$343,8,0)</f>
        <v>300</v>
      </c>
      <c r="AI100" s="261">
        <f>VLOOKUP(AA100,'PLAN INDICATIVO ORIGINAL '!$C$13:$M$343,9,0)</f>
        <v>300</v>
      </c>
      <c r="AJ100" s="261">
        <f>VLOOKUP(AA100,'PLAN INDICATIVO ORIGINAL '!$C$13:$M$343,10,0)</f>
        <v>1680</v>
      </c>
      <c r="AK100" s="261" t="str">
        <f>VLOOKUP(AA100,'PLAN INDICATIVO ORIGINAL '!$C$13:$M$343,11,0)</f>
        <v>Número</v>
      </c>
      <c r="AL100" s="262" t="e">
        <f>VLOOKUP(AA100,'PLAN INDICATIVO ORIGINAL '!$C$13:$M$343,12,0)</f>
        <v>#REF!</v>
      </c>
      <c r="AM100" s="263">
        <f t="shared" ref="AM100:AR100" si="181">+AF100</f>
        <v>780</v>
      </c>
      <c r="AN100" s="263">
        <f t="shared" si="181"/>
        <v>300</v>
      </c>
      <c r="AO100" s="263">
        <f t="shared" si="181"/>
        <v>300</v>
      </c>
      <c r="AP100" s="263">
        <f t="shared" si="181"/>
        <v>300</v>
      </c>
      <c r="AQ100" s="263">
        <f t="shared" si="181"/>
        <v>1680</v>
      </c>
      <c r="AR100" s="263" t="str">
        <f t="shared" si="181"/>
        <v>Número</v>
      </c>
      <c r="AS100" s="264" t="s">
        <v>765</v>
      </c>
      <c r="AV100" s="214" t="s">
        <v>328</v>
      </c>
      <c r="AW100" s="214" t="s">
        <v>301</v>
      </c>
      <c r="AX100" s="214" t="s">
        <v>789</v>
      </c>
      <c r="BI100" s="254">
        <v>52</v>
      </c>
      <c r="BJ100" s="59" t="s">
        <v>301</v>
      </c>
    </row>
    <row r="101" spans="1:62" ht="53.25" customHeight="1" x14ac:dyDescent="0.25">
      <c r="A101" s="254">
        <v>53</v>
      </c>
      <c r="B101" s="254" t="str">
        <f t="shared" si="149"/>
        <v>P53</v>
      </c>
      <c r="C101" s="127" t="s">
        <v>59</v>
      </c>
      <c r="D101" s="293" t="s">
        <v>292</v>
      </c>
      <c r="E101" s="284" t="str">
        <f>+'PLAN INDICATIVO ORIGINAL '!$D$120</f>
        <v>TALENTO HUMANO Y FORMACIÓN PENITENCIARIA</v>
      </c>
      <c r="F101" s="256" t="str">
        <f>+'PLAN INDICATIVO ORIGINAL '!$D$121</f>
        <v>GESTIÓN Y FORMACIÓN DEL TALENTO HUMANO</v>
      </c>
      <c r="G101" s="256" t="s">
        <v>299</v>
      </c>
      <c r="H101" s="257" t="str">
        <f>+'PLAN INDICATIVO ORIGINAL '!$D$122</f>
        <v>Gestionar los programas académicos de acuerdo con los lineamientos establecidos en la legislación vigente con el fin de producir una oferta educativa pertinente y de calidad.</v>
      </c>
      <c r="I101" s="257" t="s">
        <v>790</v>
      </c>
      <c r="J101" s="265" t="str">
        <f>+'PLAN INDICATIVO ORIGINAL '!$D$123</f>
        <v>FORMACIÓN Y CAPACITACIÓN PENITENCIARIA</v>
      </c>
      <c r="K101" s="265" t="s">
        <v>791</v>
      </c>
      <c r="L101" s="142" t="str">
        <f>+'PLAN INDICATIVO ORIGINAL '!$C$125</f>
        <v>I41</v>
      </c>
      <c r="M101" s="280" t="str">
        <f>+'PLAN INDICATIVO ORIGINAL '!$E$125</f>
        <v xml:space="preserve">Porcentaje de beneficiarios de programas de formación y capacitación penitenciaria </v>
      </c>
      <c r="N101" s="267">
        <f>VLOOKUP(L101,'PLAN INDICATIVO ORIGINAL '!$C$13:$M$343,6,0)</f>
        <v>0</v>
      </c>
      <c r="O101" s="267">
        <f>VLOOKUP(L101,'PLAN INDICATIVO ORIGINAL '!$C$13:$M$343,7,0)</f>
        <v>0.85</v>
      </c>
      <c r="P101" s="267">
        <f>VLOOKUP(L101,'PLAN INDICATIVO ORIGINAL '!$C$13:$M$343,8,0)</f>
        <v>0.85</v>
      </c>
      <c r="Q101" s="267">
        <f>VLOOKUP(L101,'PLAN INDICATIVO ORIGINAL '!$C$13:$M$343,9,0)</f>
        <v>0.85</v>
      </c>
      <c r="R101" s="267">
        <f>VLOOKUP(L101,'PLAN INDICATIVO ORIGINAL '!$C$13:$M$343,10,0)</f>
        <v>0.85</v>
      </c>
      <c r="S101" s="267" t="str">
        <f>VLOOKUP(L101,'PLAN INDICATIVO ORIGINAL '!$C$13:$M$343,11,0)</f>
        <v>Porcentaje</v>
      </c>
      <c r="T101" s="259" t="e">
        <f>VLOOKUP(L101,'PLAN INDICATIVO ORIGINAL '!$C$13:$M$343,12,0)</f>
        <v>#REF!</v>
      </c>
      <c r="U101" s="259">
        <f t="shared" ref="U101:Z101" si="182">+N101*100</f>
        <v>0</v>
      </c>
      <c r="V101" s="259">
        <f t="shared" si="182"/>
        <v>85</v>
      </c>
      <c r="W101" s="259">
        <f t="shared" si="182"/>
        <v>85</v>
      </c>
      <c r="X101" s="259">
        <f t="shared" si="182"/>
        <v>85</v>
      </c>
      <c r="Y101" s="259">
        <f t="shared" si="182"/>
        <v>85</v>
      </c>
      <c r="Z101" s="259" t="e">
        <f t="shared" si="182"/>
        <v>#VALUE!</v>
      </c>
      <c r="AA101" s="254" t="str">
        <f>+'PLAN INDICATIVO ORIGINAL '!C136</f>
        <v>P53</v>
      </c>
      <c r="AB101" s="254" t="str">
        <f>+'PLAN INDICATIVO ORIGINAL '!D136</f>
        <v>Integrantes del Cuerpo de Custodia y Vigilancia formados para desempeñar los cargos de Inspector e Inspector Jefe, en el marco de la convocatoria 305 de 2014</v>
      </c>
      <c r="AC101" s="59" t="str">
        <f>VLOOKUP(AB101,'PLAN INDICATIVO ORIGINAL '!$D$12:$F$313,3,0)</f>
        <v xml:space="preserve">DIRECCIÓN ESCUELA DE FORMACIÓN  </v>
      </c>
      <c r="AD101" s="59" t="str">
        <f>VLOOKUP(AB101,'PLAN INDICATIVO ORIGINAL '!$D$12:$F$313,3,0)</f>
        <v xml:space="preserve">DIRECCIÓN ESCUELA DE FORMACIÓN  </v>
      </c>
      <c r="AE101" s="59" t="s">
        <v>789</v>
      </c>
      <c r="AF101" s="260">
        <f>VLOOKUP(AA101,'PLAN INDICATIVO ORIGINAL '!$C$13:$M$343,6,0)</f>
        <v>0</v>
      </c>
      <c r="AG101" s="261">
        <f>VLOOKUP(AA101,'PLAN INDICATIVO ORIGINAL '!$C$13:$M$343,7,0)</f>
        <v>100</v>
      </c>
      <c r="AH101" s="261">
        <f>VLOOKUP(AA101,'PLAN INDICATIVO ORIGINAL '!$C$13:$M$343,8,0)</f>
        <v>0</v>
      </c>
      <c r="AI101" s="261">
        <f>VLOOKUP(AA101,'PLAN INDICATIVO ORIGINAL '!$C$13:$M$343,9,0)</f>
        <v>0</v>
      </c>
      <c r="AJ101" s="261">
        <f>VLOOKUP(AA101,'PLAN INDICATIVO ORIGINAL '!$C$13:$M$343,10,0)</f>
        <v>100</v>
      </c>
      <c r="AK101" s="261" t="str">
        <f>VLOOKUP(AA101,'PLAN INDICATIVO ORIGINAL '!$C$13:$M$343,11,0)</f>
        <v>Número</v>
      </c>
      <c r="AL101" s="262" t="e">
        <f>VLOOKUP(AA101,'PLAN INDICATIVO ORIGINAL '!$C$13:$M$343,12,0)</f>
        <v>#REF!</v>
      </c>
      <c r="AM101" s="263">
        <f t="shared" ref="AM101:AR101" si="183">+AF101</f>
        <v>0</v>
      </c>
      <c r="AN101" s="263">
        <f t="shared" si="183"/>
        <v>100</v>
      </c>
      <c r="AO101" s="263">
        <f t="shared" si="183"/>
        <v>0</v>
      </c>
      <c r="AP101" s="263">
        <f t="shared" si="183"/>
        <v>0</v>
      </c>
      <c r="AQ101" s="263">
        <f t="shared" si="183"/>
        <v>100</v>
      </c>
      <c r="AR101" s="263" t="str">
        <f t="shared" si="183"/>
        <v>Número</v>
      </c>
      <c r="AS101" s="264" t="s">
        <v>765</v>
      </c>
      <c r="AV101" s="214" t="s">
        <v>330</v>
      </c>
      <c r="AW101" s="214" t="s">
        <v>301</v>
      </c>
      <c r="AX101" s="214" t="s">
        <v>789</v>
      </c>
      <c r="BI101" s="254">
        <v>53</v>
      </c>
      <c r="BJ101" s="59" t="s">
        <v>301</v>
      </c>
    </row>
    <row r="102" spans="1:62" ht="53.25" customHeight="1" x14ac:dyDescent="0.25">
      <c r="A102" s="254">
        <v>67</v>
      </c>
      <c r="B102" s="254" t="str">
        <f t="shared" si="149"/>
        <v>P67</v>
      </c>
      <c r="C102" s="127" t="s">
        <v>62</v>
      </c>
      <c r="D102" s="293" t="s">
        <v>292</v>
      </c>
      <c r="E102" s="284" t="str">
        <f>+'PLAN INDICATIVO ORIGINAL '!$D$120</f>
        <v>TALENTO HUMANO Y FORMACIÓN PENITENCIARIA</v>
      </c>
      <c r="F102" s="256" t="str">
        <f>+'PLAN INDICATIVO ORIGINAL '!$D$121</f>
        <v>GESTIÓN Y FORMACIÓN DEL TALENTO HUMANO</v>
      </c>
      <c r="G102" s="256" t="s">
        <v>299</v>
      </c>
      <c r="H102" s="257" t="str">
        <f>+'PLAN INDICATIVO ORIGINAL '!$D$122</f>
        <v>Gestionar los programas académicos de acuerdo con los lineamientos establecidos en la legislación vigente con el fin de producir una oferta educativa pertinente y de calidad.</v>
      </c>
      <c r="I102" s="257" t="s">
        <v>790</v>
      </c>
      <c r="J102" s="265" t="str">
        <f>+'PLAN INDICATIVO ORIGINAL '!$D$123</f>
        <v>FORMACIÓN Y CAPACITACIÓN PENITENCIARIA</v>
      </c>
      <c r="K102" s="265" t="s">
        <v>791</v>
      </c>
      <c r="L102" s="142" t="str">
        <f>+'PLAN INDICATIVO ORIGINAL '!$C$125</f>
        <v>I41</v>
      </c>
      <c r="M102" s="280" t="str">
        <f>+'PLAN INDICATIVO ORIGINAL '!$E$125</f>
        <v xml:space="preserve">Porcentaje de beneficiarios de programas de formación y capacitación penitenciaria </v>
      </c>
      <c r="N102" s="267">
        <f>VLOOKUP(L102,'PLAN INDICATIVO ORIGINAL '!$C$13:$M$343,6,0)</f>
        <v>0</v>
      </c>
      <c r="O102" s="267">
        <f>VLOOKUP(L102,'PLAN INDICATIVO ORIGINAL '!$C$13:$M$343,7,0)</f>
        <v>0.85</v>
      </c>
      <c r="P102" s="267">
        <f>VLOOKUP(L102,'PLAN INDICATIVO ORIGINAL '!$C$13:$M$343,8,0)</f>
        <v>0.85</v>
      </c>
      <c r="Q102" s="267">
        <f>VLOOKUP(L102,'PLAN INDICATIVO ORIGINAL '!$C$13:$M$343,9,0)</f>
        <v>0.85</v>
      </c>
      <c r="R102" s="267">
        <f>VLOOKUP(L102,'PLAN INDICATIVO ORIGINAL '!$C$13:$M$343,10,0)</f>
        <v>0.85</v>
      </c>
      <c r="S102" s="267" t="str">
        <f>VLOOKUP(L102,'PLAN INDICATIVO ORIGINAL '!$C$13:$M$343,11,0)</f>
        <v>Porcentaje</v>
      </c>
      <c r="T102" s="259" t="e">
        <f>VLOOKUP(L102,'PLAN INDICATIVO ORIGINAL '!$C$13:$M$343,12,0)</f>
        <v>#REF!</v>
      </c>
      <c r="U102" s="259">
        <f t="shared" ref="U102:Z102" si="184">+N102*100</f>
        <v>0</v>
      </c>
      <c r="V102" s="259">
        <f t="shared" si="184"/>
        <v>85</v>
      </c>
      <c r="W102" s="259">
        <f t="shared" si="184"/>
        <v>85</v>
      </c>
      <c r="X102" s="259">
        <f t="shared" si="184"/>
        <v>85</v>
      </c>
      <c r="Y102" s="259">
        <f t="shared" si="184"/>
        <v>85</v>
      </c>
      <c r="Z102" s="259" t="e">
        <f t="shared" si="184"/>
        <v>#VALUE!</v>
      </c>
      <c r="AA102" s="254" t="str">
        <f>+'PLAN INDICATIVO ORIGINAL '!C137</f>
        <v>P67</v>
      </c>
      <c r="AB102" s="254" t="str">
        <f>+'PLAN INDICATIVO ORIGINAL '!D137</f>
        <v>Profesionales formados para desempeñar los cargos de Director y Subdirector de ERON.</v>
      </c>
      <c r="AC102" s="59" t="str">
        <f>VLOOKUP(AB102,'PLAN INDICATIVO ORIGINAL '!$D$12:$F$313,3,0)</f>
        <v xml:space="preserve">DIRECCIÓN ESCUELA DE FORMACIÓN  </v>
      </c>
      <c r="AD102" s="59" t="str">
        <f>VLOOKUP(AB102,'PLAN INDICATIVO ORIGINAL '!$D$12:$F$313,3,0)</f>
        <v xml:space="preserve">DIRECCIÓN ESCUELA DE FORMACIÓN  </v>
      </c>
      <c r="AE102" s="59" t="s">
        <v>789</v>
      </c>
      <c r="AF102" s="268">
        <f>VLOOKUP(AA102,'PLAN INDICATIVO ORIGINAL '!$C$13:$M$343,6,0)</f>
        <v>1</v>
      </c>
      <c r="AG102" s="269">
        <f>VLOOKUP(AA102,'PLAN INDICATIVO ORIGINAL '!$C$13:$M$343,7,0)</f>
        <v>1</v>
      </c>
      <c r="AH102" s="269">
        <f>VLOOKUP(AA102,'PLAN INDICATIVO ORIGINAL '!$C$13:$M$343,8,0)</f>
        <v>1</v>
      </c>
      <c r="AI102" s="269">
        <f>VLOOKUP(AA102,'PLAN INDICATIVO ORIGINAL '!$C$13:$M$343,9,0)</f>
        <v>1</v>
      </c>
      <c r="AJ102" s="269">
        <f>VLOOKUP(AA102,'PLAN INDICATIVO ORIGINAL '!$C$13:$M$343,10,0)</f>
        <v>1</v>
      </c>
      <c r="AK102" s="269" t="str">
        <f>VLOOKUP(AA102,'PLAN INDICATIVO ORIGINAL '!$C$13:$M$343,11,0)</f>
        <v>Porcentaje</v>
      </c>
      <c r="AL102" s="294" t="e">
        <f>VLOOKUP(AA102,'PLAN INDICATIVO ORIGINAL '!$C$13:$M$343,12,0)</f>
        <v>#REF!</v>
      </c>
      <c r="AM102" s="263">
        <f t="shared" ref="AM102:AR102" si="185">+AF102*100</f>
        <v>100</v>
      </c>
      <c r="AN102" s="263">
        <f t="shared" si="185"/>
        <v>100</v>
      </c>
      <c r="AO102" s="263">
        <f t="shared" si="185"/>
        <v>100</v>
      </c>
      <c r="AP102" s="263">
        <f t="shared" si="185"/>
        <v>100</v>
      </c>
      <c r="AQ102" s="263">
        <f t="shared" si="185"/>
        <v>100</v>
      </c>
      <c r="AR102" s="263" t="e">
        <f t="shared" si="185"/>
        <v>#VALUE!</v>
      </c>
      <c r="AS102" s="264" t="s">
        <v>765</v>
      </c>
      <c r="AV102" s="214" t="s">
        <v>332</v>
      </c>
      <c r="AW102" s="214" t="s">
        <v>301</v>
      </c>
      <c r="AX102" s="214" t="s">
        <v>789</v>
      </c>
      <c r="BI102" s="254">
        <v>67</v>
      </c>
      <c r="BJ102" s="59" t="s">
        <v>301</v>
      </c>
    </row>
    <row r="103" spans="1:62" ht="56.25" customHeight="1" x14ac:dyDescent="0.25">
      <c r="A103" s="254">
        <v>240</v>
      </c>
      <c r="B103" s="254" t="str">
        <f t="shared" si="149"/>
        <v>P240</v>
      </c>
      <c r="C103" s="121" t="s">
        <v>33</v>
      </c>
      <c r="D103" s="293" t="s">
        <v>292</v>
      </c>
      <c r="E103" s="284" t="str">
        <f>+'PLAN INDICATIVO ORIGINAL '!$D$120</f>
        <v>TALENTO HUMANO Y FORMACIÓN PENITENCIARIA</v>
      </c>
      <c r="F103" s="256" t="str">
        <f>+'PLAN INDICATIVO ORIGINAL '!$D$121</f>
        <v>GESTIÓN Y FORMACIÓN DEL TALENTO HUMANO</v>
      </c>
      <c r="G103" s="256" t="s">
        <v>299</v>
      </c>
      <c r="H103" s="257" t="str">
        <f>+'PLAN INDICATIVO ORIGINAL '!$D$122</f>
        <v>Gestionar los programas académicos de acuerdo con los lineamientos establecidos en la legislación vigente con el fin de producir una oferta educativa pertinente y de calidad.</v>
      </c>
      <c r="I103" s="257" t="s">
        <v>793</v>
      </c>
      <c r="J103" s="265" t="str">
        <f>+'PLAN INDICATIVO ORIGINAL '!$D$139</f>
        <v xml:space="preserve">REINDUCCIÓN </v>
      </c>
      <c r="K103" s="142" t="s">
        <v>763</v>
      </c>
      <c r="L103" s="142" t="s">
        <v>339</v>
      </c>
      <c r="M103" s="258" t="str">
        <f>+'PLAN INDICATIVO ORIGINAL '!$E$139</f>
        <v>Porcentaje de  servidores  penitenciarios con reinducción por cambios normativos o estructurales</v>
      </c>
      <c r="N103" s="267">
        <f>VLOOKUP(L103,'PLAN INDICATIVO ORIGINAL '!$C$13:$M$343,6,0)</f>
        <v>1</v>
      </c>
      <c r="O103" s="267">
        <f>VLOOKUP(L103,'PLAN INDICATIVO ORIGINAL '!$C$13:$M$343,7,0)</f>
        <v>1</v>
      </c>
      <c r="P103" s="267">
        <f>VLOOKUP(L103,'PLAN INDICATIVO ORIGINAL '!$C$13:$M$343,8,0)</f>
        <v>1</v>
      </c>
      <c r="Q103" s="267">
        <f>VLOOKUP(L103,'PLAN INDICATIVO ORIGINAL '!$C$13:$M$343,9,0)</f>
        <v>1</v>
      </c>
      <c r="R103" s="267">
        <f>VLOOKUP(L103,'PLAN INDICATIVO ORIGINAL '!$C$13:$M$343,10,0)</f>
        <v>1</v>
      </c>
      <c r="S103" s="267" t="str">
        <f>VLOOKUP(L103,'PLAN INDICATIVO ORIGINAL '!$C$13:$M$343,11,0)</f>
        <v>Porcentaje</v>
      </c>
      <c r="T103" s="259" t="e">
        <f>VLOOKUP(L103,'PLAN INDICATIVO ORIGINAL '!$C$13:$M$343,12,0)</f>
        <v>#REF!</v>
      </c>
      <c r="U103" s="259">
        <f t="shared" ref="U103:Z103" si="186">+N103*100</f>
        <v>100</v>
      </c>
      <c r="V103" s="259">
        <f t="shared" si="186"/>
        <v>100</v>
      </c>
      <c r="W103" s="259">
        <f t="shared" si="186"/>
        <v>100</v>
      </c>
      <c r="X103" s="259">
        <f t="shared" si="186"/>
        <v>100</v>
      </c>
      <c r="Y103" s="259">
        <f t="shared" si="186"/>
        <v>100</v>
      </c>
      <c r="Z103" s="259" t="e">
        <f t="shared" si="186"/>
        <v>#VALUE!</v>
      </c>
      <c r="AA103" s="115" t="str">
        <f>+'PLAN INDICATIVO ORIGINAL '!C140</f>
        <v>P240</v>
      </c>
      <c r="AB103" s="254" t="str">
        <f>+'PLAN INDICATIVO ORIGINAL '!D140</f>
        <v>Plan de Reinducción del INPEC anualmente elaborado</v>
      </c>
      <c r="AC103" s="59" t="str">
        <f>VLOOKUP(AB103,'PLAN INDICATIVO ORIGINAL '!$D$12:$F$313,3,0)</f>
        <v xml:space="preserve">DIRECCIÓN ESCUELA DE FORMACIÓN  </v>
      </c>
      <c r="AD103" s="59" t="str">
        <f>VLOOKUP(AB103,'PLAN INDICATIVO ORIGINAL '!$D$12:$F$313,3,0)</f>
        <v xml:space="preserve">DIRECCIÓN ESCUELA DE FORMACIÓN  </v>
      </c>
      <c r="AE103" s="59" t="s">
        <v>789</v>
      </c>
      <c r="AF103" s="260">
        <f>VLOOKUP(AA103,'PLAN INDICATIVO ORIGINAL '!$C$13:$M$343,6,0)</f>
        <v>0</v>
      </c>
      <c r="AG103" s="261">
        <f>VLOOKUP(AA103,'PLAN INDICATIVO ORIGINAL '!$C$13:$M$343,7,0)</f>
        <v>1</v>
      </c>
      <c r="AH103" s="261">
        <f>VLOOKUP(AA103,'PLAN INDICATIVO ORIGINAL '!$C$13:$M$343,8,0)</f>
        <v>0</v>
      </c>
      <c r="AI103" s="261">
        <f>VLOOKUP(AA103,'PLAN INDICATIVO ORIGINAL '!$C$13:$M$343,9,0)</f>
        <v>0</v>
      </c>
      <c r="AJ103" s="261">
        <f>VLOOKUP(AA103,'PLAN INDICATIVO ORIGINAL '!$C$13:$M$343,10,0)</f>
        <v>1</v>
      </c>
      <c r="AK103" s="261" t="str">
        <f>VLOOKUP(AA103,'PLAN INDICATIVO ORIGINAL '!$C$13:$M$343,11,0)</f>
        <v>Número</v>
      </c>
      <c r="AL103" s="262" t="e">
        <f>VLOOKUP(AA103,'PLAN INDICATIVO ORIGINAL '!$C$13:$M$343,12,0)</f>
        <v>#REF!</v>
      </c>
      <c r="AM103" s="263">
        <f t="shared" ref="AM103:AR103" si="187">+AF103</f>
        <v>0</v>
      </c>
      <c r="AN103" s="263">
        <f t="shared" si="187"/>
        <v>1</v>
      </c>
      <c r="AO103" s="263">
        <f t="shared" si="187"/>
        <v>0</v>
      </c>
      <c r="AP103" s="263">
        <f t="shared" si="187"/>
        <v>0</v>
      </c>
      <c r="AQ103" s="263">
        <f t="shared" si="187"/>
        <v>1</v>
      </c>
      <c r="AR103" s="263" t="str">
        <f t="shared" si="187"/>
        <v>Número</v>
      </c>
      <c r="AS103" s="264" t="s">
        <v>765</v>
      </c>
      <c r="AV103" s="214" t="s">
        <v>342</v>
      </c>
      <c r="AW103" s="214" t="s">
        <v>301</v>
      </c>
      <c r="AX103" s="214" t="s">
        <v>789</v>
      </c>
      <c r="BI103" s="254">
        <v>140</v>
      </c>
      <c r="BJ103" s="59" t="s">
        <v>301</v>
      </c>
    </row>
    <row r="104" spans="1:62" ht="53.25" customHeight="1" x14ac:dyDescent="0.25">
      <c r="A104" s="254">
        <v>140</v>
      </c>
      <c r="B104" s="254" t="str">
        <f t="shared" si="149"/>
        <v>P140</v>
      </c>
      <c r="C104" s="121" t="s">
        <v>36</v>
      </c>
      <c r="D104" s="293" t="s">
        <v>292</v>
      </c>
      <c r="E104" s="284" t="str">
        <f>+'PLAN INDICATIVO ORIGINAL '!$D$120</f>
        <v>TALENTO HUMANO Y FORMACIÓN PENITENCIARIA</v>
      </c>
      <c r="F104" s="256" t="str">
        <f>+'PLAN INDICATIVO ORIGINAL '!$D$121</f>
        <v>GESTIÓN Y FORMACIÓN DEL TALENTO HUMANO</v>
      </c>
      <c r="G104" s="256" t="s">
        <v>299</v>
      </c>
      <c r="H104" s="257" t="str">
        <f>+'PLAN INDICATIVO ORIGINAL '!$D$122</f>
        <v>Gestionar los programas académicos de acuerdo con los lineamientos establecidos en la legislación vigente con el fin de producir una oferta educativa pertinente y de calidad.</v>
      </c>
      <c r="I104" s="257" t="s">
        <v>793</v>
      </c>
      <c r="J104" s="265" t="str">
        <f>+'PLAN INDICATIVO ORIGINAL '!$D$139</f>
        <v xml:space="preserve">REINDUCCIÓN </v>
      </c>
      <c r="K104" s="142" t="s">
        <v>763</v>
      </c>
      <c r="L104" s="142" t="s">
        <v>339</v>
      </c>
      <c r="M104" s="258" t="str">
        <f>+'PLAN INDICATIVO ORIGINAL '!$E$139</f>
        <v>Porcentaje de  servidores  penitenciarios con reinducción por cambios normativos o estructurales</v>
      </c>
      <c r="N104" s="267">
        <f>VLOOKUP(L104,'PLAN INDICATIVO ORIGINAL '!$C$13:$M$343,6,0)</f>
        <v>1</v>
      </c>
      <c r="O104" s="267">
        <f>VLOOKUP(L104,'PLAN INDICATIVO ORIGINAL '!$C$13:$M$343,7,0)</f>
        <v>1</v>
      </c>
      <c r="P104" s="267">
        <f>VLOOKUP(L104,'PLAN INDICATIVO ORIGINAL '!$C$13:$M$343,8,0)</f>
        <v>1</v>
      </c>
      <c r="Q104" s="267">
        <f>VLOOKUP(L104,'PLAN INDICATIVO ORIGINAL '!$C$13:$M$343,9,0)</f>
        <v>1</v>
      </c>
      <c r="R104" s="267">
        <f>VLOOKUP(L104,'PLAN INDICATIVO ORIGINAL '!$C$13:$M$343,10,0)</f>
        <v>1</v>
      </c>
      <c r="S104" s="267" t="str">
        <f>VLOOKUP(L104,'PLAN INDICATIVO ORIGINAL '!$C$13:$M$343,11,0)</f>
        <v>Porcentaje</v>
      </c>
      <c r="T104" s="259" t="e">
        <f>VLOOKUP(L104,'PLAN INDICATIVO ORIGINAL '!$C$13:$M$343,12,0)</f>
        <v>#REF!</v>
      </c>
      <c r="U104" s="259">
        <f t="shared" ref="U104:Z104" si="188">+N104*100</f>
        <v>100</v>
      </c>
      <c r="V104" s="259">
        <f t="shared" si="188"/>
        <v>100</v>
      </c>
      <c r="W104" s="259">
        <f t="shared" si="188"/>
        <v>100</v>
      </c>
      <c r="X104" s="259">
        <f t="shared" si="188"/>
        <v>100</v>
      </c>
      <c r="Y104" s="259">
        <f t="shared" si="188"/>
        <v>100</v>
      </c>
      <c r="Z104" s="259" t="e">
        <f t="shared" si="188"/>
        <v>#VALUE!</v>
      </c>
      <c r="AA104" s="115" t="str">
        <f>+'PLAN INDICATIVO ORIGINAL '!C141</f>
        <v>P140</v>
      </c>
      <c r="AB104" s="254" t="str">
        <f>+'PLAN INDICATIVO ORIGINAL '!D141</f>
        <v>Implementación anualmente del Plan de reinducción del INPEC.</v>
      </c>
      <c r="AC104" s="59" t="str">
        <f>VLOOKUP(AB104,'PLAN INDICATIVO ORIGINAL '!$D$12:$F$313,3,0)</f>
        <v xml:space="preserve">DIRECCIÓN ESCUELA DE FORMACIÓN  </v>
      </c>
      <c r="AD104" s="59" t="str">
        <f>VLOOKUP(AB104,'PLAN INDICATIVO ORIGINAL '!$D$12:$F$313,3,0)</f>
        <v xml:space="preserve">DIRECCIÓN ESCUELA DE FORMACIÓN  </v>
      </c>
      <c r="AE104" s="59" t="s">
        <v>789</v>
      </c>
      <c r="AF104" s="260">
        <f>VLOOKUP(AA104,'PLAN INDICATIVO ORIGINAL '!$C$13:$M$343,6,0)</f>
        <v>0</v>
      </c>
      <c r="AG104" s="261">
        <f>VLOOKUP(AA104,'PLAN INDICATIVO ORIGINAL '!$C$13:$M$343,7,0)</f>
        <v>1</v>
      </c>
      <c r="AH104" s="261">
        <f>VLOOKUP(AA104,'PLAN INDICATIVO ORIGINAL '!$C$13:$M$343,8,0)</f>
        <v>1</v>
      </c>
      <c r="AI104" s="261">
        <f>VLOOKUP(AA104,'PLAN INDICATIVO ORIGINAL '!$C$13:$M$343,9,0)</f>
        <v>1</v>
      </c>
      <c r="AJ104" s="261">
        <f>VLOOKUP(AA104,'PLAN INDICATIVO ORIGINAL '!$C$13:$M$343,10,0)</f>
        <v>3</v>
      </c>
      <c r="AK104" s="261" t="str">
        <f>VLOOKUP(AA104,'PLAN INDICATIVO ORIGINAL '!$C$13:$M$343,11,0)</f>
        <v>Número</v>
      </c>
      <c r="AL104" s="262" t="e">
        <f>VLOOKUP(AA104,'PLAN INDICATIVO ORIGINAL '!$C$13:$M$343,12,0)</f>
        <v>#REF!</v>
      </c>
      <c r="AM104" s="263">
        <f t="shared" ref="AM104:AR104" si="189">+AF104</f>
        <v>0</v>
      </c>
      <c r="AN104" s="263">
        <f t="shared" si="189"/>
        <v>1</v>
      </c>
      <c r="AO104" s="263">
        <f t="shared" si="189"/>
        <v>1</v>
      </c>
      <c r="AP104" s="263">
        <f t="shared" si="189"/>
        <v>1</v>
      </c>
      <c r="AQ104" s="263">
        <f t="shared" si="189"/>
        <v>3</v>
      </c>
      <c r="AR104" s="263" t="str">
        <f t="shared" si="189"/>
        <v>Número</v>
      </c>
      <c r="AS104" s="264" t="s">
        <v>765</v>
      </c>
      <c r="AV104" s="214" t="s">
        <v>344</v>
      </c>
      <c r="AW104" s="214" t="s">
        <v>301</v>
      </c>
      <c r="AX104" s="214" t="s">
        <v>789</v>
      </c>
      <c r="BI104" s="254">
        <v>60</v>
      </c>
      <c r="BJ104" s="59" t="s">
        <v>301</v>
      </c>
    </row>
    <row r="105" spans="1:62" ht="51" customHeight="1" x14ac:dyDescent="0.25">
      <c r="A105" s="254">
        <v>60</v>
      </c>
      <c r="B105" s="254" t="str">
        <f t="shared" si="149"/>
        <v>P60</v>
      </c>
      <c r="C105" s="127" t="s">
        <v>33</v>
      </c>
      <c r="D105" s="293" t="s">
        <v>292</v>
      </c>
      <c r="E105" s="284" t="str">
        <f>+'PLAN INDICATIVO ORIGINAL '!$D$120</f>
        <v>TALENTO HUMANO Y FORMACIÓN PENITENCIARIA</v>
      </c>
      <c r="F105" s="256" t="str">
        <f>+'PLAN INDICATIVO ORIGINAL '!$D$121</f>
        <v>GESTIÓN Y FORMACIÓN DEL TALENTO HUMANO</v>
      </c>
      <c r="G105" s="256" t="s">
        <v>299</v>
      </c>
      <c r="H105" s="257" t="str">
        <f>+'PLAN INDICATIVO ORIGINAL '!$D$122</f>
        <v>Gestionar los programas académicos de acuerdo con los lineamientos establecidos en la legislación vigente con el fin de producir una oferta educativa pertinente y de calidad.</v>
      </c>
      <c r="I105" s="257" t="s">
        <v>794</v>
      </c>
      <c r="J105" s="265" t="str">
        <f>+'PLAN INDICATIVO ORIGINAL '!$D$142</f>
        <v>REENTRENAMIENTO</v>
      </c>
      <c r="K105" s="142" t="s">
        <v>763</v>
      </c>
      <c r="L105" s="142" t="s">
        <v>347</v>
      </c>
      <c r="M105" s="258" t="str">
        <f>+'PLAN INDICATIVO ORIGINAL '!$E$142</f>
        <v>Porcentaje de personal objetivo del Cuerpo de Custodia y Vigilancia con reentrenamiento</v>
      </c>
      <c r="N105" s="267">
        <f>VLOOKUP(L105,'PLAN INDICATIVO ORIGINAL '!$C$13:$M$343,6,0)</f>
        <v>1</v>
      </c>
      <c r="O105" s="267">
        <f>VLOOKUP(L105,'PLAN INDICATIVO ORIGINAL '!$C$13:$M$343,7,0)</f>
        <v>1</v>
      </c>
      <c r="P105" s="267">
        <f>VLOOKUP(L105,'PLAN INDICATIVO ORIGINAL '!$C$13:$M$343,8,0)</f>
        <v>1</v>
      </c>
      <c r="Q105" s="267">
        <f>VLOOKUP(L105,'PLAN INDICATIVO ORIGINAL '!$C$13:$M$343,9,0)</f>
        <v>1</v>
      </c>
      <c r="R105" s="267">
        <f>VLOOKUP(L105,'PLAN INDICATIVO ORIGINAL '!$C$13:$M$343,10,0)</f>
        <v>1</v>
      </c>
      <c r="S105" s="267" t="str">
        <f>VLOOKUP(L105,'PLAN INDICATIVO ORIGINAL '!$C$13:$M$343,11,0)</f>
        <v>Porcentaje</v>
      </c>
      <c r="T105" s="259" t="e">
        <f>VLOOKUP(L105,'PLAN INDICATIVO ORIGINAL '!$C$13:$M$343,12,0)</f>
        <v>#REF!</v>
      </c>
      <c r="U105" s="259">
        <f t="shared" ref="U105:Z105" si="190">+N105*100</f>
        <v>100</v>
      </c>
      <c r="V105" s="259">
        <f t="shared" si="190"/>
        <v>100</v>
      </c>
      <c r="W105" s="259">
        <f t="shared" si="190"/>
        <v>100</v>
      </c>
      <c r="X105" s="259">
        <f t="shared" si="190"/>
        <v>100</v>
      </c>
      <c r="Y105" s="259">
        <f t="shared" si="190"/>
        <v>100</v>
      </c>
      <c r="Z105" s="259" t="e">
        <f t="shared" si="190"/>
        <v>#VALUE!</v>
      </c>
      <c r="AA105" s="254" t="str">
        <f>+'PLAN INDICATIVO ORIGINAL '!C143</f>
        <v>P60</v>
      </c>
      <c r="AB105" s="254" t="str">
        <f>+'PLAN INDICATIVO ORIGINAL '!D143</f>
        <v>Personal del Cuerpo de Custodia y Vigilancia, Fuerzas Armadas y de Policía, actualizados y reentrenados en los campos de seguridad penitenciaria.</v>
      </c>
      <c r="AC105" s="59" t="str">
        <f>VLOOKUP(AB105,'PLAN INDICATIVO ORIGINAL '!$D$12:$F$313,3,0)</f>
        <v xml:space="preserve">DIRECCIÓN ESCUELA DE FORMACIÓN  </v>
      </c>
      <c r="AD105" s="59" t="str">
        <f>VLOOKUP(AB105,'PLAN INDICATIVO ORIGINAL '!$D$12:$F$313,3,0)</f>
        <v xml:space="preserve">DIRECCIÓN ESCUELA DE FORMACIÓN  </v>
      </c>
      <c r="AE105" s="59" t="s">
        <v>789</v>
      </c>
      <c r="AF105" s="260">
        <f>VLOOKUP(AA105,'PLAN INDICATIVO ORIGINAL '!$C$13:$M$343,6,0)</f>
        <v>1200</v>
      </c>
      <c r="AG105" s="261">
        <f>VLOOKUP(AA105,'PLAN INDICATIVO ORIGINAL '!$C$13:$M$343,7,0)</f>
        <v>1700</v>
      </c>
      <c r="AH105" s="261">
        <f>VLOOKUP(AA105,'PLAN INDICATIVO ORIGINAL '!$C$13:$M$343,8,0)</f>
        <v>1200</v>
      </c>
      <c r="AI105" s="261">
        <f>VLOOKUP(AA105,'PLAN INDICATIVO ORIGINAL '!$C$13:$M$343,9,0)</f>
        <v>1200</v>
      </c>
      <c r="AJ105" s="261">
        <f>VLOOKUP(AA105,'PLAN INDICATIVO ORIGINAL '!$C$13:$M$343,10,0)</f>
        <v>5300</v>
      </c>
      <c r="AK105" s="261" t="str">
        <f>VLOOKUP(AA105,'PLAN INDICATIVO ORIGINAL '!$C$13:$M$343,11,0)</f>
        <v>Número</v>
      </c>
      <c r="AL105" s="262" t="e">
        <f>VLOOKUP(AA105,'PLAN INDICATIVO ORIGINAL '!$C$13:$M$343,12,0)</f>
        <v>#REF!</v>
      </c>
      <c r="AM105" s="263">
        <f t="shared" ref="AM105:AR105" si="191">+AF105</f>
        <v>1200</v>
      </c>
      <c r="AN105" s="263">
        <f t="shared" si="191"/>
        <v>1700</v>
      </c>
      <c r="AO105" s="263">
        <f t="shared" si="191"/>
        <v>1200</v>
      </c>
      <c r="AP105" s="263">
        <f t="shared" si="191"/>
        <v>1200</v>
      </c>
      <c r="AQ105" s="263">
        <f t="shared" si="191"/>
        <v>5300</v>
      </c>
      <c r="AR105" s="263" t="str">
        <f t="shared" si="191"/>
        <v>Número</v>
      </c>
      <c r="AS105" s="264" t="s">
        <v>765</v>
      </c>
      <c r="AV105" s="214" t="s">
        <v>350</v>
      </c>
      <c r="AW105" s="214" t="s">
        <v>301</v>
      </c>
      <c r="AX105" s="214" t="s">
        <v>789</v>
      </c>
      <c r="BI105" s="254">
        <v>141</v>
      </c>
      <c r="BJ105" s="59" t="s">
        <v>301</v>
      </c>
    </row>
    <row r="106" spans="1:62" ht="49.5" customHeight="1" x14ac:dyDescent="0.25">
      <c r="A106" s="254">
        <v>141</v>
      </c>
      <c r="B106" s="254" t="str">
        <f t="shared" si="149"/>
        <v>P141</v>
      </c>
      <c r="C106" s="121" t="s">
        <v>36</v>
      </c>
      <c r="D106" s="293" t="s">
        <v>292</v>
      </c>
      <c r="E106" s="284" t="str">
        <f>+'PLAN INDICATIVO ORIGINAL '!$D$120</f>
        <v>TALENTO HUMANO Y FORMACIÓN PENITENCIARIA</v>
      </c>
      <c r="F106" s="256" t="str">
        <f>+'PLAN INDICATIVO ORIGINAL '!$D$121</f>
        <v>GESTIÓN Y FORMACIÓN DEL TALENTO HUMANO</v>
      </c>
      <c r="G106" s="256" t="s">
        <v>299</v>
      </c>
      <c r="H106" s="257" t="str">
        <f>+'PLAN INDICATIVO ORIGINAL '!$D$122</f>
        <v>Gestionar los programas académicos de acuerdo con los lineamientos establecidos en la legislación vigente con el fin de producir una oferta educativa pertinente y de calidad.</v>
      </c>
      <c r="I106" s="257" t="s">
        <v>794</v>
      </c>
      <c r="J106" s="265" t="str">
        <f>+'PLAN INDICATIVO ORIGINAL '!$D$142</f>
        <v>REENTRENAMIENTO</v>
      </c>
      <c r="K106" s="142" t="s">
        <v>763</v>
      </c>
      <c r="L106" s="142" t="s">
        <v>347</v>
      </c>
      <c r="M106" s="258" t="str">
        <f>+'PLAN INDICATIVO ORIGINAL '!$E$142</f>
        <v>Porcentaje de personal objetivo del Cuerpo de Custodia y Vigilancia con reentrenamiento</v>
      </c>
      <c r="N106" s="267">
        <f>VLOOKUP(L106,'PLAN INDICATIVO ORIGINAL '!$C$13:$M$343,6,0)</f>
        <v>1</v>
      </c>
      <c r="O106" s="267">
        <f>VLOOKUP(L106,'PLAN INDICATIVO ORIGINAL '!$C$13:$M$343,7,0)</f>
        <v>1</v>
      </c>
      <c r="P106" s="267">
        <f>VLOOKUP(L106,'PLAN INDICATIVO ORIGINAL '!$C$13:$M$343,8,0)</f>
        <v>1</v>
      </c>
      <c r="Q106" s="267">
        <f>VLOOKUP(L106,'PLAN INDICATIVO ORIGINAL '!$C$13:$M$343,9,0)</f>
        <v>1</v>
      </c>
      <c r="R106" s="267">
        <f>VLOOKUP(L106,'PLAN INDICATIVO ORIGINAL '!$C$13:$M$343,10,0)</f>
        <v>1</v>
      </c>
      <c r="S106" s="267" t="str">
        <f>VLOOKUP(L106,'PLAN INDICATIVO ORIGINAL '!$C$13:$M$343,11,0)</f>
        <v>Porcentaje</v>
      </c>
      <c r="T106" s="259" t="e">
        <f>VLOOKUP(L106,'PLAN INDICATIVO ORIGINAL '!$C$13:$M$343,12,0)</f>
        <v>#REF!</v>
      </c>
      <c r="U106" s="259">
        <f t="shared" ref="U106:Z106" si="192">+N106*100</f>
        <v>100</v>
      </c>
      <c r="V106" s="259">
        <f t="shared" si="192"/>
        <v>100</v>
      </c>
      <c r="W106" s="259">
        <f t="shared" si="192"/>
        <v>100</v>
      </c>
      <c r="X106" s="259">
        <f t="shared" si="192"/>
        <v>100</v>
      </c>
      <c r="Y106" s="259">
        <f t="shared" si="192"/>
        <v>100</v>
      </c>
      <c r="Z106" s="259" t="e">
        <f t="shared" si="192"/>
        <v>#VALUE!</v>
      </c>
      <c r="AA106" s="115" t="str">
        <f>+'PLAN INDICATIVO ORIGINAL '!C144</f>
        <v>P141</v>
      </c>
      <c r="AB106" s="254" t="str">
        <f>+'PLAN INDICATIVO ORIGINAL '!D144</f>
        <v xml:space="preserve"> Establecimientos de reclusión con programas de reentrenamiento al Cuerpo de custodia y vigilancia</v>
      </c>
      <c r="AC106" s="59" t="str">
        <f>VLOOKUP(AB106,'PLAN INDICATIVO ORIGINAL '!$D$12:$F$313,3,0)</f>
        <v xml:space="preserve">DIRECCIÓN ESCUELA DE FORMACIÓN  </v>
      </c>
      <c r="AD106" s="59" t="str">
        <f>VLOOKUP(AB106,'PLAN INDICATIVO ORIGINAL '!$D$12:$F$313,3,0)</f>
        <v xml:space="preserve">DIRECCIÓN ESCUELA DE FORMACIÓN  </v>
      </c>
      <c r="AE106" s="59" t="s">
        <v>789</v>
      </c>
      <c r="AF106" s="260">
        <f>VLOOKUP(AA106,'PLAN INDICATIVO ORIGINAL '!$C$13:$M$343,6,0)</f>
        <v>10</v>
      </c>
      <c r="AG106" s="261">
        <f>VLOOKUP(AA106,'PLAN INDICATIVO ORIGINAL '!$C$13:$M$343,7,0)</f>
        <v>23</v>
      </c>
      <c r="AH106" s="261">
        <f>VLOOKUP(AA106,'PLAN INDICATIVO ORIGINAL '!$C$13:$M$343,8,0)</f>
        <v>10</v>
      </c>
      <c r="AI106" s="261">
        <f>VLOOKUP(AA106,'PLAN INDICATIVO ORIGINAL '!$C$13:$M$343,9,0)</f>
        <v>10</v>
      </c>
      <c r="AJ106" s="261">
        <f>VLOOKUP(AA106,'PLAN INDICATIVO ORIGINAL '!$C$13:$M$343,10,0)</f>
        <v>62</v>
      </c>
      <c r="AK106" s="261" t="str">
        <f>VLOOKUP(AA106,'PLAN INDICATIVO ORIGINAL '!$C$13:$M$343,11,0)</f>
        <v>Número</v>
      </c>
      <c r="AL106" s="262" t="e">
        <f>VLOOKUP(AA106,'PLAN INDICATIVO ORIGINAL '!$C$13:$M$343,12,0)</f>
        <v>#REF!</v>
      </c>
      <c r="AM106" s="263">
        <f t="shared" ref="AM106:AR106" si="193">+AF106</f>
        <v>10</v>
      </c>
      <c r="AN106" s="263">
        <f t="shared" si="193"/>
        <v>23</v>
      </c>
      <c r="AO106" s="263">
        <f t="shared" si="193"/>
        <v>10</v>
      </c>
      <c r="AP106" s="263">
        <f t="shared" si="193"/>
        <v>10</v>
      </c>
      <c r="AQ106" s="263">
        <f t="shared" si="193"/>
        <v>62</v>
      </c>
      <c r="AR106" s="263" t="str">
        <f t="shared" si="193"/>
        <v>Número</v>
      </c>
      <c r="AS106" s="264" t="s">
        <v>765</v>
      </c>
      <c r="AV106" s="214" t="s">
        <v>352</v>
      </c>
      <c r="AW106" s="214" t="s">
        <v>301</v>
      </c>
      <c r="AX106" s="214" t="s">
        <v>789</v>
      </c>
      <c r="BI106" s="254">
        <v>142</v>
      </c>
      <c r="BJ106" s="59" t="s">
        <v>357</v>
      </c>
    </row>
    <row r="107" spans="1:62" ht="51" customHeight="1" x14ac:dyDescent="0.25">
      <c r="A107" s="254">
        <v>142</v>
      </c>
      <c r="B107" s="254" t="str">
        <f t="shared" si="149"/>
        <v>P142</v>
      </c>
      <c r="C107" s="121" t="s">
        <v>33</v>
      </c>
      <c r="D107" s="293" t="s">
        <v>292</v>
      </c>
      <c r="E107" s="284" t="str">
        <f>+'PLAN INDICATIVO ORIGINAL '!$D$120</f>
        <v>TALENTO HUMANO Y FORMACIÓN PENITENCIARIA</v>
      </c>
      <c r="F107" s="256" t="str">
        <f>+'PLAN INDICATIVO ORIGINAL '!$D$121</f>
        <v>GESTIÓN Y FORMACIÓN DEL TALENTO HUMANO</v>
      </c>
      <c r="G107" s="256" t="s">
        <v>355</v>
      </c>
      <c r="H107" s="257" t="str">
        <f>+'PLAN INDICATIVO ORIGINAL '!$D$145</f>
        <v>Garantizar la gestión del Talento Humano, para que los servidores penitenciarios desarrollen de manera competente y comprometida la Nacionalidad de la Institucional.</v>
      </c>
      <c r="I107" s="257" t="s">
        <v>795</v>
      </c>
      <c r="J107" s="265" t="str">
        <f>+'PLAN INDICATIVO ORIGINAL '!$D$146</f>
        <v xml:space="preserve">INDUCCIÓN    </v>
      </c>
      <c r="K107" s="142" t="s">
        <v>763</v>
      </c>
      <c r="L107" s="142" t="s">
        <v>359</v>
      </c>
      <c r="M107" s="258" t="str">
        <f>+'PLAN INDICATIVO ORIGINAL '!$E$146</f>
        <v>Porcentaje de servidores  penitenciarios nombrados con inducción</v>
      </c>
      <c r="N107" s="267">
        <f>VLOOKUP(L107,'PLAN INDICATIVO ORIGINAL '!$C$13:$M$343,6,0)</f>
        <v>1</v>
      </c>
      <c r="O107" s="267">
        <f>VLOOKUP(L107,'PLAN INDICATIVO ORIGINAL '!$C$13:$M$343,7,0)</f>
        <v>1</v>
      </c>
      <c r="P107" s="267">
        <f>VLOOKUP(L107,'PLAN INDICATIVO ORIGINAL '!$C$13:$M$343,8,0)</f>
        <v>1</v>
      </c>
      <c r="Q107" s="267">
        <f>VLOOKUP(L107,'PLAN INDICATIVO ORIGINAL '!$C$13:$M$343,9,0)</f>
        <v>1</v>
      </c>
      <c r="R107" s="267">
        <f>VLOOKUP(L107,'PLAN INDICATIVO ORIGINAL '!$C$13:$M$343,10,0)</f>
        <v>1</v>
      </c>
      <c r="S107" s="267" t="str">
        <f>VLOOKUP(L107,'PLAN INDICATIVO ORIGINAL '!$C$13:$M$343,11,0)</f>
        <v>Porcentaje</v>
      </c>
      <c r="T107" s="259" t="e">
        <f>VLOOKUP(L107,'PLAN INDICATIVO ORIGINAL '!$C$13:$M$343,12,0)</f>
        <v>#REF!</v>
      </c>
      <c r="U107" s="259">
        <f t="shared" ref="U107:Z107" si="194">+N107*100</f>
        <v>100</v>
      </c>
      <c r="V107" s="259">
        <f t="shared" si="194"/>
        <v>100</v>
      </c>
      <c r="W107" s="259">
        <f t="shared" si="194"/>
        <v>100</v>
      </c>
      <c r="X107" s="259">
        <f t="shared" si="194"/>
        <v>100</v>
      </c>
      <c r="Y107" s="259">
        <f t="shared" si="194"/>
        <v>100</v>
      </c>
      <c r="Z107" s="259" t="e">
        <f t="shared" si="194"/>
        <v>#VALUE!</v>
      </c>
      <c r="AA107" s="115" t="str">
        <f>+'PLAN INDICATIVO ORIGINAL '!C147</f>
        <v>P142</v>
      </c>
      <c r="AB107" s="254" t="str">
        <f>+'PLAN INDICATIVO ORIGINAL '!D147</f>
        <v>Plan de Inducción del INPEC, revisado, ajustado e implementado</v>
      </c>
      <c r="AC107" s="59" t="str">
        <f>VLOOKUP(AB107,'PLAN INDICATIVO ORIGINAL '!$D$12:$F$313,3,0)</f>
        <v>SUBDIRECCIÓN DE TALENTO HUMANO</v>
      </c>
      <c r="AD107" s="59" t="str">
        <f>VLOOKUP(AB107,'PLAN INDICATIVO ORIGINAL '!$D$12:$F$313,3,0)</f>
        <v>SUBDIRECCIÓN DE TALENTO HUMANO</v>
      </c>
      <c r="AE107" s="59" t="s">
        <v>796</v>
      </c>
      <c r="AF107" s="260">
        <f>VLOOKUP(AA107,'PLAN INDICATIVO ORIGINAL '!$C$13:$M$343,6,0)</f>
        <v>1</v>
      </c>
      <c r="AG107" s="261">
        <f>VLOOKUP(AA107,'PLAN INDICATIVO ORIGINAL '!$C$13:$M$343,7,0)</f>
        <v>1</v>
      </c>
      <c r="AH107" s="261">
        <f>VLOOKUP(AA107,'PLAN INDICATIVO ORIGINAL '!$C$13:$M$343,8,0)</f>
        <v>1</v>
      </c>
      <c r="AI107" s="261">
        <f>VLOOKUP(AA107,'PLAN INDICATIVO ORIGINAL '!$C$13:$M$343,9,0)</f>
        <v>1</v>
      </c>
      <c r="AJ107" s="261">
        <f>VLOOKUP(AA107,'PLAN INDICATIVO ORIGINAL '!$C$13:$M$343,10,0)</f>
        <v>4</v>
      </c>
      <c r="AK107" s="261" t="str">
        <f>VLOOKUP(AA107,'PLAN INDICATIVO ORIGINAL '!$C$13:$M$343,11,0)</f>
        <v>Número</v>
      </c>
      <c r="AL107" s="262" t="e">
        <f>VLOOKUP(AA107,'PLAN INDICATIVO ORIGINAL '!$C$13:$M$343,12,0)</f>
        <v>#REF!</v>
      </c>
      <c r="AM107" s="263">
        <f t="shared" ref="AM107:AR107" si="195">+AF107</f>
        <v>1</v>
      </c>
      <c r="AN107" s="263">
        <f t="shared" si="195"/>
        <v>1</v>
      </c>
      <c r="AO107" s="263">
        <f t="shared" si="195"/>
        <v>1</v>
      </c>
      <c r="AP107" s="263">
        <f t="shared" si="195"/>
        <v>1</v>
      </c>
      <c r="AQ107" s="263">
        <f t="shared" si="195"/>
        <v>4</v>
      </c>
      <c r="AR107" s="263" t="str">
        <f t="shared" si="195"/>
        <v>Número</v>
      </c>
      <c r="AS107" s="264" t="s">
        <v>765</v>
      </c>
      <c r="AV107" s="214" t="s">
        <v>362</v>
      </c>
      <c r="AW107" s="214" t="s">
        <v>357</v>
      </c>
      <c r="AX107" s="214" t="s">
        <v>796</v>
      </c>
      <c r="BI107" s="254">
        <v>3</v>
      </c>
      <c r="BJ107" s="59" t="s">
        <v>357</v>
      </c>
    </row>
    <row r="108" spans="1:62" ht="51" customHeight="1" x14ac:dyDescent="0.25">
      <c r="A108" s="254">
        <v>3</v>
      </c>
      <c r="B108" s="254" t="str">
        <f t="shared" si="149"/>
        <v>P3</v>
      </c>
      <c r="C108" s="127" t="s">
        <v>33</v>
      </c>
      <c r="D108" s="293" t="s">
        <v>292</v>
      </c>
      <c r="E108" s="284" t="str">
        <f>+'PLAN INDICATIVO ORIGINAL '!$D$120</f>
        <v>TALENTO HUMANO Y FORMACIÓN PENITENCIARIA</v>
      </c>
      <c r="F108" s="256" t="str">
        <f>+'PLAN INDICATIVO ORIGINAL '!$D$121</f>
        <v>GESTIÓN Y FORMACIÓN DEL TALENTO HUMANO</v>
      </c>
      <c r="G108" s="256" t="s">
        <v>355</v>
      </c>
      <c r="H108" s="257" t="str">
        <f>+'PLAN INDICATIVO ORIGINAL '!$D$145</f>
        <v>Garantizar la gestión del Talento Humano, para que los servidores penitenciarios desarrollen de manera competente y comprometida la Nacionalidad de la Institucional.</v>
      </c>
      <c r="I108" s="257" t="s">
        <v>797</v>
      </c>
      <c r="J108" s="265" t="str">
        <f>+'PLAN INDICATIVO ORIGINAL '!$D$148</f>
        <v>ADMINISTRACIÓN DEL PERSONAL</v>
      </c>
      <c r="K108" s="265" t="s">
        <v>767</v>
      </c>
      <c r="L108" s="142" t="s">
        <v>365</v>
      </c>
      <c r="M108" s="266" t="str">
        <f>+'PLAN INDICATIVO ORIGINAL '!$E$148</f>
        <v>Porcentaje de funcionarios objeto de evaluación de desempeño con resultados en rango sobresaliente</v>
      </c>
      <c r="N108" s="267">
        <f>VLOOKUP(L108,'PLAN INDICATIVO ORIGINAL '!$C$13:$M$343,6,0)</f>
        <v>0.03</v>
      </c>
      <c r="O108" s="267">
        <f>VLOOKUP(L108,'PLAN INDICATIVO ORIGINAL '!$C$13:$M$343,7,0)</f>
        <v>3.5000000000000003E-2</v>
      </c>
      <c r="P108" s="267">
        <f>VLOOKUP(L108,'PLAN INDICATIVO ORIGINAL '!$C$13:$M$343,8,0)</f>
        <v>0.04</v>
      </c>
      <c r="Q108" s="267">
        <f>VLOOKUP(L108,'PLAN INDICATIVO ORIGINAL '!$C$13:$M$343,9,0)</f>
        <v>4.4999999999999998E-2</v>
      </c>
      <c r="R108" s="267">
        <f>VLOOKUP(L108,'PLAN INDICATIVO ORIGINAL '!$C$13:$M$343,10,0)</f>
        <v>4.4999999999999998E-2</v>
      </c>
      <c r="S108" s="267" t="str">
        <f>VLOOKUP(L108,'PLAN INDICATIVO ORIGINAL '!$C$13:$M$343,11,0)</f>
        <v>Porcentaje</v>
      </c>
      <c r="T108" s="259" t="e">
        <f>VLOOKUP(L108,'PLAN INDICATIVO ORIGINAL '!$C$13:$M$343,12,0)</f>
        <v>#REF!</v>
      </c>
      <c r="U108" s="259">
        <f t="shared" ref="U108:Z108" si="196">+N108*100</f>
        <v>3</v>
      </c>
      <c r="V108" s="259">
        <f t="shared" si="196"/>
        <v>3.5000000000000004</v>
      </c>
      <c r="W108" s="259">
        <f t="shared" si="196"/>
        <v>4</v>
      </c>
      <c r="X108" s="259">
        <f t="shared" si="196"/>
        <v>4.5</v>
      </c>
      <c r="Y108" s="259">
        <f t="shared" si="196"/>
        <v>4.5</v>
      </c>
      <c r="Z108" s="259" t="e">
        <f t="shared" si="196"/>
        <v>#VALUE!</v>
      </c>
      <c r="AA108" s="254" t="str">
        <f>+'PLAN INDICATIVO ORIGINAL '!C149</f>
        <v>P3</v>
      </c>
      <c r="AB108" s="254" t="str">
        <f>+'PLAN INDICATIVO ORIGINAL '!D149</f>
        <v xml:space="preserve">Gerentes Públicos de las Direcciones Regionales con roles asignados, capacitados y asesorados en el Sistema de Información y Gestión del Empleo Público (SIGEP). </v>
      </c>
      <c r="AC108" s="59" t="str">
        <f>VLOOKUP(AB108,'PLAN INDICATIVO ORIGINAL '!$D$12:$F$313,3,0)</f>
        <v>SUBDIRECCIÓN DE TALENTO HUMANO</v>
      </c>
      <c r="AD108" s="59" t="str">
        <f>VLOOKUP(AB108,'PLAN INDICATIVO ORIGINAL '!$D$12:$F$313,3,0)</f>
        <v>SUBDIRECCIÓN DE TALENTO HUMANO</v>
      </c>
      <c r="AE108" s="59" t="s">
        <v>796</v>
      </c>
      <c r="AF108" s="268">
        <f>VLOOKUP(AA108,'PLAN INDICATIVO ORIGINAL '!$C$13:$M$343,6,0)</f>
        <v>0.8</v>
      </c>
      <c r="AG108" s="269">
        <f>VLOOKUP(AA108,'PLAN INDICATIVO ORIGINAL '!$C$13:$M$343,7,0)</f>
        <v>0.2</v>
      </c>
      <c r="AH108" s="269">
        <f>VLOOKUP(AA108,'PLAN INDICATIVO ORIGINAL '!$C$13:$M$343,8,0)</f>
        <v>0</v>
      </c>
      <c r="AI108" s="269">
        <f>VLOOKUP(AA108,'PLAN INDICATIVO ORIGINAL '!$C$13:$M$343,9,0)</f>
        <v>0</v>
      </c>
      <c r="AJ108" s="269">
        <f>VLOOKUP(AA108,'PLAN INDICATIVO ORIGINAL '!$C$13:$M$343,10,0)</f>
        <v>1</v>
      </c>
      <c r="AK108" s="269" t="str">
        <f>VLOOKUP(AA108,'PLAN INDICATIVO ORIGINAL '!$C$13:$M$343,11,0)</f>
        <v>Porcentaje</v>
      </c>
      <c r="AL108" s="262" t="e">
        <f>VLOOKUP(AA108,'PLAN INDICATIVO ORIGINAL '!$C$13:$M$343,12,0)</f>
        <v>#REF!</v>
      </c>
      <c r="AM108" s="270">
        <f t="shared" ref="AM108:AR108" si="197">+AF108*100</f>
        <v>80</v>
      </c>
      <c r="AN108" s="270">
        <f t="shared" si="197"/>
        <v>20</v>
      </c>
      <c r="AO108" s="270">
        <f t="shared" si="197"/>
        <v>0</v>
      </c>
      <c r="AP108" s="270">
        <f t="shared" si="197"/>
        <v>0</v>
      </c>
      <c r="AQ108" s="270">
        <f t="shared" si="197"/>
        <v>100</v>
      </c>
      <c r="AR108" s="270" t="e">
        <f t="shared" si="197"/>
        <v>#VALUE!</v>
      </c>
      <c r="AS108" s="264" t="s">
        <v>765</v>
      </c>
      <c r="AV108" s="214" t="s">
        <v>368</v>
      </c>
      <c r="AW108" s="214" t="s">
        <v>357</v>
      </c>
      <c r="AX108" s="214" t="s">
        <v>796</v>
      </c>
      <c r="BI108" s="254">
        <v>38</v>
      </c>
      <c r="BJ108" s="59" t="s">
        <v>357</v>
      </c>
    </row>
    <row r="109" spans="1:62" ht="51" customHeight="1" x14ac:dyDescent="0.25">
      <c r="A109" s="254">
        <v>38</v>
      </c>
      <c r="B109" s="254" t="str">
        <f t="shared" si="149"/>
        <v>P38</v>
      </c>
      <c r="C109" s="127" t="s">
        <v>36</v>
      </c>
      <c r="D109" s="293" t="s">
        <v>292</v>
      </c>
      <c r="E109" s="284" t="str">
        <f>+'PLAN INDICATIVO ORIGINAL '!$D$120</f>
        <v>TALENTO HUMANO Y FORMACIÓN PENITENCIARIA</v>
      </c>
      <c r="F109" s="256" t="str">
        <f>+'PLAN INDICATIVO ORIGINAL '!$D$121</f>
        <v>GESTIÓN Y FORMACIÓN DEL TALENTO HUMANO</v>
      </c>
      <c r="G109" s="256" t="s">
        <v>355</v>
      </c>
      <c r="H109" s="257" t="str">
        <f>+'PLAN INDICATIVO ORIGINAL '!$D$145</f>
        <v>Garantizar la gestión del Talento Humano, para que los servidores penitenciarios desarrollen de manera competente y comprometida la Nacionalidad de la Institucional.</v>
      </c>
      <c r="I109" s="257" t="s">
        <v>797</v>
      </c>
      <c r="J109" s="265" t="str">
        <f>+'PLAN INDICATIVO ORIGINAL '!$D$148</f>
        <v>ADMINISTRACIÓN DEL PERSONAL</v>
      </c>
      <c r="K109" s="265" t="s">
        <v>767</v>
      </c>
      <c r="L109" s="142" t="s">
        <v>365</v>
      </c>
      <c r="M109" s="266" t="str">
        <f>+'PLAN INDICATIVO ORIGINAL '!$E$148</f>
        <v>Porcentaje de funcionarios objeto de evaluación de desempeño con resultados en rango sobresaliente</v>
      </c>
      <c r="N109" s="267">
        <f>VLOOKUP(L109,'PLAN INDICATIVO ORIGINAL '!$C$13:$M$343,6,0)</f>
        <v>0.03</v>
      </c>
      <c r="O109" s="267">
        <f>VLOOKUP(L109,'PLAN INDICATIVO ORIGINAL '!$C$13:$M$343,7,0)</f>
        <v>3.5000000000000003E-2</v>
      </c>
      <c r="P109" s="267">
        <f>VLOOKUP(L109,'PLAN INDICATIVO ORIGINAL '!$C$13:$M$343,8,0)</f>
        <v>0.04</v>
      </c>
      <c r="Q109" s="267">
        <f>VLOOKUP(L109,'PLAN INDICATIVO ORIGINAL '!$C$13:$M$343,9,0)</f>
        <v>4.4999999999999998E-2</v>
      </c>
      <c r="R109" s="267">
        <f>VLOOKUP(L109,'PLAN INDICATIVO ORIGINAL '!$C$13:$M$343,10,0)</f>
        <v>4.4999999999999998E-2</v>
      </c>
      <c r="S109" s="267" t="str">
        <f>VLOOKUP(L109,'PLAN INDICATIVO ORIGINAL '!$C$13:$M$343,11,0)</f>
        <v>Porcentaje</v>
      </c>
      <c r="T109" s="259" t="e">
        <f>VLOOKUP(L109,'PLAN INDICATIVO ORIGINAL '!$C$13:$M$343,12,0)</f>
        <v>#REF!</v>
      </c>
      <c r="U109" s="259">
        <f t="shared" ref="U109:Z109" si="198">+N109*100</f>
        <v>3</v>
      </c>
      <c r="V109" s="259">
        <f t="shared" si="198"/>
        <v>3.5000000000000004</v>
      </c>
      <c r="W109" s="259">
        <f t="shared" si="198"/>
        <v>4</v>
      </c>
      <c r="X109" s="259">
        <f t="shared" si="198"/>
        <v>4.5</v>
      </c>
      <c r="Y109" s="259">
        <f t="shared" si="198"/>
        <v>4.5</v>
      </c>
      <c r="Z109" s="259" t="e">
        <f t="shared" si="198"/>
        <v>#VALUE!</v>
      </c>
      <c r="AA109" s="254" t="str">
        <f>+'PLAN INDICATIVO ORIGINAL '!C150</f>
        <v>P38</v>
      </c>
      <c r="AB109" s="254" t="str">
        <f>+'PLAN INDICATIVO ORIGINAL '!D150</f>
        <v>Estudio técnico de ampliación de planta de servidores públicos del INPEC (Ley 1709 de 2014 art. 35 par. 2) elaborado</v>
      </c>
      <c r="AC109" s="59" t="str">
        <f>VLOOKUP(AB109,'PLAN INDICATIVO ORIGINAL '!$D$12:$F$313,3,0)</f>
        <v>SUBDIRECCIÓN DE TALENTO HUMANO</v>
      </c>
      <c r="AD109" s="59" t="str">
        <f>VLOOKUP(AB109,'PLAN INDICATIVO ORIGINAL '!$D$12:$F$313,3,0)</f>
        <v>SUBDIRECCIÓN DE TALENTO HUMANO</v>
      </c>
      <c r="AE109" s="59" t="s">
        <v>796</v>
      </c>
      <c r="AF109" s="260">
        <f>VLOOKUP(AA109,'PLAN INDICATIVO ORIGINAL '!$C$13:$M$343,6,0)</f>
        <v>1</v>
      </c>
      <c r="AG109" s="261">
        <f>VLOOKUP(AA109,'PLAN INDICATIVO ORIGINAL '!$C$13:$M$343,7,0)</f>
        <v>0</v>
      </c>
      <c r="AH109" s="261">
        <f>VLOOKUP(AA109,'PLAN INDICATIVO ORIGINAL '!$C$13:$M$343,8,0)</f>
        <v>0</v>
      </c>
      <c r="AI109" s="261">
        <f>VLOOKUP(AA109,'PLAN INDICATIVO ORIGINAL '!$C$13:$M$343,9,0)</f>
        <v>0</v>
      </c>
      <c r="AJ109" s="261">
        <f>VLOOKUP(AA109,'PLAN INDICATIVO ORIGINAL '!$C$13:$M$343,10,0)</f>
        <v>1</v>
      </c>
      <c r="AK109" s="261" t="str">
        <f>VLOOKUP(AA109,'PLAN INDICATIVO ORIGINAL '!$C$13:$M$343,11,0)</f>
        <v>Número</v>
      </c>
      <c r="AL109" s="262" t="e">
        <f>VLOOKUP(AA109,'PLAN INDICATIVO ORIGINAL '!$C$13:$M$343,12,0)</f>
        <v>#REF!</v>
      </c>
      <c r="AM109" s="263">
        <f t="shared" ref="AM109:AR109" si="199">+AF109</f>
        <v>1</v>
      </c>
      <c r="AN109" s="263">
        <f t="shared" si="199"/>
        <v>0</v>
      </c>
      <c r="AO109" s="263">
        <f t="shared" si="199"/>
        <v>0</v>
      </c>
      <c r="AP109" s="263">
        <f t="shared" si="199"/>
        <v>0</v>
      </c>
      <c r="AQ109" s="263">
        <f t="shared" si="199"/>
        <v>1</v>
      </c>
      <c r="AR109" s="263" t="str">
        <f t="shared" si="199"/>
        <v>Número</v>
      </c>
      <c r="AS109" s="264" t="s">
        <v>765</v>
      </c>
      <c r="AV109" s="214" t="s">
        <v>370</v>
      </c>
      <c r="AW109" s="214" t="s">
        <v>357</v>
      </c>
      <c r="AX109" s="214" t="s">
        <v>796</v>
      </c>
      <c r="BI109" s="254">
        <v>61</v>
      </c>
      <c r="BJ109" s="59" t="s">
        <v>357</v>
      </c>
    </row>
    <row r="110" spans="1:62" ht="49.5" customHeight="1" x14ac:dyDescent="0.25">
      <c r="A110" s="254">
        <v>61</v>
      </c>
      <c r="B110" s="254" t="str">
        <f t="shared" si="149"/>
        <v>P61</v>
      </c>
      <c r="C110" s="127" t="s">
        <v>50</v>
      </c>
      <c r="D110" s="293" t="s">
        <v>292</v>
      </c>
      <c r="E110" s="284" t="str">
        <f>+'PLAN INDICATIVO ORIGINAL '!$D$120</f>
        <v>TALENTO HUMANO Y FORMACIÓN PENITENCIARIA</v>
      </c>
      <c r="F110" s="256" t="str">
        <f>+'PLAN INDICATIVO ORIGINAL '!$D$121</f>
        <v>GESTIÓN Y FORMACIÓN DEL TALENTO HUMANO</v>
      </c>
      <c r="G110" s="256" t="s">
        <v>355</v>
      </c>
      <c r="H110" s="257" t="str">
        <f>+'PLAN INDICATIVO ORIGINAL '!$D$145</f>
        <v>Garantizar la gestión del Talento Humano, para que los servidores penitenciarios desarrollen de manera competente y comprometida la Nacionalidad de la Institucional.</v>
      </c>
      <c r="I110" s="257" t="s">
        <v>797</v>
      </c>
      <c r="J110" s="265" t="str">
        <f>+'PLAN INDICATIVO ORIGINAL '!$D$148</f>
        <v>ADMINISTRACIÓN DEL PERSONAL</v>
      </c>
      <c r="K110" s="265" t="s">
        <v>767</v>
      </c>
      <c r="L110" s="142" t="s">
        <v>365</v>
      </c>
      <c r="M110" s="266" t="str">
        <f>+'PLAN INDICATIVO ORIGINAL '!$E$148</f>
        <v>Porcentaje de funcionarios objeto de evaluación de desempeño con resultados en rango sobresaliente</v>
      </c>
      <c r="N110" s="267">
        <f>VLOOKUP(L110,'PLAN INDICATIVO ORIGINAL '!$C$13:$M$343,6,0)</f>
        <v>0.03</v>
      </c>
      <c r="O110" s="267">
        <f>VLOOKUP(L110,'PLAN INDICATIVO ORIGINAL '!$C$13:$M$343,7,0)</f>
        <v>3.5000000000000003E-2</v>
      </c>
      <c r="P110" s="267">
        <f>VLOOKUP(L110,'PLAN INDICATIVO ORIGINAL '!$C$13:$M$343,8,0)</f>
        <v>0.04</v>
      </c>
      <c r="Q110" s="267">
        <f>VLOOKUP(L110,'PLAN INDICATIVO ORIGINAL '!$C$13:$M$343,9,0)</f>
        <v>4.4999999999999998E-2</v>
      </c>
      <c r="R110" s="267">
        <f>VLOOKUP(L110,'PLAN INDICATIVO ORIGINAL '!$C$13:$M$343,10,0)</f>
        <v>4.4999999999999998E-2</v>
      </c>
      <c r="S110" s="267" t="str">
        <f>VLOOKUP(L110,'PLAN INDICATIVO ORIGINAL '!$C$13:$M$343,11,0)</f>
        <v>Porcentaje</v>
      </c>
      <c r="T110" s="259" t="e">
        <f>VLOOKUP(L110,'PLAN INDICATIVO ORIGINAL '!$C$13:$M$343,12,0)</f>
        <v>#REF!</v>
      </c>
      <c r="U110" s="259">
        <f t="shared" ref="U110:Z110" si="200">+N110*100</f>
        <v>3</v>
      </c>
      <c r="V110" s="259">
        <f t="shared" si="200"/>
        <v>3.5000000000000004</v>
      </c>
      <c r="W110" s="259">
        <f t="shared" si="200"/>
        <v>4</v>
      </c>
      <c r="X110" s="259">
        <f t="shared" si="200"/>
        <v>4.5</v>
      </c>
      <c r="Y110" s="259">
        <f t="shared" si="200"/>
        <v>4.5</v>
      </c>
      <c r="Z110" s="259" t="e">
        <f t="shared" si="200"/>
        <v>#VALUE!</v>
      </c>
      <c r="AA110" s="254" t="str">
        <f>+'PLAN INDICATIVO ORIGINAL '!C151</f>
        <v>P61</v>
      </c>
      <c r="AB110" s="254" t="str">
        <f>+'PLAN INDICATIVO ORIGINAL '!D151</f>
        <v>plan de  comunicaciones  del sistema  tipo de evaluación del desempeño laboral en el  INPEC monitoreado..</v>
      </c>
      <c r="AC110" s="59" t="str">
        <f>VLOOKUP(AB110,'PLAN INDICATIVO ORIGINAL '!$D$12:$F$313,3,0)</f>
        <v>SUBDIRECCIÓN DE TALENTO HUMANO</v>
      </c>
      <c r="AD110" s="59" t="str">
        <f>VLOOKUP(AB110,'PLAN INDICATIVO ORIGINAL '!$D$12:$F$313,3,0)</f>
        <v>SUBDIRECCIÓN DE TALENTO HUMANO</v>
      </c>
      <c r="AE110" s="59" t="s">
        <v>796</v>
      </c>
      <c r="AF110" s="260">
        <f>VLOOKUP(AA110,'PLAN INDICATIVO ORIGINAL '!$C$13:$M$343,6,0)</f>
        <v>1</v>
      </c>
      <c r="AG110" s="261">
        <f>VLOOKUP(AA110,'PLAN INDICATIVO ORIGINAL '!$C$13:$M$343,7,0)</f>
        <v>1</v>
      </c>
      <c r="AH110" s="261">
        <f>VLOOKUP(AA110,'PLAN INDICATIVO ORIGINAL '!$C$13:$M$343,8,0)</f>
        <v>1</v>
      </c>
      <c r="AI110" s="261">
        <f>VLOOKUP(AA110,'PLAN INDICATIVO ORIGINAL '!$C$13:$M$343,9,0)</f>
        <v>1</v>
      </c>
      <c r="AJ110" s="261">
        <f>VLOOKUP(AA110,'PLAN INDICATIVO ORIGINAL '!$C$13:$M$343,10,0)</f>
        <v>4</v>
      </c>
      <c r="AK110" s="261" t="str">
        <f>VLOOKUP(AA110,'PLAN INDICATIVO ORIGINAL '!$C$13:$M$343,11,0)</f>
        <v>Número</v>
      </c>
      <c r="AL110" s="262" t="e">
        <f>VLOOKUP(AA110,'PLAN INDICATIVO ORIGINAL '!$C$13:$M$343,12,0)</f>
        <v>#REF!</v>
      </c>
      <c r="AM110" s="263">
        <f t="shared" ref="AM110:AR110" si="201">+AF110</f>
        <v>1</v>
      </c>
      <c r="AN110" s="263">
        <f t="shared" si="201"/>
        <v>1</v>
      </c>
      <c r="AO110" s="263">
        <f t="shared" si="201"/>
        <v>1</v>
      </c>
      <c r="AP110" s="263">
        <f t="shared" si="201"/>
        <v>1</v>
      </c>
      <c r="AQ110" s="263">
        <f t="shared" si="201"/>
        <v>4</v>
      </c>
      <c r="AR110" s="263" t="str">
        <f t="shared" si="201"/>
        <v>Número</v>
      </c>
      <c r="AS110" s="264" t="s">
        <v>765</v>
      </c>
      <c r="AV110" s="214" t="s">
        <v>372</v>
      </c>
      <c r="AW110" s="214" t="s">
        <v>357</v>
      </c>
      <c r="AX110" s="214" t="s">
        <v>796</v>
      </c>
      <c r="BI110" s="254">
        <v>144</v>
      </c>
      <c r="BJ110" s="59" t="s">
        <v>357</v>
      </c>
    </row>
    <row r="111" spans="1:62" ht="49.5" customHeight="1" x14ac:dyDescent="0.25">
      <c r="A111" s="254">
        <v>144</v>
      </c>
      <c r="B111" s="254" t="str">
        <f t="shared" si="149"/>
        <v>P144</v>
      </c>
      <c r="C111" s="121" t="s">
        <v>53</v>
      </c>
      <c r="D111" s="293" t="s">
        <v>292</v>
      </c>
      <c r="E111" s="284" t="str">
        <f>+'PLAN INDICATIVO ORIGINAL '!$D$120</f>
        <v>TALENTO HUMANO Y FORMACIÓN PENITENCIARIA</v>
      </c>
      <c r="F111" s="256" t="str">
        <f>+'PLAN INDICATIVO ORIGINAL '!$D$121</f>
        <v>GESTIÓN Y FORMACIÓN DEL TALENTO HUMANO</v>
      </c>
      <c r="G111" s="256" t="s">
        <v>355</v>
      </c>
      <c r="H111" s="257" t="str">
        <f>+'PLAN INDICATIVO ORIGINAL '!$D$145</f>
        <v>Garantizar la gestión del Talento Humano, para que los servidores penitenciarios desarrollen de manera competente y comprometida la Nacionalidad de la Institucional.</v>
      </c>
      <c r="I111" s="257" t="s">
        <v>797</v>
      </c>
      <c r="J111" s="265" t="str">
        <f>+'PLAN INDICATIVO ORIGINAL '!$D$148</f>
        <v>ADMINISTRACIÓN DEL PERSONAL</v>
      </c>
      <c r="K111" s="265" t="s">
        <v>767</v>
      </c>
      <c r="L111" s="142" t="s">
        <v>365</v>
      </c>
      <c r="M111" s="266" t="str">
        <f>+'PLAN INDICATIVO ORIGINAL '!$E$148</f>
        <v>Porcentaje de funcionarios objeto de evaluación de desempeño con resultados en rango sobresaliente</v>
      </c>
      <c r="N111" s="267">
        <f>VLOOKUP(L111,'PLAN INDICATIVO ORIGINAL '!$C$13:$M$343,6,0)</f>
        <v>0.03</v>
      </c>
      <c r="O111" s="267">
        <f>VLOOKUP(L111,'PLAN INDICATIVO ORIGINAL '!$C$13:$M$343,7,0)</f>
        <v>3.5000000000000003E-2</v>
      </c>
      <c r="P111" s="267">
        <f>VLOOKUP(L111,'PLAN INDICATIVO ORIGINAL '!$C$13:$M$343,8,0)</f>
        <v>0.04</v>
      </c>
      <c r="Q111" s="267">
        <f>VLOOKUP(L111,'PLAN INDICATIVO ORIGINAL '!$C$13:$M$343,9,0)</f>
        <v>4.4999999999999998E-2</v>
      </c>
      <c r="R111" s="267">
        <f>VLOOKUP(L111,'PLAN INDICATIVO ORIGINAL '!$C$13:$M$343,10,0)</f>
        <v>4.4999999999999998E-2</v>
      </c>
      <c r="S111" s="267" t="str">
        <f>VLOOKUP(L111,'PLAN INDICATIVO ORIGINAL '!$C$13:$M$343,11,0)</f>
        <v>Porcentaje</v>
      </c>
      <c r="T111" s="259" t="e">
        <f>VLOOKUP(L111,'PLAN INDICATIVO ORIGINAL '!$C$13:$M$343,12,0)</f>
        <v>#REF!</v>
      </c>
      <c r="U111" s="259">
        <f t="shared" ref="U111:Z111" si="202">+N111*100</f>
        <v>3</v>
      </c>
      <c r="V111" s="259">
        <f t="shared" si="202"/>
        <v>3.5000000000000004</v>
      </c>
      <c r="W111" s="259">
        <f t="shared" si="202"/>
        <v>4</v>
      </c>
      <c r="X111" s="259">
        <f t="shared" si="202"/>
        <v>4.5</v>
      </c>
      <c r="Y111" s="259">
        <f t="shared" si="202"/>
        <v>4.5</v>
      </c>
      <c r="Z111" s="259" t="e">
        <f t="shared" si="202"/>
        <v>#VALUE!</v>
      </c>
      <c r="AA111" s="115" t="str">
        <f>+'PLAN INDICATIVO ORIGINAL '!C152</f>
        <v>P144</v>
      </c>
      <c r="AB111" s="254" t="str">
        <f>+'PLAN INDICATIVO ORIGINAL '!D152</f>
        <v>Modelo de Gestión de Talento Humano diseñado e implementado</v>
      </c>
      <c r="AC111" s="59" t="str">
        <f>VLOOKUP(AB111,'PLAN INDICATIVO ORIGINAL '!$D$12:$F$313,3,0)</f>
        <v>SUBDIRECCIÓN DE TALENTO HUMANO</v>
      </c>
      <c r="AD111" s="59" t="str">
        <f>VLOOKUP(AB111,'PLAN INDICATIVO ORIGINAL '!$D$12:$F$313,3,0)</f>
        <v>SUBDIRECCIÓN DE TALENTO HUMANO</v>
      </c>
      <c r="AE111" s="59" t="s">
        <v>796</v>
      </c>
      <c r="AF111" s="268">
        <f>VLOOKUP(AA111,'PLAN INDICATIVO ORIGINAL '!$C$13:$M$343,6,0)</f>
        <v>0.2</v>
      </c>
      <c r="AG111" s="269">
        <f>VLOOKUP(AA111,'PLAN INDICATIVO ORIGINAL '!$C$13:$M$343,7,0)</f>
        <v>0.3</v>
      </c>
      <c r="AH111" s="269">
        <f>VLOOKUP(AA111,'PLAN INDICATIVO ORIGINAL '!$C$13:$M$343,8,0)</f>
        <v>0.25</v>
      </c>
      <c r="AI111" s="269">
        <f>VLOOKUP(AA111,'PLAN INDICATIVO ORIGINAL '!$C$13:$M$343,9,0)</f>
        <v>0.25</v>
      </c>
      <c r="AJ111" s="269">
        <f>VLOOKUP(AA111,'PLAN INDICATIVO ORIGINAL '!$C$13:$M$343,10,0)</f>
        <v>1</v>
      </c>
      <c r="AK111" s="269" t="str">
        <f>VLOOKUP(AA111,'PLAN INDICATIVO ORIGINAL '!$C$13:$M$343,11,0)</f>
        <v>Porcentaje</v>
      </c>
      <c r="AL111" s="262" t="e">
        <f>VLOOKUP(AA111,'PLAN INDICATIVO ORIGINAL '!$C$13:$M$343,12,0)</f>
        <v>#REF!</v>
      </c>
      <c r="AM111" s="270">
        <f t="shared" ref="AM111:AR111" si="203">+AF111*100</f>
        <v>20</v>
      </c>
      <c r="AN111" s="270">
        <f t="shared" si="203"/>
        <v>30</v>
      </c>
      <c r="AO111" s="270">
        <f t="shared" si="203"/>
        <v>25</v>
      </c>
      <c r="AP111" s="270">
        <f t="shared" si="203"/>
        <v>25</v>
      </c>
      <c r="AQ111" s="270">
        <f t="shared" si="203"/>
        <v>100</v>
      </c>
      <c r="AR111" s="270" t="e">
        <f t="shared" si="203"/>
        <v>#VALUE!</v>
      </c>
      <c r="AS111" s="264" t="s">
        <v>765</v>
      </c>
      <c r="AV111" s="214" t="s">
        <v>374</v>
      </c>
      <c r="AW111" s="214" t="s">
        <v>357</v>
      </c>
      <c r="AX111" s="214" t="s">
        <v>796</v>
      </c>
      <c r="BI111" s="254">
        <v>145</v>
      </c>
      <c r="BJ111" s="59" t="s">
        <v>357</v>
      </c>
    </row>
    <row r="112" spans="1:62" ht="49.5" customHeight="1" x14ac:dyDescent="0.25">
      <c r="A112" s="254">
        <v>145</v>
      </c>
      <c r="B112" s="254" t="str">
        <f t="shared" si="149"/>
        <v>P145</v>
      </c>
      <c r="C112" s="121" t="s">
        <v>59</v>
      </c>
      <c r="D112" s="293" t="s">
        <v>292</v>
      </c>
      <c r="E112" s="284" t="str">
        <f>+'PLAN INDICATIVO ORIGINAL '!$D$120</f>
        <v>TALENTO HUMANO Y FORMACIÓN PENITENCIARIA</v>
      </c>
      <c r="F112" s="256" t="str">
        <f>+'PLAN INDICATIVO ORIGINAL '!$D$121</f>
        <v>GESTIÓN Y FORMACIÓN DEL TALENTO HUMANO</v>
      </c>
      <c r="G112" s="256" t="s">
        <v>355</v>
      </c>
      <c r="H112" s="257" t="str">
        <f>+'PLAN INDICATIVO ORIGINAL '!$D$145</f>
        <v>Garantizar la gestión del Talento Humano, para que los servidores penitenciarios desarrollen de manera competente y comprometida la Nacionalidad de la Institucional.</v>
      </c>
      <c r="I112" s="257" t="s">
        <v>797</v>
      </c>
      <c r="J112" s="265" t="str">
        <f>+'PLAN INDICATIVO ORIGINAL '!$D$148</f>
        <v>ADMINISTRACIÓN DEL PERSONAL</v>
      </c>
      <c r="K112" s="265" t="s">
        <v>767</v>
      </c>
      <c r="L112" s="142" t="s">
        <v>365</v>
      </c>
      <c r="M112" s="266" t="str">
        <f>+'PLAN INDICATIVO ORIGINAL '!$E$148</f>
        <v>Porcentaje de funcionarios objeto de evaluación de desempeño con resultados en rango sobresaliente</v>
      </c>
      <c r="N112" s="267">
        <f>VLOOKUP(L112,'PLAN INDICATIVO ORIGINAL '!$C$13:$M$343,6,0)</f>
        <v>0.03</v>
      </c>
      <c r="O112" s="267">
        <f>VLOOKUP(L112,'PLAN INDICATIVO ORIGINAL '!$C$13:$M$343,7,0)</f>
        <v>3.5000000000000003E-2</v>
      </c>
      <c r="P112" s="267">
        <f>VLOOKUP(L112,'PLAN INDICATIVO ORIGINAL '!$C$13:$M$343,8,0)</f>
        <v>0.04</v>
      </c>
      <c r="Q112" s="267">
        <f>VLOOKUP(L112,'PLAN INDICATIVO ORIGINAL '!$C$13:$M$343,9,0)</f>
        <v>4.4999999999999998E-2</v>
      </c>
      <c r="R112" s="267">
        <f>VLOOKUP(L112,'PLAN INDICATIVO ORIGINAL '!$C$13:$M$343,10,0)</f>
        <v>4.4999999999999998E-2</v>
      </c>
      <c r="S112" s="267" t="str">
        <f>VLOOKUP(L112,'PLAN INDICATIVO ORIGINAL '!$C$13:$M$343,11,0)</f>
        <v>Porcentaje</v>
      </c>
      <c r="T112" s="259" t="e">
        <f>VLOOKUP(L112,'PLAN INDICATIVO ORIGINAL '!$C$13:$M$343,12,0)</f>
        <v>#REF!</v>
      </c>
      <c r="U112" s="259">
        <f t="shared" ref="U112:Z112" si="204">+N112*100</f>
        <v>3</v>
      </c>
      <c r="V112" s="259">
        <f t="shared" si="204"/>
        <v>3.5000000000000004</v>
      </c>
      <c r="W112" s="259">
        <f t="shared" si="204"/>
        <v>4</v>
      </c>
      <c r="X112" s="259">
        <f t="shared" si="204"/>
        <v>4.5</v>
      </c>
      <c r="Y112" s="259">
        <f t="shared" si="204"/>
        <v>4.5</v>
      </c>
      <c r="Z112" s="259" t="e">
        <f t="shared" si="204"/>
        <v>#VALUE!</v>
      </c>
      <c r="AA112" s="115" t="str">
        <f>+'PLAN INDICATIVO ORIGINAL '!C153</f>
        <v>P145</v>
      </c>
      <c r="AB112" s="254" t="str">
        <f>+'PLAN INDICATIVO ORIGINAL '!D153</f>
        <v xml:space="preserve">Modelo de evaluación de  acuerdos de gestión de los Gerentes públicos del INPEC, diseñado e implementado </v>
      </c>
      <c r="AC112" s="59" t="str">
        <f>VLOOKUP(AB112,'PLAN INDICATIVO ORIGINAL '!$D$12:$F$313,3,0)</f>
        <v>SUBDIRECCIÓN DE TALENTO HUMANO</v>
      </c>
      <c r="AD112" s="59" t="str">
        <f>VLOOKUP(AB112,'PLAN INDICATIVO ORIGINAL '!$D$12:$F$313,3,0)</f>
        <v>SUBDIRECCIÓN DE TALENTO HUMANO</v>
      </c>
      <c r="AE112" s="59" t="s">
        <v>796</v>
      </c>
      <c r="AF112" s="268">
        <f>VLOOKUP(AA112,'PLAN INDICATIVO ORIGINAL '!$C$13:$M$343,6,0)</f>
        <v>0.3</v>
      </c>
      <c r="AG112" s="269">
        <f>VLOOKUP(AA112,'PLAN INDICATIVO ORIGINAL '!$C$13:$M$343,7,0)</f>
        <v>0.3</v>
      </c>
      <c r="AH112" s="269">
        <f>VLOOKUP(AA112,'PLAN INDICATIVO ORIGINAL '!$C$13:$M$343,8,0)</f>
        <v>0.4</v>
      </c>
      <c r="AI112" s="269">
        <f>VLOOKUP(AA112,'PLAN INDICATIVO ORIGINAL '!$C$13:$M$343,9,0)</f>
        <v>0</v>
      </c>
      <c r="AJ112" s="269">
        <f>VLOOKUP(AA112,'PLAN INDICATIVO ORIGINAL '!$C$13:$M$343,10,0)</f>
        <v>1</v>
      </c>
      <c r="AK112" s="269" t="str">
        <f>VLOOKUP(AA112,'PLAN INDICATIVO ORIGINAL '!$C$13:$M$343,11,0)</f>
        <v>Porcentaje</v>
      </c>
      <c r="AL112" s="262" t="e">
        <f>VLOOKUP(AA112,'PLAN INDICATIVO ORIGINAL '!$C$13:$M$343,12,0)</f>
        <v>#REF!</v>
      </c>
      <c r="AM112" s="270">
        <f t="shared" ref="AM112:AR112" si="205">+AF112*100</f>
        <v>30</v>
      </c>
      <c r="AN112" s="270">
        <f t="shared" si="205"/>
        <v>30</v>
      </c>
      <c r="AO112" s="270">
        <f t="shared" si="205"/>
        <v>40</v>
      </c>
      <c r="AP112" s="270">
        <f t="shared" si="205"/>
        <v>0</v>
      </c>
      <c r="AQ112" s="270">
        <f t="shared" si="205"/>
        <v>100</v>
      </c>
      <c r="AR112" s="270" t="e">
        <f t="shared" si="205"/>
        <v>#VALUE!</v>
      </c>
      <c r="AS112" s="264" t="s">
        <v>765</v>
      </c>
      <c r="AV112" s="214" t="s">
        <v>376</v>
      </c>
      <c r="AW112" s="214" t="s">
        <v>357</v>
      </c>
      <c r="AX112" s="214" t="s">
        <v>796</v>
      </c>
      <c r="BI112" s="254">
        <v>146</v>
      </c>
      <c r="BJ112" s="59" t="s">
        <v>357</v>
      </c>
    </row>
    <row r="113" spans="1:62" ht="49.5" customHeight="1" x14ac:dyDescent="0.25">
      <c r="A113" s="254">
        <v>146</v>
      </c>
      <c r="B113" s="254" t="str">
        <f t="shared" si="149"/>
        <v>P146</v>
      </c>
      <c r="C113" s="121" t="s">
        <v>62</v>
      </c>
      <c r="D113" s="293" t="s">
        <v>292</v>
      </c>
      <c r="E113" s="284" t="str">
        <f>+'PLAN INDICATIVO ORIGINAL '!$D$120</f>
        <v>TALENTO HUMANO Y FORMACIÓN PENITENCIARIA</v>
      </c>
      <c r="F113" s="256" t="str">
        <f>+'PLAN INDICATIVO ORIGINAL '!$D$121</f>
        <v>GESTIÓN Y FORMACIÓN DEL TALENTO HUMANO</v>
      </c>
      <c r="G113" s="256" t="s">
        <v>355</v>
      </c>
      <c r="H113" s="257" t="str">
        <f>+'PLAN INDICATIVO ORIGINAL '!$D$145</f>
        <v>Garantizar la gestión del Talento Humano, para que los servidores penitenciarios desarrollen de manera competente y comprometida la Nacionalidad de la Institucional.</v>
      </c>
      <c r="I113" s="257" t="s">
        <v>797</v>
      </c>
      <c r="J113" s="265" t="str">
        <f>+'PLAN INDICATIVO ORIGINAL '!$D$148</f>
        <v>ADMINISTRACIÓN DEL PERSONAL</v>
      </c>
      <c r="K113" s="265" t="s">
        <v>767</v>
      </c>
      <c r="L113" s="142" t="s">
        <v>365</v>
      </c>
      <c r="M113" s="266" t="str">
        <f>+'PLAN INDICATIVO ORIGINAL '!$E$148</f>
        <v>Porcentaje de funcionarios objeto de evaluación de desempeño con resultados en rango sobresaliente</v>
      </c>
      <c r="N113" s="267">
        <f>VLOOKUP(L113,'PLAN INDICATIVO ORIGINAL '!$C$13:$M$343,6,0)</f>
        <v>0.03</v>
      </c>
      <c r="O113" s="267">
        <f>VLOOKUP(L113,'PLAN INDICATIVO ORIGINAL '!$C$13:$M$343,7,0)</f>
        <v>3.5000000000000003E-2</v>
      </c>
      <c r="P113" s="267">
        <f>VLOOKUP(L113,'PLAN INDICATIVO ORIGINAL '!$C$13:$M$343,8,0)</f>
        <v>0.04</v>
      </c>
      <c r="Q113" s="267">
        <f>VLOOKUP(L113,'PLAN INDICATIVO ORIGINAL '!$C$13:$M$343,9,0)</f>
        <v>4.4999999999999998E-2</v>
      </c>
      <c r="R113" s="267">
        <f>VLOOKUP(L113,'PLAN INDICATIVO ORIGINAL '!$C$13:$M$343,10,0)</f>
        <v>4.4999999999999998E-2</v>
      </c>
      <c r="S113" s="267" t="str">
        <f>VLOOKUP(L113,'PLAN INDICATIVO ORIGINAL '!$C$13:$M$343,11,0)</f>
        <v>Porcentaje</v>
      </c>
      <c r="T113" s="259" t="e">
        <f>VLOOKUP(L113,'PLAN INDICATIVO ORIGINAL '!$C$13:$M$343,12,0)</f>
        <v>#REF!</v>
      </c>
      <c r="U113" s="259">
        <f t="shared" ref="U113:Z113" si="206">+N113*100</f>
        <v>3</v>
      </c>
      <c r="V113" s="259">
        <f t="shared" si="206"/>
        <v>3.5000000000000004</v>
      </c>
      <c r="W113" s="259">
        <f t="shared" si="206"/>
        <v>4</v>
      </c>
      <c r="X113" s="259">
        <f t="shared" si="206"/>
        <v>4.5</v>
      </c>
      <c r="Y113" s="259">
        <f t="shared" si="206"/>
        <v>4.5</v>
      </c>
      <c r="Z113" s="259" t="e">
        <f t="shared" si="206"/>
        <v>#VALUE!</v>
      </c>
      <c r="AA113" s="115" t="str">
        <f>+'PLAN INDICATIVO ORIGINAL '!C154</f>
        <v>P146</v>
      </c>
      <c r="AB113" s="254" t="str">
        <f>+'PLAN INDICATIVO ORIGINAL '!D154</f>
        <v>Plan de vacantes elaborado</v>
      </c>
      <c r="AC113" s="59" t="str">
        <f>VLOOKUP(AB113,'PLAN INDICATIVO ORIGINAL '!$D$12:$F$313,3,0)</f>
        <v>SUBDIRECCIÓN DE TALENTO HUMANO</v>
      </c>
      <c r="AD113" s="59" t="str">
        <f>VLOOKUP(AB113,'PLAN INDICATIVO ORIGINAL '!$D$12:$F$313,3,0)</f>
        <v>SUBDIRECCIÓN DE TALENTO HUMANO</v>
      </c>
      <c r="AE113" s="59" t="s">
        <v>796</v>
      </c>
      <c r="AF113" s="260">
        <f>VLOOKUP(AA113,'PLAN INDICATIVO ORIGINAL '!$C$13:$M$343,6,0)</f>
        <v>1</v>
      </c>
      <c r="AG113" s="261">
        <f>VLOOKUP(AA113,'PLAN INDICATIVO ORIGINAL '!$C$13:$M$343,7,0)</f>
        <v>1</v>
      </c>
      <c r="AH113" s="261">
        <f>VLOOKUP(AA113,'PLAN INDICATIVO ORIGINAL '!$C$13:$M$343,8,0)</f>
        <v>1</v>
      </c>
      <c r="AI113" s="261">
        <f>VLOOKUP(AA113,'PLAN INDICATIVO ORIGINAL '!$C$13:$M$343,9,0)</f>
        <v>1</v>
      </c>
      <c r="AJ113" s="261">
        <f>VLOOKUP(AA113,'PLAN INDICATIVO ORIGINAL '!$C$13:$M$343,10,0)</f>
        <v>4</v>
      </c>
      <c r="AK113" s="261" t="str">
        <f>VLOOKUP(AA113,'PLAN INDICATIVO ORIGINAL '!$C$13:$M$343,11,0)</f>
        <v>Número</v>
      </c>
      <c r="AL113" s="262" t="e">
        <f>VLOOKUP(AA113,'PLAN INDICATIVO ORIGINAL '!$C$13:$M$343,12,0)</f>
        <v>#REF!</v>
      </c>
      <c r="AM113" s="263">
        <f t="shared" ref="AM113:AR113" si="207">+AF113</f>
        <v>1</v>
      </c>
      <c r="AN113" s="263">
        <f t="shared" si="207"/>
        <v>1</v>
      </c>
      <c r="AO113" s="263">
        <f t="shared" si="207"/>
        <v>1</v>
      </c>
      <c r="AP113" s="263">
        <f t="shared" si="207"/>
        <v>1</v>
      </c>
      <c r="AQ113" s="263">
        <f t="shared" si="207"/>
        <v>4</v>
      </c>
      <c r="AR113" s="263" t="str">
        <f t="shared" si="207"/>
        <v>Número</v>
      </c>
      <c r="AS113" s="264" t="s">
        <v>765</v>
      </c>
      <c r="AV113" s="214" t="s">
        <v>378</v>
      </c>
      <c r="AW113" s="214" t="s">
        <v>357</v>
      </c>
      <c r="AX113" s="214" t="s">
        <v>796</v>
      </c>
      <c r="BI113" s="254">
        <v>255</v>
      </c>
      <c r="BJ113" s="59" t="s">
        <v>357</v>
      </c>
    </row>
    <row r="114" spans="1:62" ht="70.5" customHeight="1" x14ac:dyDescent="0.25">
      <c r="A114" s="254">
        <v>255</v>
      </c>
      <c r="B114" s="254" t="str">
        <f t="shared" si="149"/>
        <v>P255</v>
      </c>
      <c r="C114" s="121" t="s">
        <v>62</v>
      </c>
      <c r="D114" s="293" t="s">
        <v>292</v>
      </c>
      <c r="E114" s="284" t="str">
        <f>+'PLAN INDICATIVO ORIGINAL '!$D$120</f>
        <v>TALENTO HUMANO Y FORMACIÓN PENITENCIARIA</v>
      </c>
      <c r="F114" s="256" t="str">
        <f>+'PLAN INDICATIVO ORIGINAL '!$D$121</f>
        <v>GESTIÓN Y FORMACIÓN DEL TALENTO HUMANO</v>
      </c>
      <c r="G114" s="256" t="s">
        <v>355</v>
      </c>
      <c r="H114" s="257" t="str">
        <f>+'PLAN INDICATIVO ORIGINAL '!$D$145</f>
        <v>Garantizar la gestión del Talento Humano, para que los servidores penitenciarios desarrollen de manera competente y comprometida la Nacionalidad de la Institucional.</v>
      </c>
      <c r="I114" s="257" t="s">
        <v>797</v>
      </c>
      <c r="J114" s="265" t="str">
        <f>+'PLAN INDICATIVO ORIGINAL '!$D$148</f>
        <v>ADMINISTRACIÓN DEL PERSONAL</v>
      </c>
      <c r="K114" s="265" t="s">
        <v>767</v>
      </c>
      <c r="L114" s="142" t="s">
        <v>365</v>
      </c>
      <c r="M114" s="266" t="str">
        <f>+'PLAN INDICATIVO ORIGINAL '!$E$148</f>
        <v>Porcentaje de funcionarios objeto de evaluación de desempeño con resultados en rango sobresaliente</v>
      </c>
      <c r="N114" s="267">
        <f>VLOOKUP(L114,'PLAN INDICATIVO ORIGINAL '!$C$13:$M$343,6,0)</f>
        <v>0.03</v>
      </c>
      <c r="O114" s="267">
        <f>VLOOKUP(L114,'PLAN INDICATIVO ORIGINAL '!$C$13:$M$343,7,0)</f>
        <v>3.5000000000000003E-2</v>
      </c>
      <c r="P114" s="267">
        <f>VLOOKUP(L114,'PLAN INDICATIVO ORIGINAL '!$C$13:$M$343,8,0)</f>
        <v>0.04</v>
      </c>
      <c r="Q114" s="267">
        <f>VLOOKUP(L114,'PLAN INDICATIVO ORIGINAL '!$C$13:$M$343,9,0)</f>
        <v>4.4999999999999998E-2</v>
      </c>
      <c r="R114" s="267">
        <f>VLOOKUP(L114,'PLAN INDICATIVO ORIGINAL '!$C$13:$M$343,10,0)</f>
        <v>4.4999999999999998E-2</v>
      </c>
      <c r="S114" s="267" t="str">
        <f>VLOOKUP(L114,'PLAN INDICATIVO ORIGINAL '!$C$13:$M$343,11,0)</f>
        <v>Porcentaje</v>
      </c>
      <c r="T114" s="259" t="e">
        <f>VLOOKUP(L114,'PLAN INDICATIVO ORIGINAL '!$C$13:$M$343,12,0)</f>
        <v>#REF!</v>
      </c>
      <c r="U114" s="259">
        <f t="shared" ref="U114:Z114" si="208">+N114*100</f>
        <v>3</v>
      </c>
      <c r="V114" s="259">
        <f t="shared" si="208"/>
        <v>3.5000000000000004</v>
      </c>
      <c r="W114" s="259">
        <f t="shared" si="208"/>
        <v>4</v>
      </c>
      <c r="X114" s="259">
        <f t="shared" si="208"/>
        <v>4.5</v>
      </c>
      <c r="Y114" s="259">
        <f t="shared" si="208"/>
        <v>4.5</v>
      </c>
      <c r="Z114" s="259" t="e">
        <f t="shared" si="208"/>
        <v>#VALUE!</v>
      </c>
      <c r="AA114" s="115" t="str">
        <f>+'PLAN INDICATIVO ORIGINAL '!C155</f>
        <v>P255</v>
      </c>
      <c r="AB114" s="254" t="str">
        <f>+'PLAN INDICATIVO ORIGINAL '!D155</f>
        <v>Registro publico de carrera administrativa actualizado</v>
      </c>
      <c r="AC114" s="59" t="str">
        <f>VLOOKUP(AB114,'PLAN INDICATIVO ORIGINAL '!$D$12:$F$313,3,0)</f>
        <v>SUBDIRECCIÓN DE TALENTO HUMANO</v>
      </c>
      <c r="AD114" s="59" t="str">
        <f>VLOOKUP(AB114,'PLAN INDICATIVO ORIGINAL '!$D$12:$F$313,3,0)</f>
        <v>SUBDIRECCIÓN DE TALENTO HUMANO</v>
      </c>
      <c r="AE114" s="59" t="s">
        <v>796</v>
      </c>
      <c r="AF114" s="260">
        <f>VLOOKUP(AA114,'PLAN INDICATIVO ORIGINAL '!$C$13:$M$343,6,0)</f>
        <v>0</v>
      </c>
      <c r="AG114" s="261">
        <f>VLOOKUP(AA114,'PLAN INDICATIVO ORIGINAL '!$C$13:$M$343,7,0)</f>
        <v>1</v>
      </c>
      <c r="AH114" s="261">
        <f>VLOOKUP(AA114,'PLAN INDICATIVO ORIGINAL '!$C$13:$M$343,8,0)</f>
        <v>1</v>
      </c>
      <c r="AI114" s="261">
        <f>VLOOKUP(AA114,'PLAN INDICATIVO ORIGINAL '!$C$13:$M$343,9,0)</f>
        <v>1</v>
      </c>
      <c r="AJ114" s="261">
        <f>VLOOKUP(AA114,'PLAN INDICATIVO ORIGINAL '!$C$13:$M$343,10,0)</f>
        <v>1</v>
      </c>
      <c r="AK114" s="261" t="str">
        <f>VLOOKUP(AA114,'PLAN INDICATIVO ORIGINAL '!$C$13:$M$343,11,0)</f>
        <v>Porcentaje</v>
      </c>
      <c r="AL114" s="262" t="e">
        <f>VLOOKUP(AA114,'PLAN INDICATIVO ORIGINAL '!$C$13:$M$343,12,0)</f>
        <v>#REF!</v>
      </c>
      <c r="AM114" s="263">
        <f t="shared" ref="AM114:AR114" si="209">+AF114</f>
        <v>0</v>
      </c>
      <c r="AN114" s="263">
        <f t="shared" si="209"/>
        <v>1</v>
      </c>
      <c r="AO114" s="263">
        <f t="shared" si="209"/>
        <v>1</v>
      </c>
      <c r="AP114" s="263">
        <f t="shared" si="209"/>
        <v>1</v>
      </c>
      <c r="AQ114" s="263">
        <f t="shared" si="209"/>
        <v>1</v>
      </c>
      <c r="AR114" s="263" t="str">
        <f t="shared" si="209"/>
        <v>Porcentaje</v>
      </c>
      <c r="AS114" s="264" t="s">
        <v>765</v>
      </c>
      <c r="AV114" s="214" t="s">
        <v>380</v>
      </c>
      <c r="AW114" s="214" t="s">
        <v>357</v>
      </c>
      <c r="AX114" s="214" t="s">
        <v>796</v>
      </c>
      <c r="BI114" s="254">
        <v>68</v>
      </c>
      <c r="BJ114" s="59" t="s">
        <v>798</v>
      </c>
    </row>
    <row r="115" spans="1:62" ht="51" customHeight="1" x14ac:dyDescent="0.25">
      <c r="A115" s="254">
        <v>68</v>
      </c>
      <c r="B115" s="254" t="str">
        <f t="shared" si="149"/>
        <v>P68</v>
      </c>
      <c r="C115" s="282"/>
      <c r="D115" s="293" t="s">
        <v>292</v>
      </c>
      <c r="E115" s="284" t="str">
        <f>+'PLAN INDICATIVO ORIGINAL '!$D$120</f>
        <v>TALENTO HUMANO Y FORMACIÓN PENITENCIARIA</v>
      </c>
      <c r="F115" s="256" t="str">
        <f>+'PLAN INDICATIVO ORIGINAL '!$D$121</f>
        <v>GESTIÓN Y FORMACIÓN DEL TALENTO HUMANO</v>
      </c>
      <c r="G115" s="256" t="s">
        <v>355</v>
      </c>
      <c r="H115" s="257" t="str">
        <f>+'PLAN INDICATIVO ORIGINAL '!$D$145</f>
        <v>Garantizar la gestión del Talento Humano, para que los servidores penitenciarios desarrollen de manera competente y comprometida la Nacionalidad de la Institucional.</v>
      </c>
      <c r="I115" s="257" t="s">
        <v>799</v>
      </c>
      <c r="J115" s="265" t="str">
        <f>+'PLAN INDICATIVO ORIGINAL '!$D$156</f>
        <v>BIENESTAR E INCENTIVOS</v>
      </c>
      <c r="K115" s="265" t="s">
        <v>767</v>
      </c>
      <c r="L115" s="142" t="s">
        <v>383</v>
      </c>
      <c r="M115" s="266" t="str">
        <f>+'PLAN INDICATIVO ORIGINAL '!$E$156</f>
        <v>Porcentaje del Sistema de estímulos e Incentivos del INPEC, actualizado e implementado.</v>
      </c>
      <c r="N115" s="267">
        <f>VLOOKUP(L115,'PLAN INDICATIVO ORIGINAL '!$C$13:$M$343,6,0)</f>
        <v>0.3</v>
      </c>
      <c r="O115" s="267">
        <f>VLOOKUP(L115,'PLAN INDICATIVO ORIGINAL '!$C$13:$M$343,7,0)</f>
        <v>0.2</v>
      </c>
      <c r="P115" s="267">
        <f>VLOOKUP(L115,'PLAN INDICATIVO ORIGINAL '!$C$13:$M$343,8,0)</f>
        <v>0.25</v>
      </c>
      <c r="Q115" s="267">
        <f>VLOOKUP(L115,'PLAN INDICATIVO ORIGINAL '!$C$13:$M$343,9,0)</f>
        <v>0.25</v>
      </c>
      <c r="R115" s="267">
        <f>VLOOKUP(L115,'PLAN INDICATIVO ORIGINAL '!$C$13:$M$343,10,0)</f>
        <v>1</v>
      </c>
      <c r="S115" s="267" t="str">
        <f>VLOOKUP(L115,'PLAN INDICATIVO ORIGINAL '!$C$13:$M$343,11,0)</f>
        <v>Porcentaje</v>
      </c>
      <c r="T115" s="259" t="e">
        <f>VLOOKUP(L115,'PLAN INDICATIVO ORIGINAL '!$C$13:$M$343,12,0)</f>
        <v>#REF!</v>
      </c>
      <c r="U115" s="259">
        <f t="shared" ref="U115:U124" si="210">+N115</f>
        <v>0.3</v>
      </c>
      <c r="V115" s="259">
        <f t="shared" ref="V115:V124" si="211">+O115*100</f>
        <v>20</v>
      </c>
      <c r="W115" s="259">
        <f t="shared" ref="W115:W124" si="212">+P115*100</f>
        <v>25</v>
      </c>
      <c r="X115" s="259">
        <f t="shared" ref="X115:X124" si="213">+Q115*100</f>
        <v>25</v>
      </c>
      <c r="Y115" s="259">
        <f t="shared" ref="Y115:Y124" si="214">+R115*100</f>
        <v>100</v>
      </c>
      <c r="Z115" s="259" t="e">
        <f t="shared" ref="Z115:Z124" si="215">+S115*100</f>
        <v>#VALUE!</v>
      </c>
      <c r="AA115" s="254" t="str">
        <f>+'PLAN INDICATIVO ORIGINAL '!C157</f>
        <v>P68</v>
      </c>
      <c r="AB115" s="254" t="str">
        <f>+'PLAN INDICATIVO ORIGINAL '!D157</f>
        <v xml:space="preserve">Funcionario beneficiados con la implementación del Programa “formación de líderes INPEC” </v>
      </c>
      <c r="AC115" s="59" t="str">
        <f>VLOOKUP(AB115,'PLAN INDICATIVO ORIGINAL '!$D$12:$F$313,3,0)</f>
        <v>SUBDIRECCIÓN DE TALENTO HUMANO</v>
      </c>
      <c r="AD115" s="59" t="str">
        <f>VLOOKUP(AB115,'PLAN INDICATIVO ORIGINAL '!$D$12:$F$313,3,0)</f>
        <v>SUBDIRECCIÓN DE TALENTO HUMANO</v>
      </c>
      <c r="AE115" s="59" t="s">
        <v>796</v>
      </c>
      <c r="AF115" s="260">
        <f>VLOOKUP(AA115,'PLAN INDICATIVO ORIGINAL '!$C$13:$M$343,6,0)</f>
        <v>10</v>
      </c>
      <c r="AG115" s="261">
        <f>VLOOKUP(AA115,'PLAN INDICATIVO ORIGINAL '!$C$13:$M$343,7,0)</f>
        <v>0</v>
      </c>
      <c r="AH115" s="261">
        <f>VLOOKUP(AA115,'PLAN INDICATIVO ORIGINAL '!$C$13:$M$343,8,0)</f>
        <v>0</v>
      </c>
      <c r="AI115" s="261">
        <f>VLOOKUP(AA115,'PLAN INDICATIVO ORIGINAL '!$C$13:$M$343,9,0)</f>
        <v>0</v>
      </c>
      <c r="AJ115" s="261">
        <f>VLOOKUP(AA115,'PLAN INDICATIVO ORIGINAL '!$C$13:$M$343,10,0)</f>
        <v>10</v>
      </c>
      <c r="AK115" s="261" t="str">
        <f>VLOOKUP(AA115,'PLAN INDICATIVO ORIGINAL '!$C$13:$M$343,11,0)</f>
        <v>Número</v>
      </c>
      <c r="AL115" s="262" t="e">
        <f>VLOOKUP(AA115,'PLAN INDICATIVO ORIGINAL '!$C$13:$M$343,12,0)</f>
        <v>#REF!</v>
      </c>
      <c r="AM115" s="263">
        <f t="shared" ref="AM115:AR115" si="216">+AF115</f>
        <v>10</v>
      </c>
      <c r="AN115" s="263">
        <f t="shared" si="216"/>
        <v>0</v>
      </c>
      <c r="AO115" s="263">
        <f t="shared" si="216"/>
        <v>0</v>
      </c>
      <c r="AP115" s="263">
        <f t="shared" si="216"/>
        <v>0</v>
      </c>
      <c r="AQ115" s="263">
        <f t="shared" si="216"/>
        <v>10</v>
      </c>
      <c r="AR115" s="263" t="str">
        <f t="shared" si="216"/>
        <v>Número</v>
      </c>
      <c r="AS115" s="264" t="s">
        <v>765</v>
      </c>
      <c r="AV115" s="214" t="s">
        <v>386</v>
      </c>
      <c r="AW115" s="214" t="s">
        <v>357</v>
      </c>
      <c r="AX115" s="214" t="s">
        <v>796</v>
      </c>
      <c r="BI115" s="254">
        <v>71</v>
      </c>
      <c r="BJ115" s="59" t="s">
        <v>798</v>
      </c>
    </row>
    <row r="116" spans="1:62" ht="51" customHeight="1" x14ac:dyDescent="0.25">
      <c r="A116" s="254">
        <v>71</v>
      </c>
      <c r="B116" s="254" t="str">
        <f t="shared" si="149"/>
        <v>P71</v>
      </c>
      <c r="C116" s="127" t="s">
        <v>33</v>
      </c>
      <c r="D116" s="293" t="s">
        <v>292</v>
      </c>
      <c r="E116" s="284" t="str">
        <f>+'PLAN INDICATIVO ORIGINAL '!$D$120</f>
        <v>TALENTO HUMANO Y FORMACIÓN PENITENCIARIA</v>
      </c>
      <c r="F116" s="256" t="str">
        <f>+'PLAN INDICATIVO ORIGINAL '!$D$121</f>
        <v>GESTIÓN Y FORMACIÓN DEL TALENTO HUMANO</v>
      </c>
      <c r="G116" s="256" t="s">
        <v>355</v>
      </c>
      <c r="H116" s="257" t="str">
        <f>+'PLAN INDICATIVO ORIGINAL '!$D$145</f>
        <v>Garantizar la gestión del Talento Humano, para que los servidores penitenciarios desarrollen de manera competente y comprometida la Nacionalidad de la Institucional.</v>
      </c>
      <c r="I116" s="257" t="s">
        <v>799</v>
      </c>
      <c r="J116" s="265" t="str">
        <f>+'PLAN INDICATIVO ORIGINAL '!$D$156</f>
        <v>BIENESTAR E INCENTIVOS</v>
      </c>
      <c r="K116" s="265" t="s">
        <v>767</v>
      </c>
      <c r="L116" s="142" t="s">
        <v>383</v>
      </c>
      <c r="M116" s="266" t="str">
        <f>+'PLAN INDICATIVO ORIGINAL '!$E$156</f>
        <v>Porcentaje del Sistema de estímulos e Incentivos del INPEC, actualizado e implementado.</v>
      </c>
      <c r="N116" s="267">
        <f>VLOOKUP(L116,'PLAN INDICATIVO ORIGINAL '!$C$13:$M$343,6,0)</f>
        <v>0.3</v>
      </c>
      <c r="O116" s="267">
        <f>VLOOKUP(L116,'PLAN INDICATIVO ORIGINAL '!$C$13:$M$343,7,0)</f>
        <v>0.2</v>
      </c>
      <c r="P116" s="267">
        <f>VLOOKUP(L116,'PLAN INDICATIVO ORIGINAL '!$C$13:$M$343,8,0)</f>
        <v>0.25</v>
      </c>
      <c r="Q116" s="267">
        <f>VLOOKUP(L116,'PLAN INDICATIVO ORIGINAL '!$C$13:$M$343,9,0)</f>
        <v>0.25</v>
      </c>
      <c r="R116" s="267">
        <f>VLOOKUP(L116,'PLAN INDICATIVO ORIGINAL '!$C$13:$M$343,10,0)</f>
        <v>1</v>
      </c>
      <c r="S116" s="267" t="str">
        <f>VLOOKUP(L116,'PLAN INDICATIVO ORIGINAL '!$C$13:$M$343,11,0)</f>
        <v>Porcentaje</v>
      </c>
      <c r="T116" s="259" t="e">
        <f>VLOOKUP(L116,'PLAN INDICATIVO ORIGINAL '!$C$13:$M$343,12,0)</f>
        <v>#REF!</v>
      </c>
      <c r="U116" s="259">
        <f t="shared" si="210"/>
        <v>0.3</v>
      </c>
      <c r="V116" s="259">
        <f t="shared" si="211"/>
        <v>20</v>
      </c>
      <c r="W116" s="259">
        <f t="shared" si="212"/>
        <v>25</v>
      </c>
      <c r="X116" s="259">
        <f t="shared" si="213"/>
        <v>25</v>
      </c>
      <c r="Y116" s="259">
        <f t="shared" si="214"/>
        <v>100</v>
      </c>
      <c r="Z116" s="259" t="e">
        <f t="shared" si="215"/>
        <v>#VALUE!</v>
      </c>
      <c r="AA116" s="254" t="str">
        <f>+'PLAN INDICATIVO ORIGINAL '!C158</f>
        <v>P71</v>
      </c>
      <c r="AB116" s="254" t="str">
        <f>+'PLAN INDICATIVO ORIGINAL '!D158</f>
        <v>Porcentaje de fases del proceso para la certificación en competencias Laborales norma 2106010 de servicio al cliente de acuerdo a las políticas de la organización al personal que se encuentra vinculado a la Subdirección de Talento Humano.</v>
      </c>
      <c r="AC116" s="59" t="str">
        <f>VLOOKUP(AB116,'PLAN INDICATIVO ORIGINAL '!$D$12:$F$313,3,0)</f>
        <v>SUBDIRECCIÓN DE TALENTO HUMANO</v>
      </c>
      <c r="AD116" s="59" t="str">
        <f>VLOOKUP(AB116,'PLAN INDICATIVO ORIGINAL '!$D$12:$F$313,3,0)</f>
        <v>SUBDIRECCIÓN DE TALENTO HUMANO</v>
      </c>
      <c r="AE116" s="59" t="s">
        <v>796</v>
      </c>
      <c r="AF116" s="268">
        <f>VLOOKUP(AA116,'PLAN INDICATIVO ORIGINAL '!$C$13:$M$343,6,0)</f>
        <v>0.5</v>
      </c>
      <c r="AG116" s="269">
        <f>VLOOKUP(AA116,'PLAN INDICATIVO ORIGINAL '!$C$13:$M$343,7,0)</f>
        <v>0.5</v>
      </c>
      <c r="AH116" s="269">
        <f>VLOOKUP(AA116,'PLAN INDICATIVO ORIGINAL '!$C$13:$M$343,8,0)</f>
        <v>0</v>
      </c>
      <c r="AI116" s="269">
        <f>VLOOKUP(AA116,'PLAN INDICATIVO ORIGINAL '!$C$13:$M$343,9,0)</f>
        <v>0</v>
      </c>
      <c r="AJ116" s="269">
        <f>VLOOKUP(AA116,'PLAN INDICATIVO ORIGINAL '!$C$13:$M$343,10,0)</f>
        <v>1</v>
      </c>
      <c r="AK116" s="269" t="str">
        <f>VLOOKUP(AA116,'PLAN INDICATIVO ORIGINAL '!$C$13:$M$343,11,0)</f>
        <v>Porcentaje</v>
      </c>
      <c r="AL116" s="262" t="e">
        <f>VLOOKUP(AA116,'PLAN INDICATIVO ORIGINAL '!$C$13:$M$343,12,0)</f>
        <v>#REF!</v>
      </c>
      <c r="AM116" s="270">
        <f t="shared" ref="AM116:AR116" si="217">+AF116*100</f>
        <v>50</v>
      </c>
      <c r="AN116" s="270">
        <f t="shared" si="217"/>
        <v>50</v>
      </c>
      <c r="AO116" s="270">
        <f t="shared" si="217"/>
        <v>0</v>
      </c>
      <c r="AP116" s="270">
        <f t="shared" si="217"/>
        <v>0</v>
      </c>
      <c r="AQ116" s="270">
        <f t="shared" si="217"/>
        <v>100</v>
      </c>
      <c r="AR116" s="270" t="e">
        <f t="shared" si="217"/>
        <v>#VALUE!</v>
      </c>
      <c r="AS116" s="264" t="s">
        <v>765</v>
      </c>
      <c r="AV116" s="214" t="s">
        <v>388</v>
      </c>
      <c r="AW116" s="214" t="s">
        <v>357</v>
      </c>
      <c r="AX116" s="214" t="s">
        <v>796</v>
      </c>
      <c r="BI116" s="254">
        <v>191</v>
      </c>
      <c r="BJ116" s="59" t="s">
        <v>798</v>
      </c>
    </row>
    <row r="117" spans="1:62" ht="53.25" customHeight="1" x14ac:dyDescent="0.25">
      <c r="A117" s="254">
        <v>191</v>
      </c>
      <c r="B117" s="254" t="str">
        <f t="shared" si="149"/>
        <v>P191</v>
      </c>
      <c r="C117" s="127" t="s">
        <v>33</v>
      </c>
      <c r="D117" s="293" t="s">
        <v>292</v>
      </c>
      <c r="E117" s="284" t="str">
        <f>+'PLAN INDICATIVO ORIGINAL '!$D$120</f>
        <v>TALENTO HUMANO Y FORMACIÓN PENITENCIARIA</v>
      </c>
      <c r="F117" s="256" t="str">
        <f>+'PLAN INDICATIVO ORIGINAL '!$D$121</f>
        <v>GESTIÓN Y FORMACIÓN DEL TALENTO HUMANO</v>
      </c>
      <c r="G117" s="256" t="s">
        <v>355</v>
      </c>
      <c r="H117" s="257" t="str">
        <f>+'PLAN INDICATIVO ORIGINAL '!$D$145</f>
        <v>Garantizar la gestión del Talento Humano, para que los servidores penitenciarios desarrollen de manera competente y comprometida la Nacionalidad de la Institucional.</v>
      </c>
      <c r="I117" s="257" t="s">
        <v>799</v>
      </c>
      <c r="J117" s="265" t="str">
        <f>+'PLAN INDICATIVO ORIGINAL '!$D$156</f>
        <v>BIENESTAR E INCENTIVOS</v>
      </c>
      <c r="K117" s="265" t="s">
        <v>767</v>
      </c>
      <c r="L117" s="142" t="s">
        <v>383</v>
      </c>
      <c r="M117" s="266" t="str">
        <f>+'PLAN INDICATIVO ORIGINAL '!$E$156</f>
        <v>Porcentaje del Sistema de estímulos e Incentivos del INPEC, actualizado e implementado.</v>
      </c>
      <c r="N117" s="267">
        <f>VLOOKUP(L117,'PLAN INDICATIVO ORIGINAL '!$C$13:$M$343,6,0)</f>
        <v>0.3</v>
      </c>
      <c r="O117" s="267">
        <f>VLOOKUP(L117,'PLAN INDICATIVO ORIGINAL '!$C$13:$M$343,7,0)</f>
        <v>0.2</v>
      </c>
      <c r="P117" s="267">
        <f>VLOOKUP(L117,'PLAN INDICATIVO ORIGINAL '!$C$13:$M$343,8,0)</f>
        <v>0.25</v>
      </c>
      <c r="Q117" s="267">
        <f>VLOOKUP(L117,'PLAN INDICATIVO ORIGINAL '!$C$13:$M$343,9,0)</f>
        <v>0.25</v>
      </c>
      <c r="R117" s="267">
        <f>VLOOKUP(L117,'PLAN INDICATIVO ORIGINAL '!$C$13:$M$343,10,0)</f>
        <v>1</v>
      </c>
      <c r="S117" s="267" t="str">
        <f>VLOOKUP(L117,'PLAN INDICATIVO ORIGINAL '!$C$13:$M$343,11,0)</f>
        <v>Porcentaje</v>
      </c>
      <c r="T117" s="259" t="e">
        <f>VLOOKUP(L117,'PLAN INDICATIVO ORIGINAL '!$C$13:$M$343,12,0)</f>
        <v>#REF!</v>
      </c>
      <c r="U117" s="259">
        <f t="shared" si="210"/>
        <v>0.3</v>
      </c>
      <c r="V117" s="259">
        <f t="shared" si="211"/>
        <v>20</v>
      </c>
      <c r="W117" s="259">
        <f t="shared" si="212"/>
        <v>25</v>
      </c>
      <c r="X117" s="259">
        <f t="shared" si="213"/>
        <v>25</v>
      </c>
      <c r="Y117" s="259">
        <f t="shared" si="214"/>
        <v>100</v>
      </c>
      <c r="Z117" s="259" t="e">
        <f t="shared" si="215"/>
        <v>#VALUE!</v>
      </c>
      <c r="AA117" s="254" t="str">
        <f>+'PLAN INDICATIVO ORIGINAL '!C159</f>
        <v>P191</v>
      </c>
      <c r="AB117" s="254" t="str">
        <f>+'PLAN INDICATIVO ORIGINAL '!D159</f>
        <v>Programa de clima y cultura organizacional dirigió a los lideres dueños de proceso y grupos de trabajo diseñado e implementado.</v>
      </c>
      <c r="AC117" s="59" t="str">
        <f>VLOOKUP(AB117,'PLAN INDICATIVO ORIGINAL '!$D$12:$F$313,3,0)</f>
        <v>SUBDIRECCIÓN DE TALENTO HUMANO</v>
      </c>
      <c r="AD117" s="59" t="str">
        <f>VLOOKUP(AB117,'PLAN INDICATIVO ORIGINAL '!$D$12:$F$313,3,0)</f>
        <v>SUBDIRECCIÓN DE TALENTO HUMANO</v>
      </c>
      <c r="AE117" s="59" t="s">
        <v>796</v>
      </c>
      <c r="AF117" s="268">
        <f>VLOOKUP(AA117,'PLAN INDICATIVO ORIGINAL '!$C$13:$M$343,6,0)</f>
        <v>0</v>
      </c>
      <c r="AG117" s="269">
        <f>VLOOKUP(AA117,'PLAN INDICATIVO ORIGINAL '!$C$13:$M$343,7,0)</f>
        <v>0.8</v>
      </c>
      <c r="AH117" s="269">
        <f>VLOOKUP(AA117,'PLAN INDICATIVO ORIGINAL '!$C$13:$M$343,8,0)</f>
        <v>0.2</v>
      </c>
      <c r="AI117" s="269">
        <f>VLOOKUP(AA117,'PLAN INDICATIVO ORIGINAL '!$C$13:$M$343,9,0)</f>
        <v>0</v>
      </c>
      <c r="AJ117" s="269">
        <f>VLOOKUP(AA117,'PLAN INDICATIVO ORIGINAL '!$C$13:$M$343,10,0)</f>
        <v>1</v>
      </c>
      <c r="AK117" s="269" t="str">
        <f>VLOOKUP(AA117,'PLAN INDICATIVO ORIGINAL '!$C$13:$M$343,11,0)</f>
        <v>Porcentaje</v>
      </c>
      <c r="AL117" s="262" t="e">
        <f>VLOOKUP(AA117,'PLAN INDICATIVO ORIGINAL '!$C$13:$M$343,12,0)</f>
        <v>#REF!</v>
      </c>
      <c r="AM117" s="270">
        <f t="shared" ref="AM117:AR117" si="218">+AF117*100</f>
        <v>0</v>
      </c>
      <c r="AN117" s="270">
        <f t="shared" si="218"/>
        <v>80</v>
      </c>
      <c r="AO117" s="270">
        <f t="shared" si="218"/>
        <v>20</v>
      </c>
      <c r="AP117" s="270">
        <f t="shared" si="218"/>
        <v>0</v>
      </c>
      <c r="AQ117" s="270">
        <f t="shared" si="218"/>
        <v>100</v>
      </c>
      <c r="AR117" s="270" t="e">
        <f t="shared" si="218"/>
        <v>#VALUE!</v>
      </c>
      <c r="AS117" s="264" t="s">
        <v>765</v>
      </c>
      <c r="AV117" s="214" t="s">
        <v>390</v>
      </c>
      <c r="AW117" s="214" t="s">
        <v>357</v>
      </c>
      <c r="AX117" s="214" t="s">
        <v>796</v>
      </c>
      <c r="BI117" s="254">
        <v>147</v>
      </c>
      <c r="BJ117" s="59" t="s">
        <v>798</v>
      </c>
    </row>
    <row r="118" spans="1:62" ht="51" customHeight="1" x14ac:dyDescent="0.25">
      <c r="A118" s="254">
        <v>147</v>
      </c>
      <c r="B118" s="254" t="str">
        <f t="shared" si="149"/>
        <v>P147</v>
      </c>
      <c r="C118" s="121" t="s">
        <v>50</v>
      </c>
      <c r="D118" s="293" t="s">
        <v>292</v>
      </c>
      <c r="E118" s="284" t="str">
        <f>+'PLAN INDICATIVO ORIGINAL '!$D$120</f>
        <v>TALENTO HUMANO Y FORMACIÓN PENITENCIARIA</v>
      </c>
      <c r="F118" s="256" t="str">
        <f>+'PLAN INDICATIVO ORIGINAL '!$D$121</f>
        <v>GESTIÓN Y FORMACIÓN DEL TALENTO HUMANO</v>
      </c>
      <c r="G118" s="256" t="s">
        <v>355</v>
      </c>
      <c r="H118" s="257" t="str">
        <f>+'PLAN INDICATIVO ORIGINAL '!$D$145</f>
        <v>Garantizar la gestión del Talento Humano, para que los servidores penitenciarios desarrollen de manera competente y comprometida la Nacionalidad de la Institucional.</v>
      </c>
      <c r="I118" s="257" t="s">
        <v>799</v>
      </c>
      <c r="J118" s="265" t="str">
        <f>+'PLAN INDICATIVO ORIGINAL '!$D$156</f>
        <v>BIENESTAR E INCENTIVOS</v>
      </c>
      <c r="K118" s="265" t="s">
        <v>767</v>
      </c>
      <c r="L118" s="142" t="s">
        <v>383</v>
      </c>
      <c r="M118" s="266" t="str">
        <f>+'PLAN INDICATIVO ORIGINAL '!$E$156</f>
        <v>Porcentaje del Sistema de estímulos e Incentivos del INPEC, actualizado e implementado.</v>
      </c>
      <c r="N118" s="267">
        <f>VLOOKUP(L118,'PLAN INDICATIVO ORIGINAL '!$C$13:$M$343,6,0)</f>
        <v>0.3</v>
      </c>
      <c r="O118" s="267">
        <f>VLOOKUP(L118,'PLAN INDICATIVO ORIGINAL '!$C$13:$M$343,7,0)</f>
        <v>0.2</v>
      </c>
      <c r="P118" s="267">
        <f>VLOOKUP(L118,'PLAN INDICATIVO ORIGINAL '!$C$13:$M$343,8,0)</f>
        <v>0.25</v>
      </c>
      <c r="Q118" s="267">
        <f>VLOOKUP(L118,'PLAN INDICATIVO ORIGINAL '!$C$13:$M$343,9,0)</f>
        <v>0.25</v>
      </c>
      <c r="R118" s="267">
        <f>VLOOKUP(L118,'PLAN INDICATIVO ORIGINAL '!$C$13:$M$343,10,0)</f>
        <v>1</v>
      </c>
      <c r="S118" s="267" t="str">
        <f>VLOOKUP(L118,'PLAN INDICATIVO ORIGINAL '!$C$13:$M$343,11,0)</f>
        <v>Porcentaje</v>
      </c>
      <c r="T118" s="259" t="e">
        <f>VLOOKUP(L118,'PLAN INDICATIVO ORIGINAL '!$C$13:$M$343,12,0)</f>
        <v>#REF!</v>
      </c>
      <c r="U118" s="259">
        <f t="shared" si="210"/>
        <v>0.3</v>
      </c>
      <c r="V118" s="259">
        <f t="shared" si="211"/>
        <v>20</v>
      </c>
      <c r="W118" s="259">
        <f t="shared" si="212"/>
        <v>25</v>
      </c>
      <c r="X118" s="259">
        <f t="shared" si="213"/>
        <v>25</v>
      </c>
      <c r="Y118" s="259">
        <f t="shared" si="214"/>
        <v>100</v>
      </c>
      <c r="Z118" s="259" t="e">
        <f t="shared" si="215"/>
        <v>#VALUE!</v>
      </c>
      <c r="AA118" s="254" t="str">
        <f>+'PLAN INDICATIVO ORIGINAL '!C160</f>
        <v>P147</v>
      </c>
      <c r="AB118" s="254" t="str">
        <f>+'PLAN INDICATIVO ORIGINAL '!D160</f>
        <v>Porcentaje del programas de protección y servicios sociales implementado.</v>
      </c>
      <c r="AC118" s="59" t="str">
        <f>VLOOKUP(AB118,'PLAN INDICATIVO ORIGINAL '!$D$12:$F$313,3,0)</f>
        <v>SUBDIRECCIÓN DE TALENTO HUMANO</v>
      </c>
      <c r="AD118" s="59" t="str">
        <f>VLOOKUP(AB118,'PLAN INDICATIVO ORIGINAL '!$D$12:$F$313,3,0)</f>
        <v>SUBDIRECCIÓN DE TALENTO HUMANO</v>
      </c>
      <c r="AE118" s="59" t="s">
        <v>796</v>
      </c>
      <c r="AF118" s="268">
        <f>VLOOKUP(AA118,'PLAN INDICATIVO ORIGINAL '!$C$13:$M$343,6,0)</f>
        <v>0.15</v>
      </c>
      <c r="AG118" s="269">
        <f>VLOOKUP(AA118,'PLAN INDICATIVO ORIGINAL '!$C$13:$M$343,7,0)</f>
        <v>0.25</v>
      </c>
      <c r="AH118" s="269">
        <f>VLOOKUP(AA118,'PLAN INDICATIVO ORIGINAL '!$C$13:$M$343,8,0)</f>
        <v>0.25</v>
      </c>
      <c r="AI118" s="269">
        <f>VLOOKUP(AA118,'PLAN INDICATIVO ORIGINAL '!$C$13:$M$343,9,0)</f>
        <v>0.25</v>
      </c>
      <c r="AJ118" s="269">
        <f>VLOOKUP(AA118,'PLAN INDICATIVO ORIGINAL '!$C$13:$M$343,10,0)</f>
        <v>1</v>
      </c>
      <c r="AK118" s="269" t="str">
        <f>VLOOKUP(AA118,'PLAN INDICATIVO ORIGINAL '!$C$13:$M$343,11,0)</f>
        <v>Porcentaje</v>
      </c>
      <c r="AL118" s="262" t="e">
        <f>VLOOKUP(AA118,'PLAN INDICATIVO ORIGINAL '!$C$13:$M$343,12,0)</f>
        <v>#REF!</v>
      </c>
      <c r="AM118" s="270">
        <f t="shared" ref="AM118:AR118" si="219">+AF118*100</f>
        <v>15</v>
      </c>
      <c r="AN118" s="270">
        <f t="shared" si="219"/>
        <v>25</v>
      </c>
      <c r="AO118" s="270">
        <f t="shared" si="219"/>
        <v>25</v>
      </c>
      <c r="AP118" s="270">
        <f t="shared" si="219"/>
        <v>25</v>
      </c>
      <c r="AQ118" s="270">
        <f t="shared" si="219"/>
        <v>100</v>
      </c>
      <c r="AR118" s="270" t="e">
        <f t="shared" si="219"/>
        <v>#VALUE!</v>
      </c>
      <c r="AS118" s="264" t="s">
        <v>765</v>
      </c>
      <c r="AV118" s="214" t="s">
        <v>392</v>
      </c>
      <c r="AW118" s="214" t="s">
        <v>357</v>
      </c>
      <c r="AX118" s="214" t="s">
        <v>796</v>
      </c>
      <c r="BI118" s="254">
        <v>148</v>
      </c>
      <c r="BJ118" s="59" t="s">
        <v>798</v>
      </c>
    </row>
    <row r="119" spans="1:62" ht="93" customHeight="1" x14ac:dyDescent="0.25">
      <c r="A119" s="254">
        <v>148</v>
      </c>
      <c r="B119" s="254" t="str">
        <f t="shared" si="149"/>
        <v>P148</v>
      </c>
      <c r="C119" s="121" t="s">
        <v>50</v>
      </c>
      <c r="D119" s="293" t="s">
        <v>292</v>
      </c>
      <c r="E119" s="284" t="str">
        <f>+'PLAN INDICATIVO ORIGINAL '!$D$120</f>
        <v>TALENTO HUMANO Y FORMACIÓN PENITENCIARIA</v>
      </c>
      <c r="F119" s="256" t="str">
        <f>+'PLAN INDICATIVO ORIGINAL '!$D$121</f>
        <v>GESTIÓN Y FORMACIÓN DEL TALENTO HUMANO</v>
      </c>
      <c r="G119" s="256" t="s">
        <v>355</v>
      </c>
      <c r="H119" s="257" t="str">
        <f>+'PLAN INDICATIVO ORIGINAL '!$D$145</f>
        <v>Garantizar la gestión del Talento Humano, para que los servidores penitenciarios desarrollen de manera competente y comprometida la Nacionalidad de la Institucional.</v>
      </c>
      <c r="I119" s="257" t="s">
        <v>799</v>
      </c>
      <c r="J119" s="265" t="str">
        <f>+'PLAN INDICATIVO ORIGINAL '!$D$156</f>
        <v>BIENESTAR E INCENTIVOS</v>
      </c>
      <c r="K119" s="265" t="s">
        <v>767</v>
      </c>
      <c r="L119" s="142" t="s">
        <v>383</v>
      </c>
      <c r="M119" s="266" t="str">
        <f>+'PLAN INDICATIVO ORIGINAL '!$E$156</f>
        <v>Porcentaje del Sistema de estímulos e Incentivos del INPEC, actualizado e implementado.</v>
      </c>
      <c r="N119" s="267">
        <f>VLOOKUP(L119,'PLAN INDICATIVO ORIGINAL '!$C$13:$M$343,6,0)</f>
        <v>0.3</v>
      </c>
      <c r="O119" s="267">
        <f>VLOOKUP(L119,'PLAN INDICATIVO ORIGINAL '!$C$13:$M$343,7,0)</f>
        <v>0.2</v>
      </c>
      <c r="P119" s="267">
        <f>VLOOKUP(L119,'PLAN INDICATIVO ORIGINAL '!$C$13:$M$343,8,0)</f>
        <v>0.25</v>
      </c>
      <c r="Q119" s="267">
        <f>VLOOKUP(L119,'PLAN INDICATIVO ORIGINAL '!$C$13:$M$343,9,0)</f>
        <v>0.25</v>
      </c>
      <c r="R119" s="267">
        <f>VLOOKUP(L119,'PLAN INDICATIVO ORIGINAL '!$C$13:$M$343,10,0)</f>
        <v>1</v>
      </c>
      <c r="S119" s="267" t="str">
        <f>VLOOKUP(L119,'PLAN INDICATIVO ORIGINAL '!$C$13:$M$343,11,0)</f>
        <v>Porcentaje</v>
      </c>
      <c r="T119" s="259" t="e">
        <f>VLOOKUP(L119,'PLAN INDICATIVO ORIGINAL '!$C$13:$M$343,12,0)</f>
        <v>#REF!</v>
      </c>
      <c r="U119" s="259">
        <f t="shared" si="210"/>
        <v>0.3</v>
      </c>
      <c r="V119" s="259">
        <f t="shared" si="211"/>
        <v>20</v>
      </c>
      <c r="W119" s="259">
        <f t="shared" si="212"/>
        <v>25</v>
      </c>
      <c r="X119" s="259">
        <f t="shared" si="213"/>
        <v>25</v>
      </c>
      <c r="Y119" s="259">
        <f t="shared" si="214"/>
        <v>100</v>
      </c>
      <c r="Z119" s="259" t="e">
        <f t="shared" si="215"/>
        <v>#VALUE!</v>
      </c>
      <c r="AA119" s="115" t="str">
        <f>+'PLAN INDICATIVO ORIGINAL '!C161</f>
        <v>P148</v>
      </c>
      <c r="AB119" s="254" t="str">
        <f>+'PLAN INDICATIVO ORIGINAL '!D161</f>
        <v>Servidores penitenciarios beneficiados con incentivos pecuniarios y no pecuniarios</v>
      </c>
      <c r="AC119" s="59" t="str">
        <f>VLOOKUP(AB119,'PLAN INDICATIVO ORIGINAL '!$D$12:$F$313,3,0)</f>
        <v>SUBDIRECCIÓN DE TALENTO HUMANO</v>
      </c>
      <c r="AD119" s="59" t="str">
        <f>VLOOKUP(AB119,'PLAN INDICATIVO ORIGINAL '!$D$12:$F$313,3,0)</f>
        <v>SUBDIRECCIÓN DE TALENTO HUMANO</v>
      </c>
      <c r="AE119" s="59" t="s">
        <v>796</v>
      </c>
      <c r="AF119" s="260">
        <f>VLOOKUP(AA119,'PLAN INDICATIVO ORIGINAL '!$C$13:$M$343,6,0)</f>
        <v>436</v>
      </c>
      <c r="AG119" s="261">
        <f>VLOOKUP(AA119,'PLAN INDICATIVO ORIGINAL '!$C$13:$M$343,7,0)</f>
        <v>350</v>
      </c>
      <c r="AH119" s="261">
        <f>VLOOKUP(AA119,'PLAN INDICATIVO ORIGINAL '!$C$13:$M$343,8,0)</f>
        <v>350</v>
      </c>
      <c r="AI119" s="261">
        <f>VLOOKUP(AA119,'PLAN INDICATIVO ORIGINAL '!$C$13:$M$343,9,0)</f>
        <v>350</v>
      </c>
      <c r="AJ119" s="261">
        <f>VLOOKUP(AA119,'PLAN INDICATIVO ORIGINAL '!$C$13:$M$343,10,0)</f>
        <v>1486</v>
      </c>
      <c r="AK119" s="261" t="str">
        <f>VLOOKUP(AA119,'PLAN INDICATIVO ORIGINAL '!$C$13:$M$343,11,0)</f>
        <v>Número</v>
      </c>
      <c r="AL119" s="262" t="e">
        <f>VLOOKUP(AA119,'PLAN INDICATIVO ORIGINAL '!$C$13:$M$343,12,0)</f>
        <v>#REF!</v>
      </c>
      <c r="AM119" s="263">
        <f t="shared" ref="AM119:AR119" si="220">+AF119</f>
        <v>436</v>
      </c>
      <c r="AN119" s="263">
        <f t="shared" si="220"/>
        <v>350</v>
      </c>
      <c r="AO119" s="263">
        <f t="shared" si="220"/>
        <v>350</v>
      </c>
      <c r="AP119" s="263">
        <f t="shared" si="220"/>
        <v>350</v>
      </c>
      <c r="AQ119" s="263">
        <f t="shared" si="220"/>
        <v>1486</v>
      </c>
      <c r="AR119" s="263" t="str">
        <f t="shared" si="220"/>
        <v>Número</v>
      </c>
      <c r="AS119" s="264" t="s">
        <v>765</v>
      </c>
      <c r="AV119" s="214" t="s">
        <v>394</v>
      </c>
      <c r="AW119" s="214" t="s">
        <v>357</v>
      </c>
      <c r="AX119" s="214" t="s">
        <v>796</v>
      </c>
      <c r="BI119" s="254">
        <v>149</v>
      </c>
      <c r="BJ119" s="59" t="s">
        <v>798</v>
      </c>
    </row>
    <row r="120" spans="1:62" ht="93" customHeight="1" x14ac:dyDescent="0.25">
      <c r="A120" s="254">
        <v>149</v>
      </c>
      <c r="B120" s="254" t="str">
        <f t="shared" si="149"/>
        <v>P149</v>
      </c>
      <c r="C120" s="121" t="s">
        <v>50</v>
      </c>
      <c r="D120" s="293" t="s">
        <v>292</v>
      </c>
      <c r="E120" s="284" t="str">
        <f>+'PLAN INDICATIVO ORIGINAL '!$D$120</f>
        <v>TALENTO HUMANO Y FORMACIÓN PENITENCIARIA</v>
      </c>
      <c r="F120" s="256" t="str">
        <f>+'PLAN INDICATIVO ORIGINAL '!$D$121</f>
        <v>GESTIÓN Y FORMACIÓN DEL TALENTO HUMANO</v>
      </c>
      <c r="G120" s="256" t="s">
        <v>355</v>
      </c>
      <c r="H120" s="257" t="str">
        <f>+'PLAN INDICATIVO ORIGINAL '!$D$145</f>
        <v>Garantizar la gestión del Talento Humano, para que los servidores penitenciarios desarrollen de manera competente y comprometida la Nacionalidad de la Institucional.</v>
      </c>
      <c r="I120" s="257" t="s">
        <v>799</v>
      </c>
      <c r="J120" s="265" t="str">
        <f>+'PLAN INDICATIVO ORIGINAL '!$D$156</f>
        <v>BIENESTAR E INCENTIVOS</v>
      </c>
      <c r="K120" s="265" t="s">
        <v>767</v>
      </c>
      <c r="L120" s="142" t="s">
        <v>383</v>
      </c>
      <c r="M120" s="266" t="str">
        <f>+'PLAN INDICATIVO ORIGINAL '!$E$156</f>
        <v>Porcentaje del Sistema de estímulos e Incentivos del INPEC, actualizado e implementado.</v>
      </c>
      <c r="N120" s="267">
        <f>VLOOKUP(L120,'PLAN INDICATIVO ORIGINAL '!$C$13:$M$343,6,0)</f>
        <v>0.3</v>
      </c>
      <c r="O120" s="267">
        <f>VLOOKUP(L120,'PLAN INDICATIVO ORIGINAL '!$C$13:$M$343,7,0)</f>
        <v>0.2</v>
      </c>
      <c r="P120" s="267">
        <f>VLOOKUP(L120,'PLAN INDICATIVO ORIGINAL '!$C$13:$M$343,8,0)</f>
        <v>0.25</v>
      </c>
      <c r="Q120" s="267">
        <f>VLOOKUP(L120,'PLAN INDICATIVO ORIGINAL '!$C$13:$M$343,9,0)</f>
        <v>0.25</v>
      </c>
      <c r="R120" s="267">
        <f>VLOOKUP(L120,'PLAN INDICATIVO ORIGINAL '!$C$13:$M$343,10,0)</f>
        <v>1</v>
      </c>
      <c r="S120" s="267" t="str">
        <f>VLOOKUP(L120,'PLAN INDICATIVO ORIGINAL '!$C$13:$M$343,11,0)</f>
        <v>Porcentaje</v>
      </c>
      <c r="T120" s="259" t="e">
        <f>VLOOKUP(L120,'PLAN INDICATIVO ORIGINAL '!$C$13:$M$343,12,0)</f>
        <v>#REF!</v>
      </c>
      <c r="U120" s="259">
        <f t="shared" si="210"/>
        <v>0.3</v>
      </c>
      <c r="V120" s="259">
        <f t="shared" si="211"/>
        <v>20</v>
      </c>
      <c r="W120" s="259">
        <f t="shared" si="212"/>
        <v>25</v>
      </c>
      <c r="X120" s="259">
        <f t="shared" si="213"/>
        <v>25</v>
      </c>
      <c r="Y120" s="259">
        <f t="shared" si="214"/>
        <v>100</v>
      </c>
      <c r="Z120" s="259" t="e">
        <f t="shared" si="215"/>
        <v>#VALUE!</v>
      </c>
      <c r="AA120" s="115" t="str">
        <f>+'PLAN INDICATIVO ORIGINAL '!C162</f>
        <v>P149</v>
      </c>
      <c r="AB120" s="254" t="str">
        <f>+'PLAN INDICATIVO ORIGINAL '!D162</f>
        <v>Seguimiento anual a la herramienta de medición del clima laboral realizado</v>
      </c>
      <c r="AC120" s="59" t="str">
        <f>VLOOKUP(AB120,'PLAN INDICATIVO ORIGINAL '!$D$12:$F$313,3,0)</f>
        <v>SUBDIRECCIÓN DE TALENTO HUMANO</v>
      </c>
      <c r="AD120" s="59" t="str">
        <f>VLOOKUP(AB120,'PLAN INDICATIVO ORIGINAL '!$D$12:$F$313,3,0)</f>
        <v>SUBDIRECCIÓN DE TALENTO HUMANO</v>
      </c>
      <c r="AE120" s="59" t="s">
        <v>796</v>
      </c>
      <c r="AF120" s="260">
        <f>VLOOKUP(AA120,'PLAN INDICATIVO ORIGINAL '!$C$13:$M$343,6,0)</f>
        <v>0</v>
      </c>
      <c r="AG120" s="261">
        <f>VLOOKUP(AA120,'PLAN INDICATIVO ORIGINAL '!$C$13:$M$343,7,0)</f>
        <v>1</v>
      </c>
      <c r="AH120" s="261">
        <f>VLOOKUP(AA120,'PLAN INDICATIVO ORIGINAL '!$C$13:$M$343,8,0)</f>
        <v>1</v>
      </c>
      <c r="AI120" s="261">
        <f>VLOOKUP(AA120,'PLAN INDICATIVO ORIGINAL '!$C$13:$M$343,9,0)</f>
        <v>1</v>
      </c>
      <c r="AJ120" s="261">
        <f>VLOOKUP(AA120,'PLAN INDICATIVO ORIGINAL '!$C$13:$M$343,10,0)</f>
        <v>3</v>
      </c>
      <c r="AK120" s="261" t="str">
        <f>VLOOKUP(AA120,'PLAN INDICATIVO ORIGINAL '!$C$13:$M$343,11,0)</f>
        <v>Número</v>
      </c>
      <c r="AL120" s="262" t="e">
        <f>VLOOKUP(AA120,'PLAN INDICATIVO ORIGINAL '!$C$13:$M$343,12,0)</f>
        <v>#REF!</v>
      </c>
      <c r="AM120" s="263">
        <f t="shared" ref="AM120:AR120" si="221">+AF120</f>
        <v>0</v>
      </c>
      <c r="AN120" s="263">
        <f t="shared" si="221"/>
        <v>1</v>
      </c>
      <c r="AO120" s="263">
        <f t="shared" si="221"/>
        <v>1</v>
      </c>
      <c r="AP120" s="263">
        <f t="shared" si="221"/>
        <v>1</v>
      </c>
      <c r="AQ120" s="263">
        <f t="shared" si="221"/>
        <v>3</v>
      </c>
      <c r="AR120" s="263" t="str">
        <f t="shared" si="221"/>
        <v>Número</v>
      </c>
      <c r="AS120" s="264" t="s">
        <v>765</v>
      </c>
      <c r="AV120" s="214" t="s">
        <v>396</v>
      </c>
      <c r="AW120" s="214" t="s">
        <v>357</v>
      </c>
      <c r="AX120" s="214" t="s">
        <v>796</v>
      </c>
      <c r="BI120" s="254">
        <v>150</v>
      </c>
      <c r="BJ120" s="59" t="s">
        <v>798</v>
      </c>
    </row>
    <row r="121" spans="1:62" ht="93" customHeight="1" x14ac:dyDescent="0.25">
      <c r="A121" s="254">
        <v>150</v>
      </c>
      <c r="B121" s="254" t="str">
        <f t="shared" si="149"/>
        <v>P150</v>
      </c>
      <c r="C121" s="121" t="s">
        <v>50</v>
      </c>
      <c r="D121" s="293" t="s">
        <v>292</v>
      </c>
      <c r="E121" s="284" t="str">
        <f>+'PLAN INDICATIVO ORIGINAL '!$D$120</f>
        <v>TALENTO HUMANO Y FORMACIÓN PENITENCIARIA</v>
      </c>
      <c r="F121" s="256" t="str">
        <f>+'PLAN INDICATIVO ORIGINAL '!$D$121</f>
        <v>GESTIÓN Y FORMACIÓN DEL TALENTO HUMANO</v>
      </c>
      <c r="G121" s="256" t="s">
        <v>355</v>
      </c>
      <c r="H121" s="257" t="str">
        <f>+'PLAN INDICATIVO ORIGINAL '!$D$145</f>
        <v>Garantizar la gestión del Talento Humano, para que los servidores penitenciarios desarrollen de manera competente y comprometida la Nacionalidad de la Institucional.</v>
      </c>
      <c r="I121" s="257" t="s">
        <v>799</v>
      </c>
      <c r="J121" s="265" t="str">
        <f>+'PLAN INDICATIVO ORIGINAL '!$D$156</f>
        <v>BIENESTAR E INCENTIVOS</v>
      </c>
      <c r="K121" s="265" t="s">
        <v>767</v>
      </c>
      <c r="L121" s="142" t="s">
        <v>383</v>
      </c>
      <c r="M121" s="266" t="str">
        <f>+'PLAN INDICATIVO ORIGINAL '!$E$156</f>
        <v>Porcentaje del Sistema de estímulos e Incentivos del INPEC, actualizado e implementado.</v>
      </c>
      <c r="N121" s="267">
        <f>VLOOKUP(L121,'PLAN INDICATIVO ORIGINAL '!$C$13:$M$343,6,0)</f>
        <v>0.3</v>
      </c>
      <c r="O121" s="267">
        <f>VLOOKUP(L121,'PLAN INDICATIVO ORIGINAL '!$C$13:$M$343,7,0)</f>
        <v>0.2</v>
      </c>
      <c r="P121" s="267">
        <f>VLOOKUP(L121,'PLAN INDICATIVO ORIGINAL '!$C$13:$M$343,8,0)</f>
        <v>0.25</v>
      </c>
      <c r="Q121" s="267">
        <f>VLOOKUP(L121,'PLAN INDICATIVO ORIGINAL '!$C$13:$M$343,9,0)</f>
        <v>0.25</v>
      </c>
      <c r="R121" s="267">
        <f>VLOOKUP(L121,'PLAN INDICATIVO ORIGINAL '!$C$13:$M$343,10,0)</f>
        <v>1</v>
      </c>
      <c r="S121" s="267" t="str">
        <f>VLOOKUP(L121,'PLAN INDICATIVO ORIGINAL '!$C$13:$M$343,11,0)</f>
        <v>Porcentaje</v>
      </c>
      <c r="T121" s="259" t="e">
        <f>VLOOKUP(L121,'PLAN INDICATIVO ORIGINAL '!$C$13:$M$343,12,0)</f>
        <v>#REF!</v>
      </c>
      <c r="U121" s="259">
        <f t="shared" si="210"/>
        <v>0.3</v>
      </c>
      <c r="V121" s="259">
        <f t="shared" si="211"/>
        <v>20</v>
      </c>
      <c r="W121" s="259">
        <f t="shared" si="212"/>
        <v>25</v>
      </c>
      <c r="X121" s="259">
        <f t="shared" si="213"/>
        <v>25</v>
      </c>
      <c r="Y121" s="259">
        <f t="shared" si="214"/>
        <v>100</v>
      </c>
      <c r="Z121" s="259" t="e">
        <f t="shared" si="215"/>
        <v>#VALUE!</v>
      </c>
      <c r="AA121" s="115" t="str">
        <f>+'PLAN INDICATIVO ORIGINAL '!C163</f>
        <v>P150</v>
      </c>
      <c r="AB121" s="254" t="str">
        <f>+'PLAN INDICATIVO ORIGINAL '!D163</f>
        <v>Encuentro Nacional de Juegos Deportivos Penitenciarios y Carcelarios.</v>
      </c>
      <c r="AC121" s="59" t="str">
        <f>VLOOKUP(AB121,'PLAN INDICATIVO ORIGINAL '!$D$12:$F$313,3,0)</f>
        <v>SUBDIRECCIÓN DE TALENTO HUMANO</v>
      </c>
      <c r="AD121" s="59" t="str">
        <f>VLOOKUP(AB121,'PLAN INDICATIVO ORIGINAL '!$D$12:$F$313,3,0)</f>
        <v>SUBDIRECCIÓN DE TALENTO HUMANO</v>
      </c>
      <c r="AE121" s="59" t="s">
        <v>796</v>
      </c>
      <c r="AF121" s="260">
        <f>VLOOKUP(AA121,'PLAN INDICATIVO ORIGINAL '!$C$13:$M$343,6,0)</f>
        <v>1</v>
      </c>
      <c r="AG121" s="261">
        <f>VLOOKUP(AA121,'PLAN INDICATIVO ORIGINAL '!$C$13:$M$343,7,0)</f>
        <v>1</v>
      </c>
      <c r="AH121" s="261">
        <f>VLOOKUP(AA121,'PLAN INDICATIVO ORIGINAL '!$C$13:$M$343,8,0)</f>
        <v>1</v>
      </c>
      <c r="AI121" s="261">
        <f>VLOOKUP(AA121,'PLAN INDICATIVO ORIGINAL '!$C$13:$M$343,9,0)</f>
        <v>1</v>
      </c>
      <c r="AJ121" s="261">
        <f>VLOOKUP(AA121,'PLAN INDICATIVO ORIGINAL '!$C$13:$M$343,10,0)</f>
        <v>4</v>
      </c>
      <c r="AK121" s="261" t="str">
        <f>VLOOKUP(AA121,'PLAN INDICATIVO ORIGINAL '!$C$13:$M$343,11,0)</f>
        <v>Número</v>
      </c>
      <c r="AL121" s="262" t="e">
        <f>VLOOKUP(AA121,'PLAN INDICATIVO ORIGINAL '!$C$13:$M$343,12,0)</f>
        <v>#REF!</v>
      </c>
      <c r="AM121" s="263">
        <f t="shared" ref="AM121:AR121" si="222">+AF121</f>
        <v>1</v>
      </c>
      <c r="AN121" s="263">
        <f t="shared" si="222"/>
        <v>1</v>
      </c>
      <c r="AO121" s="263">
        <f t="shared" si="222"/>
        <v>1</v>
      </c>
      <c r="AP121" s="263">
        <f t="shared" si="222"/>
        <v>1</v>
      </c>
      <c r="AQ121" s="263">
        <f t="shared" si="222"/>
        <v>4</v>
      </c>
      <c r="AR121" s="263" t="str">
        <f t="shared" si="222"/>
        <v>Número</v>
      </c>
      <c r="AS121" s="264" t="s">
        <v>765</v>
      </c>
      <c r="AV121" s="214" t="s">
        <v>398</v>
      </c>
      <c r="AW121" s="214" t="s">
        <v>357</v>
      </c>
      <c r="AX121" s="214" t="s">
        <v>796</v>
      </c>
      <c r="BI121" s="254">
        <v>151</v>
      </c>
      <c r="BJ121" s="59" t="s">
        <v>798</v>
      </c>
    </row>
    <row r="122" spans="1:62" ht="93" customHeight="1" x14ac:dyDescent="0.25">
      <c r="A122" s="254">
        <v>151</v>
      </c>
      <c r="B122" s="254" t="str">
        <f t="shared" si="149"/>
        <v>P151</v>
      </c>
      <c r="C122" s="121" t="s">
        <v>50</v>
      </c>
      <c r="D122" s="293" t="s">
        <v>292</v>
      </c>
      <c r="E122" s="284" t="str">
        <f>+'PLAN INDICATIVO ORIGINAL '!$D$120</f>
        <v>TALENTO HUMANO Y FORMACIÓN PENITENCIARIA</v>
      </c>
      <c r="F122" s="256" t="str">
        <f>+'PLAN INDICATIVO ORIGINAL '!$D$121</f>
        <v>GESTIÓN Y FORMACIÓN DEL TALENTO HUMANO</v>
      </c>
      <c r="G122" s="256" t="s">
        <v>355</v>
      </c>
      <c r="H122" s="257" t="str">
        <f>+'PLAN INDICATIVO ORIGINAL '!$D$145</f>
        <v>Garantizar la gestión del Talento Humano, para que los servidores penitenciarios desarrollen de manera competente y comprometida la Nacionalidad de la Institucional.</v>
      </c>
      <c r="I122" s="257" t="s">
        <v>799</v>
      </c>
      <c r="J122" s="265" t="str">
        <f>+'PLAN INDICATIVO ORIGINAL '!$D$156</f>
        <v>BIENESTAR E INCENTIVOS</v>
      </c>
      <c r="K122" s="265" t="s">
        <v>767</v>
      </c>
      <c r="L122" s="142" t="s">
        <v>383</v>
      </c>
      <c r="M122" s="266" t="str">
        <f>+'PLAN INDICATIVO ORIGINAL '!$E$156</f>
        <v>Porcentaje del Sistema de estímulos e Incentivos del INPEC, actualizado e implementado.</v>
      </c>
      <c r="N122" s="267">
        <f>VLOOKUP(L122,'PLAN INDICATIVO ORIGINAL '!$C$13:$M$343,6,0)</f>
        <v>0.3</v>
      </c>
      <c r="O122" s="267">
        <f>VLOOKUP(L122,'PLAN INDICATIVO ORIGINAL '!$C$13:$M$343,7,0)</f>
        <v>0.2</v>
      </c>
      <c r="P122" s="267">
        <f>VLOOKUP(L122,'PLAN INDICATIVO ORIGINAL '!$C$13:$M$343,8,0)</f>
        <v>0.25</v>
      </c>
      <c r="Q122" s="267">
        <f>VLOOKUP(L122,'PLAN INDICATIVO ORIGINAL '!$C$13:$M$343,9,0)</f>
        <v>0.25</v>
      </c>
      <c r="R122" s="267">
        <f>VLOOKUP(L122,'PLAN INDICATIVO ORIGINAL '!$C$13:$M$343,10,0)</f>
        <v>1</v>
      </c>
      <c r="S122" s="267" t="str">
        <f>VLOOKUP(L122,'PLAN INDICATIVO ORIGINAL '!$C$13:$M$343,11,0)</f>
        <v>Porcentaje</v>
      </c>
      <c r="T122" s="259" t="e">
        <f>VLOOKUP(L122,'PLAN INDICATIVO ORIGINAL '!$C$13:$M$343,12,0)</f>
        <v>#REF!</v>
      </c>
      <c r="U122" s="259">
        <f t="shared" si="210"/>
        <v>0.3</v>
      </c>
      <c r="V122" s="259">
        <f t="shared" si="211"/>
        <v>20</v>
      </c>
      <c r="W122" s="259">
        <f t="shared" si="212"/>
        <v>25</v>
      </c>
      <c r="X122" s="259">
        <f t="shared" si="213"/>
        <v>25</v>
      </c>
      <c r="Y122" s="259">
        <f t="shared" si="214"/>
        <v>100</v>
      </c>
      <c r="Z122" s="259" t="e">
        <f t="shared" si="215"/>
        <v>#VALUE!</v>
      </c>
      <c r="AA122" s="115" t="str">
        <f>+'PLAN INDICATIVO ORIGINAL '!C164</f>
        <v>P151</v>
      </c>
      <c r="AB122" s="254" t="str">
        <f>+'PLAN INDICATIVO ORIGINAL '!D164</f>
        <v>Encuentros de parejas y familias de los servidores penitenciarios.</v>
      </c>
      <c r="AC122" s="59" t="str">
        <f>VLOOKUP(AB122,'PLAN INDICATIVO ORIGINAL '!$D$12:$F$313,3,0)</f>
        <v>SUBDIRECCIÓN DE TALENTO HUMANO</v>
      </c>
      <c r="AD122" s="59" t="str">
        <f>VLOOKUP(AB122,'PLAN INDICATIVO ORIGINAL '!$D$12:$F$313,3,0)</f>
        <v>SUBDIRECCIÓN DE TALENTO HUMANO</v>
      </c>
      <c r="AE122" s="59" t="s">
        <v>796</v>
      </c>
      <c r="AF122" s="260">
        <f>VLOOKUP(AA122,'PLAN INDICATIVO ORIGINAL '!$C$13:$M$343,6,0)</f>
        <v>23</v>
      </c>
      <c r="AG122" s="261">
        <f>VLOOKUP(AA122,'PLAN INDICATIVO ORIGINAL '!$C$13:$M$343,7,0)</f>
        <v>25</v>
      </c>
      <c r="AH122" s="261">
        <f>VLOOKUP(AA122,'PLAN INDICATIVO ORIGINAL '!$C$13:$M$343,8,0)</f>
        <v>25</v>
      </c>
      <c r="AI122" s="261">
        <f>VLOOKUP(AA122,'PLAN INDICATIVO ORIGINAL '!$C$13:$M$343,9,0)</f>
        <v>25</v>
      </c>
      <c r="AJ122" s="261">
        <f>VLOOKUP(AA122,'PLAN INDICATIVO ORIGINAL '!$C$13:$M$343,10,0)</f>
        <v>98</v>
      </c>
      <c r="AK122" s="261" t="str">
        <f>VLOOKUP(AA122,'PLAN INDICATIVO ORIGINAL '!$C$13:$M$343,11,0)</f>
        <v>Número</v>
      </c>
      <c r="AL122" s="262" t="e">
        <f>VLOOKUP(AA122,'PLAN INDICATIVO ORIGINAL '!$C$13:$M$343,12,0)</f>
        <v>#REF!</v>
      </c>
      <c r="AM122" s="263">
        <f t="shared" ref="AM122:AR122" si="223">+AF122</f>
        <v>23</v>
      </c>
      <c r="AN122" s="263">
        <f t="shared" si="223"/>
        <v>25</v>
      </c>
      <c r="AO122" s="263">
        <f t="shared" si="223"/>
        <v>25</v>
      </c>
      <c r="AP122" s="263">
        <f t="shared" si="223"/>
        <v>25</v>
      </c>
      <c r="AQ122" s="263">
        <f t="shared" si="223"/>
        <v>98</v>
      </c>
      <c r="AR122" s="263" t="str">
        <f t="shared" si="223"/>
        <v>Número</v>
      </c>
      <c r="AS122" s="264" t="s">
        <v>765</v>
      </c>
      <c r="AV122" s="214" t="s">
        <v>400</v>
      </c>
      <c r="AW122" s="214" t="s">
        <v>357</v>
      </c>
      <c r="AX122" s="214" t="s">
        <v>796</v>
      </c>
      <c r="BI122" s="254">
        <v>152</v>
      </c>
      <c r="BJ122" s="59" t="s">
        <v>798</v>
      </c>
    </row>
    <row r="123" spans="1:62" ht="93" customHeight="1" x14ac:dyDescent="0.25">
      <c r="A123" s="254">
        <v>152</v>
      </c>
      <c r="B123" s="254" t="str">
        <f t="shared" si="149"/>
        <v>P152</v>
      </c>
      <c r="C123" s="121" t="s">
        <v>50</v>
      </c>
      <c r="D123" s="293" t="s">
        <v>292</v>
      </c>
      <c r="E123" s="284" t="str">
        <f>+'PLAN INDICATIVO ORIGINAL '!$D$120</f>
        <v>TALENTO HUMANO Y FORMACIÓN PENITENCIARIA</v>
      </c>
      <c r="F123" s="256" t="str">
        <f>+'PLAN INDICATIVO ORIGINAL '!$D$121</f>
        <v>GESTIÓN Y FORMACIÓN DEL TALENTO HUMANO</v>
      </c>
      <c r="G123" s="256" t="s">
        <v>355</v>
      </c>
      <c r="H123" s="257" t="str">
        <f>+'PLAN INDICATIVO ORIGINAL '!$D$145</f>
        <v>Garantizar la gestión del Talento Humano, para que los servidores penitenciarios desarrollen de manera competente y comprometida la Nacionalidad de la Institucional.</v>
      </c>
      <c r="I123" s="257" t="s">
        <v>799</v>
      </c>
      <c r="J123" s="265" t="str">
        <f>+'PLAN INDICATIVO ORIGINAL '!$D$156</f>
        <v>BIENESTAR E INCENTIVOS</v>
      </c>
      <c r="K123" s="265" t="s">
        <v>767</v>
      </c>
      <c r="L123" s="142" t="s">
        <v>383</v>
      </c>
      <c r="M123" s="266" t="str">
        <f>+'PLAN INDICATIVO ORIGINAL '!$E$156</f>
        <v>Porcentaje del Sistema de estímulos e Incentivos del INPEC, actualizado e implementado.</v>
      </c>
      <c r="N123" s="267">
        <f>VLOOKUP(L123,'PLAN INDICATIVO ORIGINAL '!$C$13:$M$343,6,0)</f>
        <v>0.3</v>
      </c>
      <c r="O123" s="267">
        <f>VLOOKUP(L123,'PLAN INDICATIVO ORIGINAL '!$C$13:$M$343,7,0)</f>
        <v>0.2</v>
      </c>
      <c r="P123" s="267">
        <f>VLOOKUP(L123,'PLAN INDICATIVO ORIGINAL '!$C$13:$M$343,8,0)</f>
        <v>0.25</v>
      </c>
      <c r="Q123" s="267">
        <f>VLOOKUP(L123,'PLAN INDICATIVO ORIGINAL '!$C$13:$M$343,9,0)</f>
        <v>0.25</v>
      </c>
      <c r="R123" s="267">
        <f>VLOOKUP(L123,'PLAN INDICATIVO ORIGINAL '!$C$13:$M$343,10,0)</f>
        <v>1</v>
      </c>
      <c r="S123" s="267" t="str">
        <f>VLOOKUP(L123,'PLAN INDICATIVO ORIGINAL '!$C$13:$M$343,11,0)</f>
        <v>Porcentaje</v>
      </c>
      <c r="T123" s="259" t="e">
        <f>VLOOKUP(L123,'PLAN INDICATIVO ORIGINAL '!$C$13:$M$343,12,0)</f>
        <v>#REF!</v>
      </c>
      <c r="U123" s="259">
        <f t="shared" si="210"/>
        <v>0.3</v>
      </c>
      <c r="V123" s="259">
        <f t="shared" si="211"/>
        <v>20</v>
      </c>
      <c r="W123" s="259">
        <f t="shared" si="212"/>
        <v>25</v>
      </c>
      <c r="X123" s="259">
        <f t="shared" si="213"/>
        <v>25</v>
      </c>
      <c r="Y123" s="259">
        <f t="shared" si="214"/>
        <v>100</v>
      </c>
      <c r="Z123" s="259" t="e">
        <f t="shared" si="215"/>
        <v>#VALUE!</v>
      </c>
      <c r="AA123" s="115" t="str">
        <f>+'PLAN INDICATIVO ORIGINAL '!C165</f>
        <v>P152</v>
      </c>
      <c r="AB123" s="254" t="str">
        <f>+'PLAN INDICATIVO ORIGINAL '!D165</f>
        <v>Funcionarios beneficiados con convenio INPEC-ICETEX</v>
      </c>
      <c r="AC123" s="59" t="str">
        <f>VLOOKUP(AB123,'PLAN INDICATIVO ORIGINAL '!$D$12:$F$313,3,0)</f>
        <v>SUBDIRECCIÓN DE TALENTO HUMANO</v>
      </c>
      <c r="AD123" s="59" t="str">
        <f>VLOOKUP(AB123,'PLAN INDICATIVO ORIGINAL '!$D$12:$F$313,3,0)</f>
        <v>SUBDIRECCIÓN DE TALENTO HUMANO</v>
      </c>
      <c r="AE123" s="59" t="s">
        <v>796</v>
      </c>
      <c r="AF123" s="260">
        <f>VLOOKUP(AA123,'PLAN INDICATIVO ORIGINAL '!$C$13:$M$343,6,0)</f>
        <v>9</v>
      </c>
      <c r="AG123" s="261">
        <f>VLOOKUP(AA123,'PLAN INDICATIVO ORIGINAL '!$C$13:$M$343,7,0)</f>
        <v>25</v>
      </c>
      <c r="AH123" s="261">
        <f>VLOOKUP(AA123,'PLAN INDICATIVO ORIGINAL '!$C$13:$M$343,8,0)</f>
        <v>25</v>
      </c>
      <c r="AI123" s="261">
        <f>VLOOKUP(AA123,'PLAN INDICATIVO ORIGINAL '!$C$13:$M$343,9,0)</f>
        <v>25</v>
      </c>
      <c r="AJ123" s="261">
        <f>VLOOKUP(AA123,'PLAN INDICATIVO ORIGINAL '!$C$13:$M$343,10,0)</f>
        <v>84</v>
      </c>
      <c r="AK123" s="261" t="str">
        <f>VLOOKUP(AA123,'PLAN INDICATIVO ORIGINAL '!$C$13:$M$343,11,0)</f>
        <v>Número</v>
      </c>
      <c r="AL123" s="262" t="e">
        <f>VLOOKUP(AA123,'PLAN INDICATIVO ORIGINAL '!$C$13:$M$343,12,0)</f>
        <v>#REF!</v>
      </c>
      <c r="AM123" s="263">
        <f t="shared" ref="AM123:AR123" si="224">+AF123</f>
        <v>9</v>
      </c>
      <c r="AN123" s="263">
        <f t="shared" si="224"/>
        <v>25</v>
      </c>
      <c r="AO123" s="263">
        <f t="shared" si="224"/>
        <v>25</v>
      </c>
      <c r="AP123" s="263">
        <f t="shared" si="224"/>
        <v>25</v>
      </c>
      <c r="AQ123" s="263">
        <f t="shared" si="224"/>
        <v>84</v>
      </c>
      <c r="AR123" s="263" t="str">
        <f t="shared" si="224"/>
        <v>Número</v>
      </c>
      <c r="AS123" s="264" t="s">
        <v>765</v>
      </c>
      <c r="AV123" s="214" t="s">
        <v>402</v>
      </c>
      <c r="AW123" s="214" t="s">
        <v>357</v>
      </c>
      <c r="AX123" s="214" t="s">
        <v>796</v>
      </c>
      <c r="BI123" s="254">
        <v>201</v>
      </c>
      <c r="BJ123" s="59" t="s">
        <v>798</v>
      </c>
    </row>
    <row r="124" spans="1:62" ht="93" customHeight="1" x14ac:dyDescent="0.25">
      <c r="A124" s="254">
        <v>201</v>
      </c>
      <c r="B124" s="254" t="str">
        <f t="shared" si="149"/>
        <v>P201</v>
      </c>
      <c r="C124" s="121" t="s">
        <v>50</v>
      </c>
      <c r="D124" s="293" t="s">
        <v>292</v>
      </c>
      <c r="E124" s="284" t="str">
        <f>+'PLAN INDICATIVO ORIGINAL '!$D$120</f>
        <v>TALENTO HUMANO Y FORMACIÓN PENITENCIARIA</v>
      </c>
      <c r="F124" s="256" t="str">
        <f>+'PLAN INDICATIVO ORIGINAL '!$D$121</f>
        <v>GESTIÓN Y FORMACIÓN DEL TALENTO HUMANO</v>
      </c>
      <c r="G124" s="256" t="s">
        <v>355</v>
      </c>
      <c r="H124" s="257" t="str">
        <f>+'PLAN INDICATIVO ORIGINAL '!$D$145</f>
        <v>Garantizar la gestión del Talento Humano, para que los servidores penitenciarios desarrollen de manera competente y comprometida la Nacionalidad de la Institucional.</v>
      </c>
      <c r="I124" s="257" t="s">
        <v>799</v>
      </c>
      <c r="J124" s="265" t="str">
        <f>+'PLAN INDICATIVO ORIGINAL '!$D$156</f>
        <v>BIENESTAR E INCENTIVOS</v>
      </c>
      <c r="K124" s="265" t="s">
        <v>767</v>
      </c>
      <c r="L124" s="142" t="s">
        <v>383</v>
      </c>
      <c r="M124" s="266" t="str">
        <f>+'PLAN INDICATIVO ORIGINAL '!$E$156</f>
        <v>Porcentaje del Sistema de estímulos e Incentivos del INPEC, actualizado e implementado.</v>
      </c>
      <c r="N124" s="267">
        <f>VLOOKUP(L124,'PLAN INDICATIVO ORIGINAL '!$C$13:$M$343,6,0)</f>
        <v>0.3</v>
      </c>
      <c r="O124" s="267">
        <f>VLOOKUP(L124,'PLAN INDICATIVO ORIGINAL '!$C$13:$M$343,7,0)</f>
        <v>0.2</v>
      </c>
      <c r="P124" s="267">
        <f>VLOOKUP(L124,'PLAN INDICATIVO ORIGINAL '!$C$13:$M$343,8,0)</f>
        <v>0.25</v>
      </c>
      <c r="Q124" s="267">
        <f>VLOOKUP(L124,'PLAN INDICATIVO ORIGINAL '!$C$13:$M$343,9,0)</f>
        <v>0.25</v>
      </c>
      <c r="R124" s="267">
        <f>VLOOKUP(L124,'PLAN INDICATIVO ORIGINAL '!$C$13:$M$343,10,0)</f>
        <v>1</v>
      </c>
      <c r="S124" s="267" t="str">
        <f>VLOOKUP(L124,'PLAN INDICATIVO ORIGINAL '!$C$13:$M$343,11,0)</f>
        <v>Porcentaje</v>
      </c>
      <c r="T124" s="259" t="e">
        <f>VLOOKUP(L124,'PLAN INDICATIVO ORIGINAL '!$C$13:$M$343,12,0)</f>
        <v>#REF!</v>
      </c>
      <c r="U124" s="259">
        <f t="shared" si="210"/>
        <v>0.3</v>
      </c>
      <c r="V124" s="259">
        <f t="shared" si="211"/>
        <v>20</v>
      </c>
      <c r="W124" s="259">
        <f t="shared" si="212"/>
        <v>25</v>
      </c>
      <c r="X124" s="259">
        <f t="shared" si="213"/>
        <v>25</v>
      </c>
      <c r="Y124" s="259">
        <f t="shared" si="214"/>
        <v>100</v>
      </c>
      <c r="Z124" s="259" t="e">
        <f t="shared" si="215"/>
        <v>#VALUE!</v>
      </c>
      <c r="AA124" s="115" t="str">
        <f>+'PLAN INDICATIVO ORIGINAL '!C166</f>
        <v>P201</v>
      </c>
      <c r="AB124" s="254" t="str">
        <f>+'PLAN INDICATIVO ORIGINAL '!D166</f>
        <v>Encuentros regionales dirigidos a funcionarios próximos a cumplir requisitos de pensión de vejez.</v>
      </c>
      <c r="AC124" s="59" t="str">
        <f>VLOOKUP(AB124,'PLAN INDICATIVO ORIGINAL '!$D$12:$F$313,3,0)</f>
        <v>SUBDIRECCIÓN DE TALENTO HUMANO</v>
      </c>
      <c r="AD124" s="59" t="str">
        <f>VLOOKUP(AB124,'PLAN INDICATIVO ORIGINAL '!$D$12:$F$313,3,0)</f>
        <v>SUBDIRECCIÓN DE TALENTO HUMANO</v>
      </c>
      <c r="AE124" s="59" t="s">
        <v>796</v>
      </c>
      <c r="AF124" s="260">
        <f>VLOOKUP(AA124,'PLAN INDICATIVO ORIGINAL '!$C$13:$M$343,6,0)</f>
        <v>14</v>
      </c>
      <c r="AG124" s="261">
        <f>VLOOKUP(AA124,'PLAN INDICATIVO ORIGINAL '!$C$13:$M$343,7,0)</f>
        <v>15</v>
      </c>
      <c r="AH124" s="261">
        <f>VLOOKUP(AA124,'PLAN INDICATIVO ORIGINAL '!$C$13:$M$343,8,0)</f>
        <v>15</v>
      </c>
      <c r="AI124" s="261">
        <f>VLOOKUP(AA124,'PLAN INDICATIVO ORIGINAL '!$C$13:$M$343,9,0)</f>
        <v>15</v>
      </c>
      <c r="AJ124" s="261">
        <f>VLOOKUP(AA124,'PLAN INDICATIVO ORIGINAL '!$C$13:$M$343,10,0)</f>
        <v>59</v>
      </c>
      <c r="AK124" s="261" t="str">
        <f>VLOOKUP(AA124,'PLAN INDICATIVO ORIGINAL '!$C$13:$M$343,11,0)</f>
        <v>Número</v>
      </c>
      <c r="AL124" s="262" t="e">
        <f>VLOOKUP(AA124,'PLAN INDICATIVO ORIGINAL '!$C$13:$M$343,12,0)</f>
        <v>#REF!</v>
      </c>
      <c r="AM124" s="263">
        <f t="shared" ref="AM124:AR124" si="225">+AF124</f>
        <v>14</v>
      </c>
      <c r="AN124" s="263">
        <f t="shared" si="225"/>
        <v>15</v>
      </c>
      <c r="AO124" s="263">
        <f t="shared" si="225"/>
        <v>15</v>
      </c>
      <c r="AP124" s="263">
        <f t="shared" si="225"/>
        <v>15</v>
      </c>
      <c r="AQ124" s="263">
        <f t="shared" si="225"/>
        <v>59</v>
      </c>
      <c r="AR124" s="263" t="str">
        <f t="shared" si="225"/>
        <v>Número</v>
      </c>
      <c r="AS124" s="264" t="s">
        <v>765</v>
      </c>
      <c r="AV124" s="214" t="s">
        <v>404</v>
      </c>
      <c r="AW124" s="214" t="s">
        <v>357</v>
      </c>
      <c r="AX124" s="214" t="s">
        <v>796</v>
      </c>
      <c r="BI124" s="254">
        <v>43</v>
      </c>
      <c r="BJ124" s="59" t="s">
        <v>357</v>
      </c>
    </row>
    <row r="125" spans="1:62" ht="51" customHeight="1" x14ac:dyDescent="0.25">
      <c r="A125" s="254">
        <v>43</v>
      </c>
      <c r="B125" s="254" t="str">
        <f t="shared" si="149"/>
        <v>P43</v>
      </c>
      <c r="C125" s="127" t="s">
        <v>36</v>
      </c>
      <c r="D125" s="293" t="s">
        <v>292</v>
      </c>
      <c r="E125" s="284" t="str">
        <f>+'PLAN INDICATIVO ORIGINAL '!$D$120</f>
        <v>TALENTO HUMANO Y FORMACIÓN PENITENCIARIA</v>
      </c>
      <c r="F125" s="256" t="str">
        <f>+'PLAN INDICATIVO ORIGINAL '!$D$121</f>
        <v>GESTIÓN Y FORMACIÓN DEL TALENTO HUMANO</v>
      </c>
      <c r="G125" s="256" t="s">
        <v>355</v>
      </c>
      <c r="H125" s="257" t="str">
        <f>+'PLAN INDICATIVO ORIGINAL '!$D$145</f>
        <v>Garantizar la gestión del Talento Humano, para que los servidores penitenciarios desarrollen de manera competente y comprometida la Nacionalidad de la Institucional.</v>
      </c>
      <c r="I125" s="257" t="s">
        <v>800</v>
      </c>
      <c r="J125" s="265" t="str">
        <f>+'PLAN INDICATIVO ORIGINAL '!$D$167</f>
        <v>SEGURIDAD Y SALUD EN EL TRABAJO</v>
      </c>
      <c r="K125" s="142" t="s">
        <v>763</v>
      </c>
      <c r="L125" s="142" t="s">
        <v>407</v>
      </c>
      <c r="M125" s="258" t="str">
        <f>+'PLAN INDICATIVO ORIGINAL '!$E$167</f>
        <v>Porcentaje de ERON acompañados que implementan  el Sistema de Gestión en Seguridad y salud en el trabajo - SST de acuerdo con lo establecido en la Decreto 1072 2015</v>
      </c>
      <c r="N125" s="267">
        <f>VLOOKUP(L125,'PLAN INDICATIVO ORIGINAL '!$C$13:$M$343,6,0)</f>
        <v>0.66</v>
      </c>
      <c r="O125" s="267">
        <f>VLOOKUP(L125,'PLAN INDICATIVO ORIGINAL '!$C$13:$M$343,7,0)</f>
        <v>1</v>
      </c>
      <c r="P125" s="267">
        <f>VLOOKUP(L125,'PLAN INDICATIVO ORIGINAL '!$C$13:$M$343,8,0)</f>
        <v>0</v>
      </c>
      <c r="Q125" s="267">
        <f>VLOOKUP(L125,'PLAN INDICATIVO ORIGINAL '!$C$13:$M$343,9,0)</f>
        <v>0</v>
      </c>
      <c r="R125" s="267">
        <f>VLOOKUP(L125,'PLAN INDICATIVO ORIGINAL '!$C$13:$M$343,10,0)</f>
        <v>1</v>
      </c>
      <c r="S125" s="267" t="str">
        <f>VLOOKUP(L125,'PLAN INDICATIVO ORIGINAL '!$C$13:$M$343,11,0)</f>
        <v>Porcentaje</v>
      </c>
      <c r="T125" s="259" t="e">
        <f>VLOOKUP(L125,'PLAN INDICATIVO ORIGINAL '!$C$13:$M$343,12,0)</f>
        <v>#REF!</v>
      </c>
      <c r="U125" s="259">
        <f t="shared" ref="U125:Z125" si="226">+N125*100</f>
        <v>66</v>
      </c>
      <c r="V125" s="259">
        <f t="shared" si="226"/>
        <v>100</v>
      </c>
      <c r="W125" s="259">
        <f t="shared" si="226"/>
        <v>0</v>
      </c>
      <c r="X125" s="259">
        <f t="shared" si="226"/>
        <v>0</v>
      </c>
      <c r="Y125" s="259">
        <f t="shared" si="226"/>
        <v>100</v>
      </c>
      <c r="Z125" s="259" t="e">
        <f t="shared" si="226"/>
        <v>#VALUE!</v>
      </c>
      <c r="AA125" s="254" t="str">
        <f>+'PLAN INDICATIVO ORIGINAL '!C168</f>
        <v>P43</v>
      </c>
      <c r="AB125" s="254" t="str">
        <f>+'PLAN INDICATIVO ORIGINAL '!D168</f>
        <v xml:space="preserve">Funcionarios intervenidos con la Fase 1  del programa de salud mental de los ERON  con patología mental </v>
      </c>
      <c r="AC125" s="59" t="str">
        <f>VLOOKUP(AB125,'PLAN INDICATIVO ORIGINAL '!$D$12:$F$313,3,0)</f>
        <v>SUBDIRECCIÓN DE TALENTO HUMANO</v>
      </c>
      <c r="AD125" s="59" t="str">
        <f>VLOOKUP(AB125,'PLAN INDICATIVO ORIGINAL '!$D$12:$F$313,3,0)</f>
        <v>SUBDIRECCIÓN DE TALENTO HUMANO</v>
      </c>
      <c r="AE125" s="59" t="s">
        <v>796</v>
      </c>
      <c r="AF125" s="260">
        <f>VLOOKUP(AA125,'PLAN INDICATIVO ORIGINAL '!$C$13:$M$343,6,0)</f>
        <v>15</v>
      </c>
      <c r="AG125" s="261">
        <f>VLOOKUP(AA125,'PLAN INDICATIVO ORIGINAL '!$C$13:$M$343,7,0)</f>
        <v>15</v>
      </c>
      <c r="AH125" s="261">
        <f>VLOOKUP(AA125,'PLAN INDICATIVO ORIGINAL '!$C$13:$M$343,8,0)</f>
        <v>15</v>
      </c>
      <c r="AI125" s="261">
        <f>VLOOKUP(AA125,'PLAN INDICATIVO ORIGINAL '!$C$13:$M$343,9,0)</f>
        <v>15</v>
      </c>
      <c r="AJ125" s="261">
        <f>VLOOKUP(AA125,'PLAN INDICATIVO ORIGINAL '!$C$13:$M$343,10,0)</f>
        <v>60</v>
      </c>
      <c r="AK125" s="261" t="str">
        <f>VLOOKUP(AA125,'PLAN INDICATIVO ORIGINAL '!$C$13:$M$343,11,0)</f>
        <v>Número</v>
      </c>
      <c r="AL125" s="262" t="e">
        <f>VLOOKUP(AA125,'PLAN INDICATIVO ORIGINAL '!$C$13:$M$343,12,0)</f>
        <v>#REF!</v>
      </c>
      <c r="AM125" s="263">
        <f t="shared" ref="AM125:AR125" si="227">+AF125</f>
        <v>15</v>
      </c>
      <c r="AN125" s="263">
        <f t="shared" si="227"/>
        <v>15</v>
      </c>
      <c r="AO125" s="263">
        <f t="shared" si="227"/>
        <v>15</v>
      </c>
      <c r="AP125" s="263">
        <f t="shared" si="227"/>
        <v>15</v>
      </c>
      <c r="AQ125" s="263">
        <f t="shared" si="227"/>
        <v>60</v>
      </c>
      <c r="AR125" s="263" t="str">
        <f t="shared" si="227"/>
        <v>Número</v>
      </c>
      <c r="AS125" s="264" t="s">
        <v>765</v>
      </c>
      <c r="AV125" s="214" t="s">
        <v>410</v>
      </c>
      <c r="AW125" s="214" t="s">
        <v>357</v>
      </c>
      <c r="AX125" s="214" t="s">
        <v>796</v>
      </c>
      <c r="BI125" s="254">
        <v>44</v>
      </c>
      <c r="BJ125" s="59" t="s">
        <v>357</v>
      </c>
    </row>
    <row r="126" spans="1:62" ht="51" customHeight="1" x14ac:dyDescent="0.25">
      <c r="A126" s="254">
        <v>44</v>
      </c>
      <c r="B126" s="254" t="str">
        <f t="shared" si="149"/>
        <v>P44</v>
      </c>
      <c r="C126" s="127" t="s">
        <v>36</v>
      </c>
      <c r="D126" s="293" t="s">
        <v>292</v>
      </c>
      <c r="E126" s="284" t="str">
        <f>+'PLAN INDICATIVO ORIGINAL '!$D$120</f>
        <v>TALENTO HUMANO Y FORMACIÓN PENITENCIARIA</v>
      </c>
      <c r="F126" s="256" t="str">
        <f>+'PLAN INDICATIVO ORIGINAL '!$D$121</f>
        <v>GESTIÓN Y FORMACIÓN DEL TALENTO HUMANO</v>
      </c>
      <c r="G126" s="256" t="s">
        <v>355</v>
      </c>
      <c r="H126" s="257" t="str">
        <f>+'PLAN INDICATIVO ORIGINAL '!$D$145</f>
        <v>Garantizar la gestión del Talento Humano, para que los servidores penitenciarios desarrollen de manera competente y comprometida la Nacionalidad de la Institucional.</v>
      </c>
      <c r="I126" s="257" t="s">
        <v>800</v>
      </c>
      <c r="J126" s="265" t="str">
        <f>+'PLAN INDICATIVO ORIGINAL '!$D$167</f>
        <v>SEGURIDAD Y SALUD EN EL TRABAJO</v>
      </c>
      <c r="K126" s="142" t="s">
        <v>763</v>
      </c>
      <c r="L126" s="142" t="s">
        <v>407</v>
      </c>
      <c r="M126" s="258" t="str">
        <f>+'PLAN INDICATIVO ORIGINAL '!$E$167</f>
        <v>Porcentaje de ERON acompañados que implementan  el Sistema de Gestión en Seguridad y salud en el trabajo - SST de acuerdo con lo establecido en la Decreto 1072 2015</v>
      </c>
      <c r="N126" s="267">
        <f>VLOOKUP(L126,'PLAN INDICATIVO ORIGINAL '!$C$13:$M$343,6,0)</f>
        <v>0.66</v>
      </c>
      <c r="O126" s="267">
        <f>VLOOKUP(L126,'PLAN INDICATIVO ORIGINAL '!$C$13:$M$343,7,0)</f>
        <v>1</v>
      </c>
      <c r="P126" s="267">
        <f>VLOOKUP(L126,'PLAN INDICATIVO ORIGINAL '!$C$13:$M$343,8,0)</f>
        <v>0</v>
      </c>
      <c r="Q126" s="267">
        <f>VLOOKUP(L126,'PLAN INDICATIVO ORIGINAL '!$C$13:$M$343,9,0)</f>
        <v>0</v>
      </c>
      <c r="R126" s="267">
        <f>VLOOKUP(L126,'PLAN INDICATIVO ORIGINAL '!$C$13:$M$343,10,0)</f>
        <v>1</v>
      </c>
      <c r="S126" s="267" t="str">
        <f>VLOOKUP(L126,'PLAN INDICATIVO ORIGINAL '!$C$13:$M$343,11,0)</f>
        <v>Porcentaje</v>
      </c>
      <c r="T126" s="259" t="e">
        <f>VLOOKUP(L126,'PLAN INDICATIVO ORIGINAL '!$C$13:$M$343,12,0)</f>
        <v>#REF!</v>
      </c>
      <c r="U126" s="259">
        <f t="shared" ref="U126:Z126" si="228">+N126*100</f>
        <v>66</v>
      </c>
      <c r="V126" s="259">
        <f t="shared" si="228"/>
        <v>100</v>
      </c>
      <c r="W126" s="259">
        <f t="shared" si="228"/>
        <v>0</v>
      </c>
      <c r="X126" s="259">
        <f t="shared" si="228"/>
        <v>0</v>
      </c>
      <c r="Y126" s="259">
        <f t="shared" si="228"/>
        <v>100</v>
      </c>
      <c r="Z126" s="259" t="e">
        <f t="shared" si="228"/>
        <v>#VALUE!</v>
      </c>
      <c r="AA126" s="254" t="str">
        <f>+'PLAN INDICATIVO ORIGINAL '!C169</f>
        <v>P44</v>
      </c>
      <c r="AB126" s="254" t="str">
        <f>+'PLAN INDICATIVO ORIGINAL '!D169</f>
        <v xml:space="preserve">Funcionarios intervenidos con la Fase 2 del programa de salud mental en los ERON </v>
      </c>
      <c r="AC126" s="59" t="str">
        <f>VLOOKUP(AB126,'PLAN INDICATIVO ORIGINAL '!$D$12:$F$313,3,0)</f>
        <v>SUBDIRECCIÓN DE TALENTO HUMANO</v>
      </c>
      <c r="AD126" s="59" t="str">
        <f>VLOOKUP(AB126,'PLAN INDICATIVO ORIGINAL '!$D$12:$F$313,3,0)</f>
        <v>SUBDIRECCIÓN DE TALENTO HUMANO</v>
      </c>
      <c r="AE126" s="59" t="s">
        <v>796</v>
      </c>
      <c r="AF126" s="260">
        <f>VLOOKUP(AA126,'PLAN INDICATIVO ORIGINAL '!$C$13:$M$343,6,0)</f>
        <v>20</v>
      </c>
      <c r="AG126" s="261">
        <f>VLOOKUP(AA126,'PLAN INDICATIVO ORIGINAL '!$C$13:$M$343,7,0)</f>
        <v>20</v>
      </c>
      <c r="AH126" s="261">
        <f>VLOOKUP(AA126,'PLAN INDICATIVO ORIGINAL '!$C$13:$M$343,8,0)</f>
        <v>20</v>
      </c>
      <c r="AI126" s="261">
        <f>VLOOKUP(AA126,'PLAN INDICATIVO ORIGINAL '!$C$13:$M$343,9,0)</f>
        <v>20</v>
      </c>
      <c r="AJ126" s="261">
        <f>VLOOKUP(AA126,'PLAN INDICATIVO ORIGINAL '!$C$13:$M$343,10,0)</f>
        <v>80</v>
      </c>
      <c r="AK126" s="261" t="str">
        <f>VLOOKUP(AA126,'PLAN INDICATIVO ORIGINAL '!$C$13:$M$343,11,0)</f>
        <v>Número</v>
      </c>
      <c r="AL126" s="262" t="e">
        <f>VLOOKUP(AA126,'PLAN INDICATIVO ORIGINAL '!$C$13:$M$343,12,0)</f>
        <v>#REF!</v>
      </c>
      <c r="AM126" s="263">
        <f t="shared" ref="AM126:AR126" si="229">+AF126</f>
        <v>20</v>
      </c>
      <c r="AN126" s="263">
        <f t="shared" si="229"/>
        <v>20</v>
      </c>
      <c r="AO126" s="263">
        <f t="shared" si="229"/>
        <v>20</v>
      </c>
      <c r="AP126" s="263">
        <f t="shared" si="229"/>
        <v>20</v>
      </c>
      <c r="AQ126" s="263">
        <f t="shared" si="229"/>
        <v>80</v>
      </c>
      <c r="AR126" s="263" t="str">
        <f t="shared" si="229"/>
        <v>Número</v>
      </c>
      <c r="AS126" s="264" t="s">
        <v>765</v>
      </c>
      <c r="AV126" s="214" t="s">
        <v>412</v>
      </c>
      <c r="AW126" s="214" t="s">
        <v>357</v>
      </c>
      <c r="AX126" s="214" t="s">
        <v>796</v>
      </c>
      <c r="BI126" s="254">
        <v>175</v>
      </c>
      <c r="BJ126" s="59" t="s">
        <v>357</v>
      </c>
    </row>
    <row r="127" spans="1:62" ht="54.75" customHeight="1" x14ac:dyDescent="0.25">
      <c r="A127" s="254">
        <v>175</v>
      </c>
      <c r="B127" s="254" t="str">
        <f t="shared" si="149"/>
        <v>P175</v>
      </c>
      <c r="C127" s="127" t="s">
        <v>36</v>
      </c>
      <c r="D127" s="293" t="s">
        <v>292</v>
      </c>
      <c r="E127" s="284" t="str">
        <f>+'PLAN INDICATIVO ORIGINAL '!$D$120</f>
        <v>TALENTO HUMANO Y FORMACIÓN PENITENCIARIA</v>
      </c>
      <c r="F127" s="256" t="str">
        <f>+'PLAN INDICATIVO ORIGINAL '!$D$121</f>
        <v>GESTIÓN Y FORMACIÓN DEL TALENTO HUMANO</v>
      </c>
      <c r="G127" s="256" t="s">
        <v>355</v>
      </c>
      <c r="H127" s="257" t="str">
        <f>+'PLAN INDICATIVO ORIGINAL '!$D$145</f>
        <v>Garantizar la gestión del Talento Humano, para que los servidores penitenciarios desarrollen de manera competente y comprometida la Nacionalidad de la Institucional.</v>
      </c>
      <c r="I127" s="257" t="s">
        <v>800</v>
      </c>
      <c r="J127" s="265" t="str">
        <f>+'PLAN INDICATIVO ORIGINAL '!$D$167</f>
        <v>SEGURIDAD Y SALUD EN EL TRABAJO</v>
      </c>
      <c r="K127" s="142" t="s">
        <v>763</v>
      </c>
      <c r="L127" s="142" t="s">
        <v>407</v>
      </c>
      <c r="M127" s="258" t="str">
        <f>+'PLAN INDICATIVO ORIGINAL '!$E$167</f>
        <v>Porcentaje de ERON acompañados que implementan  el Sistema de Gestión en Seguridad y salud en el trabajo - SST de acuerdo con lo establecido en la Decreto 1072 2015</v>
      </c>
      <c r="N127" s="267">
        <f>VLOOKUP(L127,'PLAN INDICATIVO ORIGINAL '!$C$13:$M$343,6,0)</f>
        <v>0.66</v>
      </c>
      <c r="O127" s="267">
        <f>VLOOKUP(L127,'PLAN INDICATIVO ORIGINAL '!$C$13:$M$343,7,0)</f>
        <v>1</v>
      </c>
      <c r="P127" s="267">
        <f>VLOOKUP(L127,'PLAN INDICATIVO ORIGINAL '!$C$13:$M$343,8,0)</f>
        <v>0</v>
      </c>
      <c r="Q127" s="267">
        <f>VLOOKUP(L127,'PLAN INDICATIVO ORIGINAL '!$C$13:$M$343,9,0)</f>
        <v>0</v>
      </c>
      <c r="R127" s="267">
        <f>VLOOKUP(L127,'PLAN INDICATIVO ORIGINAL '!$C$13:$M$343,10,0)</f>
        <v>1</v>
      </c>
      <c r="S127" s="267" t="str">
        <f>VLOOKUP(L127,'PLAN INDICATIVO ORIGINAL '!$C$13:$M$343,11,0)</f>
        <v>Porcentaje</v>
      </c>
      <c r="T127" s="259" t="e">
        <f>VLOOKUP(L127,'PLAN INDICATIVO ORIGINAL '!$C$13:$M$343,12,0)</f>
        <v>#REF!</v>
      </c>
      <c r="U127" s="259">
        <f t="shared" ref="U127:Z127" si="230">+N127*100</f>
        <v>66</v>
      </c>
      <c r="V127" s="259">
        <f t="shared" si="230"/>
        <v>100</v>
      </c>
      <c r="W127" s="259">
        <f t="shared" si="230"/>
        <v>0</v>
      </c>
      <c r="X127" s="259">
        <f t="shared" si="230"/>
        <v>0</v>
      </c>
      <c r="Y127" s="259">
        <f t="shared" si="230"/>
        <v>100</v>
      </c>
      <c r="Z127" s="259" t="e">
        <f t="shared" si="230"/>
        <v>#VALUE!</v>
      </c>
      <c r="AA127" s="115" t="str">
        <f>+'PLAN INDICATIVO ORIGINAL '!C170</f>
        <v>P175</v>
      </c>
      <c r="AB127" s="254" t="str">
        <f>+'PLAN INDICATIVO ORIGINAL '!D170</f>
        <v>Sistema de gestión en Seguridad y Salud en el Trabajo formulado e implementado</v>
      </c>
      <c r="AC127" s="59" t="str">
        <f>VLOOKUP(AB127,'PLAN INDICATIVO ORIGINAL '!$D$12:$F$313,3,0)</f>
        <v>SUBDIRECCIÓN DE TALENTO HUMANO</v>
      </c>
      <c r="AD127" s="59" t="str">
        <f>VLOOKUP(AB127,'PLAN INDICATIVO ORIGINAL '!$D$12:$F$313,3,0)</f>
        <v>SUBDIRECCIÓN DE TALENTO HUMANO</v>
      </c>
      <c r="AE127" s="59" t="s">
        <v>796</v>
      </c>
      <c r="AF127" s="268">
        <f>VLOOKUP(AA127,'PLAN INDICATIVO ORIGINAL '!$C$13:$M$343,6,0)</f>
        <v>0.5</v>
      </c>
      <c r="AG127" s="269">
        <f>VLOOKUP(AA127,'PLAN INDICATIVO ORIGINAL '!$C$13:$M$343,7,0)</f>
        <v>1</v>
      </c>
      <c r="AH127" s="269">
        <f>VLOOKUP(AA127,'PLAN INDICATIVO ORIGINAL '!$C$13:$M$343,8,0)</f>
        <v>1</v>
      </c>
      <c r="AI127" s="269">
        <f>VLOOKUP(AA127,'PLAN INDICATIVO ORIGINAL '!$C$13:$M$343,9,0)</f>
        <v>1</v>
      </c>
      <c r="AJ127" s="269">
        <f>VLOOKUP(AA127,'PLAN INDICATIVO ORIGINAL '!$C$13:$M$343,10,0)</f>
        <v>1</v>
      </c>
      <c r="AK127" s="269" t="str">
        <f>VLOOKUP(AA127,'PLAN INDICATIVO ORIGINAL '!$C$13:$M$343,11,0)</f>
        <v>Porcentaje</v>
      </c>
      <c r="AL127" s="262" t="e">
        <f>VLOOKUP(AA127,'PLAN INDICATIVO ORIGINAL '!$C$13:$M$343,12,0)</f>
        <v>#REF!</v>
      </c>
      <c r="AM127" s="270">
        <f t="shared" ref="AM127:AR127" si="231">+AF127*100</f>
        <v>50</v>
      </c>
      <c r="AN127" s="270">
        <f t="shared" si="231"/>
        <v>100</v>
      </c>
      <c r="AO127" s="270">
        <f t="shared" si="231"/>
        <v>100</v>
      </c>
      <c r="AP127" s="270">
        <f t="shared" si="231"/>
        <v>100</v>
      </c>
      <c r="AQ127" s="270">
        <f t="shared" si="231"/>
        <v>100</v>
      </c>
      <c r="AR127" s="270" t="e">
        <f t="shared" si="231"/>
        <v>#VALUE!</v>
      </c>
      <c r="AS127" s="264" t="s">
        <v>765</v>
      </c>
      <c r="AV127" s="214" t="s">
        <v>414</v>
      </c>
      <c r="AW127" s="214" t="s">
        <v>357</v>
      </c>
      <c r="AX127" s="214" t="s">
        <v>796</v>
      </c>
      <c r="BI127" s="254">
        <v>177</v>
      </c>
      <c r="BJ127" s="59" t="s">
        <v>427</v>
      </c>
    </row>
    <row r="128" spans="1:62" ht="54.75" customHeight="1" x14ac:dyDescent="0.25">
      <c r="A128" s="254">
        <v>177</v>
      </c>
      <c r="B128" s="254" t="str">
        <f t="shared" si="149"/>
        <v>P177</v>
      </c>
      <c r="C128" s="121" t="s">
        <v>36</v>
      </c>
      <c r="D128" s="288" t="s">
        <v>417</v>
      </c>
      <c r="E128" s="284" t="str">
        <f>+'PLAN INDICATIVO ORIGINAL '!$D$171</f>
        <v>GESTIÓN INSTITUCIONAL, JURIDICA Y DEFENSA</v>
      </c>
      <c r="F128" s="256" t="str">
        <f>+'PLAN INDICATIVO ORIGINAL '!$D$172</f>
        <v>PLANEACIÓN Y GESTIÓN</v>
      </c>
      <c r="G128" s="256" t="s">
        <v>425</v>
      </c>
      <c r="H128" s="257" t="str">
        <f>+'PLAN INDICATIVO ORIGINAL '!$D$173</f>
        <v>Implementar un modelo de planeación y gestión que articule la adopción de políticas, afiance la actuación administrativa,  facilite el cumplimiento de las metas institucionales y la prestación de servicios a la comunidad.</v>
      </c>
      <c r="I128" s="257" t="s">
        <v>801</v>
      </c>
      <c r="J128" s="265" t="str">
        <f>+'PLAN INDICATIVO ORIGINAL '!$D$174</f>
        <v>GESTIÓN MISIONAL Y DE GOBIERNO</v>
      </c>
      <c r="K128" s="265" t="s">
        <v>767</v>
      </c>
      <c r="L128" s="142" t="s">
        <v>429</v>
      </c>
      <c r="M128" s="266" t="str">
        <f>+'PLAN INDICATIVO ORIGINAL '!$E$174</f>
        <v>Porcentaje de cumplimiento del Plan de Direccionamiento Estratégico</v>
      </c>
      <c r="N128" s="267">
        <f>VLOOKUP(L128,'PLAN INDICATIVO ORIGINAL '!$C$13:$M$343,6,0)</f>
        <v>0.92</v>
      </c>
      <c r="O128" s="267">
        <f>VLOOKUP(L128,'PLAN INDICATIVO ORIGINAL '!$C$13:$M$343,7,0)</f>
        <v>0.95</v>
      </c>
      <c r="P128" s="267">
        <f>VLOOKUP(L128,'PLAN INDICATIVO ORIGINAL '!$C$13:$M$343,8,0)</f>
        <v>0.98</v>
      </c>
      <c r="Q128" s="267">
        <f>VLOOKUP(L128,'PLAN INDICATIVO ORIGINAL '!$C$13:$M$343,9,0)</f>
        <v>1</v>
      </c>
      <c r="R128" s="267">
        <f>VLOOKUP(L128,'PLAN INDICATIVO ORIGINAL '!$C$13:$M$343,10,0)</f>
        <v>1</v>
      </c>
      <c r="S128" s="267" t="str">
        <f>VLOOKUP(L128,'PLAN INDICATIVO ORIGINAL '!$C$13:$M$343,11,0)</f>
        <v>Porcentaje</v>
      </c>
      <c r="T128" s="259" t="e">
        <f>VLOOKUP(L128,'PLAN INDICATIVO ORIGINAL '!$C$13:$M$343,12,0)</f>
        <v>#REF!</v>
      </c>
      <c r="U128" s="259">
        <f t="shared" ref="U128:Z128" si="232">+N128*100</f>
        <v>92</v>
      </c>
      <c r="V128" s="259">
        <f t="shared" si="232"/>
        <v>95</v>
      </c>
      <c r="W128" s="259">
        <f t="shared" si="232"/>
        <v>98</v>
      </c>
      <c r="X128" s="259">
        <f t="shared" si="232"/>
        <v>100</v>
      </c>
      <c r="Y128" s="259">
        <f t="shared" si="232"/>
        <v>100</v>
      </c>
      <c r="Z128" s="259" t="e">
        <f t="shared" si="232"/>
        <v>#VALUE!</v>
      </c>
      <c r="AA128" s="115" t="str">
        <f>+'PLAN INDICATIVO ORIGINAL '!C175</f>
        <v>P177</v>
      </c>
      <c r="AB128" s="254" t="str">
        <f>+'PLAN INDICATIVO ORIGINAL '!D175</f>
        <v>Plan de Direccionamiento estratégico  socializado en las  6 Regionales y 138 ERON</v>
      </c>
      <c r="AC128" s="59" t="str">
        <f>VLOOKUP(AB128,'PLAN INDICATIVO ORIGINAL '!$D$12:$F$313,3,0)</f>
        <v>OFICINA ASESORA DE PLANEACIÓN</v>
      </c>
      <c r="AD128" s="59" t="str">
        <f>VLOOKUP(AB128,'PLAN INDICATIVO ORIGINAL '!$D$12:$F$313,3,0)</f>
        <v>OFICINA ASESORA DE PLANEACIÓN</v>
      </c>
      <c r="AE128" s="59" t="s">
        <v>802</v>
      </c>
      <c r="AF128" s="260">
        <f>VLOOKUP(AA128,'PLAN INDICATIVO ORIGINAL '!$C$13:$M$343,6,0)</f>
        <v>144</v>
      </c>
      <c r="AG128" s="261">
        <f>VLOOKUP(AA128,'PLAN INDICATIVO ORIGINAL '!$C$13:$M$343,7,0)</f>
        <v>0</v>
      </c>
      <c r="AH128" s="261">
        <f>VLOOKUP(AA128,'PLAN INDICATIVO ORIGINAL '!$C$13:$M$343,8,0)</f>
        <v>0</v>
      </c>
      <c r="AI128" s="261">
        <f>VLOOKUP(AA128,'PLAN INDICATIVO ORIGINAL '!$C$13:$M$343,9,0)</f>
        <v>0</v>
      </c>
      <c r="AJ128" s="261">
        <f>VLOOKUP(AA128,'PLAN INDICATIVO ORIGINAL '!$C$13:$M$343,10,0)</f>
        <v>144</v>
      </c>
      <c r="AK128" s="261" t="str">
        <f>VLOOKUP(AA128,'PLAN INDICATIVO ORIGINAL '!$C$13:$M$343,11,0)</f>
        <v>Número</v>
      </c>
      <c r="AL128" s="262" t="e">
        <f>VLOOKUP(AA128,'PLAN INDICATIVO ORIGINAL '!$C$13:$M$343,12,0)</f>
        <v>#REF!</v>
      </c>
      <c r="AM128" s="263">
        <f t="shared" ref="AM128:AR128" si="233">+AF128</f>
        <v>144</v>
      </c>
      <c r="AN128" s="263">
        <f t="shared" si="233"/>
        <v>0</v>
      </c>
      <c r="AO128" s="263">
        <f t="shared" si="233"/>
        <v>0</v>
      </c>
      <c r="AP128" s="263">
        <f t="shared" si="233"/>
        <v>0</v>
      </c>
      <c r="AQ128" s="263">
        <f t="shared" si="233"/>
        <v>144</v>
      </c>
      <c r="AR128" s="263" t="str">
        <f t="shared" si="233"/>
        <v>Número</v>
      </c>
      <c r="AS128" s="264" t="s">
        <v>765</v>
      </c>
      <c r="AV128" s="214" t="s">
        <v>432</v>
      </c>
      <c r="AW128" s="214" t="s">
        <v>427</v>
      </c>
      <c r="AX128" s="214" t="s">
        <v>802</v>
      </c>
      <c r="BI128" s="254">
        <v>153</v>
      </c>
      <c r="BJ128" s="59" t="s">
        <v>427</v>
      </c>
    </row>
    <row r="129" spans="1:62" ht="54.75" customHeight="1" x14ac:dyDescent="0.25">
      <c r="A129" s="254">
        <v>178</v>
      </c>
      <c r="B129" s="254" t="str">
        <f t="shared" si="149"/>
        <v>P178</v>
      </c>
      <c r="C129" s="121" t="s">
        <v>36</v>
      </c>
      <c r="D129" s="288" t="s">
        <v>417</v>
      </c>
      <c r="E129" s="284" t="str">
        <f>+'PLAN INDICATIVO ORIGINAL '!$D$171</f>
        <v>GESTIÓN INSTITUCIONAL, JURIDICA Y DEFENSA</v>
      </c>
      <c r="F129" s="256" t="str">
        <f>+'PLAN INDICATIVO ORIGINAL '!$D$172</f>
        <v>PLANEACIÓN Y GESTIÓN</v>
      </c>
      <c r="G129" s="256" t="s">
        <v>425</v>
      </c>
      <c r="H129" s="257" t="str">
        <f>+'PLAN INDICATIVO ORIGINAL '!$D$173</f>
        <v>Implementar un modelo de planeación y gestión que articule la adopción de políticas, afiance la actuación administrativa,  facilite el cumplimiento de las metas institucionales y la prestación de servicios a la comunidad.</v>
      </c>
      <c r="I129" s="257" t="s">
        <v>801</v>
      </c>
      <c r="J129" s="265" t="str">
        <f>+'PLAN INDICATIVO ORIGINAL '!$D$174</f>
        <v>GESTIÓN MISIONAL Y DE GOBIERNO</v>
      </c>
      <c r="K129" s="265" t="s">
        <v>767</v>
      </c>
      <c r="L129" s="142" t="s">
        <v>429</v>
      </c>
      <c r="M129" s="266" t="str">
        <f>+'PLAN INDICATIVO ORIGINAL '!$E$174</f>
        <v>Porcentaje de cumplimiento del Plan de Direccionamiento Estratégico</v>
      </c>
      <c r="N129" s="267">
        <f>VLOOKUP(L129,'PLAN INDICATIVO ORIGINAL '!$C$13:$M$343,6,0)</f>
        <v>0.92</v>
      </c>
      <c r="O129" s="267">
        <f>VLOOKUP(L129,'PLAN INDICATIVO ORIGINAL '!$C$13:$M$343,7,0)</f>
        <v>0.95</v>
      </c>
      <c r="P129" s="267">
        <f>VLOOKUP(L129,'PLAN INDICATIVO ORIGINAL '!$C$13:$M$343,8,0)</f>
        <v>0.98</v>
      </c>
      <c r="Q129" s="267">
        <f>VLOOKUP(L129,'PLAN INDICATIVO ORIGINAL '!$C$13:$M$343,9,0)</f>
        <v>1</v>
      </c>
      <c r="R129" s="267">
        <f>VLOOKUP(L129,'PLAN INDICATIVO ORIGINAL '!$C$13:$M$343,10,0)</f>
        <v>1</v>
      </c>
      <c r="S129" s="267" t="str">
        <f>VLOOKUP(L129,'PLAN INDICATIVO ORIGINAL '!$C$13:$M$343,11,0)</f>
        <v>Porcentaje</v>
      </c>
      <c r="T129" s="259" t="e">
        <f>VLOOKUP(L129,'PLAN INDICATIVO ORIGINAL '!$C$13:$M$343,12,0)</f>
        <v>#REF!</v>
      </c>
      <c r="U129" s="259">
        <f t="shared" ref="U129:Z129" si="234">+N129*100</f>
        <v>92</v>
      </c>
      <c r="V129" s="259">
        <f t="shared" si="234"/>
        <v>95</v>
      </c>
      <c r="W129" s="259">
        <f t="shared" si="234"/>
        <v>98</v>
      </c>
      <c r="X129" s="259">
        <f t="shared" si="234"/>
        <v>100</v>
      </c>
      <c r="Y129" s="259">
        <f t="shared" si="234"/>
        <v>100</v>
      </c>
      <c r="Z129" s="259" t="e">
        <f t="shared" si="234"/>
        <v>#VALUE!</v>
      </c>
      <c r="AA129" s="115" t="s">
        <v>434</v>
      </c>
      <c r="AB129" s="254" t="str">
        <f>+'PLAN INDICATIVO ORIGINAL '!D176</f>
        <v xml:space="preserve">Plan de Acción Institucional formulado y aprobado </v>
      </c>
      <c r="AC129" s="59" t="str">
        <f>VLOOKUP(AB129,'PLAN INDICATIVO ORIGINAL '!$D$12:$F$313,3,0)</f>
        <v>OFICINA ASESORA DE PLANEACIÓN</v>
      </c>
      <c r="AD129" s="59" t="str">
        <f>VLOOKUP(AB129,'PLAN INDICATIVO ORIGINAL '!$D$12:$F$313,3,0)</f>
        <v>OFICINA ASESORA DE PLANEACIÓN</v>
      </c>
      <c r="AE129" s="59" t="s">
        <v>802</v>
      </c>
      <c r="AF129" s="260">
        <f>VLOOKUP(AA129,'PLAN INDICATIVO ORIGINAL '!$C$13:$M$343,6,0)</f>
        <v>1</v>
      </c>
      <c r="AG129" s="261">
        <f>VLOOKUP(AA129,'PLAN INDICATIVO ORIGINAL '!$C$13:$M$343,7,0)</f>
        <v>1</v>
      </c>
      <c r="AH129" s="261">
        <f>VLOOKUP(AA129,'PLAN INDICATIVO ORIGINAL '!$C$13:$M$343,8,0)</f>
        <v>1</v>
      </c>
      <c r="AI129" s="261">
        <f>VLOOKUP(AA129,'PLAN INDICATIVO ORIGINAL '!$C$13:$M$343,9,0)</f>
        <v>1</v>
      </c>
      <c r="AJ129" s="261">
        <f>VLOOKUP(AA129,'PLAN INDICATIVO ORIGINAL '!$C$13:$M$343,10,0)</f>
        <v>4</v>
      </c>
      <c r="AK129" s="261" t="str">
        <f>VLOOKUP(AA129,'PLAN INDICATIVO ORIGINAL '!$C$13:$M$343,11,0)</f>
        <v>Número</v>
      </c>
      <c r="AL129" s="262" t="e">
        <f>VLOOKUP(AA129,'PLAN INDICATIVO ORIGINAL '!$C$13:$M$343,12,0)</f>
        <v>#REF!</v>
      </c>
      <c r="AM129" s="263">
        <f t="shared" ref="AM129:AR129" si="235">+AF129</f>
        <v>1</v>
      </c>
      <c r="AN129" s="263">
        <f t="shared" si="235"/>
        <v>1</v>
      </c>
      <c r="AO129" s="263">
        <f t="shared" si="235"/>
        <v>1</v>
      </c>
      <c r="AP129" s="263">
        <f t="shared" si="235"/>
        <v>1</v>
      </c>
      <c r="AQ129" s="263">
        <f t="shared" si="235"/>
        <v>4</v>
      </c>
      <c r="AR129" s="263" t="str">
        <f t="shared" si="235"/>
        <v>Número</v>
      </c>
      <c r="AS129" s="264" t="s">
        <v>765</v>
      </c>
      <c r="BI129" s="254"/>
      <c r="BJ129" s="59"/>
    </row>
    <row r="130" spans="1:62" ht="54.75" customHeight="1" x14ac:dyDescent="0.25">
      <c r="A130" s="254">
        <v>153</v>
      </c>
      <c r="B130" s="254" t="str">
        <f t="shared" si="149"/>
        <v>P153</v>
      </c>
      <c r="C130" s="121" t="s">
        <v>53</v>
      </c>
      <c r="D130" s="288" t="s">
        <v>417</v>
      </c>
      <c r="E130" s="284" t="str">
        <f>+'PLAN INDICATIVO ORIGINAL '!$D$171</f>
        <v>GESTIÓN INSTITUCIONAL, JURIDICA Y DEFENSA</v>
      </c>
      <c r="F130" s="256" t="str">
        <f>+'PLAN INDICATIVO ORIGINAL '!$D$172</f>
        <v>PLANEACIÓN Y GESTIÓN</v>
      </c>
      <c r="G130" s="256" t="s">
        <v>425</v>
      </c>
      <c r="H130" s="257" t="str">
        <f>+'PLAN INDICATIVO ORIGINAL '!$D$173</f>
        <v>Implementar un modelo de planeación y gestión que articule la adopción de políticas, afiance la actuación administrativa,  facilite el cumplimiento de las metas institucionales y la prestación de servicios a la comunidad.</v>
      </c>
      <c r="I130" s="257" t="s">
        <v>801</v>
      </c>
      <c r="J130" s="265" t="str">
        <f>+'PLAN INDICATIVO ORIGINAL '!$D$174</f>
        <v>GESTIÓN MISIONAL Y DE GOBIERNO</v>
      </c>
      <c r="K130" s="265" t="s">
        <v>767</v>
      </c>
      <c r="L130" s="142" t="s">
        <v>429</v>
      </c>
      <c r="M130" s="266" t="str">
        <f>+'PLAN INDICATIVO ORIGINAL '!$E$174</f>
        <v>Porcentaje de cumplimiento del Plan de Direccionamiento Estratégico</v>
      </c>
      <c r="N130" s="267">
        <f>VLOOKUP(L130,'PLAN INDICATIVO ORIGINAL '!$C$13:$M$343,6,0)</f>
        <v>0.92</v>
      </c>
      <c r="O130" s="267">
        <f>VLOOKUP(L130,'PLAN INDICATIVO ORIGINAL '!$C$13:$M$343,7,0)</f>
        <v>0.95</v>
      </c>
      <c r="P130" s="267">
        <f>VLOOKUP(L130,'PLAN INDICATIVO ORIGINAL '!$C$13:$M$343,8,0)</f>
        <v>0.98</v>
      </c>
      <c r="Q130" s="267">
        <f>VLOOKUP(L130,'PLAN INDICATIVO ORIGINAL '!$C$13:$M$343,9,0)</f>
        <v>1</v>
      </c>
      <c r="R130" s="267">
        <f>VLOOKUP(L130,'PLAN INDICATIVO ORIGINAL '!$C$13:$M$343,10,0)</f>
        <v>1</v>
      </c>
      <c r="S130" s="267" t="str">
        <f>VLOOKUP(L130,'PLAN INDICATIVO ORIGINAL '!$C$13:$M$343,11,0)</f>
        <v>Porcentaje</v>
      </c>
      <c r="T130" s="259" t="e">
        <f>VLOOKUP(L130,'PLAN INDICATIVO ORIGINAL '!$C$13:$M$343,12,0)</f>
        <v>#REF!</v>
      </c>
      <c r="U130" s="259">
        <f t="shared" ref="U130:Z130" si="236">+N130*100</f>
        <v>92</v>
      </c>
      <c r="V130" s="259">
        <f t="shared" si="236"/>
        <v>95</v>
      </c>
      <c r="W130" s="259">
        <f t="shared" si="236"/>
        <v>98</v>
      </c>
      <c r="X130" s="259">
        <f t="shared" si="236"/>
        <v>100</v>
      </c>
      <c r="Y130" s="259">
        <f t="shared" si="236"/>
        <v>100</v>
      </c>
      <c r="Z130" s="259" t="e">
        <f t="shared" si="236"/>
        <v>#VALUE!</v>
      </c>
      <c r="AA130" s="115" t="str">
        <f>+'PLAN INDICATIVO ORIGINAL '!C177</f>
        <v>P153</v>
      </c>
      <c r="AB130" s="254" t="str">
        <f>+'PLAN INDICATIVO ORIGINAL '!D177</f>
        <v xml:space="preserve">Plan de Direccionamiento estratégico con seguimiento anual </v>
      </c>
      <c r="AC130" s="59" t="str">
        <f>VLOOKUP(AB130,'PLAN INDICATIVO ORIGINAL '!$D$12:$F$313,3,0)</f>
        <v>OFICINA ASESORA DE PLANEACIÓN</v>
      </c>
      <c r="AD130" s="59" t="str">
        <f>VLOOKUP(AB130,'PLAN INDICATIVO ORIGINAL '!$D$12:$F$313,3,0)</f>
        <v>OFICINA ASESORA DE PLANEACIÓN</v>
      </c>
      <c r="AE130" s="59" t="s">
        <v>802</v>
      </c>
      <c r="AF130" s="260">
        <f>VLOOKUP(AA130,'PLAN INDICATIVO ORIGINAL '!$C$13:$M$343,6,0)</f>
        <v>1</v>
      </c>
      <c r="AG130" s="261">
        <f>VLOOKUP(AA130,'PLAN INDICATIVO ORIGINAL '!$C$13:$M$343,7,0)</f>
        <v>1</v>
      </c>
      <c r="AH130" s="261">
        <f>VLOOKUP(AA130,'PLAN INDICATIVO ORIGINAL '!$C$13:$M$343,8,0)</f>
        <v>1</v>
      </c>
      <c r="AI130" s="261">
        <f>VLOOKUP(AA130,'PLAN INDICATIVO ORIGINAL '!$C$13:$M$343,9,0)</f>
        <v>1</v>
      </c>
      <c r="AJ130" s="261">
        <f>VLOOKUP(AA130,'PLAN INDICATIVO ORIGINAL '!$C$13:$M$343,10,0)</f>
        <v>4</v>
      </c>
      <c r="AK130" s="261" t="str">
        <f>VLOOKUP(AA130,'PLAN INDICATIVO ORIGINAL '!$C$13:$M$343,11,0)</f>
        <v>Número</v>
      </c>
      <c r="AL130" s="262" t="e">
        <f>VLOOKUP(AA130,'PLAN INDICATIVO ORIGINAL '!$C$13:$M$343,12,0)</f>
        <v>#REF!</v>
      </c>
      <c r="AM130" s="263">
        <f t="shared" ref="AM130:AR130" si="237">+AF130</f>
        <v>1</v>
      </c>
      <c r="AN130" s="263">
        <f t="shared" si="237"/>
        <v>1</v>
      </c>
      <c r="AO130" s="263">
        <f t="shared" si="237"/>
        <v>1</v>
      </c>
      <c r="AP130" s="263">
        <f t="shared" si="237"/>
        <v>1</v>
      </c>
      <c r="AQ130" s="263">
        <f t="shared" si="237"/>
        <v>4</v>
      </c>
      <c r="AR130" s="263" t="str">
        <f t="shared" si="237"/>
        <v>Número</v>
      </c>
      <c r="AS130" s="264" t="s">
        <v>765</v>
      </c>
      <c r="AV130" s="214" t="s">
        <v>436</v>
      </c>
      <c r="AW130" s="214" t="s">
        <v>427</v>
      </c>
      <c r="AX130" s="214" t="s">
        <v>802</v>
      </c>
      <c r="BI130" s="254">
        <v>154</v>
      </c>
      <c r="BJ130" s="59" t="s">
        <v>427</v>
      </c>
    </row>
    <row r="131" spans="1:62" ht="54.75" customHeight="1" x14ac:dyDescent="0.25">
      <c r="A131" s="254">
        <v>154</v>
      </c>
      <c r="B131" s="254" t="str">
        <f t="shared" si="149"/>
        <v>P154</v>
      </c>
      <c r="C131" s="121" t="s">
        <v>56</v>
      </c>
      <c r="D131" s="288" t="s">
        <v>417</v>
      </c>
      <c r="E131" s="284" t="str">
        <f>+'PLAN INDICATIVO ORIGINAL '!$D$171</f>
        <v>GESTIÓN INSTITUCIONAL, JURIDICA Y DEFENSA</v>
      </c>
      <c r="F131" s="256" t="str">
        <f>+'PLAN INDICATIVO ORIGINAL '!$D$172</f>
        <v>PLANEACIÓN Y GESTIÓN</v>
      </c>
      <c r="G131" s="256" t="s">
        <v>425</v>
      </c>
      <c r="H131" s="257" t="str">
        <f>+'PLAN INDICATIVO ORIGINAL '!$D$173</f>
        <v>Implementar un modelo de planeación y gestión que articule la adopción de políticas, afiance la actuación administrativa,  facilite el cumplimiento de las metas institucionales y la prestación de servicios a la comunidad.</v>
      </c>
      <c r="I131" s="257" t="s">
        <v>801</v>
      </c>
      <c r="J131" s="265" t="str">
        <f>+'PLAN INDICATIVO ORIGINAL '!$D$174</f>
        <v>GESTIÓN MISIONAL Y DE GOBIERNO</v>
      </c>
      <c r="K131" s="265" t="s">
        <v>767</v>
      </c>
      <c r="L131" s="142" t="s">
        <v>429</v>
      </c>
      <c r="M131" s="266" t="str">
        <f>+'PLAN INDICATIVO ORIGINAL '!$E$174</f>
        <v>Porcentaje de cumplimiento del Plan de Direccionamiento Estratégico</v>
      </c>
      <c r="N131" s="267">
        <f>VLOOKUP(L131,'PLAN INDICATIVO ORIGINAL '!$C$13:$M$343,6,0)</f>
        <v>0.92</v>
      </c>
      <c r="O131" s="267">
        <f>VLOOKUP(L131,'PLAN INDICATIVO ORIGINAL '!$C$13:$M$343,7,0)</f>
        <v>0.95</v>
      </c>
      <c r="P131" s="267">
        <f>VLOOKUP(L131,'PLAN INDICATIVO ORIGINAL '!$C$13:$M$343,8,0)</f>
        <v>0.98</v>
      </c>
      <c r="Q131" s="267">
        <f>VLOOKUP(L131,'PLAN INDICATIVO ORIGINAL '!$C$13:$M$343,9,0)</f>
        <v>1</v>
      </c>
      <c r="R131" s="267">
        <f>VLOOKUP(L131,'PLAN INDICATIVO ORIGINAL '!$C$13:$M$343,10,0)</f>
        <v>1</v>
      </c>
      <c r="S131" s="267" t="str">
        <f>VLOOKUP(L131,'PLAN INDICATIVO ORIGINAL '!$C$13:$M$343,11,0)</f>
        <v>Porcentaje</v>
      </c>
      <c r="T131" s="259" t="e">
        <f>VLOOKUP(L131,'PLAN INDICATIVO ORIGINAL '!$C$13:$M$343,12,0)</f>
        <v>#REF!</v>
      </c>
      <c r="U131" s="259">
        <f t="shared" ref="U131:Z131" si="238">+N131*100</f>
        <v>92</v>
      </c>
      <c r="V131" s="259">
        <f t="shared" si="238"/>
        <v>95</v>
      </c>
      <c r="W131" s="259">
        <f t="shared" si="238"/>
        <v>98</v>
      </c>
      <c r="X131" s="259">
        <f t="shared" si="238"/>
        <v>100</v>
      </c>
      <c r="Y131" s="259">
        <f t="shared" si="238"/>
        <v>100</v>
      </c>
      <c r="Z131" s="259" t="e">
        <f t="shared" si="238"/>
        <v>#VALUE!</v>
      </c>
      <c r="AA131" s="115" t="str">
        <f>+'PLAN INDICATIVO ORIGINAL '!C178</f>
        <v>P154</v>
      </c>
      <c r="AB131" s="254" t="str">
        <f>+'PLAN INDICATIVO ORIGINAL '!D178</f>
        <v>Tableros de control de los indicadores institucionales, SINERGIA diseñados</v>
      </c>
      <c r="AC131" s="59" t="str">
        <f>VLOOKUP(AB131,'PLAN INDICATIVO ORIGINAL '!$D$12:$F$313,3,0)</f>
        <v>OFICINA ASESORA DE PLANEACIÓN</v>
      </c>
      <c r="AD131" s="59" t="str">
        <f>VLOOKUP(AB131,'PLAN INDICATIVO ORIGINAL '!$D$12:$F$313,3,0)</f>
        <v>OFICINA ASESORA DE PLANEACIÓN</v>
      </c>
      <c r="AE131" s="59" t="s">
        <v>802</v>
      </c>
      <c r="AF131" s="260">
        <f>VLOOKUP(AA131,'PLAN INDICATIVO ORIGINAL '!$C$13:$M$343,6,0)</f>
        <v>4</v>
      </c>
      <c r="AG131" s="261">
        <f>VLOOKUP(AA131,'PLAN INDICATIVO ORIGINAL '!$C$13:$M$343,7,0)</f>
        <v>0</v>
      </c>
      <c r="AH131" s="261">
        <f>VLOOKUP(AA131,'PLAN INDICATIVO ORIGINAL '!$C$13:$M$343,8,0)</f>
        <v>0</v>
      </c>
      <c r="AI131" s="261">
        <f>VLOOKUP(AA131,'PLAN INDICATIVO ORIGINAL '!$C$13:$M$343,9,0)</f>
        <v>0</v>
      </c>
      <c r="AJ131" s="261">
        <f>VLOOKUP(AA131,'PLAN INDICATIVO ORIGINAL '!$C$13:$M$343,10,0)</f>
        <v>4</v>
      </c>
      <c r="AK131" s="261" t="str">
        <f>VLOOKUP(AA131,'PLAN INDICATIVO ORIGINAL '!$C$13:$M$343,11,0)</f>
        <v>Número</v>
      </c>
      <c r="AL131" s="262" t="e">
        <f>VLOOKUP(AA131,'PLAN INDICATIVO ORIGINAL '!$C$13:$M$343,12,0)</f>
        <v>#REF!</v>
      </c>
      <c r="AM131" s="263">
        <f t="shared" ref="AM131:AR131" si="239">+AF131</f>
        <v>4</v>
      </c>
      <c r="AN131" s="263">
        <f t="shared" si="239"/>
        <v>0</v>
      </c>
      <c r="AO131" s="263">
        <f t="shared" si="239"/>
        <v>0</v>
      </c>
      <c r="AP131" s="263">
        <f t="shared" si="239"/>
        <v>0</v>
      </c>
      <c r="AQ131" s="263">
        <f t="shared" si="239"/>
        <v>4</v>
      </c>
      <c r="AR131" s="263" t="str">
        <f t="shared" si="239"/>
        <v>Número</v>
      </c>
      <c r="AS131" s="264" t="s">
        <v>765</v>
      </c>
      <c r="AV131" s="214" t="s">
        <v>437</v>
      </c>
      <c r="AW131" s="214" t="s">
        <v>427</v>
      </c>
      <c r="AX131" s="214" t="s">
        <v>802</v>
      </c>
      <c r="BI131" s="254">
        <v>155</v>
      </c>
      <c r="BJ131" s="59" t="s">
        <v>427</v>
      </c>
    </row>
    <row r="132" spans="1:62" ht="51" customHeight="1" x14ac:dyDescent="0.25">
      <c r="A132" s="254">
        <v>155</v>
      </c>
      <c r="B132" s="254" t="str">
        <f t="shared" si="149"/>
        <v>P155</v>
      </c>
      <c r="C132" s="121" t="s">
        <v>59</v>
      </c>
      <c r="D132" s="288" t="s">
        <v>417</v>
      </c>
      <c r="E132" s="284" t="str">
        <f>+'PLAN INDICATIVO ORIGINAL '!$D$171</f>
        <v>GESTIÓN INSTITUCIONAL, JURIDICA Y DEFENSA</v>
      </c>
      <c r="F132" s="256" t="str">
        <f>+'PLAN INDICATIVO ORIGINAL '!$D$172</f>
        <v>PLANEACIÓN Y GESTIÓN</v>
      </c>
      <c r="G132" s="256" t="s">
        <v>425</v>
      </c>
      <c r="H132" s="257" t="str">
        <f>+'PLAN INDICATIVO ORIGINAL '!$D$173</f>
        <v>Implementar un modelo de planeación y gestión que articule la adopción de políticas, afiance la actuación administrativa,  facilite el cumplimiento de las metas institucionales y la prestación de servicios a la comunidad.</v>
      </c>
      <c r="I132" s="257" t="s">
        <v>801</v>
      </c>
      <c r="J132" s="265" t="str">
        <f>+'PLAN INDICATIVO ORIGINAL '!$D$174</f>
        <v>GESTIÓN MISIONAL Y DE GOBIERNO</v>
      </c>
      <c r="K132" s="265" t="s">
        <v>767</v>
      </c>
      <c r="L132" s="142" t="s">
        <v>429</v>
      </c>
      <c r="M132" s="266" t="str">
        <f>+'PLAN INDICATIVO ORIGINAL '!$E$174</f>
        <v>Porcentaje de cumplimiento del Plan de Direccionamiento Estratégico</v>
      </c>
      <c r="N132" s="267">
        <f>VLOOKUP(L132,'PLAN INDICATIVO ORIGINAL '!$C$13:$M$343,6,0)</f>
        <v>0.92</v>
      </c>
      <c r="O132" s="267">
        <f>VLOOKUP(L132,'PLAN INDICATIVO ORIGINAL '!$C$13:$M$343,7,0)</f>
        <v>0.95</v>
      </c>
      <c r="P132" s="267">
        <f>VLOOKUP(L132,'PLAN INDICATIVO ORIGINAL '!$C$13:$M$343,8,0)</f>
        <v>0.98</v>
      </c>
      <c r="Q132" s="267">
        <f>VLOOKUP(L132,'PLAN INDICATIVO ORIGINAL '!$C$13:$M$343,9,0)</f>
        <v>1</v>
      </c>
      <c r="R132" s="267">
        <f>VLOOKUP(L132,'PLAN INDICATIVO ORIGINAL '!$C$13:$M$343,10,0)</f>
        <v>1</v>
      </c>
      <c r="S132" s="267" t="str">
        <f>VLOOKUP(L132,'PLAN INDICATIVO ORIGINAL '!$C$13:$M$343,11,0)</f>
        <v>Porcentaje</v>
      </c>
      <c r="T132" s="259" t="e">
        <f>VLOOKUP(L132,'PLAN INDICATIVO ORIGINAL '!$C$13:$M$343,12,0)</f>
        <v>#REF!</v>
      </c>
      <c r="U132" s="259">
        <f t="shared" ref="U132:Z132" si="240">+N132*100</f>
        <v>92</v>
      </c>
      <c r="V132" s="259">
        <f t="shared" si="240"/>
        <v>95</v>
      </c>
      <c r="W132" s="259">
        <f t="shared" si="240"/>
        <v>98</v>
      </c>
      <c r="X132" s="259">
        <f t="shared" si="240"/>
        <v>100</v>
      </c>
      <c r="Y132" s="259">
        <f t="shared" si="240"/>
        <v>100</v>
      </c>
      <c r="Z132" s="259" t="e">
        <f t="shared" si="240"/>
        <v>#VALUE!</v>
      </c>
      <c r="AA132" s="115" t="str">
        <f>+'PLAN INDICATIVO ORIGINAL '!C179</f>
        <v>P155</v>
      </c>
      <c r="AB132" s="254" t="str">
        <f>+'PLAN INDICATIVO ORIGINAL '!D179</f>
        <v xml:space="preserve">Indicadores sectoriales, institucionales SINERGIA con seguimiento </v>
      </c>
      <c r="AC132" s="59" t="str">
        <f>VLOOKUP(AB132,'PLAN INDICATIVO ORIGINAL '!$D$12:$F$313,3,0)</f>
        <v>OFICINA ASESORA DE PLANEACIÓN</v>
      </c>
      <c r="AD132" s="59" t="str">
        <f>VLOOKUP(AB132,'PLAN INDICATIVO ORIGINAL '!$D$12:$F$313,3,0)</f>
        <v>OFICINA ASESORA DE PLANEACIÓN</v>
      </c>
      <c r="AE132" s="59" t="s">
        <v>802</v>
      </c>
      <c r="AF132" s="268">
        <f>VLOOKUP(AA132,'PLAN INDICATIVO ORIGINAL '!$C$13:$M$343,6,0)</f>
        <v>1</v>
      </c>
      <c r="AG132" s="269">
        <f>VLOOKUP(AA132,'PLAN INDICATIVO ORIGINAL '!$C$13:$M$343,7,0)</f>
        <v>1</v>
      </c>
      <c r="AH132" s="269">
        <f>VLOOKUP(AA132,'PLAN INDICATIVO ORIGINAL '!$C$13:$M$343,8,0)</f>
        <v>1</v>
      </c>
      <c r="AI132" s="269">
        <f>VLOOKUP(AA132,'PLAN INDICATIVO ORIGINAL '!$C$13:$M$343,9,0)</f>
        <v>1</v>
      </c>
      <c r="AJ132" s="269">
        <f>VLOOKUP(AA132,'PLAN INDICATIVO ORIGINAL '!$C$13:$M$343,10,0)</f>
        <v>1</v>
      </c>
      <c r="AK132" s="269" t="str">
        <f>VLOOKUP(AA132,'PLAN INDICATIVO ORIGINAL '!$C$13:$M$343,11,0)</f>
        <v>Porcentaje</v>
      </c>
      <c r="AL132" s="262" t="e">
        <f>VLOOKUP(AA132,'PLAN INDICATIVO ORIGINAL '!$C$13:$M$343,12,0)</f>
        <v>#REF!</v>
      </c>
      <c r="AM132" s="270">
        <f t="shared" ref="AM132:AR132" si="241">+AF132*100</f>
        <v>100</v>
      </c>
      <c r="AN132" s="270">
        <f t="shared" si="241"/>
        <v>100</v>
      </c>
      <c r="AO132" s="270">
        <f t="shared" si="241"/>
        <v>100</v>
      </c>
      <c r="AP132" s="270">
        <f t="shared" si="241"/>
        <v>100</v>
      </c>
      <c r="AQ132" s="270">
        <f t="shared" si="241"/>
        <v>100</v>
      </c>
      <c r="AR132" s="270" t="e">
        <f t="shared" si="241"/>
        <v>#VALUE!</v>
      </c>
      <c r="AS132" s="264" t="s">
        <v>765</v>
      </c>
      <c r="AV132" s="214" t="s">
        <v>439</v>
      </c>
      <c r="AW132" s="214" t="s">
        <v>427</v>
      </c>
      <c r="AX132" s="214" t="s">
        <v>802</v>
      </c>
      <c r="BI132" s="254">
        <v>47</v>
      </c>
      <c r="BJ132" s="59" t="s">
        <v>427</v>
      </c>
    </row>
    <row r="133" spans="1:62" ht="60.75" customHeight="1" x14ac:dyDescent="0.25">
      <c r="A133" s="254">
        <v>47</v>
      </c>
      <c r="B133" s="254" t="str">
        <f t="shared" si="149"/>
        <v>P47</v>
      </c>
      <c r="C133" s="127" t="s">
        <v>62</v>
      </c>
      <c r="D133" s="288" t="s">
        <v>417</v>
      </c>
      <c r="E133" s="284" t="str">
        <f>+'PLAN INDICATIVO ORIGINAL '!$D$171</f>
        <v>GESTIÓN INSTITUCIONAL, JURIDICA Y DEFENSA</v>
      </c>
      <c r="F133" s="256" t="str">
        <f>+'PLAN INDICATIVO ORIGINAL '!$D$172</f>
        <v>PLANEACIÓN Y GESTIÓN</v>
      </c>
      <c r="G133" s="256" t="s">
        <v>425</v>
      </c>
      <c r="H133" s="257" t="str">
        <f>+'PLAN INDICATIVO ORIGINAL '!$D$173</f>
        <v>Implementar un modelo de planeación y gestión que articule la adopción de políticas, afiance la actuación administrativa,  facilite el cumplimiento de las metas institucionales y la prestación de servicios a la comunidad.</v>
      </c>
      <c r="I133" s="257" t="s">
        <v>801</v>
      </c>
      <c r="J133" s="265" t="str">
        <f>+'PLAN INDICATIVO ORIGINAL '!$D$174</f>
        <v>GESTIÓN MISIONAL Y DE GOBIERNO</v>
      </c>
      <c r="K133" s="265" t="s">
        <v>767</v>
      </c>
      <c r="L133" s="142" t="s">
        <v>429</v>
      </c>
      <c r="M133" s="266" t="str">
        <f>+'PLAN INDICATIVO ORIGINAL '!$E$174</f>
        <v>Porcentaje de cumplimiento del Plan de Direccionamiento Estratégico</v>
      </c>
      <c r="N133" s="267">
        <f>VLOOKUP(L133,'PLAN INDICATIVO ORIGINAL '!$C$13:$M$343,6,0)</f>
        <v>0.92</v>
      </c>
      <c r="O133" s="267">
        <f>VLOOKUP(L133,'PLAN INDICATIVO ORIGINAL '!$C$13:$M$343,7,0)</f>
        <v>0.95</v>
      </c>
      <c r="P133" s="267">
        <f>VLOOKUP(L133,'PLAN INDICATIVO ORIGINAL '!$C$13:$M$343,8,0)</f>
        <v>0.98</v>
      </c>
      <c r="Q133" s="267">
        <f>VLOOKUP(L133,'PLAN INDICATIVO ORIGINAL '!$C$13:$M$343,9,0)</f>
        <v>1</v>
      </c>
      <c r="R133" s="267">
        <f>VLOOKUP(L133,'PLAN INDICATIVO ORIGINAL '!$C$13:$M$343,10,0)</f>
        <v>1</v>
      </c>
      <c r="S133" s="267" t="str">
        <f>VLOOKUP(L133,'PLAN INDICATIVO ORIGINAL '!$C$13:$M$343,11,0)</f>
        <v>Porcentaje</v>
      </c>
      <c r="T133" s="259" t="e">
        <f>VLOOKUP(L133,'PLAN INDICATIVO ORIGINAL '!$C$13:$M$343,12,0)</f>
        <v>#REF!</v>
      </c>
      <c r="U133" s="259">
        <f t="shared" ref="U133:Z133" si="242">+N133*100</f>
        <v>92</v>
      </c>
      <c r="V133" s="259">
        <f t="shared" si="242"/>
        <v>95</v>
      </c>
      <c r="W133" s="259">
        <f t="shared" si="242"/>
        <v>98</v>
      </c>
      <c r="X133" s="259">
        <f t="shared" si="242"/>
        <v>100</v>
      </c>
      <c r="Y133" s="259">
        <f t="shared" si="242"/>
        <v>100</v>
      </c>
      <c r="Z133" s="259" t="e">
        <f t="shared" si="242"/>
        <v>#VALUE!</v>
      </c>
      <c r="AA133" s="254" t="str">
        <f>+'PLAN INDICATIVO ORIGINAL '!C180</f>
        <v>P47</v>
      </c>
      <c r="AB133" s="254" t="str">
        <f>+'PLAN INDICATIVO ORIGINAL '!D180</f>
        <v>Herramientas de planeación formuladas y monitoreadas. (planes de Acción, Plan anticorrupción, FURAG, Modelo integrado de Planeación y Gestión, Plan Indicativo)</v>
      </c>
      <c r="AC133" s="59" t="str">
        <f>VLOOKUP(AB133,'PLAN INDICATIVO ORIGINAL '!$D$12:$F$313,3,0)</f>
        <v>OFICINA ASESORA DE PLANEACIÓN</v>
      </c>
      <c r="AD133" s="59" t="str">
        <f>VLOOKUP(AB133,'PLAN INDICATIVO ORIGINAL '!$D$12:$F$313,3,0)</f>
        <v>OFICINA ASESORA DE PLANEACIÓN</v>
      </c>
      <c r="AE133" s="59" t="s">
        <v>802</v>
      </c>
      <c r="AF133" s="268">
        <f>VLOOKUP(AA133,'PLAN INDICATIVO ORIGINAL '!$C$13:$M$343,6,0)</f>
        <v>1</v>
      </c>
      <c r="AG133" s="269">
        <f>VLOOKUP(AA133,'PLAN INDICATIVO ORIGINAL '!$C$13:$M$343,7,0)</f>
        <v>1</v>
      </c>
      <c r="AH133" s="269">
        <f>VLOOKUP(AA133,'PLAN INDICATIVO ORIGINAL '!$C$13:$M$343,8,0)</f>
        <v>1</v>
      </c>
      <c r="AI133" s="269">
        <f>VLOOKUP(AA133,'PLAN INDICATIVO ORIGINAL '!$C$13:$M$343,9,0)</f>
        <v>1</v>
      </c>
      <c r="AJ133" s="269">
        <f>VLOOKUP(AA133,'PLAN INDICATIVO ORIGINAL '!$C$13:$M$343,10,0)</f>
        <v>1</v>
      </c>
      <c r="AK133" s="269" t="str">
        <f>VLOOKUP(AA133,'PLAN INDICATIVO ORIGINAL '!$C$13:$M$343,11,0)</f>
        <v>Porcentaje</v>
      </c>
      <c r="AL133" s="262" t="e">
        <f>VLOOKUP(AA133,'PLAN INDICATIVO ORIGINAL '!$C$13:$M$343,12,0)</f>
        <v>#REF!</v>
      </c>
      <c r="AM133" s="270">
        <f t="shared" ref="AM133:AR133" si="243">+AF133*100</f>
        <v>100</v>
      </c>
      <c r="AN133" s="270">
        <f t="shared" si="243"/>
        <v>100</v>
      </c>
      <c r="AO133" s="270">
        <f t="shared" si="243"/>
        <v>100</v>
      </c>
      <c r="AP133" s="270">
        <f t="shared" si="243"/>
        <v>100</v>
      </c>
      <c r="AQ133" s="270">
        <f t="shared" si="243"/>
        <v>100</v>
      </c>
      <c r="AR133" s="270" t="e">
        <f t="shared" si="243"/>
        <v>#VALUE!</v>
      </c>
      <c r="AS133" s="264" t="s">
        <v>765</v>
      </c>
      <c r="AV133" s="214" t="s">
        <v>441</v>
      </c>
      <c r="AW133" s="214" t="s">
        <v>427</v>
      </c>
      <c r="AX133" s="214" t="s">
        <v>802</v>
      </c>
      <c r="BI133" s="254">
        <v>51</v>
      </c>
      <c r="BJ133" s="59" t="s">
        <v>427</v>
      </c>
    </row>
    <row r="134" spans="1:62" ht="60.75" customHeight="1" x14ac:dyDescent="0.25">
      <c r="A134" s="254">
        <v>51</v>
      </c>
      <c r="B134" s="254" t="str">
        <f t="shared" si="149"/>
        <v>P51</v>
      </c>
      <c r="C134" s="127" t="s">
        <v>65</v>
      </c>
      <c r="D134" s="288" t="s">
        <v>417</v>
      </c>
      <c r="E134" s="284" t="str">
        <f>+'PLAN INDICATIVO ORIGINAL '!$D$171</f>
        <v>GESTIÓN INSTITUCIONAL, JURIDICA Y DEFENSA</v>
      </c>
      <c r="F134" s="256" t="str">
        <f>+'PLAN INDICATIVO ORIGINAL '!$D$172</f>
        <v>PLANEACIÓN Y GESTIÓN</v>
      </c>
      <c r="G134" s="256" t="s">
        <v>425</v>
      </c>
      <c r="H134" s="257" t="str">
        <f>+'PLAN INDICATIVO ORIGINAL '!$D$173</f>
        <v>Implementar un modelo de planeación y gestión que articule la adopción de políticas, afiance la actuación administrativa,  facilite el cumplimiento de las metas institucionales y la prestación de servicios a la comunidad.</v>
      </c>
      <c r="I134" s="257" t="s">
        <v>801</v>
      </c>
      <c r="J134" s="265" t="str">
        <f>+'PLAN INDICATIVO ORIGINAL '!$D$174</f>
        <v>GESTIÓN MISIONAL Y DE GOBIERNO</v>
      </c>
      <c r="K134" s="265" t="s">
        <v>767</v>
      </c>
      <c r="L134" s="142" t="s">
        <v>429</v>
      </c>
      <c r="M134" s="266" t="str">
        <f>+'PLAN INDICATIVO ORIGINAL '!$E$174</f>
        <v>Porcentaje de cumplimiento del Plan de Direccionamiento Estratégico</v>
      </c>
      <c r="N134" s="267">
        <f>VLOOKUP(L134,'PLAN INDICATIVO ORIGINAL '!$C$13:$M$343,6,0)</f>
        <v>0.92</v>
      </c>
      <c r="O134" s="267">
        <f>VLOOKUP(L134,'PLAN INDICATIVO ORIGINAL '!$C$13:$M$343,7,0)</f>
        <v>0.95</v>
      </c>
      <c r="P134" s="267">
        <f>VLOOKUP(L134,'PLAN INDICATIVO ORIGINAL '!$C$13:$M$343,8,0)</f>
        <v>0.98</v>
      </c>
      <c r="Q134" s="267">
        <f>VLOOKUP(L134,'PLAN INDICATIVO ORIGINAL '!$C$13:$M$343,9,0)</f>
        <v>1</v>
      </c>
      <c r="R134" s="267">
        <f>VLOOKUP(L134,'PLAN INDICATIVO ORIGINAL '!$C$13:$M$343,10,0)</f>
        <v>1</v>
      </c>
      <c r="S134" s="267" t="str">
        <f>VLOOKUP(L134,'PLAN INDICATIVO ORIGINAL '!$C$13:$M$343,11,0)</f>
        <v>Porcentaje</v>
      </c>
      <c r="T134" s="259" t="e">
        <f>VLOOKUP(L134,'PLAN INDICATIVO ORIGINAL '!$C$13:$M$343,12,0)</f>
        <v>#REF!</v>
      </c>
      <c r="U134" s="259">
        <f t="shared" ref="U134:Z134" si="244">+N134*100</f>
        <v>92</v>
      </c>
      <c r="V134" s="259">
        <f t="shared" si="244"/>
        <v>95</v>
      </c>
      <c r="W134" s="259">
        <f t="shared" si="244"/>
        <v>98</v>
      </c>
      <c r="X134" s="259">
        <f t="shared" si="244"/>
        <v>100</v>
      </c>
      <c r="Y134" s="259">
        <f t="shared" si="244"/>
        <v>100</v>
      </c>
      <c r="Z134" s="259" t="e">
        <f t="shared" si="244"/>
        <v>#VALUE!</v>
      </c>
      <c r="AA134" s="254" t="str">
        <f>+'PLAN INDICATIVO ORIGINAL '!C181</f>
        <v>P51</v>
      </c>
      <c r="AB134" s="254" t="str">
        <f>+'PLAN INDICATIVO ORIGINAL '!D181</f>
        <v>Instrumentos para la operación Estadística del INPEC, adicionados e implementados.</v>
      </c>
      <c r="AC134" s="59" t="str">
        <f>VLOOKUP(AB134,'PLAN INDICATIVO ORIGINAL '!$D$12:$F$313,3,0)</f>
        <v>OFICINA ASESORA DE PLANEACIÓN</v>
      </c>
      <c r="AD134" s="59" t="str">
        <f>VLOOKUP(AB134,'PLAN INDICATIVO ORIGINAL '!$D$12:$F$313,3,0)</f>
        <v>OFICINA ASESORA DE PLANEACIÓN</v>
      </c>
      <c r="AE134" s="59" t="s">
        <v>802</v>
      </c>
      <c r="AF134" s="260">
        <f>VLOOKUP(AA134,'PLAN INDICATIVO ORIGINAL '!$C$13:$M$343,6,0)</f>
        <v>2</v>
      </c>
      <c r="AG134" s="261">
        <f>VLOOKUP(AA134,'PLAN INDICATIVO ORIGINAL '!$C$13:$M$343,7,0)</f>
        <v>1</v>
      </c>
      <c r="AH134" s="261">
        <f>VLOOKUP(AA134,'PLAN INDICATIVO ORIGINAL '!$C$13:$M$343,8,0)</f>
        <v>2</v>
      </c>
      <c r="AI134" s="261">
        <f>VLOOKUP(AA134,'PLAN INDICATIVO ORIGINAL '!$C$13:$M$343,9,0)</f>
        <v>1</v>
      </c>
      <c r="AJ134" s="261">
        <f>VLOOKUP(AA134,'PLAN INDICATIVO ORIGINAL '!$C$13:$M$343,10,0)</f>
        <v>6</v>
      </c>
      <c r="AK134" s="261" t="str">
        <f>VLOOKUP(AA134,'PLAN INDICATIVO ORIGINAL '!$C$13:$M$343,11,0)</f>
        <v>Número</v>
      </c>
      <c r="AL134" s="262" t="e">
        <f>VLOOKUP(AA134,'PLAN INDICATIVO ORIGINAL '!$C$13:$M$343,12,0)</f>
        <v>#REF!</v>
      </c>
      <c r="AM134" s="263">
        <f t="shared" ref="AM134:AR134" si="245">+AF134</f>
        <v>2</v>
      </c>
      <c r="AN134" s="263">
        <f t="shared" si="245"/>
        <v>1</v>
      </c>
      <c r="AO134" s="263">
        <f t="shared" si="245"/>
        <v>2</v>
      </c>
      <c r="AP134" s="263">
        <f t="shared" si="245"/>
        <v>1</v>
      </c>
      <c r="AQ134" s="263">
        <f t="shared" si="245"/>
        <v>6</v>
      </c>
      <c r="AR134" s="263" t="str">
        <f t="shared" si="245"/>
        <v>Número</v>
      </c>
      <c r="AS134" s="264" t="s">
        <v>765</v>
      </c>
      <c r="AV134" s="214" t="s">
        <v>443</v>
      </c>
      <c r="AW134" s="214" t="s">
        <v>427</v>
      </c>
      <c r="AX134" s="214" t="s">
        <v>802</v>
      </c>
      <c r="BI134" s="254">
        <v>242</v>
      </c>
      <c r="BJ134" s="59" t="s">
        <v>301</v>
      </c>
    </row>
    <row r="135" spans="1:62" ht="60.75" customHeight="1" x14ac:dyDescent="0.25">
      <c r="A135" s="254">
        <v>242</v>
      </c>
      <c r="B135" s="254" t="str">
        <f t="shared" si="149"/>
        <v>P242</v>
      </c>
      <c r="C135" s="127" t="s">
        <v>65</v>
      </c>
      <c r="D135" s="288" t="s">
        <v>417</v>
      </c>
      <c r="E135" s="284" t="str">
        <f>+'PLAN INDICATIVO ORIGINAL '!$D$171</f>
        <v>GESTIÓN INSTITUCIONAL, JURIDICA Y DEFENSA</v>
      </c>
      <c r="F135" s="256" t="str">
        <f>+'PLAN INDICATIVO ORIGINAL '!$D$172</f>
        <v>PLANEACIÓN Y GESTIÓN</v>
      </c>
      <c r="G135" s="256" t="s">
        <v>425</v>
      </c>
      <c r="H135" s="257" t="str">
        <f>+'PLAN INDICATIVO ORIGINAL '!$D$173</f>
        <v>Implementar un modelo de planeación y gestión que articule la adopción de políticas, afiance la actuación administrativa,  facilite el cumplimiento de las metas institucionales y la prestación de servicios a la comunidad.</v>
      </c>
      <c r="I135" s="257" t="s">
        <v>801</v>
      </c>
      <c r="J135" s="265" t="str">
        <f>+'PLAN INDICATIVO ORIGINAL '!$D$174</f>
        <v>GESTIÓN MISIONAL Y DE GOBIERNO</v>
      </c>
      <c r="K135" s="265" t="s">
        <v>767</v>
      </c>
      <c r="L135" s="142" t="s">
        <v>429</v>
      </c>
      <c r="M135" s="266" t="str">
        <f>+'PLAN INDICATIVO ORIGINAL '!$E$174</f>
        <v>Porcentaje de cumplimiento del Plan de Direccionamiento Estratégico</v>
      </c>
      <c r="N135" s="267">
        <f>VLOOKUP(L135,'PLAN INDICATIVO ORIGINAL '!$C$13:$M$343,6,0)</f>
        <v>0.92</v>
      </c>
      <c r="O135" s="267">
        <f>VLOOKUP(L135,'PLAN INDICATIVO ORIGINAL '!$C$13:$M$343,7,0)</f>
        <v>0.95</v>
      </c>
      <c r="P135" s="267">
        <f>VLOOKUP(L135,'PLAN INDICATIVO ORIGINAL '!$C$13:$M$343,8,0)</f>
        <v>0.98</v>
      </c>
      <c r="Q135" s="267">
        <f>VLOOKUP(L135,'PLAN INDICATIVO ORIGINAL '!$C$13:$M$343,9,0)</f>
        <v>1</v>
      </c>
      <c r="R135" s="267">
        <f>VLOOKUP(L135,'PLAN INDICATIVO ORIGINAL '!$C$13:$M$343,10,0)</f>
        <v>1</v>
      </c>
      <c r="S135" s="267" t="str">
        <f>VLOOKUP(L135,'PLAN INDICATIVO ORIGINAL '!$C$13:$M$343,11,0)</f>
        <v>Porcentaje</v>
      </c>
      <c r="T135" s="259" t="e">
        <f>VLOOKUP(L135,'PLAN INDICATIVO ORIGINAL '!$C$13:$M$343,12,0)</f>
        <v>#REF!</v>
      </c>
      <c r="U135" s="259">
        <f t="shared" ref="U135:Z135" si="246">+N135*100</f>
        <v>92</v>
      </c>
      <c r="V135" s="259">
        <f t="shared" si="246"/>
        <v>95</v>
      </c>
      <c r="W135" s="259">
        <f t="shared" si="246"/>
        <v>98</v>
      </c>
      <c r="X135" s="259">
        <f t="shared" si="246"/>
        <v>100</v>
      </c>
      <c r="Y135" s="259">
        <f t="shared" si="246"/>
        <v>100</v>
      </c>
      <c r="Z135" s="259" t="e">
        <f t="shared" si="246"/>
        <v>#VALUE!</v>
      </c>
      <c r="AA135" s="254" t="str">
        <f>+'PLAN INDICATIVO ORIGINAL '!C182</f>
        <v>P242</v>
      </c>
      <c r="AB135" s="254" t="str">
        <f>+'PLAN INDICATIVO ORIGINAL '!D182</f>
        <v xml:space="preserve">Plan Estratégico de Seguridad Vial elaborado </v>
      </c>
      <c r="AC135" s="59" t="str">
        <f>VLOOKUP(AB135,'PLAN INDICATIVO ORIGINAL '!$D$12:$F$313,3,0)</f>
        <v xml:space="preserve">DIRECCIÓN ESCUELA DE FORMACIÓN  </v>
      </c>
      <c r="AD135" s="59" t="str">
        <f>VLOOKUP(AB135,'PLAN INDICATIVO ORIGINAL '!$D$12:$F$313,3,0)</f>
        <v xml:space="preserve">DIRECCIÓN ESCUELA DE FORMACIÓN  </v>
      </c>
      <c r="AE135" s="59" t="s">
        <v>789</v>
      </c>
      <c r="AF135" s="260">
        <f>VLOOKUP(AA135,'PLAN INDICATIVO ORIGINAL '!$C$13:$M$343,6,0)</f>
        <v>0</v>
      </c>
      <c r="AG135" s="261">
        <f>VLOOKUP(AA135,'PLAN INDICATIVO ORIGINAL '!$C$13:$M$343,7,0)</f>
        <v>1</v>
      </c>
      <c r="AH135" s="261">
        <f>VLOOKUP(AA135,'PLAN INDICATIVO ORIGINAL '!$C$13:$M$343,8,0)</f>
        <v>0</v>
      </c>
      <c r="AI135" s="261">
        <f>VLOOKUP(AA135,'PLAN INDICATIVO ORIGINAL '!$C$13:$M$343,9,0)</f>
        <v>0</v>
      </c>
      <c r="AJ135" s="261">
        <f>VLOOKUP(AA135,'PLAN INDICATIVO ORIGINAL '!$C$13:$M$343,10,0)</f>
        <v>1</v>
      </c>
      <c r="AK135" s="261" t="str">
        <f>VLOOKUP(AA135,'PLAN INDICATIVO ORIGINAL '!$C$13:$M$343,11,0)</f>
        <v>Número</v>
      </c>
      <c r="AL135" s="262" t="e">
        <f>VLOOKUP(AA135,'PLAN INDICATIVO ORIGINAL '!$C$13:$M$343,12,0)</f>
        <v>#REF!</v>
      </c>
      <c r="AM135" s="263">
        <f t="shared" ref="AM135:AR135" si="247">+AF135</f>
        <v>0</v>
      </c>
      <c r="AN135" s="263">
        <f t="shared" si="247"/>
        <v>1</v>
      </c>
      <c r="AO135" s="263">
        <f t="shared" si="247"/>
        <v>0</v>
      </c>
      <c r="AP135" s="263">
        <f t="shared" si="247"/>
        <v>0</v>
      </c>
      <c r="AQ135" s="263">
        <f t="shared" si="247"/>
        <v>1</v>
      </c>
      <c r="AR135" s="263" t="str">
        <f t="shared" si="247"/>
        <v>Número</v>
      </c>
      <c r="AS135" s="264" t="s">
        <v>765</v>
      </c>
      <c r="AV135" s="214" t="s">
        <v>445</v>
      </c>
      <c r="AW135" s="214" t="s">
        <v>301</v>
      </c>
      <c r="AX135" s="214" t="s">
        <v>789</v>
      </c>
      <c r="BI135" s="254">
        <v>156</v>
      </c>
      <c r="BJ135" s="59" t="s">
        <v>427</v>
      </c>
    </row>
    <row r="136" spans="1:62" ht="60.75" customHeight="1" x14ac:dyDescent="0.25">
      <c r="A136" s="254">
        <v>156</v>
      </c>
      <c r="B136" s="254" t="str">
        <f t="shared" si="149"/>
        <v>P156</v>
      </c>
      <c r="C136" s="127" t="s">
        <v>65</v>
      </c>
      <c r="D136" s="288" t="s">
        <v>417</v>
      </c>
      <c r="E136" s="284" t="str">
        <f>+'PLAN INDICATIVO ORIGINAL '!$D$171</f>
        <v>GESTIÓN INSTITUCIONAL, JURIDICA Y DEFENSA</v>
      </c>
      <c r="F136" s="256" t="str">
        <f>+'PLAN INDICATIVO ORIGINAL '!$D$172</f>
        <v>PLANEACIÓN Y GESTIÓN</v>
      </c>
      <c r="G136" s="256" t="s">
        <v>425</v>
      </c>
      <c r="H136" s="257" t="str">
        <f>+'PLAN INDICATIVO ORIGINAL '!$D$173</f>
        <v>Implementar un modelo de planeación y gestión que articule la adopción de políticas, afiance la actuación administrativa,  facilite el cumplimiento de las metas institucionales y la prestación de servicios a la comunidad.</v>
      </c>
      <c r="I136" s="257" t="s">
        <v>801</v>
      </c>
      <c r="J136" s="265" t="str">
        <f>+'PLAN INDICATIVO ORIGINAL '!$D$174</f>
        <v>GESTIÓN MISIONAL Y DE GOBIERNO</v>
      </c>
      <c r="K136" s="265" t="s">
        <v>767</v>
      </c>
      <c r="L136" s="142" t="s">
        <v>429</v>
      </c>
      <c r="M136" s="266" t="str">
        <f>+'PLAN INDICATIVO ORIGINAL '!$E$174</f>
        <v>Porcentaje de cumplimiento del Plan de Direccionamiento Estratégico</v>
      </c>
      <c r="N136" s="267">
        <f>VLOOKUP(L136,'PLAN INDICATIVO ORIGINAL '!$C$13:$M$343,6,0)</f>
        <v>0.92</v>
      </c>
      <c r="O136" s="267">
        <f>VLOOKUP(L136,'PLAN INDICATIVO ORIGINAL '!$C$13:$M$343,7,0)</f>
        <v>0.95</v>
      </c>
      <c r="P136" s="267">
        <f>VLOOKUP(L136,'PLAN INDICATIVO ORIGINAL '!$C$13:$M$343,8,0)</f>
        <v>0.98</v>
      </c>
      <c r="Q136" s="267">
        <f>VLOOKUP(L136,'PLAN INDICATIVO ORIGINAL '!$C$13:$M$343,9,0)</f>
        <v>1</v>
      </c>
      <c r="R136" s="267">
        <f>VLOOKUP(L136,'PLAN INDICATIVO ORIGINAL '!$C$13:$M$343,10,0)</f>
        <v>1</v>
      </c>
      <c r="S136" s="267" t="str">
        <f>VLOOKUP(L136,'PLAN INDICATIVO ORIGINAL '!$C$13:$M$343,11,0)</f>
        <v>Porcentaje</v>
      </c>
      <c r="T136" s="259" t="e">
        <f>VLOOKUP(L136,'PLAN INDICATIVO ORIGINAL '!$C$13:$M$343,12,0)</f>
        <v>#REF!</v>
      </c>
      <c r="U136" s="259">
        <f t="shared" ref="U136:Z136" si="248">+N136*100</f>
        <v>92</v>
      </c>
      <c r="V136" s="259">
        <f t="shared" si="248"/>
        <v>95</v>
      </c>
      <c r="W136" s="259">
        <f t="shared" si="248"/>
        <v>98</v>
      </c>
      <c r="X136" s="259">
        <f t="shared" si="248"/>
        <v>100</v>
      </c>
      <c r="Y136" s="259">
        <f t="shared" si="248"/>
        <v>100</v>
      </c>
      <c r="Z136" s="259" t="e">
        <f t="shared" si="248"/>
        <v>#VALUE!</v>
      </c>
      <c r="AA136" s="254" t="str">
        <f>+'PLAN INDICATIVO ORIGINAL '!C184</f>
        <v>P156</v>
      </c>
      <c r="AB136" s="254" t="str">
        <f>+'PLAN INDICATIVO ORIGINAL '!D184</f>
        <v>Plan Anticorrupción y de Atención al Ciudadano Institucional elaborado y publicado en la WEB</v>
      </c>
      <c r="AC136" s="59" t="str">
        <f>VLOOKUP(AB136,'PLAN INDICATIVO ORIGINAL '!$D$12:$F$313,3,0)</f>
        <v>OFICINA ASESORA DE PLANEACIÓN</v>
      </c>
      <c r="AD136" s="59" t="str">
        <f>VLOOKUP(AB136,'PLAN INDICATIVO ORIGINAL '!$D$12:$F$313,3,0)</f>
        <v>OFICINA ASESORA DE PLANEACIÓN</v>
      </c>
      <c r="AE136" s="59" t="s">
        <v>802</v>
      </c>
      <c r="AF136" s="260">
        <f>VLOOKUP(AA136,'PLAN INDICATIVO ORIGINAL '!$C$13:$M$343,6,0)</f>
        <v>1</v>
      </c>
      <c r="AG136" s="261">
        <f>VLOOKUP(AA136,'PLAN INDICATIVO ORIGINAL '!$C$13:$M$343,7,0)</f>
        <v>1</v>
      </c>
      <c r="AH136" s="261">
        <f>VLOOKUP(AA136,'PLAN INDICATIVO ORIGINAL '!$C$13:$M$343,8,0)</f>
        <v>1</v>
      </c>
      <c r="AI136" s="261">
        <f>VLOOKUP(AA136,'PLAN INDICATIVO ORIGINAL '!$C$13:$M$343,9,0)</f>
        <v>1</v>
      </c>
      <c r="AJ136" s="261">
        <f>VLOOKUP(AA136,'PLAN INDICATIVO ORIGINAL '!$C$13:$M$343,10,0)</f>
        <v>1</v>
      </c>
      <c r="AK136" s="261" t="str">
        <f>VLOOKUP(AA136,'PLAN INDICATIVO ORIGINAL '!$C$13:$M$343,11,0)</f>
        <v>Número</v>
      </c>
      <c r="AL136" s="262" t="e">
        <f>VLOOKUP(AA136,'PLAN INDICATIVO ORIGINAL '!$C$13:$M$343,12,0)</f>
        <v>#REF!</v>
      </c>
      <c r="AM136" s="263">
        <f t="shared" ref="AM136:AR136" si="249">+AF136</f>
        <v>1</v>
      </c>
      <c r="AN136" s="263">
        <f t="shared" si="249"/>
        <v>1</v>
      </c>
      <c r="AO136" s="263">
        <f t="shared" si="249"/>
        <v>1</v>
      </c>
      <c r="AP136" s="263">
        <f t="shared" si="249"/>
        <v>1</v>
      </c>
      <c r="AQ136" s="263">
        <f t="shared" si="249"/>
        <v>1</v>
      </c>
      <c r="AR136" s="263" t="str">
        <f t="shared" si="249"/>
        <v>Número</v>
      </c>
      <c r="AS136" s="264"/>
      <c r="AV136" s="214" t="s">
        <v>450</v>
      </c>
      <c r="AW136" s="214" t="s">
        <v>427</v>
      </c>
      <c r="AX136" s="214" t="s">
        <v>802</v>
      </c>
      <c r="BI136" s="254">
        <v>251</v>
      </c>
      <c r="BJ136" s="59" t="s">
        <v>427</v>
      </c>
    </row>
    <row r="137" spans="1:62" ht="48" customHeight="1" x14ac:dyDescent="0.25">
      <c r="A137" s="254">
        <v>251</v>
      </c>
      <c r="B137" s="254" t="str">
        <f t="shared" si="149"/>
        <v>P251</v>
      </c>
      <c r="C137" s="127" t="s">
        <v>65</v>
      </c>
      <c r="D137" s="288" t="s">
        <v>417</v>
      </c>
      <c r="E137" s="284" t="str">
        <f>+'PLAN INDICATIVO ORIGINAL '!$D$171</f>
        <v>GESTIÓN INSTITUCIONAL, JURIDICA Y DEFENSA</v>
      </c>
      <c r="F137" s="256" t="str">
        <f>+'PLAN INDICATIVO ORIGINAL '!$D$172</f>
        <v>PLANEACIÓN Y GESTIÓN</v>
      </c>
      <c r="G137" s="256" t="s">
        <v>425</v>
      </c>
      <c r="H137" s="257" t="str">
        <f>+'PLAN INDICATIVO ORIGINAL '!$D$173</f>
        <v>Implementar un modelo de planeación y gestión que articule la adopción de políticas, afiance la actuación administrativa,  facilite el cumplimiento de las metas institucionales y la prestación de servicios a la comunidad.</v>
      </c>
      <c r="I137" s="257" t="s">
        <v>801</v>
      </c>
      <c r="J137" s="265" t="str">
        <f>+'PLAN INDICATIVO ORIGINAL '!$D$174</f>
        <v>GESTIÓN MISIONAL Y DE GOBIERNO</v>
      </c>
      <c r="K137" s="265" t="s">
        <v>767</v>
      </c>
      <c r="L137" s="142" t="s">
        <v>429</v>
      </c>
      <c r="M137" s="266" t="str">
        <f>+'PLAN INDICATIVO ORIGINAL '!$E$174</f>
        <v>Porcentaje de cumplimiento del Plan de Direccionamiento Estratégico</v>
      </c>
      <c r="N137" s="267">
        <f>VLOOKUP(L137,'PLAN INDICATIVO ORIGINAL '!$C$13:$M$343,6,0)</f>
        <v>0.92</v>
      </c>
      <c r="O137" s="267">
        <f>VLOOKUP(L137,'PLAN INDICATIVO ORIGINAL '!$C$13:$M$343,7,0)</f>
        <v>0.95</v>
      </c>
      <c r="P137" s="267">
        <f>VLOOKUP(L137,'PLAN INDICATIVO ORIGINAL '!$C$13:$M$343,8,0)</f>
        <v>0.98</v>
      </c>
      <c r="Q137" s="267">
        <f>VLOOKUP(L137,'PLAN INDICATIVO ORIGINAL '!$C$13:$M$343,9,0)</f>
        <v>1</v>
      </c>
      <c r="R137" s="267">
        <f>VLOOKUP(L137,'PLAN INDICATIVO ORIGINAL '!$C$13:$M$343,10,0)</f>
        <v>1</v>
      </c>
      <c r="S137" s="267" t="str">
        <f>VLOOKUP(L137,'PLAN INDICATIVO ORIGINAL '!$C$13:$M$343,11,0)</f>
        <v>Porcentaje</v>
      </c>
      <c r="T137" s="259" t="e">
        <f>VLOOKUP(L137,'PLAN INDICATIVO ORIGINAL '!$C$13:$M$343,12,0)</f>
        <v>#REF!</v>
      </c>
      <c r="U137" s="259">
        <f t="shared" ref="U137:Z137" si="250">+N137*100</f>
        <v>92</v>
      </c>
      <c r="V137" s="259">
        <f t="shared" si="250"/>
        <v>95</v>
      </c>
      <c r="W137" s="259">
        <f t="shared" si="250"/>
        <v>98</v>
      </c>
      <c r="X137" s="259">
        <f t="shared" si="250"/>
        <v>100</v>
      </c>
      <c r="Y137" s="259">
        <f t="shared" si="250"/>
        <v>100</v>
      </c>
      <c r="Z137" s="259" t="e">
        <f t="shared" si="250"/>
        <v>#VALUE!</v>
      </c>
      <c r="AA137" s="254" t="str">
        <f>+'PLAN INDICATIVO ORIGINAL '!C185</f>
        <v>P251</v>
      </c>
      <c r="AB137" s="254" t="str">
        <f>+'PLAN INDICATIVO ORIGINAL '!D185</f>
        <v>Mapa de riesgo de corrupción estructurado, divulgado, monitoreado y revisado</v>
      </c>
      <c r="AC137" s="59" t="str">
        <f>VLOOKUP(AB137,'PLAN INDICATIVO ORIGINAL '!$D$12:$F$313,3,0)</f>
        <v>OFICINA ASESORA DE PLANEACIÓN</v>
      </c>
      <c r="AD137" s="59" t="str">
        <f>VLOOKUP(AB137,'PLAN INDICATIVO ORIGINAL '!$D$12:$F$313,3,0)</f>
        <v>OFICINA ASESORA DE PLANEACIÓN</v>
      </c>
      <c r="AE137" s="59" t="s">
        <v>802</v>
      </c>
      <c r="AF137" s="268">
        <f>VLOOKUP(AA137,'PLAN INDICATIVO ORIGINAL '!$C$13:$M$343,6,0)</f>
        <v>0</v>
      </c>
      <c r="AG137" s="269">
        <f>VLOOKUP(AA137,'PLAN INDICATIVO ORIGINAL '!$C$13:$M$343,7,0)</f>
        <v>1</v>
      </c>
      <c r="AH137" s="269">
        <f>VLOOKUP(AA137,'PLAN INDICATIVO ORIGINAL '!$C$13:$M$343,8,0)</f>
        <v>1</v>
      </c>
      <c r="AI137" s="269">
        <f>VLOOKUP(AA137,'PLAN INDICATIVO ORIGINAL '!$C$13:$M$343,9,0)</f>
        <v>1</v>
      </c>
      <c r="AJ137" s="269">
        <f>VLOOKUP(AA137,'PLAN INDICATIVO ORIGINAL '!$C$13:$M$343,10,0)</f>
        <v>1</v>
      </c>
      <c r="AK137" s="269" t="str">
        <f>VLOOKUP(AA137,'PLAN INDICATIVO ORIGINAL '!$C$13:$M$343,11,0)</f>
        <v>Porcentaje</v>
      </c>
      <c r="AL137" s="262" t="e">
        <f>VLOOKUP(AA137,'PLAN INDICATIVO ORIGINAL '!$C$13:$M$343,12,0)</f>
        <v>#REF!</v>
      </c>
      <c r="AM137" s="263">
        <f t="shared" ref="AM137:AR137" si="251">+AF137</f>
        <v>0</v>
      </c>
      <c r="AN137" s="263">
        <f t="shared" si="251"/>
        <v>1</v>
      </c>
      <c r="AO137" s="263">
        <f t="shared" si="251"/>
        <v>1</v>
      </c>
      <c r="AP137" s="263">
        <f t="shared" si="251"/>
        <v>1</v>
      </c>
      <c r="AQ137" s="263">
        <f t="shared" si="251"/>
        <v>1</v>
      </c>
      <c r="AR137" s="263" t="str">
        <f t="shared" si="251"/>
        <v>Porcentaje</v>
      </c>
      <c r="AS137" s="264"/>
      <c r="AV137" s="214" t="s">
        <v>452</v>
      </c>
      <c r="AW137" s="214" t="s">
        <v>427</v>
      </c>
      <c r="AX137" s="214" t="s">
        <v>802</v>
      </c>
      <c r="BI137" s="254">
        <v>37</v>
      </c>
      <c r="BJ137" s="59" t="s">
        <v>427</v>
      </c>
    </row>
    <row r="138" spans="1:62" ht="48" customHeight="1" x14ac:dyDescent="0.25">
      <c r="A138" s="254">
        <v>37</v>
      </c>
      <c r="B138" s="254" t="str">
        <f t="shared" si="149"/>
        <v>P37</v>
      </c>
      <c r="C138" s="127" t="s">
        <v>33</v>
      </c>
      <c r="D138" s="288" t="s">
        <v>417</v>
      </c>
      <c r="E138" s="284" t="str">
        <f>+'PLAN INDICATIVO ORIGINAL '!$D$171</f>
        <v>GESTIÓN INSTITUCIONAL, JURIDICA Y DEFENSA</v>
      </c>
      <c r="F138" s="256" t="str">
        <f>+'PLAN INDICATIVO ORIGINAL '!$D$172</f>
        <v>PLANEACIÓN Y GESTIÓN</v>
      </c>
      <c r="G138" s="256" t="s">
        <v>425</v>
      </c>
      <c r="H138" s="257" t="str">
        <f>+'PLAN INDICATIVO ORIGINAL '!$D$173</f>
        <v>Implementar un modelo de planeación y gestión que articule la adopción de políticas, afiance la actuación administrativa,  facilite el cumplimiento de las metas institucionales y la prestación de servicios a la comunidad.</v>
      </c>
      <c r="I138" s="257" t="s">
        <v>803</v>
      </c>
      <c r="J138" s="179" t="s">
        <v>448</v>
      </c>
      <c r="K138" s="142" t="s">
        <v>763</v>
      </c>
      <c r="L138" s="142" t="str">
        <f>+'PLAN INDICATIVO ORIGINAL '!$C$183</f>
        <v>I25</v>
      </c>
      <c r="M138" s="266" t="str">
        <f>+'PLAN INDICATIVO ORIGINAL '!$E$183</f>
        <v>Porcentaje del Índice de Transparencia Nacional</v>
      </c>
      <c r="N138" s="267">
        <f>VLOOKUP(L138,'PLAN INDICATIVO ORIGINAL '!$C$13:$M$343,6,0)</f>
        <v>0.6</v>
      </c>
      <c r="O138" s="267">
        <f>VLOOKUP(L138,'PLAN INDICATIVO ORIGINAL '!$C$13:$M$343,7,0)</f>
        <v>0.65</v>
      </c>
      <c r="P138" s="267">
        <f>VLOOKUP(L138,'PLAN INDICATIVO ORIGINAL '!$C$13:$M$343,8,0)</f>
        <v>0.7</v>
      </c>
      <c r="Q138" s="267">
        <f>VLOOKUP(L138,'PLAN INDICATIVO ORIGINAL '!$C$13:$M$343,9,0)</f>
        <v>0.74</v>
      </c>
      <c r="R138" s="267">
        <f>VLOOKUP(L138,'PLAN INDICATIVO ORIGINAL '!$C$13:$M$343,10,0)</f>
        <v>0.74</v>
      </c>
      <c r="S138" s="267" t="str">
        <f>VLOOKUP(L138,'PLAN INDICATIVO ORIGINAL '!$C$13:$M$343,11,0)</f>
        <v>Porcentaje</v>
      </c>
      <c r="T138" s="259" t="e">
        <f>VLOOKUP(L138,'PLAN INDICATIVO ORIGINAL '!$C$13:$M$343,12,0)</f>
        <v>#REF!</v>
      </c>
      <c r="U138" s="259">
        <f t="shared" ref="U138:Z138" si="252">+N138*100</f>
        <v>60</v>
      </c>
      <c r="V138" s="259">
        <f t="shared" si="252"/>
        <v>65</v>
      </c>
      <c r="W138" s="259">
        <f t="shared" si="252"/>
        <v>70</v>
      </c>
      <c r="X138" s="259">
        <f t="shared" si="252"/>
        <v>74</v>
      </c>
      <c r="Y138" s="259">
        <f t="shared" si="252"/>
        <v>74</v>
      </c>
      <c r="Z138" s="259" t="e">
        <f t="shared" si="252"/>
        <v>#VALUE!</v>
      </c>
      <c r="AA138" s="254" t="str">
        <f>+'PLAN INDICATIVO ORIGINAL '!C186</f>
        <v>P37</v>
      </c>
      <c r="AB138" s="254" t="str">
        <f>+'PLAN INDICATIVO ORIGINAL '!D186</f>
        <v xml:space="preserve">Estrategias para soportar la Transparencia, participación y servicio al Ciudadano presentadas </v>
      </c>
      <c r="AC138" s="59" t="str">
        <f>VLOOKUP(AB138,'PLAN INDICATIVO ORIGINAL '!$D$12:$F$313,3,0)</f>
        <v>OFICINA ASESORA DE PLANEACIÓN</v>
      </c>
      <c r="AD138" s="59" t="str">
        <f>VLOOKUP(AB138,'PLAN INDICATIVO ORIGINAL '!$D$12:$F$313,3,0)</f>
        <v>OFICINA ASESORA DE PLANEACIÓN</v>
      </c>
      <c r="AE138" s="59" t="s">
        <v>802</v>
      </c>
      <c r="AF138" s="260">
        <f>VLOOKUP(AA138,'PLAN INDICATIVO ORIGINAL '!$C$13:$M$343,6,0)</f>
        <v>4</v>
      </c>
      <c r="AG138" s="261">
        <f>VLOOKUP(AA138,'PLAN INDICATIVO ORIGINAL '!$C$13:$M$343,7,0)</f>
        <v>3</v>
      </c>
      <c r="AH138" s="261">
        <f>VLOOKUP(AA138,'PLAN INDICATIVO ORIGINAL '!$C$13:$M$343,8,0)</f>
        <v>3</v>
      </c>
      <c r="AI138" s="261">
        <f>VLOOKUP(AA138,'PLAN INDICATIVO ORIGINAL '!$C$13:$M$343,9,0)</f>
        <v>3</v>
      </c>
      <c r="AJ138" s="261">
        <f>VLOOKUP(AA138,'PLAN INDICATIVO ORIGINAL '!$C$13:$M$343,10,0)</f>
        <v>4</v>
      </c>
      <c r="AK138" s="261" t="str">
        <f>VLOOKUP(AA138,'PLAN INDICATIVO ORIGINAL '!$C$13:$M$343,11,0)</f>
        <v>Número</v>
      </c>
      <c r="AL138" s="262" t="e">
        <f>VLOOKUP(AA138,'PLAN INDICATIVO ORIGINAL '!$C$13:$M$343,12,0)</f>
        <v>#REF!</v>
      </c>
      <c r="AM138" s="263">
        <f t="shared" ref="AM138:AR138" si="253">+AF138</f>
        <v>4</v>
      </c>
      <c r="AN138" s="263">
        <f t="shared" si="253"/>
        <v>3</v>
      </c>
      <c r="AO138" s="263">
        <f t="shared" si="253"/>
        <v>3</v>
      </c>
      <c r="AP138" s="263">
        <f t="shared" si="253"/>
        <v>3</v>
      </c>
      <c r="AQ138" s="263">
        <f t="shared" si="253"/>
        <v>4</v>
      </c>
      <c r="AR138" s="263" t="str">
        <f t="shared" si="253"/>
        <v>Número</v>
      </c>
      <c r="AS138" s="264" t="s">
        <v>765</v>
      </c>
      <c r="AV138" s="214" t="s">
        <v>454</v>
      </c>
      <c r="AW138" s="214" t="s">
        <v>427</v>
      </c>
      <c r="AX138" s="214" t="s">
        <v>802</v>
      </c>
      <c r="BI138" s="254">
        <v>157</v>
      </c>
      <c r="BJ138" s="59" t="s">
        <v>427</v>
      </c>
    </row>
    <row r="139" spans="1:62" ht="48" customHeight="1" x14ac:dyDescent="0.25">
      <c r="A139" s="254">
        <v>157</v>
      </c>
      <c r="B139" s="254" t="str">
        <f t="shared" si="149"/>
        <v>P157</v>
      </c>
      <c r="C139" s="127" t="s">
        <v>36</v>
      </c>
      <c r="D139" s="288" t="s">
        <v>417</v>
      </c>
      <c r="E139" s="284" t="str">
        <f>+'PLAN INDICATIVO ORIGINAL '!$D$171</f>
        <v>GESTIÓN INSTITUCIONAL, JURIDICA Y DEFENSA</v>
      </c>
      <c r="F139" s="256" t="str">
        <f>+'PLAN INDICATIVO ORIGINAL '!$D$172</f>
        <v>PLANEACIÓN Y GESTIÓN</v>
      </c>
      <c r="G139" s="256" t="s">
        <v>425</v>
      </c>
      <c r="H139" s="257" t="str">
        <f>+'PLAN INDICATIVO ORIGINAL '!$D$173</f>
        <v>Implementar un modelo de planeación y gestión que articule la adopción de políticas, afiance la actuación administrativa,  facilite el cumplimiento de las metas institucionales y la prestación de servicios a la comunidad.</v>
      </c>
      <c r="I139" s="257" t="s">
        <v>803</v>
      </c>
      <c r="J139" s="179" t="s">
        <v>448</v>
      </c>
      <c r="K139" s="142" t="s">
        <v>763</v>
      </c>
      <c r="L139" s="142" t="str">
        <f>+'PLAN INDICATIVO ORIGINAL '!$C$183</f>
        <v>I25</v>
      </c>
      <c r="M139" s="266" t="str">
        <f>+'PLAN INDICATIVO ORIGINAL '!$E$183</f>
        <v>Porcentaje del Índice de Transparencia Nacional</v>
      </c>
      <c r="N139" s="267">
        <f>VLOOKUP(L139,'PLAN INDICATIVO ORIGINAL '!$C$13:$M$343,6,0)</f>
        <v>0.6</v>
      </c>
      <c r="O139" s="267">
        <f>VLOOKUP(L139,'PLAN INDICATIVO ORIGINAL '!$C$13:$M$343,7,0)</f>
        <v>0.65</v>
      </c>
      <c r="P139" s="267">
        <f>VLOOKUP(L139,'PLAN INDICATIVO ORIGINAL '!$C$13:$M$343,8,0)</f>
        <v>0.7</v>
      </c>
      <c r="Q139" s="267">
        <f>VLOOKUP(L139,'PLAN INDICATIVO ORIGINAL '!$C$13:$M$343,9,0)</f>
        <v>0.74</v>
      </c>
      <c r="R139" s="267">
        <f>VLOOKUP(L139,'PLAN INDICATIVO ORIGINAL '!$C$13:$M$343,10,0)</f>
        <v>0.74</v>
      </c>
      <c r="S139" s="267" t="str">
        <f>VLOOKUP(L139,'PLAN INDICATIVO ORIGINAL '!$C$13:$M$343,11,0)</f>
        <v>Porcentaje</v>
      </c>
      <c r="T139" s="259" t="e">
        <f>VLOOKUP(L139,'PLAN INDICATIVO ORIGINAL '!$C$13:$M$343,12,0)</f>
        <v>#REF!</v>
      </c>
      <c r="U139" s="259">
        <f t="shared" ref="U139:Z139" si="254">+N139*100</f>
        <v>60</v>
      </c>
      <c r="V139" s="259">
        <f t="shared" si="254"/>
        <v>65</v>
      </c>
      <c r="W139" s="259">
        <f t="shared" si="254"/>
        <v>70</v>
      </c>
      <c r="X139" s="259">
        <f t="shared" si="254"/>
        <v>74</v>
      </c>
      <c r="Y139" s="259">
        <f t="shared" si="254"/>
        <v>74</v>
      </c>
      <c r="Z139" s="259" t="e">
        <f t="shared" si="254"/>
        <v>#VALUE!</v>
      </c>
      <c r="AA139" s="115" t="str">
        <f>+'PLAN INDICATIVO ORIGINAL '!C187</f>
        <v>P157</v>
      </c>
      <c r="AB139" s="254" t="str">
        <f>+'PLAN INDICATIVO ORIGINAL '!D187</f>
        <v>Estrategia Gobierno en Línea implementada</v>
      </c>
      <c r="AC139" s="59" t="str">
        <f>VLOOKUP(AB139,'PLAN INDICATIVO ORIGINAL '!$D$12:$F$313,3,0)</f>
        <v>OFICINA ASESORA DE PLANEACIÓN</v>
      </c>
      <c r="AD139" s="59" t="str">
        <f>VLOOKUP(AB139,'PLAN INDICATIVO ORIGINAL '!$D$12:$F$313,3,0)</f>
        <v>OFICINA ASESORA DE PLANEACIÓN</v>
      </c>
      <c r="AE139" s="59" t="s">
        <v>802</v>
      </c>
      <c r="AF139" s="268">
        <f>VLOOKUP(AA139,'PLAN INDICATIVO ORIGINAL '!$C$13:$M$343,6,0)</f>
        <v>0.52</v>
      </c>
      <c r="AG139" s="269">
        <f>VLOOKUP(AA139,'PLAN INDICATIVO ORIGINAL '!$C$13:$M$343,7,0)</f>
        <v>0.53</v>
      </c>
      <c r="AH139" s="269">
        <f>VLOOKUP(AA139,'PLAN INDICATIVO ORIGINAL '!$C$13:$M$343,8,0)</f>
        <v>0.54</v>
      </c>
      <c r="AI139" s="269">
        <f>VLOOKUP(AA139,'PLAN INDICATIVO ORIGINAL '!$C$13:$M$343,9,0)</f>
        <v>0.55000000000000004</v>
      </c>
      <c r="AJ139" s="269">
        <f>VLOOKUP(AA139,'PLAN INDICATIVO ORIGINAL '!$C$13:$M$343,10,0)</f>
        <v>0.55000000000000004</v>
      </c>
      <c r="AK139" s="269" t="str">
        <f>VLOOKUP(AA139,'PLAN INDICATIVO ORIGINAL '!$C$13:$M$343,11,0)</f>
        <v>Porcentaje</v>
      </c>
      <c r="AL139" s="262" t="e">
        <f>VLOOKUP(AA139,'PLAN INDICATIVO ORIGINAL '!$C$13:$M$343,12,0)</f>
        <v>#REF!</v>
      </c>
      <c r="AM139" s="270">
        <f t="shared" ref="AM139:AR139" si="255">+AF139*100</f>
        <v>52</v>
      </c>
      <c r="AN139" s="270">
        <f t="shared" si="255"/>
        <v>53</v>
      </c>
      <c r="AO139" s="270">
        <f t="shared" si="255"/>
        <v>54</v>
      </c>
      <c r="AP139" s="270">
        <f t="shared" si="255"/>
        <v>55.000000000000007</v>
      </c>
      <c r="AQ139" s="270">
        <f t="shared" si="255"/>
        <v>55.000000000000007</v>
      </c>
      <c r="AR139" s="270" t="e">
        <f t="shared" si="255"/>
        <v>#VALUE!</v>
      </c>
      <c r="AS139" s="264" t="s">
        <v>765</v>
      </c>
      <c r="AV139" s="214" t="s">
        <v>456</v>
      </c>
      <c r="AW139" s="214" t="s">
        <v>427</v>
      </c>
      <c r="AX139" s="214" t="s">
        <v>802</v>
      </c>
      <c r="BI139" s="254">
        <v>158</v>
      </c>
      <c r="BJ139" s="59" t="s">
        <v>460</v>
      </c>
    </row>
    <row r="140" spans="1:62" ht="48" customHeight="1" x14ac:dyDescent="0.25">
      <c r="A140" s="254">
        <v>158</v>
      </c>
      <c r="B140" s="254" t="str">
        <f t="shared" si="149"/>
        <v>P158</v>
      </c>
      <c r="C140" s="127" t="s">
        <v>36</v>
      </c>
      <c r="D140" s="288" t="s">
        <v>417</v>
      </c>
      <c r="E140" s="284" t="str">
        <f>+'PLAN INDICATIVO ORIGINAL '!$D$171</f>
        <v>GESTIÓN INSTITUCIONAL, JURIDICA Y DEFENSA</v>
      </c>
      <c r="F140" s="256" t="str">
        <f>+'PLAN INDICATIVO ORIGINAL '!$D$172</f>
        <v>PLANEACIÓN Y GESTIÓN</v>
      </c>
      <c r="G140" s="256" t="s">
        <v>425</v>
      </c>
      <c r="H140" s="257" t="str">
        <f>+'PLAN INDICATIVO ORIGINAL '!$D$173</f>
        <v>Implementar un modelo de planeación y gestión que articule la adopción de políticas, afiance la actuación administrativa,  facilite el cumplimiento de las metas institucionales y la prestación de servicios a la comunidad.</v>
      </c>
      <c r="I140" s="257" t="s">
        <v>803</v>
      </c>
      <c r="J140" s="179" t="s">
        <v>448</v>
      </c>
      <c r="K140" s="142" t="s">
        <v>763</v>
      </c>
      <c r="L140" s="142" t="str">
        <f>+'PLAN INDICATIVO ORIGINAL '!$C$183</f>
        <v>I25</v>
      </c>
      <c r="M140" s="266" t="str">
        <f>+'PLAN INDICATIVO ORIGINAL '!$E$183</f>
        <v>Porcentaje del Índice de Transparencia Nacional</v>
      </c>
      <c r="N140" s="267">
        <f>VLOOKUP(L140,'PLAN INDICATIVO ORIGINAL '!$C$13:$M$343,6,0)</f>
        <v>0.6</v>
      </c>
      <c r="O140" s="267">
        <f>VLOOKUP(L140,'PLAN INDICATIVO ORIGINAL '!$C$13:$M$343,7,0)</f>
        <v>0.65</v>
      </c>
      <c r="P140" s="267">
        <f>VLOOKUP(L140,'PLAN INDICATIVO ORIGINAL '!$C$13:$M$343,8,0)</f>
        <v>0.7</v>
      </c>
      <c r="Q140" s="267">
        <f>VLOOKUP(L140,'PLAN INDICATIVO ORIGINAL '!$C$13:$M$343,9,0)</f>
        <v>0.74</v>
      </c>
      <c r="R140" s="267">
        <f>VLOOKUP(L140,'PLAN INDICATIVO ORIGINAL '!$C$13:$M$343,10,0)</f>
        <v>0.74</v>
      </c>
      <c r="S140" s="267" t="str">
        <f>VLOOKUP(L140,'PLAN INDICATIVO ORIGINAL '!$C$13:$M$343,11,0)</f>
        <v>Porcentaje</v>
      </c>
      <c r="T140" s="259" t="e">
        <f>VLOOKUP(L140,'PLAN INDICATIVO ORIGINAL '!$C$13:$M$343,12,0)</f>
        <v>#REF!</v>
      </c>
      <c r="U140" s="259">
        <f t="shared" ref="U140:Z140" si="256">+N140*100</f>
        <v>60</v>
      </c>
      <c r="V140" s="259">
        <f t="shared" si="256"/>
        <v>65</v>
      </c>
      <c r="W140" s="259">
        <f t="shared" si="256"/>
        <v>70</v>
      </c>
      <c r="X140" s="259">
        <f t="shared" si="256"/>
        <v>74</v>
      </c>
      <c r="Y140" s="259">
        <f t="shared" si="256"/>
        <v>74</v>
      </c>
      <c r="Z140" s="259" t="e">
        <f t="shared" si="256"/>
        <v>#VALUE!</v>
      </c>
      <c r="AA140" s="115" t="str">
        <f>+'PLAN INDICATIVO ORIGINAL '!C188</f>
        <v>P158</v>
      </c>
      <c r="AB140" s="254" t="str">
        <f>+'PLAN INDICATIVO ORIGINAL '!D188</f>
        <v>Celebración Día de la Transparencia.</v>
      </c>
      <c r="AC140" s="59" t="str">
        <f>VLOOKUP(AB140,'PLAN INDICATIVO ORIGINAL '!$D$12:$F$313,3,0)</f>
        <v>DIRECCIÓN DE GESTIÓN CORPORATIVA</v>
      </c>
      <c r="AD140" s="59" t="str">
        <f>VLOOKUP(AB140,'PLAN INDICATIVO ORIGINAL '!$D$12:$F$313,3,0)</f>
        <v>DIRECCIÓN DE GESTIÓN CORPORATIVA</v>
      </c>
      <c r="AE140" s="59" t="s">
        <v>804</v>
      </c>
      <c r="AF140" s="260">
        <f>VLOOKUP(AA140,'PLAN INDICATIVO ORIGINAL '!$C$13:$M$343,6,0)</f>
        <v>1</v>
      </c>
      <c r="AG140" s="261">
        <f>VLOOKUP(AA140,'PLAN INDICATIVO ORIGINAL '!$C$13:$M$343,7,0)</f>
        <v>1</v>
      </c>
      <c r="AH140" s="261">
        <f>VLOOKUP(AA140,'PLAN INDICATIVO ORIGINAL '!$C$13:$M$343,8,0)</f>
        <v>1</v>
      </c>
      <c r="AI140" s="261">
        <f>VLOOKUP(AA140,'PLAN INDICATIVO ORIGINAL '!$C$13:$M$343,9,0)</f>
        <v>1</v>
      </c>
      <c r="AJ140" s="261">
        <f>VLOOKUP(AA140,'PLAN INDICATIVO ORIGINAL '!$C$13:$M$343,10,0)</f>
        <v>1</v>
      </c>
      <c r="AK140" s="261" t="str">
        <f>VLOOKUP(AA140,'PLAN INDICATIVO ORIGINAL '!$C$13:$M$343,11,0)</f>
        <v>Número</v>
      </c>
      <c r="AL140" s="262" t="e">
        <f>VLOOKUP(AA140,'PLAN INDICATIVO ORIGINAL '!$C$13:$M$343,12,0)</f>
        <v>#REF!</v>
      </c>
      <c r="AM140" s="263">
        <f t="shared" ref="AM140:AR140" si="257">+AF140</f>
        <v>1</v>
      </c>
      <c r="AN140" s="263">
        <f t="shared" si="257"/>
        <v>1</v>
      </c>
      <c r="AO140" s="263">
        <f t="shared" si="257"/>
        <v>1</v>
      </c>
      <c r="AP140" s="263">
        <f t="shared" si="257"/>
        <v>1</v>
      </c>
      <c r="AQ140" s="263">
        <f t="shared" si="257"/>
        <v>1</v>
      </c>
      <c r="AR140" s="263" t="str">
        <f t="shared" si="257"/>
        <v>Número</v>
      </c>
      <c r="AS140" s="264" t="s">
        <v>765</v>
      </c>
      <c r="AV140" s="214" t="s">
        <v>458</v>
      </c>
      <c r="AW140" s="214" t="s">
        <v>460</v>
      </c>
      <c r="AX140" s="214" t="s">
        <v>804</v>
      </c>
      <c r="BI140" s="254">
        <v>159</v>
      </c>
      <c r="BJ140" s="59" t="s">
        <v>427</v>
      </c>
    </row>
    <row r="141" spans="1:62" ht="48" customHeight="1" x14ac:dyDescent="0.25">
      <c r="A141" s="254">
        <v>159</v>
      </c>
      <c r="B141" s="254" t="str">
        <f t="shared" si="149"/>
        <v>P159</v>
      </c>
      <c r="C141" s="121" t="s">
        <v>50</v>
      </c>
      <c r="D141" s="288" t="s">
        <v>417</v>
      </c>
      <c r="E141" s="284" t="str">
        <f>+'PLAN INDICATIVO ORIGINAL '!$D$171</f>
        <v>GESTIÓN INSTITUCIONAL, JURIDICA Y DEFENSA</v>
      </c>
      <c r="F141" s="256" t="str">
        <f>+'PLAN INDICATIVO ORIGINAL '!$D$172</f>
        <v>PLANEACIÓN Y GESTIÓN</v>
      </c>
      <c r="G141" s="256" t="s">
        <v>425</v>
      </c>
      <c r="H141" s="257" t="str">
        <f>+'PLAN INDICATIVO ORIGINAL '!$D$173</f>
        <v>Implementar un modelo de planeación y gestión que articule la adopción de políticas, afiance la actuación administrativa,  facilite el cumplimiento de las metas institucionales y la prestación de servicios a la comunidad.</v>
      </c>
      <c r="I141" s="257" t="s">
        <v>803</v>
      </c>
      <c r="J141" s="179" t="s">
        <v>448</v>
      </c>
      <c r="K141" s="142" t="s">
        <v>763</v>
      </c>
      <c r="L141" s="142" t="str">
        <f>+'PLAN INDICATIVO ORIGINAL '!$C$183</f>
        <v>I25</v>
      </c>
      <c r="M141" s="266" t="str">
        <f>+'PLAN INDICATIVO ORIGINAL '!$E$183</f>
        <v>Porcentaje del Índice de Transparencia Nacional</v>
      </c>
      <c r="N141" s="267">
        <f>VLOOKUP(L141,'PLAN INDICATIVO ORIGINAL '!$C$13:$M$343,6,0)</f>
        <v>0.6</v>
      </c>
      <c r="O141" s="267">
        <f>VLOOKUP(L141,'PLAN INDICATIVO ORIGINAL '!$C$13:$M$343,7,0)</f>
        <v>0.65</v>
      </c>
      <c r="P141" s="267">
        <f>VLOOKUP(L141,'PLAN INDICATIVO ORIGINAL '!$C$13:$M$343,8,0)</f>
        <v>0.7</v>
      </c>
      <c r="Q141" s="267">
        <f>VLOOKUP(L141,'PLAN INDICATIVO ORIGINAL '!$C$13:$M$343,9,0)</f>
        <v>0.74</v>
      </c>
      <c r="R141" s="267">
        <f>VLOOKUP(L141,'PLAN INDICATIVO ORIGINAL '!$C$13:$M$343,10,0)</f>
        <v>0.74</v>
      </c>
      <c r="S141" s="267" t="str">
        <f>VLOOKUP(L141,'PLAN INDICATIVO ORIGINAL '!$C$13:$M$343,11,0)</f>
        <v>Porcentaje</v>
      </c>
      <c r="T141" s="259" t="e">
        <f>VLOOKUP(L141,'PLAN INDICATIVO ORIGINAL '!$C$13:$M$343,12,0)</f>
        <v>#REF!</v>
      </c>
      <c r="U141" s="259">
        <f t="shared" ref="U141:Z141" si="258">+N141*100</f>
        <v>60</v>
      </c>
      <c r="V141" s="259">
        <f t="shared" si="258"/>
        <v>65</v>
      </c>
      <c r="W141" s="259">
        <f t="shared" si="258"/>
        <v>70</v>
      </c>
      <c r="X141" s="259">
        <f t="shared" si="258"/>
        <v>74</v>
      </c>
      <c r="Y141" s="259">
        <f t="shared" si="258"/>
        <v>74</v>
      </c>
      <c r="Z141" s="259" t="e">
        <f t="shared" si="258"/>
        <v>#VALUE!</v>
      </c>
      <c r="AA141" s="115" t="str">
        <f>+'PLAN INDICATIVO ORIGINAL '!C189</f>
        <v>P159</v>
      </c>
      <c r="AB141" s="254" t="str">
        <f>+'PLAN INDICATIVO ORIGINAL '!D189</f>
        <v>Ejercicio de rendición de cuentas realizado</v>
      </c>
      <c r="AC141" s="59" t="str">
        <f>VLOOKUP(AB141,'PLAN INDICATIVO ORIGINAL '!$D$12:$F$313,3,0)</f>
        <v>OFICINA ASESORA DE PLANEACIÓN</v>
      </c>
      <c r="AD141" s="59" t="str">
        <f>VLOOKUP(AB141,'PLAN INDICATIVO ORIGINAL '!$D$12:$F$313,3,0)</f>
        <v>OFICINA ASESORA DE PLANEACIÓN</v>
      </c>
      <c r="AE141" s="59" t="s">
        <v>802</v>
      </c>
      <c r="AF141" s="260">
        <f>VLOOKUP(AA141,'PLAN INDICATIVO ORIGINAL '!$C$13:$M$343,6,0)</f>
        <v>1</v>
      </c>
      <c r="AG141" s="261">
        <f>VLOOKUP(AA141,'PLAN INDICATIVO ORIGINAL '!$C$13:$M$343,7,0)</f>
        <v>1</v>
      </c>
      <c r="AH141" s="261">
        <f>VLOOKUP(AA141,'PLAN INDICATIVO ORIGINAL '!$C$13:$M$343,8,0)</f>
        <v>1</v>
      </c>
      <c r="AI141" s="261">
        <f>VLOOKUP(AA141,'PLAN INDICATIVO ORIGINAL '!$C$13:$M$343,9,0)</f>
        <v>1</v>
      </c>
      <c r="AJ141" s="261">
        <f>VLOOKUP(AA141,'PLAN INDICATIVO ORIGINAL '!$C$13:$M$343,10,0)</f>
        <v>1</v>
      </c>
      <c r="AK141" s="261" t="str">
        <f>VLOOKUP(AA141,'PLAN INDICATIVO ORIGINAL '!$C$13:$M$343,11,0)</f>
        <v>Número</v>
      </c>
      <c r="AL141" s="262" t="e">
        <f>VLOOKUP(AA141,'PLAN INDICATIVO ORIGINAL '!$C$13:$M$343,12,0)</f>
        <v>#REF!</v>
      </c>
      <c r="AM141" s="263">
        <f t="shared" ref="AM141:AR141" si="259">+AF141</f>
        <v>1</v>
      </c>
      <c r="AN141" s="263">
        <f t="shared" si="259"/>
        <v>1</v>
      </c>
      <c r="AO141" s="263">
        <f t="shared" si="259"/>
        <v>1</v>
      </c>
      <c r="AP141" s="263">
        <f t="shared" si="259"/>
        <v>1</v>
      </c>
      <c r="AQ141" s="263">
        <f t="shared" si="259"/>
        <v>1</v>
      </c>
      <c r="AR141" s="263" t="str">
        <f t="shared" si="259"/>
        <v>Número</v>
      </c>
      <c r="AS141" s="264" t="s">
        <v>765</v>
      </c>
      <c r="AV141" s="214" t="s">
        <v>461</v>
      </c>
      <c r="AW141" s="214" t="s">
        <v>427</v>
      </c>
      <c r="AX141" s="214" t="s">
        <v>802</v>
      </c>
      <c r="BI141" s="254">
        <v>249</v>
      </c>
      <c r="BJ141" s="59" t="s">
        <v>465</v>
      </c>
    </row>
    <row r="142" spans="1:62" ht="48" customHeight="1" x14ac:dyDescent="0.25">
      <c r="A142" s="254">
        <v>249</v>
      </c>
      <c r="B142" s="254" t="str">
        <f t="shared" si="149"/>
        <v>P254</v>
      </c>
      <c r="C142" s="121" t="s">
        <v>50</v>
      </c>
      <c r="D142" s="288" t="s">
        <v>417</v>
      </c>
      <c r="E142" s="284" t="str">
        <f>+'PLAN INDICATIVO ORIGINAL '!$D$171</f>
        <v>GESTIÓN INSTITUCIONAL, JURIDICA Y DEFENSA</v>
      </c>
      <c r="F142" s="256" t="str">
        <f>+'PLAN INDICATIVO ORIGINAL '!$D$172</f>
        <v>PLANEACIÓN Y GESTIÓN</v>
      </c>
      <c r="G142" s="256" t="s">
        <v>425</v>
      </c>
      <c r="H142" s="257" t="str">
        <f>+'PLAN INDICATIVO ORIGINAL '!$D$173</f>
        <v>Implementar un modelo de planeación y gestión que articule la adopción de políticas, afiance la actuación administrativa,  facilite el cumplimiento de las metas institucionales y la prestación de servicios a la comunidad.</v>
      </c>
      <c r="I142" s="257" t="s">
        <v>803</v>
      </c>
      <c r="J142" s="179" t="s">
        <v>448</v>
      </c>
      <c r="K142" s="142" t="s">
        <v>763</v>
      </c>
      <c r="L142" s="142" t="str">
        <f>+'PLAN INDICATIVO ORIGINAL '!$C$183</f>
        <v>I25</v>
      </c>
      <c r="M142" s="266" t="str">
        <f>+'PLAN INDICATIVO ORIGINAL '!$E$183</f>
        <v>Porcentaje del Índice de Transparencia Nacional</v>
      </c>
      <c r="N142" s="267">
        <f>VLOOKUP(L142,'PLAN INDICATIVO ORIGINAL '!$C$13:$M$343,6,0)</f>
        <v>0.6</v>
      </c>
      <c r="O142" s="267">
        <f>VLOOKUP(L142,'PLAN INDICATIVO ORIGINAL '!$C$13:$M$343,7,0)</f>
        <v>0.65</v>
      </c>
      <c r="P142" s="267">
        <f>VLOOKUP(L142,'PLAN INDICATIVO ORIGINAL '!$C$13:$M$343,8,0)</f>
        <v>0.7</v>
      </c>
      <c r="Q142" s="267">
        <f>VLOOKUP(L142,'PLAN INDICATIVO ORIGINAL '!$C$13:$M$343,9,0)</f>
        <v>0.74</v>
      </c>
      <c r="R142" s="267">
        <f>VLOOKUP(L142,'PLAN INDICATIVO ORIGINAL '!$C$13:$M$343,10,0)</f>
        <v>0.74</v>
      </c>
      <c r="S142" s="267" t="str">
        <f>VLOOKUP(L142,'PLAN INDICATIVO ORIGINAL '!$C$13:$M$343,11,0)</f>
        <v>Porcentaje</v>
      </c>
      <c r="T142" s="259" t="e">
        <f>VLOOKUP(L142,'PLAN INDICATIVO ORIGINAL '!$C$13:$M$343,12,0)</f>
        <v>#REF!</v>
      </c>
      <c r="U142" s="259">
        <f t="shared" ref="U142:Z142" si="260">+N142*100</f>
        <v>60</v>
      </c>
      <c r="V142" s="259">
        <f t="shared" si="260"/>
        <v>65</v>
      </c>
      <c r="W142" s="259">
        <f t="shared" si="260"/>
        <v>70</v>
      </c>
      <c r="X142" s="259">
        <f t="shared" si="260"/>
        <v>74</v>
      </c>
      <c r="Y142" s="259">
        <f t="shared" si="260"/>
        <v>74</v>
      </c>
      <c r="Z142" s="259" t="e">
        <f t="shared" si="260"/>
        <v>#VALUE!</v>
      </c>
      <c r="AA142" s="115" t="str">
        <f>+'PLAN INDICATIVO ORIGINAL '!C190</f>
        <v>P254</v>
      </c>
      <c r="AB142" s="254" t="str">
        <f>+'PLAN INDICATIVO ORIGINAL '!D190</f>
        <v>Política Institucional de servicio al ciudadano de acuerdo al Programa Nacional del Servicio Nacional, elaborada e implementada al 2018.</v>
      </c>
      <c r="AC142" s="59" t="str">
        <f>VLOOKUP(AB142,'PLAN INDICATIVO ORIGINAL '!$D$12:$F$313,3,0)</f>
        <v>GRUPO DE ATENCIÓN AL CIUDADANO</v>
      </c>
      <c r="AD142" s="59" t="str">
        <f>VLOOKUP(AB142,'PLAN INDICATIVO ORIGINAL '!$D$12:$F$313,3,0)</f>
        <v>GRUPO DE ATENCIÓN AL CIUDADANO</v>
      </c>
      <c r="AE142" s="59" t="s">
        <v>805</v>
      </c>
      <c r="AF142" s="260">
        <f>VLOOKUP(AA142,'PLAN INDICATIVO ORIGINAL '!$C$13:$M$343,6,0)</f>
        <v>0</v>
      </c>
      <c r="AG142" s="261">
        <f>VLOOKUP(AA142,'PLAN INDICATIVO ORIGINAL '!$C$13:$M$343,7,0)</f>
        <v>0.3</v>
      </c>
      <c r="AH142" s="261">
        <f>VLOOKUP(AA142,'PLAN INDICATIVO ORIGINAL '!$C$13:$M$343,8,0)</f>
        <v>0.35</v>
      </c>
      <c r="AI142" s="261">
        <f>VLOOKUP(AA142,'PLAN INDICATIVO ORIGINAL '!$C$13:$M$343,9,0)</f>
        <v>0.35</v>
      </c>
      <c r="AJ142" s="261">
        <f>VLOOKUP(AA142,'PLAN INDICATIVO ORIGINAL '!$C$13:$M$343,10,0)</f>
        <v>1</v>
      </c>
      <c r="AK142" s="261" t="str">
        <f>VLOOKUP(AA142,'PLAN INDICATIVO ORIGINAL '!$C$13:$M$343,11,0)</f>
        <v>Porcentaje</v>
      </c>
      <c r="AL142" s="262" t="e">
        <f>VLOOKUP(AA142,'PLAN INDICATIVO ORIGINAL '!$C$13:$M$343,12,0)</f>
        <v>#REF!</v>
      </c>
      <c r="AM142" s="263">
        <f t="shared" ref="AM142:AR142" si="261">+AF142</f>
        <v>0</v>
      </c>
      <c r="AN142" s="263">
        <f t="shared" si="261"/>
        <v>0.3</v>
      </c>
      <c r="AO142" s="263">
        <f t="shared" si="261"/>
        <v>0.35</v>
      </c>
      <c r="AP142" s="263">
        <f t="shared" si="261"/>
        <v>0.35</v>
      </c>
      <c r="AQ142" s="263">
        <f t="shared" si="261"/>
        <v>1</v>
      </c>
      <c r="AR142" s="263" t="str">
        <f t="shared" si="261"/>
        <v>Porcentaje</v>
      </c>
      <c r="AS142" s="264" t="s">
        <v>765</v>
      </c>
      <c r="AV142" s="214" t="s">
        <v>463</v>
      </c>
      <c r="AW142" s="214" t="s">
        <v>465</v>
      </c>
      <c r="AX142" s="214" t="s">
        <v>805</v>
      </c>
      <c r="BI142" s="254">
        <v>23</v>
      </c>
      <c r="BJ142" s="59" t="s">
        <v>465</v>
      </c>
    </row>
    <row r="143" spans="1:62" ht="48" customHeight="1" x14ac:dyDescent="0.25">
      <c r="A143" s="254">
        <v>23</v>
      </c>
      <c r="B143" s="254" t="str">
        <f t="shared" si="149"/>
        <v>P23</v>
      </c>
      <c r="C143" s="121" t="s">
        <v>50</v>
      </c>
      <c r="D143" s="288" t="s">
        <v>417</v>
      </c>
      <c r="E143" s="284" t="str">
        <f>+'PLAN INDICATIVO ORIGINAL '!$D$171</f>
        <v>GESTIÓN INSTITUCIONAL, JURIDICA Y DEFENSA</v>
      </c>
      <c r="F143" s="256" t="str">
        <f>+'PLAN INDICATIVO ORIGINAL '!$D$172</f>
        <v>PLANEACIÓN Y GESTIÓN</v>
      </c>
      <c r="G143" s="256" t="s">
        <v>425</v>
      </c>
      <c r="H143" s="257" t="str">
        <f>+'PLAN INDICATIVO ORIGINAL '!$D$173</f>
        <v>Implementar un modelo de planeación y gestión que articule la adopción de políticas, afiance la actuación administrativa,  facilite el cumplimiento de las metas institucionales y la prestación de servicios a la comunidad.</v>
      </c>
      <c r="I143" s="257" t="s">
        <v>803</v>
      </c>
      <c r="J143" s="179" t="s">
        <v>448</v>
      </c>
      <c r="K143" s="142" t="s">
        <v>763</v>
      </c>
      <c r="L143" s="142" t="str">
        <f>+'PLAN INDICATIVO ORIGINAL '!$C$183</f>
        <v>I25</v>
      </c>
      <c r="M143" s="266" t="str">
        <f>+'PLAN INDICATIVO ORIGINAL '!$E$183</f>
        <v>Porcentaje del Índice de Transparencia Nacional</v>
      </c>
      <c r="N143" s="267">
        <f>VLOOKUP(L143,'PLAN INDICATIVO ORIGINAL '!$C$13:$M$343,6,0)</f>
        <v>0.6</v>
      </c>
      <c r="O143" s="267">
        <f>VLOOKUP(L143,'PLAN INDICATIVO ORIGINAL '!$C$13:$M$343,7,0)</f>
        <v>0.65</v>
      </c>
      <c r="P143" s="267">
        <f>VLOOKUP(L143,'PLAN INDICATIVO ORIGINAL '!$C$13:$M$343,8,0)</f>
        <v>0.7</v>
      </c>
      <c r="Q143" s="267">
        <f>VLOOKUP(L143,'PLAN INDICATIVO ORIGINAL '!$C$13:$M$343,9,0)</f>
        <v>0.74</v>
      </c>
      <c r="R143" s="267">
        <f>VLOOKUP(L143,'PLAN INDICATIVO ORIGINAL '!$C$13:$M$343,10,0)</f>
        <v>0.74</v>
      </c>
      <c r="S143" s="267" t="str">
        <f>VLOOKUP(L143,'PLAN INDICATIVO ORIGINAL '!$C$13:$M$343,11,0)</f>
        <v>Porcentaje</v>
      </c>
      <c r="T143" s="259" t="e">
        <f>VLOOKUP(L143,'PLAN INDICATIVO ORIGINAL '!$C$13:$M$343,12,0)</f>
        <v>#REF!</v>
      </c>
      <c r="U143" s="259">
        <f t="shared" ref="U143:Z143" si="262">+N143*100</f>
        <v>60</v>
      </c>
      <c r="V143" s="259">
        <f t="shared" si="262"/>
        <v>65</v>
      </c>
      <c r="W143" s="259">
        <f t="shared" si="262"/>
        <v>70</v>
      </c>
      <c r="X143" s="259">
        <f t="shared" si="262"/>
        <v>74</v>
      </c>
      <c r="Y143" s="259">
        <f t="shared" si="262"/>
        <v>74</v>
      </c>
      <c r="Z143" s="259" t="e">
        <f t="shared" si="262"/>
        <v>#VALUE!</v>
      </c>
      <c r="AA143" s="254" t="str">
        <f>+'PLAN INDICATIVO ORIGINAL '!C191</f>
        <v>P23</v>
      </c>
      <c r="AB143" s="254" t="str">
        <f>+'PLAN INDICATIVO ORIGINAL '!D191</f>
        <v>Encuesta de satisfacción del servicio al ciudadano a las 6 regionales y 10 establecimientos de reclusión por regional y sede central realizada, analizada y presentada</v>
      </c>
      <c r="AC143" s="59" t="str">
        <f>VLOOKUP(AB143,'PLAN INDICATIVO ORIGINAL '!$D$12:$F$313,3,0)</f>
        <v>GRUPO DE ATENCIÓN AL CIUDADANO</v>
      </c>
      <c r="AD143" s="59" t="str">
        <f>VLOOKUP(AB143,'PLAN INDICATIVO ORIGINAL '!$D$12:$F$313,3,0)</f>
        <v>GRUPO DE ATENCIÓN AL CIUDADANO</v>
      </c>
      <c r="AE143" s="59" t="s">
        <v>805</v>
      </c>
      <c r="AF143" s="260">
        <f>VLOOKUP(AA143,'PLAN INDICATIVO ORIGINAL '!$C$13:$M$343,6,0)</f>
        <v>1</v>
      </c>
      <c r="AG143" s="261">
        <f>VLOOKUP(AA143,'PLAN INDICATIVO ORIGINAL '!$C$13:$M$343,7,0)</f>
        <v>1</v>
      </c>
      <c r="AH143" s="261">
        <f>VLOOKUP(AA143,'PLAN INDICATIVO ORIGINAL '!$C$13:$M$343,8,0)</f>
        <v>1</v>
      </c>
      <c r="AI143" s="261">
        <f>VLOOKUP(AA143,'PLAN INDICATIVO ORIGINAL '!$C$13:$M$343,9,0)</f>
        <v>1</v>
      </c>
      <c r="AJ143" s="261">
        <f>VLOOKUP(AA143,'PLAN INDICATIVO ORIGINAL '!$C$13:$M$343,10,0)</f>
        <v>4</v>
      </c>
      <c r="AK143" s="261" t="str">
        <f>VLOOKUP(AA143,'PLAN INDICATIVO ORIGINAL '!$C$13:$M$343,11,0)</f>
        <v>Número</v>
      </c>
      <c r="AL143" s="262" t="e">
        <f>VLOOKUP(AA143,'PLAN INDICATIVO ORIGINAL '!$C$13:$M$343,12,0)</f>
        <v>#REF!</v>
      </c>
      <c r="AM143" s="263">
        <f t="shared" ref="AM143:AR143" si="263">+AF143</f>
        <v>1</v>
      </c>
      <c r="AN143" s="263">
        <f t="shared" si="263"/>
        <v>1</v>
      </c>
      <c r="AO143" s="263">
        <f t="shared" si="263"/>
        <v>1</v>
      </c>
      <c r="AP143" s="263">
        <f t="shared" si="263"/>
        <v>1</v>
      </c>
      <c r="AQ143" s="263">
        <f t="shared" si="263"/>
        <v>4</v>
      </c>
      <c r="AR143" s="263" t="str">
        <f t="shared" si="263"/>
        <v>Número</v>
      </c>
      <c r="AS143" s="264" t="s">
        <v>765</v>
      </c>
      <c r="AV143" s="214" t="s">
        <v>466</v>
      </c>
      <c r="AW143" s="214" t="s">
        <v>465</v>
      </c>
      <c r="AX143" s="214" t="s">
        <v>805</v>
      </c>
      <c r="BI143" s="254">
        <v>10</v>
      </c>
      <c r="BJ143" s="59" t="s">
        <v>465</v>
      </c>
    </row>
    <row r="144" spans="1:62" ht="51" customHeight="1" x14ac:dyDescent="0.25">
      <c r="A144" s="254">
        <v>10</v>
      </c>
      <c r="B144" s="254" t="str">
        <f t="shared" si="149"/>
        <v>P10</v>
      </c>
      <c r="C144" s="121" t="s">
        <v>56</v>
      </c>
      <c r="D144" s="288" t="s">
        <v>417</v>
      </c>
      <c r="E144" s="284" t="str">
        <f>+'PLAN INDICATIVO ORIGINAL '!$D$171</f>
        <v>GESTIÓN INSTITUCIONAL, JURIDICA Y DEFENSA</v>
      </c>
      <c r="F144" s="256" t="str">
        <f>+'PLAN INDICATIVO ORIGINAL '!$D$172</f>
        <v>PLANEACIÓN Y GESTIÓN</v>
      </c>
      <c r="G144" s="256" t="s">
        <v>425</v>
      </c>
      <c r="H144" s="257" t="str">
        <f>+'PLAN INDICATIVO ORIGINAL '!$D$173</f>
        <v>Implementar un modelo de planeación y gestión que articule la adopción de políticas, afiance la actuación administrativa,  facilite el cumplimiento de las metas institucionales y la prestación de servicios a la comunidad.</v>
      </c>
      <c r="I144" s="257" t="s">
        <v>803</v>
      </c>
      <c r="J144" s="179" t="s">
        <v>448</v>
      </c>
      <c r="K144" s="142" t="s">
        <v>763</v>
      </c>
      <c r="L144" s="142" t="str">
        <f>+'PLAN INDICATIVO ORIGINAL '!$C$183</f>
        <v>I25</v>
      </c>
      <c r="M144" s="266" t="str">
        <f>+'PLAN INDICATIVO ORIGINAL '!$E$183</f>
        <v>Porcentaje del Índice de Transparencia Nacional</v>
      </c>
      <c r="N144" s="267">
        <f>VLOOKUP(L144,'PLAN INDICATIVO ORIGINAL '!$C$13:$M$343,6,0)</f>
        <v>0.6</v>
      </c>
      <c r="O144" s="267">
        <f>VLOOKUP(L144,'PLAN INDICATIVO ORIGINAL '!$C$13:$M$343,7,0)</f>
        <v>0.65</v>
      </c>
      <c r="P144" s="267">
        <f>VLOOKUP(L144,'PLAN INDICATIVO ORIGINAL '!$C$13:$M$343,8,0)</f>
        <v>0.7</v>
      </c>
      <c r="Q144" s="267">
        <f>VLOOKUP(L144,'PLAN INDICATIVO ORIGINAL '!$C$13:$M$343,9,0)</f>
        <v>0.74</v>
      </c>
      <c r="R144" s="267">
        <f>VLOOKUP(L144,'PLAN INDICATIVO ORIGINAL '!$C$13:$M$343,10,0)</f>
        <v>0.74</v>
      </c>
      <c r="S144" s="267" t="str">
        <f>VLOOKUP(L144,'PLAN INDICATIVO ORIGINAL '!$C$13:$M$343,11,0)</f>
        <v>Porcentaje</v>
      </c>
      <c r="T144" s="259" t="e">
        <f>VLOOKUP(L144,'PLAN INDICATIVO ORIGINAL '!$C$13:$M$343,12,0)</f>
        <v>#REF!</v>
      </c>
      <c r="U144" s="259">
        <f t="shared" ref="U144:Z144" si="264">+N144*100</f>
        <v>60</v>
      </c>
      <c r="V144" s="259">
        <f t="shared" si="264"/>
        <v>65</v>
      </c>
      <c r="W144" s="259">
        <f t="shared" si="264"/>
        <v>70</v>
      </c>
      <c r="X144" s="259">
        <f t="shared" si="264"/>
        <v>74</v>
      </c>
      <c r="Y144" s="259">
        <f t="shared" si="264"/>
        <v>74</v>
      </c>
      <c r="Z144" s="259" t="e">
        <f t="shared" si="264"/>
        <v>#VALUE!</v>
      </c>
      <c r="AA144" s="254" t="str">
        <f>+'PLAN INDICATIVO ORIGINAL '!C192</f>
        <v>P10</v>
      </c>
      <c r="AB144" s="254" t="str">
        <f>+'PLAN INDICATIVO ORIGINAL '!D192</f>
        <v xml:space="preserve">Aplicativo de quejas web evaluado en su uso. </v>
      </c>
      <c r="AC144" s="59" t="str">
        <f>VLOOKUP(AB144,'PLAN INDICATIVO ORIGINAL '!$D$12:$F$313,3,0)</f>
        <v>GRUPO DE ATENCIÓN AL CIUDADANO</v>
      </c>
      <c r="AD144" s="59" t="str">
        <f>VLOOKUP(AB144,'PLAN INDICATIVO ORIGINAL '!$D$12:$F$313,3,0)</f>
        <v>GRUPO DE ATENCIÓN AL CIUDADANO</v>
      </c>
      <c r="AE144" s="59" t="s">
        <v>805</v>
      </c>
      <c r="AF144" s="260">
        <f>VLOOKUP(AA144,'PLAN INDICATIVO ORIGINAL '!$C$13:$M$343,6,0)</f>
        <v>1</v>
      </c>
      <c r="AG144" s="261">
        <f>VLOOKUP(AA144,'PLAN INDICATIVO ORIGINAL '!$C$13:$M$343,7,0)</f>
        <v>1</v>
      </c>
      <c r="AH144" s="261">
        <f>VLOOKUP(AA144,'PLAN INDICATIVO ORIGINAL '!$C$13:$M$343,8,0)</f>
        <v>1</v>
      </c>
      <c r="AI144" s="261">
        <f>VLOOKUP(AA144,'PLAN INDICATIVO ORIGINAL '!$C$13:$M$343,9,0)</f>
        <v>1</v>
      </c>
      <c r="AJ144" s="261">
        <f>VLOOKUP(AA144,'PLAN INDICATIVO ORIGINAL '!$C$13:$M$343,10,0)</f>
        <v>4</v>
      </c>
      <c r="AK144" s="261" t="str">
        <f>VLOOKUP(AA144,'PLAN INDICATIVO ORIGINAL '!$C$13:$M$343,11,0)</f>
        <v>Número</v>
      </c>
      <c r="AL144" s="262" t="e">
        <f>VLOOKUP(AA144,'PLAN INDICATIVO ORIGINAL '!$C$13:$M$343,12,0)</f>
        <v>#REF!</v>
      </c>
      <c r="AM144" s="263">
        <f t="shared" ref="AM144:AR144" si="265">+AF144</f>
        <v>1</v>
      </c>
      <c r="AN144" s="263">
        <f t="shared" si="265"/>
        <v>1</v>
      </c>
      <c r="AO144" s="263">
        <f t="shared" si="265"/>
        <v>1</v>
      </c>
      <c r="AP144" s="263">
        <f t="shared" si="265"/>
        <v>1</v>
      </c>
      <c r="AQ144" s="263">
        <f t="shared" si="265"/>
        <v>4</v>
      </c>
      <c r="AR144" s="263" t="str">
        <f t="shared" si="265"/>
        <v>Número</v>
      </c>
      <c r="AS144" s="264" t="s">
        <v>765</v>
      </c>
      <c r="AV144" s="214" t="s">
        <v>468</v>
      </c>
      <c r="AW144" s="214" t="s">
        <v>465</v>
      </c>
      <c r="AX144" s="214" t="s">
        <v>805</v>
      </c>
      <c r="BI144" s="254">
        <v>22</v>
      </c>
      <c r="BJ144" s="59" t="s">
        <v>465</v>
      </c>
    </row>
    <row r="145" spans="1:62" ht="51" customHeight="1" x14ac:dyDescent="0.25">
      <c r="A145" s="254">
        <v>22</v>
      </c>
      <c r="B145" s="254" t="str">
        <f t="shared" si="149"/>
        <v>P22</v>
      </c>
      <c r="C145" s="127" t="s">
        <v>59</v>
      </c>
      <c r="D145" s="288" t="s">
        <v>417</v>
      </c>
      <c r="E145" s="284" t="str">
        <f>+'PLAN INDICATIVO ORIGINAL '!$D$171</f>
        <v>GESTIÓN INSTITUCIONAL, JURIDICA Y DEFENSA</v>
      </c>
      <c r="F145" s="256" t="str">
        <f>+'PLAN INDICATIVO ORIGINAL '!$D$172</f>
        <v>PLANEACIÓN Y GESTIÓN</v>
      </c>
      <c r="G145" s="256" t="s">
        <v>425</v>
      </c>
      <c r="H145" s="257" t="str">
        <f>+'PLAN INDICATIVO ORIGINAL '!$D$173</f>
        <v>Implementar un modelo de planeación y gestión que articule la adopción de políticas, afiance la actuación administrativa,  facilite el cumplimiento de las metas institucionales y la prestación de servicios a la comunidad.</v>
      </c>
      <c r="I145" s="257" t="s">
        <v>803</v>
      </c>
      <c r="J145" s="179" t="s">
        <v>448</v>
      </c>
      <c r="K145" s="142" t="s">
        <v>763</v>
      </c>
      <c r="L145" s="142" t="str">
        <f>+'PLAN INDICATIVO ORIGINAL '!$C$183</f>
        <v>I25</v>
      </c>
      <c r="M145" s="266" t="str">
        <f>+'PLAN INDICATIVO ORIGINAL '!$E$183</f>
        <v>Porcentaje del Índice de Transparencia Nacional</v>
      </c>
      <c r="N145" s="267">
        <f>VLOOKUP(L145,'PLAN INDICATIVO ORIGINAL '!$C$13:$M$343,6,0)</f>
        <v>0.6</v>
      </c>
      <c r="O145" s="267">
        <f>VLOOKUP(L145,'PLAN INDICATIVO ORIGINAL '!$C$13:$M$343,7,0)</f>
        <v>0.65</v>
      </c>
      <c r="P145" s="267">
        <f>VLOOKUP(L145,'PLAN INDICATIVO ORIGINAL '!$C$13:$M$343,8,0)</f>
        <v>0.7</v>
      </c>
      <c r="Q145" s="267">
        <f>VLOOKUP(L145,'PLAN INDICATIVO ORIGINAL '!$C$13:$M$343,9,0)</f>
        <v>0.74</v>
      </c>
      <c r="R145" s="267">
        <f>VLOOKUP(L145,'PLAN INDICATIVO ORIGINAL '!$C$13:$M$343,10,0)</f>
        <v>0.74</v>
      </c>
      <c r="S145" s="267" t="str">
        <f>VLOOKUP(L145,'PLAN INDICATIVO ORIGINAL '!$C$13:$M$343,11,0)</f>
        <v>Porcentaje</v>
      </c>
      <c r="T145" s="259" t="e">
        <f>VLOOKUP(L145,'PLAN INDICATIVO ORIGINAL '!$C$13:$M$343,12,0)</f>
        <v>#REF!</v>
      </c>
      <c r="U145" s="259">
        <f t="shared" ref="U145:Z145" si="266">+N145*100</f>
        <v>60</v>
      </c>
      <c r="V145" s="259">
        <f t="shared" si="266"/>
        <v>65</v>
      </c>
      <c r="W145" s="259">
        <f t="shared" si="266"/>
        <v>70</v>
      </c>
      <c r="X145" s="259">
        <f t="shared" si="266"/>
        <v>74</v>
      </c>
      <c r="Y145" s="259">
        <f t="shared" si="266"/>
        <v>74</v>
      </c>
      <c r="Z145" s="259" t="e">
        <f t="shared" si="266"/>
        <v>#VALUE!</v>
      </c>
      <c r="AA145" s="254" t="str">
        <f>+'PLAN INDICATIVO ORIGINAL '!C193</f>
        <v>P22</v>
      </c>
      <c r="AB145" s="254" t="str">
        <f>+'PLAN INDICATIVO ORIGINAL '!D193</f>
        <v>ERON dotados con elementos de Oficina del servicio al ciudadano</v>
      </c>
      <c r="AC145" s="59" t="str">
        <f>VLOOKUP(AB145,'PLAN INDICATIVO ORIGINAL '!$D$12:$F$313,3,0)</f>
        <v>GRUPO DE ATENCIÓN AL CIUDADANO</v>
      </c>
      <c r="AD145" s="59" t="str">
        <f>VLOOKUP(AB145,'PLAN INDICATIVO ORIGINAL '!$D$12:$F$313,3,0)</f>
        <v>GRUPO DE ATENCIÓN AL CIUDADANO</v>
      </c>
      <c r="AE145" s="59" t="s">
        <v>805</v>
      </c>
      <c r="AF145" s="260">
        <f>VLOOKUP(AA145,'PLAN INDICATIVO ORIGINAL '!$C$13:$M$343,6,0)</f>
        <v>40</v>
      </c>
      <c r="AG145" s="261">
        <f>VLOOKUP(AA145,'PLAN INDICATIVO ORIGINAL '!$C$13:$M$343,7,0)</f>
        <v>40</v>
      </c>
      <c r="AH145" s="261">
        <f>VLOOKUP(AA145,'PLAN INDICATIVO ORIGINAL '!$C$13:$M$343,8,0)</f>
        <v>30</v>
      </c>
      <c r="AI145" s="261">
        <f>VLOOKUP(AA145,'PLAN INDICATIVO ORIGINAL '!$C$13:$M$343,9,0)</f>
        <v>27</v>
      </c>
      <c r="AJ145" s="261">
        <f>VLOOKUP(AA145,'PLAN INDICATIVO ORIGINAL '!$C$13:$M$343,10,0)</f>
        <v>137</v>
      </c>
      <c r="AK145" s="261" t="str">
        <f>VLOOKUP(AA145,'PLAN INDICATIVO ORIGINAL '!$C$13:$M$343,11,0)</f>
        <v>Número</v>
      </c>
      <c r="AL145" s="262" t="e">
        <f>VLOOKUP(AA145,'PLAN INDICATIVO ORIGINAL '!$C$13:$M$343,12,0)</f>
        <v>#REF!</v>
      </c>
      <c r="AM145" s="263">
        <f t="shared" ref="AM145:AR145" si="267">+AF145</f>
        <v>40</v>
      </c>
      <c r="AN145" s="263">
        <f t="shared" si="267"/>
        <v>40</v>
      </c>
      <c r="AO145" s="263">
        <f t="shared" si="267"/>
        <v>30</v>
      </c>
      <c r="AP145" s="263">
        <f t="shared" si="267"/>
        <v>27</v>
      </c>
      <c r="AQ145" s="263">
        <f t="shared" si="267"/>
        <v>137</v>
      </c>
      <c r="AR145" s="263" t="str">
        <f t="shared" si="267"/>
        <v>Número</v>
      </c>
      <c r="AS145" s="264" t="s">
        <v>765</v>
      </c>
      <c r="AV145" s="214" t="s">
        <v>470</v>
      </c>
      <c r="AW145" s="214" t="s">
        <v>465</v>
      </c>
      <c r="AX145" s="214" t="s">
        <v>805</v>
      </c>
      <c r="BI145" s="254">
        <v>202</v>
      </c>
      <c r="BJ145" s="59" t="s">
        <v>465</v>
      </c>
    </row>
    <row r="146" spans="1:62" ht="51" customHeight="1" x14ac:dyDescent="0.25">
      <c r="A146" s="254">
        <v>202</v>
      </c>
      <c r="B146" s="254" t="str">
        <f t="shared" si="149"/>
        <v>P202</v>
      </c>
      <c r="C146" s="127" t="s">
        <v>59</v>
      </c>
      <c r="D146" s="288" t="s">
        <v>417</v>
      </c>
      <c r="E146" s="284" t="str">
        <f>+'PLAN INDICATIVO ORIGINAL '!$D$171</f>
        <v>GESTIÓN INSTITUCIONAL, JURIDICA Y DEFENSA</v>
      </c>
      <c r="F146" s="256" t="str">
        <f>+'PLAN INDICATIVO ORIGINAL '!$D$172</f>
        <v>PLANEACIÓN Y GESTIÓN</v>
      </c>
      <c r="G146" s="256" t="s">
        <v>425</v>
      </c>
      <c r="H146" s="257" t="str">
        <f>+'PLAN INDICATIVO ORIGINAL '!$D$173</f>
        <v>Implementar un modelo de planeación y gestión que articule la adopción de políticas, afiance la actuación administrativa,  facilite el cumplimiento de las metas institucionales y la prestación de servicios a la comunidad.</v>
      </c>
      <c r="I146" s="257" t="s">
        <v>803</v>
      </c>
      <c r="J146" s="179" t="s">
        <v>448</v>
      </c>
      <c r="K146" s="142" t="s">
        <v>763</v>
      </c>
      <c r="L146" s="142" t="str">
        <f>+'PLAN INDICATIVO ORIGINAL '!$C$183</f>
        <v>I25</v>
      </c>
      <c r="M146" s="266" t="str">
        <f>+'PLAN INDICATIVO ORIGINAL '!$E$183</f>
        <v>Porcentaje del Índice de Transparencia Nacional</v>
      </c>
      <c r="N146" s="267">
        <f>VLOOKUP(L146,'PLAN INDICATIVO ORIGINAL '!$C$13:$M$343,6,0)</f>
        <v>0.6</v>
      </c>
      <c r="O146" s="267">
        <f>VLOOKUP(L146,'PLAN INDICATIVO ORIGINAL '!$C$13:$M$343,7,0)</f>
        <v>0.65</v>
      </c>
      <c r="P146" s="267">
        <f>VLOOKUP(L146,'PLAN INDICATIVO ORIGINAL '!$C$13:$M$343,8,0)</f>
        <v>0.7</v>
      </c>
      <c r="Q146" s="267">
        <f>VLOOKUP(L146,'PLAN INDICATIVO ORIGINAL '!$C$13:$M$343,9,0)</f>
        <v>0.74</v>
      </c>
      <c r="R146" s="267">
        <f>VLOOKUP(L146,'PLAN INDICATIVO ORIGINAL '!$C$13:$M$343,10,0)</f>
        <v>0.74</v>
      </c>
      <c r="S146" s="267" t="str">
        <f>VLOOKUP(L146,'PLAN INDICATIVO ORIGINAL '!$C$13:$M$343,11,0)</f>
        <v>Porcentaje</v>
      </c>
      <c r="T146" s="259" t="e">
        <f>VLOOKUP(L146,'PLAN INDICATIVO ORIGINAL '!$C$13:$M$343,12,0)</f>
        <v>#REF!</v>
      </c>
      <c r="U146" s="259">
        <f t="shared" ref="U146:Z146" si="268">+N146*100</f>
        <v>60</v>
      </c>
      <c r="V146" s="259">
        <f t="shared" si="268"/>
        <v>65</v>
      </c>
      <c r="W146" s="259">
        <f t="shared" si="268"/>
        <v>70</v>
      </c>
      <c r="X146" s="259">
        <f t="shared" si="268"/>
        <v>74</v>
      </c>
      <c r="Y146" s="259">
        <f t="shared" si="268"/>
        <v>74</v>
      </c>
      <c r="Z146" s="259" t="e">
        <f t="shared" si="268"/>
        <v>#VALUE!</v>
      </c>
      <c r="AA146" s="254" t="str">
        <f>+'PLAN INDICATIVO ORIGINAL '!C194</f>
        <v>P202</v>
      </c>
      <c r="AB146" s="254" t="str">
        <f>+'PLAN INDICATIVO ORIGINAL '!D194</f>
        <v xml:space="preserve"> Sistema integrado de peticiones, quejas, reclamos y denuncias del INPEC estructurado y desarrollado</v>
      </c>
      <c r="AC146" s="59" t="str">
        <f>VLOOKUP(AB146,'PLAN INDICATIVO ORIGINAL '!$D$12:$F$313,3,0)</f>
        <v>GRUPO DE ATENCIÓN AL CIUDADANO</v>
      </c>
      <c r="AD146" s="59" t="str">
        <f>VLOOKUP(AB146,'PLAN INDICATIVO ORIGINAL '!$D$12:$F$313,3,0)</f>
        <v>GRUPO DE ATENCIÓN AL CIUDADANO</v>
      </c>
      <c r="AE146" s="59" t="s">
        <v>805</v>
      </c>
      <c r="AF146" s="268">
        <f>VLOOKUP(AA146,'PLAN INDICATIVO ORIGINAL '!$C$13:$M$343,6,0)</f>
        <v>0.5</v>
      </c>
      <c r="AG146" s="269">
        <f>VLOOKUP(AA146,'PLAN INDICATIVO ORIGINAL '!$C$13:$M$343,7,0)</f>
        <v>0.5</v>
      </c>
      <c r="AH146" s="269">
        <f>VLOOKUP(AA146,'PLAN INDICATIVO ORIGINAL '!$C$13:$M$343,8,0)</f>
        <v>0</v>
      </c>
      <c r="AI146" s="269">
        <f>VLOOKUP(AA146,'PLAN INDICATIVO ORIGINAL '!$C$13:$M$343,9,0)</f>
        <v>0</v>
      </c>
      <c r="AJ146" s="269">
        <f>VLOOKUP(AA146,'PLAN INDICATIVO ORIGINAL '!$C$13:$M$343,10,0)</f>
        <v>1</v>
      </c>
      <c r="AK146" s="269" t="str">
        <f>VLOOKUP(AA146,'PLAN INDICATIVO ORIGINAL '!$C$13:$M$343,11,0)</f>
        <v>Porcentaje</v>
      </c>
      <c r="AL146" s="262" t="e">
        <f>VLOOKUP(AA146,'PLAN INDICATIVO ORIGINAL '!$C$13:$M$343,12,0)</f>
        <v>#REF!</v>
      </c>
      <c r="AM146" s="270">
        <f t="shared" ref="AM146:AR146" si="269">+AF146*100</f>
        <v>50</v>
      </c>
      <c r="AN146" s="270">
        <f t="shared" si="269"/>
        <v>50</v>
      </c>
      <c r="AO146" s="270">
        <f t="shared" si="269"/>
        <v>0</v>
      </c>
      <c r="AP146" s="270">
        <f t="shared" si="269"/>
        <v>0</v>
      </c>
      <c r="AQ146" s="270">
        <f t="shared" si="269"/>
        <v>100</v>
      </c>
      <c r="AR146" s="270" t="e">
        <f t="shared" si="269"/>
        <v>#VALUE!</v>
      </c>
      <c r="AS146" s="264" t="s">
        <v>765</v>
      </c>
      <c r="AV146" s="214" t="s">
        <v>472</v>
      </c>
      <c r="AW146" s="214" t="s">
        <v>465</v>
      </c>
      <c r="AX146" s="214" t="s">
        <v>805</v>
      </c>
      <c r="BI146" s="254">
        <v>203</v>
      </c>
      <c r="BJ146" s="59" t="s">
        <v>465</v>
      </c>
    </row>
    <row r="147" spans="1:62" ht="48" customHeight="1" x14ac:dyDescent="0.25">
      <c r="A147" s="254">
        <v>203</v>
      </c>
      <c r="B147" s="254" t="str">
        <f t="shared" si="149"/>
        <v>P203</v>
      </c>
      <c r="C147" s="127" t="s">
        <v>65</v>
      </c>
      <c r="D147" s="288" t="s">
        <v>417</v>
      </c>
      <c r="E147" s="284" t="str">
        <f>+'PLAN INDICATIVO ORIGINAL '!$D$171</f>
        <v>GESTIÓN INSTITUCIONAL, JURIDICA Y DEFENSA</v>
      </c>
      <c r="F147" s="256" t="str">
        <f>+'PLAN INDICATIVO ORIGINAL '!$D$172</f>
        <v>PLANEACIÓN Y GESTIÓN</v>
      </c>
      <c r="G147" s="256" t="s">
        <v>425</v>
      </c>
      <c r="H147" s="257" t="str">
        <f>+'PLAN INDICATIVO ORIGINAL '!$D$173</f>
        <v>Implementar un modelo de planeación y gestión que articule la adopción de políticas, afiance la actuación administrativa,  facilite el cumplimiento de las metas institucionales y la prestación de servicios a la comunidad.</v>
      </c>
      <c r="I147" s="257" t="s">
        <v>803</v>
      </c>
      <c r="J147" s="179" t="s">
        <v>448</v>
      </c>
      <c r="K147" s="142" t="s">
        <v>763</v>
      </c>
      <c r="L147" s="142" t="str">
        <f>+'PLAN INDICATIVO ORIGINAL '!$C$183</f>
        <v>I25</v>
      </c>
      <c r="M147" s="266" t="str">
        <f>+'PLAN INDICATIVO ORIGINAL '!$E$183</f>
        <v>Porcentaje del Índice de Transparencia Nacional</v>
      </c>
      <c r="N147" s="267">
        <f>VLOOKUP(L147,'PLAN INDICATIVO ORIGINAL '!$C$13:$M$343,6,0)</f>
        <v>0.6</v>
      </c>
      <c r="O147" s="267">
        <f>VLOOKUP(L147,'PLAN INDICATIVO ORIGINAL '!$C$13:$M$343,7,0)</f>
        <v>0.65</v>
      </c>
      <c r="P147" s="267">
        <f>VLOOKUP(L147,'PLAN INDICATIVO ORIGINAL '!$C$13:$M$343,8,0)</f>
        <v>0.7</v>
      </c>
      <c r="Q147" s="267">
        <f>VLOOKUP(L147,'PLAN INDICATIVO ORIGINAL '!$C$13:$M$343,9,0)</f>
        <v>0.74</v>
      </c>
      <c r="R147" s="267">
        <f>VLOOKUP(L147,'PLAN INDICATIVO ORIGINAL '!$C$13:$M$343,10,0)</f>
        <v>0.74</v>
      </c>
      <c r="S147" s="267" t="str">
        <f>VLOOKUP(L147,'PLAN INDICATIVO ORIGINAL '!$C$13:$M$343,11,0)</f>
        <v>Porcentaje</v>
      </c>
      <c r="T147" s="259" t="e">
        <f>VLOOKUP(L147,'PLAN INDICATIVO ORIGINAL '!$C$13:$M$343,12,0)</f>
        <v>#REF!</v>
      </c>
      <c r="U147" s="259">
        <f t="shared" ref="U147:Z147" si="270">+N147*100</f>
        <v>60</v>
      </c>
      <c r="V147" s="259">
        <f t="shared" si="270"/>
        <v>65</v>
      </c>
      <c r="W147" s="259">
        <f t="shared" si="270"/>
        <v>70</v>
      </c>
      <c r="X147" s="259">
        <f t="shared" si="270"/>
        <v>74</v>
      </c>
      <c r="Y147" s="259">
        <f t="shared" si="270"/>
        <v>74</v>
      </c>
      <c r="Z147" s="259" t="e">
        <f t="shared" si="270"/>
        <v>#VALUE!</v>
      </c>
      <c r="AA147" s="115" t="str">
        <f>+'PLAN INDICATIVO ORIGINAL '!C195</f>
        <v>P203</v>
      </c>
      <c r="AB147" s="254" t="str">
        <f>+'PLAN INDICATIVO ORIGINAL '!D195</f>
        <v>Ventanilla de información de interés público creada en nivel nacional y  los ERON.</v>
      </c>
      <c r="AC147" s="59" t="str">
        <f>VLOOKUP(AB147,'PLAN INDICATIVO ORIGINAL '!$D$12:$F$313,3,0)</f>
        <v>GRUPO DE ATENCIÓN AL CIUDADANO</v>
      </c>
      <c r="AD147" s="59" t="str">
        <f>VLOOKUP(AB147,'PLAN INDICATIVO ORIGINAL '!$D$12:$F$313,3,0)</f>
        <v>GRUPO DE ATENCIÓN AL CIUDADANO</v>
      </c>
      <c r="AE147" s="59" t="s">
        <v>805</v>
      </c>
      <c r="AF147" s="260">
        <f>VLOOKUP(AA147,'PLAN INDICATIVO ORIGINAL '!$C$13:$M$343,6,0)</f>
        <v>1</v>
      </c>
      <c r="AG147" s="261">
        <f>VLOOKUP(AA147,'PLAN INDICATIVO ORIGINAL '!$C$13:$M$343,7,0)</f>
        <v>45</v>
      </c>
      <c r="AH147" s="261">
        <f>VLOOKUP(AA147,'PLAN INDICATIVO ORIGINAL '!$C$13:$M$343,8,0)</f>
        <v>45</v>
      </c>
      <c r="AI147" s="261">
        <f>VLOOKUP(AA147,'PLAN INDICATIVO ORIGINAL '!$C$13:$M$343,9,0)</f>
        <v>47</v>
      </c>
      <c r="AJ147" s="261">
        <f>VLOOKUP(AA147,'PLAN INDICATIVO ORIGINAL '!$C$13:$M$343,10,0)</f>
        <v>138</v>
      </c>
      <c r="AK147" s="261" t="str">
        <f>VLOOKUP(AA147,'PLAN INDICATIVO ORIGINAL '!$C$13:$M$343,11,0)</f>
        <v>Número</v>
      </c>
      <c r="AL147" s="262" t="e">
        <f>VLOOKUP(AA147,'PLAN INDICATIVO ORIGINAL '!$C$13:$M$343,12,0)</f>
        <v>#REF!</v>
      </c>
      <c r="AM147" s="263">
        <f t="shared" ref="AM147:AR147" si="271">+AF147</f>
        <v>1</v>
      </c>
      <c r="AN147" s="263">
        <f t="shared" si="271"/>
        <v>45</v>
      </c>
      <c r="AO147" s="263">
        <f t="shared" si="271"/>
        <v>45</v>
      </c>
      <c r="AP147" s="263">
        <f t="shared" si="271"/>
        <v>47</v>
      </c>
      <c r="AQ147" s="263">
        <f t="shared" si="271"/>
        <v>138</v>
      </c>
      <c r="AR147" s="263" t="str">
        <f t="shared" si="271"/>
        <v>Número</v>
      </c>
      <c r="AS147" s="264" t="s">
        <v>765</v>
      </c>
      <c r="AV147" s="214" t="s">
        <v>474</v>
      </c>
      <c r="AW147" s="214" t="s">
        <v>465</v>
      </c>
      <c r="AX147" s="214" t="s">
        <v>805</v>
      </c>
      <c r="BI147" s="254">
        <v>204</v>
      </c>
      <c r="BJ147" s="59" t="s">
        <v>465</v>
      </c>
    </row>
    <row r="148" spans="1:62" ht="48" customHeight="1" x14ac:dyDescent="0.25">
      <c r="A148" s="254">
        <v>204</v>
      </c>
      <c r="B148" s="254" t="str">
        <f t="shared" si="149"/>
        <v>P204</v>
      </c>
      <c r="C148" s="121" t="s">
        <v>99</v>
      </c>
      <c r="D148" s="288" t="s">
        <v>417</v>
      </c>
      <c r="E148" s="284" t="str">
        <f>+'PLAN INDICATIVO ORIGINAL '!$D$171</f>
        <v>GESTIÓN INSTITUCIONAL, JURIDICA Y DEFENSA</v>
      </c>
      <c r="F148" s="256" t="str">
        <f>+'PLAN INDICATIVO ORIGINAL '!$D$172</f>
        <v>PLANEACIÓN Y GESTIÓN</v>
      </c>
      <c r="G148" s="256" t="s">
        <v>425</v>
      </c>
      <c r="H148" s="257" t="str">
        <f>+'PLAN INDICATIVO ORIGINAL '!$D$173</f>
        <v>Implementar un modelo de planeación y gestión que articule la adopción de políticas, afiance la actuación administrativa,  facilite el cumplimiento de las metas institucionales y la prestación de servicios a la comunidad.</v>
      </c>
      <c r="I148" s="257" t="s">
        <v>803</v>
      </c>
      <c r="J148" s="179" t="s">
        <v>448</v>
      </c>
      <c r="K148" s="142" t="s">
        <v>763</v>
      </c>
      <c r="L148" s="142" t="str">
        <f>+'PLAN INDICATIVO ORIGINAL '!$C$183</f>
        <v>I25</v>
      </c>
      <c r="M148" s="266" t="str">
        <f>+'PLAN INDICATIVO ORIGINAL '!$E$183</f>
        <v>Porcentaje del Índice de Transparencia Nacional</v>
      </c>
      <c r="N148" s="267">
        <f>VLOOKUP(L148,'PLAN INDICATIVO ORIGINAL '!$C$13:$M$343,6,0)</f>
        <v>0.6</v>
      </c>
      <c r="O148" s="267">
        <f>VLOOKUP(L148,'PLAN INDICATIVO ORIGINAL '!$C$13:$M$343,7,0)</f>
        <v>0.65</v>
      </c>
      <c r="P148" s="267">
        <f>VLOOKUP(L148,'PLAN INDICATIVO ORIGINAL '!$C$13:$M$343,8,0)</f>
        <v>0.7</v>
      </c>
      <c r="Q148" s="267">
        <f>VLOOKUP(L148,'PLAN INDICATIVO ORIGINAL '!$C$13:$M$343,9,0)</f>
        <v>0.74</v>
      </c>
      <c r="R148" s="267">
        <f>VLOOKUP(L148,'PLAN INDICATIVO ORIGINAL '!$C$13:$M$343,10,0)</f>
        <v>0.74</v>
      </c>
      <c r="S148" s="267" t="str">
        <f>VLOOKUP(L148,'PLAN INDICATIVO ORIGINAL '!$C$13:$M$343,11,0)</f>
        <v>Porcentaje</v>
      </c>
      <c r="T148" s="259" t="e">
        <f>VLOOKUP(L148,'PLAN INDICATIVO ORIGINAL '!$C$13:$M$343,12,0)</f>
        <v>#REF!</v>
      </c>
      <c r="U148" s="259">
        <f t="shared" ref="U148:Z148" si="272">+N148*100</f>
        <v>60</v>
      </c>
      <c r="V148" s="259">
        <f t="shared" si="272"/>
        <v>65</v>
      </c>
      <c r="W148" s="259">
        <f t="shared" si="272"/>
        <v>70</v>
      </c>
      <c r="X148" s="259">
        <f t="shared" si="272"/>
        <v>74</v>
      </c>
      <c r="Y148" s="259">
        <f t="shared" si="272"/>
        <v>74</v>
      </c>
      <c r="Z148" s="259" t="e">
        <f t="shared" si="272"/>
        <v>#VALUE!</v>
      </c>
      <c r="AA148" s="115" t="str">
        <f>+'PLAN INDICATIVO ORIGINAL '!C196</f>
        <v>P204</v>
      </c>
      <c r="AB148" s="254" t="str">
        <f>+'PLAN INDICATIVO ORIGINAL '!D196</f>
        <v>Mecanismos de participación ciudadana ejecutados</v>
      </c>
      <c r="AC148" s="59" t="str">
        <f>VLOOKUP(AB148,'PLAN INDICATIVO ORIGINAL '!$D$12:$F$313,3,0)</f>
        <v>GRUPO DE ATENCIÓN AL CIUDADANO</v>
      </c>
      <c r="AD148" s="59" t="str">
        <f>VLOOKUP(AB148,'PLAN INDICATIVO ORIGINAL '!$D$12:$F$313,3,0)</f>
        <v>GRUPO DE ATENCIÓN AL CIUDADANO</v>
      </c>
      <c r="AE148" s="59" t="s">
        <v>805</v>
      </c>
      <c r="AF148" s="260">
        <f>VLOOKUP(AA148,'PLAN INDICATIVO ORIGINAL '!$C$13:$M$343,6,0)</f>
        <v>2</v>
      </c>
      <c r="AG148" s="261">
        <f>VLOOKUP(AA148,'PLAN INDICATIVO ORIGINAL '!$C$13:$M$343,7,0)</f>
        <v>2</v>
      </c>
      <c r="AH148" s="261">
        <f>VLOOKUP(AA148,'PLAN INDICATIVO ORIGINAL '!$C$13:$M$343,8,0)</f>
        <v>2</v>
      </c>
      <c r="AI148" s="261">
        <f>VLOOKUP(AA148,'PLAN INDICATIVO ORIGINAL '!$C$13:$M$343,9,0)</f>
        <v>2</v>
      </c>
      <c r="AJ148" s="261">
        <f>VLOOKUP(AA148,'PLAN INDICATIVO ORIGINAL '!$C$13:$M$343,10,0)</f>
        <v>8</v>
      </c>
      <c r="AK148" s="261" t="str">
        <f>VLOOKUP(AA148,'PLAN INDICATIVO ORIGINAL '!$C$13:$M$343,11,0)</f>
        <v>Número</v>
      </c>
      <c r="AL148" s="262" t="e">
        <f>VLOOKUP(AA148,'PLAN INDICATIVO ORIGINAL '!$C$13:$M$343,12,0)</f>
        <v>#REF!</v>
      </c>
      <c r="AM148" s="263">
        <f t="shared" ref="AM148:AR148" si="273">+AF148</f>
        <v>2</v>
      </c>
      <c r="AN148" s="263">
        <f t="shared" si="273"/>
        <v>2</v>
      </c>
      <c r="AO148" s="263">
        <f t="shared" si="273"/>
        <v>2</v>
      </c>
      <c r="AP148" s="263">
        <f t="shared" si="273"/>
        <v>2</v>
      </c>
      <c r="AQ148" s="263">
        <f t="shared" si="273"/>
        <v>8</v>
      </c>
      <c r="AR148" s="263" t="str">
        <f t="shared" si="273"/>
        <v>Número</v>
      </c>
      <c r="AS148" s="264" t="s">
        <v>765</v>
      </c>
      <c r="AV148" s="214" t="s">
        <v>476</v>
      </c>
      <c r="AW148" s="214" t="s">
        <v>465</v>
      </c>
      <c r="AX148" s="214" t="s">
        <v>805</v>
      </c>
      <c r="BI148" s="254">
        <v>205</v>
      </c>
      <c r="BJ148" s="59" t="s">
        <v>465</v>
      </c>
    </row>
    <row r="149" spans="1:62" ht="65.25" customHeight="1" x14ac:dyDescent="0.25">
      <c r="A149" s="254">
        <v>205</v>
      </c>
      <c r="B149" s="254" t="str">
        <f t="shared" si="149"/>
        <v>P205</v>
      </c>
      <c r="C149" s="121" t="s">
        <v>99</v>
      </c>
      <c r="D149" s="288" t="s">
        <v>417</v>
      </c>
      <c r="E149" s="284" t="str">
        <f>+'PLAN INDICATIVO ORIGINAL '!$D$171</f>
        <v>GESTIÓN INSTITUCIONAL, JURIDICA Y DEFENSA</v>
      </c>
      <c r="F149" s="256" t="str">
        <f>+'PLAN INDICATIVO ORIGINAL '!$D$172</f>
        <v>PLANEACIÓN Y GESTIÓN</v>
      </c>
      <c r="G149" s="256" t="s">
        <v>425</v>
      </c>
      <c r="H149" s="257" t="str">
        <f>+'PLAN INDICATIVO ORIGINAL '!$D$173</f>
        <v>Implementar un modelo de planeación y gestión que articule la adopción de políticas, afiance la actuación administrativa,  facilite el cumplimiento de las metas institucionales y la prestación de servicios a la comunidad.</v>
      </c>
      <c r="I149" s="257" t="s">
        <v>803</v>
      </c>
      <c r="J149" s="179" t="s">
        <v>448</v>
      </c>
      <c r="K149" s="142" t="s">
        <v>763</v>
      </c>
      <c r="L149" s="142" t="str">
        <f>+'PLAN INDICATIVO ORIGINAL '!$C$183</f>
        <v>I25</v>
      </c>
      <c r="M149" s="266" t="str">
        <f>+'PLAN INDICATIVO ORIGINAL '!$E$183</f>
        <v>Porcentaje del Índice de Transparencia Nacional</v>
      </c>
      <c r="N149" s="267">
        <f>VLOOKUP(L149,'PLAN INDICATIVO ORIGINAL '!$C$13:$M$343,6,0)</f>
        <v>0.6</v>
      </c>
      <c r="O149" s="267">
        <f>VLOOKUP(L149,'PLAN INDICATIVO ORIGINAL '!$C$13:$M$343,7,0)</f>
        <v>0.65</v>
      </c>
      <c r="P149" s="267">
        <f>VLOOKUP(L149,'PLAN INDICATIVO ORIGINAL '!$C$13:$M$343,8,0)</f>
        <v>0.7</v>
      </c>
      <c r="Q149" s="267">
        <f>VLOOKUP(L149,'PLAN INDICATIVO ORIGINAL '!$C$13:$M$343,9,0)</f>
        <v>0.74</v>
      </c>
      <c r="R149" s="267">
        <f>VLOOKUP(L149,'PLAN INDICATIVO ORIGINAL '!$C$13:$M$343,10,0)</f>
        <v>0.74</v>
      </c>
      <c r="S149" s="267" t="str">
        <f>VLOOKUP(L149,'PLAN INDICATIVO ORIGINAL '!$C$13:$M$343,11,0)</f>
        <v>Porcentaje</v>
      </c>
      <c r="T149" s="259" t="e">
        <f>VLOOKUP(L149,'PLAN INDICATIVO ORIGINAL '!$C$13:$M$343,12,0)</f>
        <v>#REF!</v>
      </c>
      <c r="U149" s="259">
        <f t="shared" ref="U149:Z149" si="274">+N149*100</f>
        <v>60</v>
      </c>
      <c r="V149" s="259">
        <f t="shared" si="274"/>
        <v>65</v>
      </c>
      <c r="W149" s="259">
        <f t="shared" si="274"/>
        <v>70</v>
      </c>
      <c r="X149" s="259">
        <f t="shared" si="274"/>
        <v>74</v>
      </c>
      <c r="Y149" s="259">
        <f t="shared" si="274"/>
        <v>74</v>
      </c>
      <c r="Z149" s="259" t="e">
        <f t="shared" si="274"/>
        <v>#VALUE!</v>
      </c>
      <c r="AA149" s="115" t="str">
        <f>+'PLAN INDICATIVO ORIGINAL '!C197</f>
        <v>P205</v>
      </c>
      <c r="AB149" s="254" t="str">
        <f>+'PLAN INDICATIVO ORIGINAL '!D197</f>
        <v>Ferias de Atención al ciudadano realizadas</v>
      </c>
      <c r="AC149" s="59" t="str">
        <f>VLOOKUP(AB149,'PLAN INDICATIVO ORIGINAL '!$D$12:$F$313,3,0)</f>
        <v>GRUPO DE ATENCIÓN AL CIUDADANO</v>
      </c>
      <c r="AD149" s="59" t="str">
        <f>VLOOKUP(AB149,'PLAN INDICATIVO ORIGINAL '!$D$12:$F$313,3,0)</f>
        <v>GRUPO DE ATENCIÓN AL CIUDADANO</v>
      </c>
      <c r="AE149" s="59" t="s">
        <v>805</v>
      </c>
      <c r="AF149" s="260">
        <f>VLOOKUP(AA149,'PLAN INDICATIVO ORIGINAL '!$C$13:$M$343,6,0)</f>
        <v>4</v>
      </c>
      <c r="AG149" s="261">
        <f>VLOOKUP(AA149,'PLAN INDICATIVO ORIGINAL '!$C$13:$M$343,7,0)</f>
        <v>4</v>
      </c>
      <c r="AH149" s="261">
        <f>VLOOKUP(AA149,'PLAN INDICATIVO ORIGINAL '!$C$13:$M$343,8,0)</f>
        <v>4</v>
      </c>
      <c r="AI149" s="261">
        <f>VLOOKUP(AA149,'PLAN INDICATIVO ORIGINAL '!$C$13:$M$343,9,0)</f>
        <v>4</v>
      </c>
      <c r="AJ149" s="261">
        <f>VLOOKUP(AA149,'PLAN INDICATIVO ORIGINAL '!$C$13:$M$343,10,0)</f>
        <v>4</v>
      </c>
      <c r="AK149" s="261" t="str">
        <f>VLOOKUP(AA149,'PLAN INDICATIVO ORIGINAL '!$C$13:$M$343,11,0)</f>
        <v>Número</v>
      </c>
      <c r="AL149" s="262" t="e">
        <f>VLOOKUP(AA149,'PLAN INDICATIVO ORIGINAL '!$C$13:$M$343,12,0)</f>
        <v>#REF!</v>
      </c>
      <c r="AM149" s="263">
        <f t="shared" ref="AM149:AR149" si="275">+AF149</f>
        <v>4</v>
      </c>
      <c r="AN149" s="263">
        <f t="shared" si="275"/>
        <v>4</v>
      </c>
      <c r="AO149" s="263">
        <f t="shared" si="275"/>
        <v>4</v>
      </c>
      <c r="AP149" s="263">
        <f t="shared" si="275"/>
        <v>4</v>
      </c>
      <c r="AQ149" s="263">
        <f t="shared" si="275"/>
        <v>4</v>
      </c>
      <c r="AR149" s="263" t="str">
        <f t="shared" si="275"/>
        <v>Número</v>
      </c>
      <c r="AS149" s="264" t="s">
        <v>765</v>
      </c>
      <c r="AV149" s="214" t="s">
        <v>478</v>
      </c>
      <c r="AW149" s="214" t="s">
        <v>465</v>
      </c>
      <c r="AX149" s="214" t="s">
        <v>805</v>
      </c>
      <c r="BI149" s="254">
        <v>55</v>
      </c>
      <c r="BJ149" s="59" t="s">
        <v>337</v>
      </c>
    </row>
    <row r="150" spans="1:62" ht="93" customHeight="1" x14ac:dyDescent="0.25">
      <c r="A150" s="254">
        <v>55</v>
      </c>
      <c r="B150" s="254" t="str">
        <f t="shared" si="149"/>
        <v>P55</v>
      </c>
      <c r="C150" s="121" t="s">
        <v>66</v>
      </c>
      <c r="D150" s="288" t="s">
        <v>417</v>
      </c>
      <c r="E150" s="284" t="str">
        <f>+'PLAN INDICATIVO ORIGINAL '!$D$171</f>
        <v>GESTIÓN INSTITUCIONAL, JURIDICA Y DEFENSA</v>
      </c>
      <c r="F150" s="256" t="str">
        <f>+'PLAN INDICATIVO ORIGINAL '!$D$172</f>
        <v>PLANEACIÓN Y GESTIÓN</v>
      </c>
      <c r="G150" s="256" t="s">
        <v>425</v>
      </c>
      <c r="H150" s="257" t="str">
        <f>+'PLAN INDICATIVO ORIGINAL '!$D$173</f>
        <v>Implementar un modelo de planeación y gestión que articule la adopción de políticas, afiance la actuación administrativa,  facilite el cumplimiento de las metas institucionales y la prestación de servicios a la comunidad.</v>
      </c>
      <c r="I150" s="257" t="s">
        <v>803</v>
      </c>
      <c r="J150" s="179" t="s">
        <v>448</v>
      </c>
      <c r="K150" s="142" t="s">
        <v>763</v>
      </c>
      <c r="L150" s="142" t="str">
        <f>+'PLAN INDICATIVO ORIGINAL '!$C$183</f>
        <v>I25</v>
      </c>
      <c r="M150" s="266" t="str">
        <f>+'PLAN INDICATIVO ORIGINAL '!$E$183</f>
        <v>Porcentaje del Índice de Transparencia Nacional</v>
      </c>
      <c r="N150" s="267">
        <f>VLOOKUP(L150,'PLAN INDICATIVO ORIGINAL '!$C$13:$M$343,6,0)</f>
        <v>0.6</v>
      </c>
      <c r="O150" s="267">
        <f>VLOOKUP(L150,'PLAN INDICATIVO ORIGINAL '!$C$13:$M$343,7,0)</f>
        <v>0.65</v>
      </c>
      <c r="P150" s="267">
        <f>VLOOKUP(L150,'PLAN INDICATIVO ORIGINAL '!$C$13:$M$343,8,0)</f>
        <v>0.7</v>
      </c>
      <c r="Q150" s="267">
        <f>VLOOKUP(L150,'PLAN INDICATIVO ORIGINAL '!$C$13:$M$343,9,0)</f>
        <v>0.74</v>
      </c>
      <c r="R150" s="267">
        <f>VLOOKUP(L150,'PLAN INDICATIVO ORIGINAL '!$C$13:$M$343,10,0)</f>
        <v>0.74</v>
      </c>
      <c r="S150" s="267" t="str">
        <f>VLOOKUP(L150,'PLAN INDICATIVO ORIGINAL '!$C$13:$M$343,11,0)</f>
        <v>Porcentaje</v>
      </c>
      <c r="T150" s="259" t="e">
        <f>VLOOKUP(L150,'PLAN INDICATIVO ORIGINAL '!$C$13:$M$343,12,0)</f>
        <v>#REF!</v>
      </c>
      <c r="U150" s="259">
        <f t="shared" ref="U150:Z150" si="276">+N150*100</f>
        <v>60</v>
      </c>
      <c r="V150" s="259">
        <f t="shared" si="276"/>
        <v>65</v>
      </c>
      <c r="W150" s="259">
        <f t="shared" si="276"/>
        <v>70</v>
      </c>
      <c r="X150" s="259">
        <f t="shared" si="276"/>
        <v>74</v>
      </c>
      <c r="Y150" s="259">
        <f t="shared" si="276"/>
        <v>74</v>
      </c>
      <c r="Z150" s="259" t="e">
        <f t="shared" si="276"/>
        <v>#VALUE!</v>
      </c>
      <c r="AA150" s="254" t="str">
        <f>+'PLAN INDICATIVO ORIGINAL '!C198</f>
        <v>P55</v>
      </c>
      <c r="AB150" s="254" t="str">
        <f>+'PLAN INDICATIVO ORIGINAL '!D198</f>
        <v>Manual de Protocolo Institucional INPEC presentado</v>
      </c>
      <c r="AC150" s="59" t="str">
        <f>VLOOKUP(AB150,'PLAN INDICATIVO ORIGINAL '!$D$12:$F$313,3,0)</f>
        <v>GRUPO DE RELACIONES PUBLICAS Y PROTOCOLO</v>
      </c>
      <c r="AD150" s="59" t="str">
        <f>VLOOKUP(AB150,'PLAN INDICATIVO ORIGINAL '!$D$12:$F$313,3,0)</f>
        <v>GRUPO DE RELACIONES PUBLICAS Y PROTOCOLO</v>
      </c>
      <c r="AE150" s="59" t="s">
        <v>792</v>
      </c>
      <c r="AF150" s="260">
        <f>VLOOKUP(AA150,'PLAN INDICATIVO ORIGINAL '!$C$13:$M$343,6,0)</f>
        <v>1</v>
      </c>
      <c r="AG150" s="261">
        <f>VLOOKUP(AA150,'PLAN INDICATIVO ORIGINAL '!$C$13:$M$343,7,0)</f>
        <v>0</v>
      </c>
      <c r="AH150" s="261">
        <f>VLOOKUP(AA150,'PLAN INDICATIVO ORIGINAL '!$C$13:$M$343,8,0)</f>
        <v>0</v>
      </c>
      <c r="AI150" s="261">
        <f>VLOOKUP(AA150,'PLAN INDICATIVO ORIGINAL '!$C$13:$M$343,9,0)</f>
        <v>0</v>
      </c>
      <c r="AJ150" s="261">
        <f>VLOOKUP(AA150,'PLAN INDICATIVO ORIGINAL '!$C$13:$M$343,10,0)</f>
        <v>1</v>
      </c>
      <c r="AK150" s="261" t="str">
        <f>VLOOKUP(AA150,'PLAN INDICATIVO ORIGINAL '!$C$13:$M$343,11,0)</f>
        <v>Número</v>
      </c>
      <c r="AL150" s="262" t="e">
        <f>VLOOKUP(AA150,'PLAN INDICATIVO ORIGINAL '!$C$13:$M$343,12,0)</f>
        <v>#REF!</v>
      </c>
      <c r="AM150" s="263">
        <f t="shared" ref="AM150:AR150" si="277">+AF150</f>
        <v>1</v>
      </c>
      <c r="AN150" s="263">
        <f t="shared" si="277"/>
        <v>0</v>
      </c>
      <c r="AO150" s="263">
        <f t="shared" si="277"/>
        <v>0</v>
      </c>
      <c r="AP150" s="263">
        <f t="shared" si="277"/>
        <v>0</v>
      </c>
      <c r="AQ150" s="263">
        <f t="shared" si="277"/>
        <v>1</v>
      </c>
      <c r="AR150" s="263" t="str">
        <f t="shared" si="277"/>
        <v>Número</v>
      </c>
      <c r="AS150" s="264" t="s">
        <v>765</v>
      </c>
      <c r="AV150" s="214" t="s">
        <v>480</v>
      </c>
      <c r="AW150" s="214" t="s">
        <v>337</v>
      </c>
      <c r="AX150" s="214" t="s">
        <v>792</v>
      </c>
      <c r="BI150" s="254">
        <v>55</v>
      </c>
      <c r="BJ150" s="59" t="s">
        <v>337</v>
      </c>
    </row>
    <row r="151" spans="1:62" ht="51" customHeight="1" x14ac:dyDescent="0.25">
      <c r="A151" s="254">
        <v>14</v>
      </c>
      <c r="B151" s="254" t="str">
        <f t="shared" si="149"/>
        <v>P14</v>
      </c>
      <c r="C151" s="121" t="s">
        <v>66</v>
      </c>
      <c r="D151" s="288" t="s">
        <v>417</v>
      </c>
      <c r="E151" s="284" t="str">
        <f>+'PLAN INDICATIVO ORIGINAL '!$D$171</f>
        <v>GESTIÓN INSTITUCIONAL, JURIDICA Y DEFENSA</v>
      </c>
      <c r="F151" s="256" t="str">
        <f>+'PLAN INDICATIVO ORIGINAL '!$D$172</f>
        <v>PLANEACIÓN Y GESTIÓN</v>
      </c>
      <c r="G151" s="256" t="s">
        <v>425</v>
      </c>
      <c r="H151" s="257" t="str">
        <f>+'PLAN INDICATIVO ORIGINAL '!$D$173</f>
        <v>Implementar un modelo de planeación y gestión que articule la adopción de políticas, afiance la actuación administrativa,  facilite el cumplimiento de las metas institucionales y la prestación de servicios a la comunidad.</v>
      </c>
      <c r="I151" s="257" t="s">
        <v>803</v>
      </c>
      <c r="J151" s="179" t="s">
        <v>448</v>
      </c>
      <c r="K151" s="142" t="s">
        <v>763</v>
      </c>
      <c r="L151" s="142" t="str">
        <f>+'PLAN INDICATIVO ORIGINAL '!$C$183</f>
        <v>I25</v>
      </c>
      <c r="M151" s="266" t="str">
        <f>+'PLAN INDICATIVO ORIGINAL '!$E$183</f>
        <v>Porcentaje del Índice de Transparencia Nacional</v>
      </c>
      <c r="N151" s="267">
        <f>VLOOKUP(L151,'PLAN INDICATIVO ORIGINAL '!$C$13:$M$343,6,0)</f>
        <v>0.6</v>
      </c>
      <c r="O151" s="267">
        <f>VLOOKUP(L151,'PLAN INDICATIVO ORIGINAL '!$C$13:$M$343,7,0)</f>
        <v>0.65</v>
      </c>
      <c r="P151" s="267">
        <f>VLOOKUP(L151,'PLAN INDICATIVO ORIGINAL '!$C$13:$M$343,8,0)</f>
        <v>0.7</v>
      </c>
      <c r="Q151" s="267">
        <f>VLOOKUP(L151,'PLAN INDICATIVO ORIGINAL '!$C$13:$M$343,9,0)</f>
        <v>0.74</v>
      </c>
      <c r="R151" s="267">
        <f>VLOOKUP(L151,'PLAN INDICATIVO ORIGINAL '!$C$13:$M$343,10,0)</f>
        <v>0.74</v>
      </c>
      <c r="S151" s="267" t="str">
        <f>VLOOKUP(L151,'PLAN INDICATIVO ORIGINAL '!$C$13:$M$343,11,0)</f>
        <v>Porcentaje</v>
      </c>
      <c r="T151" s="259" t="e">
        <f>VLOOKUP(L151,'PLAN INDICATIVO ORIGINAL '!$C$13:$M$343,12,0)</f>
        <v>#REF!</v>
      </c>
      <c r="U151" s="259">
        <f t="shared" ref="U151:Z151" si="278">+N151*100</f>
        <v>60</v>
      </c>
      <c r="V151" s="259">
        <f t="shared" si="278"/>
        <v>65</v>
      </c>
      <c r="W151" s="259">
        <f t="shared" si="278"/>
        <v>70</v>
      </c>
      <c r="X151" s="259">
        <f t="shared" si="278"/>
        <v>74</v>
      </c>
      <c r="Y151" s="259">
        <f t="shared" si="278"/>
        <v>74</v>
      </c>
      <c r="Z151" s="259" t="e">
        <f t="shared" si="278"/>
        <v>#VALUE!</v>
      </c>
      <c r="AA151" s="254" t="str">
        <f>+'PLAN INDICATIVO ORIGINAL '!C199</f>
        <v>P14</v>
      </c>
      <c r="AB151" s="254" t="str">
        <f>+'PLAN INDICATIVO ORIGINAL '!D199</f>
        <v>Campaña institucional de sensibilización "YO CREO EN MI, YO CREO EN EL INPEC", realizada</v>
      </c>
      <c r="AC151" s="59" t="str">
        <f>VLOOKUP(AB151,'PLAN INDICATIVO ORIGINAL '!$D$12:$F$313,3,0)</f>
        <v>GRUPO DE RELACIONES PUBLICAS Y PROTOCOLO</v>
      </c>
      <c r="AD151" s="59" t="str">
        <f>VLOOKUP(AB151,'PLAN INDICATIVO ORIGINAL '!$D$12:$F$313,3,0)</f>
        <v>GRUPO DE RELACIONES PUBLICAS Y PROTOCOLO</v>
      </c>
      <c r="AE151" s="59" t="s">
        <v>792</v>
      </c>
      <c r="AF151" s="260">
        <f>VLOOKUP(AA151,'PLAN INDICATIVO ORIGINAL '!$C$13:$M$343,6,0)</f>
        <v>1</v>
      </c>
      <c r="AG151" s="261">
        <f>VLOOKUP(AA151,'PLAN INDICATIVO ORIGINAL '!$C$13:$M$343,7,0)</f>
        <v>0</v>
      </c>
      <c r="AH151" s="261">
        <f>VLOOKUP(AA151,'PLAN INDICATIVO ORIGINAL '!$C$13:$M$343,8,0)</f>
        <v>0</v>
      </c>
      <c r="AI151" s="261">
        <f>VLOOKUP(AA151,'PLAN INDICATIVO ORIGINAL '!$C$13:$M$343,9,0)</f>
        <v>0</v>
      </c>
      <c r="AJ151" s="261">
        <f>VLOOKUP(AA151,'PLAN INDICATIVO ORIGINAL '!$C$13:$M$343,10,0)</f>
        <v>1</v>
      </c>
      <c r="AK151" s="261" t="str">
        <f>VLOOKUP(AA151,'PLAN INDICATIVO ORIGINAL '!$C$13:$M$343,11,0)</f>
        <v>Número</v>
      </c>
      <c r="AL151" s="262" t="e">
        <f>VLOOKUP(AA151,'PLAN INDICATIVO ORIGINAL '!$C$13:$M$343,12,0)</f>
        <v>#REF!</v>
      </c>
      <c r="AM151" s="263">
        <f t="shared" ref="AM151:AR151" si="279">+AF151</f>
        <v>1</v>
      </c>
      <c r="AN151" s="263">
        <f t="shared" si="279"/>
        <v>0</v>
      </c>
      <c r="AO151" s="263">
        <f t="shared" si="279"/>
        <v>0</v>
      </c>
      <c r="AP151" s="263">
        <f t="shared" si="279"/>
        <v>0</v>
      </c>
      <c r="AQ151" s="263">
        <f t="shared" si="279"/>
        <v>1</v>
      </c>
      <c r="AR151" s="263" t="str">
        <f t="shared" si="279"/>
        <v>Número</v>
      </c>
      <c r="AS151" s="264" t="s">
        <v>765</v>
      </c>
      <c r="AV151" s="214" t="s">
        <v>482</v>
      </c>
      <c r="AW151" s="214" t="s">
        <v>337</v>
      </c>
      <c r="AX151" s="214" t="s">
        <v>792</v>
      </c>
      <c r="BI151" s="254">
        <v>75</v>
      </c>
      <c r="BJ151" s="59" t="s">
        <v>486</v>
      </c>
    </row>
    <row r="152" spans="1:62" ht="51" customHeight="1" x14ac:dyDescent="0.25">
      <c r="A152" s="254">
        <v>75</v>
      </c>
      <c r="B152" s="254" t="str">
        <f t="shared" si="149"/>
        <v>P75</v>
      </c>
      <c r="C152" s="127" t="s">
        <v>53</v>
      </c>
      <c r="D152" s="288" t="s">
        <v>417</v>
      </c>
      <c r="E152" s="284" t="str">
        <f>+'PLAN INDICATIVO ORIGINAL '!$D$171</f>
        <v>GESTIÓN INSTITUCIONAL, JURIDICA Y DEFENSA</v>
      </c>
      <c r="F152" s="256" t="str">
        <f>+'PLAN INDICATIVO ORIGINAL '!$D$172</f>
        <v>PLANEACIÓN Y GESTIÓN</v>
      </c>
      <c r="G152" s="256" t="s">
        <v>425</v>
      </c>
      <c r="H152" s="257" t="str">
        <f>+'PLAN INDICATIVO ORIGINAL '!$D$173</f>
        <v>Implementar un modelo de planeación y gestión que articule la adopción de políticas, afiance la actuación administrativa,  facilite el cumplimiento de las metas institucionales y la prestación de servicios a la comunidad.</v>
      </c>
      <c r="I152" s="257" t="s">
        <v>803</v>
      </c>
      <c r="J152" s="179" t="s">
        <v>448</v>
      </c>
      <c r="K152" s="142" t="s">
        <v>763</v>
      </c>
      <c r="L152" s="142" t="str">
        <f>+'PLAN INDICATIVO ORIGINAL '!$C$183</f>
        <v>I25</v>
      </c>
      <c r="M152" s="266" t="str">
        <f>+'PLAN INDICATIVO ORIGINAL '!$E$183</f>
        <v>Porcentaje del Índice de Transparencia Nacional</v>
      </c>
      <c r="N152" s="267">
        <f>VLOOKUP(L152,'PLAN INDICATIVO ORIGINAL '!$C$13:$M$343,6,0)</f>
        <v>0.6</v>
      </c>
      <c r="O152" s="267">
        <f>VLOOKUP(L152,'PLAN INDICATIVO ORIGINAL '!$C$13:$M$343,7,0)</f>
        <v>0.65</v>
      </c>
      <c r="P152" s="267">
        <f>VLOOKUP(L152,'PLAN INDICATIVO ORIGINAL '!$C$13:$M$343,8,0)</f>
        <v>0.7</v>
      </c>
      <c r="Q152" s="267">
        <f>VLOOKUP(L152,'PLAN INDICATIVO ORIGINAL '!$C$13:$M$343,9,0)</f>
        <v>0.74</v>
      </c>
      <c r="R152" s="267">
        <f>VLOOKUP(L152,'PLAN INDICATIVO ORIGINAL '!$C$13:$M$343,10,0)</f>
        <v>0.74</v>
      </c>
      <c r="S152" s="267" t="str">
        <f>VLOOKUP(L152,'PLAN INDICATIVO ORIGINAL '!$C$13:$M$343,11,0)</f>
        <v>Porcentaje</v>
      </c>
      <c r="T152" s="259" t="e">
        <f>VLOOKUP(L152,'PLAN INDICATIVO ORIGINAL '!$C$13:$M$343,12,0)</f>
        <v>#REF!</v>
      </c>
      <c r="U152" s="259">
        <f t="shared" ref="U152:Z152" si="280">+N152*100</f>
        <v>60</v>
      </c>
      <c r="V152" s="259">
        <f t="shared" si="280"/>
        <v>65</v>
      </c>
      <c r="W152" s="259">
        <f t="shared" si="280"/>
        <v>70</v>
      </c>
      <c r="X152" s="259">
        <f t="shared" si="280"/>
        <v>74</v>
      </c>
      <c r="Y152" s="259">
        <f t="shared" si="280"/>
        <v>74</v>
      </c>
      <c r="Z152" s="259" t="e">
        <f t="shared" si="280"/>
        <v>#VALUE!</v>
      </c>
      <c r="AA152" s="254" t="str">
        <f>+'PLAN INDICATIVO ORIGINAL '!C200</f>
        <v>P75</v>
      </c>
      <c r="AB152" s="254" t="str">
        <f>+'PLAN INDICATIVO ORIGINAL '!D200</f>
        <v>Riesgos identificados a través de auditorías internas y autoevaluación.</v>
      </c>
      <c r="AC152" s="59" t="str">
        <f>VLOOKUP(AB152,'PLAN INDICATIVO ORIGINAL '!$D$12:$F$313,3,0)</f>
        <v xml:space="preserve">OFICINA DE CONTROL INTERNO   </v>
      </c>
      <c r="AD152" s="59" t="str">
        <f>VLOOKUP(AB152,'PLAN INDICATIVO ORIGINAL '!$D$12:$F$313,3,0)</f>
        <v xml:space="preserve">OFICINA DE CONTROL INTERNO   </v>
      </c>
      <c r="AE152" s="59" t="s">
        <v>806</v>
      </c>
      <c r="AF152" s="268">
        <f>VLOOKUP(AA152,'PLAN INDICATIVO ORIGINAL '!$C$13:$M$343,6,0)</f>
        <v>1</v>
      </c>
      <c r="AG152" s="269">
        <f>VLOOKUP(AA152,'PLAN INDICATIVO ORIGINAL '!$C$13:$M$343,7,0)</f>
        <v>1</v>
      </c>
      <c r="AH152" s="269">
        <f>VLOOKUP(AA152,'PLAN INDICATIVO ORIGINAL '!$C$13:$M$343,8,0)</f>
        <v>1</v>
      </c>
      <c r="AI152" s="269">
        <f>VLOOKUP(AA152,'PLAN INDICATIVO ORIGINAL '!$C$13:$M$343,9,0)</f>
        <v>1</v>
      </c>
      <c r="AJ152" s="269">
        <f>VLOOKUP(AA152,'PLAN INDICATIVO ORIGINAL '!$C$13:$M$343,10,0)</f>
        <v>1</v>
      </c>
      <c r="AK152" s="269" t="str">
        <f>VLOOKUP(AA152,'PLAN INDICATIVO ORIGINAL '!$C$13:$M$343,11,0)</f>
        <v>Porcentaje</v>
      </c>
      <c r="AL152" s="262" t="e">
        <f>VLOOKUP(AA152,'PLAN INDICATIVO ORIGINAL '!$C$13:$M$343,12,0)</f>
        <v>#REF!</v>
      </c>
      <c r="AM152" s="270">
        <f t="shared" ref="AM152:AR152" si="281">+AF152*100</f>
        <v>100</v>
      </c>
      <c r="AN152" s="270">
        <f t="shared" si="281"/>
        <v>100</v>
      </c>
      <c r="AO152" s="270">
        <f t="shared" si="281"/>
        <v>100</v>
      </c>
      <c r="AP152" s="270">
        <f t="shared" si="281"/>
        <v>100</v>
      </c>
      <c r="AQ152" s="270">
        <f t="shared" si="281"/>
        <v>100</v>
      </c>
      <c r="AR152" s="270" t="e">
        <f t="shared" si="281"/>
        <v>#VALUE!</v>
      </c>
      <c r="AS152" s="264" t="s">
        <v>765</v>
      </c>
      <c r="AV152" s="214" t="s">
        <v>484</v>
      </c>
      <c r="AW152" s="214" t="s">
        <v>486</v>
      </c>
      <c r="AX152" s="214" t="s">
        <v>806</v>
      </c>
      <c r="BI152" s="254">
        <v>59</v>
      </c>
      <c r="BJ152" s="59" t="s">
        <v>486</v>
      </c>
    </row>
    <row r="153" spans="1:62" ht="51" customHeight="1" x14ac:dyDescent="0.25">
      <c r="A153" s="254">
        <v>59</v>
      </c>
      <c r="B153" s="254" t="str">
        <f t="shared" si="149"/>
        <v>P59</v>
      </c>
      <c r="C153" s="127" t="s">
        <v>56</v>
      </c>
      <c r="D153" s="288" t="s">
        <v>417</v>
      </c>
      <c r="E153" s="284" t="str">
        <f>+'PLAN INDICATIVO ORIGINAL '!$D$171</f>
        <v>GESTIÓN INSTITUCIONAL, JURIDICA Y DEFENSA</v>
      </c>
      <c r="F153" s="256" t="str">
        <f>+'PLAN INDICATIVO ORIGINAL '!$D$172</f>
        <v>PLANEACIÓN Y GESTIÓN</v>
      </c>
      <c r="G153" s="256" t="s">
        <v>425</v>
      </c>
      <c r="H153" s="257" t="str">
        <f>+'PLAN INDICATIVO ORIGINAL '!$D$173</f>
        <v>Implementar un modelo de planeación y gestión que articule la adopción de políticas, afiance la actuación administrativa,  facilite el cumplimiento de las metas institucionales y la prestación de servicios a la comunidad.</v>
      </c>
      <c r="I153" s="257" t="s">
        <v>803</v>
      </c>
      <c r="J153" s="179" t="s">
        <v>448</v>
      </c>
      <c r="K153" s="142" t="s">
        <v>763</v>
      </c>
      <c r="L153" s="142" t="str">
        <f>+'PLAN INDICATIVO ORIGINAL '!$C$183</f>
        <v>I25</v>
      </c>
      <c r="M153" s="266" t="str">
        <f>+'PLAN INDICATIVO ORIGINAL '!$E$183</f>
        <v>Porcentaje del Índice de Transparencia Nacional</v>
      </c>
      <c r="N153" s="267">
        <f>VLOOKUP(L153,'PLAN INDICATIVO ORIGINAL '!$C$13:$M$343,6,0)</f>
        <v>0.6</v>
      </c>
      <c r="O153" s="267">
        <f>VLOOKUP(L153,'PLAN INDICATIVO ORIGINAL '!$C$13:$M$343,7,0)</f>
        <v>0.65</v>
      </c>
      <c r="P153" s="267">
        <f>VLOOKUP(L153,'PLAN INDICATIVO ORIGINAL '!$C$13:$M$343,8,0)</f>
        <v>0.7</v>
      </c>
      <c r="Q153" s="267">
        <f>VLOOKUP(L153,'PLAN INDICATIVO ORIGINAL '!$C$13:$M$343,9,0)</f>
        <v>0.74</v>
      </c>
      <c r="R153" s="267">
        <f>VLOOKUP(L153,'PLAN INDICATIVO ORIGINAL '!$C$13:$M$343,10,0)</f>
        <v>0.74</v>
      </c>
      <c r="S153" s="267" t="str">
        <f>VLOOKUP(L153,'PLAN INDICATIVO ORIGINAL '!$C$13:$M$343,11,0)</f>
        <v>Porcentaje</v>
      </c>
      <c r="T153" s="259" t="e">
        <f>VLOOKUP(L153,'PLAN INDICATIVO ORIGINAL '!$C$13:$M$343,12,0)</f>
        <v>#REF!</v>
      </c>
      <c r="U153" s="259">
        <f t="shared" ref="U153:Z153" si="282">+N153*100</f>
        <v>60</v>
      </c>
      <c r="V153" s="259">
        <f t="shared" si="282"/>
        <v>65</v>
      </c>
      <c r="W153" s="259">
        <f t="shared" si="282"/>
        <v>70</v>
      </c>
      <c r="X153" s="259">
        <f t="shared" si="282"/>
        <v>74</v>
      </c>
      <c r="Y153" s="259">
        <f t="shared" si="282"/>
        <v>74</v>
      </c>
      <c r="Z153" s="259" t="e">
        <f t="shared" si="282"/>
        <v>#VALUE!</v>
      </c>
      <c r="AA153" s="254" t="str">
        <f>+'PLAN INDICATIVO ORIGINAL '!C201</f>
        <v>P59</v>
      </c>
      <c r="AB153" s="254" t="str">
        <f>+'PLAN INDICATIVO ORIGINAL '!D201</f>
        <v>Percepción de la imagen positiva de la Oficina de Control Interno incrementada en el Nivel Central.</v>
      </c>
      <c r="AC153" s="59" t="str">
        <f>VLOOKUP(AB153,'PLAN INDICATIVO ORIGINAL '!$D$12:$F$313,3,0)</f>
        <v xml:space="preserve">OFICINA DE CONTROL INTERNO   </v>
      </c>
      <c r="AD153" s="59" t="str">
        <f>VLOOKUP(AB153,'PLAN INDICATIVO ORIGINAL '!$D$12:$F$313,3,0)</f>
        <v xml:space="preserve">OFICINA DE CONTROL INTERNO   </v>
      </c>
      <c r="AE153" s="59" t="s">
        <v>806</v>
      </c>
      <c r="AF153" s="268">
        <f>VLOOKUP(AA153,'PLAN INDICATIVO ORIGINAL '!$C$13:$M$343,6,0)</f>
        <v>0.1</v>
      </c>
      <c r="AG153" s="269">
        <f>VLOOKUP(AA153,'PLAN INDICATIVO ORIGINAL '!$C$13:$M$343,7,0)</f>
        <v>0.1</v>
      </c>
      <c r="AH153" s="269">
        <f>VLOOKUP(AA153,'PLAN INDICATIVO ORIGINAL '!$C$13:$M$343,8,0)</f>
        <v>0.1</v>
      </c>
      <c r="AI153" s="269">
        <f>VLOOKUP(AA153,'PLAN INDICATIVO ORIGINAL '!$C$13:$M$343,9,0)</f>
        <v>0.1</v>
      </c>
      <c r="AJ153" s="269">
        <f>VLOOKUP(AA153,'PLAN INDICATIVO ORIGINAL '!$C$13:$M$343,10,0)</f>
        <v>0.1</v>
      </c>
      <c r="AK153" s="269" t="str">
        <f>VLOOKUP(AA153,'PLAN INDICATIVO ORIGINAL '!$C$13:$M$343,11,0)</f>
        <v>Porcentaje</v>
      </c>
      <c r="AL153" s="262" t="e">
        <f>VLOOKUP(AA153,'PLAN INDICATIVO ORIGINAL '!$C$13:$M$343,12,0)</f>
        <v>#REF!</v>
      </c>
      <c r="AM153" s="270">
        <f t="shared" ref="AM153:AR153" si="283">+AF153*100</f>
        <v>10</v>
      </c>
      <c r="AN153" s="270">
        <f t="shared" si="283"/>
        <v>10</v>
      </c>
      <c r="AO153" s="270">
        <f t="shared" si="283"/>
        <v>10</v>
      </c>
      <c r="AP153" s="270">
        <f t="shared" si="283"/>
        <v>10</v>
      </c>
      <c r="AQ153" s="270">
        <f t="shared" si="283"/>
        <v>10</v>
      </c>
      <c r="AR153" s="270" t="e">
        <f t="shared" si="283"/>
        <v>#VALUE!</v>
      </c>
      <c r="AS153" s="264" t="s">
        <v>765</v>
      </c>
      <c r="AV153" s="214" t="s">
        <v>487</v>
      </c>
      <c r="AW153" s="214" t="s">
        <v>486</v>
      </c>
      <c r="AX153" s="214" t="s">
        <v>806</v>
      </c>
      <c r="BI153" s="254">
        <v>245</v>
      </c>
      <c r="BJ153" s="59" t="s">
        <v>486</v>
      </c>
    </row>
    <row r="154" spans="1:62" ht="51" customHeight="1" x14ac:dyDescent="0.25">
      <c r="A154" s="254">
        <v>245</v>
      </c>
      <c r="B154" s="254" t="str">
        <f t="shared" si="149"/>
        <v>P245</v>
      </c>
      <c r="C154" s="127" t="s">
        <v>56</v>
      </c>
      <c r="D154" s="288" t="s">
        <v>417</v>
      </c>
      <c r="E154" s="284" t="str">
        <f>+'PLAN INDICATIVO ORIGINAL '!$D$171</f>
        <v>GESTIÓN INSTITUCIONAL, JURIDICA Y DEFENSA</v>
      </c>
      <c r="F154" s="256" t="str">
        <f>+'PLAN INDICATIVO ORIGINAL '!$D$172</f>
        <v>PLANEACIÓN Y GESTIÓN</v>
      </c>
      <c r="G154" s="256" t="s">
        <v>425</v>
      </c>
      <c r="H154" s="257" t="str">
        <f>+'PLAN INDICATIVO ORIGINAL '!$D$173</f>
        <v>Implementar un modelo de planeación y gestión que articule la adopción de políticas, afiance la actuación administrativa,  facilite el cumplimiento de las metas institucionales y la prestación de servicios a la comunidad.</v>
      </c>
      <c r="I154" s="257" t="s">
        <v>803</v>
      </c>
      <c r="J154" s="179" t="s">
        <v>448</v>
      </c>
      <c r="K154" s="142" t="s">
        <v>763</v>
      </c>
      <c r="L154" s="142" t="str">
        <f>+'PLAN INDICATIVO ORIGINAL '!$C$183</f>
        <v>I25</v>
      </c>
      <c r="M154" s="266" t="str">
        <f>+'PLAN INDICATIVO ORIGINAL '!$E$183</f>
        <v>Porcentaje del Índice de Transparencia Nacional</v>
      </c>
      <c r="N154" s="267">
        <f>VLOOKUP(L154,'PLAN INDICATIVO ORIGINAL '!$C$13:$M$343,6,0)</f>
        <v>0.6</v>
      </c>
      <c r="O154" s="267">
        <f>VLOOKUP(L154,'PLAN INDICATIVO ORIGINAL '!$C$13:$M$343,7,0)</f>
        <v>0.65</v>
      </c>
      <c r="P154" s="267">
        <f>VLOOKUP(L154,'PLAN INDICATIVO ORIGINAL '!$C$13:$M$343,8,0)</f>
        <v>0.7</v>
      </c>
      <c r="Q154" s="267">
        <f>VLOOKUP(L154,'PLAN INDICATIVO ORIGINAL '!$C$13:$M$343,9,0)</f>
        <v>0.74</v>
      </c>
      <c r="R154" s="267">
        <f>VLOOKUP(L154,'PLAN INDICATIVO ORIGINAL '!$C$13:$M$343,10,0)</f>
        <v>0.74</v>
      </c>
      <c r="S154" s="267" t="str">
        <f>VLOOKUP(L154,'PLAN INDICATIVO ORIGINAL '!$C$13:$M$343,11,0)</f>
        <v>Porcentaje</v>
      </c>
      <c r="T154" s="259" t="e">
        <f>VLOOKUP(L154,'PLAN INDICATIVO ORIGINAL '!$C$13:$M$343,12,0)</f>
        <v>#REF!</v>
      </c>
      <c r="U154" s="259">
        <f t="shared" ref="U154:Z154" si="284">+N154*100</f>
        <v>60</v>
      </c>
      <c r="V154" s="259">
        <f t="shared" si="284"/>
        <v>65</v>
      </c>
      <c r="W154" s="259">
        <f t="shared" si="284"/>
        <v>70</v>
      </c>
      <c r="X154" s="259">
        <f t="shared" si="284"/>
        <v>74</v>
      </c>
      <c r="Y154" s="259">
        <f t="shared" si="284"/>
        <v>74</v>
      </c>
      <c r="Z154" s="259" t="e">
        <f t="shared" si="284"/>
        <v>#VALUE!</v>
      </c>
      <c r="AA154" s="254" t="str">
        <f>+'PLAN INDICATIVO ORIGINAL '!C202</f>
        <v>P245</v>
      </c>
      <c r="AB154" s="254" t="str">
        <f>+'PLAN INDICATIVO ORIGINAL '!D202</f>
        <v xml:space="preserve">Sistema de Control Interno Evaluado </v>
      </c>
      <c r="AC154" s="59" t="str">
        <f>VLOOKUP(AB154,'PLAN INDICATIVO ORIGINAL '!$D$12:$F$313,3,0)</f>
        <v xml:space="preserve">OFICINA DE CONTROL INTERNO   </v>
      </c>
      <c r="AD154" s="59" t="str">
        <f>VLOOKUP(AB154,'PLAN INDICATIVO ORIGINAL '!$D$12:$F$313,3,0)</f>
        <v xml:space="preserve">OFICINA DE CONTROL INTERNO   </v>
      </c>
      <c r="AE154" s="59" t="s">
        <v>806</v>
      </c>
      <c r="AF154" s="268">
        <f>VLOOKUP(AA154,'PLAN INDICATIVO ORIGINAL '!$C$13:$M$343,6,0)</f>
        <v>1</v>
      </c>
      <c r="AG154" s="269">
        <f>VLOOKUP(AA154,'PLAN INDICATIVO ORIGINAL '!$C$13:$M$343,7,0)</f>
        <v>1</v>
      </c>
      <c r="AH154" s="269">
        <f>VLOOKUP(AA154,'PLAN INDICATIVO ORIGINAL '!$C$13:$M$343,8,0)</f>
        <v>1</v>
      </c>
      <c r="AI154" s="269">
        <f>VLOOKUP(AA154,'PLAN INDICATIVO ORIGINAL '!$C$13:$M$343,9,0)</f>
        <v>1</v>
      </c>
      <c r="AJ154" s="269">
        <f>VLOOKUP(AA154,'PLAN INDICATIVO ORIGINAL '!$C$13:$M$343,10,0)</f>
        <v>1</v>
      </c>
      <c r="AK154" s="269" t="str">
        <f>VLOOKUP(AA154,'PLAN INDICATIVO ORIGINAL '!$C$13:$M$343,11,0)</f>
        <v>Porcentaje</v>
      </c>
      <c r="AL154" s="262" t="e">
        <f>VLOOKUP(AA154,'PLAN INDICATIVO ORIGINAL '!$C$13:$M$343,12,0)</f>
        <v>#REF!</v>
      </c>
      <c r="AM154" s="270">
        <f t="shared" ref="AM154:AR154" si="285">+AF154*100</f>
        <v>100</v>
      </c>
      <c r="AN154" s="270">
        <f t="shared" si="285"/>
        <v>100</v>
      </c>
      <c r="AO154" s="270">
        <f t="shared" si="285"/>
        <v>100</v>
      </c>
      <c r="AP154" s="270">
        <f t="shared" si="285"/>
        <v>100</v>
      </c>
      <c r="AQ154" s="270">
        <f t="shared" si="285"/>
        <v>100</v>
      </c>
      <c r="AR154" s="270" t="e">
        <f t="shared" si="285"/>
        <v>#VALUE!</v>
      </c>
      <c r="AS154" s="264" t="s">
        <v>765</v>
      </c>
      <c r="AV154" s="214" t="s">
        <v>489</v>
      </c>
      <c r="AW154" s="214" t="s">
        <v>486</v>
      </c>
      <c r="AX154" s="214" t="s">
        <v>806</v>
      </c>
      <c r="BI154" s="254">
        <v>252</v>
      </c>
      <c r="BJ154" s="59" t="s">
        <v>493</v>
      </c>
    </row>
    <row r="155" spans="1:62" ht="41.25" customHeight="1" x14ac:dyDescent="0.25">
      <c r="A155" s="254">
        <v>252</v>
      </c>
      <c r="B155" s="254" t="str">
        <f t="shared" si="149"/>
        <v>P252</v>
      </c>
      <c r="C155" s="127" t="s">
        <v>56</v>
      </c>
      <c r="D155" s="288" t="s">
        <v>417</v>
      </c>
      <c r="E155" s="284" t="str">
        <f>+'PLAN INDICATIVO ORIGINAL '!$D$171</f>
        <v>GESTIÓN INSTITUCIONAL, JURIDICA Y DEFENSA</v>
      </c>
      <c r="F155" s="256" t="str">
        <f>+'PLAN INDICATIVO ORIGINAL '!$D$172</f>
        <v>PLANEACIÓN Y GESTIÓN</v>
      </c>
      <c r="G155" s="256" t="s">
        <v>425</v>
      </c>
      <c r="H155" s="257" t="str">
        <f>+'PLAN INDICATIVO ORIGINAL '!$D$173</f>
        <v>Implementar un modelo de planeación y gestión que articule la adopción de políticas, afiance la actuación administrativa,  facilite el cumplimiento de las metas institucionales y la prestación de servicios a la comunidad.</v>
      </c>
      <c r="I155" s="257" t="s">
        <v>803</v>
      </c>
      <c r="J155" s="179" t="s">
        <v>448</v>
      </c>
      <c r="K155" s="142" t="s">
        <v>763</v>
      </c>
      <c r="L155" s="142" t="str">
        <f>+'PLAN INDICATIVO ORIGINAL '!$C$183</f>
        <v>I25</v>
      </c>
      <c r="M155" s="266" t="str">
        <f>+'PLAN INDICATIVO ORIGINAL '!$E$183</f>
        <v>Porcentaje del Índice de Transparencia Nacional</v>
      </c>
      <c r="N155" s="267">
        <f>VLOOKUP(L155,'PLAN INDICATIVO ORIGINAL '!$C$13:$M$343,6,0)</f>
        <v>0.6</v>
      </c>
      <c r="O155" s="267">
        <f>VLOOKUP(L155,'PLAN INDICATIVO ORIGINAL '!$C$13:$M$343,7,0)</f>
        <v>0.65</v>
      </c>
      <c r="P155" s="267">
        <f>VLOOKUP(L155,'PLAN INDICATIVO ORIGINAL '!$C$13:$M$343,8,0)</f>
        <v>0.7</v>
      </c>
      <c r="Q155" s="267">
        <f>VLOOKUP(L155,'PLAN INDICATIVO ORIGINAL '!$C$13:$M$343,9,0)</f>
        <v>0.74</v>
      </c>
      <c r="R155" s="267">
        <f>VLOOKUP(L155,'PLAN INDICATIVO ORIGINAL '!$C$13:$M$343,10,0)</f>
        <v>0.74</v>
      </c>
      <c r="S155" s="267" t="str">
        <f>VLOOKUP(L155,'PLAN INDICATIVO ORIGINAL '!$C$13:$M$343,11,0)</f>
        <v>Porcentaje</v>
      </c>
      <c r="T155" s="259" t="e">
        <f>VLOOKUP(L155,'PLAN INDICATIVO ORIGINAL '!$C$13:$M$343,12,0)</f>
        <v>#REF!</v>
      </c>
      <c r="U155" s="259">
        <f t="shared" ref="U155:Z155" si="286">+N155*100</f>
        <v>60</v>
      </c>
      <c r="V155" s="259">
        <f t="shared" si="286"/>
        <v>65</v>
      </c>
      <c r="W155" s="259">
        <f t="shared" si="286"/>
        <v>70</v>
      </c>
      <c r="X155" s="259">
        <f t="shared" si="286"/>
        <v>74</v>
      </c>
      <c r="Y155" s="259">
        <f t="shared" si="286"/>
        <v>74</v>
      </c>
      <c r="Z155" s="259" t="e">
        <f t="shared" si="286"/>
        <v>#VALUE!</v>
      </c>
      <c r="AA155" s="254" t="str">
        <f>+'PLAN INDICATIVO ORIGINAL '!C203</f>
        <v>P252</v>
      </c>
      <c r="AB155" s="254" t="str">
        <f>+'PLAN INDICATIVO ORIGINAL '!D203</f>
        <v>Información Institucional actualizada y disponible a traves de medios fisicos y electrónicos de acuerdo al articulo  9 de la ley 1712 de 2014</v>
      </c>
      <c r="AC155" s="59" t="str">
        <f>VLOOKUP(AB155,'PLAN INDICATIVO ORIGINAL '!$D$12:$F$313,3,0)</f>
        <v xml:space="preserve">OFICINA DE SISTEMAS DE INFORMACIÓN </v>
      </c>
      <c r="AD155" s="59" t="str">
        <f>VLOOKUP(AB155,'PLAN INDICATIVO ORIGINAL '!$D$12:$F$313,3,0)</f>
        <v xml:space="preserve">OFICINA DE SISTEMAS DE INFORMACIÓN </v>
      </c>
      <c r="AE155" s="59" t="s">
        <v>807</v>
      </c>
      <c r="AF155" s="268">
        <f>VLOOKUP(AA155,'PLAN INDICATIVO ORIGINAL '!$C$13:$M$343,6,0)</f>
        <v>1</v>
      </c>
      <c r="AG155" s="269">
        <f>VLOOKUP(AA155,'PLAN INDICATIVO ORIGINAL '!$C$13:$M$343,7,0)</f>
        <v>1</v>
      </c>
      <c r="AH155" s="269">
        <f>VLOOKUP(AA155,'PLAN INDICATIVO ORIGINAL '!$C$13:$M$343,8,0)</f>
        <v>1</v>
      </c>
      <c r="AI155" s="269">
        <f>VLOOKUP(AA155,'PLAN INDICATIVO ORIGINAL '!$C$13:$M$343,9,0)</f>
        <v>1</v>
      </c>
      <c r="AJ155" s="269">
        <f>VLOOKUP(AA155,'PLAN INDICATIVO ORIGINAL '!$C$13:$M$343,10,0)</f>
        <v>1</v>
      </c>
      <c r="AK155" s="269" t="str">
        <f>VLOOKUP(AA155,'PLAN INDICATIVO ORIGINAL '!$C$13:$M$343,11,0)</f>
        <v>Porcentaje</v>
      </c>
      <c r="AL155" s="262" t="e">
        <f>VLOOKUP(AA155,'PLAN INDICATIVO ORIGINAL '!$C$13:$M$343,12,0)</f>
        <v>#REF!</v>
      </c>
      <c r="AM155" s="270">
        <f t="shared" ref="AM155:AR155" si="287">+AF155*100</f>
        <v>100</v>
      </c>
      <c r="AN155" s="270">
        <f t="shared" si="287"/>
        <v>100</v>
      </c>
      <c r="AO155" s="270">
        <f t="shared" si="287"/>
        <v>100</v>
      </c>
      <c r="AP155" s="270">
        <f t="shared" si="287"/>
        <v>100</v>
      </c>
      <c r="AQ155" s="270">
        <f t="shared" si="287"/>
        <v>100</v>
      </c>
      <c r="AR155" s="270" t="e">
        <f t="shared" si="287"/>
        <v>#VALUE!</v>
      </c>
      <c r="AS155" s="264"/>
      <c r="AV155" s="214" t="s">
        <v>491</v>
      </c>
      <c r="AW155" s="214" t="s">
        <v>493</v>
      </c>
      <c r="AX155" s="214" t="s">
        <v>807</v>
      </c>
      <c r="BI155" s="254">
        <v>206</v>
      </c>
      <c r="BJ155" s="59" t="s">
        <v>427</v>
      </c>
    </row>
    <row r="156" spans="1:62" ht="51" customHeight="1" x14ac:dyDescent="0.25">
      <c r="A156" s="254">
        <v>206</v>
      </c>
      <c r="B156" s="254" t="str">
        <f t="shared" si="149"/>
        <v>P206</v>
      </c>
      <c r="C156" s="282"/>
      <c r="D156" s="288" t="s">
        <v>417</v>
      </c>
      <c r="E156" s="284" t="str">
        <f>+'PLAN INDICATIVO ORIGINAL '!$D$171</f>
        <v>GESTIÓN INSTITUCIONAL, JURIDICA Y DEFENSA</v>
      </c>
      <c r="F156" s="256" t="str">
        <f>+'PLAN INDICATIVO ORIGINAL '!$D$172</f>
        <v>PLANEACIÓN Y GESTIÓN</v>
      </c>
      <c r="G156" s="256" t="s">
        <v>425</v>
      </c>
      <c r="H156" s="257" t="str">
        <f>+'PLAN INDICATIVO ORIGINAL '!$D$173</f>
        <v>Implementar un modelo de planeación y gestión que articule la adopción de políticas, afiance la actuación administrativa,  facilite el cumplimiento de las metas institucionales y la prestación de servicios a la comunidad.</v>
      </c>
      <c r="I156" s="257" t="s">
        <v>808</v>
      </c>
      <c r="J156" s="265" t="str">
        <f>+'PLAN INDICATIVO ORIGINAL '!$D$204</f>
        <v>EFICIENCIA ADMINISTRATIVA</v>
      </c>
      <c r="K156" s="142" t="s">
        <v>763</v>
      </c>
      <c r="L156" s="142" t="s">
        <v>495</v>
      </c>
      <c r="M156" s="258" t="str">
        <f>+'PLAN INDICATIVO ORIGINAL '!$E$204</f>
        <v>Porcentaje de avance de Implementación del SGI en el  INPEC</v>
      </c>
      <c r="N156" s="267">
        <f>VLOOKUP(L156,'PLAN INDICATIVO ORIGINAL '!$C$13:$M$343,6,0)</f>
        <v>0.2</v>
      </c>
      <c r="O156" s="267">
        <f>VLOOKUP(L156,'PLAN INDICATIVO ORIGINAL '!$C$13:$M$343,7,0)</f>
        <v>0.55000000000000004</v>
      </c>
      <c r="P156" s="267">
        <f>VLOOKUP(L156,'PLAN INDICATIVO ORIGINAL '!$C$13:$M$343,8,0)</f>
        <v>0.82</v>
      </c>
      <c r="Q156" s="267">
        <f>VLOOKUP(L156,'PLAN INDICATIVO ORIGINAL '!$C$13:$M$343,9,0)</f>
        <v>1</v>
      </c>
      <c r="R156" s="267">
        <f>VLOOKUP(L156,'PLAN INDICATIVO ORIGINAL '!$C$13:$M$343,10,0)</f>
        <v>1</v>
      </c>
      <c r="S156" s="267" t="str">
        <f>VLOOKUP(L156,'PLAN INDICATIVO ORIGINAL '!$C$13:$M$343,11,0)</f>
        <v>Porcentaje</v>
      </c>
      <c r="T156" s="259" t="e">
        <f>VLOOKUP(L156,'PLAN INDICATIVO ORIGINAL '!$C$13:$M$343,12,0)</f>
        <v>#REF!</v>
      </c>
      <c r="U156" s="259">
        <f t="shared" ref="U156:Z156" si="288">+N156*100</f>
        <v>20</v>
      </c>
      <c r="V156" s="259">
        <f t="shared" si="288"/>
        <v>55.000000000000007</v>
      </c>
      <c r="W156" s="259">
        <f t="shared" si="288"/>
        <v>82</v>
      </c>
      <c r="X156" s="259">
        <f t="shared" si="288"/>
        <v>100</v>
      </c>
      <c r="Y156" s="259">
        <f t="shared" si="288"/>
        <v>100</v>
      </c>
      <c r="Z156" s="259" t="e">
        <f t="shared" si="288"/>
        <v>#VALUE!</v>
      </c>
      <c r="AA156" s="115" t="str">
        <f>+'PLAN INDICATIVO ORIGINAL '!C205</f>
        <v>P206</v>
      </c>
      <c r="AB156" s="254" t="str">
        <f>+'PLAN INDICATIVO ORIGINAL '!D205</f>
        <v>Sistema de Gestión de la Calidad Nivel Nacional  implementado y en mantenimiento</v>
      </c>
      <c r="AC156" s="59" t="str">
        <f>VLOOKUP(AB156,'PLAN INDICATIVO ORIGINAL '!$D$12:$F$313,3,0)</f>
        <v>OFICINA ASESORA DE PLANEACIÓN</v>
      </c>
      <c r="AD156" s="59" t="str">
        <f>VLOOKUP(AB156,'PLAN INDICATIVO ORIGINAL '!$D$12:$F$313,3,0)</f>
        <v>OFICINA ASESORA DE PLANEACIÓN</v>
      </c>
      <c r="AE156" s="59" t="s">
        <v>802</v>
      </c>
      <c r="AF156" s="268">
        <f>VLOOKUP(AA156,'PLAN INDICATIVO ORIGINAL '!$C$13:$M$343,6,0)</f>
        <v>0.7</v>
      </c>
      <c r="AG156" s="269">
        <f>VLOOKUP(AA156,'PLAN INDICATIVO ORIGINAL '!$C$13:$M$343,7,0)</f>
        <v>0.8</v>
      </c>
      <c r="AH156" s="269">
        <f>VLOOKUP(AA156,'PLAN INDICATIVO ORIGINAL '!$C$13:$M$343,8,0)</f>
        <v>0.9</v>
      </c>
      <c r="AI156" s="269">
        <f>VLOOKUP(AA156,'PLAN INDICATIVO ORIGINAL '!$C$13:$M$343,9,0)</f>
        <v>1</v>
      </c>
      <c r="AJ156" s="269">
        <f>VLOOKUP(AA156,'PLAN INDICATIVO ORIGINAL '!$C$13:$M$343,10,0)</f>
        <v>1</v>
      </c>
      <c r="AK156" s="269" t="str">
        <f>VLOOKUP(AA156,'PLAN INDICATIVO ORIGINAL '!$C$13:$M$343,11,0)</f>
        <v>Porcentaje</v>
      </c>
      <c r="AL156" s="262" t="e">
        <f>VLOOKUP(AA156,'PLAN INDICATIVO ORIGINAL '!$C$13:$M$343,12,0)</f>
        <v>#REF!</v>
      </c>
      <c r="AM156" s="270">
        <f t="shared" ref="AM156:AR156" si="289">+AF156*100</f>
        <v>70</v>
      </c>
      <c r="AN156" s="270">
        <f t="shared" si="289"/>
        <v>80</v>
      </c>
      <c r="AO156" s="270">
        <f t="shared" si="289"/>
        <v>90</v>
      </c>
      <c r="AP156" s="270">
        <f t="shared" si="289"/>
        <v>100</v>
      </c>
      <c r="AQ156" s="270">
        <f t="shared" si="289"/>
        <v>100</v>
      </c>
      <c r="AR156" s="270" t="e">
        <f t="shared" si="289"/>
        <v>#VALUE!</v>
      </c>
      <c r="AS156" s="264" t="s">
        <v>765</v>
      </c>
      <c r="AV156" s="214" t="s">
        <v>498</v>
      </c>
      <c r="AW156" s="214" t="s">
        <v>427</v>
      </c>
      <c r="AX156" s="214" t="s">
        <v>802</v>
      </c>
      <c r="BI156" s="254">
        <v>81</v>
      </c>
      <c r="BJ156" s="59" t="s">
        <v>427</v>
      </c>
    </row>
    <row r="157" spans="1:62" ht="51" customHeight="1" x14ac:dyDescent="0.25">
      <c r="A157" s="254">
        <v>81</v>
      </c>
      <c r="B157" s="254" t="str">
        <f t="shared" si="149"/>
        <v>P81</v>
      </c>
      <c r="C157" s="121" t="s">
        <v>33</v>
      </c>
      <c r="D157" s="288" t="s">
        <v>417</v>
      </c>
      <c r="E157" s="284" t="str">
        <f>+'PLAN INDICATIVO ORIGINAL '!$D$171</f>
        <v>GESTIÓN INSTITUCIONAL, JURIDICA Y DEFENSA</v>
      </c>
      <c r="F157" s="256" t="str">
        <f>+'PLAN INDICATIVO ORIGINAL '!$D$172</f>
        <v>PLANEACIÓN Y GESTIÓN</v>
      </c>
      <c r="G157" s="256" t="s">
        <v>425</v>
      </c>
      <c r="H157" s="257" t="str">
        <f>+'PLAN INDICATIVO ORIGINAL '!$D$173</f>
        <v>Implementar un modelo de planeación y gestión que articule la adopción de políticas, afiance la actuación administrativa,  facilite el cumplimiento de las metas institucionales y la prestación de servicios a la comunidad.</v>
      </c>
      <c r="I157" s="257" t="s">
        <v>808</v>
      </c>
      <c r="J157" s="265" t="str">
        <f>+'PLAN INDICATIVO ORIGINAL '!$D$204</f>
        <v>EFICIENCIA ADMINISTRATIVA</v>
      </c>
      <c r="K157" s="142" t="s">
        <v>763</v>
      </c>
      <c r="L157" s="142" t="s">
        <v>495</v>
      </c>
      <c r="M157" s="258" t="str">
        <f>+'PLAN INDICATIVO ORIGINAL '!$E$204</f>
        <v>Porcentaje de avance de Implementación del SGI en el  INPEC</v>
      </c>
      <c r="N157" s="267">
        <f>VLOOKUP(L157,'PLAN INDICATIVO ORIGINAL '!$C$13:$M$343,6,0)</f>
        <v>0.2</v>
      </c>
      <c r="O157" s="267">
        <f>VLOOKUP(L157,'PLAN INDICATIVO ORIGINAL '!$C$13:$M$343,7,0)</f>
        <v>0.55000000000000004</v>
      </c>
      <c r="P157" s="267">
        <f>VLOOKUP(L157,'PLAN INDICATIVO ORIGINAL '!$C$13:$M$343,8,0)</f>
        <v>0.82</v>
      </c>
      <c r="Q157" s="267">
        <f>VLOOKUP(L157,'PLAN INDICATIVO ORIGINAL '!$C$13:$M$343,9,0)</f>
        <v>1</v>
      </c>
      <c r="R157" s="267">
        <f>VLOOKUP(L157,'PLAN INDICATIVO ORIGINAL '!$C$13:$M$343,10,0)</f>
        <v>1</v>
      </c>
      <c r="S157" s="267" t="str">
        <f>VLOOKUP(L157,'PLAN INDICATIVO ORIGINAL '!$C$13:$M$343,11,0)</f>
        <v>Porcentaje</v>
      </c>
      <c r="T157" s="259" t="e">
        <f>VLOOKUP(L157,'PLAN INDICATIVO ORIGINAL '!$C$13:$M$343,12,0)</f>
        <v>#REF!</v>
      </c>
      <c r="U157" s="259">
        <f t="shared" ref="U157:Z157" si="290">+N157*100</f>
        <v>20</v>
      </c>
      <c r="V157" s="259">
        <f t="shared" si="290"/>
        <v>55.000000000000007</v>
      </c>
      <c r="W157" s="259">
        <f t="shared" si="290"/>
        <v>82</v>
      </c>
      <c r="X157" s="259">
        <f t="shared" si="290"/>
        <v>100</v>
      </c>
      <c r="Y157" s="259">
        <f t="shared" si="290"/>
        <v>100</v>
      </c>
      <c r="Z157" s="259" t="e">
        <f t="shared" si="290"/>
        <v>#VALUE!</v>
      </c>
      <c r="AA157" s="254" t="str">
        <f>+'PLAN INDICATIVO ORIGINAL '!C206</f>
        <v>P81</v>
      </c>
      <c r="AB157" s="254" t="str">
        <f>+'PLAN INDICATIVO ORIGINAL '!D206</f>
        <v>SGI actualizado acorde con las necesidades identificadas</v>
      </c>
      <c r="AC157" s="59" t="str">
        <f>VLOOKUP(AB157,'PLAN INDICATIVO ORIGINAL '!$D$12:$F$313,3,0)</f>
        <v>OFICINA ASESORA DE PLANEACIÓN</v>
      </c>
      <c r="AD157" s="59" t="str">
        <f>VLOOKUP(AB157,'PLAN INDICATIVO ORIGINAL '!$D$12:$F$313,3,0)</f>
        <v>OFICINA ASESORA DE PLANEACIÓN</v>
      </c>
      <c r="AE157" s="59" t="s">
        <v>802</v>
      </c>
      <c r="AF157" s="268">
        <f>VLOOKUP(AA157,'PLAN INDICATIVO ORIGINAL '!$C$13:$M$343,6,0)</f>
        <v>0.2</v>
      </c>
      <c r="AG157" s="269">
        <f>VLOOKUP(AA157,'PLAN INDICATIVO ORIGINAL '!$C$13:$M$343,7,0)</f>
        <v>0.55000000000000004</v>
      </c>
      <c r="AH157" s="269">
        <f>VLOOKUP(AA157,'PLAN INDICATIVO ORIGINAL '!$C$13:$M$343,8,0)</f>
        <v>0.82</v>
      </c>
      <c r="AI157" s="269">
        <f>VLOOKUP(AA157,'PLAN INDICATIVO ORIGINAL '!$C$13:$M$343,9,0)</f>
        <v>1</v>
      </c>
      <c r="AJ157" s="269">
        <f>VLOOKUP(AA157,'PLAN INDICATIVO ORIGINAL '!$C$13:$M$343,10,0)</f>
        <v>1</v>
      </c>
      <c r="AK157" s="269" t="str">
        <f>VLOOKUP(AA157,'PLAN INDICATIVO ORIGINAL '!$C$13:$M$343,11,0)</f>
        <v>Porcentaje</v>
      </c>
      <c r="AL157" s="262" t="e">
        <f>VLOOKUP(AA157,'PLAN INDICATIVO ORIGINAL '!$C$13:$M$343,12,0)</f>
        <v>#REF!</v>
      </c>
      <c r="AM157" s="270">
        <f t="shared" ref="AM157:AR157" si="291">+AF157*100</f>
        <v>20</v>
      </c>
      <c r="AN157" s="270">
        <f t="shared" si="291"/>
        <v>55.000000000000007</v>
      </c>
      <c r="AO157" s="270">
        <f t="shared" si="291"/>
        <v>82</v>
      </c>
      <c r="AP157" s="270">
        <f t="shared" si="291"/>
        <v>100</v>
      </c>
      <c r="AQ157" s="270">
        <f t="shared" si="291"/>
        <v>100</v>
      </c>
      <c r="AR157" s="270" t="e">
        <f t="shared" si="291"/>
        <v>#VALUE!</v>
      </c>
      <c r="AS157" s="264" t="s">
        <v>765</v>
      </c>
      <c r="AV157" s="214" t="s">
        <v>500</v>
      </c>
      <c r="AW157" s="214" t="s">
        <v>427</v>
      </c>
      <c r="AX157" s="214" t="s">
        <v>802</v>
      </c>
      <c r="BI157" s="254">
        <v>63</v>
      </c>
      <c r="BJ157" s="59" t="s">
        <v>427</v>
      </c>
    </row>
    <row r="158" spans="1:62" ht="79.5" customHeight="1" x14ac:dyDescent="0.25">
      <c r="A158" s="254">
        <v>63</v>
      </c>
      <c r="B158" s="254" t="str">
        <f t="shared" si="149"/>
        <v>P63</v>
      </c>
      <c r="C158" s="127" t="s">
        <v>36</v>
      </c>
      <c r="D158" s="288" t="s">
        <v>417</v>
      </c>
      <c r="E158" s="284" t="str">
        <f>+'PLAN INDICATIVO ORIGINAL '!$D$171</f>
        <v>GESTIÓN INSTITUCIONAL, JURIDICA Y DEFENSA</v>
      </c>
      <c r="F158" s="256" t="str">
        <f>+'PLAN INDICATIVO ORIGINAL '!$D$172</f>
        <v>PLANEACIÓN Y GESTIÓN</v>
      </c>
      <c r="G158" s="256" t="s">
        <v>425</v>
      </c>
      <c r="H158" s="257" t="str">
        <f>+'PLAN INDICATIVO ORIGINAL '!$D$173</f>
        <v>Implementar un modelo de planeación y gestión que articule la adopción de políticas, afiance la actuación administrativa,  facilite el cumplimiento de las metas institucionales y la prestación de servicios a la comunidad.</v>
      </c>
      <c r="I158" s="257" t="s">
        <v>808</v>
      </c>
      <c r="J158" s="265" t="str">
        <f>+'PLAN INDICATIVO ORIGINAL '!$D$204</f>
        <v>EFICIENCIA ADMINISTRATIVA</v>
      </c>
      <c r="K158" s="142" t="s">
        <v>763</v>
      </c>
      <c r="L158" s="142" t="s">
        <v>495</v>
      </c>
      <c r="M158" s="258" t="str">
        <f>+'PLAN INDICATIVO ORIGINAL '!$E$204</f>
        <v>Porcentaje de avance de Implementación del SGI en el  INPEC</v>
      </c>
      <c r="N158" s="267">
        <f>VLOOKUP(L158,'PLAN INDICATIVO ORIGINAL '!$C$13:$M$343,6,0)</f>
        <v>0.2</v>
      </c>
      <c r="O158" s="267">
        <f>VLOOKUP(L158,'PLAN INDICATIVO ORIGINAL '!$C$13:$M$343,7,0)</f>
        <v>0.55000000000000004</v>
      </c>
      <c r="P158" s="267">
        <f>VLOOKUP(L158,'PLAN INDICATIVO ORIGINAL '!$C$13:$M$343,8,0)</f>
        <v>0.82</v>
      </c>
      <c r="Q158" s="267">
        <f>VLOOKUP(L158,'PLAN INDICATIVO ORIGINAL '!$C$13:$M$343,9,0)</f>
        <v>1</v>
      </c>
      <c r="R158" s="267">
        <f>VLOOKUP(L158,'PLAN INDICATIVO ORIGINAL '!$C$13:$M$343,10,0)</f>
        <v>1</v>
      </c>
      <c r="S158" s="267" t="str">
        <f>VLOOKUP(L158,'PLAN INDICATIVO ORIGINAL '!$C$13:$M$343,11,0)</f>
        <v>Porcentaje</v>
      </c>
      <c r="T158" s="259" t="e">
        <f>VLOOKUP(L158,'PLAN INDICATIVO ORIGINAL '!$C$13:$M$343,12,0)</f>
        <v>#REF!</v>
      </c>
      <c r="U158" s="259">
        <f t="shared" ref="U158:Z158" si="292">+N158*100</f>
        <v>20</v>
      </c>
      <c r="V158" s="259">
        <f t="shared" si="292"/>
        <v>55.000000000000007</v>
      </c>
      <c r="W158" s="259">
        <f t="shared" si="292"/>
        <v>82</v>
      </c>
      <c r="X158" s="259">
        <f t="shared" si="292"/>
        <v>100</v>
      </c>
      <c r="Y158" s="259">
        <f t="shared" si="292"/>
        <v>100</v>
      </c>
      <c r="Z158" s="259" t="e">
        <f t="shared" si="292"/>
        <v>#VALUE!</v>
      </c>
      <c r="AA158" s="254" t="str">
        <f>+'PLAN INDICATIVO ORIGINAL '!C207</f>
        <v>P63</v>
      </c>
      <c r="AB158" s="254" t="str">
        <f>+'PLAN INDICATIVO ORIGINAL '!D207</f>
        <v>Políticas elaboradas y aprobadas</v>
      </c>
      <c r="AC158" s="59" t="str">
        <f>VLOOKUP(AB158,'PLAN INDICATIVO ORIGINAL '!$D$12:$F$313,3,0)</f>
        <v>OFICINA ASESORA DE PLANEACIÓN</v>
      </c>
      <c r="AD158" s="59" t="str">
        <f>VLOOKUP(AB158,'PLAN INDICATIVO ORIGINAL '!$D$12:$F$313,3,0)</f>
        <v>OFICINA ASESORA DE PLANEACIÓN</v>
      </c>
      <c r="AE158" s="59" t="s">
        <v>802</v>
      </c>
      <c r="AF158" s="260">
        <f>VLOOKUP(AA158,'PLAN INDICATIVO ORIGINAL '!$C$13:$M$343,6,0)</f>
        <v>2</v>
      </c>
      <c r="AG158" s="261">
        <f>VLOOKUP(AA158,'PLAN INDICATIVO ORIGINAL '!$C$13:$M$343,7,0)</f>
        <v>0</v>
      </c>
      <c r="AH158" s="261">
        <f>VLOOKUP(AA158,'PLAN INDICATIVO ORIGINAL '!$C$13:$M$343,8,0)</f>
        <v>0</v>
      </c>
      <c r="AI158" s="261">
        <f>VLOOKUP(AA158,'PLAN INDICATIVO ORIGINAL '!$C$13:$M$343,9,0)</f>
        <v>0</v>
      </c>
      <c r="AJ158" s="261">
        <f>VLOOKUP(AA158,'PLAN INDICATIVO ORIGINAL '!$C$13:$M$343,10,0)</f>
        <v>2</v>
      </c>
      <c r="AK158" s="261" t="str">
        <f>VLOOKUP(AA158,'PLAN INDICATIVO ORIGINAL '!$C$13:$M$343,11,0)</f>
        <v>Número</v>
      </c>
      <c r="AL158" s="262" t="e">
        <f>VLOOKUP(AA158,'PLAN INDICATIVO ORIGINAL '!$C$13:$M$343,12,0)</f>
        <v>#REF!</v>
      </c>
      <c r="AM158" s="263">
        <f t="shared" ref="AM158:AR158" si="293">+AF158</f>
        <v>2</v>
      </c>
      <c r="AN158" s="263">
        <f t="shared" si="293"/>
        <v>0</v>
      </c>
      <c r="AO158" s="263">
        <f t="shared" si="293"/>
        <v>0</v>
      </c>
      <c r="AP158" s="263">
        <f t="shared" si="293"/>
        <v>0</v>
      </c>
      <c r="AQ158" s="263">
        <f t="shared" si="293"/>
        <v>2</v>
      </c>
      <c r="AR158" s="263" t="str">
        <f t="shared" si="293"/>
        <v>Número</v>
      </c>
      <c r="AS158" s="264" t="s">
        <v>765</v>
      </c>
      <c r="AV158" s="214" t="s">
        <v>502</v>
      </c>
      <c r="AW158" s="214" t="s">
        <v>427</v>
      </c>
      <c r="AX158" s="214" t="s">
        <v>802</v>
      </c>
      <c r="BI158" s="254">
        <v>5</v>
      </c>
      <c r="BJ158" s="59" t="s">
        <v>301</v>
      </c>
    </row>
    <row r="159" spans="1:62" ht="51" customHeight="1" x14ac:dyDescent="0.25">
      <c r="A159" s="254">
        <v>5</v>
      </c>
      <c r="B159" s="254" t="str">
        <f t="shared" si="149"/>
        <v>P5</v>
      </c>
      <c r="C159" s="127" t="s">
        <v>50</v>
      </c>
      <c r="D159" s="288" t="s">
        <v>417</v>
      </c>
      <c r="E159" s="284" t="str">
        <f>+'PLAN INDICATIVO ORIGINAL '!$D$171</f>
        <v>GESTIÓN INSTITUCIONAL, JURIDICA Y DEFENSA</v>
      </c>
      <c r="F159" s="256" t="str">
        <f>+'PLAN INDICATIVO ORIGINAL '!$D$172</f>
        <v>PLANEACIÓN Y GESTIÓN</v>
      </c>
      <c r="G159" s="256" t="s">
        <v>425</v>
      </c>
      <c r="H159" s="257" t="str">
        <f>+'PLAN INDICATIVO ORIGINAL '!$D$173</f>
        <v>Implementar un modelo de planeación y gestión que articule la adopción de políticas, afiance la actuación administrativa,  facilite el cumplimiento de las metas institucionales y la prestación de servicios a la comunidad.</v>
      </c>
      <c r="I159" s="257" t="s">
        <v>808</v>
      </c>
      <c r="J159" s="265" t="str">
        <f>+'PLAN INDICATIVO ORIGINAL '!$D$204</f>
        <v>EFICIENCIA ADMINISTRATIVA</v>
      </c>
      <c r="K159" s="142" t="s">
        <v>763</v>
      </c>
      <c r="L159" s="142"/>
      <c r="M159" s="258"/>
      <c r="N159" s="259"/>
      <c r="O159" s="259"/>
      <c r="P159" s="259"/>
      <c r="Q159" s="259"/>
      <c r="R159" s="259"/>
      <c r="S159" s="259"/>
      <c r="T159" s="259" t="s">
        <v>774</v>
      </c>
      <c r="U159" s="259"/>
      <c r="V159" s="259"/>
      <c r="W159" s="259"/>
      <c r="X159" s="259"/>
      <c r="Y159" s="259"/>
      <c r="Z159" s="259"/>
      <c r="AA159" s="254" t="str">
        <f>+'PLAN INDICATIVO ORIGINAL '!C208</f>
        <v>P5</v>
      </c>
      <c r="AB159" s="254" t="str">
        <f>+'PLAN INDICATIVO ORIGINAL '!D208</f>
        <v>Sistema de Gestión de Calidad basado en las Normas NTC 5555 y 5581 diseñado y  documentado</v>
      </c>
      <c r="AC159" s="59" t="str">
        <f>VLOOKUP(AB159,'PLAN INDICATIVO ORIGINAL '!$D$12:$F$313,3,0)</f>
        <v xml:space="preserve">DIRECCIÓN ESCUELA DE FORMACIÓN  </v>
      </c>
      <c r="AD159" s="59" t="str">
        <f>VLOOKUP(AB159,'PLAN INDICATIVO ORIGINAL '!$D$12:$F$313,3,0)</f>
        <v xml:space="preserve">DIRECCIÓN ESCUELA DE FORMACIÓN  </v>
      </c>
      <c r="AE159" s="59" t="s">
        <v>789</v>
      </c>
      <c r="AF159" s="260">
        <f>VLOOKUP(AA159,'PLAN INDICATIVO ORIGINAL '!$C$13:$M$343,6,0)</f>
        <v>1</v>
      </c>
      <c r="AG159" s="261">
        <f>VLOOKUP(AA159,'PLAN INDICATIVO ORIGINAL '!$C$13:$M$343,7,0)</f>
        <v>0</v>
      </c>
      <c r="AH159" s="261">
        <f>VLOOKUP(AA159,'PLAN INDICATIVO ORIGINAL '!$C$13:$M$343,8,0)</f>
        <v>0</v>
      </c>
      <c r="AI159" s="261">
        <f>VLOOKUP(AA159,'PLAN INDICATIVO ORIGINAL '!$C$13:$M$343,9,0)</f>
        <v>0</v>
      </c>
      <c r="AJ159" s="261">
        <f>VLOOKUP(AA159,'PLAN INDICATIVO ORIGINAL '!$C$13:$M$343,10,0)</f>
        <v>1</v>
      </c>
      <c r="AK159" s="261" t="str">
        <f>VLOOKUP(AA159,'PLAN INDICATIVO ORIGINAL '!$C$13:$M$343,11,0)</f>
        <v>Número</v>
      </c>
      <c r="AL159" s="262" t="e">
        <f>VLOOKUP(AA159,'PLAN INDICATIVO ORIGINAL '!$C$13:$M$343,12,0)</f>
        <v>#REF!</v>
      </c>
      <c r="AM159" s="263">
        <f t="shared" ref="AM159:AR159" si="294">+AF159</f>
        <v>1</v>
      </c>
      <c r="AN159" s="263">
        <f t="shared" si="294"/>
        <v>0</v>
      </c>
      <c r="AO159" s="263">
        <f t="shared" si="294"/>
        <v>0</v>
      </c>
      <c r="AP159" s="263">
        <f t="shared" si="294"/>
        <v>0</v>
      </c>
      <c r="AQ159" s="263">
        <f t="shared" si="294"/>
        <v>1</v>
      </c>
      <c r="AR159" s="263" t="str">
        <f t="shared" si="294"/>
        <v>Número</v>
      </c>
      <c r="AS159" s="264" t="s">
        <v>765</v>
      </c>
      <c r="AV159" s="214" t="s">
        <v>504</v>
      </c>
      <c r="AW159" s="214" t="s">
        <v>301</v>
      </c>
      <c r="AX159" s="214" t="s">
        <v>789</v>
      </c>
      <c r="BI159" s="254">
        <v>45</v>
      </c>
      <c r="BJ159" s="59" t="s">
        <v>460</v>
      </c>
    </row>
    <row r="160" spans="1:62" ht="51" customHeight="1" x14ac:dyDescent="0.25">
      <c r="A160" s="254">
        <v>45</v>
      </c>
      <c r="B160" s="254" t="str">
        <f t="shared" si="149"/>
        <v>P45</v>
      </c>
      <c r="C160" s="127" t="s">
        <v>59</v>
      </c>
      <c r="D160" s="288" t="s">
        <v>417</v>
      </c>
      <c r="E160" s="284" t="str">
        <f>+'PLAN INDICATIVO ORIGINAL '!$D$171</f>
        <v>GESTIÓN INSTITUCIONAL, JURIDICA Y DEFENSA</v>
      </c>
      <c r="F160" s="256" t="str">
        <f>+'PLAN INDICATIVO ORIGINAL '!$D$172</f>
        <v>PLANEACIÓN Y GESTIÓN</v>
      </c>
      <c r="G160" s="256" t="s">
        <v>425</v>
      </c>
      <c r="H160" s="257" t="str">
        <f>+'PLAN INDICATIVO ORIGINAL '!$D$173</f>
        <v>Implementar un modelo de planeación y gestión que articule la adopción de políticas, afiance la actuación administrativa,  facilite el cumplimiento de las metas institucionales y la prestación de servicios a la comunidad.</v>
      </c>
      <c r="I160" s="257" t="s">
        <v>808</v>
      </c>
      <c r="J160" s="265" t="str">
        <f>+'PLAN INDICATIVO ORIGINAL '!$D$204</f>
        <v>EFICIENCIA ADMINISTRATIVA</v>
      </c>
      <c r="K160" s="142" t="s">
        <v>763</v>
      </c>
      <c r="L160" s="142" t="s">
        <v>495</v>
      </c>
      <c r="M160" s="258" t="str">
        <f>+'PLAN INDICATIVO ORIGINAL '!$E$204</f>
        <v>Porcentaje de avance de Implementación del SGI en el  INPEC</v>
      </c>
      <c r="N160" s="267">
        <f>VLOOKUP(L160,'PLAN INDICATIVO ORIGINAL '!$C$13:$M$343,6,0)</f>
        <v>0.2</v>
      </c>
      <c r="O160" s="267">
        <f>VLOOKUP(L160,'PLAN INDICATIVO ORIGINAL '!$C$13:$M$343,7,0)</f>
        <v>0.55000000000000004</v>
      </c>
      <c r="P160" s="267">
        <f>VLOOKUP(L160,'PLAN INDICATIVO ORIGINAL '!$C$13:$M$343,8,0)</f>
        <v>0.82</v>
      </c>
      <c r="Q160" s="267">
        <f>VLOOKUP(L160,'PLAN INDICATIVO ORIGINAL '!$C$13:$M$343,9,0)</f>
        <v>1</v>
      </c>
      <c r="R160" s="267">
        <f>VLOOKUP(L160,'PLAN INDICATIVO ORIGINAL '!$C$13:$M$343,10,0)</f>
        <v>1</v>
      </c>
      <c r="S160" s="267" t="str">
        <f>VLOOKUP(L160,'PLAN INDICATIVO ORIGINAL '!$C$13:$M$343,11,0)</f>
        <v>Porcentaje</v>
      </c>
      <c r="T160" s="259" t="e">
        <f>VLOOKUP(L160,'PLAN INDICATIVO ORIGINAL '!$C$13:$M$343,12,0)</f>
        <v>#REF!</v>
      </c>
      <c r="U160" s="259">
        <f t="shared" ref="U160:Z160" si="295">+N160*100</f>
        <v>20</v>
      </c>
      <c r="V160" s="259">
        <f t="shared" si="295"/>
        <v>55.000000000000007</v>
      </c>
      <c r="W160" s="259">
        <f t="shared" si="295"/>
        <v>82</v>
      </c>
      <c r="X160" s="259">
        <f t="shared" si="295"/>
        <v>100</v>
      </c>
      <c r="Y160" s="259">
        <f t="shared" si="295"/>
        <v>100</v>
      </c>
      <c r="Z160" s="259" t="e">
        <f t="shared" si="295"/>
        <v>#VALUE!</v>
      </c>
      <c r="AA160" s="254" t="str">
        <f>+'PLAN INDICATIVO ORIGINAL '!C209</f>
        <v>P45</v>
      </c>
      <c r="AB160" s="254" t="str">
        <f>+'PLAN INDICATIVO ORIGINAL '!D209</f>
        <v>Funcionarios responsables del proceso de contratación de ERON cubiertos con socialización de los procedimientos que se deben aplicar en los procesos de contratación.</v>
      </c>
      <c r="AC160" s="59" t="str">
        <f>VLOOKUP(AB160,'PLAN INDICATIVO ORIGINAL '!$D$12:$F$313,3,0)</f>
        <v>DIRECCIÓN DE GESTIÓN CORPORATIVA</v>
      </c>
      <c r="AD160" s="59" t="str">
        <f>VLOOKUP(AB160,'PLAN INDICATIVO ORIGINAL '!$D$12:$F$313,3,0)</f>
        <v>DIRECCIÓN DE GESTIÓN CORPORATIVA</v>
      </c>
      <c r="AE160" s="59" t="s">
        <v>804</v>
      </c>
      <c r="AF160" s="268">
        <f>VLOOKUP(AA160,'PLAN INDICATIVO ORIGINAL '!$C$13:$M$343,6,0)</f>
        <v>1</v>
      </c>
      <c r="AG160" s="269">
        <f>VLOOKUP(AA160,'PLAN INDICATIVO ORIGINAL '!$C$13:$M$343,7,0)</f>
        <v>1</v>
      </c>
      <c r="AH160" s="269">
        <f>VLOOKUP(AA160,'PLAN INDICATIVO ORIGINAL '!$C$13:$M$343,8,0)</f>
        <v>1</v>
      </c>
      <c r="AI160" s="269">
        <f>VLOOKUP(AA160,'PLAN INDICATIVO ORIGINAL '!$C$13:$M$343,9,0)</f>
        <v>1</v>
      </c>
      <c r="AJ160" s="269">
        <f>VLOOKUP(AA160,'PLAN INDICATIVO ORIGINAL '!$C$13:$M$343,10,0)</f>
        <v>1</v>
      </c>
      <c r="AK160" s="269" t="str">
        <f>VLOOKUP(AA160,'PLAN INDICATIVO ORIGINAL '!$C$13:$M$343,11,0)</f>
        <v>Porcentaje</v>
      </c>
      <c r="AL160" s="262" t="e">
        <f>VLOOKUP(AA160,'PLAN INDICATIVO ORIGINAL '!$C$13:$M$343,12,0)</f>
        <v>#REF!</v>
      </c>
      <c r="AM160" s="270">
        <f t="shared" ref="AM160:AR160" si="296">+AF160*100</f>
        <v>100</v>
      </c>
      <c r="AN160" s="270">
        <f t="shared" si="296"/>
        <v>100</v>
      </c>
      <c r="AO160" s="270">
        <f t="shared" si="296"/>
        <v>100</v>
      </c>
      <c r="AP160" s="270">
        <f t="shared" si="296"/>
        <v>100</v>
      </c>
      <c r="AQ160" s="270">
        <f t="shared" si="296"/>
        <v>100</v>
      </c>
      <c r="AR160" s="270" t="e">
        <f t="shared" si="296"/>
        <v>#VALUE!</v>
      </c>
      <c r="AS160" s="264" t="s">
        <v>765</v>
      </c>
      <c r="AV160" s="214" t="s">
        <v>506</v>
      </c>
      <c r="AW160" s="214" t="s">
        <v>460</v>
      </c>
      <c r="AX160" s="214" t="s">
        <v>804</v>
      </c>
      <c r="BI160" s="254">
        <v>72</v>
      </c>
      <c r="BJ160" s="59" t="s">
        <v>809</v>
      </c>
    </row>
    <row r="161" spans="1:62" ht="45" customHeight="1" x14ac:dyDescent="0.25">
      <c r="A161" s="254">
        <v>72</v>
      </c>
      <c r="B161" s="254" t="str">
        <f t="shared" si="149"/>
        <v>P72</v>
      </c>
      <c r="C161" s="127" t="s">
        <v>62</v>
      </c>
      <c r="D161" s="288" t="s">
        <v>417</v>
      </c>
      <c r="E161" s="284" t="str">
        <f>+'PLAN INDICATIVO ORIGINAL '!$D$171</f>
        <v>GESTIÓN INSTITUCIONAL, JURIDICA Y DEFENSA</v>
      </c>
      <c r="F161" s="256" t="str">
        <f>+'PLAN INDICATIVO ORIGINAL '!$D$172</f>
        <v>PLANEACIÓN Y GESTIÓN</v>
      </c>
      <c r="G161" s="256" t="s">
        <v>425</v>
      </c>
      <c r="H161" s="257" t="str">
        <f>+'PLAN INDICATIVO ORIGINAL '!$D$173</f>
        <v>Implementar un modelo de planeación y gestión que articule la adopción de políticas, afiance la actuación administrativa,  facilite el cumplimiento de las metas institucionales y la prestación de servicios a la comunidad.</v>
      </c>
      <c r="I161" s="257" t="s">
        <v>808</v>
      </c>
      <c r="J161" s="265" t="str">
        <f>+'PLAN INDICATIVO ORIGINAL '!$D$204</f>
        <v>EFICIENCIA ADMINISTRATIVA</v>
      </c>
      <c r="K161" s="142" t="s">
        <v>763</v>
      </c>
      <c r="L161" s="142" t="s">
        <v>495</v>
      </c>
      <c r="M161" s="258" t="str">
        <f>+'PLAN INDICATIVO ORIGINAL '!$E$204</f>
        <v>Porcentaje de avance de Implementación del SGI en el  INPEC</v>
      </c>
      <c r="N161" s="267">
        <f>VLOOKUP(L161,'PLAN INDICATIVO ORIGINAL '!$C$13:$M$343,6,0)</f>
        <v>0.2</v>
      </c>
      <c r="O161" s="267">
        <f>VLOOKUP(L161,'PLAN INDICATIVO ORIGINAL '!$C$13:$M$343,7,0)</f>
        <v>0.55000000000000004</v>
      </c>
      <c r="P161" s="267">
        <f>VLOOKUP(L161,'PLAN INDICATIVO ORIGINAL '!$C$13:$M$343,8,0)</f>
        <v>0.82</v>
      </c>
      <c r="Q161" s="267">
        <f>VLOOKUP(L161,'PLAN INDICATIVO ORIGINAL '!$C$13:$M$343,9,0)</f>
        <v>1</v>
      </c>
      <c r="R161" s="267">
        <f>VLOOKUP(L161,'PLAN INDICATIVO ORIGINAL '!$C$13:$M$343,10,0)</f>
        <v>1</v>
      </c>
      <c r="S161" s="267" t="str">
        <f>VLOOKUP(L161,'PLAN INDICATIVO ORIGINAL '!$C$13:$M$343,11,0)</f>
        <v>Porcentaje</v>
      </c>
      <c r="T161" s="259" t="e">
        <f>VLOOKUP(L161,'PLAN INDICATIVO ORIGINAL '!$C$13:$M$343,12,0)</f>
        <v>#REF!</v>
      </c>
      <c r="U161" s="259">
        <f t="shared" ref="U161:Z161" si="297">+N161*100</f>
        <v>20</v>
      </c>
      <c r="V161" s="259">
        <f t="shared" si="297"/>
        <v>55.000000000000007</v>
      </c>
      <c r="W161" s="259">
        <f t="shared" si="297"/>
        <v>82</v>
      </c>
      <c r="X161" s="259">
        <f t="shared" si="297"/>
        <v>100</v>
      </c>
      <c r="Y161" s="259">
        <f t="shared" si="297"/>
        <v>100</v>
      </c>
      <c r="Z161" s="259" t="e">
        <f t="shared" si="297"/>
        <v>#VALUE!</v>
      </c>
      <c r="AA161" s="254" t="str">
        <f>+'PLAN INDICATIVO ORIGINAL '!C210</f>
        <v>P72</v>
      </c>
      <c r="AB161" s="254" t="str">
        <f>+'PLAN INDICATIVO ORIGINAL '!D210</f>
        <v>Proyecto de inversión ¨implementación del programa integrado de gestión documental en el INPEC a nivel nacional¨ ejecutado</v>
      </c>
      <c r="AC161" s="59" t="str">
        <f>VLOOKUP(AB161,'PLAN INDICATIVO ORIGINAL '!$D$12:$F$313,3,0)</f>
        <v>DIRECCIÓN DE GESTIÓN CORPORATIVA</v>
      </c>
      <c r="AD161" s="59" t="str">
        <f>VLOOKUP(AB161,'PLAN INDICATIVO ORIGINAL '!$D$12:$F$313,3,0)</f>
        <v>DIRECCIÓN DE GESTIÓN CORPORATIVA</v>
      </c>
      <c r="AE161" s="59" t="s">
        <v>804</v>
      </c>
      <c r="AF161" s="268">
        <f>VLOOKUP(AA161,'PLAN INDICATIVO ORIGINAL '!$C$13:$M$343,6,0)</f>
        <v>0.15</v>
      </c>
      <c r="AG161" s="269">
        <f>VLOOKUP(AA161,'PLAN INDICATIVO ORIGINAL '!$C$13:$M$343,7,0)</f>
        <v>0.45</v>
      </c>
      <c r="AH161" s="269">
        <f>VLOOKUP(AA161,'PLAN INDICATIVO ORIGINAL '!$C$13:$M$343,8,0)</f>
        <v>0.7</v>
      </c>
      <c r="AI161" s="269">
        <f>VLOOKUP(AA161,'PLAN INDICATIVO ORIGINAL '!$C$13:$M$343,9,0)</f>
        <v>1</v>
      </c>
      <c r="AJ161" s="269">
        <f>VLOOKUP(AA161,'PLAN INDICATIVO ORIGINAL '!$C$13:$M$343,10,0)</f>
        <v>1</v>
      </c>
      <c r="AK161" s="269" t="str">
        <f>VLOOKUP(AA161,'PLAN INDICATIVO ORIGINAL '!$C$13:$M$343,11,0)</f>
        <v>Porcentaje</v>
      </c>
      <c r="AL161" s="262" t="e">
        <f>VLOOKUP(AA161,'PLAN INDICATIVO ORIGINAL '!$C$13:$M$343,12,0)</f>
        <v>#REF!</v>
      </c>
      <c r="AM161" s="270">
        <f t="shared" ref="AM161:AR161" si="298">+AF161*100</f>
        <v>15</v>
      </c>
      <c r="AN161" s="270">
        <f t="shared" si="298"/>
        <v>45</v>
      </c>
      <c r="AO161" s="270">
        <f t="shared" si="298"/>
        <v>70</v>
      </c>
      <c r="AP161" s="270">
        <f t="shared" si="298"/>
        <v>100</v>
      </c>
      <c r="AQ161" s="270">
        <f t="shared" si="298"/>
        <v>100</v>
      </c>
      <c r="AR161" s="270" t="e">
        <f t="shared" si="298"/>
        <v>#VALUE!</v>
      </c>
      <c r="AS161" s="264" t="s">
        <v>765</v>
      </c>
      <c r="AV161" s="214" t="s">
        <v>508</v>
      </c>
      <c r="AW161" s="214" t="s">
        <v>460</v>
      </c>
      <c r="AX161" s="214" t="s">
        <v>804</v>
      </c>
      <c r="BI161" s="254">
        <v>207</v>
      </c>
      <c r="BJ161" s="59" t="s">
        <v>809</v>
      </c>
    </row>
    <row r="162" spans="1:62" ht="41.25" customHeight="1" x14ac:dyDescent="0.25">
      <c r="A162" s="254">
        <v>207</v>
      </c>
      <c r="B162" s="254" t="str">
        <f t="shared" si="149"/>
        <v>P207</v>
      </c>
      <c r="C162" s="127" t="s">
        <v>65</v>
      </c>
      <c r="D162" s="288" t="s">
        <v>417</v>
      </c>
      <c r="E162" s="284" t="str">
        <f>+'PLAN INDICATIVO ORIGINAL '!$D$171</f>
        <v>GESTIÓN INSTITUCIONAL, JURIDICA Y DEFENSA</v>
      </c>
      <c r="F162" s="256" t="str">
        <f>+'PLAN INDICATIVO ORIGINAL '!$D$172</f>
        <v>PLANEACIÓN Y GESTIÓN</v>
      </c>
      <c r="G162" s="256" t="s">
        <v>425</v>
      </c>
      <c r="H162" s="257" t="str">
        <f>+'PLAN INDICATIVO ORIGINAL '!$D$173</f>
        <v>Implementar un modelo de planeación y gestión que articule la adopción de políticas, afiance la actuación administrativa,  facilite el cumplimiento de las metas institucionales y la prestación de servicios a la comunidad.</v>
      </c>
      <c r="I162" s="257" t="s">
        <v>808</v>
      </c>
      <c r="J162" s="265" t="str">
        <f>+'PLAN INDICATIVO ORIGINAL '!$D$204</f>
        <v>EFICIENCIA ADMINISTRATIVA</v>
      </c>
      <c r="K162" s="142" t="s">
        <v>763</v>
      </c>
      <c r="L162" s="142" t="s">
        <v>495</v>
      </c>
      <c r="M162" s="258" t="str">
        <f>+'PLAN INDICATIVO ORIGINAL '!$E$204</f>
        <v>Porcentaje de avance de Implementación del SGI en el  INPEC</v>
      </c>
      <c r="N162" s="267">
        <f>VLOOKUP(L162,'PLAN INDICATIVO ORIGINAL '!$C$13:$M$343,6,0)</f>
        <v>0.2</v>
      </c>
      <c r="O162" s="267">
        <f>VLOOKUP(L162,'PLAN INDICATIVO ORIGINAL '!$C$13:$M$343,7,0)</f>
        <v>0.55000000000000004</v>
      </c>
      <c r="P162" s="267">
        <f>VLOOKUP(L162,'PLAN INDICATIVO ORIGINAL '!$C$13:$M$343,8,0)</f>
        <v>0.82</v>
      </c>
      <c r="Q162" s="267">
        <f>VLOOKUP(L162,'PLAN INDICATIVO ORIGINAL '!$C$13:$M$343,9,0)</f>
        <v>1</v>
      </c>
      <c r="R162" s="267">
        <f>VLOOKUP(L162,'PLAN INDICATIVO ORIGINAL '!$C$13:$M$343,10,0)</f>
        <v>1</v>
      </c>
      <c r="S162" s="267" t="str">
        <f>VLOOKUP(L162,'PLAN INDICATIVO ORIGINAL '!$C$13:$M$343,11,0)</f>
        <v>Porcentaje</v>
      </c>
      <c r="T162" s="259" t="e">
        <f>VLOOKUP(L162,'PLAN INDICATIVO ORIGINAL '!$C$13:$M$343,12,0)</f>
        <v>#REF!</v>
      </c>
      <c r="U162" s="259">
        <f t="shared" ref="U162:Z162" si="299">+N162*100</f>
        <v>20</v>
      </c>
      <c r="V162" s="259">
        <f t="shared" si="299"/>
        <v>55.000000000000007</v>
      </c>
      <c r="W162" s="259">
        <f t="shared" si="299"/>
        <v>82</v>
      </c>
      <c r="X162" s="259">
        <f t="shared" si="299"/>
        <v>100</v>
      </c>
      <c r="Y162" s="259">
        <f t="shared" si="299"/>
        <v>100</v>
      </c>
      <c r="Z162" s="259" t="e">
        <f t="shared" si="299"/>
        <v>#VALUE!</v>
      </c>
      <c r="AA162" s="115" t="str">
        <f>+'PLAN INDICATIVO ORIGINAL '!C211</f>
        <v>P207</v>
      </c>
      <c r="AB162" s="254" t="str">
        <f>+'PLAN INDICATIVO ORIGINAL '!D211</f>
        <v xml:space="preserve">Política institucional de cero papel para el INPEC elaborada e implementada </v>
      </c>
      <c r="AC162" s="59" t="str">
        <f>VLOOKUP(AB162,'PLAN INDICATIVO ORIGINAL '!$D$12:$F$313,3,0)</f>
        <v>DIRECCIÓN DE GESTIÓN CORPORATIVA</v>
      </c>
      <c r="AD162" s="59" t="str">
        <f>VLOOKUP(AB162,'PLAN INDICATIVO ORIGINAL '!$D$12:$F$313,3,0)</f>
        <v>DIRECCIÓN DE GESTIÓN CORPORATIVA</v>
      </c>
      <c r="AE162" s="59" t="s">
        <v>804</v>
      </c>
      <c r="AF162" s="268">
        <f>VLOOKUP(AA162,'PLAN INDICATIVO ORIGINAL '!$C$13:$M$343,6,0)</f>
        <v>0.15</v>
      </c>
      <c r="AG162" s="269">
        <f>VLOOKUP(AA162,'PLAN INDICATIVO ORIGINAL '!$C$13:$M$343,7,0)</f>
        <v>0.45</v>
      </c>
      <c r="AH162" s="269">
        <f>VLOOKUP(AA162,'PLAN INDICATIVO ORIGINAL '!$C$13:$M$343,8,0)</f>
        <v>0.7</v>
      </c>
      <c r="AI162" s="269">
        <f>VLOOKUP(AA162,'PLAN INDICATIVO ORIGINAL '!$C$13:$M$343,9,0)</f>
        <v>1</v>
      </c>
      <c r="AJ162" s="269">
        <f>VLOOKUP(AA162,'PLAN INDICATIVO ORIGINAL '!$C$13:$M$343,10,0)</f>
        <v>1</v>
      </c>
      <c r="AK162" s="269" t="str">
        <f>VLOOKUP(AA162,'PLAN INDICATIVO ORIGINAL '!$C$13:$M$343,11,0)</f>
        <v>Porcentaje</v>
      </c>
      <c r="AL162" s="262" t="e">
        <f>VLOOKUP(AA162,'PLAN INDICATIVO ORIGINAL '!$C$13:$M$343,12,0)</f>
        <v>#REF!</v>
      </c>
      <c r="AM162" s="270">
        <f t="shared" ref="AM162:AR162" si="300">+AF162*100</f>
        <v>15</v>
      </c>
      <c r="AN162" s="270">
        <f t="shared" si="300"/>
        <v>45</v>
      </c>
      <c r="AO162" s="270">
        <f t="shared" si="300"/>
        <v>70</v>
      </c>
      <c r="AP162" s="270">
        <f t="shared" si="300"/>
        <v>100</v>
      </c>
      <c r="AQ162" s="270">
        <f t="shared" si="300"/>
        <v>100</v>
      </c>
      <c r="AR162" s="270" t="e">
        <f t="shared" si="300"/>
        <v>#VALUE!</v>
      </c>
      <c r="AS162" s="264" t="s">
        <v>765</v>
      </c>
      <c r="AV162" s="214" t="s">
        <v>510</v>
      </c>
      <c r="AW162" s="214" t="s">
        <v>460</v>
      </c>
      <c r="AX162" s="214" t="s">
        <v>804</v>
      </c>
      <c r="BI162" s="254">
        <v>209</v>
      </c>
      <c r="BJ162" s="59" t="s">
        <v>810</v>
      </c>
    </row>
    <row r="163" spans="1:62" ht="49.5" customHeight="1" x14ac:dyDescent="0.25">
      <c r="A163" s="254">
        <v>209</v>
      </c>
      <c r="B163" s="254" t="str">
        <f t="shared" si="149"/>
        <v>P209</v>
      </c>
      <c r="C163" s="121" t="s">
        <v>56</v>
      </c>
      <c r="D163" s="288" t="s">
        <v>417</v>
      </c>
      <c r="E163" s="284" t="str">
        <f>+'PLAN INDICATIVO ORIGINAL '!$D$171</f>
        <v>GESTIÓN INSTITUCIONAL, JURIDICA Y DEFENSA</v>
      </c>
      <c r="F163" s="256" t="str">
        <f>+'PLAN INDICATIVO ORIGINAL '!$D$172</f>
        <v>PLANEACIÓN Y GESTIÓN</v>
      </c>
      <c r="G163" s="256" t="s">
        <v>425</v>
      </c>
      <c r="H163" s="257" t="str">
        <f>+'PLAN INDICATIVO ORIGINAL '!$D$173</f>
        <v>Implementar un modelo de planeación y gestión que articule la adopción de políticas, afiance la actuación administrativa,  facilite el cumplimiento de las metas institucionales y la prestación de servicios a la comunidad.</v>
      </c>
      <c r="I163" s="257" t="s">
        <v>808</v>
      </c>
      <c r="J163" s="265" t="str">
        <f>+'PLAN INDICATIVO ORIGINAL '!$D$204</f>
        <v>EFICIENCIA ADMINISTRATIVA</v>
      </c>
      <c r="K163" s="142" t="s">
        <v>763</v>
      </c>
      <c r="L163" s="142" t="s">
        <v>495</v>
      </c>
      <c r="M163" s="258" t="str">
        <f>+'PLAN INDICATIVO ORIGINAL '!$E$204</f>
        <v>Porcentaje de avance de Implementación del SGI en el  INPEC</v>
      </c>
      <c r="N163" s="267">
        <f>VLOOKUP(L163,'PLAN INDICATIVO ORIGINAL '!$C$13:$M$343,6,0)</f>
        <v>0.2</v>
      </c>
      <c r="O163" s="267">
        <f>VLOOKUP(L163,'PLAN INDICATIVO ORIGINAL '!$C$13:$M$343,7,0)</f>
        <v>0.55000000000000004</v>
      </c>
      <c r="P163" s="267">
        <f>VLOOKUP(L163,'PLAN INDICATIVO ORIGINAL '!$C$13:$M$343,8,0)</f>
        <v>0.82</v>
      </c>
      <c r="Q163" s="267">
        <f>VLOOKUP(L163,'PLAN INDICATIVO ORIGINAL '!$C$13:$M$343,9,0)</f>
        <v>1</v>
      </c>
      <c r="R163" s="267">
        <f>VLOOKUP(L163,'PLAN INDICATIVO ORIGINAL '!$C$13:$M$343,10,0)</f>
        <v>1</v>
      </c>
      <c r="S163" s="267" t="str">
        <f>VLOOKUP(L163,'PLAN INDICATIVO ORIGINAL '!$C$13:$M$343,11,0)</f>
        <v>Porcentaje</v>
      </c>
      <c r="T163" s="259" t="e">
        <f>VLOOKUP(L163,'PLAN INDICATIVO ORIGINAL '!$C$13:$M$343,12,0)</f>
        <v>#REF!</v>
      </c>
      <c r="U163" s="259">
        <f t="shared" ref="U163:Z163" si="301">+N163*100</f>
        <v>20</v>
      </c>
      <c r="V163" s="259">
        <f t="shared" si="301"/>
        <v>55.000000000000007</v>
      </c>
      <c r="W163" s="259">
        <f t="shared" si="301"/>
        <v>82</v>
      </c>
      <c r="X163" s="259">
        <f t="shared" si="301"/>
        <v>100</v>
      </c>
      <c r="Y163" s="259">
        <f t="shared" si="301"/>
        <v>100</v>
      </c>
      <c r="Z163" s="259" t="e">
        <f t="shared" si="301"/>
        <v>#VALUE!</v>
      </c>
      <c r="AA163" s="115" t="str">
        <f>+'PLAN INDICATIVO ORIGINAL '!C212</f>
        <v>P209</v>
      </c>
      <c r="AB163" s="254" t="str">
        <f>+'PLAN INDICATIVO ORIGINAL '!D212</f>
        <v xml:space="preserve">Formularios para descarga del sistema Humano  elaborados </v>
      </c>
      <c r="AC163" s="59" t="str">
        <f>VLOOKUP(AB163,'PLAN INDICATIVO ORIGINAL '!$D$12:$F$313,3,0)</f>
        <v>SUBDIRECCIÓN DE TALENTO HUMANO</v>
      </c>
      <c r="AD163" s="59" t="str">
        <f>VLOOKUP(AB163,'PLAN INDICATIVO ORIGINAL '!$D$12:$F$313,3,0)</f>
        <v>SUBDIRECCIÓN DE TALENTO HUMANO</v>
      </c>
      <c r="AE163" s="59" t="s">
        <v>796</v>
      </c>
      <c r="AF163" s="260">
        <f>VLOOKUP(AA163,'PLAN INDICATIVO ORIGINAL '!$C$13:$M$343,6,0)</f>
        <v>2</v>
      </c>
      <c r="AG163" s="261">
        <f>VLOOKUP(AA163,'PLAN INDICATIVO ORIGINAL '!$C$13:$M$343,7,0)</f>
        <v>0</v>
      </c>
      <c r="AH163" s="261">
        <f>VLOOKUP(AA163,'PLAN INDICATIVO ORIGINAL '!$C$13:$M$343,8,0)</f>
        <v>0</v>
      </c>
      <c r="AI163" s="261">
        <f>VLOOKUP(AA163,'PLAN INDICATIVO ORIGINAL '!$C$13:$M$343,9,0)</f>
        <v>0</v>
      </c>
      <c r="AJ163" s="261">
        <f>VLOOKUP(AA163,'PLAN INDICATIVO ORIGINAL '!$C$13:$M$343,10,0)</f>
        <v>2</v>
      </c>
      <c r="AK163" s="261" t="str">
        <f>VLOOKUP(AA163,'PLAN INDICATIVO ORIGINAL '!$C$13:$M$343,11,0)</f>
        <v>Número</v>
      </c>
      <c r="AL163" s="262" t="e">
        <f>VLOOKUP(AA163,'PLAN INDICATIVO ORIGINAL '!$C$13:$M$343,12,0)</f>
        <v>#REF!</v>
      </c>
      <c r="AM163" s="263">
        <f t="shared" ref="AM163:AR163" si="302">+AF163</f>
        <v>2</v>
      </c>
      <c r="AN163" s="263">
        <f t="shared" si="302"/>
        <v>0</v>
      </c>
      <c r="AO163" s="263">
        <f t="shared" si="302"/>
        <v>0</v>
      </c>
      <c r="AP163" s="263">
        <f t="shared" si="302"/>
        <v>0</v>
      </c>
      <c r="AQ163" s="263">
        <f t="shared" si="302"/>
        <v>2</v>
      </c>
      <c r="AR163" s="263" t="str">
        <f t="shared" si="302"/>
        <v>Número</v>
      </c>
      <c r="AS163" s="264" t="s">
        <v>765</v>
      </c>
      <c r="AV163" s="214" t="s">
        <v>512</v>
      </c>
      <c r="AW163" s="214" t="s">
        <v>357</v>
      </c>
      <c r="AX163" s="214" t="s">
        <v>796</v>
      </c>
      <c r="BI163" s="254">
        <v>210</v>
      </c>
      <c r="BJ163" s="59" t="s">
        <v>809</v>
      </c>
    </row>
    <row r="164" spans="1:62" ht="42.75" customHeight="1" x14ac:dyDescent="0.25">
      <c r="A164" s="254">
        <v>210</v>
      </c>
      <c r="B164" s="254" t="str">
        <f t="shared" si="149"/>
        <v>P210</v>
      </c>
      <c r="C164" s="121" t="s">
        <v>62</v>
      </c>
      <c r="D164" s="288" t="s">
        <v>417</v>
      </c>
      <c r="E164" s="284" t="str">
        <f>+'PLAN INDICATIVO ORIGINAL '!$D$171</f>
        <v>GESTIÓN INSTITUCIONAL, JURIDICA Y DEFENSA</v>
      </c>
      <c r="F164" s="256" t="str">
        <f>+'PLAN INDICATIVO ORIGINAL '!$D$172</f>
        <v>PLANEACIÓN Y GESTIÓN</v>
      </c>
      <c r="G164" s="256" t="s">
        <v>425</v>
      </c>
      <c r="H164" s="257" t="str">
        <f>+'PLAN INDICATIVO ORIGINAL '!$D$173</f>
        <v>Implementar un modelo de planeación y gestión que articule la adopción de políticas, afiance la actuación administrativa,  facilite el cumplimiento de las metas institucionales y la prestación de servicios a la comunidad.</v>
      </c>
      <c r="I164" s="257" t="s">
        <v>808</v>
      </c>
      <c r="J164" s="265" t="str">
        <f>+'PLAN INDICATIVO ORIGINAL '!$D$204</f>
        <v>EFICIENCIA ADMINISTRATIVA</v>
      </c>
      <c r="K164" s="142" t="s">
        <v>763</v>
      </c>
      <c r="L164" s="142" t="s">
        <v>495</v>
      </c>
      <c r="M164" s="258" t="str">
        <f>+'PLAN INDICATIVO ORIGINAL '!$E$204</f>
        <v>Porcentaje de avance de Implementación del SGI en el  INPEC</v>
      </c>
      <c r="N164" s="267">
        <f>VLOOKUP(L164,'PLAN INDICATIVO ORIGINAL '!$C$13:$M$343,6,0)</f>
        <v>0.2</v>
      </c>
      <c r="O164" s="267">
        <f>VLOOKUP(L164,'PLAN INDICATIVO ORIGINAL '!$C$13:$M$343,7,0)</f>
        <v>0.55000000000000004</v>
      </c>
      <c r="P164" s="267">
        <f>VLOOKUP(L164,'PLAN INDICATIVO ORIGINAL '!$C$13:$M$343,8,0)</f>
        <v>0.82</v>
      </c>
      <c r="Q164" s="267">
        <f>VLOOKUP(L164,'PLAN INDICATIVO ORIGINAL '!$C$13:$M$343,9,0)</f>
        <v>1</v>
      </c>
      <c r="R164" s="267">
        <f>VLOOKUP(L164,'PLAN INDICATIVO ORIGINAL '!$C$13:$M$343,10,0)</f>
        <v>1</v>
      </c>
      <c r="S164" s="267" t="str">
        <f>VLOOKUP(L164,'PLAN INDICATIVO ORIGINAL '!$C$13:$M$343,11,0)</f>
        <v>Porcentaje</v>
      </c>
      <c r="T164" s="259" t="e">
        <f>VLOOKUP(L164,'PLAN INDICATIVO ORIGINAL '!$C$13:$M$343,12,0)</f>
        <v>#REF!</v>
      </c>
      <c r="U164" s="259">
        <f t="shared" ref="U164:Z164" si="303">+N164*100</f>
        <v>20</v>
      </c>
      <c r="V164" s="259">
        <f t="shared" si="303"/>
        <v>55.000000000000007</v>
      </c>
      <c r="W164" s="259">
        <f t="shared" si="303"/>
        <v>82</v>
      </c>
      <c r="X164" s="259">
        <f t="shared" si="303"/>
        <v>100</v>
      </c>
      <c r="Y164" s="259">
        <f t="shared" si="303"/>
        <v>100</v>
      </c>
      <c r="Z164" s="259" t="e">
        <f t="shared" si="303"/>
        <v>#VALUE!</v>
      </c>
      <c r="AA164" s="115" t="str">
        <f>+'PLAN INDICATIVO ORIGINAL '!C213</f>
        <v>P210</v>
      </c>
      <c r="AB164" s="254" t="str">
        <f>+'PLAN INDICATIVO ORIGINAL '!D213</f>
        <v>Programa  Integrado de Gestión Documental  Institucional formulado e implementado</v>
      </c>
      <c r="AC164" s="59" t="str">
        <f>VLOOKUP(AB164,'PLAN INDICATIVO ORIGINAL '!$D$12:$F$313,3,0)</f>
        <v>DIRECCIÓN DE GESTIÓN CORPORATIVA</v>
      </c>
      <c r="AD164" s="59" t="str">
        <f>VLOOKUP(AB164,'PLAN INDICATIVO ORIGINAL '!$D$12:$F$313,3,0)</f>
        <v>DIRECCIÓN DE GESTIÓN CORPORATIVA</v>
      </c>
      <c r="AE164" s="59" t="s">
        <v>804</v>
      </c>
      <c r="AF164" s="268">
        <f>VLOOKUP(AA164,'PLAN INDICATIVO ORIGINAL '!$C$13:$M$343,6,0)</f>
        <v>0.15</v>
      </c>
      <c r="AG164" s="269">
        <f>VLOOKUP(AA164,'PLAN INDICATIVO ORIGINAL '!$C$13:$M$343,7,0)</f>
        <v>0.45</v>
      </c>
      <c r="AH164" s="269">
        <f>VLOOKUP(AA164,'PLAN INDICATIVO ORIGINAL '!$C$13:$M$343,8,0)</f>
        <v>0.7</v>
      </c>
      <c r="AI164" s="269">
        <f>VLOOKUP(AA164,'PLAN INDICATIVO ORIGINAL '!$C$13:$M$343,9,0)</f>
        <v>1</v>
      </c>
      <c r="AJ164" s="269">
        <f>VLOOKUP(AA164,'PLAN INDICATIVO ORIGINAL '!$C$13:$M$343,10,0)</f>
        <v>1</v>
      </c>
      <c r="AK164" s="269" t="str">
        <f>VLOOKUP(AA164,'PLAN INDICATIVO ORIGINAL '!$C$13:$M$343,11,0)</f>
        <v>Porcentaje</v>
      </c>
      <c r="AL164" s="262" t="e">
        <f>VLOOKUP(AA164,'PLAN INDICATIVO ORIGINAL '!$C$13:$M$343,12,0)</f>
        <v>#REF!</v>
      </c>
      <c r="AM164" s="270">
        <f t="shared" ref="AM164:AR164" si="304">+AF164*100</f>
        <v>15</v>
      </c>
      <c r="AN164" s="270">
        <f t="shared" si="304"/>
        <v>45</v>
      </c>
      <c r="AO164" s="270">
        <f t="shared" si="304"/>
        <v>70</v>
      </c>
      <c r="AP164" s="270">
        <f t="shared" si="304"/>
        <v>100</v>
      </c>
      <c r="AQ164" s="270">
        <f t="shared" si="304"/>
        <v>100</v>
      </c>
      <c r="AR164" s="270" t="e">
        <f t="shared" si="304"/>
        <v>#VALUE!</v>
      </c>
      <c r="AS164" s="264" t="s">
        <v>765</v>
      </c>
      <c r="AV164" s="214" t="s">
        <v>514</v>
      </c>
      <c r="AW164" s="214" t="s">
        <v>460</v>
      </c>
      <c r="AX164" s="214" t="s">
        <v>804</v>
      </c>
      <c r="BI164" s="254">
        <v>211</v>
      </c>
      <c r="BJ164" s="59" t="s">
        <v>809</v>
      </c>
    </row>
    <row r="165" spans="1:62" ht="42.75" customHeight="1" x14ac:dyDescent="0.25">
      <c r="A165" s="254">
        <v>211</v>
      </c>
      <c r="B165" s="254" t="str">
        <f t="shared" si="149"/>
        <v>P211</v>
      </c>
      <c r="C165" s="295" t="s">
        <v>65</v>
      </c>
      <c r="D165" s="288" t="s">
        <v>417</v>
      </c>
      <c r="E165" s="284" t="str">
        <f>+'PLAN INDICATIVO ORIGINAL '!$D$171</f>
        <v>GESTIÓN INSTITUCIONAL, JURIDICA Y DEFENSA</v>
      </c>
      <c r="F165" s="256" t="str">
        <f>+'PLAN INDICATIVO ORIGINAL '!$D$172</f>
        <v>PLANEACIÓN Y GESTIÓN</v>
      </c>
      <c r="G165" s="256" t="s">
        <v>425</v>
      </c>
      <c r="H165" s="257" t="str">
        <f>+'PLAN INDICATIVO ORIGINAL '!$D$173</f>
        <v>Implementar un modelo de planeación y gestión que articule la adopción de políticas, afiance la actuación administrativa,  facilite el cumplimiento de las metas institucionales y la prestación de servicios a la comunidad.</v>
      </c>
      <c r="I165" s="257" t="s">
        <v>808</v>
      </c>
      <c r="J165" s="265" t="str">
        <f>+'PLAN INDICATIVO ORIGINAL '!$D$204</f>
        <v>EFICIENCIA ADMINISTRATIVA</v>
      </c>
      <c r="K165" s="142" t="s">
        <v>763</v>
      </c>
      <c r="L165" s="142" t="s">
        <v>495</v>
      </c>
      <c r="M165" s="258" t="str">
        <f>+'PLAN INDICATIVO ORIGINAL '!$E$204</f>
        <v>Porcentaje de avance de Implementación del SGI en el  INPEC</v>
      </c>
      <c r="N165" s="267">
        <f>VLOOKUP(L165,'PLAN INDICATIVO ORIGINAL '!$C$13:$M$343,6,0)</f>
        <v>0.2</v>
      </c>
      <c r="O165" s="267">
        <f>VLOOKUP(L165,'PLAN INDICATIVO ORIGINAL '!$C$13:$M$343,7,0)</f>
        <v>0.55000000000000004</v>
      </c>
      <c r="P165" s="267">
        <f>VLOOKUP(L165,'PLAN INDICATIVO ORIGINAL '!$C$13:$M$343,8,0)</f>
        <v>0.82</v>
      </c>
      <c r="Q165" s="267">
        <f>VLOOKUP(L165,'PLAN INDICATIVO ORIGINAL '!$C$13:$M$343,9,0)</f>
        <v>1</v>
      </c>
      <c r="R165" s="267">
        <f>VLOOKUP(L165,'PLAN INDICATIVO ORIGINAL '!$C$13:$M$343,10,0)</f>
        <v>1</v>
      </c>
      <c r="S165" s="267" t="str">
        <f>VLOOKUP(L165,'PLAN INDICATIVO ORIGINAL '!$C$13:$M$343,11,0)</f>
        <v>Porcentaje</v>
      </c>
      <c r="T165" s="259" t="e">
        <f>VLOOKUP(L165,'PLAN INDICATIVO ORIGINAL '!$C$13:$M$343,12,0)</f>
        <v>#REF!</v>
      </c>
      <c r="U165" s="259">
        <f t="shared" ref="U165:Z165" si="305">+N165*100</f>
        <v>20</v>
      </c>
      <c r="V165" s="259">
        <f t="shared" si="305"/>
        <v>55.000000000000007</v>
      </c>
      <c r="W165" s="259">
        <f t="shared" si="305"/>
        <v>82</v>
      </c>
      <c r="X165" s="259">
        <f t="shared" si="305"/>
        <v>100</v>
      </c>
      <c r="Y165" s="259">
        <f t="shared" si="305"/>
        <v>100</v>
      </c>
      <c r="Z165" s="259" t="e">
        <f t="shared" si="305"/>
        <v>#VALUE!</v>
      </c>
      <c r="AA165" s="115" t="str">
        <f>+'PLAN INDICATIVO ORIGINAL '!C214</f>
        <v>P211</v>
      </c>
      <c r="AB165" s="254" t="str">
        <f>+'PLAN INDICATIVO ORIGINAL '!D214</f>
        <v>Manual de Manejo de archivos del INPEC, elaborado y aprobado</v>
      </c>
      <c r="AC165" s="59" t="str">
        <f>VLOOKUP(AB165,'PLAN INDICATIVO ORIGINAL '!$D$12:$F$313,3,0)</f>
        <v>DIRECCIÓN DE GESTIÓN CORPORATIVA</v>
      </c>
      <c r="AD165" s="59" t="str">
        <f>VLOOKUP(AB165,'PLAN INDICATIVO ORIGINAL '!$D$12:$F$313,3,0)</f>
        <v>DIRECCIÓN DE GESTIÓN CORPORATIVA</v>
      </c>
      <c r="AE165" s="59" t="s">
        <v>804</v>
      </c>
      <c r="AF165" s="260">
        <f>VLOOKUP(AA165,'PLAN INDICATIVO ORIGINAL '!$C$13:$M$343,6,0)</f>
        <v>1</v>
      </c>
      <c r="AG165" s="261">
        <f>VLOOKUP(AA165,'PLAN INDICATIVO ORIGINAL '!$C$13:$M$343,7,0)</f>
        <v>0</v>
      </c>
      <c r="AH165" s="261">
        <f>VLOOKUP(AA165,'PLAN INDICATIVO ORIGINAL '!$C$13:$M$343,8,0)</f>
        <v>0</v>
      </c>
      <c r="AI165" s="261">
        <f>VLOOKUP(AA165,'PLAN INDICATIVO ORIGINAL '!$C$13:$M$343,9,0)</f>
        <v>0</v>
      </c>
      <c r="AJ165" s="261">
        <f>VLOOKUP(AA165,'PLAN INDICATIVO ORIGINAL '!$C$13:$M$343,10,0)</f>
        <v>1</v>
      </c>
      <c r="AK165" s="261" t="str">
        <f>VLOOKUP(AA165,'PLAN INDICATIVO ORIGINAL '!$C$13:$M$343,11,0)</f>
        <v>Número</v>
      </c>
      <c r="AL165" s="262" t="e">
        <f>VLOOKUP(AA165,'PLAN INDICATIVO ORIGINAL '!$C$13:$M$343,12,0)</f>
        <v>#REF!</v>
      </c>
      <c r="AM165" s="263">
        <f t="shared" ref="AM165:AR165" si="306">+AF165</f>
        <v>1</v>
      </c>
      <c r="AN165" s="263">
        <f t="shared" si="306"/>
        <v>0</v>
      </c>
      <c r="AO165" s="263">
        <f t="shared" si="306"/>
        <v>0</v>
      </c>
      <c r="AP165" s="263">
        <f t="shared" si="306"/>
        <v>0</v>
      </c>
      <c r="AQ165" s="263">
        <f t="shared" si="306"/>
        <v>1</v>
      </c>
      <c r="AR165" s="263" t="str">
        <f t="shared" si="306"/>
        <v>Número</v>
      </c>
      <c r="AS165" s="264" t="s">
        <v>765</v>
      </c>
      <c r="AT165" s="264" t="s">
        <v>765</v>
      </c>
      <c r="AV165" s="214" t="s">
        <v>516</v>
      </c>
      <c r="AW165" s="214" t="s">
        <v>460</v>
      </c>
      <c r="AX165" s="214" t="s">
        <v>804</v>
      </c>
      <c r="BI165" s="254" t="s">
        <v>765</v>
      </c>
      <c r="BJ165" s="59" t="s">
        <v>427</v>
      </c>
    </row>
    <row r="166" spans="1:62" ht="48" customHeight="1" x14ac:dyDescent="0.25">
      <c r="A166" s="254">
        <v>213</v>
      </c>
      <c r="B166" s="254" t="str">
        <f t="shared" si="149"/>
        <v>P213</v>
      </c>
      <c r="C166" s="121" t="s">
        <v>66</v>
      </c>
      <c r="D166" s="288" t="s">
        <v>417</v>
      </c>
      <c r="E166" s="284" t="str">
        <f>+'PLAN INDICATIVO ORIGINAL '!$D$171</f>
        <v>GESTIÓN INSTITUCIONAL, JURIDICA Y DEFENSA</v>
      </c>
      <c r="F166" s="256" t="str">
        <f>+'PLAN INDICATIVO ORIGINAL '!$D$172</f>
        <v>PLANEACIÓN Y GESTIÓN</v>
      </c>
      <c r="G166" s="256" t="s">
        <v>425</v>
      </c>
      <c r="H166" s="257" t="str">
        <f>+'PLAN INDICATIVO ORIGINAL '!$D$173</f>
        <v>Implementar un modelo de planeación y gestión que articule la adopción de políticas, afiance la actuación administrativa,  facilite el cumplimiento de las metas institucionales y la prestación de servicios a la comunidad.</v>
      </c>
      <c r="I166" s="257" t="s">
        <v>808</v>
      </c>
      <c r="J166" s="265" t="str">
        <f>+'PLAN INDICATIVO ORIGINAL '!$D$204</f>
        <v>EFICIENCIA ADMINISTRATIVA</v>
      </c>
      <c r="K166" s="142" t="s">
        <v>763</v>
      </c>
      <c r="L166" s="142" t="s">
        <v>495</v>
      </c>
      <c r="M166" s="258" t="str">
        <f>+'PLAN INDICATIVO ORIGINAL '!$E$204</f>
        <v>Porcentaje de avance de Implementación del SGI en el  INPEC</v>
      </c>
      <c r="N166" s="267">
        <f>VLOOKUP(L166,'PLAN INDICATIVO ORIGINAL '!$C$13:$M$343,6,0)</f>
        <v>0.2</v>
      </c>
      <c r="O166" s="267">
        <f>VLOOKUP(L166,'PLAN INDICATIVO ORIGINAL '!$C$13:$M$343,7,0)</f>
        <v>0.55000000000000004</v>
      </c>
      <c r="P166" s="267">
        <f>VLOOKUP(L166,'PLAN INDICATIVO ORIGINAL '!$C$13:$M$343,8,0)</f>
        <v>0.82</v>
      </c>
      <c r="Q166" s="267">
        <f>VLOOKUP(L166,'PLAN INDICATIVO ORIGINAL '!$C$13:$M$343,9,0)</f>
        <v>1</v>
      </c>
      <c r="R166" s="267">
        <f>VLOOKUP(L166,'PLAN INDICATIVO ORIGINAL '!$C$13:$M$343,10,0)</f>
        <v>1</v>
      </c>
      <c r="S166" s="267" t="str">
        <f>VLOOKUP(L166,'PLAN INDICATIVO ORIGINAL '!$C$13:$M$343,11,0)</f>
        <v>Porcentaje</v>
      </c>
      <c r="T166" s="259" t="e">
        <f>VLOOKUP(L166,'PLAN INDICATIVO ORIGINAL '!$C$13:$M$343,12,0)</f>
        <v>#REF!</v>
      </c>
      <c r="U166" s="259">
        <f t="shared" ref="U166:Z166" si="307">+N166*100</f>
        <v>20</v>
      </c>
      <c r="V166" s="259">
        <f t="shared" si="307"/>
        <v>55.000000000000007</v>
      </c>
      <c r="W166" s="259">
        <f t="shared" si="307"/>
        <v>82</v>
      </c>
      <c r="X166" s="259">
        <f t="shared" si="307"/>
        <v>100</v>
      </c>
      <c r="Y166" s="259">
        <f t="shared" si="307"/>
        <v>100</v>
      </c>
      <c r="Z166" s="259" t="e">
        <f t="shared" si="307"/>
        <v>#VALUE!</v>
      </c>
      <c r="AA166" s="115" t="str">
        <f>+'PLAN INDICATIVO ORIGINAL '!C217</f>
        <v>P213</v>
      </c>
      <c r="AB166" s="254" t="str">
        <f>+'PLAN INDICATIVO ORIGINAL '!D217</f>
        <v>Software adquirido para el manejo de las comunicaciones oficiales recibidas (externas e internas) que permita la organización y el control - GESDOC</v>
      </c>
      <c r="AC166" s="59" t="str">
        <f>VLOOKUP(AB166,'PLAN INDICATIVO ORIGINAL '!$D$12:$F$313,3,0)</f>
        <v>DIRECCIÓN DE GESTIÓN CORPORATIVA</v>
      </c>
      <c r="AD166" s="59" t="str">
        <f>VLOOKUP(AB166,'PLAN INDICATIVO ORIGINAL '!$D$12:$F$313,3,0)</f>
        <v>DIRECCIÓN DE GESTIÓN CORPORATIVA</v>
      </c>
      <c r="AE166" s="59" t="s">
        <v>804</v>
      </c>
      <c r="AF166" s="260">
        <f>VLOOKUP(AA166,'PLAN INDICATIVO ORIGINAL '!$C$13:$M$343,6,0)</f>
        <v>1</v>
      </c>
      <c r="AG166" s="261">
        <f>VLOOKUP(AA166,'PLAN INDICATIVO ORIGINAL '!$C$13:$M$343,7,0)</f>
        <v>0</v>
      </c>
      <c r="AH166" s="261">
        <f>VLOOKUP(AA166,'PLAN INDICATIVO ORIGINAL '!$C$13:$M$343,8,0)</f>
        <v>0</v>
      </c>
      <c r="AI166" s="261">
        <f>VLOOKUP(AA166,'PLAN INDICATIVO ORIGINAL '!$C$13:$M$343,9,0)</f>
        <v>0</v>
      </c>
      <c r="AJ166" s="261">
        <f>VLOOKUP(AA166,'PLAN INDICATIVO ORIGINAL '!$C$13:$M$343,10,0)</f>
        <v>1</v>
      </c>
      <c r="AK166" s="261" t="str">
        <f>VLOOKUP(AA166,'PLAN INDICATIVO ORIGINAL '!$C$13:$M$343,11,0)</f>
        <v>Número</v>
      </c>
      <c r="AL166" s="262" t="e">
        <f>VLOOKUP(AA166,'PLAN INDICATIVO ORIGINAL '!$C$13:$M$343,12,0)</f>
        <v>#REF!</v>
      </c>
      <c r="AM166" s="263">
        <f t="shared" ref="AM166:AR166" si="308">+AF166</f>
        <v>1</v>
      </c>
      <c r="AN166" s="263">
        <f t="shared" si="308"/>
        <v>0</v>
      </c>
      <c r="AO166" s="263">
        <f t="shared" si="308"/>
        <v>0</v>
      </c>
      <c r="AP166" s="263">
        <f t="shared" si="308"/>
        <v>0</v>
      </c>
      <c r="AQ166" s="263">
        <f t="shared" si="308"/>
        <v>1</v>
      </c>
      <c r="AR166" s="263" t="str">
        <f t="shared" si="308"/>
        <v>Número</v>
      </c>
      <c r="AS166" s="264" t="s">
        <v>765</v>
      </c>
      <c r="AV166" s="214" t="s">
        <v>523</v>
      </c>
      <c r="AW166" s="214" t="s">
        <v>460</v>
      </c>
      <c r="AX166" s="214" t="s">
        <v>804</v>
      </c>
      <c r="BI166" s="254">
        <v>213</v>
      </c>
      <c r="BJ166" s="59" t="s">
        <v>809</v>
      </c>
    </row>
    <row r="167" spans="1:62" ht="180" customHeight="1" x14ac:dyDescent="0.25">
      <c r="A167" s="254">
        <v>212</v>
      </c>
      <c r="B167" s="254" t="str">
        <f t="shared" si="149"/>
        <v>P212</v>
      </c>
      <c r="C167" s="121" t="s">
        <v>66</v>
      </c>
      <c r="D167" s="288" t="s">
        <v>417</v>
      </c>
      <c r="E167" s="284" t="str">
        <f>+'PLAN INDICATIVO ORIGINAL '!$D$171</f>
        <v>GESTIÓN INSTITUCIONAL, JURIDICA Y DEFENSA</v>
      </c>
      <c r="F167" s="256" t="str">
        <f>+'PLAN INDICATIVO ORIGINAL '!$D$172</f>
        <v>PLANEACIÓN Y GESTIÓN</v>
      </c>
      <c r="G167" s="256" t="s">
        <v>425</v>
      </c>
      <c r="H167" s="257" t="str">
        <f>+'PLAN INDICATIVO ORIGINAL '!$D$173</f>
        <v>Implementar un modelo de planeación y gestión que articule la adopción de políticas, afiance la actuación administrativa,  facilite el cumplimiento de las metas institucionales y la prestación de servicios a la comunidad.</v>
      </c>
      <c r="I167" s="257" t="s">
        <v>808</v>
      </c>
      <c r="J167" s="265" t="str">
        <f>+'PLAN INDICATIVO ORIGINAL '!$D$204</f>
        <v>EFICIENCIA ADMINISTRATIVA</v>
      </c>
      <c r="K167" s="142" t="s">
        <v>763</v>
      </c>
      <c r="L167" s="142" t="s">
        <v>495</v>
      </c>
      <c r="M167" s="258" t="str">
        <f>+'PLAN INDICATIVO ORIGINAL '!$E$204</f>
        <v>Porcentaje de avance de Implementación del SGI en el  INPEC</v>
      </c>
      <c r="N167" s="267">
        <f>VLOOKUP(L167,'PLAN INDICATIVO ORIGINAL '!$C$13:$M$343,6,0)</f>
        <v>0.2</v>
      </c>
      <c r="O167" s="267">
        <f>VLOOKUP(L167,'PLAN INDICATIVO ORIGINAL '!$C$13:$M$343,7,0)</f>
        <v>0.55000000000000004</v>
      </c>
      <c r="P167" s="267">
        <f>VLOOKUP(L167,'PLAN INDICATIVO ORIGINAL '!$C$13:$M$343,8,0)</f>
        <v>0.82</v>
      </c>
      <c r="Q167" s="267">
        <f>VLOOKUP(L167,'PLAN INDICATIVO ORIGINAL '!$C$13:$M$343,9,0)</f>
        <v>1</v>
      </c>
      <c r="R167" s="267">
        <f>VLOOKUP(L167,'PLAN INDICATIVO ORIGINAL '!$C$13:$M$343,10,0)</f>
        <v>1</v>
      </c>
      <c r="S167" s="267" t="str">
        <f>VLOOKUP(L167,'PLAN INDICATIVO ORIGINAL '!$C$13:$M$343,11,0)</f>
        <v>Porcentaje</v>
      </c>
      <c r="T167" s="259" t="e">
        <f>VLOOKUP(L167,'PLAN INDICATIVO ORIGINAL '!$C$13:$M$343,12,0)</f>
        <v>#REF!</v>
      </c>
      <c r="U167" s="259">
        <f t="shared" ref="U167:Z167" si="309">+N167*100</f>
        <v>20</v>
      </c>
      <c r="V167" s="259">
        <f t="shared" si="309"/>
        <v>55.000000000000007</v>
      </c>
      <c r="W167" s="259">
        <f t="shared" si="309"/>
        <v>82</v>
      </c>
      <c r="X167" s="259">
        <f t="shared" si="309"/>
        <v>100</v>
      </c>
      <c r="Y167" s="259">
        <f t="shared" si="309"/>
        <v>100</v>
      </c>
      <c r="Z167" s="259" t="e">
        <f t="shared" si="309"/>
        <v>#VALUE!</v>
      </c>
      <c r="AA167" s="115" t="s">
        <v>520</v>
      </c>
      <c r="AB167" s="296" t="s">
        <v>521</v>
      </c>
      <c r="AC167" s="59" t="str">
        <f>VLOOKUP(AB167,'PLAN INDICATIVO ORIGINAL '!$D$12:$F$313,3,0)</f>
        <v>OFICINA ASESORA DE PLANEACIÓN</v>
      </c>
      <c r="AD167" s="59" t="str">
        <f>VLOOKUP(AB167,'PLAN INDICATIVO ORIGINAL '!$D$12:$F$313,3,0)</f>
        <v>OFICINA ASESORA DE PLANEACIÓN</v>
      </c>
      <c r="AE167" s="59" t="s">
        <v>802</v>
      </c>
      <c r="AF167" s="260">
        <f>VLOOKUP(AA167,'PLAN INDICATIVO ORIGINAL '!$C$13:$M$343,6,0)</f>
        <v>0.7</v>
      </c>
      <c r="AG167" s="261">
        <f>VLOOKUP(AA167,'PLAN INDICATIVO ORIGINAL '!$C$13:$M$343,7,0)</f>
        <v>0.8</v>
      </c>
      <c r="AH167" s="261">
        <f>VLOOKUP(AA167,'PLAN INDICATIVO ORIGINAL '!$C$13:$M$343,8,0)</f>
        <v>0.9</v>
      </c>
      <c r="AI167" s="261">
        <f>VLOOKUP(AA167,'PLAN INDICATIVO ORIGINAL '!$C$13:$M$343,9,0)</f>
        <v>1</v>
      </c>
      <c r="AJ167" s="261">
        <f>VLOOKUP(AA167,'PLAN INDICATIVO ORIGINAL '!$C$13:$M$343,10,0)</f>
        <v>1</v>
      </c>
      <c r="AK167" s="261" t="str">
        <f>VLOOKUP(AA167,'PLAN INDICATIVO ORIGINAL '!$C$13:$M$343,11,0)</f>
        <v>Porcentaje</v>
      </c>
      <c r="AL167" s="262" t="e">
        <f>VLOOKUP(AA167,'PLAN INDICATIVO ORIGINAL '!$C$13:$M$343,12,0)</f>
        <v>#REF!</v>
      </c>
      <c r="AM167" s="263">
        <f t="shared" ref="AM167:AR167" si="310">+AF167</f>
        <v>0.7</v>
      </c>
      <c r="AN167" s="263">
        <f t="shared" si="310"/>
        <v>0.8</v>
      </c>
      <c r="AO167" s="263">
        <f t="shared" si="310"/>
        <v>0.9</v>
      </c>
      <c r="AP167" s="263">
        <f t="shared" si="310"/>
        <v>1</v>
      </c>
      <c r="AQ167" s="263">
        <f t="shared" si="310"/>
        <v>1</v>
      </c>
      <c r="AR167" s="263" t="str">
        <f t="shared" si="310"/>
        <v>Porcentaje</v>
      </c>
      <c r="AS167" s="264"/>
      <c r="AV167" s="214" t="s">
        <v>520</v>
      </c>
      <c r="AW167" s="214" t="s">
        <v>427</v>
      </c>
      <c r="AX167" s="214" t="s">
        <v>802</v>
      </c>
      <c r="BI167" s="254">
        <v>9</v>
      </c>
      <c r="BJ167" s="59" t="s">
        <v>527</v>
      </c>
    </row>
    <row r="168" spans="1:62" ht="48" customHeight="1" x14ac:dyDescent="0.25">
      <c r="A168" s="254">
        <v>250</v>
      </c>
      <c r="B168" s="254" t="str">
        <f t="shared" si="149"/>
        <v>P250</v>
      </c>
      <c r="C168" s="121" t="s">
        <v>66</v>
      </c>
      <c r="D168" s="288" t="s">
        <v>417</v>
      </c>
      <c r="E168" s="284" t="str">
        <f>+'PLAN INDICATIVO ORIGINAL '!$D$171</f>
        <v>GESTIÓN INSTITUCIONAL, JURIDICA Y DEFENSA</v>
      </c>
      <c r="F168" s="256" t="str">
        <f>+'PLAN INDICATIVO ORIGINAL '!$D$172</f>
        <v>PLANEACIÓN Y GESTIÓN</v>
      </c>
      <c r="G168" s="256" t="s">
        <v>425</v>
      </c>
      <c r="H168" s="257" t="str">
        <f>+'PLAN INDICATIVO ORIGINAL '!$D$173</f>
        <v>Implementar un modelo de planeación y gestión que articule la adopción de políticas, afiance la actuación administrativa,  facilite el cumplimiento de las metas institucionales y la prestación de servicios a la comunidad.</v>
      </c>
      <c r="I168" s="257" t="s">
        <v>808</v>
      </c>
      <c r="J168" s="265" t="str">
        <f>+'PLAN INDICATIVO ORIGINAL '!$D$204</f>
        <v>EFICIENCIA ADMINISTRATIVA</v>
      </c>
      <c r="K168" s="142" t="s">
        <v>763</v>
      </c>
      <c r="L168" s="142" t="s">
        <v>495</v>
      </c>
      <c r="M168" s="258" t="str">
        <f>+'PLAN INDICATIVO ORIGINAL '!$E$204</f>
        <v>Porcentaje de avance de Implementación del SGI en el  INPEC</v>
      </c>
      <c r="N168" s="267">
        <f>VLOOKUP(L168,'PLAN INDICATIVO ORIGINAL '!$C$13:$M$343,6,0)</f>
        <v>0.2</v>
      </c>
      <c r="O168" s="267">
        <f>VLOOKUP(L168,'PLAN INDICATIVO ORIGINAL '!$C$13:$M$343,7,0)</f>
        <v>0.55000000000000004</v>
      </c>
      <c r="P168" s="267">
        <f>VLOOKUP(L168,'PLAN INDICATIVO ORIGINAL '!$C$13:$M$343,8,0)</f>
        <v>0.82</v>
      </c>
      <c r="Q168" s="267">
        <f>VLOOKUP(L168,'PLAN INDICATIVO ORIGINAL '!$C$13:$M$343,9,0)</f>
        <v>1</v>
      </c>
      <c r="R168" s="267">
        <f>VLOOKUP(L168,'PLAN INDICATIVO ORIGINAL '!$C$13:$M$343,10,0)</f>
        <v>1</v>
      </c>
      <c r="S168" s="267" t="str">
        <f>VLOOKUP(L168,'PLAN INDICATIVO ORIGINAL '!$C$13:$M$343,11,0)</f>
        <v>Porcentaje</v>
      </c>
      <c r="T168" s="259" t="e">
        <f>VLOOKUP(L168,'PLAN INDICATIVO ORIGINAL '!$C$13:$M$343,12,0)</f>
        <v>#REF!</v>
      </c>
      <c r="U168" s="259">
        <f t="shared" ref="U168:Z168" si="311">+N168*100</f>
        <v>20</v>
      </c>
      <c r="V168" s="259">
        <f t="shared" si="311"/>
        <v>55.000000000000007</v>
      </c>
      <c r="W168" s="259">
        <f t="shared" si="311"/>
        <v>82</v>
      </c>
      <c r="X168" s="259">
        <f t="shared" si="311"/>
        <v>100</v>
      </c>
      <c r="Y168" s="259">
        <f t="shared" si="311"/>
        <v>100</v>
      </c>
      <c r="Z168" s="259" t="e">
        <f t="shared" si="311"/>
        <v>#VALUE!</v>
      </c>
      <c r="AA168" s="115" t="s">
        <v>518</v>
      </c>
      <c r="AB168" s="296" t="s">
        <v>519</v>
      </c>
      <c r="AC168" s="59" t="str">
        <f>VLOOKUP(AB168,'PLAN INDICATIVO ORIGINAL '!$D$12:$F$313,3,0)</f>
        <v>OFICINA ASESORA DE PLANEACIÓN</v>
      </c>
      <c r="AD168" s="59" t="str">
        <f>VLOOKUP(AB168,'PLAN INDICATIVO ORIGINAL '!$D$12:$F$313,3,0)</f>
        <v>OFICINA ASESORA DE PLANEACIÓN</v>
      </c>
      <c r="AE168" s="59" t="s">
        <v>802</v>
      </c>
      <c r="AF168" s="260">
        <f>VLOOKUP(AA168,'PLAN INDICATIVO ORIGINAL '!$C$13:$M$343,6,0)</f>
        <v>0</v>
      </c>
      <c r="AG168" s="261">
        <f>VLOOKUP(AA168,'PLAN INDICATIVO ORIGINAL '!$C$13:$M$343,7,0)</f>
        <v>0.73499999999999999</v>
      </c>
      <c r="AH168" s="261">
        <f>VLOOKUP(AA168,'PLAN INDICATIVO ORIGINAL '!$C$13:$M$343,8,0)</f>
        <v>0.86799999999999999</v>
      </c>
      <c r="AI168" s="261">
        <f>VLOOKUP(AA168,'PLAN INDICATIVO ORIGINAL '!$C$13:$M$343,9,0)</f>
        <v>1</v>
      </c>
      <c r="AJ168" s="261">
        <f>VLOOKUP(AA168,'PLAN INDICATIVO ORIGINAL '!$C$13:$M$343,10,0)</f>
        <v>1</v>
      </c>
      <c r="AK168" s="261" t="str">
        <f>VLOOKUP(AA168,'PLAN INDICATIVO ORIGINAL '!$C$13:$M$343,11,0)</f>
        <v>Porcentaje</v>
      </c>
      <c r="AL168" s="262" t="e">
        <f>VLOOKUP(AA168,'PLAN INDICATIVO ORIGINAL '!$C$13:$M$343,12,0)</f>
        <v>#REF!</v>
      </c>
      <c r="AM168" s="263">
        <f t="shared" ref="AM168:AR168" si="312">+AF168</f>
        <v>0</v>
      </c>
      <c r="AN168" s="263">
        <f t="shared" si="312"/>
        <v>0.73499999999999999</v>
      </c>
      <c r="AO168" s="263">
        <f t="shared" si="312"/>
        <v>0.86799999999999999</v>
      </c>
      <c r="AP168" s="263">
        <f t="shared" si="312"/>
        <v>1</v>
      </c>
      <c r="AQ168" s="263">
        <f t="shared" si="312"/>
        <v>1</v>
      </c>
      <c r="AR168" s="263" t="str">
        <f t="shared" si="312"/>
        <v>Porcentaje</v>
      </c>
      <c r="AS168" s="264"/>
      <c r="AV168" s="214" t="s">
        <v>518</v>
      </c>
      <c r="AW168" s="214" t="s">
        <v>427</v>
      </c>
      <c r="AX168" s="214" t="s">
        <v>802</v>
      </c>
      <c r="BI168" s="254">
        <v>215</v>
      </c>
      <c r="BJ168" s="59" t="s">
        <v>427</v>
      </c>
    </row>
    <row r="169" spans="1:62" ht="48" customHeight="1" x14ac:dyDescent="0.25">
      <c r="A169" s="254">
        <v>9</v>
      </c>
      <c r="B169" s="254" t="str">
        <f t="shared" si="149"/>
        <v>P9</v>
      </c>
      <c r="C169" s="121" t="s">
        <v>75</v>
      </c>
      <c r="D169" s="288" t="s">
        <v>417</v>
      </c>
      <c r="E169" s="284" t="str">
        <f>+'PLAN INDICATIVO ORIGINAL '!$D$171</f>
        <v>GESTIÓN INSTITUCIONAL, JURIDICA Y DEFENSA</v>
      </c>
      <c r="F169" s="256" t="str">
        <f>+'PLAN INDICATIVO ORIGINAL '!$D$172</f>
        <v>PLANEACIÓN Y GESTIÓN</v>
      </c>
      <c r="G169" s="256" t="s">
        <v>425</v>
      </c>
      <c r="H169" s="257" t="str">
        <f>+'PLAN INDICATIVO ORIGINAL '!$D$173</f>
        <v>Implementar un modelo de planeación y gestión que articule la adopción de políticas, afiance la actuación administrativa,  facilite el cumplimiento de las metas institucionales y la prestación de servicios a la comunidad.</v>
      </c>
      <c r="I169" s="257" t="s">
        <v>808</v>
      </c>
      <c r="J169" s="265" t="str">
        <f>+'PLAN INDICATIVO ORIGINAL '!$D$204</f>
        <v>EFICIENCIA ADMINISTRATIVA</v>
      </c>
      <c r="K169" s="142" t="s">
        <v>763</v>
      </c>
      <c r="L169" s="142" t="str">
        <f>+'PLAN INDICATIVO ORIGINAL '!C204</f>
        <v>I26</v>
      </c>
      <c r="M169" s="258" t="str">
        <f>+'PLAN INDICATIVO ORIGINAL '!$E$204</f>
        <v>Porcentaje de avance de Implementación del SGI en el  INPEC</v>
      </c>
      <c r="N169" s="267">
        <f>VLOOKUP(L169,'PLAN INDICATIVO ORIGINAL '!$C$13:$M$343,6,0)</f>
        <v>0.2</v>
      </c>
      <c r="O169" s="267">
        <f>VLOOKUP(L169,'PLAN INDICATIVO ORIGINAL '!$C$13:$M$343,7,0)</f>
        <v>0.55000000000000004</v>
      </c>
      <c r="P169" s="267">
        <f>VLOOKUP(L169,'PLAN INDICATIVO ORIGINAL '!$C$13:$M$343,8,0)</f>
        <v>0.82</v>
      </c>
      <c r="Q169" s="267">
        <f>VLOOKUP(L169,'PLAN INDICATIVO ORIGINAL '!$C$13:$M$343,9,0)</f>
        <v>1</v>
      </c>
      <c r="R169" s="267">
        <f>VLOOKUP(L169,'PLAN INDICATIVO ORIGINAL '!$C$13:$M$343,10,0)</f>
        <v>1</v>
      </c>
      <c r="S169" s="267" t="str">
        <f>VLOOKUP(L169,'PLAN INDICATIVO ORIGINAL '!$C$13:$M$343,11,0)</f>
        <v>Porcentaje</v>
      </c>
      <c r="T169" s="259" t="e">
        <f>VLOOKUP(L169,'PLAN INDICATIVO ORIGINAL '!$C$13:$M$343,12,0)</f>
        <v>#REF!</v>
      </c>
      <c r="U169" s="259">
        <f t="shared" ref="U169:Z169" si="313">+N169*100</f>
        <v>20</v>
      </c>
      <c r="V169" s="259">
        <f t="shared" si="313"/>
        <v>55.000000000000007</v>
      </c>
      <c r="W169" s="259">
        <f t="shared" si="313"/>
        <v>82</v>
      </c>
      <c r="X169" s="259">
        <f t="shared" si="313"/>
        <v>100</v>
      </c>
      <c r="Y169" s="259">
        <f t="shared" si="313"/>
        <v>100</v>
      </c>
      <c r="Z169" s="259" t="e">
        <f t="shared" si="313"/>
        <v>#VALUE!</v>
      </c>
      <c r="AA169" s="254" t="str">
        <f>+'PLAN INDICATIVO ORIGINAL '!C218</f>
        <v>P9</v>
      </c>
      <c r="AB169" s="254" t="str">
        <f>+'PLAN INDICATIVO ORIGINAL '!D218</f>
        <v>Alianzas estratégicas gestionadas</v>
      </c>
      <c r="AC169" s="59" t="str">
        <f>VLOOKUP(AB169,'PLAN INDICATIVO ORIGINAL '!$D$12:$F$313,3,0)</f>
        <v>GRUPO DE RELACIONES INTERNACIONALES</v>
      </c>
      <c r="AD169" s="59" t="str">
        <f>VLOOKUP(AB169,'PLAN INDICATIVO ORIGINAL '!$D$12:$F$313,3,0)</f>
        <v>GRUPO DE RELACIONES INTERNACIONALES</v>
      </c>
      <c r="AE169" s="59" t="s">
        <v>811</v>
      </c>
      <c r="AF169" s="260">
        <f>VLOOKUP(AA169,'PLAN INDICATIVO ORIGINAL '!$C$13:$M$343,6,0)</f>
        <v>3</v>
      </c>
      <c r="AG169" s="261">
        <f>VLOOKUP(AA169,'PLAN INDICATIVO ORIGINAL '!$C$13:$M$343,7,0)</f>
        <v>6</v>
      </c>
      <c r="AH169" s="261">
        <f>VLOOKUP(AA169,'PLAN INDICATIVO ORIGINAL '!$C$13:$M$343,8,0)</f>
        <v>9</v>
      </c>
      <c r="AI169" s="261">
        <f>VLOOKUP(AA169,'PLAN INDICATIVO ORIGINAL '!$C$13:$M$343,9,0)</f>
        <v>12</v>
      </c>
      <c r="AJ169" s="261">
        <f>VLOOKUP(AA169,'PLAN INDICATIVO ORIGINAL '!$C$13:$M$343,10,0)</f>
        <v>12</v>
      </c>
      <c r="AK169" s="261" t="str">
        <f>VLOOKUP(AA169,'PLAN INDICATIVO ORIGINAL '!$C$13:$M$343,11,0)</f>
        <v>Número</v>
      </c>
      <c r="AL169" s="262" t="e">
        <f>VLOOKUP(AA169,'PLAN INDICATIVO ORIGINAL '!$C$13:$M$343,12,0)</f>
        <v>#REF!</v>
      </c>
      <c r="AM169" s="263">
        <f t="shared" ref="AM169:AR169" si="314">+AF169</f>
        <v>3</v>
      </c>
      <c r="AN169" s="263">
        <f t="shared" si="314"/>
        <v>6</v>
      </c>
      <c r="AO169" s="263">
        <f t="shared" si="314"/>
        <v>9</v>
      </c>
      <c r="AP169" s="263">
        <f t="shared" si="314"/>
        <v>12</v>
      </c>
      <c r="AQ169" s="263">
        <f t="shared" si="314"/>
        <v>12</v>
      </c>
      <c r="AR169" s="263" t="str">
        <f t="shared" si="314"/>
        <v>Número</v>
      </c>
      <c r="AS169" s="264" t="s">
        <v>765</v>
      </c>
      <c r="AV169" s="214" t="s">
        <v>525</v>
      </c>
      <c r="AW169" s="214" t="s">
        <v>527</v>
      </c>
      <c r="AX169" s="214" t="s">
        <v>811</v>
      </c>
      <c r="BI169" s="254">
        <v>216</v>
      </c>
      <c r="BJ169" s="59" t="s">
        <v>427</v>
      </c>
    </row>
    <row r="170" spans="1:62" ht="51" customHeight="1" x14ac:dyDescent="0.25">
      <c r="A170" s="254">
        <v>215</v>
      </c>
      <c r="B170" s="254" t="str">
        <f t="shared" si="149"/>
        <v>P215</v>
      </c>
      <c r="C170" s="121" t="s">
        <v>33</v>
      </c>
      <c r="D170" s="288" t="s">
        <v>417</v>
      </c>
      <c r="E170" s="284" t="str">
        <f>+'PLAN INDICATIVO ORIGINAL '!$D$171</f>
        <v>GESTIÓN INSTITUCIONAL, JURIDICA Y DEFENSA</v>
      </c>
      <c r="F170" s="256" t="str">
        <f>+'PLAN INDICATIVO ORIGINAL '!$D$172</f>
        <v>PLANEACIÓN Y GESTIÓN</v>
      </c>
      <c r="G170" s="256" t="s">
        <v>425</v>
      </c>
      <c r="H170" s="257" t="str">
        <f>+'PLAN INDICATIVO ORIGINAL '!$D$173</f>
        <v>Implementar un modelo de planeación y gestión que articule la adopción de políticas, afiance la actuación administrativa,  facilite el cumplimiento de las metas institucionales y la prestación de servicios a la comunidad.</v>
      </c>
      <c r="I170" s="257" t="s">
        <v>812</v>
      </c>
      <c r="J170" s="265" t="str">
        <f>+'PLAN INDICATIVO ORIGINAL '!$D$219</f>
        <v>GESTIÓN FINANCIERA</v>
      </c>
      <c r="K170" s="142" t="s">
        <v>763</v>
      </c>
      <c r="L170" s="142" t="s">
        <v>529</v>
      </c>
      <c r="M170" s="258" t="str">
        <f>+'PLAN INDICATIVO ORIGINAL '!$E$219</f>
        <v>Porcentaje  de Ejecución Presupuestal</v>
      </c>
      <c r="N170" s="267">
        <f>VLOOKUP(L170,'PLAN INDICATIVO ORIGINAL '!$C$13:$M$343,6,0)</f>
        <v>0.94</v>
      </c>
      <c r="O170" s="267">
        <f>VLOOKUP(L170,'PLAN INDICATIVO ORIGINAL '!$C$13:$M$343,7,0)</f>
        <v>0.95</v>
      </c>
      <c r="P170" s="267">
        <f>VLOOKUP(L170,'PLAN INDICATIVO ORIGINAL '!$C$13:$M$343,8,0)</f>
        <v>0.95</v>
      </c>
      <c r="Q170" s="267">
        <f>VLOOKUP(L170,'PLAN INDICATIVO ORIGINAL '!$C$13:$M$343,9,0)</f>
        <v>0.96</v>
      </c>
      <c r="R170" s="267">
        <f>VLOOKUP(L170,'PLAN INDICATIVO ORIGINAL '!$C$13:$M$343,10,0)</f>
        <v>0.96</v>
      </c>
      <c r="S170" s="267" t="str">
        <f>VLOOKUP(L170,'PLAN INDICATIVO ORIGINAL '!$C$13:$M$343,11,0)</f>
        <v>Porcentaje</v>
      </c>
      <c r="T170" s="259" t="e">
        <f>VLOOKUP(L170,'PLAN INDICATIVO ORIGINAL '!$C$13:$M$343,12,0)</f>
        <v>#REF!</v>
      </c>
      <c r="U170" s="259">
        <f t="shared" ref="U170:Z170" si="315">+N170*100</f>
        <v>94</v>
      </c>
      <c r="V170" s="259">
        <f t="shared" si="315"/>
        <v>95</v>
      </c>
      <c r="W170" s="259">
        <f t="shared" si="315"/>
        <v>95</v>
      </c>
      <c r="X170" s="259">
        <f t="shared" si="315"/>
        <v>96</v>
      </c>
      <c r="Y170" s="259">
        <f t="shared" si="315"/>
        <v>96</v>
      </c>
      <c r="Z170" s="259" t="e">
        <f t="shared" si="315"/>
        <v>#VALUE!</v>
      </c>
      <c r="AA170" s="115" t="str">
        <f>+'PLAN INDICATIVO ORIGINAL '!C221</f>
        <v>P215</v>
      </c>
      <c r="AB170" s="254" t="str">
        <f>+'PLAN INDICATIVO ORIGINAL '!D221</f>
        <v>Programación y seguimiento a la Ejecución Presupuestal realizada</v>
      </c>
      <c r="AC170" s="59" t="str">
        <f>VLOOKUP(L170,'PLAN INDICATIVO ORIGINAL '!$C$12:$F$313,4,0)</f>
        <v>OFICINA ASESORA DE PLANEACIÓN</v>
      </c>
      <c r="AD170" s="59" t="str">
        <f>VLOOKUP(L170,'PLAN INDICATIVO ORIGINAL '!$C$12:$F$313,4,0)</f>
        <v>OFICINA ASESORA DE PLANEACIÓN</v>
      </c>
      <c r="AE170" s="59" t="s">
        <v>802</v>
      </c>
      <c r="AF170" s="260">
        <f>VLOOKUP(AA170,'PLAN INDICATIVO ORIGINAL '!$C$13:$M$343,6,0)</f>
        <v>1</v>
      </c>
      <c r="AG170" s="261">
        <f>VLOOKUP(AA170,'PLAN INDICATIVO ORIGINAL '!$C$13:$M$343,7,0)</f>
        <v>1</v>
      </c>
      <c r="AH170" s="261">
        <f>VLOOKUP(AA170,'PLAN INDICATIVO ORIGINAL '!$C$13:$M$343,8,0)</f>
        <v>1</v>
      </c>
      <c r="AI170" s="261">
        <f>VLOOKUP(AA170,'PLAN INDICATIVO ORIGINAL '!$C$13:$M$343,9,0)</f>
        <v>1</v>
      </c>
      <c r="AJ170" s="261">
        <f>VLOOKUP(AA170,'PLAN INDICATIVO ORIGINAL '!$C$13:$M$343,10,0)</f>
        <v>1</v>
      </c>
      <c r="AK170" s="261" t="str">
        <f>VLOOKUP(AA170,'PLAN INDICATIVO ORIGINAL '!$C$13:$M$343,11,0)</f>
        <v>Número</v>
      </c>
      <c r="AL170" s="262" t="e">
        <f>VLOOKUP(AA170,'PLAN INDICATIVO ORIGINAL '!$C$13:$M$343,12,0)</f>
        <v>#REF!</v>
      </c>
      <c r="AM170" s="263">
        <f t="shared" ref="AM170:AR170" si="316">+AF170</f>
        <v>1</v>
      </c>
      <c r="AN170" s="263">
        <f t="shared" si="316"/>
        <v>1</v>
      </c>
      <c r="AO170" s="263">
        <f t="shared" si="316"/>
        <v>1</v>
      </c>
      <c r="AP170" s="263">
        <f t="shared" si="316"/>
        <v>1</v>
      </c>
      <c r="AQ170" s="263">
        <f t="shared" si="316"/>
        <v>1</v>
      </c>
      <c r="AR170" s="263" t="str">
        <f t="shared" si="316"/>
        <v>Número</v>
      </c>
      <c r="AS170" s="264" t="s">
        <v>765</v>
      </c>
      <c r="AV170" s="214" t="s">
        <v>534</v>
      </c>
      <c r="AW170" s="214" t="s">
        <v>427</v>
      </c>
      <c r="AX170" s="214" t="s">
        <v>802</v>
      </c>
      <c r="BI170" s="254">
        <v>50</v>
      </c>
      <c r="BJ170" s="59" t="s">
        <v>427</v>
      </c>
    </row>
    <row r="171" spans="1:62" ht="48" customHeight="1" x14ac:dyDescent="0.25">
      <c r="A171" s="254">
        <v>216</v>
      </c>
      <c r="B171" s="254" t="str">
        <f t="shared" si="149"/>
        <v>P216</v>
      </c>
      <c r="C171" s="121" t="s">
        <v>36</v>
      </c>
      <c r="D171" s="288" t="s">
        <v>417</v>
      </c>
      <c r="E171" s="284" t="str">
        <f>+'PLAN INDICATIVO ORIGINAL '!$D$171</f>
        <v>GESTIÓN INSTITUCIONAL, JURIDICA Y DEFENSA</v>
      </c>
      <c r="F171" s="256" t="str">
        <f>+'PLAN INDICATIVO ORIGINAL '!$D$172</f>
        <v>PLANEACIÓN Y GESTIÓN</v>
      </c>
      <c r="G171" s="256" t="s">
        <v>425</v>
      </c>
      <c r="H171" s="257" t="str">
        <f>+'PLAN INDICATIVO ORIGINAL '!$D$173</f>
        <v>Implementar un modelo de planeación y gestión que articule la adopción de políticas, afiance la actuación administrativa,  facilite el cumplimiento de las metas institucionales y la prestación de servicios a la comunidad.</v>
      </c>
      <c r="I171" s="257" t="s">
        <v>812</v>
      </c>
      <c r="J171" s="265" t="str">
        <f>+'PLAN INDICATIVO ORIGINAL '!$D$219</f>
        <v>GESTIÓN FINANCIERA</v>
      </c>
      <c r="K171" s="142" t="s">
        <v>763</v>
      </c>
      <c r="L171" s="142" t="s">
        <v>529</v>
      </c>
      <c r="M171" s="258" t="str">
        <f>+'PLAN INDICATIVO ORIGINAL '!$E$219</f>
        <v>Porcentaje  de Ejecución Presupuestal</v>
      </c>
      <c r="N171" s="267">
        <f>VLOOKUP(L171,'PLAN INDICATIVO ORIGINAL '!$C$13:$M$343,6,0)</f>
        <v>0.94</v>
      </c>
      <c r="O171" s="267">
        <f>VLOOKUP(L171,'PLAN INDICATIVO ORIGINAL '!$C$13:$M$343,7,0)</f>
        <v>0.95</v>
      </c>
      <c r="P171" s="267">
        <f>VLOOKUP(L171,'PLAN INDICATIVO ORIGINAL '!$C$13:$M$343,8,0)</f>
        <v>0.95</v>
      </c>
      <c r="Q171" s="267">
        <f>VLOOKUP(L171,'PLAN INDICATIVO ORIGINAL '!$C$13:$M$343,9,0)</f>
        <v>0.96</v>
      </c>
      <c r="R171" s="267">
        <f>VLOOKUP(L171,'PLAN INDICATIVO ORIGINAL '!$C$13:$M$343,10,0)</f>
        <v>0.96</v>
      </c>
      <c r="S171" s="267" t="str">
        <f>VLOOKUP(L171,'PLAN INDICATIVO ORIGINAL '!$C$13:$M$343,11,0)</f>
        <v>Porcentaje</v>
      </c>
      <c r="T171" s="259" t="e">
        <f>VLOOKUP(L171,'PLAN INDICATIVO ORIGINAL '!$C$13:$M$343,12,0)</f>
        <v>#REF!</v>
      </c>
      <c r="U171" s="259">
        <f t="shared" ref="U171:Z171" si="317">+N171*100</f>
        <v>94</v>
      </c>
      <c r="V171" s="259">
        <f t="shared" si="317"/>
        <v>95</v>
      </c>
      <c r="W171" s="259">
        <f t="shared" si="317"/>
        <v>95</v>
      </c>
      <c r="X171" s="259">
        <f t="shared" si="317"/>
        <v>96</v>
      </c>
      <c r="Y171" s="259">
        <f t="shared" si="317"/>
        <v>96</v>
      </c>
      <c r="Z171" s="259" t="e">
        <f t="shared" si="317"/>
        <v>#VALUE!</v>
      </c>
      <c r="AA171" s="115" t="str">
        <f>+'PLAN INDICATIVO ORIGINAL '!C222</f>
        <v>P216</v>
      </c>
      <c r="AB171" s="254" t="str">
        <f>+'PLAN INDICATIVO ORIGINAL '!D222</f>
        <v>Proyectos de Inversión formulados y con seguimiento</v>
      </c>
      <c r="AC171" s="59" t="str">
        <f>VLOOKUP(AB171,'PLAN INDICATIVO ORIGINAL '!$D$12:$F$313,3,0)</f>
        <v>OFICINA ASESORA DE PLANEACIÓN</v>
      </c>
      <c r="AD171" s="59" t="str">
        <f>VLOOKUP(AB171,'PLAN INDICATIVO ORIGINAL '!$D$12:$F$313,3,0)</f>
        <v>OFICINA ASESORA DE PLANEACIÓN</v>
      </c>
      <c r="AE171" s="59" t="s">
        <v>802</v>
      </c>
      <c r="AF171" s="268">
        <f>VLOOKUP(AA171,'PLAN INDICATIVO ORIGINAL '!$C$13:$M$343,6,0)</f>
        <v>1</v>
      </c>
      <c r="AG171" s="269">
        <f>VLOOKUP(AA171,'PLAN INDICATIVO ORIGINAL '!$C$13:$M$343,7,0)</f>
        <v>1</v>
      </c>
      <c r="AH171" s="269">
        <f>VLOOKUP(AA171,'PLAN INDICATIVO ORIGINAL '!$C$13:$M$343,8,0)</f>
        <v>1</v>
      </c>
      <c r="AI171" s="269">
        <f>VLOOKUP(AA171,'PLAN INDICATIVO ORIGINAL '!$C$13:$M$343,9,0)</f>
        <v>1</v>
      </c>
      <c r="AJ171" s="269">
        <f>VLOOKUP(AA171,'PLAN INDICATIVO ORIGINAL '!$C$13:$M$343,10,0)</f>
        <v>1</v>
      </c>
      <c r="AK171" s="269" t="str">
        <f>VLOOKUP(AA171,'PLAN INDICATIVO ORIGINAL '!$C$13:$M$343,11,0)</f>
        <v>Porcentaje</v>
      </c>
      <c r="AL171" s="262" t="e">
        <f>VLOOKUP(AA171,'PLAN INDICATIVO ORIGINAL '!$C$13:$M$343,12,0)</f>
        <v>#REF!</v>
      </c>
      <c r="AM171" s="270">
        <f t="shared" ref="AM171:AR171" si="318">+AF171*100</f>
        <v>100</v>
      </c>
      <c r="AN171" s="270">
        <f t="shared" si="318"/>
        <v>100</v>
      </c>
      <c r="AO171" s="270">
        <f t="shared" si="318"/>
        <v>100</v>
      </c>
      <c r="AP171" s="270">
        <f t="shared" si="318"/>
        <v>100</v>
      </c>
      <c r="AQ171" s="270">
        <f t="shared" si="318"/>
        <v>100</v>
      </c>
      <c r="AR171" s="270" t="e">
        <f t="shared" si="318"/>
        <v>#VALUE!</v>
      </c>
      <c r="AS171" s="264" t="s">
        <v>765</v>
      </c>
      <c r="AV171" s="214" t="s">
        <v>536</v>
      </c>
      <c r="AW171" s="214" t="s">
        <v>427</v>
      </c>
      <c r="AX171" s="214" t="s">
        <v>802</v>
      </c>
      <c r="BI171" s="254">
        <v>217</v>
      </c>
      <c r="BJ171" s="59" t="s">
        <v>460</v>
      </c>
    </row>
    <row r="172" spans="1:62" ht="48" customHeight="1" x14ac:dyDescent="0.25">
      <c r="A172" s="254">
        <v>50</v>
      </c>
      <c r="B172" s="254" t="str">
        <f t="shared" si="149"/>
        <v>P50</v>
      </c>
      <c r="C172" s="121" t="s">
        <v>50</v>
      </c>
      <c r="D172" s="288" t="s">
        <v>417</v>
      </c>
      <c r="E172" s="284" t="str">
        <f>+'PLAN INDICATIVO ORIGINAL '!$D$171</f>
        <v>GESTIÓN INSTITUCIONAL, JURIDICA Y DEFENSA</v>
      </c>
      <c r="F172" s="256" t="str">
        <f>+'PLAN INDICATIVO ORIGINAL '!$D$172</f>
        <v>PLANEACIÓN Y GESTIÓN</v>
      </c>
      <c r="G172" s="256" t="s">
        <v>425</v>
      </c>
      <c r="H172" s="257" t="str">
        <f>+'PLAN INDICATIVO ORIGINAL '!$D$173</f>
        <v>Implementar un modelo de planeación y gestión que articule la adopción de políticas, afiance la actuación administrativa,  facilite el cumplimiento de las metas institucionales y la prestación de servicios a la comunidad.</v>
      </c>
      <c r="I172" s="257" t="s">
        <v>812</v>
      </c>
      <c r="J172" s="265" t="str">
        <f>+'PLAN INDICATIVO ORIGINAL '!$D$219</f>
        <v>GESTIÓN FINANCIERA</v>
      </c>
      <c r="K172" s="142" t="s">
        <v>763</v>
      </c>
      <c r="L172" s="142" t="s">
        <v>529</v>
      </c>
      <c r="M172" s="258" t="str">
        <f>+'PLAN INDICATIVO ORIGINAL '!$E$219</f>
        <v>Porcentaje  de Ejecución Presupuestal</v>
      </c>
      <c r="N172" s="267">
        <f>VLOOKUP(L172,'PLAN INDICATIVO ORIGINAL '!$C$13:$M$343,6,0)</f>
        <v>0.94</v>
      </c>
      <c r="O172" s="267">
        <f>VLOOKUP(L172,'PLAN INDICATIVO ORIGINAL '!$C$13:$M$343,7,0)</f>
        <v>0.95</v>
      </c>
      <c r="P172" s="267">
        <f>VLOOKUP(L172,'PLAN INDICATIVO ORIGINAL '!$C$13:$M$343,8,0)</f>
        <v>0.95</v>
      </c>
      <c r="Q172" s="267">
        <f>VLOOKUP(L172,'PLAN INDICATIVO ORIGINAL '!$C$13:$M$343,9,0)</f>
        <v>0.96</v>
      </c>
      <c r="R172" s="267">
        <f>VLOOKUP(L172,'PLAN INDICATIVO ORIGINAL '!$C$13:$M$343,10,0)</f>
        <v>0.96</v>
      </c>
      <c r="S172" s="267" t="str">
        <f>VLOOKUP(L172,'PLAN INDICATIVO ORIGINAL '!$C$13:$M$343,11,0)</f>
        <v>Porcentaje</v>
      </c>
      <c r="T172" s="259" t="e">
        <f>VLOOKUP(L172,'PLAN INDICATIVO ORIGINAL '!$C$13:$M$343,12,0)</f>
        <v>#REF!</v>
      </c>
      <c r="U172" s="259">
        <f t="shared" ref="U172:Z172" si="319">+N172*100</f>
        <v>94</v>
      </c>
      <c r="V172" s="259">
        <f t="shared" si="319"/>
        <v>95</v>
      </c>
      <c r="W172" s="259">
        <f t="shared" si="319"/>
        <v>95</v>
      </c>
      <c r="X172" s="259">
        <f t="shared" si="319"/>
        <v>96</v>
      </c>
      <c r="Y172" s="259">
        <f t="shared" si="319"/>
        <v>96</v>
      </c>
      <c r="Z172" s="259" t="e">
        <f t="shared" si="319"/>
        <v>#VALUE!</v>
      </c>
      <c r="AA172" s="254" t="str">
        <f>+'PLAN INDICATIVO ORIGINAL '!C224</f>
        <v>P50</v>
      </c>
      <c r="AB172" s="254" t="str">
        <f>+'PLAN INDICATIVO ORIGINAL '!D224</f>
        <v xml:space="preserve">Instrumentos de ejecución presupuestal formulados y  monitoreados </v>
      </c>
      <c r="AC172" s="59" t="str">
        <f>VLOOKUP(AB172,'PLAN INDICATIVO ORIGINAL '!$D$12:$F$313,3,0)</f>
        <v>OFICINA ASESORA DE PLANEACIÓN</v>
      </c>
      <c r="AD172" s="59" t="str">
        <f>VLOOKUP(AB172,'PLAN INDICATIVO ORIGINAL '!$D$12:$F$313,3,0)</f>
        <v>OFICINA ASESORA DE PLANEACIÓN</v>
      </c>
      <c r="AE172" s="59" t="s">
        <v>802</v>
      </c>
      <c r="AF172" s="260">
        <f>VLOOKUP(AA172,'PLAN INDICATIVO ORIGINAL '!$C$13:$M$343,6,0)</f>
        <v>2</v>
      </c>
      <c r="AG172" s="261">
        <f>VLOOKUP(AA172,'PLAN INDICATIVO ORIGINAL '!$C$13:$M$343,7,0)</f>
        <v>2</v>
      </c>
      <c r="AH172" s="261">
        <f>VLOOKUP(AA172,'PLAN INDICATIVO ORIGINAL '!$C$13:$M$343,8,0)</f>
        <v>2</v>
      </c>
      <c r="AI172" s="261">
        <f>VLOOKUP(AA172,'PLAN INDICATIVO ORIGINAL '!$C$13:$M$343,9,0)</f>
        <v>2</v>
      </c>
      <c r="AJ172" s="261">
        <f>VLOOKUP(AA172,'PLAN INDICATIVO ORIGINAL '!$C$13:$M$343,10,0)</f>
        <v>8</v>
      </c>
      <c r="AK172" s="261" t="str">
        <f>VLOOKUP(AA172,'PLAN INDICATIVO ORIGINAL '!$C$13:$M$343,11,0)</f>
        <v>Número</v>
      </c>
      <c r="AL172" s="262" t="e">
        <f>VLOOKUP(AA172,'PLAN INDICATIVO ORIGINAL '!$C$13:$M$343,12,0)</f>
        <v>#REF!</v>
      </c>
      <c r="AM172" s="263">
        <f t="shared" ref="AM172:AR172" si="320">+AF172</f>
        <v>2</v>
      </c>
      <c r="AN172" s="263">
        <f t="shared" si="320"/>
        <v>2</v>
      </c>
      <c r="AO172" s="263">
        <f t="shared" si="320"/>
        <v>2</v>
      </c>
      <c r="AP172" s="263">
        <f t="shared" si="320"/>
        <v>2</v>
      </c>
      <c r="AQ172" s="263">
        <f t="shared" si="320"/>
        <v>8</v>
      </c>
      <c r="AR172" s="263" t="str">
        <f t="shared" si="320"/>
        <v>Número</v>
      </c>
      <c r="AS172" s="264" t="s">
        <v>765</v>
      </c>
      <c r="AV172" s="214" t="s">
        <v>540</v>
      </c>
      <c r="AW172" s="214" t="s">
        <v>427</v>
      </c>
      <c r="AX172" s="214" t="s">
        <v>802</v>
      </c>
      <c r="BI172" s="254">
        <v>214</v>
      </c>
      <c r="BJ172" s="59" t="s">
        <v>460</v>
      </c>
    </row>
    <row r="173" spans="1:62" ht="48" customHeight="1" x14ac:dyDescent="0.25">
      <c r="A173" s="254">
        <v>217</v>
      </c>
      <c r="B173" s="254" t="str">
        <f t="shared" si="149"/>
        <v>P217</v>
      </c>
      <c r="C173" s="127" t="s">
        <v>53</v>
      </c>
      <c r="D173" s="288" t="s">
        <v>417</v>
      </c>
      <c r="E173" s="284" t="str">
        <f>+'PLAN INDICATIVO ORIGINAL '!$D$171</f>
        <v>GESTIÓN INSTITUCIONAL, JURIDICA Y DEFENSA</v>
      </c>
      <c r="F173" s="256" t="str">
        <f>+'PLAN INDICATIVO ORIGINAL '!$D$172</f>
        <v>PLANEACIÓN Y GESTIÓN</v>
      </c>
      <c r="G173" s="256" t="s">
        <v>425</v>
      </c>
      <c r="H173" s="257" t="str">
        <f>+'PLAN INDICATIVO ORIGINAL '!$D$173</f>
        <v>Implementar un modelo de planeación y gestión que articule la adopción de políticas, afiance la actuación administrativa,  facilite el cumplimiento de las metas institucionales y la prestación de servicios a la comunidad.</v>
      </c>
      <c r="I173" s="257" t="s">
        <v>812</v>
      </c>
      <c r="J173" s="265" t="str">
        <f>+'PLAN INDICATIVO ORIGINAL '!$D$219</f>
        <v>GESTIÓN FINANCIERA</v>
      </c>
      <c r="K173" s="142" t="s">
        <v>763</v>
      </c>
      <c r="L173" s="142" t="s">
        <v>529</v>
      </c>
      <c r="M173" s="258" t="str">
        <f>+'PLAN INDICATIVO ORIGINAL '!$E$219</f>
        <v>Porcentaje  de Ejecución Presupuestal</v>
      </c>
      <c r="N173" s="267">
        <f>VLOOKUP(L173,'PLAN INDICATIVO ORIGINAL '!$C$13:$M$343,6,0)</f>
        <v>0.94</v>
      </c>
      <c r="O173" s="267">
        <f>VLOOKUP(L173,'PLAN INDICATIVO ORIGINAL '!$C$13:$M$343,7,0)</f>
        <v>0.95</v>
      </c>
      <c r="P173" s="267">
        <f>VLOOKUP(L173,'PLAN INDICATIVO ORIGINAL '!$C$13:$M$343,8,0)</f>
        <v>0.95</v>
      </c>
      <c r="Q173" s="267">
        <f>VLOOKUP(L173,'PLAN INDICATIVO ORIGINAL '!$C$13:$M$343,9,0)</f>
        <v>0.96</v>
      </c>
      <c r="R173" s="267">
        <f>VLOOKUP(L173,'PLAN INDICATIVO ORIGINAL '!$C$13:$M$343,10,0)</f>
        <v>0.96</v>
      </c>
      <c r="S173" s="267" t="str">
        <f>VLOOKUP(L173,'PLAN INDICATIVO ORIGINAL '!$C$13:$M$343,11,0)</f>
        <v>Porcentaje</v>
      </c>
      <c r="T173" s="259" t="e">
        <f>VLOOKUP(L173,'PLAN INDICATIVO ORIGINAL '!$C$13:$M$343,12,0)</f>
        <v>#REF!</v>
      </c>
      <c r="U173" s="259">
        <f t="shared" ref="U173:Z173" si="321">+N173*100</f>
        <v>94</v>
      </c>
      <c r="V173" s="259">
        <f t="shared" si="321"/>
        <v>95</v>
      </c>
      <c r="W173" s="259">
        <f t="shared" si="321"/>
        <v>95</v>
      </c>
      <c r="X173" s="259">
        <f t="shared" si="321"/>
        <v>96</v>
      </c>
      <c r="Y173" s="259">
        <f t="shared" si="321"/>
        <v>96</v>
      </c>
      <c r="Z173" s="259" t="e">
        <f t="shared" si="321"/>
        <v>#VALUE!</v>
      </c>
      <c r="AA173" s="115" t="str">
        <f>+'PLAN INDICATIVO ORIGINAL '!C223</f>
        <v>P217</v>
      </c>
      <c r="AB173" s="254" t="str">
        <f>+'PLAN INDICATIVO ORIGINAL '!D223</f>
        <v>Plan Anual de Adquisiciones (PAA) elaborado y publicado en la pagina web</v>
      </c>
      <c r="AC173" s="59" t="str">
        <f>VLOOKUP(AB173,'PLAN INDICATIVO ORIGINAL '!$D$12:$F$313,3,0)</f>
        <v>DIRECCIÓN DE GESTIÓN CORPORATIVA</v>
      </c>
      <c r="AD173" s="59" t="str">
        <f>VLOOKUP(AB173,'PLAN INDICATIVO ORIGINAL '!$D$12:$F$313,3,0)</f>
        <v>DIRECCIÓN DE GESTIÓN CORPORATIVA</v>
      </c>
      <c r="AE173" s="59" t="s">
        <v>804</v>
      </c>
      <c r="AF173" s="260">
        <f>VLOOKUP(AA173,'PLAN INDICATIVO ORIGINAL '!$C$13:$M$343,6,0)</f>
        <v>1</v>
      </c>
      <c r="AG173" s="261">
        <f>VLOOKUP(AA173,'PLAN INDICATIVO ORIGINAL '!$C$13:$M$343,7,0)</f>
        <v>1</v>
      </c>
      <c r="AH173" s="261">
        <f>VLOOKUP(AA173,'PLAN INDICATIVO ORIGINAL '!$C$13:$M$343,8,0)</f>
        <v>1</v>
      </c>
      <c r="AI173" s="261">
        <f>VLOOKUP(AA173,'PLAN INDICATIVO ORIGINAL '!$C$13:$M$343,9,0)</f>
        <v>1</v>
      </c>
      <c r="AJ173" s="261">
        <f>VLOOKUP(AA173,'PLAN INDICATIVO ORIGINAL '!$C$13:$M$343,10,0)</f>
        <v>1</v>
      </c>
      <c r="AK173" s="261" t="str">
        <f>VLOOKUP(AA173,'PLAN INDICATIVO ORIGINAL '!$C$13:$M$343,11,0)</f>
        <v>Número</v>
      </c>
      <c r="AL173" s="262" t="e">
        <f>VLOOKUP(AA173,'PLAN INDICATIVO ORIGINAL '!$C$13:$M$343,12,0)</f>
        <v>#REF!</v>
      </c>
      <c r="AM173" s="263">
        <f t="shared" ref="AM173:AR173" si="322">+AF173</f>
        <v>1</v>
      </c>
      <c r="AN173" s="263">
        <f t="shared" si="322"/>
        <v>1</v>
      </c>
      <c r="AO173" s="263">
        <f t="shared" si="322"/>
        <v>1</v>
      </c>
      <c r="AP173" s="263">
        <f t="shared" si="322"/>
        <v>1</v>
      </c>
      <c r="AQ173" s="263">
        <f t="shared" si="322"/>
        <v>1</v>
      </c>
      <c r="AR173" s="263" t="str">
        <f t="shared" si="322"/>
        <v>Número</v>
      </c>
      <c r="AS173" s="264" t="s">
        <v>765</v>
      </c>
      <c r="AV173" s="214" t="s">
        <v>538</v>
      </c>
      <c r="AW173" s="214" t="s">
        <v>460</v>
      </c>
      <c r="AX173" s="214" t="s">
        <v>804</v>
      </c>
      <c r="BI173" s="254">
        <v>218</v>
      </c>
      <c r="BJ173" s="59" t="s">
        <v>460</v>
      </c>
    </row>
    <row r="174" spans="1:62" ht="48" customHeight="1" x14ac:dyDescent="0.25">
      <c r="A174" s="254">
        <v>214</v>
      </c>
      <c r="B174" s="254" t="str">
        <f t="shared" si="149"/>
        <v>P214</v>
      </c>
      <c r="C174" s="121" t="s">
        <v>33</v>
      </c>
      <c r="D174" s="288" t="s">
        <v>417</v>
      </c>
      <c r="E174" s="284" t="str">
        <f>+'PLAN INDICATIVO ORIGINAL '!$D$171</f>
        <v>GESTIÓN INSTITUCIONAL, JURIDICA Y DEFENSA</v>
      </c>
      <c r="F174" s="256" t="str">
        <f>+'PLAN INDICATIVO ORIGINAL '!$D$172</f>
        <v>PLANEACIÓN Y GESTIÓN</v>
      </c>
      <c r="G174" s="256" t="s">
        <v>425</v>
      </c>
      <c r="H174" s="257" t="str">
        <f>+'PLAN INDICATIVO ORIGINAL '!$D$173</f>
        <v>Implementar un modelo de planeación y gestión que articule la adopción de políticas, afiance la actuación administrativa,  facilite el cumplimiento de las metas institucionales y la prestación de servicios a la comunidad.</v>
      </c>
      <c r="I174" s="257" t="s">
        <v>812</v>
      </c>
      <c r="J174" s="265" t="str">
        <f>+'PLAN INDICATIVO ORIGINAL '!$D$219</f>
        <v>GESTIÓN FINANCIERA</v>
      </c>
      <c r="K174" s="142" t="s">
        <v>763</v>
      </c>
      <c r="L174" s="142" t="str">
        <f>+'PLAN INDICATIVO ORIGINAL '!$C$220</f>
        <v>I28</v>
      </c>
      <c r="M174" s="258" t="str">
        <f>+'PLAN INDICATIVO ORIGINAL '!$E$220</f>
        <v>Porcentaje de Ejecución del PAC asignado</v>
      </c>
      <c r="N174" s="267">
        <f>VLOOKUP(L174,'PLAN INDICATIVO ORIGINAL '!$C$13:$M$343,6,0)</f>
        <v>1</v>
      </c>
      <c r="O174" s="267">
        <f>VLOOKUP(L174,'PLAN INDICATIVO ORIGINAL '!$C$13:$M$343,7,0)</f>
        <v>1</v>
      </c>
      <c r="P174" s="267">
        <f>VLOOKUP(L174,'PLAN INDICATIVO ORIGINAL '!$C$13:$M$343,8,0)</f>
        <v>1</v>
      </c>
      <c r="Q174" s="267">
        <f>VLOOKUP(L174,'PLAN INDICATIVO ORIGINAL '!$C$13:$M$343,9,0)</f>
        <v>1</v>
      </c>
      <c r="R174" s="267">
        <f>VLOOKUP(L174,'PLAN INDICATIVO ORIGINAL '!$C$13:$M$343,10,0)</f>
        <v>1</v>
      </c>
      <c r="S174" s="267" t="str">
        <f>VLOOKUP(L174,'PLAN INDICATIVO ORIGINAL '!$C$13:$M$343,11,0)</f>
        <v>Porcentaje</v>
      </c>
      <c r="T174" s="259" t="e">
        <f>VLOOKUP(L174,'PLAN INDICATIVO ORIGINAL '!$C$13:$M$343,12,0)</f>
        <v>#REF!</v>
      </c>
      <c r="U174" s="259">
        <f t="shared" ref="U174:Z174" si="323">+N174*100</f>
        <v>100</v>
      </c>
      <c r="V174" s="259">
        <f t="shared" si="323"/>
        <v>100</v>
      </c>
      <c r="W174" s="259">
        <f t="shared" si="323"/>
        <v>100</v>
      </c>
      <c r="X174" s="259">
        <f t="shared" si="323"/>
        <v>100</v>
      </c>
      <c r="Y174" s="259">
        <f t="shared" si="323"/>
        <v>100</v>
      </c>
      <c r="Z174" s="259" t="e">
        <f t="shared" si="323"/>
        <v>#VALUE!</v>
      </c>
      <c r="AA174" s="115" t="str">
        <f>+'PLAN INDICATIVO ORIGINAL '!C225</f>
        <v>P214</v>
      </c>
      <c r="AB174" s="254" t="str">
        <f>+'PLAN INDICATIVO ORIGINAL '!D225</f>
        <v>Programa Anual Mensual izado de Caja - PAC elaborado</v>
      </c>
      <c r="AC174" s="59" t="str">
        <f>VLOOKUP(AB174,'PLAN INDICATIVO ORIGINAL '!$D$12:$F$313,3,0)</f>
        <v>DIRECCIÓN DE GESTIÓN CORPORATIVA</v>
      </c>
      <c r="AD174" s="59" t="str">
        <f>VLOOKUP(AB174,'PLAN INDICATIVO ORIGINAL '!$D$12:$F$313,3,0)</f>
        <v>DIRECCIÓN DE GESTIÓN CORPORATIVA</v>
      </c>
      <c r="AE174" s="59" t="s">
        <v>804</v>
      </c>
      <c r="AF174" s="260">
        <f>VLOOKUP(AA174,'PLAN INDICATIVO ORIGINAL '!$C$13:$M$343,6,0)</f>
        <v>1</v>
      </c>
      <c r="AG174" s="261">
        <f>VLOOKUP(AA174,'PLAN INDICATIVO ORIGINAL '!$C$13:$M$343,7,0)</f>
        <v>1</v>
      </c>
      <c r="AH174" s="261">
        <f>VLOOKUP(AA174,'PLAN INDICATIVO ORIGINAL '!$C$13:$M$343,8,0)</f>
        <v>1</v>
      </c>
      <c r="AI174" s="261">
        <f>VLOOKUP(AA174,'PLAN INDICATIVO ORIGINAL '!$C$13:$M$343,9,0)</f>
        <v>1</v>
      </c>
      <c r="AJ174" s="261">
        <f>VLOOKUP(AA174,'PLAN INDICATIVO ORIGINAL '!$C$13:$M$343,10,0)</f>
        <v>1</v>
      </c>
      <c r="AK174" s="261" t="str">
        <f>VLOOKUP(AA174,'PLAN INDICATIVO ORIGINAL '!$C$13:$M$343,11,0)</f>
        <v>Número</v>
      </c>
      <c r="AL174" s="262" t="e">
        <f>VLOOKUP(AA174,'PLAN INDICATIVO ORIGINAL '!$C$13:$M$343,12,0)</f>
        <v>#REF!</v>
      </c>
      <c r="AM174" s="263">
        <f t="shared" ref="AM174:AR174" si="324">+AF174</f>
        <v>1</v>
      </c>
      <c r="AN174" s="263">
        <f t="shared" si="324"/>
        <v>1</v>
      </c>
      <c r="AO174" s="263">
        <f t="shared" si="324"/>
        <v>1</v>
      </c>
      <c r="AP174" s="263">
        <f t="shared" si="324"/>
        <v>1</v>
      </c>
      <c r="AQ174" s="263">
        <f t="shared" si="324"/>
        <v>1</v>
      </c>
      <c r="AR174" s="263" t="str">
        <f t="shared" si="324"/>
        <v>Número</v>
      </c>
      <c r="AS174" s="264" t="s">
        <v>765</v>
      </c>
      <c r="AV174" s="214" t="s">
        <v>542</v>
      </c>
      <c r="AW174" s="214" t="s">
        <v>460</v>
      </c>
      <c r="AX174" s="214" t="s">
        <v>804</v>
      </c>
      <c r="BI174" s="254">
        <v>83</v>
      </c>
      <c r="BJ174" s="59" t="s">
        <v>460</v>
      </c>
    </row>
    <row r="175" spans="1:62" ht="37.5" customHeight="1" x14ac:dyDescent="0.25">
      <c r="A175" s="254">
        <v>218</v>
      </c>
      <c r="B175" s="254" t="str">
        <f t="shared" si="149"/>
        <v>P218</v>
      </c>
      <c r="C175" s="121" t="s">
        <v>56</v>
      </c>
      <c r="D175" s="288" t="s">
        <v>417</v>
      </c>
      <c r="E175" s="284" t="str">
        <f>+'PLAN INDICATIVO ORIGINAL '!$D$171</f>
        <v>GESTIÓN INSTITUCIONAL, JURIDICA Y DEFENSA</v>
      </c>
      <c r="F175" s="256" t="str">
        <f>+'PLAN INDICATIVO ORIGINAL '!$D$172</f>
        <v>PLANEACIÓN Y GESTIÓN</v>
      </c>
      <c r="G175" s="256" t="s">
        <v>425</v>
      </c>
      <c r="H175" s="257" t="str">
        <f>+'PLAN INDICATIVO ORIGINAL '!$D$173</f>
        <v>Implementar un modelo de planeación y gestión que articule la adopción de políticas, afiance la actuación administrativa,  facilite el cumplimiento de las metas institucionales y la prestación de servicios a la comunidad.</v>
      </c>
      <c r="I175" s="257" t="s">
        <v>812</v>
      </c>
      <c r="J175" s="265" t="str">
        <f>+'PLAN INDICATIVO ORIGINAL '!$D$219</f>
        <v>GESTIÓN FINANCIERA</v>
      </c>
      <c r="K175" s="142" t="s">
        <v>763</v>
      </c>
      <c r="L175" s="142" t="str">
        <f>+'PLAN INDICATIVO ORIGINAL '!$C$220</f>
        <v>I28</v>
      </c>
      <c r="M175" s="258" t="str">
        <f>+'PLAN INDICATIVO ORIGINAL '!$E$220</f>
        <v>Porcentaje de Ejecución del PAC asignado</v>
      </c>
      <c r="N175" s="267">
        <f>VLOOKUP(L175,'PLAN INDICATIVO ORIGINAL '!$C$13:$M$343,6,0)</f>
        <v>1</v>
      </c>
      <c r="O175" s="267">
        <f>VLOOKUP(L175,'PLAN INDICATIVO ORIGINAL '!$C$13:$M$343,7,0)</f>
        <v>1</v>
      </c>
      <c r="P175" s="267">
        <f>VLOOKUP(L175,'PLAN INDICATIVO ORIGINAL '!$C$13:$M$343,8,0)</f>
        <v>1</v>
      </c>
      <c r="Q175" s="267">
        <f>VLOOKUP(L175,'PLAN INDICATIVO ORIGINAL '!$C$13:$M$343,9,0)</f>
        <v>1</v>
      </c>
      <c r="R175" s="267">
        <f>VLOOKUP(L175,'PLAN INDICATIVO ORIGINAL '!$C$13:$M$343,10,0)</f>
        <v>1</v>
      </c>
      <c r="S175" s="267" t="str">
        <f>VLOOKUP(L175,'PLAN INDICATIVO ORIGINAL '!$C$13:$M$343,11,0)</f>
        <v>Porcentaje</v>
      </c>
      <c r="T175" s="259" t="e">
        <f>VLOOKUP(L175,'PLAN INDICATIVO ORIGINAL '!$C$13:$M$343,12,0)</f>
        <v>#REF!</v>
      </c>
      <c r="U175" s="259">
        <f t="shared" ref="U175:Z175" si="325">+N175*100</f>
        <v>100</v>
      </c>
      <c r="V175" s="259">
        <f t="shared" si="325"/>
        <v>100</v>
      </c>
      <c r="W175" s="259">
        <f t="shared" si="325"/>
        <v>100</v>
      </c>
      <c r="X175" s="259">
        <f t="shared" si="325"/>
        <v>100</v>
      </c>
      <c r="Y175" s="259">
        <f t="shared" si="325"/>
        <v>100</v>
      </c>
      <c r="Z175" s="259" t="e">
        <f t="shared" si="325"/>
        <v>#VALUE!</v>
      </c>
      <c r="AA175" s="115" t="str">
        <f>+'PLAN INDICATIVO ORIGINAL '!C226</f>
        <v>P218</v>
      </c>
      <c r="AB175" s="254" t="str">
        <f>+'PLAN INDICATIVO ORIGINAL '!D226</f>
        <v>Manual  Contable para el INPEC elaborado y aprobado.</v>
      </c>
      <c r="AC175" s="59" t="str">
        <f>VLOOKUP(AB175,'PLAN INDICATIVO ORIGINAL '!$D$12:$F$313,3,0)</f>
        <v>DIRECCIÓN DE GESTIÓN CORPORATIVA</v>
      </c>
      <c r="AD175" s="59" t="str">
        <f>VLOOKUP(AB175,'PLAN INDICATIVO ORIGINAL '!$D$12:$F$313,3,0)</f>
        <v>DIRECCIÓN DE GESTIÓN CORPORATIVA</v>
      </c>
      <c r="AE175" s="59" t="s">
        <v>804</v>
      </c>
      <c r="AF175" s="260">
        <f>VLOOKUP(AA175,'PLAN INDICATIVO ORIGINAL '!$C$13:$M$343,6,0)</f>
        <v>1</v>
      </c>
      <c r="AG175" s="261">
        <f>VLOOKUP(AA175,'PLAN INDICATIVO ORIGINAL '!$C$13:$M$343,7,0)</f>
        <v>0</v>
      </c>
      <c r="AH175" s="261">
        <f>VLOOKUP(AA175,'PLAN INDICATIVO ORIGINAL '!$C$13:$M$343,8,0)</f>
        <v>0</v>
      </c>
      <c r="AI175" s="261">
        <f>VLOOKUP(AA175,'PLAN INDICATIVO ORIGINAL '!$C$13:$M$343,9,0)</f>
        <v>0</v>
      </c>
      <c r="AJ175" s="261">
        <f>VLOOKUP(AA175,'PLAN INDICATIVO ORIGINAL '!$C$13:$M$343,10,0)</f>
        <v>1</v>
      </c>
      <c r="AK175" s="261" t="str">
        <f>VLOOKUP(AA175,'PLAN INDICATIVO ORIGINAL '!$C$13:$M$343,11,0)</f>
        <v>Número</v>
      </c>
      <c r="AL175" s="262" t="e">
        <f>VLOOKUP(AA175,'PLAN INDICATIVO ORIGINAL '!$C$13:$M$343,12,0)</f>
        <v>#REF!</v>
      </c>
      <c r="AM175" s="263">
        <f t="shared" ref="AM175:AR175" si="326">+AF175</f>
        <v>1</v>
      </c>
      <c r="AN175" s="263">
        <f t="shared" si="326"/>
        <v>0</v>
      </c>
      <c r="AO175" s="263">
        <f t="shared" si="326"/>
        <v>0</v>
      </c>
      <c r="AP175" s="263">
        <f t="shared" si="326"/>
        <v>0</v>
      </c>
      <c r="AQ175" s="263">
        <f t="shared" si="326"/>
        <v>1</v>
      </c>
      <c r="AR175" s="263" t="str">
        <f t="shared" si="326"/>
        <v>Número</v>
      </c>
      <c r="AS175" s="264" t="s">
        <v>765</v>
      </c>
      <c r="AV175" s="214" t="s">
        <v>544</v>
      </c>
      <c r="AW175" s="214" t="s">
        <v>460</v>
      </c>
      <c r="AX175" s="214" t="s">
        <v>804</v>
      </c>
      <c r="BI175" s="254">
        <v>84</v>
      </c>
      <c r="BJ175" s="59" t="s">
        <v>127</v>
      </c>
    </row>
    <row r="176" spans="1:62" ht="36.75" customHeight="1" x14ac:dyDescent="0.25">
      <c r="A176" s="254">
        <v>83</v>
      </c>
      <c r="B176" s="254" t="str">
        <f t="shared" si="149"/>
        <v>P83</v>
      </c>
      <c r="C176" s="121" t="s">
        <v>59</v>
      </c>
      <c r="D176" s="288" t="s">
        <v>417</v>
      </c>
      <c r="E176" s="284" t="str">
        <f>+'PLAN INDICATIVO ORIGINAL '!$D$171</f>
        <v>GESTIÓN INSTITUCIONAL, JURIDICA Y DEFENSA</v>
      </c>
      <c r="F176" s="256" t="str">
        <f>+'PLAN INDICATIVO ORIGINAL '!$D$172</f>
        <v>PLANEACIÓN Y GESTIÓN</v>
      </c>
      <c r="G176" s="256" t="s">
        <v>425</v>
      </c>
      <c r="H176" s="257" t="str">
        <f>+'PLAN INDICATIVO ORIGINAL '!$D$173</f>
        <v>Implementar un modelo de planeación y gestión que articule la adopción de políticas, afiance la actuación administrativa,  facilite el cumplimiento de las metas institucionales y la prestación de servicios a la comunidad.</v>
      </c>
      <c r="I176" s="257" t="s">
        <v>812</v>
      </c>
      <c r="J176" s="265" t="str">
        <f>+'PLAN INDICATIVO ORIGINAL '!$D$219</f>
        <v>GESTIÓN FINANCIERA</v>
      </c>
      <c r="K176" s="142" t="s">
        <v>763</v>
      </c>
      <c r="L176" s="142" t="str">
        <f>+'PLAN INDICATIVO ORIGINAL '!$C$220</f>
        <v>I28</v>
      </c>
      <c r="M176" s="258" t="str">
        <f>+'PLAN INDICATIVO ORIGINAL '!$E$220</f>
        <v>Porcentaje de Ejecución del PAC asignado</v>
      </c>
      <c r="N176" s="267">
        <f>VLOOKUP(L176,'PLAN INDICATIVO ORIGINAL '!$C$13:$M$343,6,0)</f>
        <v>1</v>
      </c>
      <c r="O176" s="267">
        <f>VLOOKUP(L176,'PLAN INDICATIVO ORIGINAL '!$C$13:$M$343,7,0)</f>
        <v>1</v>
      </c>
      <c r="P176" s="267">
        <f>VLOOKUP(L176,'PLAN INDICATIVO ORIGINAL '!$C$13:$M$343,8,0)</f>
        <v>1</v>
      </c>
      <c r="Q176" s="267">
        <f>VLOOKUP(L176,'PLAN INDICATIVO ORIGINAL '!$C$13:$M$343,9,0)</f>
        <v>1</v>
      </c>
      <c r="R176" s="267">
        <f>VLOOKUP(L176,'PLAN INDICATIVO ORIGINAL '!$C$13:$M$343,10,0)</f>
        <v>1</v>
      </c>
      <c r="S176" s="267" t="str">
        <f>VLOOKUP(L176,'PLAN INDICATIVO ORIGINAL '!$C$13:$M$343,11,0)</f>
        <v>Porcentaje</v>
      </c>
      <c r="T176" s="259" t="e">
        <f>VLOOKUP(L176,'PLAN INDICATIVO ORIGINAL '!$C$13:$M$343,12,0)</f>
        <v>#REF!</v>
      </c>
      <c r="U176" s="259">
        <f t="shared" ref="U176:Z176" si="327">+N176*100</f>
        <v>100</v>
      </c>
      <c r="V176" s="259">
        <f t="shared" si="327"/>
        <v>100</v>
      </c>
      <c r="W176" s="259">
        <f t="shared" si="327"/>
        <v>100</v>
      </c>
      <c r="X176" s="259">
        <f t="shared" si="327"/>
        <v>100</v>
      </c>
      <c r="Y176" s="259">
        <f t="shared" si="327"/>
        <v>100</v>
      </c>
      <c r="Z176" s="259" t="e">
        <f t="shared" si="327"/>
        <v>#VALUE!</v>
      </c>
      <c r="AA176" s="254" t="str">
        <f>+'PLAN INDICATIVO ORIGINAL '!C227</f>
        <v>P83</v>
      </c>
      <c r="AB176" s="254" t="str">
        <f>+'PLAN INDICATIVO ORIGINAL '!D227</f>
        <v>Sistema de Control Interno Contable del INPEC, realizado e implementado</v>
      </c>
      <c r="AC176" s="59" t="str">
        <f>VLOOKUP(AB176,'PLAN INDICATIVO ORIGINAL '!$D$12:$F$313,3,0)</f>
        <v>DIRECCIÓN DE GESTIÓN CORPORATIVA</v>
      </c>
      <c r="AD176" s="59" t="str">
        <f>VLOOKUP(AB176,'PLAN INDICATIVO ORIGINAL '!$D$12:$F$313,3,0)</f>
        <v>DIRECCIÓN DE GESTIÓN CORPORATIVA</v>
      </c>
      <c r="AE176" s="59" t="s">
        <v>804</v>
      </c>
      <c r="AF176" s="260">
        <f>VLOOKUP(AA176,'PLAN INDICATIVO ORIGINAL '!$C$13:$M$343,6,0)</f>
        <v>0</v>
      </c>
      <c r="AG176" s="261">
        <f>VLOOKUP(AA176,'PLAN INDICATIVO ORIGINAL '!$C$13:$M$343,7,0)</f>
        <v>1</v>
      </c>
      <c r="AH176" s="261">
        <f>VLOOKUP(AA176,'PLAN INDICATIVO ORIGINAL '!$C$13:$M$343,8,0)</f>
        <v>0</v>
      </c>
      <c r="AI176" s="261">
        <f>VLOOKUP(AA176,'PLAN INDICATIVO ORIGINAL '!$C$13:$M$343,9,0)</f>
        <v>0</v>
      </c>
      <c r="AJ176" s="261">
        <f>VLOOKUP(AA176,'PLAN INDICATIVO ORIGINAL '!$C$13:$M$343,10,0)</f>
        <v>1</v>
      </c>
      <c r="AK176" s="261" t="str">
        <f>VLOOKUP(AA176,'PLAN INDICATIVO ORIGINAL '!$C$13:$M$343,11,0)</f>
        <v>Número</v>
      </c>
      <c r="AL176" s="262" t="e">
        <f>VLOOKUP(AA176,'PLAN INDICATIVO ORIGINAL '!$C$13:$M$343,12,0)</f>
        <v>#REF!</v>
      </c>
      <c r="AM176" s="263">
        <f t="shared" ref="AM176:AR176" si="328">+AF176</f>
        <v>0</v>
      </c>
      <c r="AN176" s="263">
        <f t="shared" si="328"/>
        <v>1</v>
      </c>
      <c r="AO176" s="263">
        <f t="shared" si="328"/>
        <v>0</v>
      </c>
      <c r="AP176" s="263">
        <f t="shared" si="328"/>
        <v>0</v>
      </c>
      <c r="AQ176" s="263">
        <f t="shared" si="328"/>
        <v>1</v>
      </c>
      <c r="AR176" s="263" t="str">
        <f t="shared" si="328"/>
        <v>Número</v>
      </c>
      <c r="AS176" s="264" t="s">
        <v>765</v>
      </c>
      <c r="AV176" s="214" t="s">
        <v>546</v>
      </c>
      <c r="AW176" s="214" t="s">
        <v>460</v>
      </c>
      <c r="AX176" s="214" t="s">
        <v>804</v>
      </c>
      <c r="BI176" s="254">
        <v>192</v>
      </c>
      <c r="BJ176" s="59" t="s">
        <v>127</v>
      </c>
    </row>
    <row r="177" spans="1:62" ht="45.75" customHeight="1" x14ac:dyDescent="0.25">
      <c r="A177" s="254">
        <v>84</v>
      </c>
      <c r="B177" s="254" t="str">
        <f t="shared" si="149"/>
        <v>P84</v>
      </c>
      <c r="C177" s="127" t="s">
        <v>36</v>
      </c>
      <c r="D177" s="288" t="s">
        <v>417</v>
      </c>
      <c r="E177" s="284" t="str">
        <f>+'PLAN INDICATIVO ORIGINAL '!$D$171</f>
        <v>GESTIÓN INSTITUCIONAL, JURIDICA Y DEFENSA</v>
      </c>
      <c r="F177" s="256" t="str">
        <f>+'PLAN INDICATIVO ORIGINAL '!$D$172</f>
        <v>PLANEACIÓN Y GESTIÓN</v>
      </c>
      <c r="G177" s="256" t="s">
        <v>549</v>
      </c>
      <c r="H177" s="297" t="str">
        <f>+'PLAN INDICATIVO ORIGINAL '!$D$228</f>
        <v xml:space="preserve">Realizar asesoría jurídica y orientar las políticas a nivel nacional sobre la aplicación de normas jurídicas para la defensa judicial y directrices normativas del Inpec. </v>
      </c>
      <c r="I177" s="256" t="s">
        <v>813</v>
      </c>
      <c r="J177" s="265" t="str">
        <f>+'PLAN INDICATIVO ORIGINAL '!$D$229</f>
        <v>JURIDICA Y DEFENSA</v>
      </c>
      <c r="K177" s="142" t="s">
        <v>763</v>
      </c>
      <c r="L177" s="142" t="str">
        <f>+'PLAN INDICATIVO ORIGINAL '!$C$229</f>
        <v>I29</v>
      </c>
      <c r="M177" s="258" t="str">
        <f>+'PLAN INDICATIVO ORIGINAL '!$E$229</f>
        <v xml:space="preserve">Porcentaje pagos sentencias judiciales solicitadas </v>
      </c>
      <c r="N177" s="267">
        <f>VLOOKUP(L177,'PLAN INDICATIVO ORIGINAL '!$C$13:$M$343,6,0)</f>
        <v>0.55000000000000004</v>
      </c>
      <c r="O177" s="267">
        <f>VLOOKUP(L177,'PLAN INDICATIVO ORIGINAL '!$C$13:$M$343,7,0)</f>
        <v>0.6</v>
      </c>
      <c r="P177" s="267">
        <f>VLOOKUP(L177,'PLAN INDICATIVO ORIGINAL '!$C$13:$M$343,8,0)</f>
        <v>0.65</v>
      </c>
      <c r="Q177" s="267">
        <f>VLOOKUP(L177,'PLAN INDICATIVO ORIGINAL '!$C$13:$M$343,9,0)</f>
        <v>0.7</v>
      </c>
      <c r="R177" s="267">
        <f>VLOOKUP(L177,'PLAN INDICATIVO ORIGINAL '!$C$13:$M$343,10,0)</f>
        <v>0.7</v>
      </c>
      <c r="S177" s="267" t="str">
        <f>VLOOKUP(L177,'PLAN INDICATIVO ORIGINAL '!$C$13:$M$343,11,0)</f>
        <v>Porcentaje</v>
      </c>
      <c r="T177" s="259" t="e">
        <f>VLOOKUP(L177,'PLAN INDICATIVO ORIGINAL '!$C$13:$M$343,12,0)</f>
        <v>#REF!</v>
      </c>
      <c r="U177" s="259">
        <f t="shared" ref="U177:Z177" si="329">+N177*100</f>
        <v>55.000000000000007</v>
      </c>
      <c r="V177" s="259">
        <f t="shared" si="329"/>
        <v>60</v>
      </c>
      <c r="W177" s="259">
        <f t="shared" si="329"/>
        <v>65</v>
      </c>
      <c r="X177" s="259">
        <f t="shared" si="329"/>
        <v>70</v>
      </c>
      <c r="Y177" s="259">
        <f t="shared" si="329"/>
        <v>70</v>
      </c>
      <c r="Z177" s="259" t="e">
        <f t="shared" si="329"/>
        <v>#VALUE!</v>
      </c>
      <c r="AA177" s="254" t="str">
        <f>+'PLAN INDICATIVO ORIGINAL '!C231</f>
        <v>P84</v>
      </c>
      <c r="AB177" s="254" t="str">
        <f>+'PLAN INDICATIVO ORIGINAL '!D231</f>
        <v>Solicitudes de conciliación prejudicial y/o judicial estudiadas y presentadas al comité</v>
      </c>
      <c r="AC177" s="59" t="str">
        <f>VLOOKUP(AB177,'PLAN INDICATIVO ORIGINAL '!$D$12:$F$313,3,0)</f>
        <v>OFICINA ASESORA JURIDICA</v>
      </c>
      <c r="AD177" s="59" t="str">
        <f>VLOOKUP(AB177,'PLAN INDICATIVO ORIGINAL '!$D$12:$F$313,3,0)</f>
        <v>OFICINA ASESORA JURIDICA</v>
      </c>
      <c r="AE177" s="59" t="s">
        <v>780</v>
      </c>
      <c r="AF177" s="268">
        <f>VLOOKUP(AA177,'PLAN INDICATIVO ORIGINAL '!$C$13:$M$343,6,0)</f>
        <v>0.9</v>
      </c>
      <c r="AG177" s="269">
        <f>VLOOKUP(AA177,'PLAN INDICATIVO ORIGINAL '!$C$13:$M$343,7,0)</f>
        <v>0.92</v>
      </c>
      <c r="AH177" s="269">
        <f>VLOOKUP(AA177,'PLAN INDICATIVO ORIGINAL '!$C$13:$M$343,8,0)</f>
        <v>0.93</v>
      </c>
      <c r="AI177" s="269">
        <f>VLOOKUP(AA177,'PLAN INDICATIVO ORIGINAL '!$C$13:$M$343,9,0)</f>
        <v>0.95</v>
      </c>
      <c r="AJ177" s="269">
        <f>VLOOKUP(AA177,'PLAN INDICATIVO ORIGINAL '!$C$13:$M$343,10,0)</f>
        <v>0.95</v>
      </c>
      <c r="AK177" s="269" t="str">
        <f>VLOOKUP(AA177,'PLAN INDICATIVO ORIGINAL '!$C$13:$M$343,11,0)</f>
        <v>Porcentaje</v>
      </c>
      <c r="AL177" s="262" t="e">
        <f>VLOOKUP(AA177,'PLAN INDICATIVO ORIGINAL '!$C$13:$M$343,12,0)</f>
        <v>#REF!</v>
      </c>
      <c r="AM177" s="270">
        <f t="shared" ref="AM177:AR177" si="330">+AF177*100</f>
        <v>90</v>
      </c>
      <c r="AN177" s="270">
        <f t="shared" si="330"/>
        <v>92</v>
      </c>
      <c r="AO177" s="270">
        <f t="shared" si="330"/>
        <v>93</v>
      </c>
      <c r="AP177" s="270">
        <f t="shared" si="330"/>
        <v>95</v>
      </c>
      <c r="AQ177" s="270">
        <f t="shared" si="330"/>
        <v>95</v>
      </c>
      <c r="AR177" s="270" t="e">
        <f t="shared" si="330"/>
        <v>#VALUE!</v>
      </c>
      <c r="AS177" s="264" t="s">
        <v>765</v>
      </c>
      <c r="AV177" s="214" t="s">
        <v>559</v>
      </c>
      <c r="AW177" s="214" t="s">
        <v>127</v>
      </c>
      <c r="AX177" s="214" t="s">
        <v>780</v>
      </c>
      <c r="BI177" s="254">
        <v>39</v>
      </c>
      <c r="BJ177" s="59" t="s">
        <v>127</v>
      </c>
    </row>
    <row r="178" spans="1:62" ht="53.25" customHeight="1" x14ac:dyDescent="0.25">
      <c r="A178" s="254">
        <v>192</v>
      </c>
      <c r="B178" s="254" t="str">
        <f t="shared" si="149"/>
        <v>P192</v>
      </c>
      <c r="C178" s="127" t="s">
        <v>36</v>
      </c>
      <c r="D178" s="288" t="s">
        <v>417</v>
      </c>
      <c r="E178" s="284" t="str">
        <f>+'PLAN INDICATIVO ORIGINAL '!$D$171</f>
        <v>GESTIÓN INSTITUCIONAL, JURIDICA Y DEFENSA</v>
      </c>
      <c r="F178" s="256" t="str">
        <f>+'PLAN INDICATIVO ORIGINAL '!$D$172</f>
        <v>PLANEACIÓN Y GESTIÓN</v>
      </c>
      <c r="G178" s="256" t="s">
        <v>549</v>
      </c>
      <c r="H178" s="297" t="str">
        <f>+'PLAN INDICATIVO ORIGINAL '!$D$228</f>
        <v xml:space="preserve">Realizar asesoría jurídica y orientar las políticas a nivel nacional sobre la aplicación de normas jurídicas para la defensa judicial y directrices normativas del Inpec. </v>
      </c>
      <c r="I178" s="256" t="s">
        <v>813</v>
      </c>
      <c r="J178" s="265" t="str">
        <f>+'PLAN INDICATIVO ORIGINAL '!$D$229</f>
        <v>JURIDICA Y DEFENSA</v>
      </c>
      <c r="K178" s="142" t="s">
        <v>763</v>
      </c>
      <c r="L178" s="142" t="str">
        <f>+'PLAN INDICATIVO ORIGINAL '!$C$229</f>
        <v>I29</v>
      </c>
      <c r="M178" s="258" t="str">
        <f>+'PLAN INDICATIVO ORIGINAL '!$E$229</f>
        <v xml:space="preserve">Porcentaje pagos sentencias judiciales solicitadas </v>
      </c>
      <c r="N178" s="267">
        <f>VLOOKUP(L178,'PLAN INDICATIVO ORIGINAL '!$C$13:$M$343,6,0)</f>
        <v>0.55000000000000004</v>
      </c>
      <c r="O178" s="267">
        <f>VLOOKUP(L178,'PLAN INDICATIVO ORIGINAL '!$C$13:$M$343,7,0)</f>
        <v>0.6</v>
      </c>
      <c r="P178" s="267">
        <f>VLOOKUP(L178,'PLAN INDICATIVO ORIGINAL '!$C$13:$M$343,8,0)</f>
        <v>0.65</v>
      </c>
      <c r="Q178" s="267">
        <f>VLOOKUP(L178,'PLAN INDICATIVO ORIGINAL '!$C$13:$M$343,9,0)</f>
        <v>0.7</v>
      </c>
      <c r="R178" s="267">
        <f>VLOOKUP(L178,'PLAN INDICATIVO ORIGINAL '!$C$13:$M$343,10,0)</f>
        <v>0.7</v>
      </c>
      <c r="S178" s="267" t="str">
        <f>VLOOKUP(L178,'PLAN INDICATIVO ORIGINAL '!$C$13:$M$343,11,0)</f>
        <v>Porcentaje</v>
      </c>
      <c r="T178" s="259" t="e">
        <f>VLOOKUP(L178,'PLAN INDICATIVO ORIGINAL '!$C$13:$M$343,12,0)</f>
        <v>#REF!</v>
      </c>
      <c r="U178" s="259">
        <f t="shared" ref="U178:Z178" si="331">+N178*100</f>
        <v>55.000000000000007</v>
      </c>
      <c r="V178" s="259">
        <f t="shared" si="331"/>
        <v>60</v>
      </c>
      <c r="W178" s="259">
        <f t="shared" si="331"/>
        <v>65</v>
      </c>
      <c r="X178" s="259">
        <f t="shared" si="331"/>
        <v>70</v>
      </c>
      <c r="Y178" s="259">
        <f t="shared" si="331"/>
        <v>70</v>
      </c>
      <c r="Z178" s="259" t="e">
        <f t="shared" si="331"/>
        <v>#VALUE!</v>
      </c>
      <c r="AA178" s="254" t="str">
        <f>+'PLAN INDICATIVO ORIGINAL '!C232</f>
        <v>P192</v>
      </c>
      <c r="AB178" s="254" t="str">
        <f>+'PLAN INDICATIVO ORIGINAL '!D232</f>
        <v xml:space="preserve">Demandas judiciales registradas en el aplicativo EKOGUI según requerimientos  impartidos por el Ministerio de Justicia y del Derecho </v>
      </c>
      <c r="AC178" s="59" t="str">
        <f>VLOOKUP(AB178,'PLAN INDICATIVO ORIGINAL '!$D$12:$F$313,3,0)</f>
        <v>OFICINA ASESORA JURIDICA</v>
      </c>
      <c r="AD178" s="59" t="str">
        <f>VLOOKUP(AB178,'PLAN INDICATIVO ORIGINAL '!$D$12:$F$313,3,0)</f>
        <v>OFICINA ASESORA JURIDICA</v>
      </c>
      <c r="AE178" s="59" t="s">
        <v>780</v>
      </c>
      <c r="AF178" s="268">
        <f>VLOOKUP(AA178,'PLAN INDICATIVO ORIGINAL '!$C$13:$M$343,6,0)</f>
        <v>0</v>
      </c>
      <c r="AG178" s="269">
        <f>VLOOKUP(AA178,'PLAN INDICATIVO ORIGINAL '!$C$13:$M$343,7,0)</f>
        <v>1</v>
      </c>
      <c r="AH178" s="269">
        <f>VLOOKUP(AA178,'PLAN INDICATIVO ORIGINAL '!$C$13:$M$343,8,0)</f>
        <v>1</v>
      </c>
      <c r="AI178" s="269">
        <f>VLOOKUP(AA178,'PLAN INDICATIVO ORIGINAL '!$C$13:$M$343,9,0)</f>
        <v>1</v>
      </c>
      <c r="AJ178" s="269">
        <f>VLOOKUP(AA178,'PLAN INDICATIVO ORIGINAL '!$C$13:$M$343,10,0)</f>
        <v>1</v>
      </c>
      <c r="AK178" s="269" t="str">
        <f>VLOOKUP(AA178,'PLAN INDICATIVO ORIGINAL '!$C$13:$M$343,11,0)</f>
        <v>Porcentaje</v>
      </c>
      <c r="AL178" s="262" t="e">
        <f>VLOOKUP(AA178,'PLAN INDICATIVO ORIGINAL '!$C$13:$M$343,12,0)</f>
        <v>#REF!</v>
      </c>
      <c r="AM178" s="270">
        <f t="shared" ref="AM178:AR178" si="332">+AF178*100</f>
        <v>0</v>
      </c>
      <c r="AN178" s="270">
        <f t="shared" si="332"/>
        <v>100</v>
      </c>
      <c r="AO178" s="270">
        <f t="shared" si="332"/>
        <v>100</v>
      </c>
      <c r="AP178" s="270">
        <f t="shared" si="332"/>
        <v>100</v>
      </c>
      <c r="AQ178" s="270">
        <f t="shared" si="332"/>
        <v>100</v>
      </c>
      <c r="AR178" s="270" t="e">
        <f t="shared" si="332"/>
        <v>#VALUE!</v>
      </c>
      <c r="AS178" s="264" t="s">
        <v>765</v>
      </c>
      <c r="AV178" s="214" t="s">
        <v>561</v>
      </c>
      <c r="AW178" s="214" t="s">
        <v>127</v>
      </c>
      <c r="AX178" s="214" t="s">
        <v>780</v>
      </c>
      <c r="BI178" s="254">
        <v>219</v>
      </c>
      <c r="BJ178" s="59" t="s">
        <v>127</v>
      </c>
    </row>
    <row r="179" spans="1:62" ht="53.25" customHeight="1" x14ac:dyDescent="0.25">
      <c r="A179" s="254">
        <v>39</v>
      </c>
      <c r="B179" s="254" t="str">
        <f t="shared" si="149"/>
        <v>P39</v>
      </c>
      <c r="C179" s="127" t="s">
        <v>36</v>
      </c>
      <c r="D179" s="288" t="s">
        <v>417</v>
      </c>
      <c r="E179" s="284" t="str">
        <f>+'PLAN INDICATIVO ORIGINAL '!$D$171</f>
        <v>GESTIÓN INSTITUCIONAL, JURIDICA Y DEFENSA</v>
      </c>
      <c r="F179" s="256" t="str">
        <f>+'PLAN INDICATIVO ORIGINAL '!$D$172</f>
        <v>PLANEACIÓN Y GESTIÓN</v>
      </c>
      <c r="G179" s="256" t="s">
        <v>549</v>
      </c>
      <c r="H179" s="297" t="str">
        <f>+'PLAN INDICATIVO ORIGINAL '!$D$228</f>
        <v xml:space="preserve">Realizar asesoría jurídica y orientar las políticas a nivel nacional sobre la aplicación de normas jurídicas para la defensa judicial y directrices normativas del Inpec. </v>
      </c>
      <c r="I179" s="256" t="s">
        <v>813</v>
      </c>
      <c r="J179" s="265" t="str">
        <f>+'PLAN INDICATIVO ORIGINAL '!$D$229</f>
        <v>JURIDICA Y DEFENSA</v>
      </c>
      <c r="K179" s="265" t="s">
        <v>767</v>
      </c>
      <c r="L179" s="142" t="str">
        <f>+'PLAN INDICATIVO ORIGINAL '!$C$230</f>
        <v>I30</v>
      </c>
      <c r="M179" s="188" t="str">
        <f>+'PLAN INDICATIVO ORIGINAL '!$E$230</f>
        <v>Porcentaje de procesos disciplinarios resueltos</v>
      </c>
      <c r="N179" s="267">
        <f>VLOOKUP(L179,'PLAN INDICATIVO ORIGINAL '!$C$13:$M$343,6,0)</f>
        <v>0.85</v>
      </c>
      <c r="O179" s="267">
        <f>VLOOKUP(L179,'PLAN INDICATIVO ORIGINAL '!$C$13:$M$343,7,0)</f>
        <v>0.88</v>
      </c>
      <c r="P179" s="267">
        <f>VLOOKUP(L179,'PLAN INDICATIVO ORIGINAL '!$C$13:$M$343,8,0)</f>
        <v>0.91</v>
      </c>
      <c r="Q179" s="267">
        <f>VLOOKUP(L179,'PLAN INDICATIVO ORIGINAL '!$C$13:$M$343,9,0)</f>
        <v>0.94</v>
      </c>
      <c r="R179" s="267">
        <f>VLOOKUP(L179,'PLAN INDICATIVO ORIGINAL '!$C$13:$M$343,10,0)</f>
        <v>0.94</v>
      </c>
      <c r="S179" s="267" t="str">
        <f>VLOOKUP(L179,'PLAN INDICATIVO ORIGINAL '!$C$13:$M$343,11,0)</f>
        <v>Porcentaje</v>
      </c>
      <c r="T179" s="259" t="e">
        <f>VLOOKUP(L179,'PLAN INDICATIVO ORIGINAL '!$C$13:$M$343,12,0)</f>
        <v>#REF!</v>
      </c>
      <c r="U179" s="259">
        <f t="shared" ref="U179:Z179" si="333">+N179*100</f>
        <v>85</v>
      </c>
      <c r="V179" s="259">
        <f t="shared" si="333"/>
        <v>88</v>
      </c>
      <c r="W179" s="259">
        <f t="shared" si="333"/>
        <v>91</v>
      </c>
      <c r="X179" s="259">
        <f t="shared" si="333"/>
        <v>94</v>
      </c>
      <c r="Y179" s="259">
        <f t="shared" si="333"/>
        <v>94</v>
      </c>
      <c r="Z179" s="259" t="e">
        <f t="shared" si="333"/>
        <v>#VALUE!</v>
      </c>
      <c r="AA179" s="254" t="str">
        <f>+'PLAN INDICATIVO ORIGINAL '!C233</f>
        <v>P39</v>
      </c>
      <c r="AB179" s="254" t="str">
        <f>+'PLAN INDICATIVO ORIGINAL '!D233</f>
        <v>Fallos de segunda instancia dentro de los procesos disciplinarios que se surten en contra de los funcionarios públicos, proyectados y presentados</v>
      </c>
      <c r="AC179" s="59" t="str">
        <f>VLOOKUP(AB179,'PLAN INDICATIVO ORIGINAL '!$D$12:$F$313,3,0)</f>
        <v>OFICINA ASESORA JURIDICA</v>
      </c>
      <c r="AD179" s="59" t="str">
        <f>VLOOKUP(AB179,'PLAN INDICATIVO ORIGINAL '!$D$12:$F$313,3,0)</f>
        <v>OFICINA ASESORA JURIDICA</v>
      </c>
      <c r="AE179" s="59" t="s">
        <v>780</v>
      </c>
      <c r="AF179" s="260">
        <f>VLOOKUP(AA179,'PLAN INDICATIVO ORIGINAL '!$C$13:$M$343,6,0)</f>
        <v>130</v>
      </c>
      <c r="AG179" s="261">
        <f>VLOOKUP(AA179,'PLAN INDICATIVO ORIGINAL '!$C$13:$M$343,7,0)</f>
        <v>140</v>
      </c>
      <c r="AH179" s="261">
        <f>VLOOKUP(AA179,'PLAN INDICATIVO ORIGINAL '!$C$13:$M$343,8,0)</f>
        <v>150</v>
      </c>
      <c r="AI179" s="261">
        <f>VLOOKUP(AA179,'PLAN INDICATIVO ORIGINAL '!$C$13:$M$343,9,0)</f>
        <v>160</v>
      </c>
      <c r="AJ179" s="261">
        <f>VLOOKUP(AA179,'PLAN INDICATIVO ORIGINAL '!$C$13:$M$343,10,0)</f>
        <v>580</v>
      </c>
      <c r="AK179" s="261" t="str">
        <f>VLOOKUP(AA179,'PLAN INDICATIVO ORIGINAL '!$C$13:$M$343,11,0)</f>
        <v>Número</v>
      </c>
      <c r="AL179" s="262" t="e">
        <f>VLOOKUP(AA179,'PLAN INDICATIVO ORIGINAL '!$C$13:$M$343,12,0)</f>
        <v>#REF!</v>
      </c>
      <c r="AM179" s="263">
        <f t="shared" ref="AM179:AR179" si="334">+AF179</f>
        <v>130</v>
      </c>
      <c r="AN179" s="263">
        <f t="shared" si="334"/>
        <v>140</v>
      </c>
      <c r="AO179" s="263">
        <f t="shared" si="334"/>
        <v>150</v>
      </c>
      <c r="AP179" s="263">
        <f t="shared" si="334"/>
        <v>160</v>
      </c>
      <c r="AQ179" s="263">
        <f t="shared" si="334"/>
        <v>580</v>
      </c>
      <c r="AR179" s="263" t="str">
        <f t="shared" si="334"/>
        <v>Número</v>
      </c>
      <c r="AS179" s="264" t="s">
        <v>765</v>
      </c>
      <c r="AV179" s="214" t="s">
        <v>563</v>
      </c>
      <c r="AW179" s="214" t="s">
        <v>127</v>
      </c>
      <c r="AX179" s="214" t="s">
        <v>780</v>
      </c>
      <c r="BI179" s="254">
        <v>139</v>
      </c>
      <c r="BJ179" s="59" t="s">
        <v>127</v>
      </c>
    </row>
    <row r="180" spans="1:62" ht="53.25" customHeight="1" x14ac:dyDescent="0.25">
      <c r="A180" s="254">
        <v>219</v>
      </c>
      <c r="B180" s="254" t="str">
        <f t="shared" si="149"/>
        <v>P219</v>
      </c>
      <c r="C180" s="127" t="s">
        <v>36</v>
      </c>
      <c r="D180" s="288" t="s">
        <v>417</v>
      </c>
      <c r="E180" s="284" t="str">
        <f>+'PLAN INDICATIVO ORIGINAL '!$D$171</f>
        <v>GESTIÓN INSTITUCIONAL, JURIDICA Y DEFENSA</v>
      </c>
      <c r="F180" s="256" t="str">
        <f>+'PLAN INDICATIVO ORIGINAL '!$D$172</f>
        <v>PLANEACIÓN Y GESTIÓN</v>
      </c>
      <c r="G180" s="256" t="s">
        <v>549</v>
      </c>
      <c r="H180" s="297" t="str">
        <f>+'PLAN INDICATIVO ORIGINAL '!$D$228</f>
        <v xml:space="preserve">Realizar asesoría jurídica y orientar las políticas a nivel nacional sobre la aplicación de normas jurídicas para la defensa judicial y directrices normativas del Inpec. </v>
      </c>
      <c r="I180" s="256" t="s">
        <v>813</v>
      </c>
      <c r="J180" s="265" t="str">
        <f>+'PLAN INDICATIVO ORIGINAL '!$D$229</f>
        <v>JURIDICA Y DEFENSA</v>
      </c>
      <c r="K180" s="265" t="s">
        <v>767</v>
      </c>
      <c r="L180" s="142" t="str">
        <f>+'PLAN INDICATIVO ORIGINAL '!$C$230</f>
        <v>I30</v>
      </c>
      <c r="M180" s="188" t="str">
        <f>+'PLAN INDICATIVO ORIGINAL '!$E$230</f>
        <v>Porcentaje de procesos disciplinarios resueltos</v>
      </c>
      <c r="N180" s="267">
        <f>VLOOKUP(L180,'PLAN INDICATIVO ORIGINAL '!$C$13:$M$343,6,0)</f>
        <v>0.85</v>
      </c>
      <c r="O180" s="267">
        <f>VLOOKUP(L180,'PLAN INDICATIVO ORIGINAL '!$C$13:$M$343,7,0)</f>
        <v>0.88</v>
      </c>
      <c r="P180" s="267">
        <f>VLOOKUP(L180,'PLAN INDICATIVO ORIGINAL '!$C$13:$M$343,8,0)</f>
        <v>0.91</v>
      </c>
      <c r="Q180" s="267">
        <f>VLOOKUP(L180,'PLAN INDICATIVO ORIGINAL '!$C$13:$M$343,9,0)</f>
        <v>0.94</v>
      </c>
      <c r="R180" s="267">
        <f>VLOOKUP(L180,'PLAN INDICATIVO ORIGINAL '!$C$13:$M$343,10,0)</f>
        <v>0.94</v>
      </c>
      <c r="S180" s="267" t="str">
        <f>VLOOKUP(L180,'PLAN INDICATIVO ORIGINAL '!$C$13:$M$343,11,0)</f>
        <v>Porcentaje</v>
      </c>
      <c r="T180" s="259" t="e">
        <f>VLOOKUP(L180,'PLAN INDICATIVO ORIGINAL '!$C$13:$M$343,12,0)</f>
        <v>#REF!</v>
      </c>
      <c r="U180" s="259">
        <f t="shared" ref="U180:Z180" si="335">+N180*100</f>
        <v>85</v>
      </c>
      <c r="V180" s="259">
        <f t="shared" si="335"/>
        <v>88</v>
      </c>
      <c r="W180" s="259">
        <f t="shared" si="335"/>
        <v>91</v>
      </c>
      <c r="X180" s="259">
        <f t="shared" si="335"/>
        <v>94</v>
      </c>
      <c r="Y180" s="259">
        <f t="shared" si="335"/>
        <v>94</v>
      </c>
      <c r="Z180" s="259" t="e">
        <f t="shared" si="335"/>
        <v>#VALUE!</v>
      </c>
      <c r="AA180" s="115" t="str">
        <f>+'PLAN INDICATIVO ORIGINAL '!C234</f>
        <v>P219</v>
      </c>
      <c r="AB180" s="254" t="str">
        <f>+'PLAN INDICATIVO ORIGINAL '!D234</f>
        <v>Acciones de Tutela notificadas y contestadas.</v>
      </c>
      <c r="AC180" s="59" t="str">
        <f>VLOOKUP(AB180,'PLAN INDICATIVO ORIGINAL '!$D$12:$F$313,3,0)</f>
        <v>OFICINA ASESORA JURIDICA</v>
      </c>
      <c r="AD180" s="59" t="str">
        <f>VLOOKUP(AB180,'PLAN INDICATIVO ORIGINAL '!$D$12:$F$313,3,0)</f>
        <v>OFICINA ASESORA JURIDICA</v>
      </c>
      <c r="AE180" s="59" t="s">
        <v>780</v>
      </c>
      <c r="AF180" s="268">
        <f>VLOOKUP(AA180,'PLAN INDICATIVO ORIGINAL '!$C$13:$M$343,6,0)</f>
        <v>1</v>
      </c>
      <c r="AG180" s="269">
        <f>VLOOKUP(AA180,'PLAN INDICATIVO ORIGINAL '!$C$13:$M$343,7,0)</f>
        <v>1</v>
      </c>
      <c r="AH180" s="269">
        <f>VLOOKUP(AA180,'PLAN INDICATIVO ORIGINAL '!$C$13:$M$343,8,0)</f>
        <v>1</v>
      </c>
      <c r="AI180" s="269">
        <f>VLOOKUP(AA180,'PLAN INDICATIVO ORIGINAL '!$C$13:$M$343,9,0)</f>
        <v>1</v>
      </c>
      <c r="AJ180" s="269">
        <f>VLOOKUP(AA180,'PLAN INDICATIVO ORIGINAL '!$C$13:$M$343,10,0)</f>
        <v>1</v>
      </c>
      <c r="AK180" s="269" t="str">
        <f>VLOOKUP(AA180,'PLAN INDICATIVO ORIGINAL '!$C$13:$M$343,11,0)</f>
        <v>Porcentaje</v>
      </c>
      <c r="AL180" s="262" t="e">
        <f>VLOOKUP(AA180,'PLAN INDICATIVO ORIGINAL '!$C$13:$M$343,12,0)</f>
        <v>#REF!</v>
      </c>
      <c r="AM180" s="270">
        <f t="shared" ref="AM180:AR180" si="336">+AF180*100</f>
        <v>100</v>
      </c>
      <c r="AN180" s="270">
        <f t="shared" si="336"/>
        <v>100</v>
      </c>
      <c r="AO180" s="270">
        <f t="shared" si="336"/>
        <v>100</v>
      </c>
      <c r="AP180" s="270">
        <f t="shared" si="336"/>
        <v>100</v>
      </c>
      <c r="AQ180" s="270">
        <f t="shared" si="336"/>
        <v>100</v>
      </c>
      <c r="AR180" s="270" t="e">
        <f t="shared" si="336"/>
        <v>#VALUE!</v>
      </c>
      <c r="AS180" s="264" t="s">
        <v>765</v>
      </c>
      <c r="AV180" s="214" t="s">
        <v>565</v>
      </c>
      <c r="AW180" s="214" t="s">
        <v>127</v>
      </c>
      <c r="AX180" s="214" t="s">
        <v>780</v>
      </c>
      <c r="BI180" s="254">
        <v>221</v>
      </c>
      <c r="BJ180" s="59" t="s">
        <v>127</v>
      </c>
    </row>
    <row r="181" spans="1:62" ht="53.25" customHeight="1" x14ac:dyDescent="0.25">
      <c r="A181" s="254">
        <v>139</v>
      </c>
      <c r="B181" s="254" t="str">
        <f t="shared" si="149"/>
        <v>P139</v>
      </c>
      <c r="C181" s="127" t="s">
        <v>36</v>
      </c>
      <c r="D181" s="288" t="s">
        <v>417</v>
      </c>
      <c r="E181" s="284" t="str">
        <f>+'PLAN INDICATIVO ORIGINAL '!$D$171</f>
        <v>GESTIÓN INSTITUCIONAL, JURIDICA Y DEFENSA</v>
      </c>
      <c r="F181" s="256" t="str">
        <f>+'PLAN INDICATIVO ORIGINAL '!$D$172</f>
        <v>PLANEACIÓN Y GESTIÓN</v>
      </c>
      <c r="G181" s="256" t="s">
        <v>549</v>
      </c>
      <c r="H181" s="297" t="str">
        <f>+'PLAN INDICATIVO ORIGINAL '!$D$228</f>
        <v xml:space="preserve">Realizar asesoría jurídica y orientar las políticas a nivel nacional sobre la aplicación de normas jurídicas para la defensa judicial y directrices normativas del Inpec. </v>
      </c>
      <c r="I181" s="256" t="s">
        <v>813</v>
      </c>
      <c r="J181" s="265" t="str">
        <f>+'PLAN INDICATIVO ORIGINAL '!$D$229</f>
        <v>JURIDICA Y DEFENSA</v>
      </c>
      <c r="K181" s="265" t="s">
        <v>767</v>
      </c>
      <c r="L181" s="142" t="str">
        <f>+'PLAN INDICATIVO ORIGINAL '!$C$230</f>
        <v>I30</v>
      </c>
      <c r="M181" s="188" t="str">
        <f>+'PLAN INDICATIVO ORIGINAL '!$E$230</f>
        <v>Porcentaje de procesos disciplinarios resueltos</v>
      </c>
      <c r="N181" s="267">
        <f>VLOOKUP(L181,'PLAN INDICATIVO ORIGINAL '!$C$13:$M$343,6,0)</f>
        <v>0.85</v>
      </c>
      <c r="O181" s="267">
        <f>VLOOKUP(L181,'PLAN INDICATIVO ORIGINAL '!$C$13:$M$343,7,0)</f>
        <v>0.88</v>
      </c>
      <c r="P181" s="267">
        <f>VLOOKUP(L181,'PLAN INDICATIVO ORIGINAL '!$C$13:$M$343,8,0)</f>
        <v>0.91</v>
      </c>
      <c r="Q181" s="267">
        <f>VLOOKUP(L181,'PLAN INDICATIVO ORIGINAL '!$C$13:$M$343,9,0)</f>
        <v>0.94</v>
      </c>
      <c r="R181" s="267">
        <f>VLOOKUP(L181,'PLAN INDICATIVO ORIGINAL '!$C$13:$M$343,10,0)</f>
        <v>0.94</v>
      </c>
      <c r="S181" s="267" t="str">
        <f>VLOOKUP(L181,'PLAN INDICATIVO ORIGINAL '!$C$13:$M$343,11,0)</f>
        <v>Porcentaje</v>
      </c>
      <c r="T181" s="259" t="e">
        <f>VLOOKUP(L181,'PLAN INDICATIVO ORIGINAL '!$C$13:$M$343,12,0)</f>
        <v>#REF!</v>
      </c>
      <c r="U181" s="259">
        <f t="shared" ref="U181:Z181" si="337">+N181*100</f>
        <v>85</v>
      </c>
      <c r="V181" s="259">
        <f t="shared" si="337"/>
        <v>88</v>
      </c>
      <c r="W181" s="259">
        <f t="shared" si="337"/>
        <v>91</v>
      </c>
      <c r="X181" s="259">
        <f t="shared" si="337"/>
        <v>94</v>
      </c>
      <c r="Y181" s="259">
        <f t="shared" si="337"/>
        <v>94</v>
      </c>
      <c r="Z181" s="259" t="e">
        <f t="shared" si="337"/>
        <v>#VALUE!</v>
      </c>
      <c r="AA181" s="115" t="str">
        <f>+'PLAN INDICATIVO ORIGINAL '!C235</f>
        <v>P139</v>
      </c>
      <c r="AB181" s="254" t="str">
        <f>+'PLAN INDICATIVO ORIGINAL '!D235</f>
        <v xml:space="preserve">Conceptos jurídicos en materia de régimen penitenciario y carcelario, administrativo y legal. solicitados y resueltos </v>
      </c>
      <c r="AC181" s="59" t="str">
        <f>VLOOKUP(AB181,'PLAN INDICATIVO ORIGINAL '!$D$12:$F$313,3,0)</f>
        <v>OFICINA ASESORA JURIDICA</v>
      </c>
      <c r="AD181" s="59" t="str">
        <f>VLOOKUP(AB181,'PLAN INDICATIVO ORIGINAL '!$D$12:$F$313,3,0)</f>
        <v>OFICINA ASESORA JURIDICA</v>
      </c>
      <c r="AE181" s="59" t="s">
        <v>780</v>
      </c>
      <c r="AF181" s="268">
        <f>VLOOKUP(AA181,'PLAN INDICATIVO ORIGINAL '!$C$13:$M$343,6,0)</f>
        <v>0.8</v>
      </c>
      <c r="AG181" s="269">
        <f>VLOOKUP(AA181,'PLAN INDICATIVO ORIGINAL '!$C$13:$M$343,7,0)</f>
        <v>0.83</v>
      </c>
      <c r="AH181" s="269">
        <f>VLOOKUP(AA181,'PLAN INDICATIVO ORIGINAL '!$C$13:$M$343,8,0)</f>
        <v>0.85</v>
      </c>
      <c r="AI181" s="269">
        <f>VLOOKUP(AA181,'PLAN INDICATIVO ORIGINAL '!$C$13:$M$343,9,0)</f>
        <v>0.9</v>
      </c>
      <c r="AJ181" s="269">
        <f>VLOOKUP(AA181,'PLAN INDICATIVO ORIGINAL '!$C$13:$M$343,10,0)</f>
        <v>0.9</v>
      </c>
      <c r="AK181" s="269" t="str">
        <f>VLOOKUP(AA181,'PLAN INDICATIVO ORIGINAL '!$C$13:$M$343,11,0)</f>
        <v>Porcentaje</v>
      </c>
      <c r="AL181" s="262" t="e">
        <f>VLOOKUP(AA181,'PLAN INDICATIVO ORIGINAL '!$C$13:$M$343,12,0)</f>
        <v>#REF!</v>
      </c>
      <c r="AM181" s="270">
        <f t="shared" ref="AM181:AR181" si="338">+AF181*100</f>
        <v>80</v>
      </c>
      <c r="AN181" s="270">
        <f t="shared" si="338"/>
        <v>83</v>
      </c>
      <c r="AO181" s="270">
        <f t="shared" si="338"/>
        <v>85</v>
      </c>
      <c r="AP181" s="270">
        <f t="shared" si="338"/>
        <v>90</v>
      </c>
      <c r="AQ181" s="270">
        <f t="shared" si="338"/>
        <v>90</v>
      </c>
      <c r="AR181" s="270" t="e">
        <f t="shared" si="338"/>
        <v>#VALUE!</v>
      </c>
      <c r="AS181" s="264" t="s">
        <v>765</v>
      </c>
      <c r="AV181" s="214" t="s">
        <v>567</v>
      </c>
      <c r="AW181" s="214" t="s">
        <v>127</v>
      </c>
      <c r="AX181" s="214" t="s">
        <v>780</v>
      </c>
      <c r="BI181" s="254">
        <v>223</v>
      </c>
      <c r="BJ181" s="59" t="s">
        <v>127</v>
      </c>
    </row>
    <row r="182" spans="1:62" ht="75.75" customHeight="1" x14ac:dyDescent="0.25">
      <c r="A182" s="254">
        <v>221</v>
      </c>
      <c r="B182" s="254" t="str">
        <f t="shared" si="149"/>
        <v>P221</v>
      </c>
      <c r="C182" s="127" t="s">
        <v>36</v>
      </c>
      <c r="D182" s="288" t="s">
        <v>417</v>
      </c>
      <c r="E182" s="284" t="str">
        <f>+'PLAN INDICATIVO ORIGINAL '!$D$171</f>
        <v>GESTIÓN INSTITUCIONAL, JURIDICA Y DEFENSA</v>
      </c>
      <c r="F182" s="256" t="str">
        <f>+'PLAN INDICATIVO ORIGINAL '!$D$172</f>
        <v>PLANEACIÓN Y GESTIÓN</v>
      </c>
      <c r="G182" s="256" t="s">
        <v>549</v>
      </c>
      <c r="H182" s="297" t="str">
        <f>+'PLAN INDICATIVO ORIGINAL '!$D$228</f>
        <v xml:space="preserve">Realizar asesoría jurídica y orientar las políticas a nivel nacional sobre la aplicación de normas jurídicas para la defensa judicial y directrices normativas del Inpec. </v>
      </c>
      <c r="I182" s="256" t="s">
        <v>813</v>
      </c>
      <c r="J182" s="265" t="str">
        <f>+'PLAN INDICATIVO ORIGINAL '!$D$229</f>
        <v>JURIDICA Y DEFENSA</v>
      </c>
      <c r="K182" s="265" t="s">
        <v>767</v>
      </c>
      <c r="L182" s="142" t="str">
        <f>+'PLAN INDICATIVO ORIGINAL '!$C$230</f>
        <v>I30</v>
      </c>
      <c r="M182" s="188" t="str">
        <f>+'PLAN INDICATIVO ORIGINAL '!$E$230</f>
        <v>Porcentaje de procesos disciplinarios resueltos</v>
      </c>
      <c r="N182" s="267">
        <f>VLOOKUP(L182,'PLAN INDICATIVO ORIGINAL '!$C$13:$M$343,6,0)</f>
        <v>0.85</v>
      </c>
      <c r="O182" s="267">
        <f>VLOOKUP(L182,'PLAN INDICATIVO ORIGINAL '!$C$13:$M$343,7,0)</f>
        <v>0.88</v>
      </c>
      <c r="P182" s="267">
        <f>VLOOKUP(L182,'PLAN INDICATIVO ORIGINAL '!$C$13:$M$343,8,0)</f>
        <v>0.91</v>
      </c>
      <c r="Q182" s="267">
        <f>VLOOKUP(L182,'PLAN INDICATIVO ORIGINAL '!$C$13:$M$343,9,0)</f>
        <v>0.94</v>
      </c>
      <c r="R182" s="267">
        <f>VLOOKUP(L182,'PLAN INDICATIVO ORIGINAL '!$C$13:$M$343,10,0)</f>
        <v>0.94</v>
      </c>
      <c r="S182" s="267" t="str">
        <f>VLOOKUP(L182,'PLAN INDICATIVO ORIGINAL '!$C$13:$M$343,11,0)</f>
        <v>Porcentaje</v>
      </c>
      <c r="T182" s="259" t="e">
        <f>VLOOKUP(L182,'PLAN INDICATIVO ORIGINAL '!$C$13:$M$343,12,0)</f>
        <v>#REF!</v>
      </c>
      <c r="U182" s="259">
        <f t="shared" ref="U182:Z182" si="339">+N182*100</f>
        <v>85</v>
      </c>
      <c r="V182" s="259">
        <f t="shared" si="339"/>
        <v>88</v>
      </c>
      <c r="W182" s="259">
        <f t="shared" si="339"/>
        <v>91</v>
      </c>
      <c r="X182" s="259">
        <f t="shared" si="339"/>
        <v>94</v>
      </c>
      <c r="Y182" s="259">
        <f t="shared" si="339"/>
        <v>94</v>
      </c>
      <c r="Z182" s="259" t="e">
        <f t="shared" si="339"/>
        <v>#VALUE!</v>
      </c>
      <c r="AA182" s="115" t="str">
        <f>+'PLAN INDICATIVO ORIGINAL '!C236</f>
        <v>P221</v>
      </c>
      <c r="AB182" s="254" t="str">
        <f>+'PLAN INDICATIVO ORIGINAL '!D236</f>
        <v>Procesos de jurisdicción coactiva gestionados de las vigencias  2005-2015</v>
      </c>
      <c r="AC182" s="59" t="str">
        <f>VLOOKUP(AB182,'PLAN INDICATIVO ORIGINAL '!$D$12:$F$313,3,0)</f>
        <v>OFICINA ASESORA JURIDICA</v>
      </c>
      <c r="AD182" s="59" t="str">
        <f>VLOOKUP(AB182,'PLAN INDICATIVO ORIGINAL '!$D$12:$F$313,3,0)</f>
        <v>OFICINA ASESORA JURIDICA</v>
      </c>
      <c r="AE182" s="59" t="s">
        <v>780</v>
      </c>
      <c r="AF182" s="268">
        <f>VLOOKUP(AA182,'PLAN INDICATIVO ORIGINAL '!$C$13:$M$343,6,0)</f>
        <v>0.1</v>
      </c>
      <c r="AG182" s="269">
        <f>VLOOKUP(AA182,'PLAN INDICATIVO ORIGINAL '!$C$13:$M$343,7,0)</f>
        <v>0.11</v>
      </c>
      <c r="AH182" s="269">
        <f>VLOOKUP(AA182,'PLAN INDICATIVO ORIGINAL '!$C$13:$M$343,8,0)</f>
        <v>0.12</v>
      </c>
      <c r="AI182" s="269">
        <f>VLOOKUP(AA182,'PLAN INDICATIVO ORIGINAL '!$C$13:$M$343,9,0)</f>
        <v>0.15</v>
      </c>
      <c r="AJ182" s="269">
        <f>VLOOKUP(AA182,'PLAN INDICATIVO ORIGINAL '!$C$13:$M$343,10,0)</f>
        <v>0.15</v>
      </c>
      <c r="AK182" s="269" t="str">
        <f>VLOOKUP(AA182,'PLAN INDICATIVO ORIGINAL '!$C$13:$M$343,11,0)</f>
        <v>Porcentaje</v>
      </c>
      <c r="AL182" s="262" t="e">
        <f>VLOOKUP(AA182,'PLAN INDICATIVO ORIGINAL '!$C$13:$M$343,12,0)</f>
        <v>#REF!</v>
      </c>
      <c r="AM182" s="270">
        <f t="shared" ref="AM182:AR182" si="340">+AF182*100</f>
        <v>10</v>
      </c>
      <c r="AN182" s="270">
        <f t="shared" si="340"/>
        <v>11</v>
      </c>
      <c r="AO182" s="270">
        <f t="shared" si="340"/>
        <v>12</v>
      </c>
      <c r="AP182" s="270">
        <f t="shared" si="340"/>
        <v>15</v>
      </c>
      <c r="AQ182" s="270">
        <f t="shared" si="340"/>
        <v>15</v>
      </c>
      <c r="AR182" s="270" t="e">
        <f t="shared" si="340"/>
        <v>#VALUE!</v>
      </c>
      <c r="AS182" s="264" t="s">
        <v>765</v>
      </c>
      <c r="AV182" s="214" t="s">
        <v>569</v>
      </c>
      <c r="AW182" s="214" t="s">
        <v>127</v>
      </c>
      <c r="AX182" s="214" t="s">
        <v>780</v>
      </c>
      <c r="BI182" s="254">
        <v>93</v>
      </c>
      <c r="BJ182" s="59" t="s">
        <v>127</v>
      </c>
    </row>
    <row r="183" spans="1:62" ht="99" customHeight="1" x14ac:dyDescent="0.25">
      <c r="A183" s="254">
        <v>223</v>
      </c>
      <c r="B183" s="254" t="str">
        <f t="shared" si="149"/>
        <v>P223</v>
      </c>
      <c r="C183" s="127" t="s">
        <v>36</v>
      </c>
      <c r="D183" s="288" t="s">
        <v>417</v>
      </c>
      <c r="E183" s="284" t="str">
        <f>+'PLAN INDICATIVO ORIGINAL '!$D$171</f>
        <v>GESTIÓN INSTITUCIONAL, JURIDICA Y DEFENSA</v>
      </c>
      <c r="F183" s="256" t="str">
        <f>+'PLAN INDICATIVO ORIGINAL '!$D$172</f>
        <v>PLANEACIÓN Y GESTIÓN</v>
      </c>
      <c r="G183" s="256" t="s">
        <v>549</v>
      </c>
      <c r="H183" s="297" t="str">
        <f>+'PLAN INDICATIVO ORIGINAL '!$D$228</f>
        <v xml:space="preserve">Realizar asesoría jurídica y orientar las políticas a nivel nacional sobre la aplicación de normas jurídicas para la defensa judicial y directrices normativas del Inpec. </v>
      </c>
      <c r="I183" s="256" t="s">
        <v>813</v>
      </c>
      <c r="J183" s="265" t="str">
        <f>+'PLAN INDICATIVO ORIGINAL '!$D$229</f>
        <v>JURIDICA Y DEFENSA</v>
      </c>
      <c r="K183" s="265" t="s">
        <v>767</v>
      </c>
      <c r="L183" s="142" t="str">
        <f>+'PLAN INDICATIVO ORIGINAL '!$C$230</f>
        <v>I30</v>
      </c>
      <c r="M183" s="188" t="str">
        <f>+'PLAN INDICATIVO ORIGINAL '!$E$230</f>
        <v>Porcentaje de procesos disciplinarios resueltos</v>
      </c>
      <c r="N183" s="267">
        <f>VLOOKUP(L183,'PLAN INDICATIVO ORIGINAL '!$C$13:$M$343,6,0)</f>
        <v>0.85</v>
      </c>
      <c r="O183" s="267">
        <f>VLOOKUP(L183,'PLAN INDICATIVO ORIGINAL '!$C$13:$M$343,7,0)</f>
        <v>0.88</v>
      </c>
      <c r="P183" s="267">
        <f>VLOOKUP(L183,'PLAN INDICATIVO ORIGINAL '!$C$13:$M$343,8,0)</f>
        <v>0.91</v>
      </c>
      <c r="Q183" s="267">
        <f>VLOOKUP(L183,'PLAN INDICATIVO ORIGINAL '!$C$13:$M$343,9,0)</f>
        <v>0.94</v>
      </c>
      <c r="R183" s="267">
        <f>VLOOKUP(L183,'PLAN INDICATIVO ORIGINAL '!$C$13:$M$343,10,0)</f>
        <v>0.94</v>
      </c>
      <c r="S183" s="267" t="str">
        <f>VLOOKUP(L183,'PLAN INDICATIVO ORIGINAL '!$C$13:$M$343,11,0)</f>
        <v>Porcentaje</v>
      </c>
      <c r="T183" s="259" t="e">
        <f>VLOOKUP(L183,'PLAN INDICATIVO ORIGINAL '!$C$13:$M$343,12,0)</f>
        <v>#REF!</v>
      </c>
      <c r="U183" s="259">
        <f t="shared" ref="U183:Z183" si="341">+N183*100</f>
        <v>85</v>
      </c>
      <c r="V183" s="259">
        <f t="shared" si="341"/>
        <v>88</v>
      </c>
      <c r="W183" s="259">
        <f t="shared" si="341"/>
        <v>91</v>
      </c>
      <c r="X183" s="259">
        <f t="shared" si="341"/>
        <v>94</v>
      </c>
      <c r="Y183" s="259">
        <f t="shared" si="341"/>
        <v>94</v>
      </c>
      <c r="Z183" s="259" t="e">
        <f t="shared" si="341"/>
        <v>#VALUE!</v>
      </c>
      <c r="AA183" s="115" t="str">
        <f>+'PLAN INDICATIVO ORIGINAL '!C237</f>
        <v>P223</v>
      </c>
      <c r="AB183" s="254" t="str">
        <f>+'PLAN INDICATIVO ORIGINAL '!D237</f>
        <v>Normas jurídicas  relacionada con la legislación Nacional  vigentes del periodo 1992-2015 compiladas.</v>
      </c>
      <c r="AC183" s="59" t="str">
        <f>VLOOKUP(AB183,'PLAN INDICATIVO ORIGINAL '!$D$12:$F$313,3,0)</f>
        <v>OFICINA ASESORA JURIDICA</v>
      </c>
      <c r="AD183" s="59" t="str">
        <f>VLOOKUP(AB183,'PLAN INDICATIVO ORIGINAL '!$D$12:$F$313,3,0)</f>
        <v>OFICINA ASESORA JURIDICA</v>
      </c>
      <c r="AE183" s="59" t="s">
        <v>780</v>
      </c>
      <c r="AF183" s="260">
        <f>VLOOKUP(AA183,'PLAN INDICATIVO ORIGINAL '!$C$13:$M$343,6,0)</f>
        <v>1</v>
      </c>
      <c r="AG183" s="261">
        <f>VLOOKUP(AA183,'PLAN INDICATIVO ORIGINAL '!$C$13:$M$343,7,0)</f>
        <v>0</v>
      </c>
      <c r="AH183" s="261">
        <f>VLOOKUP(AA183,'PLAN INDICATIVO ORIGINAL '!$C$13:$M$343,8,0)</f>
        <v>0</v>
      </c>
      <c r="AI183" s="261">
        <f>VLOOKUP(AA183,'PLAN INDICATIVO ORIGINAL '!$C$13:$M$343,9,0)</f>
        <v>0</v>
      </c>
      <c r="AJ183" s="261">
        <f>VLOOKUP(AA183,'PLAN INDICATIVO ORIGINAL '!$C$13:$M$343,10,0)</f>
        <v>1</v>
      </c>
      <c r="AK183" s="261" t="str">
        <f>VLOOKUP(AA183,'PLAN INDICATIVO ORIGINAL '!$C$13:$M$343,11,0)</f>
        <v>Número</v>
      </c>
      <c r="AL183" s="262" t="e">
        <f>VLOOKUP(AA183,'PLAN INDICATIVO ORIGINAL '!$C$13:$M$343,12,0)</f>
        <v>#REF!</v>
      </c>
      <c r="AM183" s="263">
        <f t="shared" ref="AM183:AR183" si="342">+AF183</f>
        <v>1</v>
      </c>
      <c r="AN183" s="263">
        <f t="shared" si="342"/>
        <v>0</v>
      </c>
      <c r="AO183" s="263">
        <f t="shared" si="342"/>
        <v>0</v>
      </c>
      <c r="AP183" s="263">
        <f t="shared" si="342"/>
        <v>0</v>
      </c>
      <c r="AQ183" s="263">
        <f t="shared" si="342"/>
        <v>1</v>
      </c>
      <c r="AR183" s="263" t="str">
        <f t="shared" si="342"/>
        <v>Número</v>
      </c>
      <c r="AS183" s="264" t="s">
        <v>765</v>
      </c>
      <c r="AV183" s="214" t="s">
        <v>571</v>
      </c>
      <c r="AW183" s="214" t="s">
        <v>127</v>
      </c>
      <c r="AX183" s="214" t="s">
        <v>780</v>
      </c>
      <c r="BI183" s="254">
        <v>88</v>
      </c>
      <c r="BJ183" s="59" t="s">
        <v>127</v>
      </c>
    </row>
    <row r="184" spans="1:62" ht="42.75" customHeight="1" x14ac:dyDescent="0.25">
      <c r="A184" s="254">
        <v>93</v>
      </c>
      <c r="B184" s="254" t="str">
        <f t="shared" si="149"/>
        <v>P93</v>
      </c>
      <c r="C184" s="121" t="s">
        <v>59</v>
      </c>
      <c r="D184" s="288" t="s">
        <v>417</v>
      </c>
      <c r="E184" s="284" t="str">
        <f>+'PLAN INDICATIVO ORIGINAL '!$D$171</f>
        <v>GESTIÓN INSTITUCIONAL, JURIDICA Y DEFENSA</v>
      </c>
      <c r="F184" s="256" t="str">
        <f>+'PLAN INDICATIVO ORIGINAL '!$D$172</f>
        <v>PLANEACIÓN Y GESTIÓN</v>
      </c>
      <c r="G184" s="256" t="s">
        <v>549</v>
      </c>
      <c r="H184" s="297" t="str">
        <f>+'PLAN INDICATIVO ORIGINAL '!$D$228</f>
        <v xml:space="preserve">Realizar asesoría jurídica y orientar las políticas a nivel nacional sobre la aplicación de normas jurídicas para la defensa judicial y directrices normativas del Inpec. </v>
      </c>
      <c r="I184" s="256" t="s">
        <v>813</v>
      </c>
      <c r="J184" s="265" t="str">
        <f>+'PLAN INDICATIVO ORIGINAL '!$D$229</f>
        <v>JURIDICA Y DEFENSA</v>
      </c>
      <c r="K184" s="265" t="s">
        <v>767</v>
      </c>
      <c r="L184" s="142" t="str">
        <f>+'PLAN INDICATIVO ORIGINAL '!$C$230</f>
        <v>I30</v>
      </c>
      <c r="M184" s="188" t="str">
        <f>+'PLAN INDICATIVO ORIGINAL '!$E$230</f>
        <v>Porcentaje de procesos disciplinarios resueltos</v>
      </c>
      <c r="N184" s="267">
        <f>VLOOKUP(L184,'PLAN INDICATIVO ORIGINAL '!$C$13:$M$343,6,0)</f>
        <v>0.85</v>
      </c>
      <c r="O184" s="267">
        <f>VLOOKUP(L184,'PLAN INDICATIVO ORIGINAL '!$C$13:$M$343,7,0)</f>
        <v>0.88</v>
      </c>
      <c r="P184" s="267">
        <f>VLOOKUP(L184,'PLAN INDICATIVO ORIGINAL '!$C$13:$M$343,8,0)</f>
        <v>0.91</v>
      </c>
      <c r="Q184" s="267">
        <f>VLOOKUP(L184,'PLAN INDICATIVO ORIGINAL '!$C$13:$M$343,9,0)</f>
        <v>0.94</v>
      </c>
      <c r="R184" s="267">
        <f>VLOOKUP(L184,'PLAN INDICATIVO ORIGINAL '!$C$13:$M$343,10,0)</f>
        <v>0.94</v>
      </c>
      <c r="S184" s="267" t="str">
        <f>VLOOKUP(L184,'PLAN INDICATIVO ORIGINAL '!$C$13:$M$343,11,0)</f>
        <v>Porcentaje</v>
      </c>
      <c r="T184" s="259" t="e">
        <f>VLOOKUP(L184,'PLAN INDICATIVO ORIGINAL '!$C$13:$M$343,12,0)</f>
        <v>#REF!</v>
      </c>
      <c r="U184" s="259">
        <f t="shared" ref="U184:Z184" si="343">+N184*100</f>
        <v>85</v>
      </c>
      <c r="V184" s="259">
        <f t="shared" si="343"/>
        <v>88</v>
      </c>
      <c r="W184" s="259">
        <f t="shared" si="343"/>
        <v>91</v>
      </c>
      <c r="X184" s="259">
        <f t="shared" si="343"/>
        <v>94</v>
      </c>
      <c r="Y184" s="259">
        <f t="shared" si="343"/>
        <v>94</v>
      </c>
      <c r="Z184" s="259" t="e">
        <f t="shared" si="343"/>
        <v>#VALUE!</v>
      </c>
      <c r="AA184" s="115" t="str">
        <f>+'PLAN INDICATIVO ORIGINAL '!C238</f>
        <v>P93</v>
      </c>
      <c r="AB184" s="254" t="str">
        <f>+'PLAN INDICATIVO ORIGINAL '!D238</f>
        <v xml:space="preserve">Mesas de trabajo para evaluar el avance y las complejidades presentadas en el estudio de los procesos disciplinarios, realizadas mensualmente </v>
      </c>
      <c r="AC184" s="59" t="str">
        <f>VLOOKUP(AB184,'PLAN INDICATIVO ORIGINAL '!$D$12:$F$313,3,0)</f>
        <v>OFICINA ASESORA JURIDICA</v>
      </c>
      <c r="AD184" s="59" t="str">
        <f>VLOOKUP(AB184,'PLAN INDICATIVO ORIGINAL '!$D$12:$F$313,3,0)</f>
        <v>OFICINA ASESORA JURIDICA</v>
      </c>
      <c r="AE184" s="59" t="s">
        <v>780</v>
      </c>
      <c r="AF184" s="260">
        <f>VLOOKUP(AA184,'PLAN INDICATIVO ORIGINAL '!$C$13:$M$343,6,0)</f>
        <v>12</v>
      </c>
      <c r="AG184" s="261">
        <f>VLOOKUP(AA184,'PLAN INDICATIVO ORIGINAL '!$C$13:$M$343,7,0)</f>
        <v>12</v>
      </c>
      <c r="AH184" s="261">
        <f>VLOOKUP(AA184,'PLAN INDICATIVO ORIGINAL '!$C$13:$M$343,8,0)</f>
        <v>12</v>
      </c>
      <c r="AI184" s="261">
        <f>VLOOKUP(AA184,'PLAN INDICATIVO ORIGINAL '!$C$13:$M$343,9,0)</f>
        <v>12</v>
      </c>
      <c r="AJ184" s="261">
        <f>VLOOKUP(AA184,'PLAN INDICATIVO ORIGINAL '!$C$13:$M$343,10,0)</f>
        <v>12</v>
      </c>
      <c r="AK184" s="261" t="str">
        <f>VLOOKUP(AA184,'PLAN INDICATIVO ORIGINAL '!$C$13:$M$343,11,0)</f>
        <v>Número</v>
      </c>
      <c r="AL184" s="262" t="e">
        <f>VLOOKUP(AA184,'PLAN INDICATIVO ORIGINAL '!$C$13:$M$343,12,0)</f>
        <v>#REF!</v>
      </c>
      <c r="AM184" s="263">
        <f t="shared" ref="AM184:AR184" si="344">+AF184</f>
        <v>12</v>
      </c>
      <c r="AN184" s="263">
        <f t="shared" si="344"/>
        <v>12</v>
      </c>
      <c r="AO184" s="263">
        <f t="shared" si="344"/>
        <v>12</v>
      </c>
      <c r="AP184" s="263">
        <f t="shared" si="344"/>
        <v>12</v>
      </c>
      <c r="AQ184" s="263">
        <f t="shared" si="344"/>
        <v>12</v>
      </c>
      <c r="AR184" s="263" t="str">
        <f t="shared" si="344"/>
        <v>Número</v>
      </c>
      <c r="AS184" s="264" t="s">
        <v>765</v>
      </c>
      <c r="AV184" s="214" t="s">
        <v>573</v>
      </c>
      <c r="AW184" s="214" t="s">
        <v>127</v>
      </c>
      <c r="AX184" s="214" t="s">
        <v>780</v>
      </c>
      <c r="BI184" s="254">
        <v>65</v>
      </c>
      <c r="BJ184" s="59" t="s">
        <v>558</v>
      </c>
    </row>
    <row r="185" spans="1:62" ht="30" customHeight="1" x14ac:dyDescent="0.25">
      <c r="A185" s="254">
        <v>88</v>
      </c>
      <c r="B185" s="254" t="str">
        <f t="shared" si="149"/>
        <v>P88</v>
      </c>
      <c r="C185" s="121" t="s">
        <v>59</v>
      </c>
      <c r="D185" s="288" t="s">
        <v>417</v>
      </c>
      <c r="E185" s="284" t="str">
        <f>+'PLAN INDICATIVO ORIGINAL '!$D$171</f>
        <v>GESTIÓN INSTITUCIONAL, JURIDICA Y DEFENSA</v>
      </c>
      <c r="F185" s="256" t="str">
        <f>+'PLAN INDICATIVO ORIGINAL '!$D$172</f>
        <v>PLANEACIÓN Y GESTIÓN</v>
      </c>
      <c r="G185" s="256" t="s">
        <v>549</v>
      </c>
      <c r="H185" s="297" t="str">
        <f>+'PLAN INDICATIVO ORIGINAL '!$D$228</f>
        <v xml:space="preserve">Realizar asesoría jurídica y orientar las políticas a nivel nacional sobre la aplicación de normas jurídicas para la defensa judicial y directrices normativas del Inpec. </v>
      </c>
      <c r="I185" s="256" t="s">
        <v>813</v>
      </c>
      <c r="J185" s="265" t="str">
        <f>+'PLAN INDICATIVO ORIGINAL '!$D$229</f>
        <v>JURIDICA Y DEFENSA</v>
      </c>
      <c r="K185" s="265" t="s">
        <v>767</v>
      </c>
      <c r="L185" s="142" t="str">
        <f>+'PLAN INDICATIVO ORIGINAL '!$C$230</f>
        <v>I30</v>
      </c>
      <c r="M185" s="188" t="str">
        <f>+'PLAN INDICATIVO ORIGINAL '!$E$230</f>
        <v>Porcentaje de procesos disciplinarios resueltos</v>
      </c>
      <c r="N185" s="267">
        <f>VLOOKUP(L185,'PLAN INDICATIVO ORIGINAL '!$C$13:$M$343,6,0)</f>
        <v>0.85</v>
      </c>
      <c r="O185" s="267">
        <f>VLOOKUP(L185,'PLAN INDICATIVO ORIGINAL '!$C$13:$M$343,7,0)</f>
        <v>0.88</v>
      </c>
      <c r="P185" s="267">
        <f>VLOOKUP(L185,'PLAN INDICATIVO ORIGINAL '!$C$13:$M$343,8,0)</f>
        <v>0.91</v>
      </c>
      <c r="Q185" s="267">
        <f>VLOOKUP(L185,'PLAN INDICATIVO ORIGINAL '!$C$13:$M$343,9,0)</f>
        <v>0.94</v>
      </c>
      <c r="R185" s="267">
        <f>VLOOKUP(L185,'PLAN INDICATIVO ORIGINAL '!$C$13:$M$343,10,0)</f>
        <v>0.94</v>
      </c>
      <c r="S185" s="267" t="str">
        <f>VLOOKUP(L185,'PLAN INDICATIVO ORIGINAL '!$C$13:$M$343,11,0)</f>
        <v>Porcentaje</v>
      </c>
      <c r="T185" s="259" t="e">
        <f>VLOOKUP(L185,'PLAN INDICATIVO ORIGINAL '!$C$13:$M$343,12,0)</f>
        <v>#REF!</v>
      </c>
      <c r="U185" s="259">
        <f t="shared" ref="U185:Z185" si="345">+N185*100</f>
        <v>85</v>
      </c>
      <c r="V185" s="259">
        <f t="shared" si="345"/>
        <v>88</v>
      </c>
      <c r="W185" s="259">
        <f t="shared" si="345"/>
        <v>91</v>
      </c>
      <c r="X185" s="259">
        <f t="shared" si="345"/>
        <v>94</v>
      </c>
      <c r="Y185" s="259">
        <f t="shared" si="345"/>
        <v>94</v>
      </c>
      <c r="Z185" s="259" t="e">
        <f t="shared" si="345"/>
        <v>#VALUE!</v>
      </c>
      <c r="AA185" s="115" t="str">
        <f>+'PLAN INDICATIVO ORIGINAL '!C239</f>
        <v>P88</v>
      </c>
      <c r="AB185" s="254" t="str">
        <f>+'PLAN INDICATIVO ORIGINAL '!D239</f>
        <v>Base de datos de los procesos disciplinarios en segunda instancia que alerte sobre los vencimientos de los tiempos para resolver, crear y actualizada</v>
      </c>
      <c r="AC185" s="59" t="str">
        <f>VLOOKUP(AB185,'PLAN INDICATIVO ORIGINAL '!$D$12:$F$313,3,0)</f>
        <v>OFICINA ASESORA JURIDICA</v>
      </c>
      <c r="AD185" s="59" t="str">
        <f>VLOOKUP(AB185,'PLAN INDICATIVO ORIGINAL '!$D$12:$F$313,3,0)</f>
        <v>OFICINA ASESORA JURIDICA</v>
      </c>
      <c r="AE185" s="59" t="s">
        <v>780</v>
      </c>
      <c r="AF185" s="260">
        <f>VLOOKUP(AA185,'PLAN INDICATIVO ORIGINAL '!$C$13:$M$343,6,0)</f>
        <v>1</v>
      </c>
      <c r="AG185" s="261">
        <f>VLOOKUP(AA185,'PLAN INDICATIVO ORIGINAL '!$C$13:$M$343,7,0)</f>
        <v>1</v>
      </c>
      <c r="AH185" s="261">
        <f>VLOOKUP(AA185,'PLAN INDICATIVO ORIGINAL '!$C$13:$M$343,8,0)</f>
        <v>1</v>
      </c>
      <c r="AI185" s="261">
        <f>VLOOKUP(AA185,'PLAN INDICATIVO ORIGINAL '!$C$13:$M$343,9,0)</f>
        <v>1</v>
      </c>
      <c r="AJ185" s="261">
        <f>VLOOKUP(AA185,'PLAN INDICATIVO ORIGINAL '!$C$13:$M$343,10,0)</f>
        <v>1</v>
      </c>
      <c r="AK185" s="261" t="str">
        <f>VLOOKUP(AA185,'PLAN INDICATIVO ORIGINAL '!$C$13:$M$343,11,0)</f>
        <v>Número</v>
      </c>
      <c r="AL185" s="262" t="e">
        <f>VLOOKUP(AA185,'PLAN INDICATIVO ORIGINAL '!$C$13:$M$343,12,0)</f>
        <v>#REF!</v>
      </c>
      <c r="AM185" s="263">
        <f t="shared" ref="AM185:AR185" si="346">+AF185</f>
        <v>1</v>
      </c>
      <c r="AN185" s="263">
        <f t="shared" si="346"/>
        <v>1</v>
      </c>
      <c r="AO185" s="263">
        <f t="shared" si="346"/>
        <v>1</v>
      </c>
      <c r="AP185" s="263">
        <f t="shared" si="346"/>
        <v>1</v>
      </c>
      <c r="AQ185" s="263">
        <f t="shared" si="346"/>
        <v>1</v>
      </c>
      <c r="AR185" s="263" t="str">
        <f t="shared" si="346"/>
        <v>Número</v>
      </c>
      <c r="AS185" s="264" t="s">
        <v>765</v>
      </c>
      <c r="AV185" s="214" t="s">
        <v>575</v>
      </c>
      <c r="AW185" s="214" t="s">
        <v>127</v>
      </c>
      <c r="AX185" s="214" t="s">
        <v>780</v>
      </c>
      <c r="BI185" s="254">
        <v>66</v>
      </c>
      <c r="BJ185" s="59" t="s">
        <v>558</v>
      </c>
    </row>
    <row r="186" spans="1:62" ht="21.75" customHeight="1" x14ac:dyDescent="0.25">
      <c r="A186" s="254">
        <v>65</v>
      </c>
      <c r="B186" s="254" t="str">
        <f t="shared" si="149"/>
        <v>P65</v>
      </c>
      <c r="C186" s="121" t="s">
        <v>56</v>
      </c>
      <c r="D186" s="288" t="s">
        <v>417</v>
      </c>
      <c r="E186" s="284" t="str">
        <f>+'PLAN INDICATIVO ORIGINAL '!$D$171</f>
        <v>GESTIÓN INSTITUCIONAL, JURIDICA Y DEFENSA</v>
      </c>
      <c r="F186" s="256" t="str">
        <f>+'PLAN INDICATIVO ORIGINAL '!$D$172</f>
        <v>PLANEACIÓN Y GESTIÓN</v>
      </c>
      <c r="G186" s="256" t="s">
        <v>549</v>
      </c>
      <c r="H186" s="297" t="str">
        <f>+'PLAN INDICATIVO ORIGINAL '!$D$228</f>
        <v xml:space="preserve">Realizar asesoría jurídica y orientar las políticas a nivel nacional sobre la aplicación de normas jurídicas para la defensa judicial y directrices normativas del Inpec. </v>
      </c>
      <c r="I186" s="256" t="s">
        <v>813</v>
      </c>
      <c r="J186" s="265" t="str">
        <f>+'PLAN INDICATIVO ORIGINAL '!$D$229</f>
        <v>JURIDICA Y DEFENSA</v>
      </c>
      <c r="K186" s="265" t="s">
        <v>767</v>
      </c>
      <c r="L186" s="142" t="str">
        <f>+'PLAN INDICATIVO ORIGINAL '!$C$230</f>
        <v>I30</v>
      </c>
      <c r="M186" s="188" t="str">
        <f>+'PLAN INDICATIVO ORIGINAL '!$E$230</f>
        <v>Porcentaje de procesos disciplinarios resueltos</v>
      </c>
      <c r="N186" s="267">
        <f>VLOOKUP(L186,'PLAN INDICATIVO ORIGINAL '!$C$13:$M$343,6,0)</f>
        <v>0.85</v>
      </c>
      <c r="O186" s="267">
        <f>VLOOKUP(L186,'PLAN INDICATIVO ORIGINAL '!$C$13:$M$343,7,0)</f>
        <v>0.88</v>
      </c>
      <c r="P186" s="267">
        <f>VLOOKUP(L186,'PLAN INDICATIVO ORIGINAL '!$C$13:$M$343,8,0)</f>
        <v>0.91</v>
      </c>
      <c r="Q186" s="267">
        <f>VLOOKUP(L186,'PLAN INDICATIVO ORIGINAL '!$C$13:$M$343,9,0)</f>
        <v>0.94</v>
      </c>
      <c r="R186" s="267">
        <f>VLOOKUP(L186,'PLAN INDICATIVO ORIGINAL '!$C$13:$M$343,10,0)</f>
        <v>0.94</v>
      </c>
      <c r="S186" s="267" t="str">
        <f>VLOOKUP(L186,'PLAN INDICATIVO ORIGINAL '!$C$13:$M$343,11,0)</f>
        <v>Porcentaje</v>
      </c>
      <c r="T186" s="259" t="e">
        <f>VLOOKUP(L186,'PLAN INDICATIVO ORIGINAL '!$C$13:$M$343,12,0)</f>
        <v>#REF!</v>
      </c>
      <c r="U186" s="259">
        <f t="shared" ref="U186:Z186" si="347">+N186*100</f>
        <v>85</v>
      </c>
      <c r="V186" s="259">
        <f t="shared" si="347"/>
        <v>88</v>
      </c>
      <c r="W186" s="259">
        <f t="shared" si="347"/>
        <v>91</v>
      </c>
      <c r="X186" s="259">
        <f t="shared" si="347"/>
        <v>94</v>
      </c>
      <c r="Y186" s="259">
        <f t="shared" si="347"/>
        <v>94</v>
      </c>
      <c r="Z186" s="259" t="e">
        <f t="shared" si="347"/>
        <v>#VALUE!</v>
      </c>
      <c r="AA186" s="254" t="str">
        <f>+'PLAN INDICATIVO ORIGINAL '!C240</f>
        <v>P65</v>
      </c>
      <c r="AB186" s="254" t="str">
        <f>+'PLAN INDICATIVO ORIGINAL '!D240</f>
        <v>Procesos con hechos 2010 finalizados</v>
      </c>
      <c r="AC186" s="59" t="str">
        <f>VLOOKUP(AB186,'PLAN INDICATIVO ORIGINAL '!$D$12:$F$313,3,0)</f>
        <v>OFICINA DE CONTROL INTERNO DISCIPLINARIO</v>
      </c>
      <c r="AD186" s="59" t="str">
        <f>VLOOKUP(AB186,'PLAN INDICATIVO ORIGINAL '!$D$12:$F$313,3,0)</f>
        <v>OFICINA DE CONTROL INTERNO DISCIPLINARIO</v>
      </c>
      <c r="AE186" s="59" t="s">
        <v>814</v>
      </c>
      <c r="AF186" s="268">
        <f>VLOOKUP(AA186,'PLAN INDICATIVO ORIGINAL '!$C$13:$M$343,6,0)</f>
        <v>0.9</v>
      </c>
      <c r="AG186" s="269">
        <f>VLOOKUP(AA186,'PLAN INDICATIVO ORIGINAL '!$C$13:$M$343,7,0)</f>
        <v>0</v>
      </c>
      <c r="AH186" s="269">
        <f>VLOOKUP(AA186,'PLAN INDICATIVO ORIGINAL '!$C$13:$M$343,8,0)</f>
        <v>0</v>
      </c>
      <c r="AI186" s="269">
        <f>VLOOKUP(AA186,'PLAN INDICATIVO ORIGINAL '!$C$13:$M$343,9,0)</f>
        <v>0</v>
      </c>
      <c r="AJ186" s="269">
        <f>VLOOKUP(AA186,'PLAN INDICATIVO ORIGINAL '!$C$13:$M$343,10,0)</f>
        <v>1</v>
      </c>
      <c r="AK186" s="269" t="str">
        <f>VLOOKUP(AA186,'PLAN INDICATIVO ORIGINAL '!$C$13:$M$343,11,0)</f>
        <v>Porcentaje</v>
      </c>
      <c r="AL186" s="262" t="e">
        <f>VLOOKUP(AA186,'PLAN INDICATIVO ORIGINAL '!$C$13:$M$343,12,0)</f>
        <v>#REF!</v>
      </c>
      <c r="AM186" s="270">
        <f t="shared" ref="AM186:AR186" si="348">+AF186*100</f>
        <v>90</v>
      </c>
      <c r="AN186" s="270">
        <f t="shared" si="348"/>
        <v>0</v>
      </c>
      <c r="AO186" s="270">
        <f t="shared" si="348"/>
        <v>0</v>
      </c>
      <c r="AP186" s="270">
        <f t="shared" si="348"/>
        <v>0</v>
      </c>
      <c r="AQ186" s="270">
        <f t="shared" si="348"/>
        <v>100</v>
      </c>
      <c r="AR186" s="270" t="e">
        <f t="shared" si="348"/>
        <v>#VALUE!</v>
      </c>
      <c r="AS186" s="264" t="s">
        <v>765</v>
      </c>
      <c r="AV186" s="214" t="s">
        <v>577</v>
      </c>
      <c r="AW186" s="214" t="s">
        <v>558</v>
      </c>
      <c r="AX186" s="214" t="s">
        <v>814</v>
      </c>
      <c r="BI186" s="254">
        <v>224</v>
      </c>
      <c r="BJ186" s="59" t="s">
        <v>558</v>
      </c>
    </row>
    <row r="187" spans="1:62" ht="56.25" customHeight="1" x14ac:dyDescent="0.25">
      <c r="A187" s="254">
        <v>66</v>
      </c>
      <c r="B187" s="254" t="str">
        <f t="shared" si="149"/>
        <v>P66</v>
      </c>
      <c r="C187" s="127" t="s">
        <v>59</v>
      </c>
      <c r="D187" s="288" t="s">
        <v>417</v>
      </c>
      <c r="E187" s="284" t="str">
        <f>+'PLAN INDICATIVO ORIGINAL '!$D$171</f>
        <v>GESTIÓN INSTITUCIONAL, JURIDICA Y DEFENSA</v>
      </c>
      <c r="F187" s="256" t="str">
        <f>+'PLAN INDICATIVO ORIGINAL '!$D$172</f>
        <v>PLANEACIÓN Y GESTIÓN</v>
      </c>
      <c r="G187" s="256" t="s">
        <v>549</v>
      </c>
      <c r="H187" s="297" t="str">
        <f>+'PLAN INDICATIVO ORIGINAL '!$D$228</f>
        <v xml:space="preserve">Realizar asesoría jurídica y orientar las políticas a nivel nacional sobre la aplicación de normas jurídicas para la defensa judicial y directrices normativas del Inpec. </v>
      </c>
      <c r="I187" s="256" t="s">
        <v>813</v>
      </c>
      <c r="J187" s="265" t="str">
        <f>+'PLAN INDICATIVO ORIGINAL '!$D$229</f>
        <v>JURIDICA Y DEFENSA</v>
      </c>
      <c r="K187" s="265" t="s">
        <v>767</v>
      </c>
      <c r="L187" s="142" t="str">
        <f>+'PLAN INDICATIVO ORIGINAL '!$C$230</f>
        <v>I30</v>
      </c>
      <c r="M187" s="188" t="str">
        <f>+'PLAN INDICATIVO ORIGINAL '!$E$230</f>
        <v>Porcentaje de procesos disciplinarios resueltos</v>
      </c>
      <c r="N187" s="267">
        <f>VLOOKUP(L187,'PLAN INDICATIVO ORIGINAL '!$C$13:$M$343,6,0)</f>
        <v>0.85</v>
      </c>
      <c r="O187" s="267">
        <f>VLOOKUP(L187,'PLAN INDICATIVO ORIGINAL '!$C$13:$M$343,7,0)</f>
        <v>0.88</v>
      </c>
      <c r="P187" s="267">
        <f>VLOOKUP(L187,'PLAN INDICATIVO ORIGINAL '!$C$13:$M$343,8,0)</f>
        <v>0.91</v>
      </c>
      <c r="Q187" s="267">
        <f>VLOOKUP(L187,'PLAN INDICATIVO ORIGINAL '!$C$13:$M$343,9,0)</f>
        <v>0.94</v>
      </c>
      <c r="R187" s="267">
        <f>VLOOKUP(L187,'PLAN INDICATIVO ORIGINAL '!$C$13:$M$343,10,0)</f>
        <v>0.94</v>
      </c>
      <c r="S187" s="267" t="str">
        <f>VLOOKUP(L187,'PLAN INDICATIVO ORIGINAL '!$C$13:$M$343,11,0)</f>
        <v>Porcentaje</v>
      </c>
      <c r="T187" s="259" t="e">
        <f>VLOOKUP(L187,'PLAN INDICATIVO ORIGINAL '!$C$13:$M$343,12,0)</f>
        <v>#REF!</v>
      </c>
      <c r="U187" s="259">
        <f t="shared" ref="U187:Z187" si="349">+N187*100</f>
        <v>85</v>
      </c>
      <c r="V187" s="259">
        <f t="shared" si="349"/>
        <v>88</v>
      </c>
      <c r="W187" s="259">
        <f t="shared" si="349"/>
        <v>91</v>
      </c>
      <c r="X187" s="259">
        <f t="shared" si="349"/>
        <v>94</v>
      </c>
      <c r="Y187" s="259">
        <f t="shared" si="349"/>
        <v>94</v>
      </c>
      <c r="Z187" s="259" t="e">
        <f t="shared" si="349"/>
        <v>#VALUE!</v>
      </c>
      <c r="AA187" s="254" t="str">
        <f>+'PLAN INDICATIVO ORIGINAL '!C241</f>
        <v>P66</v>
      </c>
      <c r="AB187" s="254" t="str">
        <f>+'PLAN INDICATIVO ORIGINAL '!D241</f>
        <v>Procesos con hechos 2011 finalizados</v>
      </c>
      <c r="AC187" s="59" t="str">
        <f>VLOOKUP(AB187,'PLAN INDICATIVO ORIGINAL '!$D$12:$F$313,3,0)</f>
        <v>OFICINA DE CONTROL INTERNO DISCIPLINARIO</v>
      </c>
      <c r="AD187" s="59" t="str">
        <f>VLOOKUP(AB187,'PLAN INDICATIVO ORIGINAL '!$D$12:$F$313,3,0)</f>
        <v>OFICINA DE CONTROL INTERNO DISCIPLINARIO</v>
      </c>
      <c r="AE187" s="59" t="s">
        <v>814</v>
      </c>
      <c r="AF187" s="268">
        <f>VLOOKUP(AA187,'PLAN INDICATIVO ORIGINAL '!$C$13:$M$343,6,0)</f>
        <v>0.75</v>
      </c>
      <c r="AG187" s="269">
        <f>VLOOKUP(AA187,'PLAN INDICATIVO ORIGINAL '!$C$13:$M$343,7,0)</f>
        <v>0.25</v>
      </c>
      <c r="AH187" s="269">
        <f>VLOOKUP(AA187,'PLAN INDICATIVO ORIGINAL '!$C$13:$M$343,8,0)</f>
        <v>0</v>
      </c>
      <c r="AI187" s="269">
        <f>VLOOKUP(AA187,'PLAN INDICATIVO ORIGINAL '!$C$13:$M$343,9,0)</f>
        <v>0</v>
      </c>
      <c r="AJ187" s="269">
        <f>VLOOKUP(AA187,'PLAN INDICATIVO ORIGINAL '!$C$13:$M$343,10,0)</f>
        <v>1</v>
      </c>
      <c r="AK187" s="269" t="str">
        <f>VLOOKUP(AA187,'PLAN INDICATIVO ORIGINAL '!$C$13:$M$343,11,0)</f>
        <v>Porcentaje</v>
      </c>
      <c r="AL187" s="262" t="e">
        <f>VLOOKUP(AA187,'PLAN INDICATIVO ORIGINAL '!$C$13:$M$343,12,0)</f>
        <v>#REF!</v>
      </c>
      <c r="AM187" s="270">
        <f t="shared" ref="AM187:AR187" si="350">+AF187*100</f>
        <v>75</v>
      </c>
      <c r="AN187" s="270">
        <f t="shared" si="350"/>
        <v>25</v>
      </c>
      <c r="AO187" s="270">
        <f t="shared" si="350"/>
        <v>0</v>
      </c>
      <c r="AP187" s="270">
        <f t="shared" si="350"/>
        <v>0</v>
      </c>
      <c r="AQ187" s="270">
        <f t="shared" si="350"/>
        <v>100</v>
      </c>
      <c r="AR187" s="270" t="e">
        <f t="shared" si="350"/>
        <v>#VALUE!</v>
      </c>
      <c r="AS187" s="264" t="s">
        <v>765</v>
      </c>
      <c r="AV187" s="214" t="s">
        <v>579</v>
      </c>
      <c r="AW187" s="214" t="s">
        <v>558</v>
      </c>
      <c r="AX187" s="214" t="s">
        <v>814</v>
      </c>
      <c r="BI187" s="254">
        <v>222</v>
      </c>
      <c r="BJ187" s="59" t="s">
        <v>127</v>
      </c>
    </row>
    <row r="188" spans="1:62" ht="52.5" customHeight="1" x14ac:dyDescent="0.25">
      <c r="A188" s="254">
        <v>224</v>
      </c>
      <c r="B188" s="254" t="str">
        <f t="shared" si="149"/>
        <v>P224</v>
      </c>
      <c r="C188" s="298" t="s">
        <v>62</v>
      </c>
      <c r="D188" s="288" t="s">
        <v>417</v>
      </c>
      <c r="E188" s="284" t="str">
        <f>+'PLAN INDICATIVO ORIGINAL '!$D$171</f>
        <v>GESTIÓN INSTITUCIONAL, JURIDICA Y DEFENSA</v>
      </c>
      <c r="F188" s="256" t="str">
        <f>+'PLAN INDICATIVO ORIGINAL '!$D$172</f>
        <v>PLANEACIÓN Y GESTIÓN</v>
      </c>
      <c r="G188" s="256" t="s">
        <v>549</v>
      </c>
      <c r="H188" s="297" t="str">
        <f>+'PLAN INDICATIVO ORIGINAL '!$D$228</f>
        <v xml:space="preserve">Realizar asesoría jurídica y orientar las políticas a nivel nacional sobre la aplicación de normas jurídicas para la defensa judicial y directrices normativas del Inpec. </v>
      </c>
      <c r="I188" s="256" t="s">
        <v>813</v>
      </c>
      <c r="J188" s="265" t="str">
        <f>+'PLAN INDICATIVO ORIGINAL '!$D$229</f>
        <v>JURIDICA Y DEFENSA</v>
      </c>
      <c r="K188" s="265" t="s">
        <v>767</v>
      </c>
      <c r="L188" s="142" t="str">
        <f>+'PLAN INDICATIVO ORIGINAL '!$C$230</f>
        <v>I30</v>
      </c>
      <c r="M188" s="188" t="str">
        <f>+'PLAN INDICATIVO ORIGINAL '!$E$230</f>
        <v>Porcentaje de procesos disciplinarios resueltos</v>
      </c>
      <c r="N188" s="267">
        <f>VLOOKUP(L188,'PLAN INDICATIVO ORIGINAL '!$C$13:$M$343,6,0)</f>
        <v>0.85</v>
      </c>
      <c r="O188" s="267">
        <f>VLOOKUP(L188,'PLAN INDICATIVO ORIGINAL '!$C$13:$M$343,7,0)</f>
        <v>0.88</v>
      </c>
      <c r="P188" s="267">
        <f>VLOOKUP(L188,'PLAN INDICATIVO ORIGINAL '!$C$13:$M$343,8,0)</f>
        <v>0.91</v>
      </c>
      <c r="Q188" s="267">
        <f>VLOOKUP(L188,'PLAN INDICATIVO ORIGINAL '!$C$13:$M$343,9,0)</f>
        <v>0.94</v>
      </c>
      <c r="R188" s="267">
        <f>VLOOKUP(L188,'PLAN INDICATIVO ORIGINAL '!$C$13:$M$343,10,0)</f>
        <v>0.94</v>
      </c>
      <c r="S188" s="267" t="str">
        <f>VLOOKUP(L188,'PLAN INDICATIVO ORIGINAL '!$C$13:$M$343,11,0)</f>
        <v>Porcentaje</v>
      </c>
      <c r="T188" s="259" t="e">
        <f>VLOOKUP(L188,'PLAN INDICATIVO ORIGINAL '!$C$13:$M$343,12,0)</f>
        <v>#REF!</v>
      </c>
      <c r="U188" s="259">
        <f t="shared" ref="U188:Z188" si="351">+N188*100</f>
        <v>85</v>
      </c>
      <c r="V188" s="259">
        <f t="shared" si="351"/>
        <v>88</v>
      </c>
      <c r="W188" s="259">
        <f t="shared" si="351"/>
        <v>91</v>
      </c>
      <c r="X188" s="259">
        <f t="shared" si="351"/>
        <v>94</v>
      </c>
      <c r="Y188" s="259">
        <f t="shared" si="351"/>
        <v>94</v>
      </c>
      <c r="Z188" s="259" t="e">
        <f t="shared" si="351"/>
        <v>#VALUE!</v>
      </c>
      <c r="AA188" s="115" t="str">
        <f>+'PLAN INDICATIVO ORIGINAL '!C242</f>
        <v>P224</v>
      </c>
      <c r="AB188" s="254" t="str">
        <f>+'PLAN INDICATIVO ORIGINAL '!D242</f>
        <v xml:space="preserve">Quejas e informes radicados a la oficina de control interno disciplinario, tramitadas en un término máximo de 30 días </v>
      </c>
      <c r="AC188" s="59" t="str">
        <f>VLOOKUP(AB188,'PLAN INDICATIVO ORIGINAL '!$D$12:$F$313,3,0)</f>
        <v>OFICINA DE CONTROL INTERNO DISCIPLINARIO</v>
      </c>
      <c r="AD188" s="59" t="str">
        <f>VLOOKUP(AB188,'PLAN INDICATIVO ORIGINAL '!$D$12:$F$313,3,0)</f>
        <v>OFICINA DE CONTROL INTERNO DISCIPLINARIO</v>
      </c>
      <c r="AE188" s="59" t="s">
        <v>814</v>
      </c>
      <c r="AF188" s="268">
        <f>VLOOKUP(AA188,'PLAN INDICATIVO ORIGINAL '!$C$13:$M$343,6,0)</f>
        <v>1</v>
      </c>
      <c r="AG188" s="269">
        <f>VLOOKUP(AA188,'PLAN INDICATIVO ORIGINAL '!$C$13:$M$343,7,0)</f>
        <v>1</v>
      </c>
      <c r="AH188" s="269">
        <f>VLOOKUP(AA188,'PLAN INDICATIVO ORIGINAL '!$C$13:$M$343,8,0)</f>
        <v>1</v>
      </c>
      <c r="AI188" s="269">
        <f>VLOOKUP(AA188,'PLAN INDICATIVO ORIGINAL '!$C$13:$M$343,9,0)</f>
        <v>1</v>
      </c>
      <c r="AJ188" s="269">
        <f>VLOOKUP(AA188,'PLAN INDICATIVO ORIGINAL '!$C$13:$M$343,10,0)</f>
        <v>1</v>
      </c>
      <c r="AK188" s="269" t="str">
        <f>VLOOKUP(AA188,'PLAN INDICATIVO ORIGINAL '!$C$13:$M$343,11,0)</f>
        <v>Porcentaje</v>
      </c>
      <c r="AL188" s="262" t="e">
        <f>VLOOKUP(AA188,'PLAN INDICATIVO ORIGINAL '!$C$13:$M$343,12,0)</f>
        <v>#REF!</v>
      </c>
      <c r="AM188" s="270">
        <f t="shared" ref="AM188:AR188" si="352">+AF188*100</f>
        <v>100</v>
      </c>
      <c r="AN188" s="270">
        <f t="shared" si="352"/>
        <v>100</v>
      </c>
      <c r="AO188" s="270">
        <f t="shared" si="352"/>
        <v>100</v>
      </c>
      <c r="AP188" s="270">
        <f t="shared" si="352"/>
        <v>100</v>
      </c>
      <c r="AQ188" s="270">
        <f t="shared" si="352"/>
        <v>100</v>
      </c>
      <c r="AR188" s="270" t="e">
        <f t="shared" si="352"/>
        <v>#VALUE!</v>
      </c>
      <c r="AS188" s="264" t="s">
        <v>765</v>
      </c>
      <c r="AV188" s="214" t="s">
        <v>581</v>
      </c>
      <c r="AW188" s="214" t="s">
        <v>558</v>
      </c>
      <c r="AX188" s="214" t="s">
        <v>814</v>
      </c>
      <c r="BI188" s="254">
        <v>225</v>
      </c>
      <c r="BJ188" s="59" t="s">
        <v>558</v>
      </c>
    </row>
    <row r="189" spans="1:62" ht="51.75" customHeight="1" x14ac:dyDescent="0.25">
      <c r="A189" s="254">
        <v>222</v>
      </c>
      <c r="B189" s="254" t="str">
        <f t="shared" si="149"/>
        <v>P222</v>
      </c>
      <c r="C189" s="127" t="s">
        <v>36</v>
      </c>
      <c r="D189" s="288" t="s">
        <v>417</v>
      </c>
      <c r="E189" s="284" t="str">
        <f>+'PLAN INDICATIVO ORIGINAL '!$D$171</f>
        <v>GESTIÓN INSTITUCIONAL, JURIDICA Y DEFENSA</v>
      </c>
      <c r="F189" s="256" t="str">
        <f>+'PLAN INDICATIVO ORIGINAL '!$D$172</f>
        <v>PLANEACIÓN Y GESTIÓN</v>
      </c>
      <c r="G189" s="256" t="s">
        <v>549</v>
      </c>
      <c r="H189" s="297" t="str">
        <f>+'PLAN INDICATIVO ORIGINAL '!$D$228</f>
        <v xml:space="preserve">Realizar asesoría jurídica y orientar las políticas a nivel nacional sobre la aplicación de normas jurídicas para la defensa judicial y directrices normativas del Inpec. </v>
      </c>
      <c r="I189" s="256" t="s">
        <v>813</v>
      </c>
      <c r="J189" s="265" t="str">
        <f>+'PLAN INDICATIVO ORIGINAL '!$D$229</f>
        <v>JURIDICA Y DEFENSA</v>
      </c>
      <c r="K189" s="142" t="s">
        <v>763</v>
      </c>
      <c r="L189" s="142"/>
      <c r="M189" s="258"/>
      <c r="N189" s="259"/>
      <c r="O189" s="259"/>
      <c r="P189" s="259"/>
      <c r="Q189" s="259"/>
      <c r="R189" s="259"/>
      <c r="S189" s="259"/>
      <c r="T189" s="259" t="s">
        <v>774</v>
      </c>
      <c r="U189" s="259"/>
      <c r="V189" s="259"/>
      <c r="W189" s="259"/>
      <c r="X189" s="259"/>
      <c r="Y189" s="259"/>
      <c r="Z189" s="259" t="s">
        <v>774</v>
      </c>
      <c r="AA189" s="115" t="str">
        <f>+'PLAN INDICATIVO ORIGINAL '!C243</f>
        <v>P222</v>
      </c>
      <c r="AB189" s="254" t="str">
        <f>+'PLAN INDICATIVO ORIGINAL '!D243</f>
        <v>Proyectos de acuerdo y resoluciones sobre  las funciones del instituto con control de legalidad</v>
      </c>
      <c r="AC189" s="59" t="str">
        <f>VLOOKUP(AB189,'PLAN INDICATIVO ORIGINAL '!$D$12:$F$313,3,0)</f>
        <v>OFICINA ASESORA JURIDICA</v>
      </c>
      <c r="AD189" s="59" t="str">
        <f>VLOOKUP(AB189,'PLAN INDICATIVO ORIGINAL '!$D$12:$F$313,3,0)</f>
        <v>OFICINA ASESORA JURIDICA</v>
      </c>
      <c r="AE189" s="59" t="s">
        <v>780</v>
      </c>
      <c r="AF189" s="268">
        <f>VLOOKUP(AA189,'PLAN INDICATIVO ORIGINAL '!$C$13:$M$343,6,0)</f>
        <v>1</v>
      </c>
      <c r="AG189" s="269">
        <f>VLOOKUP(AA189,'PLAN INDICATIVO ORIGINAL '!$C$13:$M$343,7,0)</f>
        <v>1</v>
      </c>
      <c r="AH189" s="269">
        <f>VLOOKUP(AA189,'PLAN INDICATIVO ORIGINAL '!$C$13:$M$343,8,0)</f>
        <v>1</v>
      </c>
      <c r="AI189" s="269">
        <f>VLOOKUP(AA189,'PLAN INDICATIVO ORIGINAL '!$C$13:$M$343,9,0)</f>
        <v>1</v>
      </c>
      <c r="AJ189" s="269">
        <f>VLOOKUP(AA189,'PLAN INDICATIVO ORIGINAL '!$C$13:$M$343,10,0)</f>
        <v>1</v>
      </c>
      <c r="AK189" s="269" t="str">
        <f>VLOOKUP(AA189,'PLAN INDICATIVO ORIGINAL '!$C$13:$M$343,11,0)</f>
        <v>Porcentaje</v>
      </c>
      <c r="AL189" s="262" t="e">
        <f>VLOOKUP(AA189,'PLAN INDICATIVO ORIGINAL '!$C$13:$M$343,12,0)</f>
        <v>#REF!</v>
      </c>
      <c r="AM189" s="270">
        <f t="shared" ref="AM189:AR189" si="353">+AF189*100</f>
        <v>100</v>
      </c>
      <c r="AN189" s="270">
        <f t="shared" si="353"/>
        <v>100</v>
      </c>
      <c r="AO189" s="270">
        <f t="shared" si="353"/>
        <v>100</v>
      </c>
      <c r="AP189" s="270">
        <f t="shared" si="353"/>
        <v>100</v>
      </c>
      <c r="AQ189" s="270">
        <f t="shared" si="353"/>
        <v>100</v>
      </c>
      <c r="AR189" s="270" t="e">
        <f t="shared" si="353"/>
        <v>#VALUE!</v>
      </c>
      <c r="AS189" s="264" t="s">
        <v>765</v>
      </c>
      <c r="AV189" s="214" t="s">
        <v>583</v>
      </c>
      <c r="AW189" s="214" t="s">
        <v>127</v>
      </c>
      <c r="AX189" s="214" t="s">
        <v>780</v>
      </c>
      <c r="BI189" s="254">
        <v>193</v>
      </c>
      <c r="BJ189" s="59" t="s">
        <v>558</v>
      </c>
    </row>
    <row r="190" spans="1:62" ht="53.25" customHeight="1" x14ac:dyDescent="0.25">
      <c r="A190" s="254">
        <v>225</v>
      </c>
      <c r="B190" s="254" t="str">
        <f t="shared" si="149"/>
        <v>P28</v>
      </c>
      <c r="C190" s="298" t="s">
        <v>62</v>
      </c>
      <c r="D190" s="288" t="s">
        <v>417</v>
      </c>
      <c r="E190" s="284" t="str">
        <f>+'PLAN INDICATIVO ORIGINAL '!$D$171</f>
        <v>GESTIÓN INSTITUCIONAL, JURIDICA Y DEFENSA</v>
      </c>
      <c r="F190" s="256" t="str">
        <f>+'PLAN INDICATIVO ORIGINAL '!$D$172</f>
        <v>PLANEACIÓN Y GESTIÓN</v>
      </c>
      <c r="G190" s="256" t="s">
        <v>549</v>
      </c>
      <c r="H190" s="297" t="str">
        <f>+'PLAN INDICATIVO ORIGINAL '!$D$228</f>
        <v xml:space="preserve">Realizar asesoría jurídica y orientar las políticas a nivel nacional sobre la aplicación de normas jurídicas para la defensa judicial y directrices normativas del Inpec. </v>
      </c>
      <c r="I190" s="256" t="s">
        <v>813</v>
      </c>
      <c r="J190" s="265" t="str">
        <f>+'PLAN INDICATIVO ORIGINAL '!$D$229</f>
        <v>JURIDICA Y DEFENSA</v>
      </c>
      <c r="K190" s="142" t="s">
        <v>791</v>
      </c>
      <c r="L190" s="142"/>
      <c r="M190" s="299"/>
      <c r="N190" s="259"/>
      <c r="O190" s="259"/>
      <c r="P190" s="259"/>
      <c r="Q190" s="259"/>
      <c r="R190" s="259"/>
      <c r="S190" s="259"/>
      <c r="T190" s="259" t="s">
        <v>774</v>
      </c>
      <c r="U190" s="259"/>
      <c r="V190" s="259"/>
      <c r="W190" s="259"/>
      <c r="X190" s="259"/>
      <c r="Y190" s="259"/>
      <c r="Z190" s="259" t="s">
        <v>774</v>
      </c>
      <c r="AA190" s="115" t="str">
        <f>+'PLAN INDICATIVO ORIGINAL '!C244</f>
        <v>P28</v>
      </c>
      <c r="AB190" s="254" t="str">
        <f>+'PLAN INDICATIVO ORIGINAL '!D244</f>
        <v>Establecimientos de Reclusión con cobertura ampliada en el nivel de atención e intervención de las conductas reiterativas (Ausentismo laboral, ingreso de elementos prohibidos y vulneración a los Derechos Humanos)</v>
      </c>
      <c r="AC190" s="59" t="str">
        <f>VLOOKUP(AB190,'PLAN INDICATIVO ORIGINAL '!$D$12:$F$313,3,0)</f>
        <v>OFICINA DE CONTROL INTERNO DISCIPLINARIO</v>
      </c>
      <c r="AD190" s="59" t="str">
        <f>VLOOKUP(AB190,'PLAN INDICATIVO ORIGINAL '!$D$12:$F$313,3,0)</f>
        <v>OFICINA DE CONTROL INTERNO DISCIPLINARIO</v>
      </c>
      <c r="AE190" s="59" t="s">
        <v>814</v>
      </c>
      <c r="AF190" s="268">
        <f>VLOOKUP(AA190,'PLAN INDICATIVO ORIGINAL '!$C$13:$M$343,6,0)</f>
        <v>1</v>
      </c>
      <c r="AG190" s="269">
        <f>VLOOKUP(AA190,'PLAN INDICATIVO ORIGINAL '!$C$13:$M$343,7,0)</f>
        <v>1</v>
      </c>
      <c r="AH190" s="269">
        <f>VLOOKUP(AA190,'PLAN INDICATIVO ORIGINAL '!$C$13:$M$343,8,0)</f>
        <v>1</v>
      </c>
      <c r="AI190" s="269">
        <f>VLOOKUP(AA190,'PLAN INDICATIVO ORIGINAL '!$C$13:$M$343,9,0)</f>
        <v>1</v>
      </c>
      <c r="AJ190" s="269">
        <f>VLOOKUP(AA190,'PLAN INDICATIVO ORIGINAL '!$C$13:$M$343,10,0)</f>
        <v>1</v>
      </c>
      <c r="AK190" s="269" t="str">
        <f>VLOOKUP(AA190,'PLAN INDICATIVO ORIGINAL '!$C$13:$M$343,11,0)</f>
        <v>Porcentaje</v>
      </c>
      <c r="AL190" s="262" t="e">
        <f>VLOOKUP(AA190,'PLAN INDICATIVO ORIGINAL '!$C$13:$M$343,12,0)</f>
        <v>#REF!</v>
      </c>
      <c r="AM190" s="270">
        <f t="shared" ref="AM190:AR190" si="354">+AF190*100</f>
        <v>100</v>
      </c>
      <c r="AN190" s="270">
        <f t="shared" si="354"/>
        <v>100</v>
      </c>
      <c r="AO190" s="270">
        <f t="shared" si="354"/>
        <v>100</v>
      </c>
      <c r="AP190" s="270">
        <f t="shared" si="354"/>
        <v>100</v>
      </c>
      <c r="AQ190" s="270">
        <f t="shared" si="354"/>
        <v>100</v>
      </c>
      <c r="AR190" s="270" t="e">
        <f t="shared" si="354"/>
        <v>#VALUE!</v>
      </c>
      <c r="AS190" s="264" t="s">
        <v>765</v>
      </c>
      <c r="AV190" s="214" t="s">
        <v>585</v>
      </c>
      <c r="AW190" s="214" t="s">
        <v>558</v>
      </c>
      <c r="AX190" s="214" t="s">
        <v>814</v>
      </c>
      <c r="BI190" s="254">
        <v>185</v>
      </c>
      <c r="BJ190" s="59" t="s">
        <v>127</v>
      </c>
    </row>
    <row r="191" spans="1:62" ht="52.5" customHeight="1" x14ac:dyDescent="0.25">
      <c r="A191" s="254">
        <v>193</v>
      </c>
      <c r="B191" s="254" t="str">
        <f t="shared" si="149"/>
        <v>P193</v>
      </c>
      <c r="C191" s="298" t="s">
        <v>62</v>
      </c>
      <c r="D191" s="288" t="s">
        <v>417</v>
      </c>
      <c r="E191" s="284" t="str">
        <f>+'PLAN INDICATIVO ORIGINAL '!$D$171</f>
        <v>GESTIÓN INSTITUCIONAL, JURIDICA Y DEFENSA</v>
      </c>
      <c r="F191" s="256" t="str">
        <f>+'PLAN INDICATIVO ORIGINAL '!$D$172</f>
        <v>PLANEACIÓN Y GESTIÓN</v>
      </c>
      <c r="G191" s="256" t="s">
        <v>549</v>
      </c>
      <c r="H191" s="297" t="str">
        <f>+'PLAN INDICATIVO ORIGINAL '!$D$228</f>
        <v xml:space="preserve">Realizar asesoría jurídica y orientar las políticas a nivel nacional sobre la aplicación de normas jurídicas para la defensa judicial y directrices normativas del Inpec. </v>
      </c>
      <c r="I191" s="256" t="s">
        <v>813</v>
      </c>
      <c r="J191" s="265" t="str">
        <f>+'PLAN INDICATIVO ORIGINAL '!$D$229</f>
        <v>JURIDICA Y DEFENSA</v>
      </c>
      <c r="K191" s="142"/>
      <c r="L191" s="142"/>
      <c r="M191" s="299"/>
      <c r="N191" s="259"/>
      <c r="O191" s="259"/>
      <c r="P191" s="259"/>
      <c r="Q191" s="259"/>
      <c r="R191" s="259"/>
      <c r="S191" s="259"/>
      <c r="T191" s="259" t="s">
        <v>774</v>
      </c>
      <c r="U191" s="259"/>
      <c r="V191" s="259"/>
      <c r="W191" s="259"/>
      <c r="X191" s="259"/>
      <c r="Y191" s="259"/>
      <c r="Z191" s="259" t="s">
        <v>774</v>
      </c>
      <c r="AA191" s="254" t="str">
        <f>+'PLAN INDICATIVO ORIGINAL '!C245</f>
        <v>P193</v>
      </c>
      <c r="AB191" s="254" t="str">
        <f>+'PLAN INDICATIVO ORIGINAL '!D245</f>
        <v>Plan Nacional de Prevención integral para los funcionarios del Instituto Nacional Penitenciario y Carcelario INPEC implementado.</v>
      </c>
      <c r="AC191" s="59" t="str">
        <f>VLOOKUP(AB191,'PLAN INDICATIVO ORIGINAL '!$D$12:$F$313,3,0)</f>
        <v>OFICINA DE CONTROL INTERNO DISCIPLINARIO</v>
      </c>
      <c r="AD191" s="59" t="str">
        <f>VLOOKUP(AB191,'PLAN INDICATIVO ORIGINAL '!$D$12:$F$313,3,0)</f>
        <v>OFICINA DE CONTROL INTERNO DISCIPLINARIO</v>
      </c>
      <c r="AE191" s="59" t="s">
        <v>814</v>
      </c>
      <c r="AF191" s="268">
        <f>VLOOKUP(AA191,'PLAN INDICATIVO ORIGINAL '!$C$13:$M$343,6,0)</f>
        <v>0</v>
      </c>
      <c r="AG191" s="269">
        <f>VLOOKUP(AA191,'PLAN INDICATIVO ORIGINAL '!$C$13:$M$343,7,0)</f>
        <v>0.5</v>
      </c>
      <c r="AH191" s="269">
        <f>VLOOKUP(AA191,'PLAN INDICATIVO ORIGINAL '!$C$13:$M$343,8,0)</f>
        <v>0.5</v>
      </c>
      <c r="AI191" s="269">
        <f>VLOOKUP(AA191,'PLAN INDICATIVO ORIGINAL '!$C$13:$M$343,9,0)</f>
        <v>0</v>
      </c>
      <c r="AJ191" s="269">
        <f>VLOOKUP(AA191,'PLAN INDICATIVO ORIGINAL '!$C$13:$M$343,10,0)</f>
        <v>1</v>
      </c>
      <c r="AK191" s="269" t="str">
        <f>VLOOKUP(AA191,'PLAN INDICATIVO ORIGINAL '!$C$13:$M$343,11,0)</f>
        <v>Porcentaje</v>
      </c>
      <c r="AL191" s="262" t="e">
        <f>VLOOKUP(AA191,'PLAN INDICATIVO ORIGINAL '!$C$13:$M$343,12,0)</f>
        <v>#REF!</v>
      </c>
      <c r="AM191" s="270">
        <f t="shared" ref="AM191:AR191" si="355">+AF191*100</f>
        <v>0</v>
      </c>
      <c r="AN191" s="270">
        <f t="shared" si="355"/>
        <v>50</v>
      </c>
      <c r="AO191" s="270">
        <f t="shared" si="355"/>
        <v>50</v>
      </c>
      <c r="AP191" s="270">
        <f t="shared" si="355"/>
        <v>0</v>
      </c>
      <c r="AQ191" s="270">
        <f t="shared" si="355"/>
        <v>100</v>
      </c>
      <c r="AR191" s="270" t="e">
        <f t="shared" si="355"/>
        <v>#VALUE!</v>
      </c>
      <c r="AS191" s="264" t="s">
        <v>765</v>
      </c>
      <c r="AV191" s="214" t="s">
        <v>587</v>
      </c>
      <c r="AW191" s="214" t="s">
        <v>558</v>
      </c>
      <c r="AX191" s="214" t="s">
        <v>814</v>
      </c>
      <c r="BI191" s="254">
        <v>200</v>
      </c>
      <c r="BJ191" s="59" t="s">
        <v>558</v>
      </c>
    </row>
    <row r="192" spans="1:62" ht="52.5" customHeight="1" x14ac:dyDescent="0.25">
      <c r="A192" s="254">
        <v>185</v>
      </c>
      <c r="B192" s="254" t="str">
        <f t="shared" si="149"/>
        <v>P185</v>
      </c>
      <c r="C192" s="127" t="s">
        <v>36</v>
      </c>
      <c r="D192" s="288" t="s">
        <v>417</v>
      </c>
      <c r="E192" s="284" t="str">
        <f>+'PLAN INDICATIVO ORIGINAL '!$D$171</f>
        <v>GESTIÓN INSTITUCIONAL, JURIDICA Y DEFENSA</v>
      </c>
      <c r="F192" s="256" t="str">
        <f>+'PLAN INDICATIVO ORIGINAL '!$D$172</f>
        <v>PLANEACIÓN Y GESTIÓN</v>
      </c>
      <c r="G192" s="256" t="s">
        <v>549</v>
      </c>
      <c r="H192" s="297" t="str">
        <f>+'PLAN INDICATIVO ORIGINAL '!$D$228</f>
        <v xml:space="preserve">Realizar asesoría jurídica y orientar las políticas a nivel nacional sobre la aplicación de normas jurídicas para la defensa judicial y directrices normativas del Inpec. </v>
      </c>
      <c r="I192" s="256" t="s">
        <v>813</v>
      </c>
      <c r="J192" s="265" t="str">
        <f>+'PLAN INDICATIVO ORIGINAL '!$D$229</f>
        <v>JURIDICA Y DEFENSA</v>
      </c>
      <c r="K192" s="142"/>
      <c r="L192" s="142"/>
      <c r="M192" s="299"/>
      <c r="N192" s="259"/>
      <c r="O192" s="259"/>
      <c r="P192" s="259"/>
      <c r="Q192" s="259"/>
      <c r="R192" s="259"/>
      <c r="S192" s="259"/>
      <c r="T192" s="259" t="s">
        <v>774</v>
      </c>
      <c r="U192" s="259"/>
      <c r="V192" s="259"/>
      <c r="W192" s="259"/>
      <c r="X192" s="259"/>
      <c r="Y192" s="259"/>
      <c r="Z192" s="259" t="s">
        <v>774</v>
      </c>
      <c r="AA192" s="115" t="str">
        <f>+'PLAN INDICATIVO ORIGINAL '!C246</f>
        <v>P185</v>
      </c>
      <c r="AB192" s="254" t="str">
        <f>+'PLAN INDICATIVO ORIGINAL '!D246</f>
        <v>Proceso de identificación, medición y control de riesgos jurídicos del Instituto elaborado</v>
      </c>
      <c r="AC192" s="59" t="str">
        <f>VLOOKUP(AB192,'PLAN INDICATIVO ORIGINAL '!$D$12:$F$313,3,0)</f>
        <v>OFICINA ASESORA JURIDICA</v>
      </c>
      <c r="AD192" s="59" t="str">
        <f>VLOOKUP(AB192,'PLAN INDICATIVO ORIGINAL '!$D$12:$F$313,3,0)</f>
        <v>OFICINA ASESORA JURIDICA</v>
      </c>
      <c r="AE192" s="59" t="s">
        <v>780</v>
      </c>
      <c r="AF192" s="268">
        <f>VLOOKUP(AA192,'PLAN INDICATIVO ORIGINAL '!$C$13:$M$343,6,0)</f>
        <v>1</v>
      </c>
      <c r="AG192" s="269">
        <f>VLOOKUP(AA192,'PLAN INDICATIVO ORIGINAL '!$C$13:$M$343,7,0)</f>
        <v>0</v>
      </c>
      <c r="AH192" s="269">
        <f>VLOOKUP(AA192,'PLAN INDICATIVO ORIGINAL '!$C$13:$M$343,8,0)</f>
        <v>0</v>
      </c>
      <c r="AI192" s="269">
        <f>VLOOKUP(AA192,'PLAN INDICATIVO ORIGINAL '!$C$13:$M$343,9,0)</f>
        <v>0</v>
      </c>
      <c r="AJ192" s="269">
        <f>VLOOKUP(AA192,'PLAN INDICATIVO ORIGINAL '!$C$13:$M$343,10,0)</f>
        <v>1</v>
      </c>
      <c r="AK192" s="269" t="str">
        <f>VLOOKUP(AA192,'PLAN INDICATIVO ORIGINAL '!$C$13:$M$343,11,0)</f>
        <v>Porcentaje</v>
      </c>
      <c r="AL192" s="262" t="e">
        <f>VLOOKUP(AA192,'PLAN INDICATIVO ORIGINAL '!$C$13:$M$343,12,0)</f>
        <v>#REF!</v>
      </c>
      <c r="AM192" s="270">
        <f t="shared" ref="AM192:AR192" si="356">+AF192*100</f>
        <v>100</v>
      </c>
      <c r="AN192" s="270">
        <f t="shared" si="356"/>
        <v>0</v>
      </c>
      <c r="AO192" s="270">
        <f t="shared" si="356"/>
        <v>0</v>
      </c>
      <c r="AP192" s="270">
        <f t="shared" si="356"/>
        <v>0</v>
      </c>
      <c r="AQ192" s="270">
        <f t="shared" si="356"/>
        <v>100</v>
      </c>
      <c r="AR192" s="270" t="e">
        <f t="shared" si="356"/>
        <v>#VALUE!</v>
      </c>
      <c r="AS192" s="264" t="s">
        <v>765</v>
      </c>
      <c r="AV192" s="214" t="s">
        <v>589</v>
      </c>
      <c r="AW192" s="214" t="s">
        <v>127</v>
      </c>
      <c r="AX192" s="214" t="s">
        <v>780</v>
      </c>
      <c r="BI192" s="254">
        <v>220</v>
      </c>
      <c r="BJ192" s="59" t="s">
        <v>558</v>
      </c>
    </row>
    <row r="193" spans="1:62" ht="51.75" customHeight="1" x14ac:dyDescent="0.25">
      <c r="A193" s="254">
        <v>200</v>
      </c>
      <c r="B193" s="254" t="str">
        <f t="shared" si="149"/>
        <v>P200</v>
      </c>
      <c r="C193" s="127" t="s">
        <v>36</v>
      </c>
      <c r="D193" s="288" t="s">
        <v>417</v>
      </c>
      <c r="E193" s="284" t="str">
        <f>+'PLAN INDICATIVO ORIGINAL '!$D$171</f>
        <v>GESTIÓN INSTITUCIONAL, JURIDICA Y DEFENSA</v>
      </c>
      <c r="F193" s="256" t="str">
        <f>+'PLAN INDICATIVO ORIGINAL '!$D$172</f>
        <v>PLANEACIÓN Y GESTIÓN</v>
      </c>
      <c r="G193" s="256" t="s">
        <v>549</v>
      </c>
      <c r="H193" s="297" t="str">
        <f>+'PLAN INDICATIVO ORIGINAL '!$D$228</f>
        <v xml:space="preserve">Realizar asesoría jurídica y orientar las políticas a nivel nacional sobre la aplicación de normas jurídicas para la defensa judicial y directrices normativas del Inpec. </v>
      </c>
      <c r="I193" s="256" t="s">
        <v>813</v>
      </c>
      <c r="J193" s="265" t="str">
        <f>+'PLAN INDICATIVO ORIGINAL '!$D$229</f>
        <v>JURIDICA Y DEFENSA</v>
      </c>
      <c r="K193" s="142" t="s">
        <v>763</v>
      </c>
      <c r="L193" s="142"/>
      <c r="M193" s="299"/>
      <c r="N193" s="259"/>
      <c r="O193" s="259"/>
      <c r="P193" s="259"/>
      <c r="Q193" s="259"/>
      <c r="R193" s="259"/>
      <c r="S193" s="259"/>
      <c r="T193" s="259" t="s">
        <v>774</v>
      </c>
      <c r="U193" s="259"/>
      <c r="V193" s="259"/>
      <c r="W193" s="259"/>
      <c r="X193" s="259"/>
      <c r="Y193" s="259"/>
      <c r="Z193" s="259" t="s">
        <v>774</v>
      </c>
      <c r="AA193" s="115" t="str">
        <f>+'PLAN INDICATIVO ORIGINAL '!C247</f>
        <v>P200</v>
      </c>
      <c r="AB193" s="254" t="str">
        <f>+'PLAN INDICATIVO ORIGINAL '!D247</f>
        <v>Información reportada en el SIID depurada en su totalidad</v>
      </c>
      <c r="AC193" s="59" t="str">
        <f>VLOOKUP(AB193,'PLAN INDICATIVO ORIGINAL '!$D$12:$F$313,3,0)</f>
        <v>OFICINA DE CONTROL INTERNO DISCIPLINARIO</v>
      </c>
      <c r="AD193" s="59" t="str">
        <f>VLOOKUP(AB193,'PLAN INDICATIVO ORIGINAL '!$D$12:$F$313,3,0)</f>
        <v>OFICINA DE CONTROL INTERNO DISCIPLINARIO</v>
      </c>
      <c r="AE193" s="59" t="s">
        <v>814</v>
      </c>
      <c r="AF193" s="268">
        <f>VLOOKUP(AA193,'PLAN INDICATIVO ORIGINAL '!$C$13:$M$343,6,0)</f>
        <v>0.75</v>
      </c>
      <c r="AG193" s="269">
        <f>VLOOKUP(AA193,'PLAN INDICATIVO ORIGINAL '!$C$13:$M$343,7,0)</f>
        <v>1</v>
      </c>
      <c r="AH193" s="269">
        <f>VLOOKUP(AA193,'PLAN INDICATIVO ORIGINAL '!$C$13:$M$343,8,0)</f>
        <v>0</v>
      </c>
      <c r="AI193" s="269">
        <f>VLOOKUP(AA193,'PLAN INDICATIVO ORIGINAL '!$C$13:$M$343,9,0)</f>
        <v>0</v>
      </c>
      <c r="AJ193" s="269">
        <f>VLOOKUP(AA193,'PLAN INDICATIVO ORIGINAL '!$C$13:$M$343,10,0)</f>
        <v>1</v>
      </c>
      <c r="AK193" s="269" t="str">
        <f>VLOOKUP(AA193,'PLAN INDICATIVO ORIGINAL '!$C$13:$M$343,11,0)</f>
        <v>Porcentaje</v>
      </c>
      <c r="AL193" s="262" t="e">
        <f>VLOOKUP(AA193,'PLAN INDICATIVO ORIGINAL '!$C$13:$M$343,12,0)</f>
        <v>#REF!</v>
      </c>
      <c r="AM193" s="270">
        <f>+AF193*100</f>
        <v>75</v>
      </c>
      <c r="AN193" s="270">
        <v>100</v>
      </c>
      <c r="AO193" s="270">
        <v>0</v>
      </c>
      <c r="AP193" s="270">
        <f t="shared" ref="AP193:AR194" si="357">+AI193*100</f>
        <v>0</v>
      </c>
      <c r="AQ193" s="270">
        <f t="shared" si="357"/>
        <v>100</v>
      </c>
      <c r="AR193" s="270" t="e">
        <f t="shared" si="357"/>
        <v>#VALUE!</v>
      </c>
      <c r="AS193" s="264" t="s">
        <v>765</v>
      </c>
      <c r="AV193" s="214" t="s">
        <v>591</v>
      </c>
      <c r="AW193" s="214" t="s">
        <v>558</v>
      </c>
      <c r="AX193" s="214" t="s">
        <v>814</v>
      </c>
      <c r="BI193" s="254">
        <v>226</v>
      </c>
      <c r="BJ193" s="59" t="s">
        <v>598</v>
      </c>
    </row>
    <row r="194" spans="1:62" ht="51.75" customHeight="1" x14ac:dyDescent="0.25">
      <c r="A194" s="254">
        <v>220</v>
      </c>
      <c r="B194" s="254" t="str">
        <f t="shared" si="149"/>
        <v>P220</v>
      </c>
      <c r="C194" s="127" t="s">
        <v>36</v>
      </c>
      <c r="D194" s="288" t="s">
        <v>417</v>
      </c>
      <c r="E194" s="284" t="str">
        <f>+'PLAN INDICATIVO ORIGINAL '!$D$171</f>
        <v>GESTIÓN INSTITUCIONAL, JURIDICA Y DEFENSA</v>
      </c>
      <c r="F194" s="256" t="str">
        <f>+'PLAN INDICATIVO ORIGINAL '!$D$172</f>
        <v>PLANEACIÓN Y GESTIÓN</v>
      </c>
      <c r="G194" s="256" t="s">
        <v>549</v>
      </c>
      <c r="H194" s="297" t="str">
        <f>+'PLAN INDICATIVO ORIGINAL '!$D$228</f>
        <v xml:space="preserve">Realizar asesoría jurídica y orientar las políticas a nivel nacional sobre la aplicación de normas jurídicas para la defensa judicial y directrices normativas del Inpec. </v>
      </c>
      <c r="I194" s="256" t="s">
        <v>813</v>
      </c>
      <c r="J194" s="265" t="str">
        <f>+'PLAN INDICATIVO ORIGINAL '!$D$229</f>
        <v>JURIDICA Y DEFENSA</v>
      </c>
      <c r="K194" s="142" t="s">
        <v>763</v>
      </c>
      <c r="L194" s="142"/>
      <c r="M194" s="299"/>
      <c r="N194" s="259"/>
      <c r="O194" s="259"/>
      <c r="P194" s="259"/>
      <c r="Q194" s="259"/>
      <c r="R194" s="259"/>
      <c r="S194" s="259"/>
      <c r="T194" s="259" t="s">
        <v>774</v>
      </c>
      <c r="U194" s="259"/>
      <c r="V194" s="259"/>
      <c r="W194" s="259"/>
      <c r="X194" s="259"/>
      <c r="Y194" s="259"/>
      <c r="Z194" s="259" t="s">
        <v>774</v>
      </c>
      <c r="AA194" s="300" t="s">
        <v>593</v>
      </c>
      <c r="AB194" s="301" t="s">
        <v>594</v>
      </c>
      <c r="AC194" s="59" t="str">
        <f>VLOOKUP(AB194,'PLAN INDICATIVO ORIGINAL '!$D$12:$F$313,3,0)</f>
        <v>OFICINA DE CONTROL INTERNO DISCIPLINARIO</v>
      </c>
      <c r="AD194" s="59" t="str">
        <f>VLOOKUP(AB194,'PLAN INDICATIVO ORIGINAL '!$D$12:$F$313,3,0)</f>
        <v>OFICINA DE CONTROL INTERNO DISCIPLINARIO</v>
      </c>
      <c r="AE194" s="59" t="s">
        <v>814</v>
      </c>
      <c r="AF194" s="268">
        <f>VLOOKUP(AA194,'PLAN INDICATIVO ORIGINAL '!$C$13:$M$343,6,0)</f>
        <v>1</v>
      </c>
      <c r="AG194" s="269">
        <f>VLOOKUP(AA194,'PLAN INDICATIVO ORIGINAL '!$C$13:$M$343,7,0)</f>
        <v>1</v>
      </c>
      <c r="AH194" s="269">
        <f>VLOOKUP(AA194,'PLAN INDICATIVO ORIGINAL '!$C$13:$M$343,8,0)</f>
        <v>1</v>
      </c>
      <c r="AI194" s="269">
        <f>VLOOKUP(AA194,'PLAN INDICATIVO ORIGINAL '!$C$13:$M$343,9,0)</f>
        <v>1</v>
      </c>
      <c r="AJ194" s="269">
        <f>VLOOKUP(AA194,'PLAN INDICATIVO ORIGINAL '!$C$13:$M$343,10,0)</f>
        <v>1</v>
      </c>
      <c r="AK194" s="269" t="str">
        <f>VLOOKUP(AA194,'PLAN INDICATIVO ORIGINAL '!$C$13:$M$343,11,0)</f>
        <v>Porcentaje</v>
      </c>
      <c r="AL194" s="262" t="e">
        <f>VLOOKUP(AA194,'PLAN INDICATIVO ORIGINAL '!$C$13:$M$343,12,0)</f>
        <v>#REF!</v>
      </c>
      <c r="AM194" s="270">
        <f>+AF194*100</f>
        <v>100</v>
      </c>
      <c r="AN194" s="270">
        <f>+AG194*100</f>
        <v>100</v>
      </c>
      <c r="AO194" s="270">
        <f>+AH194*100</f>
        <v>100</v>
      </c>
      <c r="AP194" s="270">
        <f t="shared" si="357"/>
        <v>100</v>
      </c>
      <c r="AQ194" s="270">
        <f t="shared" si="357"/>
        <v>100</v>
      </c>
      <c r="AR194" s="270" t="e">
        <f t="shared" si="357"/>
        <v>#VALUE!</v>
      </c>
      <c r="AS194" s="264" t="s">
        <v>765</v>
      </c>
      <c r="AV194" s="214" t="s">
        <v>593</v>
      </c>
      <c r="AW194" s="214" t="s">
        <v>558</v>
      </c>
      <c r="AX194" s="214" t="s">
        <v>814</v>
      </c>
      <c r="BI194" s="254">
        <v>227</v>
      </c>
      <c r="BJ194" s="59" t="s">
        <v>598</v>
      </c>
    </row>
    <row r="195" spans="1:62" ht="51.75" customHeight="1" x14ac:dyDescent="0.25">
      <c r="A195" s="254">
        <v>226</v>
      </c>
      <c r="B195" s="254" t="str">
        <f t="shared" si="149"/>
        <v>P226</v>
      </c>
      <c r="C195" s="121" t="s">
        <v>33</v>
      </c>
      <c r="D195" s="288" t="s">
        <v>596</v>
      </c>
      <c r="E195" s="284" t="str">
        <f>+'PLAN INDICATIVO ORIGINAL '!$D$249</f>
        <v>PROMOCIÓN DE LOS DERECHOS HUMANOS</v>
      </c>
      <c r="F195" s="256" t="str">
        <f>+'PLAN INDICATIVO ORIGINAL '!$D$250</f>
        <v>DERECHOS HUMANOS</v>
      </c>
      <c r="G195" s="256" t="s">
        <v>603</v>
      </c>
      <c r="H195" s="257" t="str">
        <f>+'PLAN INDICATIVO ORIGINAL '!$D$251</f>
        <v xml:space="preserve">Contribuir a la protección y el fomento de los derechos humanos de la población privada de la libertad en la prestación de los servicios penitenciarios y carcelarios. </v>
      </c>
      <c r="I195" s="257" t="s">
        <v>815</v>
      </c>
      <c r="J195" s="265" t="str">
        <f>+'PLAN INDICATIVO ORIGINAL '!$D$252</f>
        <v>PROMOCIÓN DE LOS DERECHOS HUMANOS</v>
      </c>
      <c r="K195" s="265" t="s">
        <v>767</v>
      </c>
      <c r="L195" s="142" t="s">
        <v>606</v>
      </c>
      <c r="M195" s="266" t="str">
        <f>+'PLAN INDICATIVO ORIGINAL '!$E$252</f>
        <v>Número de herramientas  realizadas para la Promoción de los Derechos Humanos</v>
      </c>
      <c r="N195" s="259">
        <f>VLOOKUP(L195,'PLAN INDICATIVO ORIGINAL '!$C$13:$M$343,6,0)</f>
        <v>10</v>
      </c>
      <c r="O195" s="259">
        <f>VLOOKUP(L195,'PLAN INDICATIVO ORIGINAL '!$C$13:$M$343,7,0)</f>
        <v>11</v>
      </c>
      <c r="P195" s="259">
        <f>VLOOKUP(L195,'PLAN INDICATIVO ORIGINAL '!$C$13:$M$343,8,0)</f>
        <v>10</v>
      </c>
      <c r="Q195" s="259">
        <f>VLOOKUP(L195,'PLAN INDICATIVO ORIGINAL '!$C$13:$M$343,9,0)</f>
        <v>10</v>
      </c>
      <c r="R195" s="259">
        <f>VLOOKUP(L195,'PLAN INDICATIVO ORIGINAL '!$C$13:$M$343,10,0)</f>
        <v>41</v>
      </c>
      <c r="S195" s="259" t="str">
        <f>VLOOKUP(L195,'PLAN INDICATIVO ORIGINAL '!$C$13:$M$343,11,0)</f>
        <v>Número</v>
      </c>
      <c r="T195" s="259" t="e">
        <f>VLOOKUP(L195,'PLAN INDICATIVO ORIGINAL '!$C$13:$M$343,12,0)</f>
        <v>#REF!</v>
      </c>
      <c r="U195" s="259">
        <f t="shared" ref="U195:Z195" si="358">+N195</f>
        <v>10</v>
      </c>
      <c r="V195" s="259">
        <f t="shared" si="358"/>
        <v>11</v>
      </c>
      <c r="W195" s="259">
        <f t="shared" si="358"/>
        <v>10</v>
      </c>
      <c r="X195" s="259">
        <f t="shared" si="358"/>
        <v>10</v>
      </c>
      <c r="Y195" s="259">
        <f t="shared" si="358"/>
        <v>41</v>
      </c>
      <c r="Z195" s="259" t="str">
        <f t="shared" si="358"/>
        <v>Número</v>
      </c>
      <c r="AA195" s="115" t="str">
        <f>+'PLAN INDICATIVO ORIGINAL '!C253</f>
        <v>P226</v>
      </c>
      <c r="AB195" s="254" t="str">
        <f>+'PLAN INDICATIVO ORIGINAL '!D253</f>
        <v xml:space="preserve">Estrategia de comunicación para la Promoción de los Derechos Humanos realizada </v>
      </c>
      <c r="AC195" s="59" t="str">
        <f>VLOOKUP(AB195,'PLAN INDICATIVO ORIGINAL '!$D$12:$F$313,3,0)</f>
        <v>GRUPO DE DERECHOS HUMANOS</v>
      </c>
      <c r="AD195" s="59" t="str">
        <f>VLOOKUP(AB195,'PLAN INDICATIVO ORIGINAL '!$D$12:$F$313,3,0)</f>
        <v>GRUPO DE DERECHOS HUMANOS</v>
      </c>
      <c r="AE195" s="59" t="s">
        <v>816</v>
      </c>
      <c r="AF195" s="260">
        <f>VLOOKUP(AA195,'PLAN INDICATIVO ORIGINAL '!$C$13:$M$343,6,0)</f>
        <v>1</v>
      </c>
      <c r="AG195" s="261">
        <f>VLOOKUP(AA195,'PLAN INDICATIVO ORIGINAL '!$C$13:$M$343,7,0)</f>
        <v>1</v>
      </c>
      <c r="AH195" s="261">
        <f>VLOOKUP(AA195,'PLAN INDICATIVO ORIGINAL '!$C$13:$M$343,8,0)</f>
        <v>1</v>
      </c>
      <c r="AI195" s="261">
        <f>VLOOKUP(AA195,'PLAN INDICATIVO ORIGINAL '!$C$13:$M$343,9,0)</f>
        <v>1</v>
      </c>
      <c r="AJ195" s="261">
        <f>VLOOKUP(AA195,'PLAN INDICATIVO ORIGINAL '!$C$13:$M$343,10,0)</f>
        <v>4</v>
      </c>
      <c r="AK195" s="261" t="str">
        <f>VLOOKUP(AA195,'PLAN INDICATIVO ORIGINAL '!$C$13:$M$343,11,0)</f>
        <v>Número</v>
      </c>
      <c r="AL195" s="262" t="e">
        <f>VLOOKUP(AA195,'PLAN INDICATIVO ORIGINAL '!$C$13:$M$343,12,0)</f>
        <v>#REF!</v>
      </c>
      <c r="AM195" s="263">
        <f t="shared" ref="AM195:AR195" si="359">+AF195</f>
        <v>1</v>
      </c>
      <c r="AN195" s="263">
        <f t="shared" si="359"/>
        <v>1</v>
      </c>
      <c r="AO195" s="263">
        <f t="shared" si="359"/>
        <v>1</v>
      </c>
      <c r="AP195" s="263">
        <f t="shared" si="359"/>
        <v>1</v>
      </c>
      <c r="AQ195" s="263">
        <f t="shared" si="359"/>
        <v>4</v>
      </c>
      <c r="AR195" s="263" t="str">
        <f t="shared" si="359"/>
        <v>Número</v>
      </c>
      <c r="AS195" s="264" t="s">
        <v>765</v>
      </c>
      <c r="AV195" s="214" t="s">
        <v>608</v>
      </c>
      <c r="AW195" s="214" t="s">
        <v>598</v>
      </c>
      <c r="AX195" s="214" t="s">
        <v>816</v>
      </c>
      <c r="BI195" s="254">
        <v>228</v>
      </c>
      <c r="BJ195" s="59" t="s">
        <v>598</v>
      </c>
    </row>
    <row r="196" spans="1:62" ht="53.25" customHeight="1" x14ac:dyDescent="0.25">
      <c r="A196" s="254">
        <v>227</v>
      </c>
      <c r="B196" s="254" t="str">
        <f t="shared" si="149"/>
        <v>P227</v>
      </c>
      <c r="C196" s="121" t="s">
        <v>36</v>
      </c>
      <c r="D196" s="288" t="s">
        <v>596</v>
      </c>
      <c r="E196" s="284" t="str">
        <f>+'PLAN INDICATIVO ORIGINAL '!$D$249</f>
        <v>PROMOCIÓN DE LOS DERECHOS HUMANOS</v>
      </c>
      <c r="F196" s="256" t="str">
        <f>+'PLAN INDICATIVO ORIGINAL '!$D$250</f>
        <v>DERECHOS HUMANOS</v>
      </c>
      <c r="G196" s="256" t="s">
        <v>603</v>
      </c>
      <c r="H196" s="257" t="str">
        <f>+'PLAN INDICATIVO ORIGINAL '!$D$251</f>
        <v xml:space="preserve">Contribuir a la protección y el fomento de los derechos humanos de la población privada de la libertad en la prestación de los servicios penitenciarios y carcelarios. </v>
      </c>
      <c r="I196" s="257" t="s">
        <v>815</v>
      </c>
      <c r="J196" s="265" t="str">
        <f>+'PLAN INDICATIVO ORIGINAL '!$D$252</f>
        <v>PROMOCIÓN DE LOS DERECHOS HUMANOS</v>
      </c>
      <c r="K196" s="265" t="s">
        <v>767</v>
      </c>
      <c r="L196" s="142" t="s">
        <v>606</v>
      </c>
      <c r="M196" s="266" t="str">
        <f>+'PLAN INDICATIVO ORIGINAL '!$E$252</f>
        <v>Número de herramientas  realizadas para la Promoción de los Derechos Humanos</v>
      </c>
      <c r="N196" s="259">
        <f>VLOOKUP(L196,'PLAN INDICATIVO ORIGINAL '!$C$13:$M$343,6,0)</f>
        <v>10</v>
      </c>
      <c r="O196" s="259">
        <f>VLOOKUP(L196,'PLAN INDICATIVO ORIGINAL '!$C$13:$M$343,7,0)</f>
        <v>11</v>
      </c>
      <c r="P196" s="259">
        <f>VLOOKUP(L196,'PLAN INDICATIVO ORIGINAL '!$C$13:$M$343,8,0)</f>
        <v>10</v>
      </c>
      <c r="Q196" s="259">
        <f>VLOOKUP(L196,'PLAN INDICATIVO ORIGINAL '!$C$13:$M$343,9,0)</f>
        <v>10</v>
      </c>
      <c r="R196" s="259">
        <f>VLOOKUP(L196,'PLAN INDICATIVO ORIGINAL '!$C$13:$M$343,10,0)</f>
        <v>41</v>
      </c>
      <c r="S196" s="259" t="str">
        <f>VLOOKUP(L196,'PLAN INDICATIVO ORIGINAL '!$C$13:$M$343,11,0)</f>
        <v>Número</v>
      </c>
      <c r="T196" s="259" t="e">
        <f>VLOOKUP(L196,'PLAN INDICATIVO ORIGINAL '!$C$13:$M$343,12,0)</f>
        <v>#REF!</v>
      </c>
      <c r="U196" s="259">
        <f t="shared" ref="U196:Z196" si="360">+N196</f>
        <v>10</v>
      </c>
      <c r="V196" s="259">
        <f t="shared" si="360"/>
        <v>11</v>
      </c>
      <c r="W196" s="259">
        <f t="shared" si="360"/>
        <v>10</v>
      </c>
      <c r="X196" s="259">
        <f t="shared" si="360"/>
        <v>10</v>
      </c>
      <c r="Y196" s="259">
        <f t="shared" si="360"/>
        <v>41</v>
      </c>
      <c r="Z196" s="259" t="str">
        <f t="shared" si="360"/>
        <v>Número</v>
      </c>
      <c r="AA196" s="115" t="str">
        <f>+'PLAN INDICATIVO ORIGINAL '!C254</f>
        <v>P227</v>
      </c>
      <c r="AB196" s="254" t="str">
        <f>+'PLAN INDICATIVO ORIGINAL '!D254</f>
        <v>Cápsula informativa en Derechos Humanos diseñada, elaborada y difundida</v>
      </c>
      <c r="AC196" s="59" t="str">
        <f>VLOOKUP(AB196,'PLAN INDICATIVO ORIGINAL '!$D$12:$F$313,3,0)</f>
        <v>GRUPO DE DERECHOS HUMANOS</v>
      </c>
      <c r="AD196" s="59" t="str">
        <f>VLOOKUP(AB196,'PLAN INDICATIVO ORIGINAL '!$D$12:$F$313,3,0)</f>
        <v>GRUPO DE DERECHOS HUMANOS</v>
      </c>
      <c r="AE196" s="59" t="s">
        <v>816</v>
      </c>
      <c r="AF196" s="260">
        <f>VLOOKUP(AA196,'PLAN INDICATIVO ORIGINAL '!$C$13:$M$343,6,0)</f>
        <v>8</v>
      </c>
      <c r="AG196" s="261">
        <f>VLOOKUP(AA196,'PLAN INDICATIVO ORIGINAL '!$C$13:$M$343,7,0)</f>
        <v>8</v>
      </c>
      <c r="AH196" s="261">
        <f>VLOOKUP(AA196,'PLAN INDICATIVO ORIGINAL '!$C$13:$M$343,8,0)</f>
        <v>8</v>
      </c>
      <c r="AI196" s="261">
        <f>VLOOKUP(AA196,'PLAN INDICATIVO ORIGINAL '!$C$13:$M$343,9,0)</f>
        <v>8</v>
      </c>
      <c r="AJ196" s="261">
        <f>VLOOKUP(AA196,'PLAN INDICATIVO ORIGINAL '!$C$13:$M$343,10,0)</f>
        <v>32</v>
      </c>
      <c r="AK196" s="261" t="str">
        <f>VLOOKUP(AA196,'PLAN INDICATIVO ORIGINAL '!$C$13:$M$343,11,0)</f>
        <v>Número</v>
      </c>
      <c r="AL196" s="262" t="e">
        <f>VLOOKUP(AA196,'PLAN INDICATIVO ORIGINAL '!$C$13:$M$343,12,0)</f>
        <v>#REF!</v>
      </c>
      <c r="AM196" s="263">
        <f t="shared" ref="AM196:AR196" si="361">+AF196</f>
        <v>8</v>
      </c>
      <c r="AN196" s="263">
        <f t="shared" si="361"/>
        <v>8</v>
      </c>
      <c r="AO196" s="263">
        <f t="shared" si="361"/>
        <v>8</v>
      </c>
      <c r="AP196" s="263">
        <f t="shared" si="361"/>
        <v>8</v>
      </c>
      <c r="AQ196" s="263">
        <f t="shared" si="361"/>
        <v>32</v>
      </c>
      <c r="AR196" s="263" t="str">
        <f t="shared" si="361"/>
        <v>Número</v>
      </c>
      <c r="AS196" s="264" t="s">
        <v>765</v>
      </c>
      <c r="AV196" s="214" t="s">
        <v>610</v>
      </c>
      <c r="AW196" s="214" t="s">
        <v>598</v>
      </c>
      <c r="AX196" s="214" t="s">
        <v>816</v>
      </c>
      <c r="BI196" s="254">
        <v>229</v>
      </c>
      <c r="BJ196" s="59" t="s">
        <v>598</v>
      </c>
    </row>
    <row r="197" spans="1:62" ht="57" customHeight="1" x14ac:dyDescent="0.25">
      <c r="A197" s="254">
        <v>228</v>
      </c>
      <c r="B197" s="254" t="str">
        <f t="shared" si="149"/>
        <v>P228</v>
      </c>
      <c r="C197" s="121" t="s">
        <v>50</v>
      </c>
      <c r="D197" s="288" t="s">
        <v>596</v>
      </c>
      <c r="E197" s="284" t="str">
        <f>+'PLAN INDICATIVO ORIGINAL '!$D$249</f>
        <v>PROMOCIÓN DE LOS DERECHOS HUMANOS</v>
      </c>
      <c r="F197" s="256" t="str">
        <f>+'PLAN INDICATIVO ORIGINAL '!$D$250</f>
        <v>DERECHOS HUMANOS</v>
      </c>
      <c r="G197" s="256" t="s">
        <v>603</v>
      </c>
      <c r="H197" s="257" t="str">
        <f>+'PLAN INDICATIVO ORIGINAL '!$D$251</f>
        <v xml:space="preserve">Contribuir a la protección y el fomento de los derechos humanos de la población privada de la libertad en la prestación de los servicios penitenciarios y carcelarios. </v>
      </c>
      <c r="I197" s="257" t="s">
        <v>815</v>
      </c>
      <c r="J197" s="265" t="str">
        <f>+'PLAN INDICATIVO ORIGINAL '!$D$252</f>
        <v>PROMOCIÓN DE LOS DERECHOS HUMANOS</v>
      </c>
      <c r="K197" s="265" t="s">
        <v>767</v>
      </c>
      <c r="L197" s="142" t="s">
        <v>606</v>
      </c>
      <c r="M197" s="266" t="str">
        <f>+'PLAN INDICATIVO ORIGINAL '!$E$252</f>
        <v>Número de herramientas  realizadas para la Promoción de los Derechos Humanos</v>
      </c>
      <c r="N197" s="259">
        <f>VLOOKUP(L197,'PLAN INDICATIVO ORIGINAL '!$C$13:$M$343,6,0)</f>
        <v>10</v>
      </c>
      <c r="O197" s="259">
        <f>VLOOKUP(L197,'PLAN INDICATIVO ORIGINAL '!$C$13:$M$343,7,0)</f>
        <v>11</v>
      </c>
      <c r="P197" s="259">
        <f>VLOOKUP(L197,'PLAN INDICATIVO ORIGINAL '!$C$13:$M$343,8,0)</f>
        <v>10</v>
      </c>
      <c r="Q197" s="259">
        <f>VLOOKUP(L197,'PLAN INDICATIVO ORIGINAL '!$C$13:$M$343,9,0)</f>
        <v>10</v>
      </c>
      <c r="R197" s="259">
        <f>VLOOKUP(L197,'PLAN INDICATIVO ORIGINAL '!$C$13:$M$343,10,0)</f>
        <v>41</v>
      </c>
      <c r="S197" s="259" t="str">
        <f>VLOOKUP(L197,'PLAN INDICATIVO ORIGINAL '!$C$13:$M$343,11,0)</f>
        <v>Número</v>
      </c>
      <c r="T197" s="259" t="e">
        <f>VLOOKUP(L197,'PLAN INDICATIVO ORIGINAL '!$C$13:$M$343,12,0)</f>
        <v>#REF!</v>
      </c>
      <c r="U197" s="259">
        <f t="shared" ref="U197:Z197" si="362">+N197</f>
        <v>10</v>
      </c>
      <c r="V197" s="259">
        <f t="shared" si="362"/>
        <v>11</v>
      </c>
      <c r="W197" s="259">
        <f t="shared" si="362"/>
        <v>10</v>
      </c>
      <c r="X197" s="259">
        <f t="shared" si="362"/>
        <v>10</v>
      </c>
      <c r="Y197" s="259">
        <f t="shared" si="362"/>
        <v>41</v>
      </c>
      <c r="Z197" s="259" t="str">
        <f t="shared" si="362"/>
        <v>Número</v>
      </c>
      <c r="AA197" s="115" t="str">
        <f>+'PLAN INDICATIVO ORIGINAL '!C255</f>
        <v>P228</v>
      </c>
      <c r="AB197" s="254" t="str">
        <f>+'PLAN INDICATIVO ORIGINAL '!D255</f>
        <v>Vídeo sobre Derechos Humanos diseñado, elaborado y difundido</v>
      </c>
      <c r="AC197" s="59" t="str">
        <f>VLOOKUP(AB197,'PLAN INDICATIVO ORIGINAL '!$D$12:$F$313,3,0)</f>
        <v>GRUPO DE DERECHOS HUMANOS</v>
      </c>
      <c r="AD197" s="59" t="str">
        <f>VLOOKUP(AB197,'PLAN INDICATIVO ORIGINAL '!$D$12:$F$313,3,0)</f>
        <v>GRUPO DE DERECHOS HUMANOS</v>
      </c>
      <c r="AE197" s="59" t="s">
        <v>816</v>
      </c>
      <c r="AF197" s="260">
        <f>VLOOKUP(AA197,'PLAN INDICATIVO ORIGINAL '!$C$13:$M$343,6,0)</f>
        <v>1</v>
      </c>
      <c r="AG197" s="261">
        <f>VLOOKUP(AA197,'PLAN INDICATIVO ORIGINAL '!$C$13:$M$343,7,0)</f>
        <v>1</v>
      </c>
      <c r="AH197" s="261">
        <f>VLOOKUP(AA197,'PLAN INDICATIVO ORIGINAL '!$C$13:$M$343,8,0)</f>
        <v>1</v>
      </c>
      <c r="AI197" s="261">
        <f>VLOOKUP(AA197,'PLAN INDICATIVO ORIGINAL '!$C$13:$M$343,9,0)</f>
        <v>1</v>
      </c>
      <c r="AJ197" s="261">
        <f>VLOOKUP(AA197,'PLAN INDICATIVO ORIGINAL '!$C$13:$M$343,10,0)</f>
        <v>4</v>
      </c>
      <c r="AK197" s="261" t="str">
        <f>VLOOKUP(AA197,'PLAN INDICATIVO ORIGINAL '!$C$13:$M$343,11,0)</f>
        <v>Número</v>
      </c>
      <c r="AL197" s="262" t="e">
        <f>VLOOKUP(AA197,'PLAN INDICATIVO ORIGINAL '!$C$13:$M$343,12,0)</f>
        <v>#REF!</v>
      </c>
      <c r="AM197" s="263">
        <f t="shared" ref="AM197:AR197" si="363">+AF197</f>
        <v>1</v>
      </c>
      <c r="AN197" s="263">
        <f t="shared" si="363"/>
        <v>1</v>
      </c>
      <c r="AO197" s="263">
        <f t="shared" si="363"/>
        <v>1</v>
      </c>
      <c r="AP197" s="263">
        <f t="shared" si="363"/>
        <v>1</v>
      </c>
      <c r="AQ197" s="263">
        <f t="shared" si="363"/>
        <v>4</v>
      </c>
      <c r="AR197" s="263" t="str">
        <f t="shared" si="363"/>
        <v>Número</v>
      </c>
      <c r="AS197" s="264" t="s">
        <v>765</v>
      </c>
      <c r="AV197" s="214" t="s">
        <v>611</v>
      </c>
      <c r="AW197" s="214" t="s">
        <v>598</v>
      </c>
      <c r="AX197" s="214" t="s">
        <v>816</v>
      </c>
      <c r="BI197" s="254">
        <v>35</v>
      </c>
      <c r="BJ197" s="59" t="s">
        <v>598</v>
      </c>
    </row>
    <row r="198" spans="1:62" ht="57" customHeight="1" x14ac:dyDescent="0.25">
      <c r="A198" s="254">
        <v>229</v>
      </c>
      <c r="B198" s="254" t="str">
        <f t="shared" si="149"/>
        <v>P229</v>
      </c>
      <c r="C198" s="121" t="s">
        <v>53</v>
      </c>
      <c r="D198" s="288" t="s">
        <v>596</v>
      </c>
      <c r="E198" s="284" t="str">
        <f>+'PLAN INDICATIVO ORIGINAL '!$D$249</f>
        <v>PROMOCIÓN DE LOS DERECHOS HUMANOS</v>
      </c>
      <c r="F198" s="256" t="str">
        <f>+'PLAN INDICATIVO ORIGINAL '!$D$250</f>
        <v>DERECHOS HUMANOS</v>
      </c>
      <c r="G198" s="256" t="s">
        <v>603</v>
      </c>
      <c r="H198" s="257" t="str">
        <f>+'PLAN INDICATIVO ORIGINAL '!$D$251</f>
        <v xml:space="preserve">Contribuir a la protección y el fomento de los derechos humanos de la población privada de la libertad en la prestación de los servicios penitenciarios y carcelarios. </v>
      </c>
      <c r="I198" s="257" t="s">
        <v>815</v>
      </c>
      <c r="J198" s="265" t="str">
        <f>+'PLAN INDICATIVO ORIGINAL '!$D$252</f>
        <v>PROMOCIÓN DE LOS DERECHOS HUMANOS</v>
      </c>
      <c r="K198" s="265" t="s">
        <v>767</v>
      </c>
      <c r="L198" s="142" t="s">
        <v>606</v>
      </c>
      <c r="M198" s="266" t="str">
        <f>+'PLAN INDICATIVO ORIGINAL '!$E$252</f>
        <v>Número de herramientas  realizadas para la Promoción de los Derechos Humanos</v>
      </c>
      <c r="N198" s="259">
        <f>VLOOKUP(L198,'PLAN INDICATIVO ORIGINAL '!$C$13:$M$343,6,0)</f>
        <v>10</v>
      </c>
      <c r="O198" s="259">
        <f>VLOOKUP(L198,'PLAN INDICATIVO ORIGINAL '!$C$13:$M$343,7,0)</f>
        <v>11</v>
      </c>
      <c r="P198" s="259">
        <f>VLOOKUP(L198,'PLAN INDICATIVO ORIGINAL '!$C$13:$M$343,8,0)</f>
        <v>10</v>
      </c>
      <c r="Q198" s="259">
        <f>VLOOKUP(L198,'PLAN INDICATIVO ORIGINAL '!$C$13:$M$343,9,0)</f>
        <v>10</v>
      </c>
      <c r="R198" s="259">
        <f>VLOOKUP(L198,'PLAN INDICATIVO ORIGINAL '!$C$13:$M$343,10,0)</f>
        <v>41</v>
      </c>
      <c r="S198" s="259" t="str">
        <f>VLOOKUP(L198,'PLAN INDICATIVO ORIGINAL '!$C$13:$M$343,11,0)</f>
        <v>Número</v>
      </c>
      <c r="T198" s="259" t="e">
        <f>VLOOKUP(L198,'PLAN INDICATIVO ORIGINAL '!$C$13:$M$343,12,0)</f>
        <v>#REF!</v>
      </c>
      <c r="U198" s="259">
        <f t="shared" ref="U198:Z198" si="364">+N198</f>
        <v>10</v>
      </c>
      <c r="V198" s="259">
        <f t="shared" si="364"/>
        <v>11</v>
      </c>
      <c r="W198" s="259">
        <f t="shared" si="364"/>
        <v>10</v>
      </c>
      <c r="X198" s="259">
        <f t="shared" si="364"/>
        <v>10</v>
      </c>
      <c r="Y198" s="259">
        <f t="shared" si="364"/>
        <v>41</v>
      </c>
      <c r="Z198" s="259" t="str">
        <f t="shared" si="364"/>
        <v>Número</v>
      </c>
      <c r="AA198" s="115" t="str">
        <f>+'PLAN INDICATIVO ORIGINAL '!C256</f>
        <v>P229</v>
      </c>
      <c r="AB198" s="254" t="str">
        <f>+'PLAN INDICATIVO ORIGINAL '!D256</f>
        <v>Diplomado en Derechos Humanos en el Sistema Penitenciario diseñado</v>
      </c>
      <c r="AC198" s="59" t="str">
        <f>VLOOKUP(AB198,'PLAN INDICATIVO ORIGINAL '!$D$12:$F$313,3,0)</f>
        <v>GRUPO DE DERECHOS HUMANOS</v>
      </c>
      <c r="AD198" s="59" t="str">
        <f>VLOOKUP(AB198,'PLAN INDICATIVO ORIGINAL '!$D$12:$F$313,3,0)</f>
        <v>GRUPO DE DERECHOS HUMANOS</v>
      </c>
      <c r="AE198" s="59" t="s">
        <v>816</v>
      </c>
      <c r="AF198" s="260">
        <f>VLOOKUP(AA198,'PLAN INDICATIVO ORIGINAL '!$C$13:$M$343,6,0)</f>
        <v>0</v>
      </c>
      <c r="AG198" s="261">
        <f>VLOOKUP(AA198,'PLAN INDICATIVO ORIGINAL '!$C$13:$M$343,7,0)</f>
        <v>1</v>
      </c>
      <c r="AH198" s="261">
        <f>VLOOKUP(AA198,'PLAN INDICATIVO ORIGINAL '!$C$13:$M$343,8,0)</f>
        <v>0</v>
      </c>
      <c r="AI198" s="261">
        <f>VLOOKUP(AA198,'PLAN INDICATIVO ORIGINAL '!$C$13:$M$343,9,0)</f>
        <v>0</v>
      </c>
      <c r="AJ198" s="261">
        <f>VLOOKUP(AA198,'PLAN INDICATIVO ORIGINAL '!$C$13:$M$343,10,0)</f>
        <v>1</v>
      </c>
      <c r="AK198" s="261" t="str">
        <f>VLOOKUP(AA198,'PLAN INDICATIVO ORIGINAL '!$C$13:$M$343,11,0)</f>
        <v>Número</v>
      </c>
      <c r="AL198" s="262" t="e">
        <f>VLOOKUP(AA198,'PLAN INDICATIVO ORIGINAL '!$C$13:$M$343,12,0)</f>
        <v>#REF!</v>
      </c>
      <c r="AM198" s="263">
        <f t="shared" ref="AM198:AR198" si="365">+AF198</f>
        <v>0</v>
      </c>
      <c r="AN198" s="263">
        <f t="shared" si="365"/>
        <v>1</v>
      </c>
      <c r="AO198" s="263">
        <f t="shared" si="365"/>
        <v>0</v>
      </c>
      <c r="AP198" s="263">
        <f t="shared" si="365"/>
        <v>0</v>
      </c>
      <c r="AQ198" s="263">
        <f t="shared" si="365"/>
        <v>1</v>
      </c>
      <c r="AR198" s="263" t="str">
        <f t="shared" si="365"/>
        <v>Número</v>
      </c>
      <c r="AS198" s="264" t="s">
        <v>765</v>
      </c>
      <c r="AV198" s="214" t="s">
        <v>613</v>
      </c>
      <c r="AW198" s="214" t="s">
        <v>598</v>
      </c>
      <c r="AX198" s="214" t="s">
        <v>816</v>
      </c>
      <c r="BI198" s="254">
        <v>230</v>
      </c>
      <c r="BJ198" s="59" t="s">
        <v>598</v>
      </c>
    </row>
    <row r="199" spans="1:62" ht="57" customHeight="1" x14ac:dyDescent="0.25">
      <c r="A199" s="254">
        <v>35</v>
      </c>
      <c r="B199" s="254" t="str">
        <f t="shared" si="149"/>
        <v>P35</v>
      </c>
      <c r="C199" s="127" t="s">
        <v>56</v>
      </c>
      <c r="D199" s="293" t="s">
        <v>596</v>
      </c>
      <c r="E199" s="284" t="str">
        <f>+'PLAN INDICATIVO ORIGINAL '!$D$249</f>
        <v>PROMOCIÓN DE LOS DERECHOS HUMANOS</v>
      </c>
      <c r="F199" s="256" t="str">
        <f>+'PLAN INDICATIVO ORIGINAL '!$D$250</f>
        <v>DERECHOS HUMANOS</v>
      </c>
      <c r="G199" s="256" t="s">
        <v>603</v>
      </c>
      <c r="H199" s="257" t="str">
        <f>+'PLAN INDICATIVO ORIGINAL '!$D$251</f>
        <v xml:space="preserve">Contribuir a la protección y el fomento de los derechos humanos de la población privada de la libertad en la prestación de los servicios penitenciarios y carcelarios. </v>
      </c>
      <c r="I199" s="257" t="s">
        <v>815</v>
      </c>
      <c r="J199" s="265" t="str">
        <f>+'PLAN INDICATIVO ORIGINAL '!$D$252</f>
        <v>PROMOCIÓN DE LOS DERECHOS HUMANOS</v>
      </c>
      <c r="K199" s="265" t="s">
        <v>767</v>
      </c>
      <c r="L199" s="142" t="s">
        <v>606</v>
      </c>
      <c r="M199" s="266" t="str">
        <f>+'PLAN INDICATIVO ORIGINAL '!$E$252</f>
        <v>Número de herramientas  realizadas para la Promoción de los Derechos Humanos</v>
      </c>
      <c r="N199" s="259">
        <f>VLOOKUP(L199,'PLAN INDICATIVO ORIGINAL '!$C$13:$M$343,6,0)</f>
        <v>10</v>
      </c>
      <c r="O199" s="259">
        <f>VLOOKUP(L199,'PLAN INDICATIVO ORIGINAL '!$C$13:$M$343,7,0)</f>
        <v>11</v>
      </c>
      <c r="P199" s="259">
        <f>VLOOKUP(L199,'PLAN INDICATIVO ORIGINAL '!$C$13:$M$343,8,0)</f>
        <v>10</v>
      </c>
      <c r="Q199" s="259">
        <f>VLOOKUP(L199,'PLAN INDICATIVO ORIGINAL '!$C$13:$M$343,9,0)</f>
        <v>10</v>
      </c>
      <c r="R199" s="259">
        <f>VLOOKUP(L199,'PLAN INDICATIVO ORIGINAL '!$C$13:$M$343,10,0)</f>
        <v>41</v>
      </c>
      <c r="S199" s="259" t="str">
        <f>VLOOKUP(L199,'PLAN INDICATIVO ORIGINAL '!$C$13:$M$343,11,0)</f>
        <v>Número</v>
      </c>
      <c r="T199" s="259" t="e">
        <f>VLOOKUP(L199,'PLAN INDICATIVO ORIGINAL '!$C$13:$M$343,12,0)</f>
        <v>#REF!</v>
      </c>
      <c r="U199" s="259">
        <f t="shared" ref="U199:Z199" si="366">+N199</f>
        <v>10</v>
      </c>
      <c r="V199" s="259">
        <f t="shared" si="366"/>
        <v>11</v>
      </c>
      <c r="W199" s="259">
        <f t="shared" si="366"/>
        <v>10</v>
      </c>
      <c r="X199" s="259">
        <f t="shared" si="366"/>
        <v>10</v>
      </c>
      <c r="Y199" s="259">
        <f t="shared" si="366"/>
        <v>41</v>
      </c>
      <c r="Z199" s="259" t="str">
        <f t="shared" si="366"/>
        <v>Número</v>
      </c>
      <c r="AA199" s="115" t="str">
        <f>+'PLAN INDICATIVO ORIGINAL '!C257</f>
        <v>P35</v>
      </c>
      <c r="AB199" s="254" t="str">
        <f>+'PLAN INDICATIVO ORIGINAL '!D257</f>
        <v>Establecimientos sensibilizados en el tema de Derechos Humanos</v>
      </c>
      <c r="AC199" s="59" t="str">
        <f>VLOOKUP(AB199,'PLAN INDICATIVO ORIGINAL '!$D$12:$F$313,3,0)</f>
        <v>GRUPO DE DERECHOS HUMANOS</v>
      </c>
      <c r="AD199" s="59" t="str">
        <f>VLOOKUP(AB199,'PLAN INDICATIVO ORIGINAL '!$D$12:$F$313,3,0)</f>
        <v>GRUPO DE DERECHOS HUMANOS</v>
      </c>
      <c r="AE199" s="59" t="s">
        <v>816</v>
      </c>
      <c r="AF199" s="260">
        <f>VLOOKUP(AA199,'PLAN INDICATIVO ORIGINAL '!$C$13:$M$343,6,0)</f>
        <v>69</v>
      </c>
      <c r="AG199" s="261">
        <f>VLOOKUP(AA199,'PLAN INDICATIVO ORIGINAL '!$C$13:$M$343,7,0)</f>
        <v>69</v>
      </c>
      <c r="AH199" s="261">
        <f>VLOOKUP(AA199,'PLAN INDICATIVO ORIGINAL '!$C$13:$M$343,8,0)</f>
        <v>69</v>
      </c>
      <c r="AI199" s="261">
        <f>VLOOKUP(AA199,'PLAN INDICATIVO ORIGINAL '!$C$13:$M$343,9,0)</f>
        <v>69</v>
      </c>
      <c r="AJ199" s="261">
        <f>VLOOKUP(AA199,'PLAN INDICATIVO ORIGINAL '!$C$13:$M$343,10,0)</f>
        <v>69</v>
      </c>
      <c r="AK199" s="261" t="str">
        <f>VLOOKUP(AA199,'PLAN INDICATIVO ORIGINAL '!$C$13:$M$343,11,0)</f>
        <v>Número</v>
      </c>
      <c r="AL199" s="262" t="e">
        <f>VLOOKUP(AA199,'PLAN INDICATIVO ORIGINAL '!$C$13:$M$343,12,0)</f>
        <v>#REF!</v>
      </c>
      <c r="AM199" s="263">
        <f t="shared" ref="AM199:AR199" si="367">+AF199</f>
        <v>69</v>
      </c>
      <c r="AN199" s="263">
        <f t="shared" si="367"/>
        <v>69</v>
      </c>
      <c r="AO199" s="263">
        <f t="shared" si="367"/>
        <v>69</v>
      </c>
      <c r="AP199" s="263">
        <f t="shared" si="367"/>
        <v>69</v>
      </c>
      <c r="AQ199" s="263">
        <f t="shared" si="367"/>
        <v>69</v>
      </c>
      <c r="AR199" s="263" t="str">
        <f t="shared" si="367"/>
        <v>Número</v>
      </c>
      <c r="AS199" s="264" t="s">
        <v>765</v>
      </c>
      <c r="AV199" s="214" t="s">
        <v>615</v>
      </c>
      <c r="AW199" s="214" t="s">
        <v>598</v>
      </c>
      <c r="AX199" s="214" t="s">
        <v>816</v>
      </c>
      <c r="BI199" s="254">
        <v>231</v>
      </c>
      <c r="BJ199" s="59" t="s">
        <v>598</v>
      </c>
    </row>
    <row r="200" spans="1:62" ht="49.5" customHeight="1" x14ac:dyDescent="0.25">
      <c r="A200" s="254">
        <v>230</v>
      </c>
      <c r="B200" s="254" t="str">
        <f t="shared" si="149"/>
        <v>P230</v>
      </c>
      <c r="C200" s="121" t="s">
        <v>33</v>
      </c>
      <c r="D200" s="288" t="s">
        <v>596</v>
      </c>
      <c r="E200" s="284" t="str">
        <f>+'PLAN INDICATIVO ORIGINAL '!$D$249</f>
        <v>PROMOCIÓN DE LOS DERECHOS HUMANOS</v>
      </c>
      <c r="F200" s="256" t="str">
        <f>+'PLAN INDICATIVO ORIGINAL '!$D$250</f>
        <v>DERECHOS HUMANOS</v>
      </c>
      <c r="G200" s="256" t="s">
        <v>603</v>
      </c>
      <c r="H200" s="257" t="str">
        <f>+'PLAN INDICATIVO ORIGINAL '!$D$251</f>
        <v xml:space="preserve">Contribuir a la protección y el fomento de los derechos humanos de la población privada de la libertad en la prestación de los servicios penitenciarios y carcelarios. </v>
      </c>
      <c r="I200" s="257" t="s">
        <v>817</v>
      </c>
      <c r="J200" s="265" t="str">
        <f>+'PLAN INDICATIVO ORIGINAL '!$D$258</f>
        <v>RESPETO DE LOS DH CON ENFOQUE DIFERENCIAL</v>
      </c>
      <c r="K200" s="265" t="s">
        <v>791</v>
      </c>
      <c r="L200" s="142" t="s">
        <v>618</v>
      </c>
      <c r="M200" s="280" t="str">
        <f>+'PLAN INDICATIVO ORIGINAL '!$E$258</f>
        <v>Número de Actividades realizadas con enfoque diferencial</v>
      </c>
      <c r="N200" s="259">
        <f>VLOOKUP(L200,'PLAN INDICATIVO ORIGINAL '!$C$13:$M$343,6,0)</f>
        <v>16</v>
      </c>
      <c r="O200" s="259">
        <f>VLOOKUP(L200,'PLAN INDICATIVO ORIGINAL '!$C$13:$M$343,7,0)</f>
        <v>16</v>
      </c>
      <c r="P200" s="259">
        <f>VLOOKUP(L200,'PLAN INDICATIVO ORIGINAL '!$C$13:$M$343,8,0)</f>
        <v>17</v>
      </c>
      <c r="Q200" s="259">
        <f>VLOOKUP(L200,'PLAN INDICATIVO ORIGINAL '!$C$13:$M$343,9,0)</f>
        <v>16</v>
      </c>
      <c r="R200" s="259">
        <f>VLOOKUP(L200,'PLAN INDICATIVO ORIGINAL '!$C$13:$M$343,10,0)</f>
        <v>65</v>
      </c>
      <c r="S200" s="259" t="str">
        <f>VLOOKUP(L200,'PLAN INDICATIVO ORIGINAL '!$C$13:$M$343,11,0)</f>
        <v>Número</v>
      </c>
      <c r="T200" s="259" t="e">
        <f>VLOOKUP(L200,'PLAN INDICATIVO ORIGINAL '!$C$13:$M$343,12,0)</f>
        <v>#REF!</v>
      </c>
      <c r="U200" s="259">
        <f t="shared" ref="U200:Z200" si="368">+N200</f>
        <v>16</v>
      </c>
      <c r="V200" s="259">
        <f t="shared" si="368"/>
        <v>16</v>
      </c>
      <c r="W200" s="259">
        <f t="shared" si="368"/>
        <v>17</v>
      </c>
      <c r="X200" s="259">
        <f t="shared" si="368"/>
        <v>16</v>
      </c>
      <c r="Y200" s="259">
        <f t="shared" si="368"/>
        <v>65</v>
      </c>
      <c r="Z200" s="259" t="str">
        <f t="shared" si="368"/>
        <v>Número</v>
      </c>
      <c r="AA200" s="115" t="str">
        <f>+'PLAN INDICATIVO ORIGINAL '!C259</f>
        <v>P230</v>
      </c>
      <c r="AB200" s="254" t="str">
        <f>+'PLAN INDICATIVO ORIGINAL '!D259</f>
        <v>Sensibilización mensual sobre algunas de las poblaciones excepcionales (grupos étnicos, tercera edad,  extranjeros, mujeres lactantes y gestantes, personas con capacidad limitada) realizada</v>
      </c>
      <c r="AC200" s="59" t="str">
        <f>VLOOKUP(AB200,'PLAN INDICATIVO ORIGINAL '!$D$12:$F$313,3,0)</f>
        <v>GRUPO DE DERECHOS HUMANOS</v>
      </c>
      <c r="AD200" s="59" t="str">
        <f>VLOOKUP(AB200,'PLAN INDICATIVO ORIGINAL '!$D$12:$F$313,3,0)</f>
        <v>GRUPO DE DERECHOS HUMANOS</v>
      </c>
      <c r="AE200" s="59" t="s">
        <v>816</v>
      </c>
      <c r="AF200" s="260">
        <f>VLOOKUP(AA200,'PLAN INDICATIVO ORIGINAL '!$C$13:$M$343,6,0)</f>
        <v>12</v>
      </c>
      <c r="AG200" s="261">
        <f>VLOOKUP(AA200,'PLAN INDICATIVO ORIGINAL '!$C$13:$M$343,7,0)</f>
        <v>12</v>
      </c>
      <c r="AH200" s="261">
        <f>VLOOKUP(AA200,'PLAN INDICATIVO ORIGINAL '!$C$13:$M$343,8,0)</f>
        <v>12</v>
      </c>
      <c r="AI200" s="261">
        <f>VLOOKUP(AA200,'PLAN INDICATIVO ORIGINAL '!$C$13:$M$343,9,0)</f>
        <v>12</v>
      </c>
      <c r="AJ200" s="261">
        <f>VLOOKUP(AA200,'PLAN INDICATIVO ORIGINAL '!$C$13:$M$343,10,0)</f>
        <v>48</v>
      </c>
      <c r="AK200" s="261" t="str">
        <f>VLOOKUP(AA200,'PLAN INDICATIVO ORIGINAL '!$C$13:$M$343,11,0)</f>
        <v>Número</v>
      </c>
      <c r="AL200" s="262" t="e">
        <f>VLOOKUP(AA200,'PLAN INDICATIVO ORIGINAL '!$C$13:$M$343,12,0)</f>
        <v>#REF!</v>
      </c>
      <c r="AM200" s="263">
        <f t="shared" ref="AM200:AR200" si="369">+AF200</f>
        <v>12</v>
      </c>
      <c r="AN200" s="263">
        <f t="shared" si="369"/>
        <v>12</v>
      </c>
      <c r="AO200" s="263">
        <f t="shared" si="369"/>
        <v>12</v>
      </c>
      <c r="AP200" s="263">
        <f t="shared" si="369"/>
        <v>12</v>
      </c>
      <c r="AQ200" s="263">
        <f t="shared" si="369"/>
        <v>48</v>
      </c>
      <c r="AR200" s="263" t="str">
        <f t="shared" si="369"/>
        <v>Número</v>
      </c>
      <c r="AS200" s="264" t="s">
        <v>765</v>
      </c>
      <c r="AV200" s="214" t="s">
        <v>621</v>
      </c>
      <c r="AW200" s="214" t="s">
        <v>598</v>
      </c>
      <c r="AX200" s="214" t="s">
        <v>816</v>
      </c>
      <c r="BI200" s="254">
        <v>232</v>
      </c>
      <c r="BJ200" s="59" t="s">
        <v>598</v>
      </c>
    </row>
    <row r="201" spans="1:62" ht="49.5" customHeight="1" x14ac:dyDescent="0.25">
      <c r="A201" s="254">
        <v>231</v>
      </c>
      <c r="B201" s="254" t="str">
        <f t="shared" si="149"/>
        <v>P231</v>
      </c>
      <c r="C201" s="121" t="s">
        <v>36</v>
      </c>
      <c r="D201" s="288" t="s">
        <v>596</v>
      </c>
      <c r="E201" s="284" t="str">
        <f>+'PLAN INDICATIVO ORIGINAL '!$D$249</f>
        <v>PROMOCIÓN DE LOS DERECHOS HUMANOS</v>
      </c>
      <c r="F201" s="256" t="str">
        <f>+'PLAN INDICATIVO ORIGINAL '!$D$250</f>
        <v>DERECHOS HUMANOS</v>
      </c>
      <c r="G201" s="256" t="s">
        <v>603</v>
      </c>
      <c r="H201" s="257" t="str">
        <f>+'PLAN INDICATIVO ORIGINAL '!$D$251</f>
        <v xml:space="preserve">Contribuir a la protección y el fomento de los derechos humanos de la población privada de la libertad en la prestación de los servicios penitenciarios y carcelarios. </v>
      </c>
      <c r="I201" s="257" t="s">
        <v>817</v>
      </c>
      <c r="J201" s="265" t="str">
        <f>+'PLAN INDICATIVO ORIGINAL '!$D$258</f>
        <v>RESPETO DE LOS DH CON ENFOQUE DIFERENCIAL</v>
      </c>
      <c r="K201" s="265" t="s">
        <v>791</v>
      </c>
      <c r="L201" s="142" t="s">
        <v>618</v>
      </c>
      <c r="M201" s="280" t="str">
        <f>+'PLAN INDICATIVO ORIGINAL '!$E$258</f>
        <v>Número de Actividades realizadas con enfoque diferencial</v>
      </c>
      <c r="N201" s="259">
        <f>VLOOKUP(L201,'PLAN INDICATIVO ORIGINAL '!$C$13:$M$343,6,0)</f>
        <v>16</v>
      </c>
      <c r="O201" s="259">
        <f>VLOOKUP(L201,'PLAN INDICATIVO ORIGINAL '!$C$13:$M$343,7,0)</f>
        <v>16</v>
      </c>
      <c r="P201" s="259">
        <f>VLOOKUP(L201,'PLAN INDICATIVO ORIGINAL '!$C$13:$M$343,8,0)</f>
        <v>17</v>
      </c>
      <c r="Q201" s="259">
        <f>VLOOKUP(L201,'PLAN INDICATIVO ORIGINAL '!$C$13:$M$343,9,0)</f>
        <v>16</v>
      </c>
      <c r="R201" s="259">
        <f>VLOOKUP(L201,'PLAN INDICATIVO ORIGINAL '!$C$13:$M$343,10,0)</f>
        <v>65</v>
      </c>
      <c r="S201" s="259" t="str">
        <f>VLOOKUP(L201,'PLAN INDICATIVO ORIGINAL '!$C$13:$M$343,11,0)</f>
        <v>Número</v>
      </c>
      <c r="T201" s="259" t="e">
        <f>VLOOKUP(L201,'PLAN INDICATIVO ORIGINAL '!$C$13:$M$343,12,0)</f>
        <v>#REF!</v>
      </c>
      <c r="U201" s="259">
        <f t="shared" ref="U201:Z201" si="370">+N201</f>
        <v>16</v>
      </c>
      <c r="V201" s="259">
        <f t="shared" si="370"/>
        <v>16</v>
      </c>
      <c r="W201" s="259">
        <f t="shared" si="370"/>
        <v>17</v>
      </c>
      <c r="X201" s="259">
        <f t="shared" si="370"/>
        <v>16</v>
      </c>
      <c r="Y201" s="259">
        <f t="shared" si="370"/>
        <v>65</v>
      </c>
      <c r="Z201" s="259" t="str">
        <f t="shared" si="370"/>
        <v>Número</v>
      </c>
      <c r="AA201" s="115" t="str">
        <f>+'PLAN INDICATIVO ORIGINAL '!C260</f>
        <v>P231</v>
      </c>
      <c r="AB201" s="254" t="str">
        <f>+'PLAN INDICATIVO ORIGINAL '!D260</f>
        <v>Cápsula informativa trimestral sobre la normatividad de algunas de las poblaciones excepcionales diseñada, elaborada y difundida</v>
      </c>
      <c r="AC201" s="59" t="str">
        <f>VLOOKUP(AB201,'PLAN INDICATIVO ORIGINAL '!$D$12:$F$313,3,0)</f>
        <v>GRUPO DE DERECHOS HUMANOS</v>
      </c>
      <c r="AD201" s="59" t="str">
        <f>VLOOKUP(AB201,'PLAN INDICATIVO ORIGINAL '!$D$12:$F$313,3,0)</f>
        <v>GRUPO DE DERECHOS HUMANOS</v>
      </c>
      <c r="AE201" s="59" t="s">
        <v>816</v>
      </c>
      <c r="AF201" s="260">
        <f>VLOOKUP(AA201,'PLAN INDICATIVO ORIGINAL '!$C$13:$M$343,6,0)</f>
        <v>4</v>
      </c>
      <c r="AG201" s="261">
        <f>VLOOKUP(AA201,'PLAN INDICATIVO ORIGINAL '!$C$13:$M$343,7,0)</f>
        <v>4</v>
      </c>
      <c r="AH201" s="261">
        <f>VLOOKUP(AA201,'PLAN INDICATIVO ORIGINAL '!$C$13:$M$343,8,0)</f>
        <v>4</v>
      </c>
      <c r="AI201" s="261">
        <f>VLOOKUP(AA201,'PLAN INDICATIVO ORIGINAL '!$C$13:$M$343,9,0)</f>
        <v>4</v>
      </c>
      <c r="AJ201" s="261">
        <f>VLOOKUP(AA201,'PLAN INDICATIVO ORIGINAL '!$C$13:$M$343,10,0)</f>
        <v>4</v>
      </c>
      <c r="AK201" s="261" t="str">
        <f>VLOOKUP(AA201,'PLAN INDICATIVO ORIGINAL '!$C$13:$M$343,11,0)</f>
        <v>Número</v>
      </c>
      <c r="AL201" s="262" t="e">
        <f>VLOOKUP(AA201,'PLAN INDICATIVO ORIGINAL '!$C$13:$M$343,12,0)</f>
        <v>#REF!</v>
      </c>
      <c r="AM201" s="263">
        <f t="shared" ref="AM201:AR201" si="371">+AF201</f>
        <v>4</v>
      </c>
      <c r="AN201" s="263">
        <f t="shared" si="371"/>
        <v>4</v>
      </c>
      <c r="AO201" s="263">
        <f t="shared" si="371"/>
        <v>4</v>
      </c>
      <c r="AP201" s="263">
        <f t="shared" si="371"/>
        <v>4</v>
      </c>
      <c r="AQ201" s="263">
        <f t="shared" si="371"/>
        <v>4</v>
      </c>
      <c r="AR201" s="263" t="str">
        <f t="shared" si="371"/>
        <v>Número</v>
      </c>
      <c r="AS201" s="264" t="s">
        <v>765</v>
      </c>
      <c r="AV201" s="214" t="s">
        <v>623</v>
      </c>
      <c r="AW201" s="214" t="s">
        <v>598</v>
      </c>
      <c r="AX201" s="214" t="s">
        <v>816</v>
      </c>
      <c r="BI201" s="254">
        <v>233</v>
      </c>
      <c r="BJ201" s="59" t="s">
        <v>598</v>
      </c>
    </row>
    <row r="202" spans="1:62" ht="53.25" customHeight="1" x14ac:dyDescent="0.25">
      <c r="A202" s="254">
        <v>232</v>
      </c>
      <c r="B202" s="254" t="str">
        <f t="shared" si="149"/>
        <v>P232</v>
      </c>
      <c r="C202" s="121" t="s">
        <v>50</v>
      </c>
      <c r="D202" s="288" t="s">
        <v>596</v>
      </c>
      <c r="E202" s="284" t="str">
        <f>+'PLAN INDICATIVO ORIGINAL '!$D$249</f>
        <v>PROMOCIÓN DE LOS DERECHOS HUMANOS</v>
      </c>
      <c r="F202" s="256" t="str">
        <f>+'PLAN INDICATIVO ORIGINAL '!$D$250</f>
        <v>DERECHOS HUMANOS</v>
      </c>
      <c r="G202" s="256" t="s">
        <v>603</v>
      </c>
      <c r="H202" s="257" t="str">
        <f>+'PLAN INDICATIVO ORIGINAL '!$D$251</f>
        <v xml:space="preserve">Contribuir a la protección y el fomento de los derechos humanos de la población privada de la libertad en la prestación de los servicios penitenciarios y carcelarios. </v>
      </c>
      <c r="I202" s="257" t="s">
        <v>817</v>
      </c>
      <c r="J202" s="265" t="str">
        <f>+'PLAN INDICATIVO ORIGINAL '!$D$258</f>
        <v>RESPETO DE LOS DH CON ENFOQUE DIFERENCIAL</v>
      </c>
      <c r="K202" s="265" t="s">
        <v>791</v>
      </c>
      <c r="L202" s="142" t="s">
        <v>618</v>
      </c>
      <c r="M202" s="280" t="str">
        <f>+'PLAN INDICATIVO ORIGINAL '!$E$258</f>
        <v>Número de Actividades realizadas con enfoque diferencial</v>
      </c>
      <c r="N202" s="259">
        <f>VLOOKUP(L202,'PLAN INDICATIVO ORIGINAL '!$C$13:$M$343,6,0)</f>
        <v>16</v>
      </c>
      <c r="O202" s="259">
        <f>VLOOKUP(L202,'PLAN INDICATIVO ORIGINAL '!$C$13:$M$343,7,0)</f>
        <v>16</v>
      </c>
      <c r="P202" s="259">
        <f>VLOOKUP(L202,'PLAN INDICATIVO ORIGINAL '!$C$13:$M$343,8,0)</f>
        <v>17</v>
      </c>
      <c r="Q202" s="259">
        <f>VLOOKUP(L202,'PLAN INDICATIVO ORIGINAL '!$C$13:$M$343,9,0)</f>
        <v>16</v>
      </c>
      <c r="R202" s="259">
        <f>VLOOKUP(L202,'PLAN INDICATIVO ORIGINAL '!$C$13:$M$343,10,0)</f>
        <v>65</v>
      </c>
      <c r="S202" s="259" t="str">
        <f>VLOOKUP(L202,'PLAN INDICATIVO ORIGINAL '!$C$13:$M$343,11,0)</f>
        <v>Número</v>
      </c>
      <c r="T202" s="259" t="e">
        <f>VLOOKUP(L202,'PLAN INDICATIVO ORIGINAL '!$C$13:$M$343,12,0)</f>
        <v>#REF!</v>
      </c>
      <c r="U202" s="259">
        <f t="shared" ref="U202:Z202" si="372">+N202</f>
        <v>16</v>
      </c>
      <c r="V202" s="259">
        <f t="shared" si="372"/>
        <v>16</v>
      </c>
      <c r="W202" s="259">
        <f t="shared" si="372"/>
        <v>17</v>
      </c>
      <c r="X202" s="259">
        <f t="shared" si="372"/>
        <v>16</v>
      </c>
      <c r="Y202" s="259">
        <f t="shared" si="372"/>
        <v>65</v>
      </c>
      <c r="Z202" s="259" t="str">
        <f t="shared" si="372"/>
        <v>Número</v>
      </c>
      <c r="AA202" s="115" t="str">
        <f>+'PLAN INDICATIVO ORIGINAL '!C261</f>
        <v>P232</v>
      </c>
      <c r="AB202" s="254" t="str">
        <f>+'PLAN INDICATIVO ORIGINAL '!D261</f>
        <v>Lineamiento sobre algunas de las poblaciones excepcionales diseñada, elaborada y difundida</v>
      </c>
      <c r="AC202" s="59" t="str">
        <f>VLOOKUP(AB202,'PLAN INDICATIVO ORIGINAL '!$D$12:$F$313,3,0)</f>
        <v>GRUPO DE DERECHOS HUMANOS</v>
      </c>
      <c r="AD202" s="59" t="str">
        <f>VLOOKUP(AB202,'PLAN INDICATIVO ORIGINAL '!$D$12:$F$313,3,0)</f>
        <v>GRUPO DE DERECHOS HUMANOS</v>
      </c>
      <c r="AE202" s="59" t="s">
        <v>816</v>
      </c>
      <c r="AF202" s="260">
        <f>VLOOKUP(AA202,'PLAN INDICATIVO ORIGINAL '!$C$13:$M$343,6,0)</f>
        <v>0</v>
      </c>
      <c r="AG202" s="261">
        <f>VLOOKUP(AA202,'PLAN INDICATIVO ORIGINAL '!$C$13:$M$343,7,0)</f>
        <v>0</v>
      </c>
      <c r="AH202" s="261">
        <f>VLOOKUP(AA202,'PLAN INDICATIVO ORIGINAL '!$C$13:$M$343,8,0)</f>
        <v>1</v>
      </c>
      <c r="AI202" s="261">
        <f>VLOOKUP(AA202,'PLAN INDICATIVO ORIGINAL '!$C$13:$M$343,9,0)</f>
        <v>0</v>
      </c>
      <c r="AJ202" s="261">
        <f>VLOOKUP(AA202,'PLAN INDICATIVO ORIGINAL '!$C$13:$M$343,10,0)</f>
        <v>1</v>
      </c>
      <c r="AK202" s="261" t="str">
        <f>VLOOKUP(AA202,'PLAN INDICATIVO ORIGINAL '!$C$13:$M$343,11,0)</f>
        <v>Número</v>
      </c>
      <c r="AL202" s="262" t="e">
        <f>VLOOKUP(AA202,'PLAN INDICATIVO ORIGINAL '!$C$13:$M$343,12,0)</f>
        <v>#REF!</v>
      </c>
      <c r="AM202" s="263">
        <f t="shared" ref="AM202:AR202" si="373">+AF202</f>
        <v>0</v>
      </c>
      <c r="AN202" s="263">
        <f t="shared" si="373"/>
        <v>0</v>
      </c>
      <c r="AO202" s="263">
        <f t="shared" si="373"/>
        <v>1</v>
      </c>
      <c r="AP202" s="263">
        <f t="shared" si="373"/>
        <v>0</v>
      </c>
      <c r="AQ202" s="263">
        <f t="shared" si="373"/>
        <v>1</v>
      </c>
      <c r="AR202" s="263" t="str">
        <f t="shared" si="373"/>
        <v>Número</v>
      </c>
      <c r="AS202" s="264" t="s">
        <v>765</v>
      </c>
      <c r="AV202" s="214" t="s">
        <v>625</v>
      </c>
      <c r="AW202" s="214" t="s">
        <v>598</v>
      </c>
      <c r="AX202" s="214" t="s">
        <v>816</v>
      </c>
      <c r="BI202" s="254">
        <v>234</v>
      </c>
      <c r="BJ202" s="59" t="s">
        <v>598</v>
      </c>
    </row>
    <row r="203" spans="1:62" ht="55.5" customHeight="1" x14ac:dyDescent="0.25">
      <c r="A203" s="254">
        <v>233</v>
      </c>
      <c r="B203" s="254" t="str">
        <f t="shared" si="149"/>
        <v>P233</v>
      </c>
      <c r="C203" s="121" t="s">
        <v>33</v>
      </c>
      <c r="D203" s="288" t="s">
        <v>596</v>
      </c>
      <c r="E203" s="284" t="str">
        <f>+'PLAN INDICATIVO ORIGINAL '!$D$249</f>
        <v>PROMOCIÓN DE LOS DERECHOS HUMANOS</v>
      </c>
      <c r="F203" s="256" t="str">
        <f>+'PLAN INDICATIVO ORIGINAL '!$D$250</f>
        <v>DERECHOS HUMANOS</v>
      </c>
      <c r="G203" s="256" t="s">
        <v>603</v>
      </c>
      <c r="H203" s="257" t="str">
        <f>+'PLAN INDICATIVO ORIGINAL '!$D$251</f>
        <v xml:space="preserve">Contribuir a la protección y el fomento de los derechos humanos de la población privada de la libertad en la prestación de los servicios penitenciarios y carcelarios. </v>
      </c>
      <c r="I203" s="257" t="s">
        <v>818</v>
      </c>
      <c r="J203" s="265" t="str">
        <f>+'PLAN INDICATIVO ORIGINAL '!$D$262</f>
        <v>GESTIÓN INSTITUCIONAL DE DERECHOS HUMANOS</v>
      </c>
      <c r="K203" s="265" t="s">
        <v>791</v>
      </c>
      <c r="L203" s="142" t="str">
        <f>+'PLAN INDICATIVO ORIGINAL '!$C$262</f>
        <v>I40</v>
      </c>
      <c r="M203" s="280" t="str">
        <f>+'PLAN INDICATIVO ORIGINAL '!$E$262</f>
        <v>Número de Acciones de Gestión realizadas en Derechos Humanos</v>
      </c>
      <c r="N203" s="259">
        <f>VLOOKUP(L203,'PLAN INDICATIVO ORIGINAL '!$C$13:$M$343,6,0)</f>
        <v>15</v>
      </c>
      <c r="O203" s="259">
        <f>VLOOKUP(L203,'PLAN INDICATIVO ORIGINAL '!$C$13:$M$343,7,0)</f>
        <v>16</v>
      </c>
      <c r="P203" s="259">
        <f>VLOOKUP(L203,'PLAN INDICATIVO ORIGINAL '!$C$13:$M$343,8,0)</f>
        <v>15</v>
      </c>
      <c r="Q203" s="259">
        <f>VLOOKUP(L203,'PLAN INDICATIVO ORIGINAL '!$C$13:$M$343,9,0)</f>
        <v>13</v>
      </c>
      <c r="R203" s="259">
        <f>VLOOKUP(L203,'PLAN INDICATIVO ORIGINAL '!$C$13:$M$343,10,0)</f>
        <v>59</v>
      </c>
      <c r="S203" s="259" t="str">
        <f>VLOOKUP(L203,'PLAN INDICATIVO ORIGINAL '!$C$13:$M$343,11,0)</f>
        <v>Número</v>
      </c>
      <c r="T203" s="259" t="e">
        <f>VLOOKUP(L203,'PLAN INDICATIVO ORIGINAL '!$C$13:$M$343,12,0)</f>
        <v>#REF!</v>
      </c>
      <c r="U203" s="259">
        <f t="shared" ref="U203:Z203" si="374">+N203</f>
        <v>15</v>
      </c>
      <c r="V203" s="259">
        <f t="shared" si="374"/>
        <v>16</v>
      </c>
      <c r="W203" s="259">
        <f t="shared" si="374"/>
        <v>15</v>
      </c>
      <c r="X203" s="259">
        <f t="shared" si="374"/>
        <v>13</v>
      </c>
      <c r="Y203" s="259">
        <f t="shared" si="374"/>
        <v>59</v>
      </c>
      <c r="Z203" s="259" t="str">
        <f t="shared" si="374"/>
        <v>Número</v>
      </c>
      <c r="AA203" s="115" t="str">
        <f>+'PLAN INDICATIVO ORIGINAL '!C263</f>
        <v>P233</v>
      </c>
      <c r="AB203" s="254" t="str">
        <f>+'PLAN INDICATIVO ORIGINAL '!D263</f>
        <v>Coordinaciones interinstitucionales en materia de Derechos Humanos realizadas</v>
      </c>
      <c r="AC203" s="59" t="str">
        <f>VLOOKUP(AB203,'PLAN INDICATIVO ORIGINAL '!$D$12:$F$313,3,0)</f>
        <v>GRUPO DE DERECHOS HUMANOS</v>
      </c>
      <c r="AD203" s="59" t="str">
        <f>VLOOKUP(AB203,'PLAN INDICATIVO ORIGINAL '!$D$12:$F$313,3,0)</f>
        <v>GRUPO DE DERECHOS HUMANOS</v>
      </c>
      <c r="AE203" s="59" t="s">
        <v>816</v>
      </c>
      <c r="AF203" s="260">
        <f>VLOOKUP(AA203,'PLAN INDICATIVO ORIGINAL '!$C$13:$M$343,6,0)</f>
        <v>12</v>
      </c>
      <c r="AG203" s="261">
        <f>VLOOKUP(AA203,'PLAN INDICATIVO ORIGINAL '!$C$13:$M$343,7,0)</f>
        <v>12</v>
      </c>
      <c r="AH203" s="261">
        <f>VLOOKUP(AA203,'PLAN INDICATIVO ORIGINAL '!$C$13:$M$343,8,0)</f>
        <v>12</v>
      </c>
      <c r="AI203" s="261">
        <f>VLOOKUP(AA203,'PLAN INDICATIVO ORIGINAL '!$C$13:$M$343,9,0)</f>
        <v>12</v>
      </c>
      <c r="AJ203" s="261">
        <f>VLOOKUP(AA203,'PLAN INDICATIVO ORIGINAL '!$C$13:$M$343,10,0)</f>
        <v>48</v>
      </c>
      <c r="AK203" s="261" t="str">
        <f>VLOOKUP(AA203,'PLAN INDICATIVO ORIGINAL '!$C$13:$M$343,11,0)</f>
        <v>Número</v>
      </c>
      <c r="AL203" s="262" t="e">
        <f>VLOOKUP(AA203,'PLAN INDICATIVO ORIGINAL '!$C$13:$M$343,12,0)</f>
        <v>#REF!</v>
      </c>
      <c r="AM203" s="263">
        <f t="shared" ref="AM203:AR203" si="375">+AF203</f>
        <v>12</v>
      </c>
      <c r="AN203" s="263">
        <f t="shared" si="375"/>
        <v>12</v>
      </c>
      <c r="AO203" s="263">
        <f t="shared" si="375"/>
        <v>12</v>
      </c>
      <c r="AP203" s="263">
        <f t="shared" si="375"/>
        <v>12</v>
      </c>
      <c r="AQ203" s="263">
        <f t="shared" si="375"/>
        <v>48</v>
      </c>
      <c r="AR203" s="263" t="str">
        <f t="shared" si="375"/>
        <v>Número</v>
      </c>
      <c r="AS203" s="264" t="s">
        <v>765</v>
      </c>
      <c r="AV203" s="214" t="s">
        <v>631</v>
      </c>
      <c r="AW203" s="214" t="s">
        <v>598</v>
      </c>
      <c r="AX203" s="214" t="s">
        <v>816</v>
      </c>
      <c r="BI203" s="254">
        <v>235</v>
      </c>
      <c r="BJ203" s="59" t="s">
        <v>598</v>
      </c>
    </row>
    <row r="204" spans="1:62" ht="53.25" customHeight="1" x14ac:dyDescent="0.25">
      <c r="A204" s="254">
        <v>234</v>
      </c>
      <c r="B204" s="254" t="str">
        <f t="shared" si="149"/>
        <v>P234</v>
      </c>
      <c r="C204" s="121" t="s">
        <v>36</v>
      </c>
      <c r="D204" s="288" t="s">
        <v>596</v>
      </c>
      <c r="E204" s="284" t="str">
        <f>+'PLAN INDICATIVO ORIGINAL '!$D$249</f>
        <v>PROMOCIÓN DE LOS DERECHOS HUMANOS</v>
      </c>
      <c r="F204" s="256" t="str">
        <f>+'PLAN INDICATIVO ORIGINAL '!$D$250</f>
        <v>DERECHOS HUMANOS</v>
      </c>
      <c r="G204" s="256" t="s">
        <v>603</v>
      </c>
      <c r="H204" s="257" t="str">
        <f>+'PLAN INDICATIVO ORIGINAL '!$D$251</f>
        <v xml:space="preserve">Contribuir a la protección y el fomento de los derechos humanos de la población privada de la libertad en la prestación de los servicios penitenciarios y carcelarios. </v>
      </c>
      <c r="I204" s="257" t="s">
        <v>818</v>
      </c>
      <c r="J204" s="265" t="str">
        <f>+'PLAN INDICATIVO ORIGINAL '!$D$262</f>
        <v>GESTIÓN INSTITUCIONAL DE DERECHOS HUMANOS</v>
      </c>
      <c r="K204" s="265" t="s">
        <v>791</v>
      </c>
      <c r="L204" s="142" t="str">
        <f>+'PLAN INDICATIVO ORIGINAL '!$C$262</f>
        <v>I40</v>
      </c>
      <c r="M204" s="280" t="str">
        <f>+'PLAN INDICATIVO ORIGINAL '!$E$262</f>
        <v>Número de Acciones de Gestión realizadas en Derechos Humanos</v>
      </c>
      <c r="N204" s="259">
        <f>VLOOKUP(L204,'PLAN INDICATIVO ORIGINAL '!$C$13:$M$343,6,0)</f>
        <v>15</v>
      </c>
      <c r="O204" s="259">
        <f>VLOOKUP(L204,'PLAN INDICATIVO ORIGINAL '!$C$13:$M$343,7,0)</f>
        <v>16</v>
      </c>
      <c r="P204" s="259">
        <f>VLOOKUP(L204,'PLAN INDICATIVO ORIGINAL '!$C$13:$M$343,8,0)</f>
        <v>15</v>
      </c>
      <c r="Q204" s="259">
        <f>VLOOKUP(L204,'PLAN INDICATIVO ORIGINAL '!$C$13:$M$343,9,0)</f>
        <v>13</v>
      </c>
      <c r="R204" s="259">
        <f>VLOOKUP(L204,'PLAN INDICATIVO ORIGINAL '!$C$13:$M$343,10,0)</f>
        <v>59</v>
      </c>
      <c r="S204" s="259" t="str">
        <f>VLOOKUP(L204,'PLAN INDICATIVO ORIGINAL '!$C$13:$M$343,11,0)</f>
        <v>Número</v>
      </c>
      <c r="T204" s="259" t="e">
        <f>VLOOKUP(L204,'PLAN INDICATIVO ORIGINAL '!$C$13:$M$343,12,0)</f>
        <v>#REF!</v>
      </c>
      <c r="U204" s="259">
        <f t="shared" ref="U204:Z204" si="376">+N204</f>
        <v>15</v>
      </c>
      <c r="V204" s="259">
        <f t="shared" si="376"/>
        <v>16</v>
      </c>
      <c r="W204" s="259">
        <f t="shared" si="376"/>
        <v>15</v>
      </c>
      <c r="X204" s="259">
        <f t="shared" si="376"/>
        <v>13</v>
      </c>
      <c r="Y204" s="259">
        <f t="shared" si="376"/>
        <v>59</v>
      </c>
      <c r="Z204" s="259" t="str">
        <f t="shared" si="376"/>
        <v>Número</v>
      </c>
      <c r="AA204" s="115" t="str">
        <f>+'PLAN INDICATIVO ORIGINAL '!C264</f>
        <v>P234</v>
      </c>
      <c r="AB204" s="254" t="str">
        <f>+'PLAN INDICATIVO ORIGINAL '!D264</f>
        <v xml:space="preserve">Política Institucional  de Derechos Humanos actualizada </v>
      </c>
      <c r="AC204" s="59" t="str">
        <f>VLOOKUP(AB204,'PLAN INDICATIVO ORIGINAL '!$D$12:$F$313,3,0)</f>
        <v>GRUPO DE DERECHOS HUMANOS</v>
      </c>
      <c r="AD204" s="59" t="str">
        <f>VLOOKUP(AB204,'PLAN INDICATIVO ORIGINAL '!$D$12:$F$313,3,0)</f>
        <v>GRUPO DE DERECHOS HUMANOS</v>
      </c>
      <c r="AE204" s="59" t="s">
        <v>816</v>
      </c>
      <c r="AF204" s="260">
        <f>VLOOKUP(AA204,'PLAN INDICATIVO ORIGINAL '!$C$13:$M$343,6,0)</f>
        <v>0</v>
      </c>
      <c r="AG204" s="261">
        <f>VLOOKUP(AA204,'PLAN INDICATIVO ORIGINAL '!$C$13:$M$343,7,0)</f>
        <v>1</v>
      </c>
      <c r="AH204" s="261">
        <f>VLOOKUP(AA204,'PLAN INDICATIVO ORIGINAL '!$C$13:$M$343,8,0)</f>
        <v>0</v>
      </c>
      <c r="AI204" s="261">
        <f>VLOOKUP(AA204,'PLAN INDICATIVO ORIGINAL '!$C$13:$M$343,9,0)</f>
        <v>0</v>
      </c>
      <c r="AJ204" s="261">
        <f>VLOOKUP(AA204,'PLAN INDICATIVO ORIGINAL '!$C$13:$M$343,10,0)</f>
        <v>1</v>
      </c>
      <c r="AK204" s="261" t="str">
        <f>VLOOKUP(AA204,'PLAN INDICATIVO ORIGINAL '!$C$13:$M$343,11,0)</f>
        <v>Número</v>
      </c>
      <c r="AL204" s="262" t="e">
        <f>VLOOKUP(AA204,'PLAN INDICATIVO ORIGINAL '!$C$13:$M$343,12,0)</f>
        <v>#REF!</v>
      </c>
      <c r="AM204" s="263">
        <f t="shared" ref="AM204:AR204" si="377">+AF204</f>
        <v>0</v>
      </c>
      <c r="AN204" s="263">
        <f t="shared" si="377"/>
        <v>1</v>
      </c>
      <c r="AO204" s="263">
        <f t="shared" si="377"/>
        <v>0</v>
      </c>
      <c r="AP204" s="263">
        <f t="shared" si="377"/>
        <v>0</v>
      </c>
      <c r="AQ204" s="263">
        <f t="shared" si="377"/>
        <v>1</v>
      </c>
      <c r="AR204" s="263" t="str">
        <f t="shared" si="377"/>
        <v>Número</v>
      </c>
      <c r="AS204" s="264" t="s">
        <v>765</v>
      </c>
      <c r="AV204" s="214" t="s">
        <v>633</v>
      </c>
      <c r="AW204" s="214" t="s">
        <v>598</v>
      </c>
      <c r="AX204" s="214" t="s">
        <v>816</v>
      </c>
      <c r="BI204" s="254">
        <v>17</v>
      </c>
      <c r="BJ204" s="59" t="s">
        <v>598</v>
      </c>
    </row>
    <row r="205" spans="1:62" ht="56.25" customHeight="1" x14ac:dyDescent="0.25">
      <c r="A205" s="254">
        <v>235</v>
      </c>
      <c r="B205" s="254" t="str">
        <f t="shared" si="149"/>
        <v>P235</v>
      </c>
      <c r="C205" s="121" t="s">
        <v>53</v>
      </c>
      <c r="D205" s="288" t="s">
        <v>596</v>
      </c>
      <c r="E205" s="284" t="str">
        <f>+'PLAN INDICATIVO ORIGINAL '!$D$249</f>
        <v>PROMOCIÓN DE LOS DERECHOS HUMANOS</v>
      </c>
      <c r="F205" s="256" t="str">
        <f>+'PLAN INDICATIVO ORIGINAL '!$D$250</f>
        <v>DERECHOS HUMANOS</v>
      </c>
      <c r="G205" s="256" t="s">
        <v>603</v>
      </c>
      <c r="H205" s="257" t="str">
        <f>+'PLAN INDICATIVO ORIGINAL '!$D$251</f>
        <v xml:space="preserve">Contribuir a la protección y el fomento de los derechos humanos de la población privada de la libertad en la prestación de los servicios penitenciarios y carcelarios. </v>
      </c>
      <c r="I205" s="257" t="s">
        <v>818</v>
      </c>
      <c r="J205" s="265" t="str">
        <f>+'PLAN INDICATIVO ORIGINAL '!$D$262</f>
        <v>GESTIÓN INSTITUCIONAL DE DERECHOS HUMANOS</v>
      </c>
      <c r="K205" s="265" t="s">
        <v>791</v>
      </c>
      <c r="L205" s="142" t="str">
        <f>+'PLAN INDICATIVO ORIGINAL '!$C$262</f>
        <v>I40</v>
      </c>
      <c r="M205" s="280" t="str">
        <f>+'PLAN INDICATIVO ORIGINAL '!$E$262</f>
        <v>Número de Acciones de Gestión realizadas en Derechos Humanos</v>
      </c>
      <c r="N205" s="259">
        <f>VLOOKUP(L205,'PLAN INDICATIVO ORIGINAL '!$C$13:$M$343,6,0)</f>
        <v>15</v>
      </c>
      <c r="O205" s="259">
        <f>VLOOKUP(L205,'PLAN INDICATIVO ORIGINAL '!$C$13:$M$343,7,0)</f>
        <v>16</v>
      </c>
      <c r="P205" s="259">
        <f>VLOOKUP(L205,'PLAN INDICATIVO ORIGINAL '!$C$13:$M$343,8,0)</f>
        <v>15</v>
      </c>
      <c r="Q205" s="259">
        <f>VLOOKUP(L205,'PLAN INDICATIVO ORIGINAL '!$C$13:$M$343,9,0)</f>
        <v>13</v>
      </c>
      <c r="R205" s="259">
        <f>VLOOKUP(L205,'PLAN INDICATIVO ORIGINAL '!$C$13:$M$343,10,0)</f>
        <v>59</v>
      </c>
      <c r="S205" s="259" t="str">
        <f>VLOOKUP(L205,'PLAN INDICATIVO ORIGINAL '!$C$13:$M$343,11,0)</f>
        <v>Número</v>
      </c>
      <c r="T205" s="259" t="e">
        <f>VLOOKUP(L205,'PLAN INDICATIVO ORIGINAL '!$C$13:$M$343,12,0)</f>
        <v>#REF!</v>
      </c>
      <c r="U205" s="259">
        <f t="shared" ref="U205:Z205" si="378">+N205</f>
        <v>15</v>
      </c>
      <c r="V205" s="259">
        <f t="shared" si="378"/>
        <v>16</v>
      </c>
      <c r="W205" s="259">
        <f t="shared" si="378"/>
        <v>15</v>
      </c>
      <c r="X205" s="259">
        <f t="shared" si="378"/>
        <v>13</v>
      </c>
      <c r="Y205" s="259">
        <f t="shared" si="378"/>
        <v>59</v>
      </c>
      <c r="Z205" s="259" t="str">
        <f t="shared" si="378"/>
        <v>Número</v>
      </c>
      <c r="AA205" s="115" t="str">
        <f>+'PLAN INDICATIVO ORIGINAL '!C265</f>
        <v>P235</v>
      </c>
      <c r="AB205" s="254" t="str">
        <f>+'PLAN INDICATIVO ORIGINAL '!D265</f>
        <v>Informe de seguimiento sobre los casos internacionales de los cuales se tenga conocimiento, realizado</v>
      </c>
      <c r="AC205" s="59" t="str">
        <f>VLOOKUP(AB205,'PLAN INDICATIVO ORIGINAL '!$D$12:$F$313,3,0)</f>
        <v>GRUPO DE DERECHOS HUMANOS</v>
      </c>
      <c r="AD205" s="59" t="str">
        <f>VLOOKUP(AB205,'PLAN INDICATIVO ORIGINAL '!$D$12:$F$313,3,0)</f>
        <v>GRUPO DE DERECHOS HUMANOS</v>
      </c>
      <c r="AE205" s="59" t="s">
        <v>816</v>
      </c>
      <c r="AF205" s="260">
        <f>VLOOKUP(AA205,'PLAN INDICATIVO ORIGINAL '!$C$13:$M$343,6,0)</f>
        <v>1</v>
      </c>
      <c r="AG205" s="261">
        <f>VLOOKUP(AA205,'PLAN INDICATIVO ORIGINAL '!$C$13:$M$343,7,0)</f>
        <v>1</v>
      </c>
      <c r="AH205" s="261">
        <f>VLOOKUP(AA205,'PLAN INDICATIVO ORIGINAL '!$C$13:$M$343,8,0)</f>
        <v>1</v>
      </c>
      <c r="AI205" s="261">
        <f>VLOOKUP(AA205,'PLAN INDICATIVO ORIGINAL '!$C$13:$M$343,9,0)</f>
        <v>1</v>
      </c>
      <c r="AJ205" s="261">
        <f>VLOOKUP(AA205,'PLAN INDICATIVO ORIGINAL '!$C$13:$M$343,10,0)</f>
        <v>4</v>
      </c>
      <c r="AK205" s="261" t="str">
        <f>VLOOKUP(AA205,'PLAN INDICATIVO ORIGINAL '!$C$13:$M$343,11,0)</f>
        <v>Número</v>
      </c>
      <c r="AL205" s="262" t="e">
        <f>VLOOKUP(AA205,'PLAN INDICATIVO ORIGINAL '!$C$13:$M$343,12,0)</f>
        <v>#REF!</v>
      </c>
      <c r="AM205" s="263">
        <f t="shared" ref="AM205:AR205" si="379">+AF205</f>
        <v>1</v>
      </c>
      <c r="AN205" s="263">
        <f t="shared" si="379"/>
        <v>1</v>
      </c>
      <c r="AO205" s="263">
        <f t="shared" si="379"/>
        <v>1</v>
      </c>
      <c r="AP205" s="263">
        <f t="shared" si="379"/>
        <v>1</v>
      </c>
      <c r="AQ205" s="263">
        <f t="shared" si="379"/>
        <v>4</v>
      </c>
      <c r="AR205" s="263" t="str">
        <f t="shared" si="379"/>
        <v>Número</v>
      </c>
      <c r="AS205" s="264" t="s">
        <v>765</v>
      </c>
      <c r="AV205" s="214" t="s">
        <v>635</v>
      </c>
      <c r="AW205" s="214" t="s">
        <v>598</v>
      </c>
      <c r="AX205" s="214" t="s">
        <v>816</v>
      </c>
      <c r="BI205" s="165">
        <v>236</v>
      </c>
      <c r="BJ205" s="59" t="s">
        <v>493</v>
      </c>
    </row>
    <row r="206" spans="1:62" ht="56.25" customHeight="1" x14ac:dyDescent="0.25">
      <c r="A206" s="254">
        <v>17</v>
      </c>
      <c r="B206" s="254" t="str">
        <f t="shared" si="149"/>
        <v>P17</v>
      </c>
      <c r="C206" s="127" t="s">
        <v>50</v>
      </c>
      <c r="D206" s="293" t="s">
        <v>596</v>
      </c>
      <c r="E206" s="284" t="str">
        <f>+'PLAN INDICATIVO ORIGINAL '!$D$249</f>
        <v>PROMOCIÓN DE LOS DERECHOS HUMANOS</v>
      </c>
      <c r="F206" s="256" t="str">
        <f>+'PLAN INDICATIVO ORIGINAL '!$D$250</f>
        <v>DERECHOS HUMANOS</v>
      </c>
      <c r="G206" s="256" t="s">
        <v>603</v>
      </c>
      <c r="H206" s="257" t="str">
        <f>+'PLAN INDICATIVO ORIGINAL '!$D$251</f>
        <v xml:space="preserve">Contribuir a la protección y el fomento de los derechos humanos de la población privada de la libertad en la prestación de los servicios penitenciarios y carcelarios. </v>
      </c>
      <c r="I206" s="257" t="s">
        <v>818</v>
      </c>
      <c r="J206" s="265" t="str">
        <f>+'PLAN INDICATIVO ORIGINAL '!$D$262</f>
        <v>GESTIÓN INSTITUCIONAL DE DERECHOS HUMANOS</v>
      </c>
      <c r="K206" s="265" t="s">
        <v>791</v>
      </c>
      <c r="L206" s="142" t="str">
        <f>+'PLAN INDICATIVO ORIGINAL '!$C$262</f>
        <v>I40</v>
      </c>
      <c r="M206" s="280" t="str">
        <f>+'PLAN INDICATIVO ORIGINAL '!$E$262</f>
        <v>Número de Acciones de Gestión realizadas en Derechos Humanos</v>
      </c>
      <c r="N206" s="259">
        <f>VLOOKUP(L206,'PLAN INDICATIVO ORIGINAL '!$C$13:$M$343,6,0)</f>
        <v>15</v>
      </c>
      <c r="O206" s="259">
        <f>VLOOKUP(L206,'PLAN INDICATIVO ORIGINAL '!$C$13:$M$343,7,0)</f>
        <v>16</v>
      </c>
      <c r="P206" s="259">
        <f>VLOOKUP(L206,'PLAN INDICATIVO ORIGINAL '!$C$13:$M$343,8,0)</f>
        <v>15</v>
      </c>
      <c r="Q206" s="259">
        <f>VLOOKUP(L206,'PLAN INDICATIVO ORIGINAL '!$C$13:$M$343,9,0)</f>
        <v>13</v>
      </c>
      <c r="R206" s="259">
        <f>VLOOKUP(L206,'PLAN INDICATIVO ORIGINAL '!$C$13:$M$343,10,0)</f>
        <v>59</v>
      </c>
      <c r="S206" s="259" t="str">
        <f>VLOOKUP(L206,'PLAN INDICATIVO ORIGINAL '!$C$13:$M$343,11,0)</f>
        <v>Número</v>
      </c>
      <c r="T206" s="259" t="e">
        <f>VLOOKUP(L206,'PLAN INDICATIVO ORIGINAL '!$C$13:$M$343,12,0)</f>
        <v>#REF!</v>
      </c>
      <c r="U206" s="259">
        <f t="shared" ref="U206:Z206" si="380">+N206</f>
        <v>15</v>
      </c>
      <c r="V206" s="259">
        <f t="shared" si="380"/>
        <v>16</v>
      </c>
      <c r="W206" s="259">
        <f t="shared" si="380"/>
        <v>15</v>
      </c>
      <c r="X206" s="259">
        <f t="shared" si="380"/>
        <v>13</v>
      </c>
      <c r="Y206" s="259">
        <f t="shared" si="380"/>
        <v>59</v>
      </c>
      <c r="Z206" s="259" t="str">
        <f t="shared" si="380"/>
        <v>Número</v>
      </c>
      <c r="AA206" s="254" t="str">
        <f>+'PLAN INDICATIVO ORIGINAL '!C266</f>
        <v>P17</v>
      </c>
      <c r="AB206" s="254" t="str">
        <f>+'PLAN INDICATIVO ORIGINAL '!D266</f>
        <v>Diagnósticos regionales sobre la situación actual de DDHH realizados</v>
      </c>
      <c r="AC206" s="59" t="str">
        <f>VLOOKUP(AB206,'PLAN INDICATIVO ORIGINAL '!$D$12:$F$313,3,0)</f>
        <v>GRUPO DE DERECHOS HUMANOS</v>
      </c>
      <c r="AD206" s="59" t="str">
        <f>VLOOKUP(AB206,'PLAN INDICATIVO ORIGINAL '!$D$12:$F$313,3,0)</f>
        <v>GRUPO DE DERECHOS HUMANOS</v>
      </c>
      <c r="AE206" s="59" t="s">
        <v>816</v>
      </c>
      <c r="AF206" s="260">
        <f>VLOOKUP(AA206,'PLAN INDICATIVO ORIGINAL '!$C$13:$M$343,6,0)</f>
        <v>2</v>
      </c>
      <c r="AG206" s="261">
        <f>VLOOKUP(AA206,'PLAN INDICATIVO ORIGINAL '!$C$13:$M$343,7,0)</f>
        <v>2</v>
      </c>
      <c r="AH206" s="261">
        <f>VLOOKUP(AA206,'PLAN INDICATIVO ORIGINAL '!$C$13:$M$343,8,0)</f>
        <v>2</v>
      </c>
      <c r="AI206" s="261">
        <f>VLOOKUP(AA206,'PLAN INDICATIVO ORIGINAL '!$C$13:$M$343,9,0)</f>
        <v>0</v>
      </c>
      <c r="AJ206" s="261">
        <f>VLOOKUP(AA206,'PLAN INDICATIVO ORIGINAL '!$C$13:$M$343,10,0)</f>
        <v>6</v>
      </c>
      <c r="AK206" s="261" t="str">
        <f>VLOOKUP(AA206,'PLAN INDICATIVO ORIGINAL '!$C$13:$M$343,11,0)</f>
        <v>Número</v>
      </c>
      <c r="AL206" s="262" t="e">
        <f>VLOOKUP(AA206,'PLAN INDICATIVO ORIGINAL '!$C$13:$M$343,12,0)</f>
        <v>#REF!</v>
      </c>
      <c r="AM206" s="263">
        <f t="shared" ref="AM206:AR206" si="381">+AF206</f>
        <v>2</v>
      </c>
      <c r="AN206" s="263">
        <f t="shared" si="381"/>
        <v>2</v>
      </c>
      <c r="AO206" s="263">
        <f t="shared" si="381"/>
        <v>2</v>
      </c>
      <c r="AP206" s="263">
        <f t="shared" si="381"/>
        <v>0</v>
      </c>
      <c r="AQ206" s="263">
        <f t="shared" si="381"/>
        <v>6</v>
      </c>
      <c r="AR206" s="263" t="str">
        <f t="shared" si="381"/>
        <v>Número</v>
      </c>
      <c r="AS206" s="264" t="s">
        <v>765</v>
      </c>
      <c r="AV206" s="214" t="s">
        <v>637</v>
      </c>
      <c r="AW206" s="214" t="s">
        <v>598</v>
      </c>
      <c r="AX206" s="214" t="s">
        <v>816</v>
      </c>
      <c r="BI206" s="254">
        <v>79</v>
      </c>
      <c r="BJ206" s="59" t="s">
        <v>493</v>
      </c>
    </row>
    <row r="207" spans="1:62" ht="56.25" customHeight="1" x14ac:dyDescent="0.25">
      <c r="A207" s="165">
        <v>236</v>
      </c>
      <c r="B207" s="254" t="str">
        <f t="shared" si="149"/>
        <v>P236</v>
      </c>
      <c r="C207" s="282"/>
      <c r="D207" s="283" t="s">
        <v>640</v>
      </c>
      <c r="E207" s="284" t="str">
        <f>+'PLAN INDICATIVO ORIGINAL '!$D$267</f>
        <v>SISTEMA INTEGRAL DE INFORMACIÓN Y COMUNICACIÓN</v>
      </c>
      <c r="F207" s="256" t="str">
        <f>+'PLAN INDICATIVO ORIGINAL '!$D$268</f>
        <v>INFORMACIÓN Y COMUNICACIÓN</v>
      </c>
      <c r="G207" s="256" t="s">
        <v>647</v>
      </c>
      <c r="H207" s="257" t="str">
        <f>+'PLAN INDICATIVO ORIGINAL '!$D$269</f>
        <v>Administrar, promover el uso y apropiación de las tecnologías de la información y las comunicaciones como soporte de la gestión administrativa del sistema penitenciario y carcelario.</v>
      </c>
      <c r="I207" s="257" t="s">
        <v>819</v>
      </c>
      <c r="J207" s="265" t="str">
        <f>+'PLAN INDICATIVO ORIGINAL '!$D$270</f>
        <v>DESARROLLO TECNOLOGICO</v>
      </c>
      <c r="K207" s="142" t="s">
        <v>763</v>
      </c>
      <c r="L207" s="142" t="str">
        <f>+'PLAN INDICATIVO ORIGINAL '!$C$270</f>
        <v>I34</v>
      </c>
      <c r="M207" s="258" t="str">
        <f>+'PLAN INDICATIVO ORIGINAL '!$E$270</f>
        <v>Porcentaje de avance del componente GEL (Gobierno en Linea) de Seguridad y Privacidad de la Información.</v>
      </c>
      <c r="N207" s="267">
        <f>VLOOKUP(L207,'PLAN INDICATIVO ORIGINAL '!$C$13:$M$343,6,0)</f>
        <v>0.05</v>
      </c>
      <c r="O207" s="267">
        <f>VLOOKUP(L207,'PLAN INDICATIVO ORIGINAL '!$C$13:$M$343,7,0)</f>
        <v>0.6</v>
      </c>
      <c r="P207" s="267">
        <f>VLOOKUP(L207,'PLAN INDICATIVO ORIGINAL '!$C$13:$M$343,8,0)</f>
        <v>0.8</v>
      </c>
      <c r="Q207" s="267">
        <f>VLOOKUP(L207,'PLAN INDICATIVO ORIGINAL '!$C$13:$M$343,9,0)</f>
        <v>0</v>
      </c>
      <c r="R207" s="267">
        <f>VLOOKUP(L207,'PLAN INDICATIVO ORIGINAL '!$C$13:$M$343,10,0)</f>
        <v>0</v>
      </c>
      <c r="S207" s="267" t="str">
        <f>VLOOKUP(L207,'PLAN INDICATIVO ORIGINAL '!$C$13:$M$343,11,0)</f>
        <v>Porcentaje</v>
      </c>
      <c r="T207" s="259" t="e">
        <f>VLOOKUP(L207,'PLAN INDICATIVO ORIGINAL '!$C$13:$M$343,12,0)</f>
        <v>#REF!</v>
      </c>
      <c r="U207" s="259">
        <f t="shared" ref="U207:Z207" si="382">+N207*100</f>
        <v>5</v>
      </c>
      <c r="V207" s="259">
        <f t="shared" si="382"/>
        <v>60</v>
      </c>
      <c r="W207" s="259">
        <f t="shared" si="382"/>
        <v>80</v>
      </c>
      <c r="X207" s="259">
        <f t="shared" si="382"/>
        <v>0</v>
      </c>
      <c r="Y207" s="259">
        <f t="shared" si="382"/>
        <v>0</v>
      </c>
      <c r="Z207" s="259" t="e">
        <f t="shared" si="382"/>
        <v>#VALUE!</v>
      </c>
      <c r="AA207" s="115" t="str">
        <f>+'PLAN INDICATIVO ORIGINAL '!C274</f>
        <v>P236</v>
      </c>
      <c r="AB207" s="165" t="str">
        <f>+'PLAN INDICATIVO ORIGINAL '!D274</f>
        <v>Sistema de Gestión de Seguridad de la Información SGSI, implementado</v>
      </c>
      <c r="AC207" s="59" t="str">
        <f>VLOOKUP(AB207,'PLAN INDICATIVO ORIGINAL '!$D$12:$F$313,3,0)</f>
        <v xml:space="preserve">OFICINA DE SISTEMAS DE INFORMACIÓN </v>
      </c>
      <c r="AD207" s="59" t="str">
        <f>VLOOKUP(AB207,'PLAN INDICATIVO ORIGINAL '!$D$12:$F$313,3,0)</f>
        <v xml:space="preserve">OFICINA DE SISTEMAS DE INFORMACIÓN </v>
      </c>
      <c r="AE207" s="59" t="s">
        <v>807</v>
      </c>
      <c r="AF207" s="268">
        <f>VLOOKUP(AA207,'PLAN INDICATIVO ORIGINAL '!$C$13:$M$343,6,0)</f>
        <v>0</v>
      </c>
      <c r="AG207" s="269">
        <f>VLOOKUP(AA207,'PLAN INDICATIVO ORIGINAL '!$C$13:$M$343,7,0)</f>
        <v>1</v>
      </c>
      <c r="AH207" s="269">
        <f>VLOOKUP(AA207,'PLAN INDICATIVO ORIGINAL '!$C$13:$M$343,8,0)</f>
        <v>2</v>
      </c>
      <c r="AI207" s="269">
        <f>VLOOKUP(AA207,'PLAN INDICATIVO ORIGINAL '!$C$13:$M$343,9,0)</f>
        <v>2</v>
      </c>
      <c r="AJ207" s="269">
        <f>VLOOKUP(AA207,'PLAN INDICATIVO ORIGINAL '!$C$13:$M$343,10,0)</f>
        <v>5</v>
      </c>
      <c r="AK207" s="269" t="str">
        <f>VLOOKUP(AA207,'PLAN INDICATIVO ORIGINAL '!$C$13:$M$343,11,0)</f>
        <v>Número</v>
      </c>
      <c r="AL207" s="262" t="e">
        <f>VLOOKUP(AA207,'PLAN INDICATIVO ORIGINAL '!$C$13:$M$343,12,0)</f>
        <v>#REF!</v>
      </c>
      <c r="AM207" s="270">
        <f t="shared" ref="AM207:AR207" si="383">+AF207*100</f>
        <v>0</v>
      </c>
      <c r="AN207" s="270">
        <f t="shared" si="383"/>
        <v>100</v>
      </c>
      <c r="AO207" s="270">
        <f t="shared" si="383"/>
        <v>200</v>
      </c>
      <c r="AP207" s="270">
        <f t="shared" si="383"/>
        <v>200</v>
      </c>
      <c r="AQ207" s="270">
        <f t="shared" si="383"/>
        <v>500</v>
      </c>
      <c r="AR207" s="270" t="e">
        <f t="shared" si="383"/>
        <v>#VALUE!</v>
      </c>
      <c r="AS207" s="264" t="s">
        <v>765</v>
      </c>
      <c r="AV207" s="214" t="s">
        <v>655</v>
      </c>
      <c r="AW207" s="214" t="s">
        <v>493</v>
      </c>
      <c r="AX207" s="214" t="s">
        <v>807</v>
      </c>
      <c r="BI207" s="254">
        <v>62</v>
      </c>
      <c r="BJ207" s="59" t="s">
        <v>493</v>
      </c>
    </row>
    <row r="208" spans="1:62" ht="55.5" customHeight="1" x14ac:dyDescent="0.25">
      <c r="A208" s="254">
        <v>79</v>
      </c>
      <c r="B208" s="254" t="str">
        <f t="shared" si="149"/>
        <v>P79</v>
      </c>
      <c r="C208" s="127" t="s">
        <v>56</v>
      </c>
      <c r="D208" s="293" t="s">
        <v>640</v>
      </c>
      <c r="E208" s="284" t="str">
        <f>+'PLAN INDICATIVO ORIGINAL '!$D$267</f>
        <v>SISTEMA INTEGRAL DE INFORMACIÓN Y COMUNICACIÓN</v>
      </c>
      <c r="F208" s="256" t="str">
        <f>+'PLAN INDICATIVO ORIGINAL '!$D$268</f>
        <v>INFORMACIÓN Y COMUNICACIÓN</v>
      </c>
      <c r="G208" s="256" t="s">
        <v>647</v>
      </c>
      <c r="H208" s="257" t="str">
        <f>+'PLAN INDICATIVO ORIGINAL '!$D$269</f>
        <v>Administrar, promover el uso y apropiación de las tecnologías de la información y las comunicaciones como soporte de la gestión administrativa del sistema penitenciario y carcelario.</v>
      </c>
      <c r="I208" s="257" t="s">
        <v>819</v>
      </c>
      <c r="J208" s="265" t="str">
        <f>+'PLAN INDICATIVO ORIGINAL '!$D$270</f>
        <v>DESARROLLO TECNOLOGICO</v>
      </c>
      <c r="K208" s="142" t="s">
        <v>763</v>
      </c>
      <c r="L208" s="142" t="str">
        <f>+'PLAN INDICATIVO ORIGINAL '!$C$270</f>
        <v>I34</v>
      </c>
      <c r="M208" s="258" t="str">
        <f>+'PLAN INDICATIVO ORIGINAL '!$E$270</f>
        <v>Porcentaje de avance del componente GEL (Gobierno en Linea) de Seguridad y Privacidad de la Información.</v>
      </c>
      <c r="N208" s="267">
        <f>VLOOKUP(L208,'PLAN INDICATIVO ORIGINAL '!$C$13:$M$343,6,0)</f>
        <v>0.05</v>
      </c>
      <c r="O208" s="267">
        <f>VLOOKUP(L208,'PLAN INDICATIVO ORIGINAL '!$C$13:$M$343,7,0)</f>
        <v>0.6</v>
      </c>
      <c r="P208" s="267">
        <f>VLOOKUP(L208,'PLAN INDICATIVO ORIGINAL '!$C$13:$M$343,8,0)</f>
        <v>0.8</v>
      </c>
      <c r="Q208" s="267">
        <f>VLOOKUP(L208,'PLAN INDICATIVO ORIGINAL '!$C$13:$M$343,9,0)</f>
        <v>0</v>
      </c>
      <c r="R208" s="267">
        <f>VLOOKUP(L208,'PLAN INDICATIVO ORIGINAL '!$C$13:$M$343,10,0)</f>
        <v>0</v>
      </c>
      <c r="S208" s="267" t="str">
        <f>VLOOKUP(L208,'PLAN INDICATIVO ORIGINAL '!$C$13:$M$343,11,0)</f>
        <v>Porcentaje</v>
      </c>
      <c r="T208" s="259" t="e">
        <f>VLOOKUP(L208,'PLAN INDICATIVO ORIGINAL '!$C$13:$M$343,12,0)</f>
        <v>#REF!</v>
      </c>
      <c r="U208" s="259">
        <f t="shared" ref="U208:Z208" si="384">+N208*100</f>
        <v>5</v>
      </c>
      <c r="V208" s="259">
        <f t="shared" si="384"/>
        <v>60</v>
      </c>
      <c r="W208" s="259">
        <f t="shared" si="384"/>
        <v>80</v>
      </c>
      <c r="X208" s="259">
        <f t="shared" si="384"/>
        <v>0</v>
      </c>
      <c r="Y208" s="259">
        <f t="shared" si="384"/>
        <v>0</v>
      </c>
      <c r="Z208" s="259" t="e">
        <f t="shared" si="384"/>
        <v>#VALUE!</v>
      </c>
      <c r="AA208" s="254" t="str">
        <f>+'PLAN INDICATIVO ORIGINAL '!C275</f>
        <v>P79</v>
      </c>
      <c r="AB208" s="254" t="str">
        <f>+'PLAN INDICATIVO ORIGINAL '!D275</f>
        <v>Servicio de servidor de archivos para copia de archivos de usuario dentro del modelo de seguridad de la información implementado</v>
      </c>
      <c r="AC208" s="59" t="str">
        <f>VLOOKUP(AB208,'PLAN INDICATIVO ORIGINAL '!$D$12:$F$313,3,0)</f>
        <v xml:space="preserve">OFICINA DE SISTEMAS DE INFORMACIÓN </v>
      </c>
      <c r="AD208" s="59" t="str">
        <f>VLOOKUP(AB208,'PLAN INDICATIVO ORIGINAL '!$D$12:$F$313,3,0)</f>
        <v xml:space="preserve">OFICINA DE SISTEMAS DE INFORMACIÓN </v>
      </c>
      <c r="AE208" s="59" t="s">
        <v>807</v>
      </c>
      <c r="AF208" s="268">
        <f>VLOOKUP(AA208,'PLAN INDICATIVO ORIGINAL '!$C$13:$M$343,6,0)</f>
        <v>1</v>
      </c>
      <c r="AG208" s="269">
        <f>VLOOKUP(AA208,'PLAN INDICATIVO ORIGINAL '!$C$13:$M$343,7,0)</f>
        <v>0</v>
      </c>
      <c r="AH208" s="269">
        <f>VLOOKUP(AA208,'PLAN INDICATIVO ORIGINAL '!$C$13:$M$343,8,0)</f>
        <v>0</v>
      </c>
      <c r="AI208" s="269">
        <f>VLOOKUP(AA208,'PLAN INDICATIVO ORIGINAL '!$C$13:$M$343,9,0)</f>
        <v>0</v>
      </c>
      <c r="AJ208" s="269">
        <f>VLOOKUP(AA208,'PLAN INDICATIVO ORIGINAL '!$C$13:$M$343,10,0)</f>
        <v>1</v>
      </c>
      <c r="AK208" s="269" t="str">
        <f>VLOOKUP(AA208,'PLAN INDICATIVO ORIGINAL '!$C$13:$M$343,11,0)</f>
        <v>Porcentaje</v>
      </c>
      <c r="AL208" s="262" t="e">
        <f>VLOOKUP(AA208,'PLAN INDICATIVO ORIGINAL '!$C$13:$M$343,12,0)</f>
        <v>#REF!</v>
      </c>
      <c r="AM208" s="270">
        <f t="shared" ref="AM208:AR208" si="385">+AF208*100</f>
        <v>100</v>
      </c>
      <c r="AN208" s="270">
        <f t="shared" si="385"/>
        <v>0</v>
      </c>
      <c r="AO208" s="270">
        <f t="shared" si="385"/>
        <v>0</v>
      </c>
      <c r="AP208" s="270">
        <f t="shared" si="385"/>
        <v>0</v>
      </c>
      <c r="AQ208" s="270">
        <f t="shared" si="385"/>
        <v>100</v>
      </c>
      <c r="AR208" s="270" t="e">
        <f t="shared" si="385"/>
        <v>#VALUE!</v>
      </c>
      <c r="AS208" s="264" t="s">
        <v>765</v>
      </c>
      <c r="AV208" s="214" t="s">
        <v>657</v>
      </c>
      <c r="AW208" s="214" t="s">
        <v>493</v>
      </c>
      <c r="AX208" s="214" t="s">
        <v>807</v>
      </c>
      <c r="BI208" s="254">
        <v>26</v>
      </c>
      <c r="BJ208" s="59" t="s">
        <v>493</v>
      </c>
    </row>
    <row r="209" spans="1:62" ht="55.5" customHeight="1" x14ac:dyDescent="0.25">
      <c r="A209" s="254">
        <v>62</v>
      </c>
      <c r="B209" s="254" t="e">
        <f t="shared" si="149"/>
        <v>#REF!</v>
      </c>
      <c r="C209" s="127" t="s">
        <v>56</v>
      </c>
      <c r="D209" s="293" t="s">
        <v>640</v>
      </c>
      <c r="E209" s="284" t="str">
        <f>+'PLAN INDICATIVO ORIGINAL '!$D$267</f>
        <v>SISTEMA INTEGRAL DE INFORMACIÓN Y COMUNICACIÓN</v>
      </c>
      <c r="F209" s="256" t="str">
        <f>+'PLAN INDICATIVO ORIGINAL '!$D$268</f>
        <v>INFORMACIÓN Y COMUNICACIÓN</v>
      </c>
      <c r="G209" s="256" t="s">
        <v>647</v>
      </c>
      <c r="H209" s="257" t="str">
        <f>+'PLAN INDICATIVO ORIGINAL '!$D$269</f>
        <v>Administrar, promover el uso y apropiación de las tecnologías de la información y las comunicaciones como soporte de la gestión administrativa del sistema penitenciario y carcelario.</v>
      </c>
      <c r="I209" s="257" t="s">
        <v>819</v>
      </c>
      <c r="J209" s="265" t="str">
        <f>+'PLAN INDICATIVO ORIGINAL '!$D$270</f>
        <v>DESARROLLO TECNOLOGICO</v>
      </c>
      <c r="K209" s="142" t="s">
        <v>763</v>
      </c>
      <c r="L209" s="142" t="str">
        <f>+'PLAN INDICATIVO ORIGINAL '!$C$270</f>
        <v>I34</v>
      </c>
      <c r="M209" s="258" t="str">
        <f>+'PLAN INDICATIVO ORIGINAL '!$E$270</f>
        <v>Porcentaje de avance del componente GEL (Gobierno en Linea) de Seguridad y Privacidad de la Información.</v>
      </c>
      <c r="N209" s="267">
        <f>VLOOKUP(L209,'PLAN INDICATIVO ORIGINAL '!$C$13:$M$343,6,0)</f>
        <v>0.05</v>
      </c>
      <c r="O209" s="267">
        <f>VLOOKUP(L209,'PLAN INDICATIVO ORIGINAL '!$C$13:$M$343,7,0)</f>
        <v>0.6</v>
      </c>
      <c r="P209" s="267">
        <f>VLOOKUP(L209,'PLAN INDICATIVO ORIGINAL '!$C$13:$M$343,8,0)</f>
        <v>0.8</v>
      </c>
      <c r="Q209" s="267">
        <f>VLOOKUP(L209,'PLAN INDICATIVO ORIGINAL '!$C$13:$M$343,9,0)</f>
        <v>0</v>
      </c>
      <c r="R209" s="267">
        <f>VLOOKUP(L209,'PLAN INDICATIVO ORIGINAL '!$C$13:$M$343,10,0)</f>
        <v>0</v>
      </c>
      <c r="S209" s="267" t="str">
        <f>VLOOKUP(L209,'PLAN INDICATIVO ORIGINAL '!$C$13:$M$343,11,0)</f>
        <v>Porcentaje</v>
      </c>
      <c r="T209" s="259" t="e">
        <f>VLOOKUP(L209,'PLAN INDICATIVO ORIGINAL '!$C$13:$M$343,12,0)</f>
        <v>#REF!</v>
      </c>
      <c r="U209" s="259">
        <f t="shared" ref="U209:Z209" si="386">+N209*100</f>
        <v>5</v>
      </c>
      <c r="V209" s="259">
        <f t="shared" si="386"/>
        <v>60</v>
      </c>
      <c r="W209" s="259">
        <f t="shared" si="386"/>
        <v>80</v>
      </c>
      <c r="X209" s="259">
        <f t="shared" si="386"/>
        <v>0</v>
      </c>
      <c r="Y209" s="259">
        <f t="shared" si="386"/>
        <v>0</v>
      </c>
      <c r="Z209" s="259" t="e">
        <f t="shared" si="386"/>
        <v>#VALUE!</v>
      </c>
      <c r="AA209" s="254" t="e">
        <f>+'PLAN INDICATIVO ORIGINAL '!#REF!</f>
        <v>#REF!</v>
      </c>
      <c r="AB209" s="254" t="e">
        <f>+'PLAN INDICATIVO ORIGINAL '!#REF!</f>
        <v>#REF!</v>
      </c>
      <c r="AC209" s="59" t="e">
        <f>VLOOKUP(AB209,'PLAN INDICATIVO ORIGINAL '!$D$12:$F$313,3,0)</f>
        <v>#REF!</v>
      </c>
      <c r="AD209" s="59" t="e">
        <f>VLOOKUP(AB209,'PLAN INDICATIVO ORIGINAL '!$D$12:$F$313,3,0)</f>
        <v>#REF!</v>
      </c>
      <c r="AE209" s="59" t="s">
        <v>807</v>
      </c>
      <c r="AF209" s="268" t="e">
        <f>VLOOKUP(AA209,'PLAN INDICATIVO ORIGINAL '!$C$13:$M$343,6,0)</f>
        <v>#REF!</v>
      </c>
      <c r="AG209" s="269" t="e">
        <f>VLOOKUP(AA209,'PLAN INDICATIVO ORIGINAL '!$C$13:$M$343,7,0)</f>
        <v>#REF!</v>
      </c>
      <c r="AH209" s="269" t="e">
        <f>VLOOKUP(AA209,'PLAN INDICATIVO ORIGINAL '!$C$13:$M$343,8,0)</f>
        <v>#REF!</v>
      </c>
      <c r="AI209" s="269" t="e">
        <f>VLOOKUP(AA209,'PLAN INDICATIVO ORIGINAL '!$C$13:$M$343,9,0)</f>
        <v>#REF!</v>
      </c>
      <c r="AJ209" s="269" t="e">
        <f>VLOOKUP(AA209,'PLAN INDICATIVO ORIGINAL '!$C$13:$M$343,10,0)</f>
        <v>#REF!</v>
      </c>
      <c r="AK209" s="269" t="e">
        <f>VLOOKUP(AA209,'PLAN INDICATIVO ORIGINAL '!$C$13:$M$343,11,0)</f>
        <v>#REF!</v>
      </c>
      <c r="AL209" s="262" t="e">
        <f>VLOOKUP(AA209,'PLAN INDICATIVO ORIGINAL '!$C$13:$M$343,12,0)</f>
        <v>#REF!</v>
      </c>
      <c r="AM209" s="270" t="e">
        <f t="shared" ref="AM209:AR209" si="387">+AF209*100</f>
        <v>#REF!</v>
      </c>
      <c r="AN209" s="270" t="e">
        <f t="shared" si="387"/>
        <v>#REF!</v>
      </c>
      <c r="AO209" s="270" t="e">
        <f t="shared" si="387"/>
        <v>#REF!</v>
      </c>
      <c r="AP209" s="270" t="e">
        <f t="shared" si="387"/>
        <v>#REF!</v>
      </c>
      <c r="AQ209" s="270" t="e">
        <f t="shared" si="387"/>
        <v>#REF!</v>
      </c>
      <c r="AR209" s="270" t="e">
        <f t="shared" si="387"/>
        <v>#REF!</v>
      </c>
      <c r="AS209" s="264" t="s">
        <v>765</v>
      </c>
      <c r="AV209" s="214" t="s">
        <v>659</v>
      </c>
      <c r="AW209" s="214" t="s">
        <v>493</v>
      </c>
      <c r="AX209" s="214" t="s">
        <v>807</v>
      </c>
      <c r="BI209" s="254">
        <v>25</v>
      </c>
      <c r="BJ209" s="59" t="s">
        <v>493</v>
      </c>
    </row>
    <row r="210" spans="1:62" ht="51" customHeight="1" x14ac:dyDescent="0.25">
      <c r="A210" s="254">
        <v>143</v>
      </c>
      <c r="B210" s="254" t="str">
        <f t="shared" si="149"/>
        <v>P143</v>
      </c>
      <c r="C210" s="136" t="s">
        <v>33</v>
      </c>
      <c r="D210" s="255" t="s">
        <v>640</v>
      </c>
      <c r="E210" s="284" t="str">
        <f>+'PLAN INDICATIVO ORIGINAL '!$D$267</f>
        <v>SISTEMA INTEGRAL DE INFORMACIÓN Y COMUNICACIÓN</v>
      </c>
      <c r="F210" s="256" t="str">
        <f>+'PLAN INDICATIVO ORIGINAL '!$D$268</f>
        <v>INFORMACIÓN Y COMUNICACIÓN</v>
      </c>
      <c r="G210" s="256" t="s">
        <v>647</v>
      </c>
      <c r="H210" s="257" t="str">
        <f>+'PLAN INDICATIVO ORIGINAL '!$D$269</f>
        <v>Administrar, promover el uso y apropiación de las tecnologías de la información y las comunicaciones como soporte de la gestión administrativa del sistema penitenciario y carcelario.</v>
      </c>
      <c r="I210" s="257" t="s">
        <v>819</v>
      </c>
      <c r="J210" s="265" t="str">
        <f>+'PLAN INDICATIVO ORIGINAL '!$D$270</f>
        <v>DESARROLLO TECNOLOGICO</v>
      </c>
      <c r="K210" s="142" t="s">
        <v>763</v>
      </c>
      <c r="L210" s="142" t="str">
        <f>+'PLAN INDICATIVO ORIGINAL '!C271</f>
        <v>I33</v>
      </c>
      <c r="M210" s="258" t="str">
        <f>+'PLAN INDICATIVO ORIGINAL '!E271</f>
        <v>Porcentaje de ERON con sistemas de bloqueadores de señal</v>
      </c>
      <c r="N210" s="267">
        <f>VLOOKUP(L210,'PLAN INDICATIVO ORIGINAL '!$C$13:$M$343,6,0)</f>
        <v>0.11764705882352941</v>
      </c>
      <c r="O210" s="267">
        <f>VLOOKUP(L210,'PLAN INDICATIVO ORIGINAL '!$C$13:$M$343,7,0)</f>
        <v>0.125</v>
      </c>
      <c r="P210" s="267">
        <f>VLOOKUP(L210,'PLAN INDICATIVO ORIGINAL '!$C$13:$M$343,8,0)</f>
        <v>0.13970588235294118</v>
      </c>
      <c r="Q210" s="267">
        <f>VLOOKUP(L210,'PLAN INDICATIVO ORIGINAL '!$C$13:$M$343,9,0)</f>
        <v>0.15441176470588236</v>
      </c>
      <c r="R210" s="267">
        <f>VLOOKUP(L210,'PLAN INDICATIVO ORIGINAL '!$C$13:$M$343,10,0)</f>
        <v>0.15441176470588236</v>
      </c>
      <c r="S210" s="267" t="str">
        <f>VLOOKUP(L210,'PLAN INDICATIVO ORIGINAL '!$C$13:$M$343,11,0)</f>
        <v>Porcentaje</v>
      </c>
      <c r="T210" s="259" t="e">
        <f>VLOOKUP(L210,'PLAN INDICATIVO ORIGINAL '!$C$13:$M$343,12,0)</f>
        <v>#REF!</v>
      </c>
      <c r="U210" s="259">
        <f t="shared" ref="U210:Z210" si="388">+N210*100</f>
        <v>11.76470588235294</v>
      </c>
      <c r="V210" s="259">
        <f t="shared" si="388"/>
        <v>12.5</v>
      </c>
      <c r="W210" s="259">
        <f t="shared" si="388"/>
        <v>13.970588235294118</v>
      </c>
      <c r="X210" s="259">
        <f t="shared" si="388"/>
        <v>15.441176470588236</v>
      </c>
      <c r="Y210" s="259">
        <f t="shared" si="388"/>
        <v>15.441176470588236</v>
      </c>
      <c r="Z210" s="259" t="e">
        <f t="shared" si="388"/>
        <v>#VALUE!</v>
      </c>
      <c r="AA210" s="254" t="str">
        <f>+'PLAN INDICATIVO ORIGINAL '!C278</f>
        <v>P143</v>
      </c>
      <c r="AB210" s="254" t="str">
        <f>+'PLAN INDICATIVO ORIGINAL '!D278</f>
        <v>ERON con sistemas bloqueadores de señal implementados</v>
      </c>
      <c r="AC210" s="59" t="str">
        <f>+'PLAN INDICATIVO ORIGINAL '!F278</f>
        <v xml:space="preserve">OFICINA DE SISTEMAS DE INFORMACIÓN </v>
      </c>
      <c r="AD210" s="59" t="str">
        <f>+'PLAN INDICATIVO ORIGINAL '!F277</f>
        <v xml:space="preserve">OFICINA DE SISTEMAS DE INFORMACIÓN </v>
      </c>
      <c r="AE210" s="59" t="s">
        <v>807</v>
      </c>
      <c r="AF210" s="260">
        <f>VLOOKUP(AA210,'PLAN INDICATIVO ORIGINAL '!$C$13:$M$343,6,0)</f>
        <v>5</v>
      </c>
      <c r="AG210" s="261">
        <f>VLOOKUP(AA210,'PLAN INDICATIVO ORIGINAL '!$C$13:$M$343,7,0)</f>
        <v>6</v>
      </c>
      <c r="AH210" s="261">
        <f>VLOOKUP(AA210,'PLAN INDICATIVO ORIGINAL '!$C$13:$M$343,8,0)</f>
        <v>8</v>
      </c>
      <c r="AI210" s="261">
        <f>VLOOKUP(AA210,'PLAN INDICATIVO ORIGINAL '!$C$13:$M$343,9,0)</f>
        <v>10</v>
      </c>
      <c r="AJ210" s="261">
        <f>VLOOKUP(AA210,'PLAN INDICATIVO ORIGINAL '!$C$13:$M$343,10,0)</f>
        <v>21</v>
      </c>
      <c r="AK210" s="261" t="str">
        <f>VLOOKUP(AA210,'PLAN INDICATIVO ORIGINAL '!$C$13:$M$343,11,0)</f>
        <v>Número</v>
      </c>
      <c r="AL210" s="262" t="e">
        <f>VLOOKUP(AA210,'PLAN INDICATIVO ORIGINAL '!$C$13:$M$343,12,0)</f>
        <v>#REF!</v>
      </c>
      <c r="AM210" s="263">
        <f t="shared" ref="AM210:AR210" si="389">+AF210</f>
        <v>5</v>
      </c>
      <c r="AN210" s="263">
        <f t="shared" si="389"/>
        <v>6</v>
      </c>
      <c r="AO210" s="263">
        <f t="shared" si="389"/>
        <v>8</v>
      </c>
      <c r="AP210" s="263">
        <f t="shared" si="389"/>
        <v>10</v>
      </c>
      <c r="AQ210" s="263">
        <f t="shared" si="389"/>
        <v>21</v>
      </c>
      <c r="AR210" s="263" t="str">
        <f t="shared" si="389"/>
        <v>Número</v>
      </c>
      <c r="AS210" s="264" t="s">
        <v>765</v>
      </c>
      <c r="AV210" s="214" t="s">
        <v>664</v>
      </c>
      <c r="AW210" s="214" t="s">
        <v>493</v>
      </c>
      <c r="AX210" s="214" t="s">
        <v>807</v>
      </c>
      <c r="BI210" s="146">
        <v>6</v>
      </c>
      <c r="BJ210" s="59" t="s">
        <v>493</v>
      </c>
    </row>
    <row r="211" spans="1:62" ht="51" customHeight="1" x14ac:dyDescent="0.25">
      <c r="A211" s="254">
        <v>25</v>
      </c>
      <c r="B211" s="254" t="str">
        <f t="shared" si="149"/>
        <v>P25</v>
      </c>
      <c r="C211" s="136" t="s">
        <v>33</v>
      </c>
      <c r="D211" s="255" t="s">
        <v>640</v>
      </c>
      <c r="E211" s="284" t="str">
        <f>+'PLAN INDICATIVO ORIGINAL '!$D$267</f>
        <v>SISTEMA INTEGRAL DE INFORMACIÓN Y COMUNICACIÓN</v>
      </c>
      <c r="F211" s="256" t="str">
        <f>+'PLAN INDICATIVO ORIGINAL '!$D$268</f>
        <v>INFORMACIÓN Y COMUNICACIÓN</v>
      </c>
      <c r="G211" s="256" t="s">
        <v>647</v>
      </c>
      <c r="H211" s="257" t="str">
        <f>+'PLAN INDICATIVO ORIGINAL '!$D$269</f>
        <v>Administrar, promover el uso y apropiación de las tecnologías de la información y las comunicaciones como soporte de la gestión administrativa del sistema penitenciario y carcelario.</v>
      </c>
      <c r="I211" s="257" t="s">
        <v>819</v>
      </c>
      <c r="J211" s="265" t="str">
        <f>+'PLAN INDICATIVO ORIGINAL '!$D$270</f>
        <v>DESARROLLO TECNOLOGICO</v>
      </c>
      <c r="K211" s="142" t="s">
        <v>763</v>
      </c>
      <c r="L211" s="142" t="s">
        <v>654</v>
      </c>
      <c r="M211" s="258" t="str">
        <f>+'PLAN INDICATIVO ORIGINAL '!$E$272</f>
        <v>Porcentaje de avance de implementación de herramientas para la Renovación Tecnológica en Sedes Regionales, Sede Central y EPN.</v>
      </c>
      <c r="N211" s="267">
        <f>VLOOKUP(L211,'PLAN INDICATIVO ORIGINAL '!$C$13:$M$343,6,0)</f>
        <v>0.02</v>
      </c>
      <c r="O211" s="267">
        <f>VLOOKUP(L211,'PLAN INDICATIVO ORIGINAL '!$C$13:$M$343,7,0)</f>
        <v>1</v>
      </c>
      <c r="P211" s="267">
        <f>VLOOKUP(L211,'PLAN INDICATIVO ORIGINAL '!$C$13:$M$343,8,0)</f>
        <v>1</v>
      </c>
      <c r="Q211" s="267">
        <f>VLOOKUP(L211,'PLAN INDICATIVO ORIGINAL '!$C$13:$M$343,9,0)</f>
        <v>1</v>
      </c>
      <c r="R211" s="267">
        <f>VLOOKUP(L211,'PLAN INDICATIVO ORIGINAL '!$C$13:$M$343,10,0)</f>
        <v>1</v>
      </c>
      <c r="S211" s="267" t="str">
        <f>VLOOKUP(L211,'PLAN INDICATIVO ORIGINAL '!$C$13:$M$343,11,0)</f>
        <v>Porcentaje</v>
      </c>
      <c r="T211" s="259" t="e">
        <f>VLOOKUP(L211,'PLAN INDICATIVO ORIGINAL '!$C$13:$M$343,12,0)</f>
        <v>#REF!</v>
      </c>
      <c r="U211" s="259">
        <f t="shared" ref="U211:Z211" si="390">+N211*100</f>
        <v>2</v>
      </c>
      <c r="V211" s="259">
        <f t="shared" si="390"/>
        <v>100</v>
      </c>
      <c r="W211" s="259">
        <f t="shared" si="390"/>
        <v>100</v>
      </c>
      <c r="X211" s="259">
        <f t="shared" si="390"/>
        <v>100</v>
      </c>
      <c r="Y211" s="259">
        <f t="shared" si="390"/>
        <v>100</v>
      </c>
      <c r="Z211" s="259" t="e">
        <f t="shared" si="390"/>
        <v>#VALUE!</v>
      </c>
      <c r="AA211" s="254" t="str">
        <f>+'PLAN INDICATIVO ORIGINAL '!C277</f>
        <v>P25</v>
      </c>
      <c r="AB211" s="254" t="str">
        <f>+'PLAN INDICATIVO ORIGINAL '!D277</f>
        <v>Búsqueda de estrategias para la implementación del servicio de telefonía fija para internos, con bloqueo y/o inhibición de señales de comunicación móvil no autorizadas al interior de los ERON</v>
      </c>
      <c r="AC211" s="59" t="str">
        <f>+'PLAN INDICATIVO ORIGINAL '!F277</f>
        <v xml:space="preserve">OFICINA DE SISTEMAS DE INFORMACIÓN </v>
      </c>
      <c r="AD211" s="59" t="str">
        <f>+'PLAN INDICATIVO ORIGINAL '!F276</f>
        <v xml:space="preserve">OFICINA DE SISTEMAS DE INFORMACIÓN </v>
      </c>
      <c r="AE211" s="59" t="s">
        <v>807</v>
      </c>
      <c r="AF211" s="268">
        <f>VLOOKUP(AA211,'PLAN INDICATIVO ORIGINAL '!$C$13:$M$343,6,0)</f>
        <v>0.25</v>
      </c>
      <c r="AG211" s="269">
        <f>VLOOKUP(AA211,'PLAN INDICATIVO ORIGINAL '!$C$13:$M$343,7,0)</f>
        <v>136</v>
      </c>
      <c r="AH211" s="272">
        <f>VLOOKUP(AA211,'PLAN INDICATIVO ORIGINAL '!$C$13:$M$343,8,0)</f>
        <v>60</v>
      </c>
      <c r="AI211" s="272">
        <f>VLOOKUP(AA211,'PLAN INDICATIVO ORIGINAL '!$C$13:$M$343,9,0)</f>
        <v>60</v>
      </c>
      <c r="AJ211" s="272">
        <f>VLOOKUP(AA211,'PLAN INDICATIVO ORIGINAL '!$C$13:$M$343,10,0)</f>
        <v>256.25</v>
      </c>
      <c r="AK211" s="272" t="str">
        <f>VLOOKUP(AA211,'PLAN INDICATIVO ORIGINAL '!$C$13:$M$343,11,0)</f>
        <v>Número</v>
      </c>
      <c r="AL211" s="262" t="e">
        <f>VLOOKUP(AA211,'PLAN INDICATIVO ORIGINAL '!$C$13:$M$343,12,0)</f>
        <v>#REF!</v>
      </c>
      <c r="AM211" s="270">
        <f>+AF211*100</f>
        <v>25</v>
      </c>
      <c r="AN211" s="270">
        <f>+AG211*100</f>
        <v>13600</v>
      </c>
      <c r="AO211" s="273">
        <f>+AH211</f>
        <v>60</v>
      </c>
      <c r="AP211" s="273">
        <f>+AI211</f>
        <v>60</v>
      </c>
      <c r="AQ211" s="273">
        <f>+AJ211</f>
        <v>256.25</v>
      </c>
      <c r="AR211" s="273" t="str">
        <f>+AK211</f>
        <v>Número</v>
      </c>
      <c r="AS211" s="264" t="s">
        <v>765</v>
      </c>
      <c r="AV211" s="214" t="s">
        <v>662</v>
      </c>
      <c r="AW211" s="214" t="s">
        <v>493</v>
      </c>
      <c r="AX211" s="214" t="s">
        <v>807</v>
      </c>
      <c r="BI211" s="146">
        <v>82</v>
      </c>
      <c r="BJ211" s="59" t="s">
        <v>493</v>
      </c>
    </row>
    <row r="212" spans="1:62" ht="27" customHeight="1" x14ac:dyDescent="0.25">
      <c r="A212" s="146">
        <v>6</v>
      </c>
      <c r="B212" s="254" t="str">
        <f t="shared" si="149"/>
        <v>P6</v>
      </c>
      <c r="C212" s="121" t="s">
        <v>65</v>
      </c>
      <c r="D212" s="288" t="s">
        <v>640</v>
      </c>
      <c r="E212" s="284" t="str">
        <f>+'PLAN INDICATIVO ORIGINAL '!$D$267</f>
        <v>SISTEMA INTEGRAL DE INFORMACIÓN Y COMUNICACIÓN</v>
      </c>
      <c r="F212" s="256" t="str">
        <f>+'PLAN INDICATIVO ORIGINAL '!$D$268</f>
        <v>INFORMACIÓN Y COMUNICACIÓN</v>
      </c>
      <c r="G212" s="256" t="s">
        <v>647</v>
      </c>
      <c r="H212" s="257" t="str">
        <f>+'PLAN INDICATIVO ORIGINAL '!$D$269</f>
        <v>Administrar, promover el uso y apropiación de las tecnologías de la información y las comunicaciones como soporte de la gestión administrativa del sistema penitenciario y carcelario.</v>
      </c>
      <c r="I212" s="257" t="s">
        <v>819</v>
      </c>
      <c r="J212" s="265" t="str">
        <f>+'PLAN INDICATIVO ORIGINAL '!$D$270</f>
        <v>DESARROLLO TECNOLOGICO</v>
      </c>
      <c r="K212" s="142" t="s">
        <v>763</v>
      </c>
      <c r="L212" s="142" t="s">
        <v>654</v>
      </c>
      <c r="M212" s="258" t="str">
        <f>+'PLAN INDICATIVO ORIGINAL '!$E$272</f>
        <v>Porcentaje de avance de implementación de herramientas para la Renovación Tecnológica en Sedes Regionales, Sede Central y EPN.</v>
      </c>
      <c r="N212" s="267">
        <f>VLOOKUP(L212,'PLAN INDICATIVO ORIGINAL '!$C$13:$M$343,6,0)</f>
        <v>0.02</v>
      </c>
      <c r="O212" s="267">
        <f>VLOOKUP(L212,'PLAN INDICATIVO ORIGINAL '!$C$13:$M$343,7,0)</f>
        <v>1</v>
      </c>
      <c r="P212" s="267">
        <f>VLOOKUP(L212,'PLAN INDICATIVO ORIGINAL '!$C$13:$M$343,8,0)</f>
        <v>1</v>
      </c>
      <c r="Q212" s="267">
        <f>VLOOKUP(L212,'PLAN INDICATIVO ORIGINAL '!$C$13:$M$343,9,0)</f>
        <v>1</v>
      </c>
      <c r="R212" s="267">
        <f>VLOOKUP(L212,'PLAN INDICATIVO ORIGINAL '!$C$13:$M$343,10,0)</f>
        <v>1</v>
      </c>
      <c r="S212" s="267" t="str">
        <f>VLOOKUP(L212,'PLAN INDICATIVO ORIGINAL '!$C$13:$M$343,11,0)</f>
        <v>Porcentaje</v>
      </c>
      <c r="T212" s="259" t="e">
        <f>VLOOKUP(L212,'PLAN INDICATIVO ORIGINAL '!$C$13:$M$343,12,0)</f>
        <v>#REF!</v>
      </c>
      <c r="U212" s="259">
        <f t="shared" ref="U212:Z212" si="391">+N212*100</f>
        <v>2</v>
      </c>
      <c r="V212" s="259">
        <f t="shared" si="391"/>
        <v>100</v>
      </c>
      <c r="W212" s="259">
        <f t="shared" si="391"/>
        <v>100</v>
      </c>
      <c r="X212" s="259">
        <f t="shared" si="391"/>
        <v>100</v>
      </c>
      <c r="Y212" s="259">
        <f t="shared" si="391"/>
        <v>100</v>
      </c>
      <c r="Z212" s="259" t="e">
        <f t="shared" si="391"/>
        <v>#VALUE!</v>
      </c>
      <c r="AA212" s="146" t="str">
        <f>+'PLAN INDICATIVO ORIGINAL '!C276</f>
        <v>P6</v>
      </c>
      <c r="AB212" s="254" t="str">
        <f>+'PLAN INDICATIVO ORIGINAL '!D276</f>
        <v>Tableros de control estadístico con la información de los internos en SISIPEC</v>
      </c>
      <c r="AC212" s="59" t="str">
        <f>VLOOKUP(AB212,'PLAN INDICATIVO ORIGINAL '!$D$12:$F$313,3,0)</f>
        <v xml:space="preserve">OFICINA DE SISTEMAS DE INFORMACIÓN </v>
      </c>
      <c r="AD212" s="59" t="str">
        <f>VLOOKUP(AB212,'PLAN INDICATIVO ORIGINAL '!$D$12:$F$313,3,0)</f>
        <v xml:space="preserve">OFICINA DE SISTEMAS DE INFORMACIÓN </v>
      </c>
      <c r="AE212" s="59" t="s">
        <v>807</v>
      </c>
      <c r="AF212" s="260">
        <f>VLOOKUP(AA212,'PLAN INDICATIVO ORIGINAL '!$C$13:$M$343,6,0)</f>
        <v>1</v>
      </c>
      <c r="AG212" s="261">
        <f>VLOOKUP(AA212,'PLAN INDICATIVO ORIGINAL '!$C$13:$M$343,7,0)</f>
        <v>2</v>
      </c>
      <c r="AH212" s="261">
        <f>VLOOKUP(AA212,'PLAN INDICATIVO ORIGINAL '!$C$13:$M$343,8,0)</f>
        <v>0</v>
      </c>
      <c r="AI212" s="261">
        <f>VLOOKUP(AA212,'PLAN INDICATIVO ORIGINAL '!$C$13:$M$343,9,0)</f>
        <v>0</v>
      </c>
      <c r="AJ212" s="261">
        <f>VLOOKUP(AA212,'PLAN INDICATIVO ORIGINAL '!$C$13:$M$343,10,0)</f>
        <v>3</v>
      </c>
      <c r="AK212" s="261" t="str">
        <f>VLOOKUP(AA212,'PLAN INDICATIVO ORIGINAL '!$C$13:$M$343,11,0)</f>
        <v>Número</v>
      </c>
      <c r="AL212" s="262" t="e">
        <f>VLOOKUP(AA212,'PLAN INDICATIVO ORIGINAL '!$C$13:$M$343,12,0)</f>
        <v>#REF!</v>
      </c>
      <c r="AM212" s="263">
        <f t="shared" ref="AM212:AR212" si="392">+AF212</f>
        <v>1</v>
      </c>
      <c r="AN212" s="263">
        <f t="shared" si="392"/>
        <v>2</v>
      </c>
      <c r="AO212" s="263">
        <f t="shared" si="392"/>
        <v>0</v>
      </c>
      <c r="AP212" s="263">
        <f t="shared" si="392"/>
        <v>0</v>
      </c>
      <c r="AQ212" s="263">
        <f t="shared" si="392"/>
        <v>3</v>
      </c>
      <c r="AR212" s="263" t="str">
        <f t="shared" si="392"/>
        <v>Número</v>
      </c>
      <c r="AS212" s="264" t="s">
        <v>765</v>
      </c>
      <c r="AV212" s="214" t="s">
        <v>660</v>
      </c>
      <c r="AW212" s="214" t="s">
        <v>493</v>
      </c>
      <c r="AX212" s="214" t="s">
        <v>807</v>
      </c>
      <c r="BI212" s="146">
        <v>57</v>
      </c>
      <c r="BJ212" s="59" t="s">
        <v>493</v>
      </c>
    </row>
    <row r="213" spans="1:62" ht="30" customHeight="1" x14ac:dyDescent="0.25">
      <c r="A213" s="146">
        <v>82</v>
      </c>
      <c r="B213" s="254" t="str">
        <f t="shared" si="149"/>
        <v>P82</v>
      </c>
      <c r="C213" s="121" t="s">
        <v>65</v>
      </c>
      <c r="D213" s="288" t="s">
        <v>640</v>
      </c>
      <c r="E213" s="284" t="str">
        <f>+'PLAN INDICATIVO ORIGINAL '!$D$267</f>
        <v>SISTEMA INTEGRAL DE INFORMACIÓN Y COMUNICACIÓN</v>
      </c>
      <c r="F213" s="256" t="str">
        <f>+'PLAN INDICATIVO ORIGINAL '!$D$268</f>
        <v>INFORMACIÓN Y COMUNICACIÓN</v>
      </c>
      <c r="G213" s="256" t="s">
        <v>647</v>
      </c>
      <c r="H213" s="257" t="str">
        <f>+'PLAN INDICATIVO ORIGINAL '!$D$269</f>
        <v>Administrar, promover el uso y apropiación de las tecnologías de la información y las comunicaciones como soporte de la gestión administrativa del sistema penitenciario y carcelario.</v>
      </c>
      <c r="I213" s="257" t="s">
        <v>819</v>
      </c>
      <c r="J213" s="265" t="str">
        <f>+'PLAN INDICATIVO ORIGINAL '!$D$270</f>
        <v>DESARROLLO TECNOLOGICO</v>
      </c>
      <c r="K213" s="142" t="s">
        <v>763</v>
      </c>
      <c r="L213" s="142" t="s">
        <v>654</v>
      </c>
      <c r="M213" s="258" t="str">
        <f>+'PLAN INDICATIVO ORIGINAL '!$E$272</f>
        <v>Porcentaje de avance de implementación de herramientas para la Renovación Tecnológica en Sedes Regionales, Sede Central y EPN.</v>
      </c>
      <c r="N213" s="267">
        <f>VLOOKUP(L213,'PLAN INDICATIVO ORIGINAL '!$C$13:$M$343,6,0)</f>
        <v>0.02</v>
      </c>
      <c r="O213" s="267">
        <f>VLOOKUP(L213,'PLAN INDICATIVO ORIGINAL '!$C$13:$M$343,7,0)</f>
        <v>1</v>
      </c>
      <c r="P213" s="267">
        <f>VLOOKUP(L213,'PLAN INDICATIVO ORIGINAL '!$C$13:$M$343,8,0)</f>
        <v>1</v>
      </c>
      <c r="Q213" s="267">
        <f>VLOOKUP(L213,'PLAN INDICATIVO ORIGINAL '!$C$13:$M$343,9,0)</f>
        <v>1</v>
      </c>
      <c r="R213" s="267">
        <f>VLOOKUP(L213,'PLAN INDICATIVO ORIGINAL '!$C$13:$M$343,10,0)</f>
        <v>1</v>
      </c>
      <c r="S213" s="267" t="str">
        <f>VLOOKUP(L213,'PLAN INDICATIVO ORIGINAL '!$C$13:$M$343,11,0)</f>
        <v>Porcentaje</v>
      </c>
      <c r="T213" s="259" t="e">
        <f>VLOOKUP(L213,'PLAN INDICATIVO ORIGINAL '!$C$13:$M$343,12,0)</f>
        <v>#REF!</v>
      </c>
      <c r="U213" s="259">
        <f t="shared" ref="U213:Z213" si="393">+N213*100</f>
        <v>2</v>
      </c>
      <c r="V213" s="259">
        <f t="shared" si="393"/>
        <v>100</v>
      </c>
      <c r="W213" s="259">
        <f t="shared" si="393"/>
        <v>100</v>
      </c>
      <c r="X213" s="259">
        <f t="shared" si="393"/>
        <v>100</v>
      </c>
      <c r="Y213" s="259">
        <f t="shared" si="393"/>
        <v>100</v>
      </c>
      <c r="Z213" s="259" t="e">
        <f t="shared" si="393"/>
        <v>#VALUE!</v>
      </c>
      <c r="AA213" s="146" t="str">
        <f>+'PLAN INDICATIVO ORIGINAL '!C279</f>
        <v>P82</v>
      </c>
      <c r="AB213" s="254" t="str">
        <f>+'PLAN INDICATIVO ORIGINAL '!D279</f>
        <v>Sistema AFIS solución biométrica actualizado</v>
      </c>
      <c r="AC213" s="59" t="str">
        <f>VLOOKUP(AB213,'PLAN INDICATIVO ORIGINAL '!$D$12:$F$313,3,0)</f>
        <v xml:space="preserve">OFICINA DE SISTEMAS DE INFORMACIÓN </v>
      </c>
      <c r="AD213" s="59" t="str">
        <f>VLOOKUP(AB213,'PLAN INDICATIVO ORIGINAL '!$D$12:$F$313,3,0)</f>
        <v xml:space="preserve">OFICINA DE SISTEMAS DE INFORMACIÓN </v>
      </c>
      <c r="AE213" s="59" t="s">
        <v>807</v>
      </c>
      <c r="AF213" s="268">
        <f>VLOOKUP(AA213,'PLAN INDICATIVO ORIGINAL '!$C$13:$M$343,6,0)</f>
        <v>1</v>
      </c>
      <c r="AG213" s="269">
        <f>VLOOKUP(AA213,'PLAN INDICATIVO ORIGINAL '!$C$13:$M$343,7,0)</f>
        <v>0</v>
      </c>
      <c r="AH213" s="269">
        <f>VLOOKUP(AA213,'PLAN INDICATIVO ORIGINAL '!$C$13:$M$343,8,0)</f>
        <v>0</v>
      </c>
      <c r="AI213" s="269">
        <f>VLOOKUP(AA213,'PLAN INDICATIVO ORIGINAL '!$C$13:$M$343,9,0)</f>
        <v>0</v>
      </c>
      <c r="AJ213" s="269">
        <f>VLOOKUP(AA213,'PLAN INDICATIVO ORIGINAL '!$C$13:$M$343,10,0)</f>
        <v>1</v>
      </c>
      <c r="AK213" s="269" t="str">
        <f>VLOOKUP(AA213,'PLAN INDICATIVO ORIGINAL '!$C$13:$M$343,11,0)</f>
        <v>Porcentaje</v>
      </c>
      <c r="AL213" s="262" t="e">
        <f>VLOOKUP(AA213,'PLAN INDICATIVO ORIGINAL '!$C$13:$M$343,12,0)</f>
        <v>#REF!</v>
      </c>
      <c r="AM213" s="270">
        <f t="shared" ref="AM213:AR213" si="394">+AF213*100</f>
        <v>100</v>
      </c>
      <c r="AN213" s="270">
        <f t="shared" si="394"/>
        <v>0</v>
      </c>
      <c r="AO213" s="270">
        <f t="shared" si="394"/>
        <v>0</v>
      </c>
      <c r="AP213" s="270">
        <f t="shared" si="394"/>
        <v>0</v>
      </c>
      <c r="AQ213" s="270">
        <f t="shared" si="394"/>
        <v>100</v>
      </c>
      <c r="AR213" s="270" t="e">
        <f t="shared" si="394"/>
        <v>#VALUE!</v>
      </c>
      <c r="AS213" s="264" t="s">
        <v>765</v>
      </c>
      <c r="AV213" s="214" t="s">
        <v>666</v>
      </c>
      <c r="AW213" s="214" t="s">
        <v>493</v>
      </c>
      <c r="AX213" s="214" t="s">
        <v>807</v>
      </c>
      <c r="BI213" s="146">
        <v>73</v>
      </c>
      <c r="BJ213" s="59" t="s">
        <v>493</v>
      </c>
    </row>
    <row r="214" spans="1:62" ht="36.75" customHeight="1" x14ac:dyDescent="0.25">
      <c r="A214" s="146">
        <v>57</v>
      </c>
      <c r="B214" s="254" t="str">
        <f t="shared" si="149"/>
        <v>P57</v>
      </c>
      <c r="C214" s="127" t="s">
        <v>53</v>
      </c>
      <c r="D214" s="293" t="s">
        <v>640</v>
      </c>
      <c r="E214" s="284" t="str">
        <f>+'PLAN INDICATIVO ORIGINAL '!$D$267</f>
        <v>SISTEMA INTEGRAL DE INFORMACIÓN Y COMUNICACIÓN</v>
      </c>
      <c r="F214" s="256" t="str">
        <f>+'PLAN INDICATIVO ORIGINAL '!$D$268</f>
        <v>INFORMACIÓN Y COMUNICACIÓN</v>
      </c>
      <c r="G214" s="256" t="s">
        <v>647</v>
      </c>
      <c r="H214" s="257" t="str">
        <f>+'PLAN INDICATIVO ORIGINAL '!$D$269</f>
        <v>Administrar, promover el uso y apropiación de las tecnologías de la información y las comunicaciones como soporte de la gestión administrativa del sistema penitenciario y carcelario.</v>
      </c>
      <c r="I214" s="257" t="s">
        <v>819</v>
      </c>
      <c r="J214" s="265" t="str">
        <f>+'PLAN INDICATIVO ORIGINAL '!$D$270</f>
        <v>DESARROLLO TECNOLOGICO</v>
      </c>
      <c r="K214" s="142" t="s">
        <v>763</v>
      </c>
      <c r="L214" s="142" t="s">
        <v>654</v>
      </c>
      <c r="M214" s="258" t="str">
        <f>+'PLAN INDICATIVO ORIGINAL '!$E$272</f>
        <v>Porcentaje de avance de implementación de herramientas para la Renovación Tecnológica en Sedes Regionales, Sede Central y EPN.</v>
      </c>
      <c r="N214" s="267">
        <f>VLOOKUP(L214,'PLAN INDICATIVO ORIGINAL '!$C$13:$M$343,6,0)</f>
        <v>0.02</v>
      </c>
      <c r="O214" s="267">
        <f>VLOOKUP(L214,'PLAN INDICATIVO ORIGINAL '!$C$13:$M$343,7,0)</f>
        <v>1</v>
      </c>
      <c r="P214" s="267">
        <f>VLOOKUP(L214,'PLAN INDICATIVO ORIGINAL '!$C$13:$M$343,8,0)</f>
        <v>1</v>
      </c>
      <c r="Q214" s="267">
        <f>VLOOKUP(L214,'PLAN INDICATIVO ORIGINAL '!$C$13:$M$343,9,0)</f>
        <v>1</v>
      </c>
      <c r="R214" s="267">
        <f>VLOOKUP(L214,'PLAN INDICATIVO ORIGINAL '!$C$13:$M$343,10,0)</f>
        <v>1</v>
      </c>
      <c r="S214" s="267" t="str">
        <f>VLOOKUP(L214,'PLAN INDICATIVO ORIGINAL '!$C$13:$M$343,11,0)</f>
        <v>Porcentaje</v>
      </c>
      <c r="T214" s="259" t="e">
        <f>VLOOKUP(L214,'PLAN INDICATIVO ORIGINAL '!$C$13:$M$343,12,0)</f>
        <v>#REF!</v>
      </c>
      <c r="U214" s="259">
        <f t="shared" ref="U214:Z214" si="395">+N214*100</f>
        <v>2</v>
      </c>
      <c r="V214" s="259">
        <f t="shared" si="395"/>
        <v>100</v>
      </c>
      <c r="W214" s="259">
        <f t="shared" si="395"/>
        <v>100</v>
      </c>
      <c r="X214" s="259">
        <f t="shared" si="395"/>
        <v>100</v>
      </c>
      <c r="Y214" s="259">
        <f t="shared" si="395"/>
        <v>100</v>
      </c>
      <c r="Z214" s="259" t="e">
        <f t="shared" si="395"/>
        <v>#VALUE!</v>
      </c>
      <c r="AA214" s="146" t="str">
        <f>+'PLAN INDICATIVO ORIGINAL '!C280</f>
        <v>P57</v>
      </c>
      <c r="AB214" s="254" t="str">
        <f>+'PLAN INDICATIVO ORIGINAL '!D280</f>
        <v>Migración Firewall - Actualizado</v>
      </c>
      <c r="AC214" s="59" t="str">
        <f>VLOOKUP(AB214,'PLAN INDICATIVO ORIGINAL '!$D$12:$F$313,3,0)</f>
        <v xml:space="preserve">OFICINA DE SISTEMAS DE INFORMACIÓN </v>
      </c>
      <c r="AD214" s="59" t="str">
        <f>VLOOKUP(AB214,'PLAN INDICATIVO ORIGINAL '!$D$12:$F$313,3,0)</f>
        <v xml:space="preserve">OFICINA DE SISTEMAS DE INFORMACIÓN </v>
      </c>
      <c r="AE214" s="59" t="s">
        <v>807</v>
      </c>
      <c r="AF214" s="260">
        <f>VLOOKUP(AA214,'PLAN INDICATIVO ORIGINAL '!$C$13:$M$343,6,0)</f>
        <v>1</v>
      </c>
      <c r="AG214" s="261">
        <f>VLOOKUP(AA214,'PLAN INDICATIVO ORIGINAL '!$C$13:$M$343,7,0)</f>
        <v>0</v>
      </c>
      <c r="AH214" s="261">
        <f>VLOOKUP(AA214,'PLAN INDICATIVO ORIGINAL '!$C$13:$M$343,8,0)</f>
        <v>0</v>
      </c>
      <c r="AI214" s="261">
        <f>VLOOKUP(AA214,'PLAN INDICATIVO ORIGINAL '!$C$13:$M$343,9,0)</f>
        <v>0</v>
      </c>
      <c r="AJ214" s="261">
        <f>VLOOKUP(AA214,'PLAN INDICATIVO ORIGINAL '!$C$13:$M$343,10,0)</f>
        <v>1</v>
      </c>
      <c r="AK214" s="261" t="str">
        <f>VLOOKUP(AA214,'PLAN INDICATIVO ORIGINAL '!$C$13:$M$343,11,0)</f>
        <v>Número</v>
      </c>
      <c r="AL214" s="262" t="e">
        <f>VLOOKUP(AA214,'PLAN INDICATIVO ORIGINAL '!$C$13:$M$343,12,0)</f>
        <v>#REF!</v>
      </c>
      <c r="AM214" s="263">
        <f t="shared" ref="AM214:AR214" si="396">+AF214</f>
        <v>1</v>
      </c>
      <c r="AN214" s="263">
        <f t="shared" si="396"/>
        <v>0</v>
      </c>
      <c r="AO214" s="263">
        <f t="shared" si="396"/>
        <v>0</v>
      </c>
      <c r="AP214" s="263">
        <f t="shared" si="396"/>
        <v>0</v>
      </c>
      <c r="AQ214" s="263">
        <f t="shared" si="396"/>
        <v>1</v>
      </c>
      <c r="AR214" s="263" t="str">
        <f t="shared" si="396"/>
        <v>Número</v>
      </c>
      <c r="AS214" s="264" t="s">
        <v>765</v>
      </c>
      <c r="AV214" s="214" t="s">
        <v>668</v>
      </c>
      <c r="AW214" s="214" t="s">
        <v>493</v>
      </c>
      <c r="AX214" s="214" t="s">
        <v>807</v>
      </c>
      <c r="BI214" s="146">
        <v>194</v>
      </c>
      <c r="BJ214" s="59" t="s">
        <v>493</v>
      </c>
    </row>
    <row r="215" spans="1:62" ht="19.5" customHeight="1" x14ac:dyDescent="0.25">
      <c r="A215" s="146">
        <v>73</v>
      </c>
      <c r="B215" s="254" t="str">
        <f t="shared" si="149"/>
        <v>P73</v>
      </c>
      <c r="C215" s="127" t="s">
        <v>56</v>
      </c>
      <c r="D215" s="293" t="s">
        <v>640</v>
      </c>
      <c r="E215" s="284" t="str">
        <f>+'PLAN INDICATIVO ORIGINAL '!$D$267</f>
        <v>SISTEMA INTEGRAL DE INFORMACIÓN Y COMUNICACIÓN</v>
      </c>
      <c r="F215" s="256" t="str">
        <f>+'PLAN INDICATIVO ORIGINAL '!$D$268</f>
        <v>INFORMACIÓN Y COMUNICACIÓN</v>
      </c>
      <c r="G215" s="256" t="s">
        <v>647</v>
      </c>
      <c r="H215" s="257" t="str">
        <f>+'PLAN INDICATIVO ORIGINAL '!$D$269</f>
        <v>Administrar, promover el uso y apropiación de las tecnologías de la información y las comunicaciones como soporte de la gestión administrativa del sistema penitenciario y carcelario.</v>
      </c>
      <c r="I215" s="257" t="s">
        <v>819</v>
      </c>
      <c r="J215" s="265" t="str">
        <f>+'PLAN INDICATIVO ORIGINAL '!$D$270</f>
        <v>DESARROLLO TECNOLOGICO</v>
      </c>
      <c r="K215" s="142" t="s">
        <v>763</v>
      </c>
      <c r="L215" s="142" t="s">
        <v>654</v>
      </c>
      <c r="M215" s="258" t="str">
        <f>+'PLAN INDICATIVO ORIGINAL '!$E$272</f>
        <v>Porcentaje de avance de implementación de herramientas para la Renovación Tecnológica en Sedes Regionales, Sede Central y EPN.</v>
      </c>
      <c r="N215" s="267">
        <f>VLOOKUP(L215,'PLAN INDICATIVO ORIGINAL '!$C$13:$M$343,6,0)</f>
        <v>0.02</v>
      </c>
      <c r="O215" s="267">
        <f>VLOOKUP(L215,'PLAN INDICATIVO ORIGINAL '!$C$13:$M$343,7,0)</f>
        <v>1</v>
      </c>
      <c r="P215" s="267">
        <f>VLOOKUP(L215,'PLAN INDICATIVO ORIGINAL '!$C$13:$M$343,8,0)</f>
        <v>1</v>
      </c>
      <c r="Q215" s="267">
        <f>VLOOKUP(L215,'PLAN INDICATIVO ORIGINAL '!$C$13:$M$343,9,0)</f>
        <v>1</v>
      </c>
      <c r="R215" s="267">
        <f>VLOOKUP(L215,'PLAN INDICATIVO ORIGINAL '!$C$13:$M$343,10,0)</f>
        <v>1</v>
      </c>
      <c r="S215" s="267" t="str">
        <f>VLOOKUP(L215,'PLAN INDICATIVO ORIGINAL '!$C$13:$M$343,11,0)</f>
        <v>Porcentaje</v>
      </c>
      <c r="T215" s="259" t="e">
        <f>VLOOKUP(L215,'PLAN INDICATIVO ORIGINAL '!$C$13:$M$343,12,0)</f>
        <v>#REF!</v>
      </c>
      <c r="U215" s="259">
        <f t="shared" ref="U215:Z215" si="397">+N215*100</f>
        <v>2</v>
      </c>
      <c r="V215" s="259">
        <f t="shared" si="397"/>
        <v>100</v>
      </c>
      <c r="W215" s="259">
        <f t="shared" si="397"/>
        <v>100</v>
      </c>
      <c r="X215" s="259">
        <f t="shared" si="397"/>
        <v>100</v>
      </c>
      <c r="Y215" s="259">
        <f t="shared" si="397"/>
        <v>100</v>
      </c>
      <c r="Z215" s="259" t="e">
        <f t="shared" si="397"/>
        <v>#VALUE!</v>
      </c>
      <c r="AA215" s="146" t="str">
        <f>+'PLAN INDICATIVO ORIGINAL '!C281</f>
        <v>P73</v>
      </c>
      <c r="AB215" s="254" t="str">
        <f>+'PLAN INDICATIVO ORIGINAL '!D281</f>
        <v>Formulación del Proyecto de inversión para el fortalecimiento del programa de audiencias virtuales en coordinación con el Consejo Superior de la Judicatura</v>
      </c>
      <c r="AC215" s="59" t="str">
        <f>VLOOKUP(AB215,'PLAN INDICATIVO ORIGINAL '!$D$12:$F$313,3,0)</f>
        <v xml:space="preserve">OFICINA DE SISTEMAS DE INFORMACIÓN </v>
      </c>
      <c r="AD215" s="59" t="str">
        <f>VLOOKUP(AB215,'PLAN INDICATIVO ORIGINAL '!$D$12:$F$313,3,0)</f>
        <v xml:space="preserve">OFICINA DE SISTEMAS DE INFORMACIÓN </v>
      </c>
      <c r="AE215" s="59" t="s">
        <v>807</v>
      </c>
      <c r="AF215" s="268">
        <f>VLOOKUP(AA215,'PLAN INDICATIVO ORIGINAL '!$C$13:$M$343,6,0)</f>
        <v>1</v>
      </c>
      <c r="AG215" s="269">
        <f>VLOOKUP(AA215,'PLAN INDICATIVO ORIGINAL '!$C$13:$M$343,7,0)</f>
        <v>0</v>
      </c>
      <c r="AH215" s="269">
        <f>VLOOKUP(AA215,'PLAN INDICATIVO ORIGINAL '!$C$13:$M$343,8,0)</f>
        <v>0</v>
      </c>
      <c r="AI215" s="269">
        <f>VLOOKUP(AA215,'PLAN INDICATIVO ORIGINAL '!$C$13:$M$343,9,0)</f>
        <v>0</v>
      </c>
      <c r="AJ215" s="269">
        <f>VLOOKUP(AA215,'PLAN INDICATIVO ORIGINAL '!$C$13:$M$343,10,0)</f>
        <v>1</v>
      </c>
      <c r="AK215" s="269" t="str">
        <f>VLOOKUP(AA215,'PLAN INDICATIVO ORIGINAL '!$C$13:$M$343,11,0)</f>
        <v>Porcentaje</v>
      </c>
      <c r="AL215" s="262" t="e">
        <f>VLOOKUP(AA215,'PLAN INDICATIVO ORIGINAL '!$C$13:$M$343,12,0)</f>
        <v>#REF!</v>
      </c>
      <c r="AM215" s="270">
        <f t="shared" ref="AM215:AR215" si="398">+AF215*100</f>
        <v>100</v>
      </c>
      <c r="AN215" s="270">
        <f t="shared" si="398"/>
        <v>0</v>
      </c>
      <c r="AO215" s="270">
        <f t="shared" si="398"/>
        <v>0</v>
      </c>
      <c r="AP215" s="270">
        <f t="shared" si="398"/>
        <v>0</v>
      </c>
      <c r="AQ215" s="270">
        <f t="shared" si="398"/>
        <v>100</v>
      </c>
      <c r="AR215" s="270" t="e">
        <f t="shared" si="398"/>
        <v>#VALUE!</v>
      </c>
      <c r="AS215" s="264" t="s">
        <v>765</v>
      </c>
      <c r="AV215" s="214" t="s">
        <v>670</v>
      </c>
      <c r="AW215" s="214" t="s">
        <v>493</v>
      </c>
      <c r="AX215" s="214" t="s">
        <v>807</v>
      </c>
      <c r="BI215" s="146">
        <v>70</v>
      </c>
      <c r="BJ215" s="59" t="s">
        <v>493</v>
      </c>
    </row>
    <row r="216" spans="1:62" ht="24" customHeight="1" x14ac:dyDescent="0.25">
      <c r="A216" s="146">
        <v>194</v>
      </c>
      <c r="B216" s="254" t="str">
        <f t="shared" si="149"/>
        <v>P194</v>
      </c>
      <c r="C216" s="127" t="s">
        <v>56</v>
      </c>
      <c r="D216" s="293" t="s">
        <v>640</v>
      </c>
      <c r="E216" s="284" t="str">
        <f>+'PLAN INDICATIVO ORIGINAL '!$D$267</f>
        <v>SISTEMA INTEGRAL DE INFORMACIÓN Y COMUNICACIÓN</v>
      </c>
      <c r="F216" s="256" t="str">
        <f>+'PLAN INDICATIVO ORIGINAL '!$D$268</f>
        <v>INFORMACIÓN Y COMUNICACIÓN</v>
      </c>
      <c r="G216" s="256" t="s">
        <v>647</v>
      </c>
      <c r="H216" s="257" t="str">
        <f>+'PLAN INDICATIVO ORIGINAL '!$D$269</f>
        <v>Administrar, promover el uso y apropiación de las tecnologías de la información y las comunicaciones como soporte de la gestión administrativa del sistema penitenciario y carcelario.</v>
      </c>
      <c r="I216" s="257" t="s">
        <v>819</v>
      </c>
      <c r="J216" s="265" t="str">
        <f>+'PLAN INDICATIVO ORIGINAL '!$D$270</f>
        <v>DESARROLLO TECNOLOGICO</v>
      </c>
      <c r="K216" s="142" t="s">
        <v>763</v>
      </c>
      <c r="L216" s="142" t="s">
        <v>654</v>
      </c>
      <c r="M216" s="258" t="str">
        <f>+'PLAN INDICATIVO ORIGINAL '!$E$272</f>
        <v>Porcentaje de avance de implementación de herramientas para la Renovación Tecnológica en Sedes Regionales, Sede Central y EPN.</v>
      </c>
      <c r="N216" s="267">
        <f>VLOOKUP(L216,'PLAN INDICATIVO ORIGINAL '!$C$13:$M$343,6,0)</f>
        <v>0.02</v>
      </c>
      <c r="O216" s="267">
        <f>VLOOKUP(L216,'PLAN INDICATIVO ORIGINAL '!$C$13:$M$343,7,0)</f>
        <v>1</v>
      </c>
      <c r="P216" s="267">
        <f>VLOOKUP(L216,'PLAN INDICATIVO ORIGINAL '!$C$13:$M$343,8,0)</f>
        <v>1</v>
      </c>
      <c r="Q216" s="267">
        <f>VLOOKUP(L216,'PLAN INDICATIVO ORIGINAL '!$C$13:$M$343,9,0)</f>
        <v>1</v>
      </c>
      <c r="R216" s="267">
        <f>VLOOKUP(L216,'PLAN INDICATIVO ORIGINAL '!$C$13:$M$343,10,0)</f>
        <v>1</v>
      </c>
      <c r="S216" s="267" t="str">
        <f>VLOOKUP(L216,'PLAN INDICATIVO ORIGINAL '!$C$13:$M$343,11,0)</f>
        <v>Porcentaje</v>
      </c>
      <c r="T216" s="259" t="e">
        <f>VLOOKUP(L216,'PLAN INDICATIVO ORIGINAL '!$C$13:$M$343,12,0)</f>
        <v>#REF!</v>
      </c>
      <c r="U216" s="259">
        <f t="shared" ref="U216:Z216" si="399">+N216*100</f>
        <v>2</v>
      </c>
      <c r="V216" s="259">
        <f t="shared" si="399"/>
        <v>100</v>
      </c>
      <c r="W216" s="259">
        <f t="shared" si="399"/>
        <v>100</v>
      </c>
      <c r="X216" s="259">
        <f t="shared" si="399"/>
        <v>100</v>
      </c>
      <c r="Y216" s="259">
        <f t="shared" si="399"/>
        <v>100</v>
      </c>
      <c r="Z216" s="259" t="e">
        <f t="shared" si="399"/>
        <v>#VALUE!</v>
      </c>
      <c r="AA216" s="146" t="str">
        <f>+'PLAN INDICATIVO ORIGINAL '!C282</f>
        <v>P194</v>
      </c>
      <c r="AB216" s="254" t="str">
        <f>+'PLAN INDICATIVO ORIGINAL '!D282</f>
        <v>Proyecto de inversión para el fortalecimiento del programa de audiencias virtuales en coordinación con el Consejo Superior de la Judicatura ejecutado</v>
      </c>
      <c r="AC216" s="59" t="str">
        <f>VLOOKUP(AB216,'PLAN INDICATIVO ORIGINAL '!$D$12:$F$313,3,0)</f>
        <v xml:space="preserve">OFICINA DE SISTEMAS DE INFORMACIÓN </v>
      </c>
      <c r="AD216" s="59" t="str">
        <f>VLOOKUP(AB216,'PLAN INDICATIVO ORIGINAL '!$D$12:$F$313,3,0)</f>
        <v xml:space="preserve">OFICINA DE SISTEMAS DE INFORMACIÓN </v>
      </c>
      <c r="AE216" s="59" t="s">
        <v>807</v>
      </c>
      <c r="AF216" s="268">
        <f>VLOOKUP(AA216,'PLAN INDICATIVO ORIGINAL '!$C$13:$M$343,6,0)</f>
        <v>0</v>
      </c>
      <c r="AG216" s="269">
        <f>VLOOKUP(AA216,'PLAN INDICATIVO ORIGINAL '!$C$13:$M$343,7,0)</f>
        <v>0.05</v>
      </c>
      <c r="AH216" s="269">
        <f>VLOOKUP(AA216,'PLAN INDICATIVO ORIGINAL '!$C$13:$M$343,8,0)</f>
        <v>0.05</v>
      </c>
      <c r="AI216" s="269">
        <f>VLOOKUP(AA216,'PLAN INDICATIVO ORIGINAL '!$C$13:$M$343,9,0)</f>
        <v>0.05</v>
      </c>
      <c r="AJ216" s="269">
        <f>VLOOKUP(AA216,'PLAN INDICATIVO ORIGINAL '!$C$13:$M$343,10,0)</f>
        <v>0.15000000000000002</v>
      </c>
      <c r="AK216" s="269" t="str">
        <f>VLOOKUP(AA216,'PLAN INDICATIVO ORIGINAL '!$C$13:$M$343,11,0)</f>
        <v>Porcentaje</v>
      </c>
      <c r="AL216" s="262" t="e">
        <f>VLOOKUP(AA216,'PLAN INDICATIVO ORIGINAL '!$C$13:$M$343,12,0)</f>
        <v>#REF!</v>
      </c>
      <c r="AM216" s="270">
        <f t="shared" ref="AM216:AR216" si="400">+AF216*100</f>
        <v>0</v>
      </c>
      <c r="AN216" s="270">
        <f t="shared" si="400"/>
        <v>5</v>
      </c>
      <c r="AO216" s="270">
        <f t="shared" si="400"/>
        <v>5</v>
      </c>
      <c r="AP216" s="270">
        <f t="shared" si="400"/>
        <v>5</v>
      </c>
      <c r="AQ216" s="270">
        <f t="shared" si="400"/>
        <v>15.000000000000002</v>
      </c>
      <c r="AR216" s="270" t="e">
        <f t="shared" si="400"/>
        <v>#VALUE!</v>
      </c>
      <c r="AS216" s="264" t="s">
        <v>765</v>
      </c>
      <c r="AV216" s="214" t="s">
        <v>672</v>
      </c>
      <c r="AW216" s="214" t="s">
        <v>493</v>
      </c>
      <c r="AX216" s="214" t="s">
        <v>807</v>
      </c>
      <c r="BI216" s="146">
        <v>237</v>
      </c>
      <c r="BJ216" s="59" t="s">
        <v>493</v>
      </c>
    </row>
    <row r="217" spans="1:62" ht="42.75" customHeight="1" x14ac:dyDescent="0.25">
      <c r="A217" s="146">
        <v>70</v>
      </c>
      <c r="B217" s="254" t="str">
        <f t="shared" si="149"/>
        <v>P70</v>
      </c>
      <c r="C217" s="127" t="s">
        <v>99</v>
      </c>
      <c r="D217" s="293" t="s">
        <v>640</v>
      </c>
      <c r="E217" s="284" t="str">
        <f>+'PLAN INDICATIVO ORIGINAL '!$D$267</f>
        <v>SISTEMA INTEGRAL DE INFORMACIÓN Y COMUNICACIÓN</v>
      </c>
      <c r="F217" s="256" t="str">
        <f>+'PLAN INDICATIVO ORIGINAL '!$D$268</f>
        <v>INFORMACIÓN Y COMUNICACIÓN</v>
      </c>
      <c r="G217" s="256" t="s">
        <v>647</v>
      </c>
      <c r="H217" s="257" t="str">
        <f>+'PLAN INDICATIVO ORIGINAL '!$D$269</f>
        <v>Administrar, promover el uso y apropiación de las tecnologías de la información y las comunicaciones como soporte de la gestión administrativa del sistema penitenciario y carcelario.</v>
      </c>
      <c r="I217" s="257" t="s">
        <v>819</v>
      </c>
      <c r="J217" s="265" t="str">
        <f>+'PLAN INDICATIVO ORIGINAL '!$D$270</f>
        <v>DESARROLLO TECNOLOGICO</v>
      </c>
      <c r="K217" s="142" t="s">
        <v>763</v>
      </c>
      <c r="L217" s="142" t="s">
        <v>654</v>
      </c>
      <c r="M217" s="258" t="str">
        <f>+'PLAN INDICATIVO ORIGINAL '!$E$272</f>
        <v>Porcentaje de avance de implementación de herramientas para la Renovación Tecnológica en Sedes Regionales, Sede Central y EPN.</v>
      </c>
      <c r="N217" s="267">
        <f>VLOOKUP(L217,'PLAN INDICATIVO ORIGINAL '!$C$13:$M$343,6,0)</f>
        <v>0.02</v>
      </c>
      <c r="O217" s="267">
        <f>VLOOKUP(L217,'PLAN INDICATIVO ORIGINAL '!$C$13:$M$343,7,0)</f>
        <v>1</v>
      </c>
      <c r="P217" s="267">
        <f>VLOOKUP(L217,'PLAN INDICATIVO ORIGINAL '!$C$13:$M$343,8,0)</f>
        <v>1</v>
      </c>
      <c r="Q217" s="267">
        <f>VLOOKUP(L217,'PLAN INDICATIVO ORIGINAL '!$C$13:$M$343,9,0)</f>
        <v>1</v>
      </c>
      <c r="R217" s="267">
        <f>VLOOKUP(L217,'PLAN INDICATIVO ORIGINAL '!$C$13:$M$343,10,0)</f>
        <v>1</v>
      </c>
      <c r="S217" s="267" t="str">
        <f>VLOOKUP(L217,'PLAN INDICATIVO ORIGINAL '!$C$13:$M$343,11,0)</f>
        <v>Porcentaje</v>
      </c>
      <c r="T217" s="259" t="e">
        <f>VLOOKUP(L217,'PLAN INDICATIVO ORIGINAL '!$C$13:$M$343,12,0)</f>
        <v>#REF!</v>
      </c>
      <c r="U217" s="259">
        <f t="shared" ref="U217:Z217" si="401">+N217*100</f>
        <v>2</v>
      </c>
      <c r="V217" s="259">
        <f t="shared" si="401"/>
        <v>100</v>
      </c>
      <c r="W217" s="259">
        <f t="shared" si="401"/>
        <v>100</v>
      </c>
      <c r="X217" s="259">
        <f t="shared" si="401"/>
        <v>100</v>
      </c>
      <c r="Y217" s="259">
        <f t="shared" si="401"/>
        <v>100</v>
      </c>
      <c r="Z217" s="259" t="e">
        <f t="shared" si="401"/>
        <v>#VALUE!</v>
      </c>
      <c r="AA217" s="146" t="str">
        <f>+'PLAN INDICATIVO ORIGINAL '!C283</f>
        <v>P70</v>
      </c>
      <c r="AB217" s="254" t="str">
        <f>+'PLAN INDICATIVO ORIGINAL '!D283</f>
        <v>Proyecto de Dominio único para el INPEC elaborado.</v>
      </c>
      <c r="AC217" s="59" t="str">
        <f>VLOOKUP(AB217,'PLAN INDICATIVO ORIGINAL '!$D$12:$F$313,3,0)</f>
        <v xml:space="preserve">OFICINA DE SISTEMAS DE INFORMACIÓN </v>
      </c>
      <c r="AD217" s="59" t="str">
        <f>VLOOKUP(AB217,'PLAN INDICATIVO ORIGINAL '!$D$12:$F$313,3,0)</f>
        <v xml:space="preserve">OFICINA DE SISTEMAS DE INFORMACIÓN </v>
      </c>
      <c r="AE217" s="59" t="s">
        <v>807</v>
      </c>
      <c r="AF217" s="260">
        <f>VLOOKUP(AA217,'PLAN INDICATIVO ORIGINAL '!$C$13:$M$343,6,0)</f>
        <v>1</v>
      </c>
      <c r="AG217" s="261">
        <f>VLOOKUP(AA217,'PLAN INDICATIVO ORIGINAL '!$C$13:$M$343,7,0)</f>
        <v>0</v>
      </c>
      <c r="AH217" s="261">
        <f>VLOOKUP(AA217,'PLAN INDICATIVO ORIGINAL '!$C$13:$M$343,8,0)</f>
        <v>0</v>
      </c>
      <c r="AI217" s="261">
        <f>VLOOKUP(AA217,'PLAN INDICATIVO ORIGINAL '!$C$13:$M$343,9,0)</f>
        <v>0</v>
      </c>
      <c r="AJ217" s="261">
        <f>VLOOKUP(AA217,'PLAN INDICATIVO ORIGINAL '!$C$13:$M$343,10,0)</f>
        <v>1</v>
      </c>
      <c r="AK217" s="261" t="str">
        <f>VLOOKUP(AA217,'PLAN INDICATIVO ORIGINAL '!$C$13:$M$343,11,0)</f>
        <v>Número</v>
      </c>
      <c r="AL217" s="262" t="e">
        <f>VLOOKUP(AA217,'PLAN INDICATIVO ORIGINAL '!$C$13:$M$343,12,0)</f>
        <v>#REF!</v>
      </c>
      <c r="AM217" s="263">
        <f t="shared" ref="AM217:AR217" si="402">+AF217</f>
        <v>1</v>
      </c>
      <c r="AN217" s="263">
        <f t="shared" si="402"/>
        <v>0</v>
      </c>
      <c r="AO217" s="263">
        <f t="shared" si="402"/>
        <v>0</v>
      </c>
      <c r="AP217" s="263">
        <f t="shared" si="402"/>
        <v>0</v>
      </c>
      <c r="AQ217" s="263">
        <f t="shared" si="402"/>
        <v>1</v>
      </c>
      <c r="AR217" s="263" t="str">
        <f t="shared" si="402"/>
        <v>Número</v>
      </c>
      <c r="AS217" s="264" t="s">
        <v>765</v>
      </c>
      <c r="AV217" s="214" t="s">
        <v>674</v>
      </c>
      <c r="AW217" s="214" t="s">
        <v>493</v>
      </c>
      <c r="AX217" s="214" t="s">
        <v>807</v>
      </c>
      <c r="BI217" s="146">
        <v>239</v>
      </c>
      <c r="BJ217" s="59" t="s">
        <v>493</v>
      </c>
    </row>
    <row r="218" spans="1:62" ht="42.75" customHeight="1" x14ac:dyDescent="0.25">
      <c r="A218" s="146">
        <v>237</v>
      </c>
      <c r="B218" s="254" t="str">
        <f t="shared" si="149"/>
        <v>P237</v>
      </c>
      <c r="C218" s="127" t="s">
        <v>56</v>
      </c>
      <c r="D218" s="293" t="s">
        <v>640</v>
      </c>
      <c r="E218" s="284" t="str">
        <f>+'PLAN INDICATIVO ORIGINAL '!$D$267</f>
        <v>SISTEMA INTEGRAL DE INFORMACIÓN Y COMUNICACIÓN</v>
      </c>
      <c r="F218" s="256" t="str">
        <f>+'PLAN INDICATIVO ORIGINAL '!$D$268</f>
        <v>INFORMACIÓN Y COMUNICACIÓN</v>
      </c>
      <c r="G218" s="256" t="s">
        <v>647</v>
      </c>
      <c r="H218" s="257" t="str">
        <f>+'PLAN INDICATIVO ORIGINAL '!$D$269</f>
        <v>Administrar, promover el uso y apropiación de las tecnologías de la información y las comunicaciones como soporte de la gestión administrativa del sistema penitenciario y carcelario.</v>
      </c>
      <c r="I218" s="257" t="s">
        <v>819</v>
      </c>
      <c r="J218" s="265" t="str">
        <f>+'PLAN INDICATIVO ORIGINAL '!$D$270</f>
        <v>DESARROLLO TECNOLOGICO</v>
      </c>
      <c r="K218" s="142" t="s">
        <v>763</v>
      </c>
      <c r="L218" s="142" t="s">
        <v>654</v>
      </c>
      <c r="M218" s="258" t="str">
        <f>+'PLAN INDICATIVO ORIGINAL '!$E$272</f>
        <v>Porcentaje de avance de implementación de herramientas para la Renovación Tecnológica en Sedes Regionales, Sede Central y EPN.</v>
      </c>
      <c r="N218" s="267">
        <f>VLOOKUP(L218,'PLAN INDICATIVO ORIGINAL '!$C$13:$M$343,6,0)</f>
        <v>0.02</v>
      </c>
      <c r="O218" s="267">
        <f>VLOOKUP(L218,'PLAN INDICATIVO ORIGINAL '!$C$13:$M$343,7,0)</f>
        <v>1</v>
      </c>
      <c r="P218" s="267">
        <f>VLOOKUP(L218,'PLAN INDICATIVO ORIGINAL '!$C$13:$M$343,8,0)</f>
        <v>1</v>
      </c>
      <c r="Q218" s="267">
        <f>VLOOKUP(L218,'PLAN INDICATIVO ORIGINAL '!$C$13:$M$343,9,0)</f>
        <v>1</v>
      </c>
      <c r="R218" s="267">
        <f>VLOOKUP(L218,'PLAN INDICATIVO ORIGINAL '!$C$13:$M$343,10,0)</f>
        <v>1</v>
      </c>
      <c r="S218" s="267" t="str">
        <f>VLOOKUP(L218,'PLAN INDICATIVO ORIGINAL '!$C$13:$M$343,11,0)</f>
        <v>Porcentaje</v>
      </c>
      <c r="T218" s="259" t="e">
        <f>VLOOKUP(L218,'PLAN INDICATIVO ORIGINAL '!$C$13:$M$343,12,0)</f>
        <v>#REF!</v>
      </c>
      <c r="U218" s="259">
        <f t="shared" ref="U218:Z218" si="403">+N218*100</f>
        <v>2</v>
      </c>
      <c r="V218" s="259">
        <f t="shared" si="403"/>
        <v>100</v>
      </c>
      <c r="W218" s="259">
        <f t="shared" si="403"/>
        <v>100</v>
      </c>
      <c r="X218" s="259">
        <f t="shared" si="403"/>
        <v>100</v>
      </c>
      <c r="Y218" s="259">
        <f t="shared" si="403"/>
        <v>100</v>
      </c>
      <c r="Z218" s="259" t="e">
        <f t="shared" si="403"/>
        <v>#VALUE!</v>
      </c>
      <c r="AA218" s="115" t="str">
        <f>+'PLAN INDICATIVO ORIGINAL '!C284</f>
        <v>P237</v>
      </c>
      <c r="AB218" s="254" t="str">
        <f>+'PLAN INDICATIVO ORIGINAL '!D284</f>
        <v>Migración a nuevos servidores base de datos y software de producción SISIPEC realizada</v>
      </c>
      <c r="AC218" s="59" t="str">
        <f>VLOOKUP(AB218,'PLAN INDICATIVO ORIGINAL '!$D$12:$F$313,3,0)</f>
        <v xml:space="preserve">OFICINA DE SISTEMAS DE INFORMACIÓN </v>
      </c>
      <c r="AD218" s="59" t="str">
        <f>VLOOKUP(AB218,'PLAN INDICATIVO ORIGINAL '!$D$12:$F$313,3,0)</f>
        <v xml:space="preserve">OFICINA DE SISTEMAS DE INFORMACIÓN </v>
      </c>
      <c r="AE218" s="59" t="s">
        <v>807</v>
      </c>
      <c r="AF218" s="268">
        <f>VLOOKUP(AA218,'PLAN INDICATIVO ORIGINAL '!$C$13:$M$343,6,0)</f>
        <v>0.5</v>
      </c>
      <c r="AG218" s="269">
        <f>VLOOKUP(AA218,'PLAN INDICATIVO ORIGINAL '!$C$13:$M$343,7,0)</f>
        <v>0.5</v>
      </c>
      <c r="AH218" s="269">
        <f>VLOOKUP(AA218,'PLAN INDICATIVO ORIGINAL '!$C$13:$M$343,8,0)</f>
        <v>0</v>
      </c>
      <c r="AI218" s="269">
        <f>VLOOKUP(AA218,'PLAN INDICATIVO ORIGINAL '!$C$13:$M$343,9,0)</f>
        <v>0</v>
      </c>
      <c r="AJ218" s="269">
        <f>VLOOKUP(AA218,'PLAN INDICATIVO ORIGINAL '!$C$13:$M$343,10,0)</f>
        <v>1</v>
      </c>
      <c r="AK218" s="269" t="str">
        <f>VLOOKUP(AA218,'PLAN INDICATIVO ORIGINAL '!$C$13:$M$343,11,0)</f>
        <v>Porcentaje</v>
      </c>
      <c r="AL218" s="262" t="e">
        <f>VLOOKUP(AA218,'PLAN INDICATIVO ORIGINAL '!$C$13:$M$343,12,0)</f>
        <v>#REF!</v>
      </c>
      <c r="AM218" s="270">
        <f t="shared" ref="AM218:AR218" si="404">+AF218*100</f>
        <v>50</v>
      </c>
      <c r="AN218" s="270">
        <f t="shared" si="404"/>
        <v>50</v>
      </c>
      <c r="AO218" s="270">
        <f t="shared" si="404"/>
        <v>0</v>
      </c>
      <c r="AP218" s="270">
        <f t="shared" si="404"/>
        <v>0</v>
      </c>
      <c r="AQ218" s="270">
        <f t="shared" si="404"/>
        <v>100</v>
      </c>
      <c r="AR218" s="270" t="e">
        <f t="shared" si="404"/>
        <v>#VALUE!</v>
      </c>
      <c r="AS218" s="264" t="s">
        <v>765</v>
      </c>
      <c r="AV218" s="214" t="s">
        <v>676</v>
      </c>
      <c r="AW218" s="214" t="s">
        <v>493</v>
      </c>
      <c r="AX218" s="214" t="s">
        <v>807</v>
      </c>
      <c r="BI218" s="146">
        <v>195</v>
      </c>
      <c r="BJ218" s="59" t="s">
        <v>493</v>
      </c>
    </row>
    <row r="219" spans="1:62" ht="63" customHeight="1" x14ac:dyDescent="0.25">
      <c r="A219" s="146">
        <v>239</v>
      </c>
      <c r="B219" s="254" t="str">
        <f t="shared" si="149"/>
        <v>P239</v>
      </c>
      <c r="C219" s="121" t="s">
        <v>50</v>
      </c>
      <c r="D219" s="288" t="s">
        <v>640</v>
      </c>
      <c r="E219" s="284" t="str">
        <f>+'PLAN INDICATIVO ORIGINAL '!$D$267</f>
        <v>SISTEMA INTEGRAL DE INFORMACIÓN Y COMUNICACIÓN</v>
      </c>
      <c r="F219" s="256" t="str">
        <f>+'PLAN INDICATIVO ORIGINAL '!$D$268</f>
        <v>INFORMACIÓN Y COMUNICACIÓN</v>
      </c>
      <c r="G219" s="256" t="s">
        <v>647</v>
      </c>
      <c r="H219" s="257" t="str">
        <f>+'PLAN INDICATIVO ORIGINAL '!$D$269</f>
        <v>Administrar, promover el uso y apropiación de las tecnologías de la información y las comunicaciones como soporte de la gestión administrativa del sistema penitenciario y carcelario.</v>
      </c>
      <c r="I219" s="257" t="s">
        <v>819</v>
      </c>
      <c r="J219" s="265" t="str">
        <f>+'PLAN INDICATIVO ORIGINAL '!$D$270</f>
        <v>DESARROLLO TECNOLOGICO</v>
      </c>
      <c r="K219" s="142" t="s">
        <v>763</v>
      </c>
      <c r="L219" s="142" t="s">
        <v>654</v>
      </c>
      <c r="M219" s="258" t="str">
        <f>+'PLAN INDICATIVO ORIGINAL '!$E$272</f>
        <v>Porcentaje de avance de implementación de herramientas para la Renovación Tecnológica en Sedes Regionales, Sede Central y EPN.</v>
      </c>
      <c r="N219" s="267">
        <f>VLOOKUP(L219,'PLAN INDICATIVO ORIGINAL '!$C$13:$M$343,6,0)</f>
        <v>0.02</v>
      </c>
      <c r="O219" s="267">
        <f>VLOOKUP(L219,'PLAN INDICATIVO ORIGINAL '!$C$13:$M$343,7,0)</f>
        <v>1</v>
      </c>
      <c r="P219" s="267">
        <f>VLOOKUP(L219,'PLAN INDICATIVO ORIGINAL '!$C$13:$M$343,8,0)</f>
        <v>1</v>
      </c>
      <c r="Q219" s="267">
        <f>VLOOKUP(L219,'PLAN INDICATIVO ORIGINAL '!$C$13:$M$343,9,0)</f>
        <v>1</v>
      </c>
      <c r="R219" s="267">
        <f>VLOOKUP(L219,'PLAN INDICATIVO ORIGINAL '!$C$13:$M$343,10,0)</f>
        <v>1</v>
      </c>
      <c r="S219" s="267" t="str">
        <f>VLOOKUP(L219,'PLAN INDICATIVO ORIGINAL '!$C$13:$M$343,11,0)</f>
        <v>Porcentaje</v>
      </c>
      <c r="T219" s="259" t="e">
        <f>VLOOKUP(L219,'PLAN INDICATIVO ORIGINAL '!$C$13:$M$343,12,0)</f>
        <v>#REF!</v>
      </c>
      <c r="U219" s="259">
        <f t="shared" ref="U219:Z219" si="405">+N219*100</f>
        <v>2</v>
      </c>
      <c r="V219" s="259">
        <f t="shared" si="405"/>
        <v>100</v>
      </c>
      <c r="W219" s="259">
        <f t="shared" si="405"/>
        <v>100</v>
      </c>
      <c r="X219" s="259">
        <f t="shared" si="405"/>
        <v>100</v>
      </c>
      <c r="Y219" s="259">
        <f t="shared" si="405"/>
        <v>100</v>
      </c>
      <c r="Z219" s="259" t="e">
        <f t="shared" si="405"/>
        <v>#VALUE!</v>
      </c>
      <c r="AA219" s="115" t="str">
        <f>+'PLAN INDICATIVO ORIGINAL '!C285</f>
        <v>P239</v>
      </c>
      <c r="AB219" s="254" t="str">
        <f>+'PLAN INDICATIVO ORIGINAL '!D285</f>
        <v>Soporte y desarrollo de nuevas funcionalidades de aplicativos de apoyo SIORD, SIJUR, QUEJAS WEB., realizado</v>
      </c>
      <c r="AC219" s="59" t="str">
        <f>VLOOKUP(AB219,'PLAN INDICATIVO ORIGINAL '!$D$12:$F$313,3,0)</f>
        <v xml:space="preserve">OFICINA DE SISTEMAS DE INFORMACIÓN </v>
      </c>
      <c r="AD219" s="59" t="str">
        <f>VLOOKUP(AB219,'PLAN INDICATIVO ORIGINAL '!$D$12:$F$313,3,0)</f>
        <v xml:space="preserve">OFICINA DE SISTEMAS DE INFORMACIÓN </v>
      </c>
      <c r="AE219" s="59" t="s">
        <v>807</v>
      </c>
      <c r="AF219" s="268">
        <f>VLOOKUP(AA219,'PLAN INDICATIVO ORIGINAL '!$C$13:$M$343,6,0)</f>
        <v>1</v>
      </c>
      <c r="AG219" s="269">
        <f>VLOOKUP(AA219,'PLAN INDICATIVO ORIGINAL '!$C$13:$M$343,7,0)</f>
        <v>1</v>
      </c>
      <c r="AH219" s="269">
        <f>VLOOKUP(AA219,'PLAN INDICATIVO ORIGINAL '!$C$13:$M$343,8,0)</f>
        <v>1</v>
      </c>
      <c r="AI219" s="269">
        <f>VLOOKUP(AA219,'PLAN INDICATIVO ORIGINAL '!$C$13:$M$343,9,0)</f>
        <v>1</v>
      </c>
      <c r="AJ219" s="269">
        <f>VLOOKUP(AA219,'PLAN INDICATIVO ORIGINAL '!$C$13:$M$343,10,0)</f>
        <v>1</v>
      </c>
      <c r="AK219" s="269" t="str">
        <f>VLOOKUP(AA219,'PLAN INDICATIVO ORIGINAL '!$C$13:$M$343,11,0)</f>
        <v>Porcentaje</v>
      </c>
      <c r="AL219" s="262" t="e">
        <f>VLOOKUP(AA219,'PLAN INDICATIVO ORIGINAL '!$C$13:$M$343,12,0)</f>
        <v>#REF!</v>
      </c>
      <c r="AM219" s="270">
        <f t="shared" ref="AM219:AR219" si="406">+AF219*100</f>
        <v>100</v>
      </c>
      <c r="AN219" s="270">
        <f t="shared" si="406"/>
        <v>100</v>
      </c>
      <c r="AO219" s="270">
        <f t="shared" si="406"/>
        <v>100</v>
      </c>
      <c r="AP219" s="270">
        <f t="shared" si="406"/>
        <v>100</v>
      </c>
      <c r="AQ219" s="270">
        <f t="shared" si="406"/>
        <v>100</v>
      </c>
      <c r="AR219" s="270" t="e">
        <f t="shared" si="406"/>
        <v>#VALUE!</v>
      </c>
      <c r="AS219" s="264" t="s">
        <v>765</v>
      </c>
      <c r="AV219" s="214" t="s">
        <v>678</v>
      </c>
      <c r="AW219" s="214" t="s">
        <v>493</v>
      </c>
      <c r="AX219" s="214" t="s">
        <v>807</v>
      </c>
      <c r="BI219" s="146">
        <v>34</v>
      </c>
      <c r="BJ219" s="59" t="s">
        <v>493</v>
      </c>
    </row>
    <row r="220" spans="1:62" ht="56.25" customHeight="1" x14ac:dyDescent="0.25">
      <c r="A220" s="146">
        <v>195</v>
      </c>
      <c r="B220" s="254" t="str">
        <f t="shared" si="149"/>
        <v>P195</v>
      </c>
      <c r="C220" s="121" t="s">
        <v>65</v>
      </c>
      <c r="D220" s="288" t="s">
        <v>640</v>
      </c>
      <c r="E220" s="284" t="str">
        <f>+'PLAN INDICATIVO ORIGINAL '!$D$267</f>
        <v>SISTEMA INTEGRAL DE INFORMACIÓN Y COMUNICACIÓN</v>
      </c>
      <c r="F220" s="256" t="str">
        <f>+'PLAN INDICATIVO ORIGINAL '!$D$268</f>
        <v>INFORMACIÓN Y COMUNICACIÓN</v>
      </c>
      <c r="G220" s="256" t="s">
        <v>647</v>
      </c>
      <c r="H220" s="257" t="str">
        <f>+'PLAN INDICATIVO ORIGINAL '!$D$269</f>
        <v>Administrar, promover el uso y apropiación de las tecnologías de la información y las comunicaciones como soporte de la gestión administrativa del sistema penitenciario y carcelario.</v>
      </c>
      <c r="I220" s="257" t="s">
        <v>819</v>
      </c>
      <c r="J220" s="265" t="str">
        <f>+'PLAN INDICATIVO ORIGINAL '!$D$270</f>
        <v>DESARROLLO TECNOLOGICO</v>
      </c>
      <c r="K220" s="142" t="s">
        <v>763</v>
      </c>
      <c r="L220" s="142" t="s">
        <v>654</v>
      </c>
      <c r="M220" s="258" t="str">
        <f>+'PLAN INDICATIVO ORIGINAL '!$E$272</f>
        <v>Porcentaje de avance de implementación de herramientas para la Renovación Tecnológica en Sedes Regionales, Sede Central y EPN.</v>
      </c>
      <c r="N220" s="267">
        <f>VLOOKUP(L220,'PLAN INDICATIVO ORIGINAL '!$C$13:$M$343,6,0)</f>
        <v>0.02</v>
      </c>
      <c r="O220" s="267">
        <f>VLOOKUP(L220,'PLAN INDICATIVO ORIGINAL '!$C$13:$M$343,7,0)</f>
        <v>1</v>
      </c>
      <c r="P220" s="267">
        <f>VLOOKUP(L220,'PLAN INDICATIVO ORIGINAL '!$C$13:$M$343,8,0)</f>
        <v>1</v>
      </c>
      <c r="Q220" s="267">
        <f>VLOOKUP(L220,'PLAN INDICATIVO ORIGINAL '!$C$13:$M$343,9,0)</f>
        <v>1</v>
      </c>
      <c r="R220" s="267">
        <f>VLOOKUP(L220,'PLAN INDICATIVO ORIGINAL '!$C$13:$M$343,10,0)</f>
        <v>1</v>
      </c>
      <c r="S220" s="267" t="str">
        <f>VLOOKUP(L220,'PLAN INDICATIVO ORIGINAL '!$C$13:$M$343,11,0)</f>
        <v>Porcentaje</v>
      </c>
      <c r="T220" s="259" t="e">
        <f>VLOOKUP(L220,'PLAN INDICATIVO ORIGINAL '!$C$13:$M$343,12,0)</f>
        <v>#REF!</v>
      </c>
      <c r="U220" s="259">
        <f t="shared" ref="U220:Z220" si="407">+N220*100</f>
        <v>2</v>
      </c>
      <c r="V220" s="259">
        <f t="shared" si="407"/>
        <v>100</v>
      </c>
      <c r="W220" s="259">
        <f t="shared" si="407"/>
        <v>100</v>
      </c>
      <c r="X220" s="259">
        <f t="shared" si="407"/>
        <v>100</v>
      </c>
      <c r="Y220" s="259">
        <f t="shared" si="407"/>
        <v>100</v>
      </c>
      <c r="Z220" s="259" t="e">
        <f t="shared" si="407"/>
        <v>#VALUE!</v>
      </c>
      <c r="AA220" s="146" t="str">
        <f>+'PLAN INDICATIVO ORIGINAL '!C286</f>
        <v>P195</v>
      </c>
      <c r="AB220" s="254" t="str">
        <f>+'PLAN INDICATIVO ORIGINAL '!D286</f>
        <v xml:space="preserve">Protocolo de Internet IPv6 elaborado </v>
      </c>
      <c r="AC220" s="59" t="str">
        <f>VLOOKUP(AB220,'PLAN INDICATIVO ORIGINAL '!$D$12:$F$313,3,0)</f>
        <v xml:space="preserve">OFICINA DE SISTEMAS DE INFORMACIÓN </v>
      </c>
      <c r="AD220" s="59" t="str">
        <f>VLOOKUP(AB220,'PLAN INDICATIVO ORIGINAL '!$D$12:$F$313,3,0)</f>
        <v xml:space="preserve">OFICINA DE SISTEMAS DE INFORMACIÓN </v>
      </c>
      <c r="AE220" s="59" t="s">
        <v>807</v>
      </c>
      <c r="AF220" s="268">
        <f>VLOOKUP(AA220,'PLAN INDICATIVO ORIGINAL '!$C$13:$M$343,6,0)</f>
        <v>0</v>
      </c>
      <c r="AG220" s="269">
        <f>VLOOKUP(AA220,'PLAN INDICATIVO ORIGINAL '!$C$13:$M$343,7,0)</f>
        <v>0.2</v>
      </c>
      <c r="AH220" s="269">
        <f>VLOOKUP(AA220,'PLAN INDICATIVO ORIGINAL '!$C$13:$M$343,8,0)</f>
        <v>0.4</v>
      </c>
      <c r="AI220" s="269">
        <f>VLOOKUP(AA220,'PLAN INDICATIVO ORIGINAL '!$C$13:$M$343,9,0)</f>
        <v>0.6</v>
      </c>
      <c r="AJ220" s="269">
        <f>VLOOKUP(AA220,'PLAN INDICATIVO ORIGINAL '!$C$13:$M$343,10,0)</f>
        <v>0.6</v>
      </c>
      <c r="AK220" s="269" t="str">
        <f>VLOOKUP(AA220,'PLAN INDICATIVO ORIGINAL '!$C$13:$M$343,11,0)</f>
        <v>Porcentaje</v>
      </c>
      <c r="AL220" s="262" t="e">
        <f>VLOOKUP(AA220,'PLAN INDICATIVO ORIGINAL '!$C$13:$M$343,12,0)</f>
        <v>#REF!</v>
      </c>
      <c r="AM220" s="270">
        <f t="shared" ref="AM220:AR220" si="408">+AF220*100</f>
        <v>0</v>
      </c>
      <c r="AN220" s="270">
        <f t="shared" si="408"/>
        <v>20</v>
      </c>
      <c r="AO220" s="270">
        <f t="shared" si="408"/>
        <v>40</v>
      </c>
      <c r="AP220" s="270">
        <f t="shared" si="408"/>
        <v>60</v>
      </c>
      <c r="AQ220" s="270">
        <f t="shared" si="408"/>
        <v>60</v>
      </c>
      <c r="AR220" s="270" t="e">
        <f t="shared" si="408"/>
        <v>#VALUE!</v>
      </c>
      <c r="AS220" s="264" t="s">
        <v>765</v>
      </c>
      <c r="AV220" s="214" t="s">
        <v>680</v>
      </c>
      <c r="AW220" s="214" t="s">
        <v>493</v>
      </c>
      <c r="AX220" s="214" t="s">
        <v>807</v>
      </c>
      <c r="BI220" s="146">
        <v>238</v>
      </c>
      <c r="BJ220" s="59" t="s">
        <v>460</v>
      </c>
    </row>
    <row r="221" spans="1:62" ht="99" customHeight="1" x14ac:dyDescent="0.25">
      <c r="A221" s="146">
        <v>34</v>
      </c>
      <c r="B221" s="254" t="e">
        <f t="shared" si="149"/>
        <v>#REF!</v>
      </c>
      <c r="C221" s="121" t="s">
        <v>65</v>
      </c>
      <c r="D221" s="288" t="s">
        <v>640</v>
      </c>
      <c r="E221" s="284" t="str">
        <f>+'PLAN INDICATIVO ORIGINAL '!$D$267</f>
        <v>SISTEMA INTEGRAL DE INFORMACIÓN Y COMUNICACIÓN</v>
      </c>
      <c r="F221" s="256" t="str">
        <f>+'PLAN INDICATIVO ORIGINAL '!$D$268</f>
        <v>INFORMACIÓN Y COMUNICACIÓN</v>
      </c>
      <c r="G221" s="256" t="s">
        <v>647</v>
      </c>
      <c r="H221" s="257" t="str">
        <f>+'PLAN INDICATIVO ORIGINAL '!$D$269</f>
        <v>Administrar, promover el uso y apropiación de las tecnologías de la información y las comunicaciones como soporte de la gestión administrativa del sistema penitenciario y carcelario.</v>
      </c>
      <c r="I221" s="257" t="s">
        <v>819</v>
      </c>
      <c r="J221" s="265" t="str">
        <f>+'PLAN INDICATIVO ORIGINAL '!$D$270</f>
        <v>DESARROLLO TECNOLOGICO</v>
      </c>
      <c r="K221" s="142" t="s">
        <v>763</v>
      </c>
      <c r="L221" s="142" t="s">
        <v>654</v>
      </c>
      <c r="M221" s="258" t="str">
        <f>+'PLAN INDICATIVO ORIGINAL '!$E$272</f>
        <v>Porcentaje de avance de implementación de herramientas para la Renovación Tecnológica en Sedes Regionales, Sede Central y EPN.</v>
      </c>
      <c r="N221" s="267">
        <f>VLOOKUP(L221,'PLAN INDICATIVO ORIGINAL '!$C$13:$M$343,6,0)</f>
        <v>0.02</v>
      </c>
      <c r="O221" s="267">
        <f>VLOOKUP(L221,'PLAN INDICATIVO ORIGINAL '!$C$13:$M$343,7,0)</f>
        <v>1</v>
      </c>
      <c r="P221" s="267">
        <f>VLOOKUP(L221,'PLAN INDICATIVO ORIGINAL '!$C$13:$M$343,8,0)</f>
        <v>1</v>
      </c>
      <c r="Q221" s="267">
        <f>VLOOKUP(L221,'PLAN INDICATIVO ORIGINAL '!$C$13:$M$343,9,0)</f>
        <v>1</v>
      </c>
      <c r="R221" s="267">
        <f>VLOOKUP(L221,'PLAN INDICATIVO ORIGINAL '!$C$13:$M$343,10,0)</f>
        <v>1</v>
      </c>
      <c r="S221" s="267" t="str">
        <f>VLOOKUP(L221,'PLAN INDICATIVO ORIGINAL '!$C$13:$M$343,11,0)</f>
        <v>Porcentaje</v>
      </c>
      <c r="T221" s="259" t="e">
        <f>VLOOKUP(L221,'PLAN INDICATIVO ORIGINAL '!$C$13:$M$343,12,0)</f>
        <v>#REF!</v>
      </c>
      <c r="U221" s="259">
        <f t="shared" ref="U221:Z221" si="409">+N221*100</f>
        <v>2</v>
      </c>
      <c r="V221" s="259">
        <f t="shared" si="409"/>
        <v>100</v>
      </c>
      <c r="W221" s="259">
        <f t="shared" si="409"/>
        <v>100</v>
      </c>
      <c r="X221" s="259">
        <f t="shared" si="409"/>
        <v>100</v>
      </c>
      <c r="Y221" s="259">
        <f t="shared" si="409"/>
        <v>100</v>
      </c>
      <c r="Z221" s="259" t="e">
        <f t="shared" si="409"/>
        <v>#VALUE!</v>
      </c>
      <c r="AA221" s="146" t="e">
        <f>+'PLAN INDICATIVO ORIGINAL '!#REF!</f>
        <v>#REF!</v>
      </c>
      <c r="AB221" s="254" t="e">
        <f>+'PLAN INDICATIVO ORIGINAL '!#REF!</f>
        <v>#REF!</v>
      </c>
      <c r="AC221" s="59" t="e">
        <f>VLOOKUP(AB221,'PLAN INDICATIVO ORIGINAL '!$D$12:$F$313,3,0)</f>
        <v>#REF!</v>
      </c>
      <c r="AD221" s="59" t="e">
        <f>VLOOKUP(AB221,'PLAN INDICATIVO ORIGINAL '!$D$12:$F$313,3,0)</f>
        <v>#REF!</v>
      </c>
      <c r="AE221" s="59" t="s">
        <v>807</v>
      </c>
      <c r="AF221" s="260" t="e">
        <f>VLOOKUP(AA221,'PLAN INDICATIVO ORIGINAL '!$C$13:$M$343,6,0)</f>
        <v>#REF!</v>
      </c>
      <c r="AG221" s="261" t="e">
        <f>VLOOKUP(AA221,'PLAN INDICATIVO ORIGINAL '!$C$13:$M$343,7,0)</f>
        <v>#REF!</v>
      </c>
      <c r="AH221" s="261" t="e">
        <f>VLOOKUP(AA221,'PLAN INDICATIVO ORIGINAL '!$C$13:$M$343,8,0)</f>
        <v>#REF!</v>
      </c>
      <c r="AI221" s="261" t="e">
        <f>VLOOKUP(AA221,'PLAN INDICATIVO ORIGINAL '!$C$13:$M$343,9,0)</f>
        <v>#REF!</v>
      </c>
      <c r="AJ221" s="261" t="e">
        <f>VLOOKUP(AA221,'PLAN INDICATIVO ORIGINAL '!$C$13:$M$343,10,0)</f>
        <v>#REF!</v>
      </c>
      <c r="AK221" s="261" t="e">
        <f>VLOOKUP(AA221,'PLAN INDICATIVO ORIGINAL '!$C$13:$M$343,11,0)</f>
        <v>#REF!</v>
      </c>
      <c r="AL221" s="262" t="e">
        <f>VLOOKUP(AA221,'PLAN INDICATIVO ORIGINAL '!$C$13:$M$343,12,0)</f>
        <v>#REF!</v>
      </c>
      <c r="AM221" s="263" t="e">
        <f t="shared" ref="AM221:AR221" si="410">+AF221</f>
        <v>#REF!</v>
      </c>
      <c r="AN221" s="263" t="e">
        <f t="shared" si="410"/>
        <v>#REF!</v>
      </c>
      <c r="AO221" s="263" t="e">
        <f t="shared" si="410"/>
        <v>#REF!</v>
      </c>
      <c r="AP221" s="263" t="e">
        <f t="shared" si="410"/>
        <v>#REF!</v>
      </c>
      <c r="AQ221" s="263" t="e">
        <f t="shared" si="410"/>
        <v>#REF!</v>
      </c>
      <c r="AR221" s="263" t="e">
        <f t="shared" si="410"/>
        <v>#REF!</v>
      </c>
      <c r="AS221" s="264" t="s">
        <v>765</v>
      </c>
      <c r="AV221" s="214" t="s">
        <v>682</v>
      </c>
      <c r="AW221" s="214" t="s">
        <v>493</v>
      </c>
      <c r="AX221" s="214" t="s">
        <v>807</v>
      </c>
      <c r="BI221" s="146">
        <v>85</v>
      </c>
      <c r="BJ221" s="59" t="s">
        <v>493</v>
      </c>
    </row>
    <row r="222" spans="1:62" ht="53.25" customHeight="1" x14ac:dyDescent="0.25">
      <c r="A222" s="146">
        <v>238</v>
      </c>
      <c r="B222" s="254" t="str">
        <f t="shared" si="149"/>
        <v>P238</v>
      </c>
      <c r="C222" s="121" t="s">
        <v>65</v>
      </c>
      <c r="D222" s="288" t="s">
        <v>640</v>
      </c>
      <c r="E222" s="284" t="str">
        <f>+'PLAN INDICATIVO ORIGINAL '!$D$267</f>
        <v>SISTEMA INTEGRAL DE INFORMACIÓN Y COMUNICACIÓN</v>
      </c>
      <c r="F222" s="256" t="str">
        <f>+'PLAN INDICATIVO ORIGINAL '!$D$268</f>
        <v>INFORMACIÓN Y COMUNICACIÓN</v>
      </c>
      <c r="G222" s="256" t="s">
        <v>647</v>
      </c>
      <c r="H222" s="257" t="str">
        <f>+'PLAN INDICATIVO ORIGINAL '!$D$269</f>
        <v>Administrar, promover el uso y apropiación de las tecnologías de la información y las comunicaciones como soporte de la gestión administrativa del sistema penitenciario y carcelario.</v>
      </c>
      <c r="I222" s="257" t="s">
        <v>819</v>
      </c>
      <c r="J222" s="265" t="str">
        <f>+'PLAN INDICATIVO ORIGINAL '!$D$270</f>
        <v>DESARROLLO TECNOLOGICO</v>
      </c>
      <c r="K222" s="142" t="s">
        <v>763</v>
      </c>
      <c r="L222" s="142" t="s">
        <v>654</v>
      </c>
      <c r="M222" s="258" t="str">
        <f>+'PLAN INDICATIVO ORIGINAL '!$E$272</f>
        <v>Porcentaje de avance de implementación de herramientas para la Renovación Tecnológica en Sedes Regionales, Sede Central y EPN.</v>
      </c>
      <c r="N222" s="267">
        <f>VLOOKUP(L222,'PLAN INDICATIVO ORIGINAL '!$C$13:$M$343,6,0)</f>
        <v>0.02</v>
      </c>
      <c r="O222" s="267">
        <f>VLOOKUP(L222,'PLAN INDICATIVO ORIGINAL '!$C$13:$M$343,7,0)</f>
        <v>1</v>
      </c>
      <c r="P222" s="267">
        <f>VLOOKUP(L222,'PLAN INDICATIVO ORIGINAL '!$C$13:$M$343,8,0)</f>
        <v>1</v>
      </c>
      <c r="Q222" s="267">
        <f>VLOOKUP(L222,'PLAN INDICATIVO ORIGINAL '!$C$13:$M$343,9,0)</f>
        <v>1</v>
      </c>
      <c r="R222" s="267">
        <f>VLOOKUP(L222,'PLAN INDICATIVO ORIGINAL '!$C$13:$M$343,10,0)</f>
        <v>1</v>
      </c>
      <c r="S222" s="267" t="str">
        <f>VLOOKUP(L222,'PLAN INDICATIVO ORIGINAL '!$C$13:$M$343,11,0)</f>
        <v>Porcentaje</v>
      </c>
      <c r="T222" s="259" t="e">
        <f>VLOOKUP(L222,'PLAN INDICATIVO ORIGINAL '!$C$13:$M$343,12,0)</f>
        <v>#REF!</v>
      </c>
      <c r="U222" s="259">
        <f t="shared" ref="U222:Z222" si="411">+N222*100</f>
        <v>2</v>
      </c>
      <c r="V222" s="259">
        <f t="shared" si="411"/>
        <v>100</v>
      </c>
      <c r="W222" s="259">
        <f t="shared" si="411"/>
        <v>100</v>
      </c>
      <c r="X222" s="259">
        <f t="shared" si="411"/>
        <v>100</v>
      </c>
      <c r="Y222" s="259">
        <f t="shared" si="411"/>
        <v>100</v>
      </c>
      <c r="Z222" s="259" t="e">
        <f t="shared" si="411"/>
        <v>#VALUE!</v>
      </c>
      <c r="AA222" s="115" t="str">
        <f>+'PLAN INDICATIVO ORIGINAL '!C287</f>
        <v>P238</v>
      </c>
      <c r="AB222" s="254" t="str">
        <f>+'PLAN INDICATIVO ORIGINAL '!D287</f>
        <v>Herramienta GESDOC a nivel Nacional, implementadas.</v>
      </c>
      <c r="AC222" s="59" t="str">
        <f>VLOOKUP(AB222,'PLAN INDICATIVO ORIGINAL '!$D$12:$F$313,3,0)</f>
        <v>DIRECCIÓN DE GESTIÓN CORPORATIVA</v>
      </c>
      <c r="AD222" s="59" t="str">
        <f>VLOOKUP(AB222,'PLAN INDICATIVO ORIGINAL '!$D$12:$F$313,3,0)</f>
        <v>DIRECCIÓN DE GESTIÓN CORPORATIVA</v>
      </c>
      <c r="AE222" s="59" t="s">
        <v>804</v>
      </c>
      <c r="AF222" s="268">
        <f>VLOOKUP(AA222,'PLAN INDICATIVO ORIGINAL '!$C$13:$M$343,6,0)</f>
        <v>0.3</v>
      </c>
      <c r="AG222" s="269">
        <f>VLOOKUP(AA222,'PLAN INDICATIVO ORIGINAL '!$C$13:$M$343,7,0)</f>
        <v>0.3</v>
      </c>
      <c r="AH222" s="269">
        <f>VLOOKUP(AA222,'PLAN INDICATIVO ORIGINAL '!$C$13:$M$343,8,0)</f>
        <v>0.4</v>
      </c>
      <c r="AI222" s="269">
        <f>VLOOKUP(AA222,'PLAN INDICATIVO ORIGINAL '!$C$13:$M$343,9,0)</f>
        <v>0</v>
      </c>
      <c r="AJ222" s="269">
        <f>VLOOKUP(AA222,'PLAN INDICATIVO ORIGINAL '!$C$13:$M$343,10,0)</f>
        <v>1</v>
      </c>
      <c r="AK222" s="269" t="str">
        <f>VLOOKUP(AA222,'PLAN INDICATIVO ORIGINAL '!$C$13:$M$343,11,0)</f>
        <v>Porcentaje</v>
      </c>
      <c r="AL222" s="262" t="e">
        <f>VLOOKUP(AA222,'PLAN INDICATIVO ORIGINAL '!$C$13:$M$343,12,0)</f>
        <v>#REF!</v>
      </c>
      <c r="AM222" s="270">
        <f t="shared" ref="AM222:AR222" si="412">+AF222*100</f>
        <v>30</v>
      </c>
      <c r="AN222" s="270">
        <f t="shared" si="412"/>
        <v>30</v>
      </c>
      <c r="AO222" s="270">
        <f t="shared" si="412"/>
        <v>40</v>
      </c>
      <c r="AP222" s="270">
        <f t="shared" si="412"/>
        <v>0</v>
      </c>
      <c r="AQ222" s="270">
        <f t="shared" si="412"/>
        <v>100</v>
      </c>
      <c r="AR222" s="270" t="e">
        <f t="shared" si="412"/>
        <v>#VALUE!</v>
      </c>
      <c r="AS222" s="264" t="s">
        <v>765</v>
      </c>
      <c r="AV222" s="214" t="s">
        <v>683</v>
      </c>
      <c r="AW222" s="214" t="s">
        <v>460</v>
      </c>
      <c r="AX222" s="214" t="s">
        <v>804</v>
      </c>
      <c r="BI222" s="254">
        <v>160</v>
      </c>
      <c r="BJ222" s="59" t="s">
        <v>690</v>
      </c>
    </row>
    <row r="223" spans="1:62" ht="51" customHeight="1" x14ac:dyDescent="0.25">
      <c r="A223" s="146">
        <v>85</v>
      </c>
      <c r="B223" s="254" t="e">
        <f t="shared" si="149"/>
        <v>#REF!</v>
      </c>
      <c r="C223" s="121" t="s">
        <v>65</v>
      </c>
      <c r="D223" s="288" t="s">
        <v>640</v>
      </c>
      <c r="E223" s="284" t="str">
        <f>+'PLAN INDICATIVO ORIGINAL '!$D$267</f>
        <v>SISTEMA INTEGRAL DE INFORMACIÓN Y COMUNICACIÓN</v>
      </c>
      <c r="F223" s="256" t="str">
        <f>+'PLAN INDICATIVO ORIGINAL '!$D$268</f>
        <v>INFORMACIÓN Y COMUNICACIÓN</v>
      </c>
      <c r="G223" s="256" t="s">
        <v>647</v>
      </c>
      <c r="H223" s="257" t="str">
        <f>+'PLAN INDICATIVO ORIGINAL '!$D$269</f>
        <v>Administrar, promover el uso y apropiación de las tecnologías de la información y las comunicaciones como soporte de la gestión administrativa del sistema penitenciario y carcelario.</v>
      </c>
      <c r="I223" s="257" t="s">
        <v>819</v>
      </c>
      <c r="J223" s="265" t="str">
        <f>+'PLAN INDICATIVO ORIGINAL '!$D$270</f>
        <v>DESARROLLO TECNOLOGICO</v>
      </c>
      <c r="K223" s="142" t="s">
        <v>763</v>
      </c>
      <c r="L223" s="142" t="s">
        <v>654</v>
      </c>
      <c r="M223" s="258" t="str">
        <f>+'PLAN INDICATIVO ORIGINAL '!$E$272</f>
        <v>Porcentaje de avance de implementación de herramientas para la Renovación Tecnológica en Sedes Regionales, Sede Central y EPN.</v>
      </c>
      <c r="N223" s="267">
        <f>VLOOKUP(L223,'PLAN INDICATIVO ORIGINAL '!$C$13:$M$343,6,0)</f>
        <v>0.02</v>
      </c>
      <c r="O223" s="267">
        <f>VLOOKUP(L223,'PLAN INDICATIVO ORIGINAL '!$C$13:$M$343,7,0)</f>
        <v>1</v>
      </c>
      <c r="P223" s="267">
        <f>VLOOKUP(L223,'PLAN INDICATIVO ORIGINAL '!$C$13:$M$343,8,0)</f>
        <v>1</v>
      </c>
      <c r="Q223" s="267">
        <f>VLOOKUP(L223,'PLAN INDICATIVO ORIGINAL '!$C$13:$M$343,9,0)</f>
        <v>1</v>
      </c>
      <c r="R223" s="267">
        <f>VLOOKUP(L223,'PLAN INDICATIVO ORIGINAL '!$C$13:$M$343,10,0)</f>
        <v>1</v>
      </c>
      <c r="S223" s="267" t="str">
        <f>VLOOKUP(L223,'PLAN INDICATIVO ORIGINAL '!$C$13:$M$343,11,0)</f>
        <v>Porcentaje</v>
      </c>
      <c r="T223" s="259" t="e">
        <f>VLOOKUP(L223,'PLAN INDICATIVO ORIGINAL '!$C$13:$M$343,12,0)</f>
        <v>#REF!</v>
      </c>
      <c r="U223" s="259">
        <f t="shared" ref="U223:Z223" si="413">+N223*100</f>
        <v>2</v>
      </c>
      <c r="V223" s="259">
        <f t="shared" si="413"/>
        <v>100</v>
      </c>
      <c r="W223" s="259">
        <f t="shared" si="413"/>
        <v>100</v>
      </c>
      <c r="X223" s="259">
        <f t="shared" si="413"/>
        <v>100</v>
      </c>
      <c r="Y223" s="259">
        <f t="shared" si="413"/>
        <v>100</v>
      </c>
      <c r="Z223" s="259" t="e">
        <f t="shared" si="413"/>
        <v>#VALUE!</v>
      </c>
      <c r="AA223" s="302" t="e">
        <f>+'PLAN INDICATIVO ORIGINAL '!#REF!</f>
        <v>#REF!</v>
      </c>
      <c r="AB223" s="302" t="e">
        <f>+'PLAN INDICATIVO ORIGINAL '!#REF!</f>
        <v>#REF!</v>
      </c>
      <c r="AC223" s="59" t="e">
        <f>VLOOKUP(AB223,'PLAN INDICATIVO ORIGINAL '!$D$12:$F$313,3,0)</f>
        <v>#REF!</v>
      </c>
      <c r="AD223" s="59" t="e">
        <f>VLOOKUP(AB223,'PLAN INDICATIVO ORIGINAL '!$D$12:$F$313,3,0)</f>
        <v>#REF!</v>
      </c>
      <c r="AE223" s="59" t="s">
        <v>807</v>
      </c>
      <c r="AF223" s="268" t="e">
        <f>VLOOKUP(AA223,'PLAN INDICATIVO ORIGINAL '!$C$13:$M$343,6,0)</f>
        <v>#REF!</v>
      </c>
      <c r="AG223" s="269" t="e">
        <f>VLOOKUP(AA223,'PLAN INDICATIVO ORIGINAL '!$C$13:$M$343,7,0)</f>
        <v>#REF!</v>
      </c>
      <c r="AH223" s="269" t="e">
        <f>VLOOKUP(AA223,'PLAN INDICATIVO ORIGINAL '!$C$13:$M$343,8,0)</f>
        <v>#REF!</v>
      </c>
      <c r="AI223" s="269" t="e">
        <f>VLOOKUP(AA223,'PLAN INDICATIVO ORIGINAL '!$C$13:$M$343,9,0)</f>
        <v>#REF!</v>
      </c>
      <c r="AJ223" s="269" t="e">
        <f>VLOOKUP(AA223,'PLAN INDICATIVO ORIGINAL '!$C$13:$M$343,10,0)</f>
        <v>#REF!</v>
      </c>
      <c r="AK223" s="269" t="e">
        <f>VLOOKUP(AA223,'PLAN INDICATIVO ORIGINAL '!$C$13:$M$343,11,0)</f>
        <v>#REF!</v>
      </c>
      <c r="AL223" s="262" t="e">
        <f>VLOOKUP(AA223,'PLAN INDICATIVO ORIGINAL '!$C$13:$M$343,12,0)</f>
        <v>#REF!</v>
      </c>
      <c r="AM223" s="270" t="e">
        <f t="shared" ref="AM223:AR223" si="414">+AF223*100</f>
        <v>#REF!</v>
      </c>
      <c r="AN223" s="270" t="e">
        <f t="shared" si="414"/>
        <v>#REF!</v>
      </c>
      <c r="AO223" s="270" t="e">
        <f t="shared" si="414"/>
        <v>#REF!</v>
      </c>
      <c r="AP223" s="270" t="e">
        <f t="shared" si="414"/>
        <v>#REF!</v>
      </c>
      <c r="AQ223" s="270" t="e">
        <f t="shared" si="414"/>
        <v>#REF!</v>
      </c>
      <c r="AR223" s="270" t="e">
        <f t="shared" si="414"/>
        <v>#REF!</v>
      </c>
      <c r="AS223" s="264" t="s">
        <v>765</v>
      </c>
      <c r="AV223" s="214" t="s">
        <v>685</v>
      </c>
      <c r="AW223" s="214" t="s">
        <v>493</v>
      </c>
      <c r="AX223" s="214" t="s">
        <v>807</v>
      </c>
      <c r="BI223" s="254">
        <v>161</v>
      </c>
      <c r="BJ223" s="59" t="s">
        <v>690</v>
      </c>
    </row>
    <row r="224" spans="1:62" ht="45" customHeight="1" x14ac:dyDescent="0.25">
      <c r="A224" s="254">
        <v>160</v>
      </c>
      <c r="B224" s="254" t="str">
        <f t="shared" si="149"/>
        <v>P160</v>
      </c>
      <c r="C224" s="121" t="s">
        <v>33</v>
      </c>
      <c r="D224" s="288" t="s">
        <v>640</v>
      </c>
      <c r="E224" s="284" t="str">
        <f>+'PLAN INDICATIVO ORIGINAL '!$D$267</f>
        <v>SISTEMA INTEGRAL DE INFORMACIÓN Y COMUNICACIÓN</v>
      </c>
      <c r="F224" s="256" t="str">
        <f>+'PLAN INDICATIVO ORIGINAL '!$D$268</f>
        <v>INFORMACIÓN Y COMUNICACIÓN</v>
      </c>
      <c r="G224" s="256" t="s">
        <v>647</v>
      </c>
      <c r="H224" s="257" t="str">
        <f>+'PLAN INDICATIVO ORIGINAL '!$D$269</f>
        <v>Administrar, promover el uso y apropiación de las tecnologías de la información y las comunicaciones como soporte de la gestión administrativa del sistema penitenciario y carcelario.</v>
      </c>
      <c r="I224" s="257" t="s">
        <v>820</v>
      </c>
      <c r="J224" s="265" t="str">
        <f>+'PLAN INDICATIVO ORIGINAL '!$D$288</f>
        <v>COMUNICACIONES</v>
      </c>
      <c r="K224" s="265" t="s">
        <v>791</v>
      </c>
      <c r="L224" s="142" t="s">
        <v>687</v>
      </c>
      <c r="M224" s="280" t="str">
        <f>+'PLAN INDICATIVO ORIGINAL '!$E$288</f>
        <v>Porcentaje de acciones de la Política de Comunicaciones cumplidas.</v>
      </c>
      <c r="N224" s="267">
        <f>VLOOKUP(L224,'PLAN INDICATIVO ORIGINAL '!$C$13:$M$343,6,0)</f>
        <v>0.25</v>
      </c>
      <c r="O224" s="267">
        <f>VLOOKUP(L224,'PLAN INDICATIVO ORIGINAL '!$C$13:$M$343,7,0)</f>
        <v>0.5</v>
      </c>
      <c r="P224" s="267">
        <f>VLOOKUP(L224,'PLAN INDICATIVO ORIGINAL '!$C$13:$M$343,8,0)</f>
        <v>0.75</v>
      </c>
      <c r="Q224" s="267">
        <f>VLOOKUP(L224,'PLAN INDICATIVO ORIGINAL '!$C$13:$M$343,9,0)</f>
        <v>1</v>
      </c>
      <c r="R224" s="267">
        <f>VLOOKUP(L224,'PLAN INDICATIVO ORIGINAL '!$C$13:$M$343,10,0)</f>
        <v>1</v>
      </c>
      <c r="S224" s="267" t="str">
        <f>VLOOKUP(L224,'PLAN INDICATIVO ORIGINAL '!$C$13:$M$343,11,0)</f>
        <v>Porcentaje</v>
      </c>
      <c r="T224" s="259" t="e">
        <f>VLOOKUP(L224,'PLAN INDICATIVO ORIGINAL '!$C$13:$M$343,12,0)</f>
        <v>#REF!</v>
      </c>
      <c r="U224" s="259">
        <f t="shared" ref="U224:Z224" si="415">+N224*100</f>
        <v>25</v>
      </c>
      <c r="V224" s="259">
        <f t="shared" si="415"/>
        <v>50</v>
      </c>
      <c r="W224" s="259">
        <f t="shared" si="415"/>
        <v>75</v>
      </c>
      <c r="X224" s="259">
        <f t="shared" si="415"/>
        <v>100</v>
      </c>
      <c r="Y224" s="259">
        <f t="shared" si="415"/>
        <v>100</v>
      </c>
      <c r="Z224" s="259" t="e">
        <f t="shared" si="415"/>
        <v>#VALUE!</v>
      </c>
      <c r="AA224" s="115" t="str">
        <f>+'PLAN INDICATIVO ORIGINAL '!C289</f>
        <v>P160</v>
      </c>
      <c r="AB224" s="254" t="str">
        <f>+'PLAN INDICATIVO ORIGINAL '!D289</f>
        <v>Solicitudes de los diferentes medios de comunicación para el desarrollo de sus actividades periodísticas con la población de internos tramitadas</v>
      </c>
      <c r="AC224" s="59" t="str">
        <f>VLOOKUP(AB224,'PLAN INDICATIVO ORIGINAL '!$D$12:$F$313,3,0)</f>
        <v>OFICINA ASESORA DE COMUNICACIONES</v>
      </c>
      <c r="AD224" s="59" t="str">
        <f>VLOOKUP(AB224,'PLAN INDICATIVO ORIGINAL '!$D$12:$F$313,3,0)</f>
        <v>OFICINA ASESORA DE COMUNICACIONES</v>
      </c>
      <c r="AE224" s="59" t="s">
        <v>821</v>
      </c>
      <c r="AF224" s="268">
        <f>VLOOKUP(AA224,'PLAN INDICATIVO ORIGINAL '!$C$13:$M$343,6,0)</f>
        <v>1</v>
      </c>
      <c r="AG224" s="269">
        <f>VLOOKUP(AA224,'PLAN INDICATIVO ORIGINAL '!$C$13:$M$343,7,0)</f>
        <v>1</v>
      </c>
      <c r="AH224" s="269">
        <f>VLOOKUP(AA224,'PLAN INDICATIVO ORIGINAL '!$C$13:$M$343,8,0)</f>
        <v>1</v>
      </c>
      <c r="AI224" s="269">
        <f>VLOOKUP(AA224,'PLAN INDICATIVO ORIGINAL '!$C$13:$M$343,9,0)</f>
        <v>1</v>
      </c>
      <c r="AJ224" s="269">
        <f>VLOOKUP(AA224,'PLAN INDICATIVO ORIGINAL '!$C$13:$M$343,10,0)</f>
        <v>1</v>
      </c>
      <c r="AK224" s="269" t="str">
        <f>VLOOKUP(AA224,'PLAN INDICATIVO ORIGINAL '!$C$13:$M$343,11,0)</f>
        <v>Porcentaje</v>
      </c>
      <c r="AL224" s="262" t="e">
        <f>VLOOKUP(AA224,'PLAN INDICATIVO ORIGINAL '!$C$13:$M$343,12,0)</f>
        <v>#REF!</v>
      </c>
      <c r="AM224" s="270">
        <f t="shared" ref="AM224:AR224" si="416">+AF224*100</f>
        <v>100</v>
      </c>
      <c r="AN224" s="270">
        <f t="shared" si="416"/>
        <v>100</v>
      </c>
      <c r="AO224" s="270">
        <f t="shared" si="416"/>
        <v>100</v>
      </c>
      <c r="AP224" s="270">
        <f t="shared" si="416"/>
        <v>100</v>
      </c>
      <c r="AQ224" s="270">
        <f t="shared" si="416"/>
        <v>100</v>
      </c>
      <c r="AR224" s="270" t="e">
        <f t="shared" si="416"/>
        <v>#VALUE!</v>
      </c>
      <c r="AS224" s="264" t="s">
        <v>765</v>
      </c>
      <c r="AV224" s="214" t="s">
        <v>691</v>
      </c>
      <c r="AW224" s="214" t="s">
        <v>690</v>
      </c>
      <c r="AX224" s="214" t="s">
        <v>821</v>
      </c>
      <c r="BI224" s="254">
        <v>162</v>
      </c>
      <c r="BJ224" s="59" t="s">
        <v>690</v>
      </c>
    </row>
    <row r="225" spans="1:62" ht="45" customHeight="1" x14ac:dyDescent="0.25">
      <c r="A225" s="254">
        <v>161</v>
      </c>
      <c r="B225" s="254" t="str">
        <f t="shared" si="149"/>
        <v>P161</v>
      </c>
      <c r="C225" s="121" t="s">
        <v>36</v>
      </c>
      <c r="D225" s="288" t="s">
        <v>640</v>
      </c>
      <c r="E225" s="284" t="str">
        <f>+'PLAN INDICATIVO ORIGINAL '!$D$267</f>
        <v>SISTEMA INTEGRAL DE INFORMACIÓN Y COMUNICACIÓN</v>
      </c>
      <c r="F225" s="256" t="str">
        <f>+'PLAN INDICATIVO ORIGINAL '!$D$268</f>
        <v>INFORMACIÓN Y COMUNICACIÓN</v>
      </c>
      <c r="G225" s="256" t="s">
        <v>647</v>
      </c>
      <c r="H225" s="257" t="str">
        <f>+'PLAN INDICATIVO ORIGINAL '!$D$269</f>
        <v>Administrar, promover el uso y apropiación de las tecnologías de la información y las comunicaciones como soporte de la gestión administrativa del sistema penitenciario y carcelario.</v>
      </c>
      <c r="I225" s="257" t="s">
        <v>820</v>
      </c>
      <c r="J225" s="265" t="str">
        <f>+'PLAN INDICATIVO ORIGINAL '!$D$288</f>
        <v>COMUNICACIONES</v>
      </c>
      <c r="K225" s="265" t="s">
        <v>791</v>
      </c>
      <c r="L225" s="142" t="s">
        <v>687</v>
      </c>
      <c r="M225" s="280" t="str">
        <f>+'PLAN INDICATIVO ORIGINAL '!$E$288</f>
        <v>Porcentaje de acciones de la Política de Comunicaciones cumplidas.</v>
      </c>
      <c r="N225" s="267">
        <f>VLOOKUP(L225,'PLAN INDICATIVO ORIGINAL '!$C$13:$M$343,6,0)</f>
        <v>0.25</v>
      </c>
      <c r="O225" s="267">
        <f>VLOOKUP(L225,'PLAN INDICATIVO ORIGINAL '!$C$13:$M$343,7,0)</f>
        <v>0.5</v>
      </c>
      <c r="P225" s="267">
        <f>VLOOKUP(L225,'PLAN INDICATIVO ORIGINAL '!$C$13:$M$343,8,0)</f>
        <v>0.75</v>
      </c>
      <c r="Q225" s="267">
        <f>VLOOKUP(L225,'PLAN INDICATIVO ORIGINAL '!$C$13:$M$343,9,0)</f>
        <v>1</v>
      </c>
      <c r="R225" s="267">
        <f>VLOOKUP(L225,'PLAN INDICATIVO ORIGINAL '!$C$13:$M$343,10,0)</f>
        <v>1</v>
      </c>
      <c r="S225" s="267" t="str">
        <f>VLOOKUP(L225,'PLAN INDICATIVO ORIGINAL '!$C$13:$M$343,11,0)</f>
        <v>Porcentaje</v>
      </c>
      <c r="T225" s="259" t="e">
        <f>VLOOKUP(L225,'PLAN INDICATIVO ORIGINAL '!$C$13:$M$343,12,0)</f>
        <v>#REF!</v>
      </c>
      <c r="U225" s="259">
        <f t="shared" ref="U225:Z225" si="417">+N225*100</f>
        <v>25</v>
      </c>
      <c r="V225" s="259">
        <f t="shared" si="417"/>
        <v>50</v>
      </c>
      <c r="W225" s="259">
        <f t="shared" si="417"/>
        <v>75</v>
      </c>
      <c r="X225" s="259">
        <f t="shared" si="417"/>
        <v>100</v>
      </c>
      <c r="Y225" s="259">
        <f t="shared" si="417"/>
        <v>100</v>
      </c>
      <c r="Z225" s="259" t="e">
        <f t="shared" si="417"/>
        <v>#VALUE!</v>
      </c>
      <c r="AA225" s="115" t="str">
        <f>+'PLAN INDICATIVO ORIGINAL '!C290</f>
        <v>P161</v>
      </c>
      <c r="AB225" s="254" t="str">
        <f>+'PLAN INDICATIVO ORIGINAL '!D290</f>
        <v xml:space="preserve">Mensaje mensual en los medios de comunicación por medio de estrategias de comunicación sobre la gestión institucional emitido </v>
      </c>
      <c r="AC225" s="59" t="str">
        <f>VLOOKUP(AB225,'PLAN INDICATIVO ORIGINAL '!$D$12:$F$313,3,0)</f>
        <v>OFICINA ASESORA DE COMUNICACIONES</v>
      </c>
      <c r="AD225" s="59" t="str">
        <f>VLOOKUP(AB225,'PLAN INDICATIVO ORIGINAL '!$D$12:$F$313,3,0)</f>
        <v>OFICINA ASESORA DE COMUNICACIONES</v>
      </c>
      <c r="AE225" s="59" t="s">
        <v>821</v>
      </c>
      <c r="AF225" s="268">
        <f>VLOOKUP(AA225,'PLAN INDICATIVO ORIGINAL '!$C$13:$M$343,6,0)</f>
        <v>12</v>
      </c>
      <c r="AG225" s="261">
        <f>VLOOKUP(AA225,'PLAN INDICATIVO ORIGINAL '!$C$13:$M$343,7,0)</f>
        <v>12</v>
      </c>
      <c r="AH225" s="261">
        <f>VLOOKUP(AA225,'PLAN INDICATIVO ORIGINAL '!$C$13:$M$343,8,0)</f>
        <v>12</v>
      </c>
      <c r="AI225" s="261">
        <f>VLOOKUP(AA225,'PLAN INDICATIVO ORIGINAL '!$C$13:$M$343,9,0)</f>
        <v>12</v>
      </c>
      <c r="AJ225" s="261">
        <f>VLOOKUP(AA225,'PLAN INDICATIVO ORIGINAL '!$C$13:$M$343,10,0)</f>
        <v>12</v>
      </c>
      <c r="AK225" s="261" t="str">
        <f>VLOOKUP(AA225,'PLAN INDICATIVO ORIGINAL '!$C$13:$M$343,11,0)</f>
        <v>Número</v>
      </c>
      <c r="AL225" s="262" t="e">
        <f>VLOOKUP(AA225,'PLAN INDICATIVO ORIGINAL '!$C$13:$M$343,12,0)</f>
        <v>#REF!</v>
      </c>
      <c r="AM225" s="263">
        <f t="shared" ref="AM225:AR225" si="418">+AF225</f>
        <v>12</v>
      </c>
      <c r="AN225" s="263">
        <f t="shared" si="418"/>
        <v>12</v>
      </c>
      <c r="AO225" s="263">
        <f t="shared" si="418"/>
        <v>12</v>
      </c>
      <c r="AP225" s="263">
        <f t="shared" si="418"/>
        <v>12</v>
      </c>
      <c r="AQ225" s="263">
        <f t="shared" si="418"/>
        <v>12</v>
      </c>
      <c r="AR225" s="263" t="str">
        <f t="shared" si="418"/>
        <v>Número</v>
      </c>
      <c r="AS225" s="264" t="s">
        <v>765</v>
      </c>
      <c r="AV225" s="214" t="s">
        <v>693</v>
      </c>
      <c r="AW225" s="214" t="s">
        <v>690</v>
      </c>
      <c r="AX225" s="214" t="s">
        <v>821</v>
      </c>
      <c r="BI225" s="254">
        <v>163</v>
      </c>
      <c r="BJ225" s="59" t="s">
        <v>690</v>
      </c>
    </row>
    <row r="226" spans="1:62" ht="45" customHeight="1" x14ac:dyDescent="0.25">
      <c r="A226" s="254">
        <v>162</v>
      </c>
      <c r="B226" s="254" t="str">
        <f t="shared" si="149"/>
        <v>P162</v>
      </c>
      <c r="C226" s="121" t="s">
        <v>50</v>
      </c>
      <c r="D226" s="288" t="s">
        <v>640</v>
      </c>
      <c r="E226" s="284" t="str">
        <f>+'PLAN INDICATIVO ORIGINAL '!$D$267</f>
        <v>SISTEMA INTEGRAL DE INFORMACIÓN Y COMUNICACIÓN</v>
      </c>
      <c r="F226" s="256" t="str">
        <f>+'PLAN INDICATIVO ORIGINAL '!$D$268</f>
        <v>INFORMACIÓN Y COMUNICACIÓN</v>
      </c>
      <c r="G226" s="256" t="s">
        <v>647</v>
      </c>
      <c r="H226" s="257" t="str">
        <f>+'PLAN INDICATIVO ORIGINAL '!$D$269</f>
        <v>Administrar, promover el uso y apropiación de las tecnologías de la información y las comunicaciones como soporte de la gestión administrativa del sistema penitenciario y carcelario.</v>
      </c>
      <c r="I226" s="257" t="s">
        <v>820</v>
      </c>
      <c r="J226" s="265" t="str">
        <f>+'PLAN INDICATIVO ORIGINAL '!$D$288</f>
        <v>COMUNICACIONES</v>
      </c>
      <c r="K226" s="265" t="s">
        <v>791</v>
      </c>
      <c r="L226" s="142" t="s">
        <v>687</v>
      </c>
      <c r="M226" s="280" t="str">
        <f>+'PLAN INDICATIVO ORIGINAL '!$E$288</f>
        <v>Porcentaje de acciones de la Política de Comunicaciones cumplidas.</v>
      </c>
      <c r="N226" s="267">
        <f>VLOOKUP(L226,'PLAN INDICATIVO ORIGINAL '!$C$13:$M$343,6,0)</f>
        <v>0.25</v>
      </c>
      <c r="O226" s="267">
        <f>VLOOKUP(L226,'PLAN INDICATIVO ORIGINAL '!$C$13:$M$343,7,0)</f>
        <v>0.5</v>
      </c>
      <c r="P226" s="267">
        <f>VLOOKUP(L226,'PLAN INDICATIVO ORIGINAL '!$C$13:$M$343,8,0)</f>
        <v>0.75</v>
      </c>
      <c r="Q226" s="267">
        <f>VLOOKUP(L226,'PLAN INDICATIVO ORIGINAL '!$C$13:$M$343,9,0)</f>
        <v>1</v>
      </c>
      <c r="R226" s="267">
        <f>VLOOKUP(L226,'PLAN INDICATIVO ORIGINAL '!$C$13:$M$343,10,0)</f>
        <v>1</v>
      </c>
      <c r="S226" s="267" t="str">
        <f>VLOOKUP(L226,'PLAN INDICATIVO ORIGINAL '!$C$13:$M$343,11,0)</f>
        <v>Porcentaje</v>
      </c>
      <c r="T226" s="259" t="e">
        <f>VLOOKUP(L226,'PLAN INDICATIVO ORIGINAL '!$C$13:$M$343,12,0)</f>
        <v>#REF!</v>
      </c>
      <c r="U226" s="259">
        <f t="shared" ref="U226:Z226" si="419">+N226*100</f>
        <v>25</v>
      </c>
      <c r="V226" s="259">
        <f t="shared" si="419"/>
        <v>50</v>
      </c>
      <c r="W226" s="259">
        <f t="shared" si="419"/>
        <v>75</v>
      </c>
      <c r="X226" s="259">
        <f t="shared" si="419"/>
        <v>100</v>
      </c>
      <c r="Y226" s="259">
        <f t="shared" si="419"/>
        <v>100</v>
      </c>
      <c r="Z226" s="259" t="e">
        <f t="shared" si="419"/>
        <v>#VALUE!</v>
      </c>
      <c r="AA226" s="115" t="str">
        <f>+'PLAN INDICATIVO ORIGINAL '!C291</f>
        <v>P162</v>
      </c>
      <c r="AB226" s="254" t="str">
        <f>+'PLAN INDICATIVO ORIGINAL '!D291</f>
        <v>Herramientas de comunicación dentro del marco de las políticas de Gobierno en Línea. (Notas Web, Boletines de Prensa, Notinpec), implementadas</v>
      </c>
      <c r="AC226" s="59" t="str">
        <f>VLOOKUP(AB226,'PLAN INDICATIVO ORIGINAL '!$D$12:$F$313,3,0)</f>
        <v>OFICINA ASESORA DE COMUNICACIONES</v>
      </c>
      <c r="AD226" s="59" t="str">
        <f>VLOOKUP(AB226,'PLAN INDICATIVO ORIGINAL '!$D$12:$F$313,3,0)</f>
        <v>OFICINA ASESORA DE COMUNICACIONES</v>
      </c>
      <c r="AE226" s="59" t="s">
        <v>821</v>
      </c>
      <c r="AF226" s="268">
        <f>VLOOKUP(AA226,'PLAN INDICATIVO ORIGINAL '!$C$13:$M$343,6,0)</f>
        <v>3</v>
      </c>
      <c r="AG226" s="261">
        <f>VLOOKUP(AA226,'PLAN INDICATIVO ORIGINAL '!$C$13:$M$343,7,0)</f>
        <v>3</v>
      </c>
      <c r="AH226" s="261">
        <f>VLOOKUP(AA226,'PLAN INDICATIVO ORIGINAL '!$C$13:$M$343,8,0)</f>
        <v>3</v>
      </c>
      <c r="AI226" s="261">
        <f>VLOOKUP(AA226,'PLAN INDICATIVO ORIGINAL '!$C$13:$M$343,9,0)</f>
        <v>3</v>
      </c>
      <c r="AJ226" s="261">
        <f>VLOOKUP(AA226,'PLAN INDICATIVO ORIGINAL '!$C$13:$M$343,10,0)</f>
        <v>3</v>
      </c>
      <c r="AK226" s="261" t="str">
        <f>VLOOKUP(AA226,'PLAN INDICATIVO ORIGINAL '!$C$13:$M$343,11,0)</f>
        <v>Número</v>
      </c>
      <c r="AL226" s="262" t="e">
        <f>VLOOKUP(AA226,'PLAN INDICATIVO ORIGINAL '!$C$13:$M$343,12,0)</f>
        <v>#REF!</v>
      </c>
      <c r="AM226" s="263">
        <f t="shared" ref="AM226:AR226" si="420">+AF226</f>
        <v>3</v>
      </c>
      <c r="AN226" s="263">
        <f t="shared" si="420"/>
        <v>3</v>
      </c>
      <c r="AO226" s="263">
        <f t="shared" si="420"/>
        <v>3</v>
      </c>
      <c r="AP226" s="263">
        <f t="shared" si="420"/>
        <v>3</v>
      </c>
      <c r="AQ226" s="263">
        <f t="shared" si="420"/>
        <v>3</v>
      </c>
      <c r="AR226" s="263" t="str">
        <f t="shared" si="420"/>
        <v>Número</v>
      </c>
      <c r="AS226" s="264" t="s">
        <v>765</v>
      </c>
      <c r="AV226" s="214" t="s">
        <v>695</v>
      </c>
      <c r="AW226" s="214" t="s">
        <v>690</v>
      </c>
      <c r="AX226" s="214" t="s">
        <v>821</v>
      </c>
      <c r="BI226" s="254">
        <v>164</v>
      </c>
      <c r="BJ226" s="59" t="s">
        <v>690</v>
      </c>
    </row>
    <row r="227" spans="1:62" ht="45" customHeight="1" x14ac:dyDescent="0.25">
      <c r="A227" s="254">
        <v>163</v>
      </c>
      <c r="B227" s="254" t="str">
        <f t="shared" si="149"/>
        <v>P163</v>
      </c>
      <c r="C227" s="121" t="s">
        <v>53</v>
      </c>
      <c r="D227" s="288" t="s">
        <v>640</v>
      </c>
      <c r="E227" s="284" t="str">
        <f>+'PLAN INDICATIVO ORIGINAL '!$D$267</f>
        <v>SISTEMA INTEGRAL DE INFORMACIÓN Y COMUNICACIÓN</v>
      </c>
      <c r="F227" s="256" t="str">
        <f>+'PLAN INDICATIVO ORIGINAL '!$D$268</f>
        <v>INFORMACIÓN Y COMUNICACIÓN</v>
      </c>
      <c r="G227" s="256" t="s">
        <v>647</v>
      </c>
      <c r="H227" s="257" t="str">
        <f>+'PLAN INDICATIVO ORIGINAL '!$D$269</f>
        <v>Administrar, promover el uso y apropiación de las tecnologías de la información y las comunicaciones como soporte de la gestión administrativa del sistema penitenciario y carcelario.</v>
      </c>
      <c r="I227" s="257" t="s">
        <v>820</v>
      </c>
      <c r="J227" s="265" t="str">
        <f>+'PLAN INDICATIVO ORIGINAL '!$D$288</f>
        <v>COMUNICACIONES</v>
      </c>
      <c r="K227" s="265" t="s">
        <v>791</v>
      </c>
      <c r="L227" s="142" t="s">
        <v>687</v>
      </c>
      <c r="M227" s="280" t="str">
        <f>+'PLAN INDICATIVO ORIGINAL '!$E$288</f>
        <v>Porcentaje de acciones de la Política de Comunicaciones cumplidas.</v>
      </c>
      <c r="N227" s="267">
        <f>VLOOKUP(L227,'PLAN INDICATIVO ORIGINAL '!$C$13:$M$343,6,0)</f>
        <v>0.25</v>
      </c>
      <c r="O227" s="267">
        <f>VLOOKUP(L227,'PLAN INDICATIVO ORIGINAL '!$C$13:$M$343,7,0)</f>
        <v>0.5</v>
      </c>
      <c r="P227" s="267">
        <f>VLOOKUP(L227,'PLAN INDICATIVO ORIGINAL '!$C$13:$M$343,8,0)</f>
        <v>0.75</v>
      </c>
      <c r="Q227" s="267">
        <f>VLOOKUP(L227,'PLAN INDICATIVO ORIGINAL '!$C$13:$M$343,9,0)</f>
        <v>1</v>
      </c>
      <c r="R227" s="267">
        <f>VLOOKUP(L227,'PLAN INDICATIVO ORIGINAL '!$C$13:$M$343,10,0)</f>
        <v>1</v>
      </c>
      <c r="S227" s="267" t="str">
        <f>VLOOKUP(L227,'PLAN INDICATIVO ORIGINAL '!$C$13:$M$343,11,0)</f>
        <v>Porcentaje</v>
      </c>
      <c r="T227" s="259" t="e">
        <f>VLOOKUP(L227,'PLAN INDICATIVO ORIGINAL '!$C$13:$M$343,12,0)</f>
        <v>#REF!</v>
      </c>
      <c r="U227" s="259">
        <f t="shared" ref="U227:Z227" si="421">+N227*100</f>
        <v>25</v>
      </c>
      <c r="V227" s="259">
        <f t="shared" si="421"/>
        <v>50</v>
      </c>
      <c r="W227" s="259">
        <f t="shared" si="421"/>
        <v>75</v>
      </c>
      <c r="X227" s="259">
        <f t="shared" si="421"/>
        <v>100</v>
      </c>
      <c r="Y227" s="259">
        <f t="shared" si="421"/>
        <v>100</v>
      </c>
      <c r="Z227" s="259" t="e">
        <f t="shared" si="421"/>
        <v>#VALUE!</v>
      </c>
      <c r="AA227" s="115" t="str">
        <f>+'PLAN INDICATIVO ORIGINAL '!C292</f>
        <v>P163</v>
      </c>
      <c r="AB227" s="254" t="str">
        <f>+'PLAN INDICATIVO ORIGINAL '!D292</f>
        <v>Campañas institucionales con el fin de mejorar la cultura y el clima organizacional realizadas</v>
      </c>
      <c r="AC227" s="59" t="str">
        <f>VLOOKUP(AB227,'PLAN INDICATIVO ORIGINAL '!$D$12:$F$313,3,0)</f>
        <v>OFICINA ASESORA DE COMUNICACIONES</v>
      </c>
      <c r="AD227" s="59" t="str">
        <f>VLOOKUP(AB227,'PLAN INDICATIVO ORIGINAL '!$D$12:$F$313,3,0)</f>
        <v>OFICINA ASESORA DE COMUNICACIONES</v>
      </c>
      <c r="AE227" s="59" t="s">
        <v>821</v>
      </c>
      <c r="AF227" s="268">
        <f>VLOOKUP(AA227,'PLAN INDICATIVO ORIGINAL '!$C$13:$M$343,6,0)</f>
        <v>2</v>
      </c>
      <c r="AG227" s="261">
        <f>VLOOKUP(AA227,'PLAN INDICATIVO ORIGINAL '!$C$13:$M$343,7,0)</f>
        <v>3</v>
      </c>
      <c r="AH227" s="261">
        <f>VLOOKUP(AA227,'PLAN INDICATIVO ORIGINAL '!$C$13:$M$343,8,0)</f>
        <v>3</v>
      </c>
      <c r="AI227" s="261">
        <f>VLOOKUP(AA227,'PLAN INDICATIVO ORIGINAL '!$C$13:$M$343,9,0)</f>
        <v>3</v>
      </c>
      <c r="AJ227" s="261">
        <f>VLOOKUP(AA227,'PLAN INDICATIVO ORIGINAL '!$C$13:$M$343,10,0)</f>
        <v>11</v>
      </c>
      <c r="AK227" s="261" t="str">
        <f>VLOOKUP(AA227,'PLAN INDICATIVO ORIGINAL '!$C$13:$M$343,11,0)</f>
        <v>Número</v>
      </c>
      <c r="AL227" s="262" t="e">
        <f>VLOOKUP(AA227,'PLAN INDICATIVO ORIGINAL '!$C$13:$M$343,12,0)</f>
        <v>#REF!</v>
      </c>
      <c r="AM227" s="263">
        <f t="shared" ref="AM227:AR227" si="422">+AF227</f>
        <v>2</v>
      </c>
      <c r="AN227" s="263">
        <f t="shared" si="422"/>
        <v>3</v>
      </c>
      <c r="AO227" s="263">
        <f t="shared" si="422"/>
        <v>3</v>
      </c>
      <c r="AP227" s="263">
        <f t="shared" si="422"/>
        <v>3</v>
      </c>
      <c r="AQ227" s="263">
        <f t="shared" si="422"/>
        <v>11</v>
      </c>
      <c r="AR227" s="263" t="str">
        <f t="shared" si="422"/>
        <v>Número</v>
      </c>
      <c r="AS227" s="264" t="s">
        <v>765</v>
      </c>
      <c r="AV227" s="214" t="s">
        <v>697</v>
      </c>
      <c r="AW227" s="214" t="s">
        <v>690</v>
      </c>
      <c r="AX227" s="214" t="s">
        <v>821</v>
      </c>
      <c r="BI227" s="254">
        <v>165</v>
      </c>
      <c r="BJ227" s="59" t="s">
        <v>690</v>
      </c>
    </row>
    <row r="228" spans="1:62" ht="51.75" customHeight="1" x14ac:dyDescent="0.25">
      <c r="A228" s="254">
        <v>164</v>
      </c>
      <c r="B228" s="254" t="str">
        <f t="shared" si="149"/>
        <v>P164</v>
      </c>
      <c r="C228" s="121" t="s">
        <v>56</v>
      </c>
      <c r="D228" s="288" t="s">
        <v>640</v>
      </c>
      <c r="E228" s="284" t="str">
        <f>+'PLAN INDICATIVO ORIGINAL '!$D$267</f>
        <v>SISTEMA INTEGRAL DE INFORMACIÓN Y COMUNICACIÓN</v>
      </c>
      <c r="F228" s="256" t="str">
        <f>+'PLAN INDICATIVO ORIGINAL '!$D$268</f>
        <v>INFORMACIÓN Y COMUNICACIÓN</v>
      </c>
      <c r="G228" s="256" t="s">
        <v>647</v>
      </c>
      <c r="H228" s="257" t="str">
        <f>+'PLAN INDICATIVO ORIGINAL '!$D$269</f>
        <v>Administrar, promover el uso y apropiación de las tecnologías de la información y las comunicaciones como soporte de la gestión administrativa del sistema penitenciario y carcelario.</v>
      </c>
      <c r="I228" s="257" t="s">
        <v>820</v>
      </c>
      <c r="J228" s="265" t="str">
        <f>+'PLAN INDICATIVO ORIGINAL '!$D$288</f>
        <v>COMUNICACIONES</v>
      </c>
      <c r="K228" s="265" t="s">
        <v>791</v>
      </c>
      <c r="L228" s="142" t="s">
        <v>687</v>
      </c>
      <c r="M228" s="280" t="str">
        <f>+'PLAN INDICATIVO ORIGINAL '!$E$288</f>
        <v>Porcentaje de acciones de la Política de Comunicaciones cumplidas.</v>
      </c>
      <c r="N228" s="267">
        <f>VLOOKUP(L228,'PLAN INDICATIVO ORIGINAL '!$C$13:$M$343,6,0)</f>
        <v>0.25</v>
      </c>
      <c r="O228" s="267">
        <f>VLOOKUP(L228,'PLAN INDICATIVO ORIGINAL '!$C$13:$M$343,7,0)</f>
        <v>0.5</v>
      </c>
      <c r="P228" s="267">
        <f>VLOOKUP(L228,'PLAN INDICATIVO ORIGINAL '!$C$13:$M$343,8,0)</f>
        <v>0.75</v>
      </c>
      <c r="Q228" s="267">
        <f>VLOOKUP(L228,'PLAN INDICATIVO ORIGINAL '!$C$13:$M$343,9,0)</f>
        <v>1</v>
      </c>
      <c r="R228" s="267">
        <f>VLOOKUP(L228,'PLAN INDICATIVO ORIGINAL '!$C$13:$M$343,10,0)</f>
        <v>1</v>
      </c>
      <c r="S228" s="267" t="str">
        <f>VLOOKUP(L228,'PLAN INDICATIVO ORIGINAL '!$C$13:$M$343,11,0)</f>
        <v>Porcentaje</v>
      </c>
      <c r="T228" s="259" t="e">
        <f>VLOOKUP(L228,'PLAN INDICATIVO ORIGINAL '!$C$13:$M$343,12,0)</f>
        <v>#REF!</v>
      </c>
      <c r="U228" s="259">
        <f t="shared" ref="U228:Z228" si="423">+N228*100</f>
        <v>25</v>
      </c>
      <c r="V228" s="259">
        <f t="shared" si="423"/>
        <v>50</v>
      </c>
      <c r="W228" s="259">
        <f t="shared" si="423"/>
        <v>75</v>
      </c>
      <c r="X228" s="259">
        <f t="shared" si="423"/>
        <v>100</v>
      </c>
      <c r="Y228" s="259">
        <f t="shared" si="423"/>
        <v>100</v>
      </c>
      <c r="Z228" s="259" t="e">
        <f t="shared" si="423"/>
        <v>#VALUE!</v>
      </c>
      <c r="AA228" s="115" t="str">
        <f>+'PLAN INDICATIVO ORIGINAL '!C293</f>
        <v>P164</v>
      </c>
      <c r="AB228" s="254" t="str">
        <f>+'PLAN INDICATIVO ORIGINAL '!D293</f>
        <v xml:space="preserve">  Política de comunicación institucional realizar, publicada y divulgada</v>
      </c>
      <c r="AC228" s="59" t="str">
        <f>VLOOKUP(AB228,'PLAN INDICATIVO ORIGINAL '!$D$12:$F$313,3,0)</f>
        <v>OFICINA ASESORA DE COMUNICACIONES</v>
      </c>
      <c r="AD228" s="59" t="str">
        <f>VLOOKUP(AB228,'PLAN INDICATIVO ORIGINAL '!$D$12:$F$313,3,0)</f>
        <v>OFICINA ASESORA DE COMUNICACIONES</v>
      </c>
      <c r="AE228" s="59" t="s">
        <v>821</v>
      </c>
      <c r="AF228" s="268">
        <f>VLOOKUP(AA228,'PLAN INDICATIVO ORIGINAL '!$C$13:$M$343,6,0)</f>
        <v>1</v>
      </c>
      <c r="AG228" s="261">
        <f>VLOOKUP(AA228,'PLAN INDICATIVO ORIGINAL '!$C$13:$M$343,7,0)</f>
        <v>1</v>
      </c>
      <c r="AH228" s="261">
        <f>VLOOKUP(AA228,'PLAN INDICATIVO ORIGINAL '!$C$13:$M$343,8,0)</f>
        <v>1</v>
      </c>
      <c r="AI228" s="261">
        <f>VLOOKUP(AA228,'PLAN INDICATIVO ORIGINAL '!$C$13:$M$343,9,0)</f>
        <v>1</v>
      </c>
      <c r="AJ228" s="261">
        <f>VLOOKUP(AA228,'PLAN INDICATIVO ORIGINAL '!$C$13:$M$343,10,0)</f>
        <v>1</v>
      </c>
      <c r="AK228" s="261" t="str">
        <f>VLOOKUP(AA228,'PLAN INDICATIVO ORIGINAL '!$C$13:$M$343,11,0)</f>
        <v>Número</v>
      </c>
      <c r="AL228" s="262" t="e">
        <f>VLOOKUP(AA228,'PLAN INDICATIVO ORIGINAL '!$C$13:$M$343,12,0)</f>
        <v>#REF!</v>
      </c>
      <c r="AM228" s="263">
        <f t="shared" ref="AM228:AR228" si="424">+AF228</f>
        <v>1</v>
      </c>
      <c r="AN228" s="263">
        <f t="shared" si="424"/>
        <v>1</v>
      </c>
      <c r="AO228" s="263">
        <f t="shared" si="424"/>
        <v>1</v>
      </c>
      <c r="AP228" s="263">
        <f t="shared" si="424"/>
        <v>1</v>
      </c>
      <c r="AQ228" s="263">
        <f t="shared" si="424"/>
        <v>1</v>
      </c>
      <c r="AR228" s="263" t="str">
        <f t="shared" si="424"/>
        <v>Número</v>
      </c>
      <c r="AS228" s="264" t="s">
        <v>765</v>
      </c>
      <c r="AV228" s="214" t="s">
        <v>699</v>
      </c>
      <c r="AW228" s="214" t="s">
        <v>690</v>
      </c>
      <c r="AX228" s="214" t="s">
        <v>821</v>
      </c>
      <c r="BI228" s="254">
        <v>166</v>
      </c>
      <c r="BJ228" s="59" t="s">
        <v>690</v>
      </c>
    </row>
    <row r="229" spans="1:62" ht="51.75" customHeight="1" x14ac:dyDescent="0.25">
      <c r="A229" s="254">
        <v>165</v>
      </c>
      <c r="B229" s="254" t="str">
        <f t="shared" si="149"/>
        <v>P165</v>
      </c>
      <c r="C229" s="121" t="s">
        <v>59</v>
      </c>
      <c r="D229" s="288" t="s">
        <v>640</v>
      </c>
      <c r="E229" s="284" t="str">
        <f>+'PLAN INDICATIVO ORIGINAL '!$D$267</f>
        <v>SISTEMA INTEGRAL DE INFORMACIÓN Y COMUNICACIÓN</v>
      </c>
      <c r="F229" s="256" t="str">
        <f>+'PLAN INDICATIVO ORIGINAL '!$D$268</f>
        <v>INFORMACIÓN Y COMUNICACIÓN</v>
      </c>
      <c r="G229" s="256" t="s">
        <v>647</v>
      </c>
      <c r="H229" s="257" t="str">
        <f>+'PLAN INDICATIVO ORIGINAL '!$D$269</f>
        <v>Administrar, promover el uso y apropiación de las tecnologías de la información y las comunicaciones como soporte de la gestión administrativa del sistema penitenciario y carcelario.</v>
      </c>
      <c r="I229" s="257" t="s">
        <v>820</v>
      </c>
      <c r="J229" s="265" t="str">
        <f>+'PLAN INDICATIVO ORIGINAL '!$D$288</f>
        <v>COMUNICACIONES</v>
      </c>
      <c r="K229" s="265" t="s">
        <v>791</v>
      </c>
      <c r="L229" s="142" t="s">
        <v>687</v>
      </c>
      <c r="M229" s="280" t="str">
        <f>+'PLAN INDICATIVO ORIGINAL '!$E$288</f>
        <v>Porcentaje de acciones de la Política de Comunicaciones cumplidas.</v>
      </c>
      <c r="N229" s="267">
        <f>VLOOKUP(L229,'PLAN INDICATIVO ORIGINAL '!$C$13:$M$343,6,0)</f>
        <v>0.25</v>
      </c>
      <c r="O229" s="267">
        <f>VLOOKUP(L229,'PLAN INDICATIVO ORIGINAL '!$C$13:$M$343,7,0)</f>
        <v>0.5</v>
      </c>
      <c r="P229" s="267">
        <f>VLOOKUP(L229,'PLAN INDICATIVO ORIGINAL '!$C$13:$M$343,8,0)</f>
        <v>0.75</v>
      </c>
      <c r="Q229" s="267">
        <f>VLOOKUP(L229,'PLAN INDICATIVO ORIGINAL '!$C$13:$M$343,9,0)</f>
        <v>1</v>
      </c>
      <c r="R229" s="267">
        <f>VLOOKUP(L229,'PLAN INDICATIVO ORIGINAL '!$C$13:$M$343,10,0)</f>
        <v>1</v>
      </c>
      <c r="S229" s="267" t="str">
        <f>VLOOKUP(L229,'PLAN INDICATIVO ORIGINAL '!$C$13:$M$343,11,0)</f>
        <v>Porcentaje</v>
      </c>
      <c r="T229" s="259" t="e">
        <f>VLOOKUP(L229,'PLAN INDICATIVO ORIGINAL '!$C$13:$M$343,12,0)</f>
        <v>#REF!</v>
      </c>
      <c r="U229" s="259">
        <f t="shared" ref="U229:Z229" si="425">+N229*100</f>
        <v>25</v>
      </c>
      <c r="V229" s="259">
        <f t="shared" si="425"/>
        <v>50</v>
      </c>
      <c r="W229" s="259">
        <f t="shared" si="425"/>
        <v>75</v>
      </c>
      <c r="X229" s="259">
        <f t="shared" si="425"/>
        <v>100</v>
      </c>
      <c r="Y229" s="259">
        <f t="shared" si="425"/>
        <v>100</v>
      </c>
      <c r="Z229" s="259" t="e">
        <f t="shared" si="425"/>
        <v>#VALUE!</v>
      </c>
      <c r="AA229" s="115" t="str">
        <f>+'PLAN INDICATIVO ORIGINAL '!C294</f>
        <v>P165</v>
      </c>
      <c r="AB229" s="254" t="str">
        <f>+'PLAN INDICATIVO ORIGINAL '!D294</f>
        <v>Acciones que permitan conocer la efectividad de los canales de comunicación (Raiting, Notas positivas publicadas y Boletines Internos, Notinpec) realizadas</v>
      </c>
      <c r="AC229" s="59" t="str">
        <f>VLOOKUP(AB229,'PLAN INDICATIVO ORIGINAL '!$D$12:$F$313,3,0)</f>
        <v>OFICINA ASESORA DE COMUNICACIONES</v>
      </c>
      <c r="AD229" s="59" t="str">
        <f>VLOOKUP(AB229,'PLAN INDICATIVO ORIGINAL '!$D$12:$F$313,3,0)</f>
        <v>OFICINA ASESORA DE COMUNICACIONES</v>
      </c>
      <c r="AE229" s="59" t="s">
        <v>821</v>
      </c>
      <c r="AF229" s="268">
        <f>VLOOKUP(AA229,'PLAN INDICATIVO ORIGINAL '!$C$13:$M$343,6,0)</f>
        <v>4</v>
      </c>
      <c r="AG229" s="261">
        <f>VLOOKUP(AA229,'PLAN INDICATIVO ORIGINAL '!$C$13:$M$343,7,0)</f>
        <v>4</v>
      </c>
      <c r="AH229" s="261">
        <f>VLOOKUP(AA229,'PLAN INDICATIVO ORIGINAL '!$C$13:$M$343,8,0)</f>
        <v>4</v>
      </c>
      <c r="AI229" s="261">
        <f>VLOOKUP(AA229,'PLAN INDICATIVO ORIGINAL '!$C$13:$M$343,9,0)</f>
        <v>4</v>
      </c>
      <c r="AJ229" s="261">
        <f>VLOOKUP(AA229,'PLAN INDICATIVO ORIGINAL '!$C$13:$M$343,10,0)</f>
        <v>4</v>
      </c>
      <c r="AK229" s="261" t="str">
        <f>VLOOKUP(AA229,'PLAN INDICATIVO ORIGINAL '!$C$13:$M$343,11,0)</f>
        <v>Número</v>
      </c>
      <c r="AL229" s="262" t="e">
        <f>VLOOKUP(AA229,'PLAN INDICATIVO ORIGINAL '!$C$13:$M$343,12,0)</f>
        <v>#REF!</v>
      </c>
      <c r="AM229" s="263">
        <f t="shared" ref="AM229:AR229" si="426">+AF229</f>
        <v>4</v>
      </c>
      <c r="AN229" s="263">
        <f t="shared" si="426"/>
        <v>4</v>
      </c>
      <c r="AO229" s="263">
        <f t="shared" si="426"/>
        <v>4</v>
      </c>
      <c r="AP229" s="263">
        <f t="shared" si="426"/>
        <v>4</v>
      </c>
      <c r="AQ229" s="263">
        <f t="shared" si="426"/>
        <v>4</v>
      </c>
      <c r="AR229" s="263" t="str">
        <f t="shared" si="426"/>
        <v>Número</v>
      </c>
      <c r="AS229" s="264" t="s">
        <v>765</v>
      </c>
      <c r="AV229" s="214" t="s">
        <v>701</v>
      </c>
      <c r="AW229" s="214" t="s">
        <v>690</v>
      </c>
      <c r="AX229" s="214" t="s">
        <v>821</v>
      </c>
      <c r="BI229" s="254">
        <v>167</v>
      </c>
      <c r="BJ229" s="59" t="s">
        <v>690</v>
      </c>
    </row>
    <row r="230" spans="1:62" ht="51.75" customHeight="1" x14ac:dyDescent="0.25">
      <c r="A230" s="254">
        <v>166</v>
      </c>
      <c r="B230" s="254" t="str">
        <f t="shared" si="149"/>
        <v>P166</v>
      </c>
      <c r="C230" s="121" t="s">
        <v>65</v>
      </c>
      <c r="D230" s="288" t="s">
        <v>640</v>
      </c>
      <c r="E230" s="284" t="str">
        <f>+'PLAN INDICATIVO ORIGINAL '!$D$267</f>
        <v>SISTEMA INTEGRAL DE INFORMACIÓN Y COMUNICACIÓN</v>
      </c>
      <c r="F230" s="256" t="str">
        <f>+'PLAN INDICATIVO ORIGINAL '!$D$268</f>
        <v>INFORMACIÓN Y COMUNICACIÓN</v>
      </c>
      <c r="G230" s="256" t="s">
        <v>647</v>
      </c>
      <c r="H230" s="257" t="str">
        <f>+'PLAN INDICATIVO ORIGINAL '!$D$269</f>
        <v>Administrar, promover el uso y apropiación de las tecnologías de la información y las comunicaciones como soporte de la gestión administrativa del sistema penitenciario y carcelario.</v>
      </c>
      <c r="I230" s="257" t="s">
        <v>820</v>
      </c>
      <c r="J230" s="265" t="str">
        <f>+'PLAN INDICATIVO ORIGINAL '!$D$288</f>
        <v>COMUNICACIONES</v>
      </c>
      <c r="K230" s="265" t="s">
        <v>791</v>
      </c>
      <c r="L230" s="142" t="s">
        <v>687</v>
      </c>
      <c r="M230" s="280" t="str">
        <f>+'PLAN INDICATIVO ORIGINAL '!$E$288</f>
        <v>Porcentaje de acciones de la Política de Comunicaciones cumplidas.</v>
      </c>
      <c r="N230" s="267">
        <f>VLOOKUP(L230,'PLAN INDICATIVO ORIGINAL '!$C$13:$M$343,6,0)</f>
        <v>0.25</v>
      </c>
      <c r="O230" s="267">
        <f>VLOOKUP(L230,'PLAN INDICATIVO ORIGINAL '!$C$13:$M$343,7,0)</f>
        <v>0.5</v>
      </c>
      <c r="P230" s="267">
        <f>VLOOKUP(L230,'PLAN INDICATIVO ORIGINAL '!$C$13:$M$343,8,0)</f>
        <v>0.75</v>
      </c>
      <c r="Q230" s="267">
        <f>VLOOKUP(L230,'PLAN INDICATIVO ORIGINAL '!$C$13:$M$343,9,0)</f>
        <v>1</v>
      </c>
      <c r="R230" s="267">
        <f>VLOOKUP(L230,'PLAN INDICATIVO ORIGINAL '!$C$13:$M$343,10,0)</f>
        <v>1</v>
      </c>
      <c r="S230" s="267" t="str">
        <f>VLOOKUP(L230,'PLAN INDICATIVO ORIGINAL '!$C$13:$M$343,11,0)</f>
        <v>Porcentaje</v>
      </c>
      <c r="T230" s="259" t="e">
        <f>VLOOKUP(L230,'PLAN INDICATIVO ORIGINAL '!$C$13:$M$343,12,0)</f>
        <v>#REF!</v>
      </c>
      <c r="U230" s="259">
        <f t="shared" ref="U230:Z230" si="427">+N230*100</f>
        <v>25</v>
      </c>
      <c r="V230" s="259">
        <f t="shared" si="427"/>
        <v>50</v>
      </c>
      <c r="W230" s="259">
        <f t="shared" si="427"/>
        <v>75</v>
      </c>
      <c r="X230" s="259">
        <f t="shared" si="427"/>
        <v>100</v>
      </c>
      <c r="Y230" s="259">
        <f t="shared" si="427"/>
        <v>100</v>
      </c>
      <c r="Z230" s="259" t="e">
        <f t="shared" si="427"/>
        <v>#VALUE!</v>
      </c>
      <c r="AA230" s="115" t="str">
        <f>+'PLAN INDICATIVO ORIGINAL '!C295</f>
        <v>P166</v>
      </c>
      <c r="AB230" s="254" t="str">
        <f>+'PLAN INDICATIVO ORIGINAL '!D295</f>
        <v xml:space="preserve">Esquema de publicación adoptado y difundido </v>
      </c>
      <c r="AC230" s="59" t="str">
        <f>VLOOKUP(AB230,'PLAN INDICATIVO ORIGINAL '!$D$12:$F$313,3,0)</f>
        <v>OFICINA ASESORA DE COMUNICACIONES</v>
      </c>
      <c r="AD230" s="59" t="str">
        <f>VLOOKUP(AB230,'PLAN INDICATIVO ORIGINAL '!$D$12:$F$313,3,0)</f>
        <v>OFICINA ASESORA DE COMUNICACIONES</v>
      </c>
      <c r="AE230" s="59" t="s">
        <v>821</v>
      </c>
      <c r="AF230" s="268">
        <f>VLOOKUP(AA230,'PLAN INDICATIVO ORIGINAL '!$C$13:$M$343,6,0)</f>
        <v>1</v>
      </c>
      <c r="AG230" s="261">
        <f>VLOOKUP(AA230,'PLAN INDICATIVO ORIGINAL '!$C$13:$M$343,7,0)</f>
        <v>1</v>
      </c>
      <c r="AH230" s="261">
        <f>VLOOKUP(AA230,'PLAN INDICATIVO ORIGINAL '!$C$13:$M$343,8,0)</f>
        <v>1</v>
      </c>
      <c r="AI230" s="261">
        <f>VLOOKUP(AA230,'PLAN INDICATIVO ORIGINAL '!$C$13:$M$343,9,0)</f>
        <v>1</v>
      </c>
      <c r="AJ230" s="261">
        <f>VLOOKUP(AA230,'PLAN INDICATIVO ORIGINAL '!$C$13:$M$343,10,0)</f>
        <v>4</v>
      </c>
      <c r="AK230" s="261" t="str">
        <f>VLOOKUP(AA230,'PLAN INDICATIVO ORIGINAL '!$C$13:$M$343,11,0)</f>
        <v>Número</v>
      </c>
      <c r="AL230" s="262" t="e">
        <f>VLOOKUP(AA230,'PLAN INDICATIVO ORIGINAL '!$C$13:$M$343,12,0)</f>
        <v>#REF!</v>
      </c>
      <c r="AM230" s="263">
        <f t="shared" ref="AM230:AR230" si="428">+AF230</f>
        <v>1</v>
      </c>
      <c r="AN230" s="263">
        <f t="shared" si="428"/>
        <v>1</v>
      </c>
      <c r="AO230" s="263">
        <f t="shared" si="428"/>
        <v>1</v>
      </c>
      <c r="AP230" s="263">
        <f t="shared" si="428"/>
        <v>1</v>
      </c>
      <c r="AQ230" s="263">
        <f t="shared" si="428"/>
        <v>4</v>
      </c>
      <c r="AR230" s="263" t="str">
        <f t="shared" si="428"/>
        <v>Número</v>
      </c>
      <c r="AS230" s="264" t="s">
        <v>765</v>
      </c>
      <c r="AV230" s="214" t="s">
        <v>703</v>
      </c>
      <c r="AW230" s="214" t="s">
        <v>690</v>
      </c>
      <c r="AX230" s="214" t="s">
        <v>821</v>
      </c>
      <c r="BI230" s="254">
        <v>168</v>
      </c>
      <c r="BJ230" s="59" t="s">
        <v>690</v>
      </c>
    </row>
    <row r="231" spans="1:62" ht="51.75" customHeight="1" x14ac:dyDescent="0.25">
      <c r="A231" s="254">
        <v>167</v>
      </c>
      <c r="B231" s="254" t="str">
        <f t="shared" si="149"/>
        <v>P167</v>
      </c>
      <c r="C231" s="121" t="s">
        <v>99</v>
      </c>
      <c r="D231" s="288" t="s">
        <v>640</v>
      </c>
      <c r="E231" s="284" t="str">
        <f>+'PLAN INDICATIVO ORIGINAL '!$D$267</f>
        <v>SISTEMA INTEGRAL DE INFORMACIÓN Y COMUNICACIÓN</v>
      </c>
      <c r="F231" s="256" t="str">
        <f>+'PLAN INDICATIVO ORIGINAL '!$D$268</f>
        <v>INFORMACIÓN Y COMUNICACIÓN</v>
      </c>
      <c r="G231" s="256" t="s">
        <v>647</v>
      </c>
      <c r="H231" s="257" t="str">
        <f>+'PLAN INDICATIVO ORIGINAL '!$D$269</f>
        <v>Administrar, promover el uso y apropiación de las tecnologías de la información y las comunicaciones como soporte de la gestión administrativa del sistema penitenciario y carcelario.</v>
      </c>
      <c r="I231" s="257" t="s">
        <v>820</v>
      </c>
      <c r="J231" s="265" t="str">
        <f>+'PLAN INDICATIVO ORIGINAL '!$D$288</f>
        <v>COMUNICACIONES</v>
      </c>
      <c r="K231" s="265" t="s">
        <v>791</v>
      </c>
      <c r="L231" s="142" t="s">
        <v>687</v>
      </c>
      <c r="M231" s="280" t="str">
        <f>+'PLAN INDICATIVO ORIGINAL '!$E$288</f>
        <v>Porcentaje de acciones de la Política de Comunicaciones cumplidas.</v>
      </c>
      <c r="N231" s="267">
        <f>VLOOKUP(L231,'PLAN INDICATIVO ORIGINAL '!$C$13:$M$343,6,0)</f>
        <v>0.25</v>
      </c>
      <c r="O231" s="267">
        <f>VLOOKUP(L231,'PLAN INDICATIVO ORIGINAL '!$C$13:$M$343,7,0)</f>
        <v>0.5</v>
      </c>
      <c r="P231" s="267">
        <f>VLOOKUP(L231,'PLAN INDICATIVO ORIGINAL '!$C$13:$M$343,8,0)</f>
        <v>0.75</v>
      </c>
      <c r="Q231" s="267">
        <f>VLOOKUP(L231,'PLAN INDICATIVO ORIGINAL '!$C$13:$M$343,9,0)</f>
        <v>1</v>
      </c>
      <c r="R231" s="267">
        <f>VLOOKUP(L231,'PLAN INDICATIVO ORIGINAL '!$C$13:$M$343,10,0)</f>
        <v>1</v>
      </c>
      <c r="S231" s="267" t="str">
        <f>VLOOKUP(L231,'PLAN INDICATIVO ORIGINAL '!$C$13:$M$343,11,0)</f>
        <v>Porcentaje</v>
      </c>
      <c r="T231" s="259" t="e">
        <f>VLOOKUP(L231,'PLAN INDICATIVO ORIGINAL '!$C$13:$M$343,12,0)</f>
        <v>#REF!</v>
      </c>
      <c r="U231" s="259">
        <f t="shared" ref="U231:Z231" si="429">+N231*100</f>
        <v>25</v>
      </c>
      <c r="V231" s="259">
        <f t="shared" si="429"/>
        <v>50</v>
      </c>
      <c r="W231" s="259">
        <f t="shared" si="429"/>
        <v>75</v>
      </c>
      <c r="X231" s="259">
        <f t="shared" si="429"/>
        <v>100</v>
      </c>
      <c r="Y231" s="259">
        <f t="shared" si="429"/>
        <v>100</v>
      </c>
      <c r="Z231" s="259" t="e">
        <f t="shared" si="429"/>
        <v>#VALUE!</v>
      </c>
      <c r="AA231" s="115" t="str">
        <f>+'PLAN INDICATIVO ORIGINAL '!C296</f>
        <v>P167</v>
      </c>
      <c r="AB231" s="254" t="str">
        <f>+'PLAN INDICATIVO ORIGINAL '!D296</f>
        <v>Revista institucional en los Establecimientos Carcelarios a nivel nacional, fortalecida.</v>
      </c>
      <c r="AC231" s="59" t="str">
        <f>VLOOKUP(AB231,'PLAN INDICATIVO ORIGINAL '!$D$12:$F$313,3,0)</f>
        <v>OFICINA ASESORA DE COMUNICACIONES</v>
      </c>
      <c r="AD231" s="59" t="str">
        <f>VLOOKUP(AB231,'PLAN INDICATIVO ORIGINAL '!$D$12:$F$313,3,0)</f>
        <v>OFICINA ASESORA DE COMUNICACIONES</v>
      </c>
      <c r="AE231" s="59" t="s">
        <v>821</v>
      </c>
      <c r="AF231" s="268">
        <f>VLOOKUP(AA231,'PLAN INDICATIVO ORIGINAL '!$C$13:$M$343,6,0)</f>
        <v>1</v>
      </c>
      <c r="AG231" s="261">
        <f>VLOOKUP(AA231,'PLAN INDICATIVO ORIGINAL '!$C$13:$M$343,7,0)</f>
        <v>1</v>
      </c>
      <c r="AH231" s="261">
        <f>VLOOKUP(AA231,'PLAN INDICATIVO ORIGINAL '!$C$13:$M$343,8,0)</f>
        <v>1</v>
      </c>
      <c r="AI231" s="261">
        <f>VLOOKUP(AA231,'PLAN INDICATIVO ORIGINAL '!$C$13:$M$343,9,0)</f>
        <v>1</v>
      </c>
      <c r="AJ231" s="261">
        <f>VLOOKUP(AA231,'PLAN INDICATIVO ORIGINAL '!$C$13:$M$343,10,0)</f>
        <v>4</v>
      </c>
      <c r="AK231" s="261" t="str">
        <f>VLOOKUP(AA231,'PLAN INDICATIVO ORIGINAL '!$C$13:$M$343,11,0)</f>
        <v>Número</v>
      </c>
      <c r="AL231" s="262" t="e">
        <f>VLOOKUP(AA231,'PLAN INDICATIVO ORIGINAL '!$C$13:$M$343,12,0)</f>
        <v>#REF!</v>
      </c>
      <c r="AM231" s="263">
        <f t="shared" ref="AM231:AR231" si="430">+AF231</f>
        <v>1</v>
      </c>
      <c r="AN231" s="263">
        <f t="shared" si="430"/>
        <v>1</v>
      </c>
      <c r="AO231" s="263">
        <f t="shared" si="430"/>
        <v>1</v>
      </c>
      <c r="AP231" s="263">
        <f t="shared" si="430"/>
        <v>1</v>
      </c>
      <c r="AQ231" s="263">
        <f t="shared" si="430"/>
        <v>4</v>
      </c>
      <c r="AR231" s="263" t="str">
        <f t="shared" si="430"/>
        <v>Número</v>
      </c>
      <c r="AS231" s="264" t="s">
        <v>765</v>
      </c>
      <c r="AV231" s="214" t="s">
        <v>705</v>
      </c>
      <c r="AW231" s="214" t="s">
        <v>690</v>
      </c>
      <c r="AX231" s="214" t="s">
        <v>821</v>
      </c>
      <c r="BI231" s="254">
        <v>169</v>
      </c>
      <c r="BJ231" s="59" t="s">
        <v>690</v>
      </c>
    </row>
    <row r="232" spans="1:62" ht="56.25" customHeight="1" x14ac:dyDescent="0.25">
      <c r="A232" s="254">
        <v>168</v>
      </c>
      <c r="B232" s="254" t="str">
        <f t="shared" si="149"/>
        <v>P168</v>
      </c>
      <c r="C232" s="127" t="s">
        <v>66</v>
      </c>
      <c r="D232" s="293" t="s">
        <v>640</v>
      </c>
      <c r="E232" s="284" t="str">
        <f>+'PLAN INDICATIVO ORIGINAL '!$D$267</f>
        <v>SISTEMA INTEGRAL DE INFORMACIÓN Y COMUNICACIÓN</v>
      </c>
      <c r="F232" s="256" t="str">
        <f>+'PLAN INDICATIVO ORIGINAL '!$D$268</f>
        <v>INFORMACIÓN Y COMUNICACIÓN</v>
      </c>
      <c r="G232" s="256" t="s">
        <v>647</v>
      </c>
      <c r="H232" s="257" t="str">
        <f>+'PLAN INDICATIVO ORIGINAL '!$D$269</f>
        <v>Administrar, promover el uso y apropiación de las tecnologías de la información y las comunicaciones como soporte de la gestión administrativa del sistema penitenciario y carcelario.</v>
      </c>
      <c r="I232" s="257" t="s">
        <v>820</v>
      </c>
      <c r="J232" s="265" t="str">
        <f>+'PLAN INDICATIVO ORIGINAL '!$D$288</f>
        <v>COMUNICACIONES</v>
      </c>
      <c r="K232" s="265" t="s">
        <v>791</v>
      </c>
      <c r="L232" s="142" t="s">
        <v>687</v>
      </c>
      <c r="M232" s="280" t="str">
        <f>+'PLAN INDICATIVO ORIGINAL '!$E$288</f>
        <v>Porcentaje de acciones de la Política de Comunicaciones cumplidas.</v>
      </c>
      <c r="N232" s="267">
        <f>VLOOKUP(L232,'PLAN INDICATIVO ORIGINAL '!$C$13:$M$343,6,0)</f>
        <v>0.25</v>
      </c>
      <c r="O232" s="267">
        <f>VLOOKUP(L232,'PLAN INDICATIVO ORIGINAL '!$C$13:$M$343,7,0)</f>
        <v>0.5</v>
      </c>
      <c r="P232" s="267">
        <f>VLOOKUP(L232,'PLAN INDICATIVO ORIGINAL '!$C$13:$M$343,8,0)</f>
        <v>0.75</v>
      </c>
      <c r="Q232" s="267">
        <f>VLOOKUP(L232,'PLAN INDICATIVO ORIGINAL '!$C$13:$M$343,9,0)</f>
        <v>1</v>
      </c>
      <c r="R232" s="267">
        <f>VLOOKUP(L232,'PLAN INDICATIVO ORIGINAL '!$C$13:$M$343,10,0)</f>
        <v>1</v>
      </c>
      <c r="S232" s="267" t="str">
        <f>VLOOKUP(L232,'PLAN INDICATIVO ORIGINAL '!$C$13:$M$343,11,0)</f>
        <v>Porcentaje</v>
      </c>
      <c r="T232" s="259" t="e">
        <f>VLOOKUP(L232,'PLAN INDICATIVO ORIGINAL '!$C$13:$M$343,12,0)</f>
        <v>#REF!</v>
      </c>
      <c r="U232" s="259">
        <f t="shared" ref="U232:Z232" si="431">+N232*100</f>
        <v>25</v>
      </c>
      <c r="V232" s="259">
        <f t="shared" si="431"/>
        <v>50</v>
      </c>
      <c r="W232" s="259">
        <f t="shared" si="431"/>
        <v>75</v>
      </c>
      <c r="X232" s="259">
        <f t="shared" si="431"/>
        <v>100</v>
      </c>
      <c r="Y232" s="259">
        <f t="shared" si="431"/>
        <v>100</v>
      </c>
      <c r="Z232" s="259" t="e">
        <f t="shared" si="431"/>
        <v>#VALUE!</v>
      </c>
      <c r="AA232" s="115" t="str">
        <f>+'PLAN INDICATIVO ORIGINAL '!C297</f>
        <v>P168</v>
      </c>
      <c r="AB232" s="254" t="str">
        <f>+'PLAN INDICATIVO ORIGINAL '!D297</f>
        <v>Manual de Comunicación de Crisis elaborado y aprobado</v>
      </c>
      <c r="AC232" s="59" t="str">
        <f>VLOOKUP(AB232,'PLAN INDICATIVO ORIGINAL '!$D$12:$F$313,3,0)</f>
        <v>OFICINA ASESORA DE COMUNICACIONES</v>
      </c>
      <c r="AD232" s="59" t="str">
        <f>VLOOKUP(AB232,'PLAN INDICATIVO ORIGINAL '!$D$12:$F$313,3,0)</f>
        <v>OFICINA ASESORA DE COMUNICACIONES</v>
      </c>
      <c r="AE232" s="59" t="s">
        <v>821</v>
      </c>
      <c r="AF232" s="268">
        <f>VLOOKUP(AA232,'PLAN INDICATIVO ORIGINAL '!$C$13:$M$343,6,0)</f>
        <v>0.5</v>
      </c>
      <c r="AG232" s="269">
        <f>VLOOKUP(AA232,'PLAN INDICATIVO ORIGINAL '!$C$13:$M$343,7,0)</f>
        <v>0.5</v>
      </c>
      <c r="AH232" s="269">
        <f>VLOOKUP(AA232,'PLAN INDICATIVO ORIGINAL '!$C$13:$M$343,8,0)</f>
        <v>0</v>
      </c>
      <c r="AI232" s="269">
        <f>VLOOKUP(AA232,'PLAN INDICATIVO ORIGINAL '!$C$13:$M$343,9,0)</f>
        <v>0</v>
      </c>
      <c r="AJ232" s="269">
        <f>VLOOKUP(AA232,'PLAN INDICATIVO ORIGINAL '!$C$13:$M$343,10,0)</f>
        <v>1</v>
      </c>
      <c r="AK232" s="269" t="str">
        <f>VLOOKUP(AA232,'PLAN INDICATIVO ORIGINAL '!$C$13:$M$343,11,0)</f>
        <v>Porcentaje</v>
      </c>
      <c r="AL232" s="262" t="e">
        <f>VLOOKUP(AA232,'PLAN INDICATIVO ORIGINAL '!$C$13:$M$343,12,0)</f>
        <v>#REF!</v>
      </c>
      <c r="AM232" s="270">
        <f t="shared" ref="AM232:AR232" si="432">+AF232*100</f>
        <v>50</v>
      </c>
      <c r="AN232" s="270">
        <f t="shared" si="432"/>
        <v>50</v>
      </c>
      <c r="AO232" s="270">
        <f t="shared" si="432"/>
        <v>0</v>
      </c>
      <c r="AP232" s="270">
        <f t="shared" si="432"/>
        <v>0</v>
      </c>
      <c r="AQ232" s="270">
        <f t="shared" si="432"/>
        <v>100</v>
      </c>
      <c r="AR232" s="270" t="e">
        <f t="shared" si="432"/>
        <v>#VALUE!</v>
      </c>
      <c r="AS232" s="264" t="s">
        <v>765</v>
      </c>
      <c r="AV232" s="214" t="s">
        <v>707</v>
      </c>
      <c r="AW232" s="214" t="s">
        <v>690</v>
      </c>
      <c r="AX232" s="214" t="s">
        <v>821</v>
      </c>
      <c r="BI232" s="254">
        <v>170</v>
      </c>
      <c r="BJ232" s="59" t="s">
        <v>690</v>
      </c>
    </row>
    <row r="233" spans="1:62" ht="56.25" customHeight="1" x14ac:dyDescent="0.25">
      <c r="A233" s="254">
        <v>169</v>
      </c>
      <c r="B233" s="254" t="str">
        <f t="shared" si="149"/>
        <v>P169</v>
      </c>
      <c r="C233" s="127" t="s">
        <v>66</v>
      </c>
      <c r="D233" s="293" t="s">
        <v>640</v>
      </c>
      <c r="E233" s="284" t="str">
        <f>+'PLAN INDICATIVO ORIGINAL '!$D$267</f>
        <v>SISTEMA INTEGRAL DE INFORMACIÓN Y COMUNICACIÓN</v>
      </c>
      <c r="F233" s="256" t="str">
        <f>+'PLAN INDICATIVO ORIGINAL '!$D$268</f>
        <v>INFORMACIÓN Y COMUNICACIÓN</v>
      </c>
      <c r="G233" s="256" t="s">
        <v>647</v>
      </c>
      <c r="H233" s="257" t="str">
        <f>+'PLAN INDICATIVO ORIGINAL '!$D$269</f>
        <v>Administrar, promover el uso y apropiación de las tecnologías de la información y las comunicaciones como soporte de la gestión administrativa del sistema penitenciario y carcelario.</v>
      </c>
      <c r="I233" s="257" t="s">
        <v>820</v>
      </c>
      <c r="J233" s="265" t="str">
        <f>+'PLAN INDICATIVO ORIGINAL '!$D$288</f>
        <v>COMUNICACIONES</v>
      </c>
      <c r="K233" s="265" t="s">
        <v>791</v>
      </c>
      <c r="L233" s="142" t="s">
        <v>687</v>
      </c>
      <c r="M233" s="280" t="str">
        <f>+'PLAN INDICATIVO ORIGINAL '!$E$288</f>
        <v>Porcentaje de acciones de la Política de Comunicaciones cumplidas.</v>
      </c>
      <c r="N233" s="267">
        <f>VLOOKUP(L233,'PLAN INDICATIVO ORIGINAL '!$C$13:$M$343,6,0)</f>
        <v>0.25</v>
      </c>
      <c r="O233" s="267">
        <f>VLOOKUP(L233,'PLAN INDICATIVO ORIGINAL '!$C$13:$M$343,7,0)</f>
        <v>0.5</v>
      </c>
      <c r="P233" s="267">
        <f>VLOOKUP(L233,'PLAN INDICATIVO ORIGINAL '!$C$13:$M$343,8,0)</f>
        <v>0.75</v>
      </c>
      <c r="Q233" s="267">
        <f>VLOOKUP(L233,'PLAN INDICATIVO ORIGINAL '!$C$13:$M$343,9,0)</f>
        <v>1</v>
      </c>
      <c r="R233" s="267">
        <f>VLOOKUP(L233,'PLAN INDICATIVO ORIGINAL '!$C$13:$M$343,10,0)</f>
        <v>1</v>
      </c>
      <c r="S233" s="267" t="str">
        <f>VLOOKUP(L233,'PLAN INDICATIVO ORIGINAL '!$C$13:$M$343,11,0)</f>
        <v>Porcentaje</v>
      </c>
      <c r="T233" s="259" t="e">
        <f>VLOOKUP(L233,'PLAN INDICATIVO ORIGINAL '!$C$13:$M$343,12,0)</f>
        <v>#REF!</v>
      </c>
      <c r="U233" s="259">
        <f t="shared" ref="U233:Z233" si="433">+N233*100</f>
        <v>25</v>
      </c>
      <c r="V233" s="259">
        <f t="shared" si="433"/>
        <v>50</v>
      </c>
      <c r="W233" s="259">
        <f t="shared" si="433"/>
        <v>75</v>
      </c>
      <c r="X233" s="259">
        <f t="shared" si="433"/>
        <v>100</v>
      </c>
      <c r="Y233" s="259">
        <f t="shared" si="433"/>
        <v>100</v>
      </c>
      <c r="Z233" s="259" t="e">
        <f t="shared" si="433"/>
        <v>#VALUE!</v>
      </c>
      <c r="AA233" s="115" t="str">
        <f>+'PLAN INDICATIVO ORIGINAL '!C298</f>
        <v>P169</v>
      </c>
      <c r="AB233" s="254" t="str">
        <f>+'PLAN INDICATIVO ORIGINAL '!D298</f>
        <v>Videos Institucionales elaborados y editados.</v>
      </c>
      <c r="AC233" s="59" t="str">
        <f>VLOOKUP(AB233,'PLAN INDICATIVO ORIGINAL '!$D$12:$F$313,3,0)</f>
        <v>OFICINA ASESORA DE COMUNICACIONES</v>
      </c>
      <c r="AD233" s="59" t="str">
        <f>VLOOKUP(AB233,'PLAN INDICATIVO ORIGINAL '!$D$12:$F$313,3,0)</f>
        <v>OFICINA ASESORA DE COMUNICACIONES</v>
      </c>
      <c r="AE233" s="59" t="s">
        <v>821</v>
      </c>
      <c r="AF233" s="260">
        <f>VLOOKUP(AA233,'PLAN INDICATIVO ORIGINAL '!$C$13:$M$343,6,0)</f>
        <v>4</v>
      </c>
      <c r="AG233" s="261">
        <f>VLOOKUP(AA233,'PLAN INDICATIVO ORIGINAL '!$C$13:$M$343,7,0)</f>
        <v>4</v>
      </c>
      <c r="AH233" s="261">
        <f>VLOOKUP(AA233,'PLAN INDICATIVO ORIGINAL '!$C$13:$M$343,8,0)</f>
        <v>4</v>
      </c>
      <c r="AI233" s="261">
        <f>VLOOKUP(AA233,'PLAN INDICATIVO ORIGINAL '!$C$13:$M$343,9,0)</f>
        <v>4</v>
      </c>
      <c r="AJ233" s="261">
        <f>VLOOKUP(AA233,'PLAN INDICATIVO ORIGINAL '!$C$13:$M$343,10,0)</f>
        <v>16</v>
      </c>
      <c r="AK233" s="261" t="str">
        <f>VLOOKUP(AA233,'PLAN INDICATIVO ORIGINAL '!$C$13:$M$343,11,0)</f>
        <v>Número</v>
      </c>
      <c r="AL233" s="262" t="e">
        <f>VLOOKUP(AA233,'PLAN INDICATIVO ORIGINAL '!$C$13:$M$343,12,0)</f>
        <v>#REF!</v>
      </c>
      <c r="AM233" s="263">
        <f t="shared" ref="AM233:AR233" si="434">+AF233</f>
        <v>4</v>
      </c>
      <c r="AN233" s="263">
        <f t="shared" si="434"/>
        <v>4</v>
      </c>
      <c r="AO233" s="263">
        <f t="shared" si="434"/>
        <v>4</v>
      </c>
      <c r="AP233" s="263">
        <f t="shared" si="434"/>
        <v>4</v>
      </c>
      <c r="AQ233" s="263">
        <f t="shared" si="434"/>
        <v>16</v>
      </c>
      <c r="AR233" s="263" t="str">
        <f t="shared" si="434"/>
        <v>Número</v>
      </c>
      <c r="AS233" s="264" t="s">
        <v>765</v>
      </c>
      <c r="AV233" s="214" t="s">
        <v>709</v>
      </c>
      <c r="AW233" s="214" t="s">
        <v>690</v>
      </c>
      <c r="AX233" s="214" t="s">
        <v>821</v>
      </c>
      <c r="BI233" s="254">
        <v>15</v>
      </c>
      <c r="BJ233" s="59" t="s">
        <v>690</v>
      </c>
    </row>
    <row r="234" spans="1:62" ht="56.25" customHeight="1" x14ac:dyDescent="0.25">
      <c r="A234" s="254">
        <v>170</v>
      </c>
      <c r="B234" s="254" t="str">
        <f t="shared" si="149"/>
        <v>P170</v>
      </c>
      <c r="C234" s="127" t="s">
        <v>66</v>
      </c>
      <c r="D234" s="293" t="s">
        <v>640</v>
      </c>
      <c r="E234" s="284" t="str">
        <f>+'PLAN INDICATIVO ORIGINAL '!$D$267</f>
        <v>SISTEMA INTEGRAL DE INFORMACIÓN Y COMUNICACIÓN</v>
      </c>
      <c r="F234" s="256" t="str">
        <f>+'PLAN INDICATIVO ORIGINAL '!$D$268</f>
        <v>INFORMACIÓN Y COMUNICACIÓN</v>
      </c>
      <c r="G234" s="256" t="s">
        <v>647</v>
      </c>
      <c r="H234" s="257" t="str">
        <f>+'PLAN INDICATIVO ORIGINAL '!$D$269</f>
        <v>Administrar, promover el uso y apropiación de las tecnologías de la información y las comunicaciones como soporte de la gestión administrativa del sistema penitenciario y carcelario.</v>
      </c>
      <c r="I234" s="257" t="s">
        <v>820</v>
      </c>
      <c r="J234" s="265" t="str">
        <f>+'PLAN INDICATIVO ORIGINAL '!$D$288</f>
        <v>COMUNICACIONES</v>
      </c>
      <c r="K234" s="265" t="s">
        <v>791</v>
      </c>
      <c r="L234" s="142" t="s">
        <v>687</v>
      </c>
      <c r="M234" s="280" t="str">
        <f>+'PLAN INDICATIVO ORIGINAL '!$E$288</f>
        <v>Porcentaje de acciones de la Política de Comunicaciones cumplidas.</v>
      </c>
      <c r="N234" s="267">
        <f>VLOOKUP(L234,'PLAN INDICATIVO ORIGINAL '!$C$13:$M$343,6,0)</f>
        <v>0.25</v>
      </c>
      <c r="O234" s="267">
        <f>VLOOKUP(L234,'PLAN INDICATIVO ORIGINAL '!$C$13:$M$343,7,0)</f>
        <v>0.5</v>
      </c>
      <c r="P234" s="267">
        <f>VLOOKUP(L234,'PLAN INDICATIVO ORIGINAL '!$C$13:$M$343,8,0)</f>
        <v>0.75</v>
      </c>
      <c r="Q234" s="267">
        <f>VLOOKUP(L234,'PLAN INDICATIVO ORIGINAL '!$C$13:$M$343,9,0)</f>
        <v>1</v>
      </c>
      <c r="R234" s="267">
        <f>VLOOKUP(L234,'PLAN INDICATIVO ORIGINAL '!$C$13:$M$343,10,0)</f>
        <v>1</v>
      </c>
      <c r="S234" s="267" t="str">
        <f>VLOOKUP(L234,'PLAN INDICATIVO ORIGINAL '!$C$13:$M$343,11,0)</f>
        <v>Porcentaje</v>
      </c>
      <c r="T234" s="259" t="e">
        <f>VLOOKUP(L234,'PLAN INDICATIVO ORIGINAL '!$C$13:$M$343,12,0)</f>
        <v>#REF!</v>
      </c>
      <c r="U234" s="259">
        <f t="shared" ref="U234:Z234" si="435">+N234*100</f>
        <v>25</v>
      </c>
      <c r="V234" s="259">
        <f t="shared" si="435"/>
        <v>50</v>
      </c>
      <c r="W234" s="259">
        <f t="shared" si="435"/>
        <v>75</v>
      </c>
      <c r="X234" s="259">
        <f t="shared" si="435"/>
        <v>100</v>
      </c>
      <c r="Y234" s="259">
        <f t="shared" si="435"/>
        <v>100</v>
      </c>
      <c r="Z234" s="259" t="e">
        <f t="shared" si="435"/>
        <v>#VALUE!</v>
      </c>
      <c r="AA234" s="115" t="str">
        <f>+'PLAN INDICATIVO ORIGINAL '!C299</f>
        <v>P170</v>
      </c>
      <c r="AB234" s="254" t="str">
        <f>+'PLAN INDICATIVO ORIGINAL '!D299</f>
        <v>Cartilla del Interno diseñada, aprobada e impresa.</v>
      </c>
      <c r="AC234" s="59" t="str">
        <f>VLOOKUP(AB234,'PLAN INDICATIVO ORIGINAL '!$D$12:$F$313,3,0)</f>
        <v>OFICINA ASESORA DE COMUNICACIONES</v>
      </c>
      <c r="AD234" s="59" t="str">
        <f>VLOOKUP(AB234,'PLAN INDICATIVO ORIGINAL '!$D$12:$F$313,3,0)</f>
        <v>OFICINA ASESORA DE COMUNICACIONES</v>
      </c>
      <c r="AE234" s="59" t="s">
        <v>821</v>
      </c>
      <c r="AF234" s="260">
        <f>VLOOKUP(AA234,'PLAN INDICATIVO ORIGINAL '!$C$13:$M$343,6,0)</f>
        <v>1</v>
      </c>
      <c r="AG234" s="261">
        <f>VLOOKUP(AA234,'PLAN INDICATIVO ORIGINAL '!$C$13:$M$343,7,0)</f>
        <v>0</v>
      </c>
      <c r="AH234" s="261">
        <f>VLOOKUP(AA234,'PLAN INDICATIVO ORIGINAL '!$C$13:$M$343,8,0)</f>
        <v>0</v>
      </c>
      <c r="AI234" s="261">
        <f>VLOOKUP(AA234,'PLAN INDICATIVO ORIGINAL '!$C$13:$M$343,9,0)</f>
        <v>0</v>
      </c>
      <c r="AJ234" s="261">
        <f>VLOOKUP(AA234,'PLAN INDICATIVO ORIGINAL '!$C$13:$M$343,10,0)</f>
        <v>1</v>
      </c>
      <c r="AK234" s="261" t="str">
        <f>VLOOKUP(AA234,'PLAN INDICATIVO ORIGINAL '!$C$13:$M$343,11,0)</f>
        <v>Número</v>
      </c>
      <c r="AL234" s="262" t="e">
        <f>VLOOKUP(AA234,'PLAN INDICATIVO ORIGINAL '!$C$13:$M$343,12,0)</f>
        <v>#REF!</v>
      </c>
      <c r="AM234" s="263">
        <f t="shared" ref="AM234:AR234" si="436">+AF234</f>
        <v>1</v>
      </c>
      <c r="AN234" s="263">
        <f t="shared" si="436"/>
        <v>0</v>
      </c>
      <c r="AO234" s="263">
        <f t="shared" si="436"/>
        <v>0</v>
      </c>
      <c r="AP234" s="263">
        <f t="shared" si="436"/>
        <v>0</v>
      </c>
      <c r="AQ234" s="263">
        <f t="shared" si="436"/>
        <v>1</v>
      </c>
      <c r="AR234" s="263" t="str">
        <f t="shared" si="436"/>
        <v>Número</v>
      </c>
      <c r="AS234" s="264" t="s">
        <v>765</v>
      </c>
      <c r="AV234" s="214" t="s">
        <v>711</v>
      </c>
      <c r="AW234" s="214" t="s">
        <v>690</v>
      </c>
      <c r="AX234" s="214" t="s">
        <v>821</v>
      </c>
      <c r="BI234" s="254">
        <v>21</v>
      </c>
      <c r="BJ234" s="59" t="s">
        <v>690</v>
      </c>
    </row>
    <row r="235" spans="1:62" ht="56.25" customHeight="1" x14ac:dyDescent="0.25">
      <c r="A235" s="254">
        <v>15</v>
      </c>
      <c r="B235" s="254" t="str">
        <f t="shared" si="149"/>
        <v>P15</v>
      </c>
      <c r="C235" s="127" t="s">
        <v>66</v>
      </c>
      <c r="D235" s="293" t="s">
        <v>640</v>
      </c>
      <c r="E235" s="284" t="str">
        <f>+'PLAN INDICATIVO ORIGINAL '!$D$267</f>
        <v>SISTEMA INTEGRAL DE INFORMACIÓN Y COMUNICACIÓN</v>
      </c>
      <c r="F235" s="256" t="str">
        <f>+'PLAN INDICATIVO ORIGINAL '!$D$268</f>
        <v>INFORMACIÓN Y COMUNICACIÓN</v>
      </c>
      <c r="G235" s="256" t="s">
        <v>647</v>
      </c>
      <c r="H235" s="257" t="str">
        <f>+'PLAN INDICATIVO ORIGINAL '!$D$269</f>
        <v>Administrar, promover el uso y apropiación de las tecnologías de la información y las comunicaciones como soporte de la gestión administrativa del sistema penitenciario y carcelario.</v>
      </c>
      <c r="I235" s="257" t="s">
        <v>820</v>
      </c>
      <c r="J235" s="265" t="str">
        <f>+'PLAN INDICATIVO ORIGINAL '!$D$288</f>
        <v>COMUNICACIONES</v>
      </c>
      <c r="K235" s="265" t="s">
        <v>791</v>
      </c>
      <c r="L235" s="142" t="s">
        <v>687</v>
      </c>
      <c r="M235" s="280" t="str">
        <f>+'PLAN INDICATIVO ORIGINAL '!$E$288</f>
        <v>Porcentaje de acciones de la Política de Comunicaciones cumplidas.</v>
      </c>
      <c r="N235" s="267">
        <f>VLOOKUP(L235,'PLAN INDICATIVO ORIGINAL '!$C$13:$M$343,6,0)</f>
        <v>0.25</v>
      </c>
      <c r="O235" s="267">
        <f>VLOOKUP(L235,'PLAN INDICATIVO ORIGINAL '!$C$13:$M$343,7,0)</f>
        <v>0.5</v>
      </c>
      <c r="P235" s="267">
        <f>VLOOKUP(L235,'PLAN INDICATIVO ORIGINAL '!$C$13:$M$343,8,0)</f>
        <v>0.75</v>
      </c>
      <c r="Q235" s="267">
        <f>VLOOKUP(L235,'PLAN INDICATIVO ORIGINAL '!$C$13:$M$343,9,0)</f>
        <v>1</v>
      </c>
      <c r="R235" s="267">
        <f>VLOOKUP(L235,'PLAN INDICATIVO ORIGINAL '!$C$13:$M$343,10,0)</f>
        <v>1</v>
      </c>
      <c r="S235" s="267" t="str">
        <f>VLOOKUP(L235,'PLAN INDICATIVO ORIGINAL '!$C$13:$M$343,11,0)</f>
        <v>Porcentaje</v>
      </c>
      <c r="T235" s="259" t="e">
        <f>VLOOKUP(L235,'PLAN INDICATIVO ORIGINAL '!$C$13:$M$343,12,0)</f>
        <v>#REF!</v>
      </c>
      <c r="U235" s="259">
        <f t="shared" ref="U235:Z235" si="437">+N235*100</f>
        <v>25</v>
      </c>
      <c r="V235" s="259">
        <f t="shared" si="437"/>
        <v>50</v>
      </c>
      <c r="W235" s="259">
        <f t="shared" si="437"/>
        <v>75</v>
      </c>
      <c r="X235" s="259">
        <f t="shared" si="437"/>
        <v>100</v>
      </c>
      <c r="Y235" s="259">
        <f t="shared" si="437"/>
        <v>100</v>
      </c>
      <c r="Z235" s="259" t="e">
        <f t="shared" si="437"/>
        <v>#VALUE!</v>
      </c>
      <c r="AA235" s="254" t="str">
        <f>+'PLAN INDICATIVO ORIGINAL '!C300</f>
        <v>P15</v>
      </c>
      <c r="AB235" s="254" t="str">
        <f>+'PLAN INDICATIVO ORIGINAL '!D300</f>
        <v>Centro de monitoreo de medios creado con equipos de última tecnología que facilite el seguimiento a las noticias que conciernen al Instituto.</v>
      </c>
      <c r="AC235" s="59" t="str">
        <f>VLOOKUP(AB235,'PLAN INDICATIVO ORIGINAL '!$D$12:$F$313,3,0)</f>
        <v>OFICINA ASESORA DE COMUNICACIONES</v>
      </c>
      <c r="AD235" s="59" t="str">
        <f>VLOOKUP(AB235,'PLAN INDICATIVO ORIGINAL '!$D$12:$F$313,3,0)</f>
        <v>OFICINA ASESORA DE COMUNICACIONES</v>
      </c>
      <c r="AE235" s="59" t="s">
        <v>821</v>
      </c>
      <c r="AF235" s="268">
        <f>VLOOKUP(AA235,'PLAN INDICATIVO ORIGINAL '!$C$13:$M$343,6,0)</f>
        <v>1</v>
      </c>
      <c r="AG235" s="269">
        <f>VLOOKUP(AA235,'PLAN INDICATIVO ORIGINAL '!$C$13:$M$343,7,0)</f>
        <v>0</v>
      </c>
      <c r="AH235" s="269">
        <f>VLOOKUP(AA235,'PLAN INDICATIVO ORIGINAL '!$C$13:$M$343,8,0)</f>
        <v>0</v>
      </c>
      <c r="AI235" s="269">
        <f>VLOOKUP(AA235,'PLAN INDICATIVO ORIGINAL '!$C$13:$M$343,9,0)</f>
        <v>0</v>
      </c>
      <c r="AJ235" s="269">
        <f>VLOOKUP(AA235,'PLAN INDICATIVO ORIGINAL '!$C$13:$M$343,10,0)</f>
        <v>1</v>
      </c>
      <c r="AK235" s="269" t="str">
        <f>VLOOKUP(AA235,'PLAN INDICATIVO ORIGINAL '!$C$13:$M$343,11,0)</f>
        <v>Porcentaje</v>
      </c>
      <c r="AL235" s="262" t="e">
        <f>VLOOKUP(AA235,'PLAN INDICATIVO ORIGINAL '!$C$13:$M$343,12,0)</f>
        <v>#REF!</v>
      </c>
      <c r="AM235" s="270">
        <f t="shared" ref="AM235:AR235" si="438">+AF235*100</f>
        <v>100</v>
      </c>
      <c r="AN235" s="270">
        <f t="shared" si="438"/>
        <v>0</v>
      </c>
      <c r="AO235" s="270">
        <f t="shared" si="438"/>
        <v>0</v>
      </c>
      <c r="AP235" s="270">
        <f t="shared" si="438"/>
        <v>0</v>
      </c>
      <c r="AQ235" s="270">
        <f t="shared" si="438"/>
        <v>100</v>
      </c>
      <c r="AR235" s="270" t="e">
        <f t="shared" si="438"/>
        <v>#VALUE!</v>
      </c>
      <c r="AS235" s="264" t="s">
        <v>765</v>
      </c>
      <c r="AV235" s="214" t="s">
        <v>713</v>
      </c>
      <c r="AW235" s="214" t="s">
        <v>690</v>
      </c>
      <c r="AX235" s="214" t="s">
        <v>821</v>
      </c>
      <c r="BI235" s="146">
        <v>54</v>
      </c>
      <c r="BJ235" s="59" t="s">
        <v>690</v>
      </c>
    </row>
    <row r="236" spans="1:62" ht="114" customHeight="1" x14ac:dyDescent="0.25">
      <c r="A236" s="254">
        <v>21</v>
      </c>
      <c r="B236" s="254" t="str">
        <f t="shared" si="149"/>
        <v>P21</v>
      </c>
      <c r="C236" s="127"/>
      <c r="D236" s="293" t="s">
        <v>640</v>
      </c>
      <c r="E236" s="284" t="str">
        <f>+'PLAN INDICATIVO ORIGINAL '!$D$267</f>
        <v>SISTEMA INTEGRAL DE INFORMACIÓN Y COMUNICACIÓN</v>
      </c>
      <c r="F236" s="256" t="str">
        <f>+'PLAN INDICATIVO ORIGINAL '!$D$268</f>
        <v>INFORMACIÓN Y COMUNICACIÓN</v>
      </c>
      <c r="G236" s="256" t="s">
        <v>647</v>
      </c>
      <c r="H236" s="257" t="str">
        <f>+'PLAN INDICATIVO ORIGINAL '!$D$269</f>
        <v>Administrar, promover el uso y apropiación de las tecnologías de la información y las comunicaciones como soporte de la gestión administrativa del sistema penitenciario y carcelario.</v>
      </c>
      <c r="I236" s="257" t="s">
        <v>820</v>
      </c>
      <c r="J236" s="265" t="str">
        <f>+'PLAN INDICATIVO ORIGINAL '!$D$288</f>
        <v>COMUNICACIONES</v>
      </c>
      <c r="K236" s="265" t="s">
        <v>791</v>
      </c>
      <c r="L236" s="142" t="s">
        <v>687</v>
      </c>
      <c r="M236" s="280" t="str">
        <f>+'PLAN INDICATIVO ORIGINAL '!$E$288</f>
        <v>Porcentaje de acciones de la Política de Comunicaciones cumplidas.</v>
      </c>
      <c r="N236" s="267">
        <f>VLOOKUP(L236,'PLAN INDICATIVO ORIGINAL '!$C$13:$M$343,6,0)</f>
        <v>0.25</v>
      </c>
      <c r="O236" s="267">
        <f>VLOOKUP(L236,'PLAN INDICATIVO ORIGINAL '!$C$13:$M$343,7,0)</f>
        <v>0.5</v>
      </c>
      <c r="P236" s="267">
        <f>VLOOKUP(L236,'PLAN INDICATIVO ORIGINAL '!$C$13:$M$343,8,0)</f>
        <v>0.75</v>
      </c>
      <c r="Q236" s="267">
        <f>VLOOKUP(L236,'PLAN INDICATIVO ORIGINAL '!$C$13:$M$343,9,0)</f>
        <v>1</v>
      </c>
      <c r="R236" s="267">
        <f>VLOOKUP(L236,'PLAN INDICATIVO ORIGINAL '!$C$13:$M$343,10,0)</f>
        <v>1</v>
      </c>
      <c r="S236" s="267" t="str">
        <f>VLOOKUP(L236,'PLAN INDICATIVO ORIGINAL '!$C$13:$M$343,11,0)</f>
        <v>Porcentaje</v>
      </c>
      <c r="T236" s="259" t="e">
        <f>VLOOKUP(L236,'PLAN INDICATIVO ORIGINAL '!$C$13:$M$343,12,0)</f>
        <v>#REF!</v>
      </c>
      <c r="U236" s="259">
        <f t="shared" ref="U236:Z236" si="439">+N236*100</f>
        <v>25</v>
      </c>
      <c r="V236" s="259">
        <f t="shared" si="439"/>
        <v>50</v>
      </c>
      <c r="W236" s="259">
        <f t="shared" si="439"/>
        <v>75</v>
      </c>
      <c r="X236" s="259">
        <f t="shared" si="439"/>
        <v>100</v>
      </c>
      <c r="Y236" s="259">
        <f t="shared" si="439"/>
        <v>100</v>
      </c>
      <c r="Z236" s="259" t="e">
        <f t="shared" si="439"/>
        <v>#VALUE!</v>
      </c>
      <c r="AA236" s="254" t="str">
        <f>+'PLAN INDICATIVO ORIGINAL '!C301</f>
        <v>P21</v>
      </c>
      <c r="AB236" s="254" t="str">
        <f>+'PLAN INDICATIVO ORIGINAL '!D301</f>
        <v>Equipos de última tecnología dotados  para el desarrollo de las funciones propias de la oficina asesora de Comunicaciones</v>
      </c>
      <c r="AC236" s="59" t="str">
        <f>VLOOKUP(AB236,'PLAN INDICATIVO ORIGINAL '!$D$12:$F$313,3,0)</f>
        <v>OFICINA ASESORA DE COMUNICACIONES</v>
      </c>
      <c r="AD236" s="59" t="str">
        <f>VLOOKUP(AB236,'PLAN INDICATIVO ORIGINAL '!$D$12:$F$313,3,0)</f>
        <v>OFICINA ASESORA DE COMUNICACIONES</v>
      </c>
      <c r="AE236" s="59" t="s">
        <v>821</v>
      </c>
      <c r="AF236" s="268">
        <f>VLOOKUP(AA236,'PLAN INDICATIVO ORIGINAL '!$C$13:$M$343,6,0)</f>
        <v>1</v>
      </c>
      <c r="AG236" s="269">
        <f>VLOOKUP(AA236,'PLAN INDICATIVO ORIGINAL '!$C$13:$M$343,7,0)</f>
        <v>0</v>
      </c>
      <c r="AH236" s="269">
        <f>VLOOKUP(AA236,'PLAN INDICATIVO ORIGINAL '!$C$13:$M$343,8,0)</f>
        <v>0</v>
      </c>
      <c r="AI236" s="269">
        <f>VLOOKUP(AA236,'PLAN INDICATIVO ORIGINAL '!$C$13:$M$343,9,0)</f>
        <v>0</v>
      </c>
      <c r="AJ236" s="269">
        <f>VLOOKUP(AA236,'PLAN INDICATIVO ORIGINAL '!$C$13:$M$343,10,0)</f>
        <v>1</v>
      </c>
      <c r="AK236" s="269" t="str">
        <f>VLOOKUP(AA236,'PLAN INDICATIVO ORIGINAL '!$C$13:$M$343,11,0)</f>
        <v>Porcentaje</v>
      </c>
      <c r="AL236" s="262" t="e">
        <f>VLOOKUP(AA236,'PLAN INDICATIVO ORIGINAL '!$C$13:$M$343,12,0)</f>
        <v>#REF!</v>
      </c>
      <c r="AM236" s="270">
        <f t="shared" ref="AM236:AR236" si="440">+AF236*100</f>
        <v>100</v>
      </c>
      <c r="AN236" s="270">
        <f t="shared" si="440"/>
        <v>0</v>
      </c>
      <c r="AO236" s="270">
        <f t="shared" si="440"/>
        <v>0</v>
      </c>
      <c r="AP236" s="270">
        <f t="shared" si="440"/>
        <v>0</v>
      </c>
      <c r="AQ236" s="270">
        <f t="shared" si="440"/>
        <v>100</v>
      </c>
      <c r="AR236" s="270" t="e">
        <f t="shared" si="440"/>
        <v>#VALUE!</v>
      </c>
      <c r="AS236" s="264" t="s">
        <v>765</v>
      </c>
      <c r="AV236" s="214" t="s">
        <v>715</v>
      </c>
      <c r="AW236" s="214" t="s">
        <v>690</v>
      </c>
      <c r="AX236" s="214" t="s">
        <v>821</v>
      </c>
      <c r="BI236" s="146">
        <v>243</v>
      </c>
      <c r="BJ236" s="59" t="s">
        <v>337</v>
      </c>
    </row>
    <row r="237" spans="1:62" ht="56.25" customHeight="1" x14ac:dyDescent="0.25">
      <c r="A237" s="146">
        <v>54</v>
      </c>
      <c r="B237" s="254" t="str">
        <f t="shared" si="149"/>
        <v>P54</v>
      </c>
      <c r="C237" s="127" t="s">
        <v>69</v>
      </c>
      <c r="D237" s="293" t="s">
        <v>640</v>
      </c>
      <c r="E237" s="284" t="str">
        <f>+'PLAN INDICATIVO ORIGINAL '!$D$267</f>
        <v>SISTEMA INTEGRAL DE INFORMACIÓN Y COMUNICACIÓN</v>
      </c>
      <c r="F237" s="256" t="str">
        <f>+'PLAN INDICATIVO ORIGINAL '!$D$268</f>
        <v>INFORMACIÓN Y COMUNICACIÓN</v>
      </c>
      <c r="G237" s="256" t="s">
        <v>647</v>
      </c>
      <c r="H237" s="257" t="str">
        <f>+'PLAN INDICATIVO ORIGINAL '!$D$269</f>
        <v>Administrar, promover el uso y apropiación de las tecnologías de la información y las comunicaciones como soporte de la gestión administrativa del sistema penitenciario y carcelario.</v>
      </c>
      <c r="I237" s="257" t="s">
        <v>820</v>
      </c>
      <c r="J237" s="265" t="str">
        <f>+'PLAN INDICATIVO ORIGINAL '!$D$288</f>
        <v>COMUNICACIONES</v>
      </c>
      <c r="K237" s="265" t="s">
        <v>791</v>
      </c>
      <c r="L237" s="142" t="s">
        <v>687</v>
      </c>
      <c r="M237" s="280" t="str">
        <f>+'PLAN INDICATIVO ORIGINAL '!$E$288</f>
        <v>Porcentaje de acciones de la Política de Comunicaciones cumplidas.</v>
      </c>
      <c r="N237" s="267">
        <f>VLOOKUP(L237,'PLAN INDICATIVO ORIGINAL '!$C$13:$M$343,6,0)</f>
        <v>0.25</v>
      </c>
      <c r="O237" s="267">
        <f>VLOOKUP(L237,'PLAN INDICATIVO ORIGINAL '!$C$13:$M$343,7,0)</f>
        <v>0.5</v>
      </c>
      <c r="P237" s="267">
        <f>VLOOKUP(L237,'PLAN INDICATIVO ORIGINAL '!$C$13:$M$343,8,0)</f>
        <v>0.75</v>
      </c>
      <c r="Q237" s="267">
        <f>VLOOKUP(L237,'PLAN INDICATIVO ORIGINAL '!$C$13:$M$343,9,0)</f>
        <v>1</v>
      </c>
      <c r="R237" s="267">
        <f>VLOOKUP(L237,'PLAN INDICATIVO ORIGINAL '!$C$13:$M$343,10,0)</f>
        <v>1</v>
      </c>
      <c r="S237" s="267" t="str">
        <f>VLOOKUP(L237,'PLAN INDICATIVO ORIGINAL '!$C$13:$M$343,11,0)</f>
        <v>Porcentaje</v>
      </c>
      <c r="T237" s="259" t="e">
        <f>VLOOKUP(L237,'PLAN INDICATIVO ORIGINAL '!$C$13:$M$343,12,0)</f>
        <v>#REF!</v>
      </c>
      <c r="U237" s="259">
        <f t="shared" ref="U237:Z237" si="441">+N237*100</f>
        <v>25</v>
      </c>
      <c r="V237" s="259">
        <f t="shared" si="441"/>
        <v>50</v>
      </c>
      <c r="W237" s="259">
        <f t="shared" si="441"/>
        <v>75</v>
      </c>
      <c r="X237" s="259">
        <f t="shared" si="441"/>
        <v>100</v>
      </c>
      <c r="Y237" s="259">
        <f t="shared" si="441"/>
        <v>100</v>
      </c>
      <c r="Z237" s="259" t="e">
        <f t="shared" si="441"/>
        <v>#VALUE!</v>
      </c>
      <c r="AA237" s="146" t="str">
        <f>+'PLAN INDICATIVO ORIGINAL '!C302</f>
        <v>P54</v>
      </c>
      <c r="AB237" s="254" t="str">
        <f>+'PLAN INDICATIVO ORIGINAL '!D302</f>
        <v xml:space="preserve">Lineamientos y diseño establecidos para la implementación del muro informativo en los pabellones de cada uno de los ERON del país, con el fin de que los internos tengan acceso a la información institucional, nacional e internacional. </v>
      </c>
      <c r="AC237" s="59" t="str">
        <f>VLOOKUP(AB237,'PLAN INDICATIVO ORIGINAL '!$D$12:$F$313,3,0)</f>
        <v>OFICINA ASESORA DE COMUNICACIONES</v>
      </c>
      <c r="AD237" s="59" t="str">
        <f>VLOOKUP(AB237,'PLAN INDICATIVO ORIGINAL '!$D$12:$F$313,3,0)</f>
        <v>OFICINA ASESORA DE COMUNICACIONES</v>
      </c>
      <c r="AE237" s="59" t="s">
        <v>821</v>
      </c>
      <c r="AF237" s="268">
        <f>VLOOKUP(AA237,'PLAN INDICATIVO ORIGINAL '!$C$13:$M$343,6,0)</f>
        <v>1</v>
      </c>
      <c r="AG237" s="269">
        <f>VLOOKUP(AA237,'PLAN INDICATIVO ORIGINAL '!$C$13:$M$343,7,0)</f>
        <v>0</v>
      </c>
      <c r="AH237" s="269">
        <f>VLOOKUP(AA237,'PLAN INDICATIVO ORIGINAL '!$C$13:$M$343,8,0)</f>
        <v>0</v>
      </c>
      <c r="AI237" s="269">
        <f>VLOOKUP(AA237,'PLAN INDICATIVO ORIGINAL '!$C$13:$M$343,9,0)</f>
        <v>0</v>
      </c>
      <c r="AJ237" s="269">
        <f>VLOOKUP(AA237,'PLAN INDICATIVO ORIGINAL '!$C$13:$M$343,10,0)</f>
        <v>1</v>
      </c>
      <c r="AK237" s="269" t="str">
        <f>VLOOKUP(AA237,'PLAN INDICATIVO ORIGINAL '!$C$13:$M$343,11,0)</f>
        <v>Porcentaje</v>
      </c>
      <c r="AL237" s="262" t="e">
        <f>VLOOKUP(AA237,'PLAN INDICATIVO ORIGINAL '!$C$13:$M$343,12,0)</f>
        <v>#REF!</v>
      </c>
      <c r="AM237" s="270">
        <f t="shared" ref="AM237:AR237" si="442">+AF237*100</f>
        <v>100</v>
      </c>
      <c r="AN237" s="270">
        <f t="shared" si="442"/>
        <v>0</v>
      </c>
      <c r="AO237" s="270">
        <f t="shared" si="442"/>
        <v>0</v>
      </c>
      <c r="AP237" s="270">
        <f t="shared" si="442"/>
        <v>0</v>
      </c>
      <c r="AQ237" s="270">
        <f t="shared" si="442"/>
        <v>100</v>
      </c>
      <c r="AR237" s="270" t="e">
        <f t="shared" si="442"/>
        <v>#VALUE!</v>
      </c>
      <c r="AS237" s="264" t="s">
        <v>765</v>
      </c>
      <c r="AV237" s="214" t="s">
        <v>717</v>
      </c>
      <c r="AW237" s="214" t="s">
        <v>690</v>
      </c>
      <c r="AX237" s="214" t="s">
        <v>821</v>
      </c>
      <c r="BI237" s="165">
        <v>171</v>
      </c>
      <c r="BJ237" s="59" t="s">
        <v>493</v>
      </c>
    </row>
    <row r="238" spans="1:62" ht="56.25" customHeight="1" x14ac:dyDescent="0.25">
      <c r="A238" s="146">
        <v>243</v>
      </c>
      <c r="B238" s="254" t="str">
        <f t="shared" si="149"/>
        <v>P243</v>
      </c>
      <c r="C238" s="127" t="s">
        <v>69</v>
      </c>
      <c r="D238" s="293" t="s">
        <v>640</v>
      </c>
      <c r="E238" s="284" t="str">
        <f>+'PLAN INDICATIVO ORIGINAL '!$D$267</f>
        <v>SISTEMA INTEGRAL DE INFORMACIÓN Y COMUNICACIÓN</v>
      </c>
      <c r="F238" s="256" t="str">
        <f>+'PLAN INDICATIVO ORIGINAL '!$D$268</f>
        <v>INFORMACIÓN Y COMUNICACIÓN</v>
      </c>
      <c r="G238" s="256" t="s">
        <v>647</v>
      </c>
      <c r="H238" s="257" t="str">
        <f>+'PLAN INDICATIVO ORIGINAL '!$D$269</f>
        <v>Administrar, promover el uso y apropiación de las tecnologías de la información y las comunicaciones como soporte de la gestión administrativa del sistema penitenciario y carcelario.</v>
      </c>
      <c r="I238" s="257" t="s">
        <v>820</v>
      </c>
      <c r="J238" s="265" t="str">
        <f>+'PLAN INDICATIVO ORIGINAL '!$D$288</f>
        <v>COMUNICACIONES</v>
      </c>
      <c r="K238" s="265"/>
      <c r="L238" s="142"/>
      <c r="M238" s="280"/>
      <c r="N238" s="259"/>
      <c r="O238" s="259"/>
      <c r="P238" s="259"/>
      <c r="Q238" s="259"/>
      <c r="R238" s="259"/>
      <c r="S238" s="259"/>
      <c r="T238" s="259" t="s">
        <v>774</v>
      </c>
      <c r="U238" s="259"/>
      <c r="V238" s="259"/>
      <c r="W238" s="259"/>
      <c r="X238" s="259"/>
      <c r="Y238" s="259"/>
      <c r="Z238" s="259"/>
      <c r="AA238" s="146" t="str">
        <f>+'PLAN INDICATIVO ORIGINAL '!C303</f>
        <v>P243</v>
      </c>
      <c r="AB238" s="146" t="str">
        <f>+'PLAN INDICATIVO ORIGINAL '!D303</f>
        <v xml:space="preserve">Requerimientos asociados a eventos y/o logistica que conlleven a mejorar la percepción de la comunidad y la potenciaolización de la imagen de la entidad ante los grupos de interés, atendidos.  </v>
      </c>
      <c r="AC238" s="59" t="str">
        <f>VLOOKUP(AB238,'PLAN INDICATIVO ORIGINAL '!$D$12:$F$313,3,0)</f>
        <v>GRUPO DE RELACIONES PUBLICAS Y PROTOCOLO</v>
      </c>
      <c r="AD238" s="59" t="str">
        <f>VLOOKUP(AB238,'PLAN INDICATIVO ORIGINAL '!$D$12:$F$313,3,0)</f>
        <v>GRUPO DE RELACIONES PUBLICAS Y PROTOCOLO</v>
      </c>
      <c r="AE238" s="59" t="s">
        <v>792</v>
      </c>
      <c r="AF238" s="268">
        <f>VLOOKUP(AA238,'PLAN INDICATIVO ORIGINAL '!$C$13:$M$343,6,0)</f>
        <v>1</v>
      </c>
      <c r="AG238" s="269">
        <f>VLOOKUP(AA238,'PLAN INDICATIVO ORIGINAL '!$C$13:$M$343,7,0)</f>
        <v>1</v>
      </c>
      <c r="AH238" s="269">
        <f>VLOOKUP(AA238,'PLAN INDICATIVO ORIGINAL '!$C$13:$M$343,8,0)</f>
        <v>1</v>
      </c>
      <c r="AI238" s="269">
        <f>VLOOKUP(AA238,'PLAN INDICATIVO ORIGINAL '!$C$13:$M$343,9,0)</f>
        <v>1</v>
      </c>
      <c r="AJ238" s="269">
        <f>VLOOKUP(AA238,'PLAN INDICATIVO ORIGINAL '!$C$13:$M$343,10,0)</f>
        <v>1</v>
      </c>
      <c r="AK238" s="269" t="str">
        <f>VLOOKUP(AA238,'PLAN INDICATIVO ORIGINAL '!$C$13:$M$343,11,0)</f>
        <v>Porcentaje</v>
      </c>
      <c r="AL238" s="262" t="e">
        <f>VLOOKUP(AA238,'PLAN INDICATIVO ORIGINAL '!$C$13:$M$343,12,0)</f>
        <v>#REF!</v>
      </c>
      <c r="AM238" s="270">
        <f t="shared" ref="AM238:AR238" si="443">+AF238*100</f>
        <v>100</v>
      </c>
      <c r="AN238" s="270">
        <f t="shared" si="443"/>
        <v>100</v>
      </c>
      <c r="AO238" s="270">
        <f t="shared" si="443"/>
        <v>100</v>
      </c>
      <c r="AP238" s="270">
        <f t="shared" si="443"/>
        <v>100</v>
      </c>
      <c r="AQ238" s="270">
        <f t="shared" si="443"/>
        <v>100</v>
      </c>
      <c r="AR238" s="270" t="e">
        <f t="shared" si="443"/>
        <v>#VALUE!</v>
      </c>
      <c r="AS238" s="264" t="s">
        <v>765</v>
      </c>
      <c r="AV238" s="214" t="s">
        <v>719</v>
      </c>
      <c r="AW238" s="214" t="s">
        <v>337</v>
      </c>
      <c r="AX238" s="214" t="s">
        <v>792</v>
      </c>
      <c r="BI238" s="254">
        <v>174</v>
      </c>
      <c r="BJ238" s="59" t="s">
        <v>493</v>
      </c>
    </row>
    <row r="239" spans="1:62" ht="54" customHeight="1" x14ac:dyDescent="0.25">
      <c r="A239" s="165">
        <v>171</v>
      </c>
      <c r="B239" s="254" t="str">
        <f t="shared" si="149"/>
        <v>P171</v>
      </c>
      <c r="C239" s="136" t="s">
        <v>36</v>
      </c>
      <c r="D239" s="255" t="s">
        <v>640</v>
      </c>
      <c r="E239" s="284" t="str">
        <f>+'PLAN INDICATIVO ORIGINAL '!$D$267</f>
        <v>SISTEMA INTEGRAL DE INFORMACIÓN Y COMUNICACIÓN</v>
      </c>
      <c r="F239" s="256" t="str">
        <f>+'PLAN INDICATIVO ORIGINAL '!$D$268</f>
        <v>INFORMACIÓN Y COMUNICACIÓN</v>
      </c>
      <c r="G239" s="256" t="s">
        <v>647</v>
      </c>
      <c r="H239" s="257" t="str">
        <f>+'PLAN INDICATIVO ORIGINAL '!$D$269</f>
        <v>Administrar, promover el uso y apropiación de las tecnologías de la información y las comunicaciones como soporte de la gestión administrativa del sistema penitenciario y carcelario.</v>
      </c>
      <c r="I239" s="257" t="s">
        <v>822</v>
      </c>
      <c r="J239" s="265" t="str">
        <f>+'PLAN INDICATIVO ORIGINAL '!$D$304</f>
        <v>SISIPEC</v>
      </c>
      <c r="K239" s="265" t="s">
        <v>767</v>
      </c>
      <c r="L239" s="142" t="str">
        <f>+'PLAN INDICATIVO ORIGINAL '!$C$304</f>
        <v>I38</v>
      </c>
      <c r="M239" s="266" t="str">
        <f>+'PLAN INDICATIVO ORIGINAL '!$E$304</f>
        <v>Porcentaje de Implementación de la estrategia de interoperabilidad de los sistemas de información de las entidades del sector justicia.</v>
      </c>
      <c r="N239" s="267">
        <f>VLOOKUP(L239,'PLAN INDICATIVO ORIGINAL '!$C$13:$M$343,6,0)</f>
        <v>0.5</v>
      </c>
      <c r="O239" s="267">
        <f>VLOOKUP(L239,'PLAN INDICATIVO ORIGINAL '!$C$13:$M$343,7,0)</f>
        <v>1</v>
      </c>
      <c r="P239" s="267">
        <f>VLOOKUP(L239,'PLAN INDICATIVO ORIGINAL '!$C$13:$M$343,8,0)</f>
        <v>0</v>
      </c>
      <c r="Q239" s="267">
        <f>VLOOKUP(L239,'PLAN INDICATIVO ORIGINAL '!$C$13:$M$343,9,0)</f>
        <v>0</v>
      </c>
      <c r="R239" s="267">
        <f>VLOOKUP(L239,'PLAN INDICATIVO ORIGINAL '!$C$13:$M$343,10,0)</f>
        <v>1</v>
      </c>
      <c r="S239" s="267" t="str">
        <f>VLOOKUP(L239,'PLAN INDICATIVO ORIGINAL '!$C$13:$M$343,11,0)</f>
        <v>Porcentaje</v>
      </c>
      <c r="T239" s="259" t="e">
        <f>VLOOKUP(L239,'PLAN INDICATIVO ORIGINAL '!$C$13:$M$343,12,0)</f>
        <v>#REF!</v>
      </c>
      <c r="U239" s="259">
        <f t="shared" ref="U239:Z239" si="444">+N239*100</f>
        <v>50</v>
      </c>
      <c r="V239" s="259">
        <f t="shared" si="444"/>
        <v>100</v>
      </c>
      <c r="W239" s="259">
        <f t="shared" si="444"/>
        <v>0</v>
      </c>
      <c r="X239" s="259">
        <f t="shared" si="444"/>
        <v>0</v>
      </c>
      <c r="Y239" s="259">
        <f t="shared" si="444"/>
        <v>100</v>
      </c>
      <c r="Z239" s="259" t="e">
        <f t="shared" si="444"/>
        <v>#VALUE!</v>
      </c>
      <c r="AA239" s="115" t="str">
        <f>+'PLAN INDICATIVO ORIGINAL '!C306</f>
        <v>P171</v>
      </c>
      <c r="AB239" s="165" t="str">
        <f>+'PLAN INDICATIVO ORIGINAL '!D306</f>
        <v>Estrategia de interoperabilidad entre los sistemas de información de las entidades del sector justicia, diseñada e implementada.</v>
      </c>
      <c r="AC239" s="59" t="str">
        <f>VLOOKUP(AB239,'PLAN INDICATIVO ORIGINAL '!$D$12:$F$313,3,0)</f>
        <v xml:space="preserve">OFICINA DE SISTEMAS DE INFORMACIÓN </v>
      </c>
      <c r="AD239" s="59" t="str">
        <f>VLOOKUP(AB239,'PLAN INDICATIVO ORIGINAL '!$D$12:$F$313,3,0)</f>
        <v xml:space="preserve">OFICINA DE SISTEMAS DE INFORMACIÓN </v>
      </c>
      <c r="AE239" s="59" t="s">
        <v>807</v>
      </c>
      <c r="AF239" s="268">
        <f>VLOOKUP(AA239,'PLAN INDICATIVO ORIGINAL '!$C$13:$M$343,6,0)</f>
        <v>0.5</v>
      </c>
      <c r="AG239" s="269">
        <f>VLOOKUP(AA239,'PLAN INDICATIVO ORIGINAL '!$C$13:$M$343,7,0)</f>
        <v>1</v>
      </c>
      <c r="AH239" s="269">
        <f>VLOOKUP(AA239,'PLAN INDICATIVO ORIGINAL '!$C$13:$M$343,8,0)</f>
        <v>0</v>
      </c>
      <c r="AI239" s="269">
        <f>VLOOKUP(AA239,'PLAN INDICATIVO ORIGINAL '!$C$13:$M$343,9,0)</f>
        <v>0</v>
      </c>
      <c r="AJ239" s="269">
        <f>VLOOKUP(AA239,'PLAN INDICATIVO ORIGINAL '!$C$13:$M$343,10,0)</f>
        <v>1</v>
      </c>
      <c r="AK239" s="269" t="str">
        <f>VLOOKUP(AA239,'PLAN INDICATIVO ORIGINAL '!$C$13:$M$343,11,0)</f>
        <v>Porcentaje</v>
      </c>
      <c r="AL239" s="262" t="e">
        <f>VLOOKUP(AA239,'PLAN INDICATIVO ORIGINAL '!$C$13:$M$343,12,0)</f>
        <v>#REF!</v>
      </c>
      <c r="AM239" s="270">
        <f t="shared" ref="AM239:AR239" si="445">+AF239*100</f>
        <v>50</v>
      </c>
      <c r="AN239" s="270">
        <f t="shared" si="445"/>
        <v>100</v>
      </c>
      <c r="AO239" s="270">
        <f t="shared" si="445"/>
        <v>0</v>
      </c>
      <c r="AP239" s="270">
        <f t="shared" si="445"/>
        <v>0</v>
      </c>
      <c r="AQ239" s="270">
        <f t="shared" si="445"/>
        <v>100</v>
      </c>
      <c r="AR239" s="270" t="e">
        <f t="shared" si="445"/>
        <v>#VALUE!</v>
      </c>
      <c r="AS239" s="264" t="s">
        <v>765</v>
      </c>
      <c r="AV239" s="214" t="s">
        <v>727</v>
      </c>
      <c r="AW239" s="214" t="s">
        <v>493</v>
      </c>
      <c r="AX239" s="214" t="s">
        <v>807</v>
      </c>
      <c r="BI239" s="254">
        <v>80</v>
      </c>
      <c r="BJ239" s="59" t="s">
        <v>493</v>
      </c>
    </row>
    <row r="240" spans="1:62" ht="54" customHeight="1" x14ac:dyDescent="0.25">
      <c r="A240" s="254">
        <v>174</v>
      </c>
      <c r="B240" s="254" t="str">
        <f t="shared" si="149"/>
        <v>P174</v>
      </c>
      <c r="C240" s="136" t="s">
        <v>36</v>
      </c>
      <c r="D240" s="255" t="s">
        <v>640</v>
      </c>
      <c r="E240" s="284" t="str">
        <f>+'PLAN INDICATIVO ORIGINAL '!$D$267</f>
        <v>SISTEMA INTEGRAL DE INFORMACIÓN Y COMUNICACIÓN</v>
      </c>
      <c r="F240" s="256" t="str">
        <f>+'PLAN INDICATIVO ORIGINAL '!$D$268</f>
        <v>INFORMACIÓN Y COMUNICACIÓN</v>
      </c>
      <c r="G240" s="256" t="s">
        <v>647</v>
      </c>
      <c r="H240" s="257" t="str">
        <f>+'PLAN INDICATIVO ORIGINAL '!$D$269</f>
        <v>Administrar, promover el uso y apropiación de las tecnologías de la información y las comunicaciones como soporte de la gestión administrativa del sistema penitenciario y carcelario.</v>
      </c>
      <c r="I240" s="257" t="s">
        <v>822</v>
      </c>
      <c r="J240" s="265" t="str">
        <f>+'PLAN INDICATIVO ORIGINAL '!$D$304</f>
        <v>SISIPEC</v>
      </c>
      <c r="K240" s="265" t="s">
        <v>767</v>
      </c>
      <c r="L240" s="142" t="str">
        <f>+'PLAN INDICATIVO ORIGINAL '!$C$304</f>
        <v>I38</v>
      </c>
      <c r="M240" s="266" t="str">
        <f>+'PLAN INDICATIVO ORIGINAL '!$E$304</f>
        <v>Porcentaje de Implementación de la estrategia de interoperabilidad de los sistemas de información de las entidades del sector justicia.</v>
      </c>
      <c r="N240" s="267">
        <f>VLOOKUP(L240,'PLAN INDICATIVO ORIGINAL '!$C$13:$M$343,6,0)</f>
        <v>0.5</v>
      </c>
      <c r="O240" s="267">
        <f>VLOOKUP(L240,'PLAN INDICATIVO ORIGINAL '!$C$13:$M$343,7,0)</f>
        <v>1</v>
      </c>
      <c r="P240" s="267">
        <f>VLOOKUP(L240,'PLAN INDICATIVO ORIGINAL '!$C$13:$M$343,8,0)</f>
        <v>0</v>
      </c>
      <c r="Q240" s="267">
        <f>VLOOKUP(L240,'PLAN INDICATIVO ORIGINAL '!$C$13:$M$343,9,0)</f>
        <v>0</v>
      </c>
      <c r="R240" s="267">
        <f>VLOOKUP(L240,'PLAN INDICATIVO ORIGINAL '!$C$13:$M$343,10,0)</f>
        <v>1</v>
      </c>
      <c r="S240" s="267" t="str">
        <f>VLOOKUP(L240,'PLAN INDICATIVO ORIGINAL '!$C$13:$M$343,11,0)</f>
        <v>Porcentaje</v>
      </c>
      <c r="T240" s="259" t="e">
        <f>VLOOKUP(L240,'PLAN INDICATIVO ORIGINAL '!$C$13:$M$343,12,0)</f>
        <v>#REF!</v>
      </c>
      <c r="U240" s="259">
        <f t="shared" ref="U240:Z240" si="446">+N240*100</f>
        <v>50</v>
      </c>
      <c r="V240" s="259">
        <f t="shared" si="446"/>
        <v>100</v>
      </c>
      <c r="W240" s="259">
        <f t="shared" si="446"/>
        <v>0</v>
      </c>
      <c r="X240" s="259">
        <f t="shared" si="446"/>
        <v>0</v>
      </c>
      <c r="Y240" s="259">
        <f t="shared" si="446"/>
        <v>100</v>
      </c>
      <c r="Z240" s="259" t="e">
        <f t="shared" si="446"/>
        <v>#VALUE!</v>
      </c>
      <c r="AA240" s="115" t="str">
        <f>+'PLAN INDICATIVO ORIGINAL '!C307</f>
        <v>P174</v>
      </c>
      <c r="AB240" s="254" t="str">
        <f>+'PLAN INDICATIVO ORIGINAL '!D307</f>
        <v xml:space="preserve">Suscribir Convenio entre el INPEC y el Min-Defensa para lograr la conectividad y el soporte técnico al aplicativo SISIPEC web de los establecimientos de reclusión especiales para miembros de la fuerza pública </v>
      </c>
      <c r="AC240" s="59" t="str">
        <f>VLOOKUP(AB240,'PLAN INDICATIVO ORIGINAL '!$D$12:$F$313,3,0)</f>
        <v xml:space="preserve">OFICINA DE SISTEMAS DE INFORMACIÓN </v>
      </c>
      <c r="AD240" s="59" t="str">
        <f>VLOOKUP(AB240,'PLAN INDICATIVO ORIGINAL '!$D$12:$F$313,3,0)</f>
        <v xml:space="preserve">OFICINA DE SISTEMAS DE INFORMACIÓN </v>
      </c>
      <c r="AE240" s="59" t="s">
        <v>807</v>
      </c>
      <c r="AF240" s="260">
        <f>VLOOKUP(AA240,'PLAN INDICATIVO ORIGINAL '!$C$13:$M$343,6,0)</f>
        <v>1</v>
      </c>
      <c r="AG240" s="261">
        <f>VLOOKUP(AA240,'PLAN INDICATIVO ORIGINAL '!$C$13:$M$343,7,0)</f>
        <v>0</v>
      </c>
      <c r="AH240" s="261">
        <f>VLOOKUP(AA240,'PLAN INDICATIVO ORIGINAL '!$C$13:$M$343,8,0)</f>
        <v>0</v>
      </c>
      <c r="AI240" s="261">
        <f>VLOOKUP(AA240,'PLAN INDICATIVO ORIGINAL '!$C$13:$M$343,9,0)</f>
        <v>0</v>
      </c>
      <c r="AJ240" s="261">
        <f>VLOOKUP(AA240,'PLAN INDICATIVO ORIGINAL '!$C$13:$M$343,10,0)</f>
        <v>1</v>
      </c>
      <c r="AK240" s="261" t="str">
        <f>VLOOKUP(AA240,'PLAN INDICATIVO ORIGINAL '!$C$13:$M$343,11,0)</f>
        <v>Número</v>
      </c>
      <c r="AL240" s="262" t="e">
        <f>VLOOKUP(AA240,'PLAN INDICATIVO ORIGINAL '!$C$13:$M$343,12,0)</f>
        <v>#REF!</v>
      </c>
      <c r="AM240" s="263">
        <f t="shared" ref="AM240:AR240" si="447">+AF240</f>
        <v>1</v>
      </c>
      <c r="AN240" s="263">
        <f t="shared" si="447"/>
        <v>0</v>
      </c>
      <c r="AO240" s="263">
        <f t="shared" si="447"/>
        <v>0</v>
      </c>
      <c r="AP240" s="263">
        <f t="shared" si="447"/>
        <v>0</v>
      </c>
      <c r="AQ240" s="263">
        <f t="shared" si="447"/>
        <v>1</v>
      </c>
      <c r="AR240" s="263" t="str">
        <f t="shared" si="447"/>
        <v>Número</v>
      </c>
      <c r="AS240" s="264" t="s">
        <v>765</v>
      </c>
      <c r="AV240" s="214" t="s">
        <v>729</v>
      </c>
      <c r="AW240" s="214" t="s">
        <v>493</v>
      </c>
      <c r="AX240" s="214" t="s">
        <v>807</v>
      </c>
      <c r="BI240" s="254">
        <v>11</v>
      </c>
      <c r="BJ240" s="59" t="s">
        <v>493</v>
      </c>
    </row>
    <row r="241" spans="1:62" ht="54" customHeight="1" x14ac:dyDescent="0.25">
      <c r="A241" s="254">
        <v>80</v>
      </c>
      <c r="B241" s="254" t="str">
        <f t="shared" si="149"/>
        <v>P80</v>
      </c>
      <c r="C241" s="136" t="s">
        <v>36</v>
      </c>
      <c r="D241" s="255" t="s">
        <v>640</v>
      </c>
      <c r="E241" s="284" t="str">
        <f>+'PLAN INDICATIVO ORIGINAL '!$D$267</f>
        <v>SISTEMA INTEGRAL DE INFORMACIÓN Y COMUNICACIÓN</v>
      </c>
      <c r="F241" s="256" t="str">
        <f>+'PLAN INDICATIVO ORIGINAL '!$D$268</f>
        <v>INFORMACIÓN Y COMUNICACIÓN</v>
      </c>
      <c r="G241" s="256" t="s">
        <v>647</v>
      </c>
      <c r="H241" s="257" t="str">
        <f>+'PLAN INDICATIVO ORIGINAL '!$D$269</f>
        <v>Administrar, promover el uso y apropiación de las tecnologías de la información y las comunicaciones como soporte de la gestión administrativa del sistema penitenciario y carcelario.</v>
      </c>
      <c r="I241" s="257" t="s">
        <v>822</v>
      </c>
      <c r="J241" s="265" t="str">
        <f>+'PLAN INDICATIVO ORIGINAL '!$D$304</f>
        <v>SISIPEC</v>
      </c>
      <c r="K241" s="265" t="s">
        <v>767</v>
      </c>
      <c r="L241" s="142" t="str">
        <f>+'PLAN INDICATIVO ORIGINAL '!$C$304</f>
        <v>I38</v>
      </c>
      <c r="M241" s="266" t="str">
        <f>+'PLAN INDICATIVO ORIGINAL '!$E$304</f>
        <v>Porcentaje de Implementación de la estrategia de interoperabilidad de los sistemas de información de las entidades del sector justicia.</v>
      </c>
      <c r="N241" s="267">
        <f>VLOOKUP(L241,'PLAN INDICATIVO ORIGINAL '!$C$13:$M$343,6,0)</f>
        <v>0.5</v>
      </c>
      <c r="O241" s="267">
        <f>VLOOKUP(L241,'PLAN INDICATIVO ORIGINAL '!$C$13:$M$343,7,0)</f>
        <v>1</v>
      </c>
      <c r="P241" s="267">
        <f>VLOOKUP(L241,'PLAN INDICATIVO ORIGINAL '!$C$13:$M$343,8,0)</f>
        <v>0</v>
      </c>
      <c r="Q241" s="267">
        <f>VLOOKUP(L241,'PLAN INDICATIVO ORIGINAL '!$C$13:$M$343,9,0)</f>
        <v>0</v>
      </c>
      <c r="R241" s="267">
        <f>VLOOKUP(L241,'PLAN INDICATIVO ORIGINAL '!$C$13:$M$343,10,0)</f>
        <v>1</v>
      </c>
      <c r="S241" s="267" t="str">
        <f>VLOOKUP(L241,'PLAN INDICATIVO ORIGINAL '!$C$13:$M$343,11,0)</f>
        <v>Porcentaje</v>
      </c>
      <c r="T241" s="259" t="e">
        <f>VLOOKUP(L241,'PLAN INDICATIVO ORIGINAL '!$C$13:$M$343,12,0)</f>
        <v>#REF!</v>
      </c>
      <c r="U241" s="259">
        <f t="shared" ref="U241:Z241" si="448">+N241*100</f>
        <v>50</v>
      </c>
      <c r="V241" s="259">
        <f t="shared" si="448"/>
        <v>100</v>
      </c>
      <c r="W241" s="259">
        <f t="shared" si="448"/>
        <v>0</v>
      </c>
      <c r="X241" s="259">
        <f t="shared" si="448"/>
        <v>0</v>
      </c>
      <c r="Y241" s="259">
        <f t="shared" si="448"/>
        <v>100</v>
      </c>
      <c r="Z241" s="259" t="e">
        <f t="shared" si="448"/>
        <v>#VALUE!</v>
      </c>
      <c r="AA241" s="254" t="str">
        <f>+'PLAN INDICATIVO ORIGINAL '!C308</f>
        <v>P80</v>
      </c>
      <c r="AB241" s="254" t="str">
        <f>+'PLAN INDICATIVO ORIGINAL '!D308</f>
        <v>Servicio de WEB service desarrollado</v>
      </c>
      <c r="AC241" s="59" t="str">
        <f>VLOOKUP(AB241,'PLAN INDICATIVO ORIGINAL '!$D$12:$F$313,3,0)</f>
        <v xml:space="preserve">OFICINA DE SISTEMAS DE INFORMACIÓN </v>
      </c>
      <c r="AD241" s="59" t="str">
        <f>VLOOKUP(AB241,'PLAN INDICATIVO ORIGINAL '!$D$12:$F$313,3,0)</f>
        <v xml:space="preserve">OFICINA DE SISTEMAS DE INFORMACIÓN </v>
      </c>
      <c r="AE241" s="59" t="s">
        <v>807</v>
      </c>
      <c r="AF241" s="260">
        <f>VLOOKUP(AA241,'PLAN INDICATIVO ORIGINAL '!$C$13:$M$343,6,0)</f>
        <v>1</v>
      </c>
      <c r="AG241" s="261">
        <f>VLOOKUP(AA241,'PLAN INDICATIVO ORIGINAL '!$C$13:$M$343,7,0)</f>
        <v>0</v>
      </c>
      <c r="AH241" s="261">
        <f>VLOOKUP(AA241,'PLAN INDICATIVO ORIGINAL '!$C$13:$M$343,8,0)</f>
        <v>0</v>
      </c>
      <c r="AI241" s="261">
        <f>VLOOKUP(AA241,'PLAN INDICATIVO ORIGINAL '!$C$13:$M$343,9,0)</f>
        <v>0</v>
      </c>
      <c r="AJ241" s="261">
        <f>VLOOKUP(AA241,'PLAN INDICATIVO ORIGINAL '!$C$13:$M$343,10,0)</f>
        <v>1</v>
      </c>
      <c r="AK241" s="261" t="str">
        <f>VLOOKUP(AA241,'PLAN INDICATIVO ORIGINAL '!$C$13:$M$343,11,0)</f>
        <v>Número</v>
      </c>
      <c r="AL241" s="262" t="e">
        <f>VLOOKUP(AA241,'PLAN INDICATIVO ORIGINAL '!$C$13:$M$343,12,0)</f>
        <v>#REF!</v>
      </c>
      <c r="AM241" s="263">
        <f t="shared" ref="AM241:AR241" si="449">+AF241</f>
        <v>1</v>
      </c>
      <c r="AN241" s="263">
        <f t="shared" si="449"/>
        <v>0</v>
      </c>
      <c r="AO241" s="263">
        <f t="shared" si="449"/>
        <v>0</v>
      </c>
      <c r="AP241" s="263">
        <f t="shared" si="449"/>
        <v>0</v>
      </c>
      <c r="AQ241" s="263">
        <f t="shared" si="449"/>
        <v>1</v>
      </c>
      <c r="AR241" s="263" t="str">
        <f t="shared" si="449"/>
        <v>Número</v>
      </c>
      <c r="AS241" s="264" t="s">
        <v>765</v>
      </c>
      <c r="AV241" s="214" t="s">
        <v>731</v>
      </c>
      <c r="AW241" s="214" t="s">
        <v>493</v>
      </c>
      <c r="AX241" s="214" t="s">
        <v>807</v>
      </c>
      <c r="BI241" s="254">
        <v>27</v>
      </c>
      <c r="BJ241" s="59" t="s">
        <v>493</v>
      </c>
    </row>
    <row r="242" spans="1:62" ht="54" customHeight="1" x14ac:dyDescent="0.25">
      <c r="A242" s="254">
        <v>11</v>
      </c>
      <c r="B242" s="254" t="str">
        <f t="shared" si="149"/>
        <v>P11</v>
      </c>
      <c r="C242" s="136" t="s">
        <v>36</v>
      </c>
      <c r="D242" s="255" t="s">
        <v>640</v>
      </c>
      <c r="E242" s="284" t="str">
        <f>+'PLAN INDICATIVO ORIGINAL '!$D$267</f>
        <v>SISTEMA INTEGRAL DE INFORMACIÓN Y COMUNICACIÓN</v>
      </c>
      <c r="F242" s="256" t="str">
        <f>+'PLAN INDICATIVO ORIGINAL '!$D$268</f>
        <v>INFORMACIÓN Y COMUNICACIÓN</v>
      </c>
      <c r="G242" s="256" t="s">
        <v>647</v>
      </c>
      <c r="H242" s="257" t="str">
        <f>+'PLAN INDICATIVO ORIGINAL '!$D$269</f>
        <v>Administrar, promover el uso y apropiación de las tecnologías de la información y las comunicaciones como soporte de la gestión administrativa del sistema penitenciario y carcelario.</v>
      </c>
      <c r="I242" s="257" t="s">
        <v>822</v>
      </c>
      <c r="J242" s="265" t="str">
        <f>+'PLAN INDICATIVO ORIGINAL '!$D$304</f>
        <v>SISIPEC</v>
      </c>
      <c r="K242" s="265" t="s">
        <v>767</v>
      </c>
      <c r="L242" s="142" t="s">
        <v>725</v>
      </c>
      <c r="M242" s="266" t="str">
        <f>+'PLAN INDICATIVO ORIGINAL '!$E$305</f>
        <v>Porcentaje de Módulos migrados y desarrollados (SISIPEC)</v>
      </c>
      <c r="N242" s="267">
        <f>VLOOKUP(L242,'PLAN INDICATIVO ORIGINAL '!$C$13:$M$343,6,0)</f>
        <v>1</v>
      </c>
      <c r="O242" s="267">
        <f>VLOOKUP(L242,'PLAN INDICATIVO ORIGINAL '!$C$13:$M$343,7,0)</f>
        <v>1</v>
      </c>
      <c r="P242" s="267">
        <f>VLOOKUP(L242,'PLAN INDICATIVO ORIGINAL '!$C$13:$M$343,8,0)</f>
        <v>1</v>
      </c>
      <c r="Q242" s="267">
        <f>VLOOKUP(L242,'PLAN INDICATIVO ORIGINAL '!$C$13:$M$343,9,0)</f>
        <v>1</v>
      </c>
      <c r="R242" s="267">
        <f>VLOOKUP(L242,'PLAN INDICATIVO ORIGINAL '!$C$13:$M$343,10,0)</f>
        <v>4</v>
      </c>
      <c r="S242" s="267" t="str">
        <f>VLOOKUP(L242,'PLAN INDICATIVO ORIGINAL '!$C$13:$M$343,11,0)</f>
        <v>Porcentaje</v>
      </c>
      <c r="T242" s="259" t="e">
        <f>VLOOKUP(L242,'PLAN INDICATIVO ORIGINAL '!$C$13:$M$343,12,0)</f>
        <v>#REF!</v>
      </c>
      <c r="U242" s="259">
        <f t="shared" ref="U242:Z242" si="450">+N242*100</f>
        <v>100</v>
      </c>
      <c r="V242" s="259">
        <f t="shared" si="450"/>
        <v>100</v>
      </c>
      <c r="W242" s="259">
        <f t="shared" si="450"/>
        <v>100</v>
      </c>
      <c r="X242" s="259">
        <f t="shared" si="450"/>
        <v>100</v>
      </c>
      <c r="Y242" s="259">
        <f t="shared" si="450"/>
        <v>400</v>
      </c>
      <c r="Z242" s="259" t="e">
        <f t="shared" si="450"/>
        <v>#VALUE!</v>
      </c>
      <c r="AA242" s="254" t="str">
        <f>+'PLAN INDICATIVO ORIGINAL '!C309</f>
        <v>P11</v>
      </c>
      <c r="AB242" s="254" t="str">
        <f>+'PLAN INDICATIVO ORIGINAL '!D309</f>
        <v>Aplicativo proyectos productivos - fase I desarrollado</v>
      </c>
      <c r="AC242" s="59" t="str">
        <f>VLOOKUP(AB242,'PLAN INDICATIVO ORIGINAL '!$D$12:$F$313,3,0)</f>
        <v xml:space="preserve">OFICINA DE SISTEMAS DE INFORMACIÓN </v>
      </c>
      <c r="AD242" s="59" t="str">
        <f>VLOOKUP(AB242,'PLAN INDICATIVO ORIGINAL '!$D$12:$F$313,3,0)</f>
        <v xml:space="preserve">OFICINA DE SISTEMAS DE INFORMACIÓN </v>
      </c>
      <c r="AE242" s="59" t="s">
        <v>807</v>
      </c>
      <c r="AF242" s="268">
        <f>VLOOKUP(AA242,'PLAN INDICATIVO ORIGINAL '!$C$13:$M$343,6,0)</f>
        <v>1</v>
      </c>
      <c r="AG242" s="269">
        <f>VLOOKUP(AA242,'PLAN INDICATIVO ORIGINAL '!$C$13:$M$343,7,0)</f>
        <v>0</v>
      </c>
      <c r="AH242" s="269">
        <f>VLOOKUP(AA242,'PLAN INDICATIVO ORIGINAL '!$C$13:$M$343,8,0)</f>
        <v>0</v>
      </c>
      <c r="AI242" s="269">
        <f>VLOOKUP(AA242,'PLAN INDICATIVO ORIGINAL '!$C$13:$M$343,9,0)</f>
        <v>0</v>
      </c>
      <c r="AJ242" s="269">
        <f>VLOOKUP(AA242,'PLAN INDICATIVO ORIGINAL '!$C$13:$M$343,10,0)</f>
        <v>1</v>
      </c>
      <c r="AK242" s="269" t="str">
        <f>VLOOKUP(AA242,'PLAN INDICATIVO ORIGINAL '!$C$13:$M$343,11,0)</f>
        <v>Porcentaje</v>
      </c>
      <c r="AL242" s="262" t="e">
        <f>VLOOKUP(AA242,'PLAN INDICATIVO ORIGINAL '!$C$13:$M$343,12,0)</f>
        <v>#REF!</v>
      </c>
      <c r="AM242" s="270">
        <f t="shared" ref="AM242:AR242" si="451">+AF242*100</f>
        <v>100</v>
      </c>
      <c r="AN242" s="270">
        <f t="shared" si="451"/>
        <v>0</v>
      </c>
      <c r="AO242" s="270">
        <f t="shared" si="451"/>
        <v>0</v>
      </c>
      <c r="AP242" s="270">
        <f t="shared" si="451"/>
        <v>0</v>
      </c>
      <c r="AQ242" s="270">
        <f t="shared" si="451"/>
        <v>100</v>
      </c>
      <c r="AR242" s="270" t="e">
        <f t="shared" si="451"/>
        <v>#VALUE!</v>
      </c>
      <c r="AS242" s="264" t="s">
        <v>765</v>
      </c>
      <c r="AV242" s="214" t="s">
        <v>733</v>
      </c>
      <c r="AW242" s="214" t="s">
        <v>493</v>
      </c>
      <c r="AX242" s="214" t="s">
        <v>807</v>
      </c>
      <c r="BI242" s="254">
        <v>173</v>
      </c>
      <c r="BJ242" s="59" t="s">
        <v>493</v>
      </c>
    </row>
    <row r="243" spans="1:62" ht="99" customHeight="1" x14ac:dyDescent="0.25">
      <c r="A243" s="254">
        <v>27</v>
      </c>
      <c r="B243" s="254" t="str">
        <f t="shared" si="149"/>
        <v>P27</v>
      </c>
      <c r="C243" s="136" t="s">
        <v>36</v>
      </c>
      <c r="D243" s="255" t="s">
        <v>640</v>
      </c>
      <c r="E243" s="284" t="str">
        <f>+'PLAN INDICATIVO ORIGINAL '!$D$267</f>
        <v>SISTEMA INTEGRAL DE INFORMACIÓN Y COMUNICACIÓN</v>
      </c>
      <c r="F243" s="256" t="str">
        <f>+'PLAN INDICATIVO ORIGINAL '!$D$268</f>
        <v>INFORMACIÓN Y COMUNICACIÓN</v>
      </c>
      <c r="G243" s="256" t="s">
        <v>647</v>
      </c>
      <c r="H243" s="257" t="str">
        <f>+'PLAN INDICATIVO ORIGINAL '!$D$269</f>
        <v>Administrar, promover el uso y apropiación de las tecnologías de la información y las comunicaciones como soporte de la gestión administrativa del sistema penitenciario y carcelario.</v>
      </c>
      <c r="I243" s="257" t="s">
        <v>822</v>
      </c>
      <c r="J243" s="265" t="str">
        <f>+'PLAN INDICATIVO ORIGINAL '!$D$304</f>
        <v>SISIPEC</v>
      </c>
      <c r="K243" s="265" t="s">
        <v>767</v>
      </c>
      <c r="L243" s="142" t="s">
        <v>725</v>
      </c>
      <c r="M243" s="266" t="str">
        <f>+'PLAN INDICATIVO ORIGINAL '!$E$305</f>
        <v>Porcentaje de Módulos migrados y desarrollados (SISIPEC)</v>
      </c>
      <c r="N243" s="267">
        <f>VLOOKUP(L243,'PLAN INDICATIVO ORIGINAL '!$C$13:$M$343,6,0)</f>
        <v>1</v>
      </c>
      <c r="O243" s="267">
        <f>VLOOKUP(L243,'PLAN INDICATIVO ORIGINAL '!$C$13:$M$343,7,0)</f>
        <v>1</v>
      </c>
      <c r="P243" s="267">
        <f>VLOOKUP(L243,'PLAN INDICATIVO ORIGINAL '!$C$13:$M$343,8,0)</f>
        <v>1</v>
      </c>
      <c r="Q243" s="267">
        <f>VLOOKUP(L243,'PLAN INDICATIVO ORIGINAL '!$C$13:$M$343,9,0)</f>
        <v>1</v>
      </c>
      <c r="R243" s="267">
        <f>VLOOKUP(L243,'PLAN INDICATIVO ORIGINAL '!$C$13:$M$343,10,0)</f>
        <v>4</v>
      </c>
      <c r="S243" s="267" t="str">
        <f>VLOOKUP(L243,'PLAN INDICATIVO ORIGINAL '!$C$13:$M$343,11,0)</f>
        <v>Porcentaje</v>
      </c>
      <c r="T243" s="259" t="e">
        <f>VLOOKUP(L243,'PLAN INDICATIVO ORIGINAL '!$C$13:$M$343,12,0)</f>
        <v>#REF!</v>
      </c>
      <c r="U243" s="259">
        <f t="shared" ref="U243:Z243" si="452">+N243*100</f>
        <v>100</v>
      </c>
      <c r="V243" s="259">
        <f t="shared" si="452"/>
        <v>100</v>
      </c>
      <c r="W243" s="259">
        <f t="shared" si="452"/>
        <v>100</v>
      </c>
      <c r="X243" s="259">
        <f t="shared" si="452"/>
        <v>100</v>
      </c>
      <c r="Y243" s="259">
        <f t="shared" si="452"/>
        <v>400</v>
      </c>
      <c r="Z243" s="259" t="e">
        <f t="shared" si="452"/>
        <v>#VALUE!</v>
      </c>
      <c r="AA243" s="254" t="str">
        <f>+'PLAN INDICATIVO ORIGINAL '!C310</f>
        <v>P27</v>
      </c>
      <c r="AB243" s="254" t="str">
        <f>+'PLAN INDICATIVO ORIGINAL '!D310</f>
        <v>Establecimientos (Bogotá)  con modulo no dinero implantados</v>
      </c>
      <c r="AC243" s="59" t="str">
        <f>VLOOKUP(AB243,'PLAN INDICATIVO ORIGINAL '!$D$12:$F$313,3,0)</f>
        <v xml:space="preserve">OFICINA DE SISTEMAS DE INFORMACIÓN </v>
      </c>
      <c r="AD243" s="59" t="str">
        <f>VLOOKUP(AB243,'PLAN INDICATIVO ORIGINAL '!$D$12:$F$313,3,0)</f>
        <v xml:space="preserve">OFICINA DE SISTEMAS DE INFORMACIÓN </v>
      </c>
      <c r="AE243" s="59" t="s">
        <v>807</v>
      </c>
      <c r="AF243" s="260">
        <f>VLOOKUP(AA243,'PLAN INDICATIVO ORIGINAL '!$C$13:$M$343,6,0)</f>
        <v>1</v>
      </c>
      <c r="AG243" s="261">
        <f>VLOOKUP(AA243,'PLAN INDICATIVO ORIGINAL '!$C$13:$M$343,7,0)</f>
        <v>2</v>
      </c>
      <c r="AH243" s="261">
        <f>VLOOKUP(AA243,'PLAN INDICATIVO ORIGINAL '!$C$13:$M$343,8,0)</f>
        <v>0</v>
      </c>
      <c r="AI243" s="261">
        <f>VLOOKUP(AA243,'PLAN INDICATIVO ORIGINAL '!$C$13:$M$343,9,0)</f>
        <v>0</v>
      </c>
      <c r="AJ243" s="261">
        <f>VLOOKUP(AA243,'PLAN INDICATIVO ORIGINAL '!$C$13:$M$343,10,0)</f>
        <v>3</v>
      </c>
      <c r="AK243" s="261" t="str">
        <f>VLOOKUP(AA243,'PLAN INDICATIVO ORIGINAL '!$C$13:$M$343,11,0)</f>
        <v>Número</v>
      </c>
      <c r="AL243" s="262" t="e">
        <f>VLOOKUP(AA243,'PLAN INDICATIVO ORIGINAL '!$C$13:$M$343,12,0)</f>
        <v>#REF!</v>
      </c>
      <c r="AM243" s="263">
        <f t="shared" ref="AM243:AR243" si="453">+AF243</f>
        <v>1</v>
      </c>
      <c r="AN243" s="263">
        <f t="shared" si="453"/>
        <v>2</v>
      </c>
      <c r="AO243" s="263">
        <f t="shared" si="453"/>
        <v>0</v>
      </c>
      <c r="AP243" s="263">
        <f t="shared" si="453"/>
        <v>0</v>
      </c>
      <c r="AQ243" s="263">
        <f t="shared" si="453"/>
        <v>3</v>
      </c>
      <c r="AR243" s="263" t="str">
        <f t="shared" si="453"/>
        <v>Número</v>
      </c>
      <c r="AS243" s="264" t="s">
        <v>765</v>
      </c>
      <c r="AV243" s="214" t="s">
        <v>735</v>
      </c>
      <c r="AW243" s="214" t="s">
        <v>493</v>
      </c>
      <c r="AX243" s="214" t="s">
        <v>807</v>
      </c>
      <c r="BI243" s="165">
        <v>172</v>
      </c>
      <c r="BJ243" s="59" t="s">
        <v>493</v>
      </c>
    </row>
    <row r="244" spans="1:62" ht="54" customHeight="1" x14ac:dyDescent="0.25">
      <c r="A244" s="254">
        <v>173</v>
      </c>
      <c r="B244" s="254" t="str">
        <f t="shared" si="149"/>
        <v>P173</v>
      </c>
      <c r="C244" s="136" t="s">
        <v>36</v>
      </c>
      <c r="D244" s="255" t="s">
        <v>640</v>
      </c>
      <c r="E244" s="284" t="str">
        <f>+'PLAN INDICATIVO ORIGINAL '!$D$267</f>
        <v>SISTEMA INTEGRAL DE INFORMACIÓN Y COMUNICACIÓN</v>
      </c>
      <c r="F244" s="256" t="str">
        <f>+'PLAN INDICATIVO ORIGINAL '!$D$268</f>
        <v>INFORMACIÓN Y COMUNICACIÓN</v>
      </c>
      <c r="G244" s="256" t="s">
        <v>647</v>
      </c>
      <c r="H244" s="257" t="str">
        <f>+'PLAN INDICATIVO ORIGINAL '!$D$269</f>
        <v>Administrar, promover el uso y apropiación de las tecnologías de la información y las comunicaciones como soporte de la gestión administrativa del sistema penitenciario y carcelario.</v>
      </c>
      <c r="I244" s="257" t="s">
        <v>822</v>
      </c>
      <c r="J244" s="265" t="str">
        <f>+'PLAN INDICATIVO ORIGINAL '!$D$304</f>
        <v>SISIPEC</v>
      </c>
      <c r="K244" s="265" t="s">
        <v>767</v>
      </c>
      <c r="L244" s="142" t="s">
        <v>725</v>
      </c>
      <c r="M244" s="266" t="str">
        <f>+'PLAN INDICATIVO ORIGINAL '!$E$305</f>
        <v>Porcentaje de Módulos migrados y desarrollados (SISIPEC)</v>
      </c>
      <c r="N244" s="267">
        <f>VLOOKUP(L244,'PLAN INDICATIVO ORIGINAL '!$C$13:$M$343,6,0)</f>
        <v>1</v>
      </c>
      <c r="O244" s="267">
        <f>VLOOKUP(L244,'PLAN INDICATIVO ORIGINAL '!$C$13:$M$343,7,0)</f>
        <v>1</v>
      </c>
      <c r="P244" s="267">
        <f>VLOOKUP(L244,'PLAN INDICATIVO ORIGINAL '!$C$13:$M$343,8,0)</f>
        <v>1</v>
      </c>
      <c r="Q244" s="267">
        <f>VLOOKUP(L244,'PLAN INDICATIVO ORIGINAL '!$C$13:$M$343,9,0)</f>
        <v>1</v>
      </c>
      <c r="R244" s="267">
        <f>VLOOKUP(L244,'PLAN INDICATIVO ORIGINAL '!$C$13:$M$343,10,0)</f>
        <v>4</v>
      </c>
      <c r="S244" s="267" t="str">
        <f>VLOOKUP(L244,'PLAN INDICATIVO ORIGINAL '!$C$13:$M$343,11,0)</f>
        <v>Porcentaje</v>
      </c>
      <c r="T244" s="259" t="e">
        <f>VLOOKUP(L244,'PLAN INDICATIVO ORIGINAL '!$C$13:$M$343,12,0)</f>
        <v>#REF!</v>
      </c>
      <c r="U244" s="259">
        <f t="shared" ref="U244:Z244" si="454">+N244*100</f>
        <v>100</v>
      </c>
      <c r="V244" s="259">
        <f t="shared" si="454"/>
        <v>100</v>
      </c>
      <c r="W244" s="259">
        <f t="shared" si="454"/>
        <v>100</v>
      </c>
      <c r="X244" s="259">
        <f t="shared" si="454"/>
        <v>100</v>
      </c>
      <c r="Y244" s="259">
        <f t="shared" si="454"/>
        <v>400</v>
      </c>
      <c r="Z244" s="259" t="e">
        <f t="shared" si="454"/>
        <v>#VALUE!</v>
      </c>
      <c r="AA244" s="115" t="str">
        <f>+'PLAN INDICATIVO ORIGINAL '!C311</f>
        <v>P173</v>
      </c>
      <c r="AB244" s="254" t="str">
        <f>+'PLAN INDICATIVO ORIGINAL '!D311</f>
        <v>Integración del Sistema Biométrico con Visitel del personal visitante registrado en los ERON</v>
      </c>
      <c r="AC244" s="59" t="str">
        <f>VLOOKUP(AB244,'PLAN INDICATIVO ORIGINAL '!$D$12:$F$313,3,0)</f>
        <v xml:space="preserve">OFICINA DE SISTEMAS DE INFORMACIÓN </v>
      </c>
      <c r="AD244" s="59" t="str">
        <f>VLOOKUP(AB244,'PLAN INDICATIVO ORIGINAL '!$D$12:$F$313,3,0)</f>
        <v xml:space="preserve">OFICINA DE SISTEMAS DE INFORMACIÓN </v>
      </c>
      <c r="AE244" s="59" t="s">
        <v>807</v>
      </c>
      <c r="AF244" s="268">
        <f>VLOOKUP(AA244,'PLAN INDICATIVO ORIGINAL '!$C$13:$M$343,6,0)</f>
        <v>0.4</v>
      </c>
      <c r="AG244" s="269">
        <f>VLOOKUP(AA244,'PLAN INDICATIVO ORIGINAL '!$C$13:$M$343,7,0)</f>
        <v>0.6</v>
      </c>
      <c r="AH244" s="269">
        <f>VLOOKUP(AA244,'PLAN INDICATIVO ORIGINAL '!$C$13:$M$343,8,0)</f>
        <v>0.8</v>
      </c>
      <c r="AI244" s="269">
        <f>VLOOKUP(AA244,'PLAN INDICATIVO ORIGINAL '!$C$13:$M$343,9,0)</f>
        <v>1</v>
      </c>
      <c r="AJ244" s="269">
        <f>VLOOKUP(AA244,'PLAN INDICATIVO ORIGINAL '!$C$13:$M$343,10,0)</f>
        <v>1</v>
      </c>
      <c r="AK244" s="269" t="str">
        <f>VLOOKUP(AA244,'PLAN INDICATIVO ORIGINAL '!$C$13:$M$343,11,0)</f>
        <v>Porcentaje</v>
      </c>
      <c r="AL244" s="262" t="e">
        <f>VLOOKUP(AA244,'PLAN INDICATIVO ORIGINAL '!$C$13:$M$343,12,0)</f>
        <v>#REF!</v>
      </c>
      <c r="AM244" s="270">
        <f t="shared" ref="AM244:AR244" si="455">+AF244*100</f>
        <v>40</v>
      </c>
      <c r="AN244" s="270">
        <f t="shared" si="455"/>
        <v>60</v>
      </c>
      <c r="AO244" s="270">
        <f t="shared" si="455"/>
        <v>80</v>
      </c>
      <c r="AP244" s="270">
        <f t="shared" si="455"/>
        <v>100</v>
      </c>
      <c r="AQ244" s="270">
        <f t="shared" si="455"/>
        <v>100</v>
      </c>
      <c r="AR244" s="270" t="e">
        <f t="shared" si="455"/>
        <v>#VALUE!</v>
      </c>
      <c r="AS244" s="264" t="s">
        <v>765</v>
      </c>
      <c r="AV244" s="214" t="s">
        <v>737</v>
      </c>
      <c r="AW244" s="214" t="s">
        <v>493</v>
      </c>
      <c r="AX244" s="214" t="s">
        <v>807</v>
      </c>
      <c r="BI244" s="165">
        <v>197</v>
      </c>
      <c r="BJ244" s="59" t="s">
        <v>493</v>
      </c>
    </row>
    <row r="245" spans="1:62" ht="51.75" customHeight="1" x14ac:dyDescent="0.25">
      <c r="A245" s="165">
        <v>172</v>
      </c>
      <c r="B245" s="254" t="str">
        <f t="shared" si="149"/>
        <v>P172</v>
      </c>
      <c r="C245" s="136" t="s">
        <v>50</v>
      </c>
      <c r="D245" s="255" t="s">
        <v>640</v>
      </c>
      <c r="E245" s="284" t="str">
        <f>+'PLAN INDICATIVO ORIGINAL '!$D$267</f>
        <v>SISTEMA INTEGRAL DE INFORMACIÓN Y COMUNICACIÓN</v>
      </c>
      <c r="F245" s="256" t="str">
        <f>+'PLAN INDICATIVO ORIGINAL '!$D$268</f>
        <v>INFORMACIÓN Y COMUNICACIÓN</v>
      </c>
      <c r="G245" s="256" t="s">
        <v>647</v>
      </c>
      <c r="H245" s="257" t="str">
        <f>+'PLAN INDICATIVO ORIGINAL '!$D$269</f>
        <v>Administrar, promover el uso y apropiación de las tecnologías de la información y las comunicaciones como soporte de la gestión administrativa del sistema penitenciario y carcelario.</v>
      </c>
      <c r="I245" s="257" t="s">
        <v>822</v>
      </c>
      <c r="J245" s="265" t="str">
        <f>+'PLAN INDICATIVO ORIGINAL '!$D$304</f>
        <v>SISIPEC</v>
      </c>
      <c r="K245" s="142" t="s">
        <v>763</v>
      </c>
      <c r="L245" s="142" t="e">
        <f>+'PLAN INDICATIVO ORIGINAL '!#REF!</f>
        <v>#REF!</v>
      </c>
      <c r="M245" s="266" t="e">
        <f>+'PLAN INDICATIVO ORIGINAL '!#REF!</f>
        <v>#REF!</v>
      </c>
      <c r="N245" s="267" t="e">
        <f>VLOOKUP(L245,'PLAN INDICATIVO ORIGINAL '!$C$13:$M$343,6,0)</f>
        <v>#REF!</v>
      </c>
      <c r="O245" s="267" t="e">
        <f>VLOOKUP(L245,'PLAN INDICATIVO ORIGINAL '!$C$13:$M$343,7,0)</f>
        <v>#REF!</v>
      </c>
      <c r="P245" s="267" t="e">
        <f>VLOOKUP(L245,'PLAN INDICATIVO ORIGINAL '!$C$13:$M$343,8,0)</f>
        <v>#REF!</v>
      </c>
      <c r="Q245" s="267" t="e">
        <f>VLOOKUP(L245,'PLAN INDICATIVO ORIGINAL '!$C$13:$M$343,9,0)</f>
        <v>#REF!</v>
      </c>
      <c r="R245" s="267" t="e">
        <f>VLOOKUP(L245,'PLAN INDICATIVO ORIGINAL '!$C$13:$M$343,10,0)</f>
        <v>#REF!</v>
      </c>
      <c r="S245" s="267" t="e">
        <f>VLOOKUP(L245,'PLAN INDICATIVO ORIGINAL '!$C$13:$M$343,11,0)</f>
        <v>#REF!</v>
      </c>
      <c r="T245" s="259" t="e">
        <f>VLOOKUP(L245,'PLAN INDICATIVO ORIGINAL '!$C$13:$M$343,12,0)</f>
        <v>#REF!</v>
      </c>
      <c r="U245" s="259" t="e">
        <f t="shared" ref="U245:Z245" si="456">+N245*100</f>
        <v>#REF!</v>
      </c>
      <c r="V245" s="259" t="e">
        <f t="shared" si="456"/>
        <v>#REF!</v>
      </c>
      <c r="W245" s="259" t="e">
        <f t="shared" si="456"/>
        <v>#REF!</v>
      </c>
      <c r="X245" s="259" t="e">
        <f t="shared" si="456"/>
        <v>#REF!</v>
      </c>
      <c r="Y245" s="259" t="e">
        <f t="shared" si="456"/>
        <v>#REF!</v>
      </c>
      <c r="Z245" s="259" t="e">
        <f t="shared" si="456"/>
        <v>#REF!</v>
      </c>
      <c r="AA245" s="115" t="str">
        <f>+'PLAN INDICATIVO ORIGINAL '!C312</f>
        <v>P172</v>
      </c>
      <c r="AB245" s="165" t="str">
        <f>+'PLAN INDICATIVO ORIGINAL '!D312</f>
        <v xml:space="preserve">Promover el uso adecuado del Sistema de Información Penitenciaria y Carcelaria SISIPEC </v>
      </c>
      <c r="AC245" s="59" t="str">
        <f>VLOOKUP(AB245,'PLAN INDICATIVO ORIGINAL '!$D$12:$F$313,3,0)</f>
        <v xml:space="preserve">OFICINA DE SISTEMAS DE INFORMACIÓN </v>
      </c>
      <c r="AD245" s="59" t="str">
        <f>VLOOKUP(AB245,'PLAN INDICATIVO ORIGINAL '!$D$12:$F$313,3,0)</f>
        <v xml:space="preserve">OFICINA DE SISTEMAS DE INFORMACIÓN </v>
      </c>
      <c r="AE245" s="59" t="s">
        <v>807</v>
      </c>
      <c r="AF245" s="268">
        <f>VLOOKUP(AA245,'PLAN INDICATIVO ORIGINAL '!$C$13:$M$343,6,0)</f>
        <v>1</v>
      </c>
      <c r="AG245" s="269">
        <f>VLOOKUP(AA245,'PLAN INDICATIVO ORIGINAL '!$C$13:$M$343,7,0)</f>
        <v>1</v>
      </c>
      <c r="AH245" s="272">
        <f>VLOOKUP(AA245,'PLAN INDICATIVO ORIGINAL '!$C$13:$M$343,8,0)</f>
        <v>1</v>
      </c>
      <c r="AI245" s="272">
        <f>VLOOKUP(AA245,'PLAN INDICATIVO ORIGINAL '!$C$13:$M$343,9,0)</f>
        <v>1</v>
      </c>
      <c r="AJ245" s="272">
        <f>VLOOKUP(AA245,'PLAN INDICATIVO ORIGINAL '!$C$13:$M$343,10,0)</f>
        <v>1</v>
      </c>
      <c r="AK245" s="272" t="str">
        <f>VLOOKUP(AA245,'PLAN INDICATIVO ORIGINAL '!$C$13:$M$343,11,0)</f>
        <v>Porcentaje</v>
      </c>
      <c r="AL245" s="262" t="e">
        <f>VLOOKUP(AA245,'PLAN INDICATIVO ORIGINAL '!$C$13:$M$343,12,0)</f>
        <v>#REF!</v>
      </c>
      <c r="AM245" s="270">
        <f>+AF245*100</f>
        <v>100</v>
      </c>
      <c r="AN245" s="273">
        <f>+AG245</f>
        <v>1</v>
      </c>
      <c r="AO245" s="273">
        <f>+AH245</f>
        <v>1</v>
      </c>
      <c r="AP245" s="273">
        <f>+AI245</f>
        <v>1</v>
      </c>
      <c r="AQ245" s="273">
        <f>+AJ245</f>
        <v>1</v>
      </c>
      <c r="AR245" s="273" t="str">
        <f>+AK245</f>
        <v>Porcentaje</v>
      </c>
      <c r="AS245" s="264" t="s">
        <v>765</v>
      </c>
      <c r="AV245" s="214" t="s">
        <v>739</v>
      </c>
      <c r="AW245" s="214" t="s">
        <v>493</v>
      </c>
      <c r="AX245" s="214" t="s">
        <v>807</v>
      </c>
      <c r="BJ245" s="84"/>
    </row>
    <row r="246" spans="1:62" ht="99" customHeight="1" x14ac:dyDescent="0.25">
      <c r="A246" s="165">
        <v>197</v>
      </c>
      <c r="B246" s="254" t="s">
        <v>823</v>
      </c>
      <c r="C246" s="136" t="s">
        <v>33</v>
      </c>
      <c r="D246" s="255" t="s">
        <v>640</v>
      </c>
      <c r="E246" s="284" t="str">
        <f>+'PLAN INDICATIVO ORIGINAL '!$D$267</f>
        <v>SISTEMA INTEGRAL DE INFORMACIÓN Y COMUNICACIÓN</v>
      </c>
      <c r="F246" s="256" t="str">
        <f>+'PLAN INDICATIVO ORIGINAL '!$D$268</f>
        <v>INFORMACIÓN Y COMUNICACIÓN</v>
      </c>
      <c r="G246" s="256" t="s">
        <v>647</v>
      </c>
      <c r="H246" s="257" t="str">
        <f>+'PLAN INDICATIVO ORIGINAL '!$D$269</f>
        <v>Administrar, promover el uso y apropiación de las tecnologías de la información y las comunicaciones como soporte de la gestión administrativa del sistema penitenciario y carcelario.</v>
      </c>
      <c r="I246" s="257" t="s">
        <v>822</v>
      </c>
      <c r="J246" s="265" t="str">
        <f>+'PLAN INDICATIVO ORIGINAL '!$D$304</f>
        <v>SISIPEC</v>
      </c>
      <c r="K246" s="142"/>
      <c r="L246" s="142"/>
      <c r="M246" s="266"/>
      <c r="N246" s="259"/>
      <c r="O246" s="259"/>
      <c r="P246" s="259"/>
      <c r="Q246" s="259"/>
      <c r="R246" s="259"/>
      <c r="S246" s="259"/>
      <c r="T246" s="259" t="s">
        <v>774</v>
      </c>
      <c r="U246" s="259">
        <f t="shared" ref="U246:Z246" si="457">+N246*100</f>
        <v>0</v>
      </c>
      <c r="V246" s="259">
        <f t="shared" si="457"/>
        <v>0</v>
      </c>
      <c r="W246" s="259">
        <f t="shared" si="457"/>
        <v>0</v>
      </c>
      <c r="X246" s="259">
        <f t="shared" si="457"/>
        <v>0</v>
      </c>
      <c r="Y246" s="259">
        <f t="shared" si="457"/>
        <v>0</v>
      </c>
      <c r="Z246" s="259">
        <f t="shared" si="457"/>
        <v>0</v>
      </c>
      <c r="AA246" s="274"/>
      <c r="AB246" s="274" t="str">
        <f>+'PLAN INDICATIVO ORIGINAL '!D313</f>
        <v>Módulo de salud en el Sistema de Información Penitenciaria y Carcelaria SISIPEC, desarrollado</v>
      </c>
      <c r="AC246" s="275" t="str">
        <f>VLOOKUP(AB246,'PLAN INDICATIVO ORIGINAL '!$D$12:$F$313,3,0)</f>
        <v xml:space="preserve">OFICINA DE SISTEMAS DE INFORMACIÓN </v>
      </c>
      <c r="AD246" s="275" t="str">
        <f>VLOOKUP(AB246,'PLAN INDICATIVO ORIGINAL '!$D$12:$F$313,3,0)</f>
        <v xml:space="preserve">OFICINA DE SISTEMAS DE INFORMACIÓN </v>
      </c>
      <c r="AE246" s="275" t="s">
        <v>807</v>
      </c>
      <c r="AF246" s="268"/>
      <c r="AG246" s="269"/>
      <c r="AH246" s="269"/>
      <c r="AI246" s="269"/>
      <c r="AJ246" s="269"/>
      <c r="AK246" s="269"/>
      <c r="AL246" s="262"/>
      <c r="AM246" s="270"/>
      <c r="AN246" s="270"/>
      <c r="AO246" s="270"/>
      <c r="AP246" s="270"/>
      <c r="AQ246" s="270"/>
      <c r="AR246" s="270"/>
      <c r="AS246" s="264" t="s">
        <v>765</v>
      </c>
      <c r="AW246" s="214" t="s">
        <v>493</v>
      </c>
      <c r="AX246" s="214" t="s">
        <v>807</v>
      </c>
      <c r="BJ246" s="84"/>
    </row>
    <row r="247" spans="1:62" ht="16.5" customHeight="1" x14ac:dyDescent="0.25">
      <c r="C247" s="302"/>
      <c r="D247" s="302"/>
      <c r="E247" s="302"/>
      <c r="F247" s="302"/>
      <c r="G247" s="302"/>
      <c r="H247" s="302"/>
      <c r="I247" s="302"/>
      <c r="J247" s="302"/>
      <c r="K247" s="302"/>
      <c r="L247" s="302"/>
      <c r="M247" s="302"/>
      <c r="N247" s="302"/>
      <c r="O247" s="302"/>
      <c r="P247" s="302"/>
      <c r="Q247" s="302"/>
      <c r="R247" s="302"/>
      <c r="S247" s="302"/>
      <c r="T247" s="302"/>
      <c r="U247" s="302"/>
      <c r="V247" s="302"/>
      <c r="W247" s="302"/>
      <c r="X247" s="302"/>
      <c r="Y247" s="302"/>
      <c r="Z247" s="302"/>
      <c r="AA247" s="302"/>
      <c r="AB247" s="194"/>
      <c r="AC247" s="84"/>
      <c r="AD247" s="84"/>
      <c r="AE247" s="84"/>
      <c r="AF247" s="303"/>
      <c r="BJ247" s="84"/>
    </row>
    <row r="248" spans="1:62" ht="15.75" customHeight="1" x14ac:dyDescent="0.25">
      <c r="C248" s="302"/>
      <c r="D248" s="302"/>
      <c r="E248" s="302"/>
      <c r="F248" s="302"/>
      <c r="G248" s="302"/>
      <c r="H248" s="302"/>
      <c r="I248" s="302"/>
      <c r="J248" s="302"/>
      <c r="K248" s="302"/>
      <c r="L248" s="302"/>
      <c r="M248" s="302"/>
      <c r="N248" s="302"/>
      <c r="O248" s="302"/>
      <c r="P248" s="302"/>
      <c r="Q248" s="302"/>
      <c r="R248" s="302"/>
      <c r="S248" s="302"/>
      <c r="T248" s="302"/>
      <c r="U248" s="302"/>
      <c r="V248" s="302"/>
      <c r="W248" s="302"/>
      <c r="X248" s="302"/>
      <c r="Y248" s="302"/>
      <c r="Z248" s="302"/>
      <c r="AA248" s="302"/>
      <c r="AB248" s="194"/>
      <c r="AC248" s="84"/>
      <c r="AD248" s="84"/>
      <c r="AE248" s="84"/>
      <c r="AF248" s="303"/>
      <c r="BJ248" s="84"/>
    </row>
    <row r="249" spans="1:62" ht="15.75" customHeight="1" x14ac:dyDescent="0.25">
      <c r="C249" s="302"/>
      <c r="D249" s="302"/>
      <c r="E249" s="302"/>
      <c r="F249" s="302"/>
      <c r="G249" s="302"/>
      <c r="H249" s="302"/>
      <c r="I249" s="302"/>
      <c r="J249" s="302"/>
      <c r="K249" s="302"/>
      <c r="L249" s="302"/>
      <c r="M249" s="302"/>
      <c r="N249" s="302"/>
      <c r="O249" s="302"/>
      <c r="P249" s="302"/>
      <c r="Q249" s="302"/>
      <c r="R249" s="302"/>
      <c r="S249" s="302"/>
      <c r="T249" s="302"/>
      <c r="U249" s="302"/>
      <c r="V249" s="302"/>
      <c r="W249" s="302"/>
      <c r="X249" s="302"/>
      <c r="Y249" s="302"/>
      <c r="Z249" s="302"/>
      <c r="AA249" s="302"/>
      <c r="AB249" s="194"/>
      <c r="AC249" s="84"/>
      <c r="AD249" s="84"/>
      <c r="AE249" s="84"/>
      <c r="AF249" s="303"/>
      <c r="BJ249" s="84"/>
    </row>
    <row r="250" spans="1:62" ht="15.75" customHeight="1" x14ac:dyDescent="0.25">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194"/>
      <c r="AC250" s="84"/>
      <c r="AD250" s="84"/>
      <c r="AE250" s="84"/>
      <c r="AF250" s="303"/>
      <c r="BJ250" s="84"/>
    </row>
    <row r="251" spans="1:62" ht="16.5" customHeight="1" x14ac:dyDescent="0.25">
      <c r="C251" s="302"/>
      <c r="D251" s="302"/>
      <c r="E251" s="302"/>
      <c r="F251" s="302"/>
      <c r="G251" s="302"/>
      <c r="H251" s="302"/>
      <c r="I251" s="302"/>
      <c r="J251" s="302"/>
      <c r="K251" s="302"/>
      <c r="L251" s="302"/>
      <c r="M251" s="302"/>
      <c r="N251" s="302"/>
      <c r="O251" s="302"/>
      <c r="P251" s="302"/>
      <c r="Q251" s="302"/>
      <c r="R251" s="302"/>
      <c r="S251" s="302"/>
      <c r="T251" s="302"/>
      <c r="U251" s="302"/>
      <c r="V251" s="302"/>
      <c r="W251" s="302"/>
      <c r="X251" s="302"/>
      <c r="Y251" s="302"/>
      <c r="Z251" s="302"/>
      <c r="AA251" s="302"/>
      <c r="AB251" s="194"/>
      <c r="AC251" s="84"/>
      <c r="AD251" s="84"/>
      <c r="AE251" s="84"/>
      <c r="AF251" s="303"/>
      <c r="BJ251" s="84"/>
    </row>
    <row r="252" spans="1:62" ht="16.5" customHeight="1" x14ac:dyDescent="0.25">
      <c r="C252" s="302"/>
      <c r="D252" s="302"/>
      <c r="E252" s="302"/>
      <c r="F252" s="302"/>
      <c r="G252" s="302"/>
      <c r="H252" s="302"/>
      <c r="I252" s="302"/>
      <c r="J252" s="302"/>
      <c r="K252" s="302"/>
      <c r="L252" s="302"/>
      <c r="M252" s="302"/>
      <c r="N252" s="302"/>
      <c r="O252" s="302"/>
      <c r="P252" s="302"/>
      <c r="Q252" s="302"/>
      <c r="R252" s="302"/>
      <c r="S252" s="302"/>
      <c r="T252" s="302"/>
      <c r="U252" s="302"/>
      <c r="V252" s="302"/>
      <c r="W252" s="302"/>
      <c r="X252" s="302"/>
      <c r="Y252" s="302"/>
      <c r="Z252" s="302"/>
      <c r="AA252" s="302"/>
      <c r="AB252" s="254"/>
      <c r="AC252" s="84"/>
      <c r="AD252" s="84"/>
      <c r="AE252" s="84"/>
      <c r="AF252" s="303"/>
      <c r="BJ252" s="84"/>
    </row>
    <row r="253" spans="1:62" ht="16.5" customHeight="1" x14ac:dyDescent="0.25">
      <c r="B253" s="214" t="s">
        <v>292</v>
      </c>
      <c r="C253" s="302"/>
      <c r="D253" s="302"/>
      <c r="E253" s="302"/>
      <c r="F253" s="302"/>
      <c r="G253" s="302"/>
      <c r="H253" s="302"/>
      <c r="I253" s="302"/>
      <c r="J253" s="302"/>
      <c r="K253" s="302"/>
      <c r="L253" s="302"/>
      <c r="M253" s="302"/>
      <c r="N253" s="302"/>
      <c r="O253" s="302"/>
      <c r="P253" s="302"/>
      <c r="Q253" s="302"/>
      <c r="R253" s="302"/>
      <c r="S253" s="302"/>
      <c r="T253" s="302"/>
      <c r="U253" s="302"/>
      <c r="V253" s="302"/>
      <c r="W253" s="302"/>
      <c r="X253" s="302"/>
      <c r="Y253" s="302"/>
      <c r="Z253" s="302"/>
      <c r="AA253" s="302"/>
      <c r="AB253" s="194"/>
      <c r="AC253" s="84"/>
      <c r="AD253" s="84"/>
      <c r="AE253" s="84"/>
      <c r="AF253" s="303"/>
      <c r="BJ253" s="84"/>
    </row>
    <row r="254" spans="1:62" ht="15.75" customHeight="1" x14ac:dyDescent="0.25">
      <c r="B254" s="214" t="s">
        <v>640</v>
      </c>
      <c r="C254" s="302"/>
      <c r="D254" s="302"/>
      <c r="E254" s="302"/>
      <c r="F254" s="302"/>
      <c r="G254" s="302"/>
      <c r="H254" s="302"/>
      <c r="I254" s="302"/>
      <c r="J254" s="302"/>
      <c r="K254" s="302"/>
      <c r="L254" s="302"/>
      <c r="M254" s="302"/>
      <c r="N254" s="302"/>
      <c r="O254" s="302"/>
      <c r="P254" s="302"/>
      <c r="Q254" s="302"/>
      <c r="R254" s="302"/>
      <c r="S254" s="302"/>
      <c r="T254" s="302"/>
      <c r="U254" s="302"/>
      <c r="V254" s="302"/>
      <c r="W254" s="302"/>
      <c r="X254" s="302"/>
      <c r="Y254" s="302"/>
      <c r="Z254" s="302"/>
      <c r="AA254" s="302"/>
      <c r="AB254" s="194"/>
      <c r="AC254" s="84"/>
      <c r="AD254" s="84"/>
      <c r="AE254" s="84"/>
      <c r="AF254" s="303"/>
      <c r="BJ254" s="84"/>
    </row>
    <row r="255" spans="1:62" ht="15.75" customHeight="1" x14ac:dyDescent="0.25">
      <c r="C255" s="302"/>
      <c r="D255" s="302"/>
      <c r="E255" s="302"/>
      <c r="F255" s="302"/>
      <c r="G255" s="302"/>
      <c r="H255" s="302"/>
      <c r="I255" s="302"/>
      <c r="J255" s="302"/>
      <c r="K255" s="302"/>
      <c r="L255" s="302"/>
      <c r="M255" s="302"/>
      <c r="N255" s="302"/>
      <c r="O255" s="302"/>
      <c r="P255" s="302"/>
      <c r="Q255" s="302"/>
      <c r="R255" s="302"/>
      <c r="S255" s="302"/>
      <c r="T255" s="302"/>
      <c r="U255" s="302"/>
      <c r="V255" s="302"/>
      <c r="W255" s="302"/>
      <c r="X255" s="302"/>
      <c r="Y255" s="302"/>
      <c r="Z255" s="302"/>
      <c r="AA255" s="302"/>
      <c r="AB255" s="194"/>
      <c r="AC255" s="84"/>
      <c r="AD255" s="84"/>
      <c r="AE255" s="84"/>
      <c r="AF255" s="303"/>
      <c r="BJ255" s="84"/>
    </row>
    <row r="256" spans="1:62" ht="15.75" customHeight="1" x14ac:dyDescent="0.25">
      <c r="C256" s="302"/>
      <c r="D256" s="302"/>
      <c r="E256" s="302"/>
      <c r="F256" s="302"/>
      <c r="G256" s="302"/>
      <c r="H256" s="302"/>
      <c r="I256" s="302"/>
      <c r="J256" s="302"/>
      <c r="K256" s="302"/>
      <c r="L256" s="302"/>
      <c r="M256" s="302"/>
      <c r="N256" s="302"/>
      <c r="O256" s="302"/>
      <c r="P256" s="302"/>
      <c r="Q256" s="302"/>
      <c r="R256" s="302"/>
      <c r="S256" s="302"/>
      <c r="T256" s="302"/>
      <c r="U256" s="302"/>
      <c r="V256" s="302"/>
      <c r="W256" s="302"/>
      <c r="X256" s="302"/>
      <c r="Y256" s="302"/>
      <c r="Z256" s="302"/>
      <c r="AA256" s="302"/>
      <c r="AB256" s="194"/>
      <c r="AC256" s="84"/>
      <c r="AD256" s="84"/>
      <c r="AE256" s="84"/>
      <c r="AF256" s="303"/>
      <c r="BJ256" s="84"/>
    </row>
    <row r="257" spans="3:62" ht="15.75" customHeight="1" x14ac:dyDescent="0.25">
      <c r="C257" s="302"/>
      <c r="D257" s="302"/>
      <c r="E257" s="302"/>
      <c r="F257" s="302"/>
      <c r="G257" s="302"/>
      <c r="H257" s="302"/>
      <c r="I257" s="302"/>
      <c r="J257" s="302"/>
      <c r="K257" s="302"/>
      <c r="L257" s="302"/>
      <c r="M257" s="302"/>
      <c r="N257" s="302"/>
      <c r="O257" s="302"/>
      <c r="P257" s="302"/>
      <c r="Q257" s="302"/>
      <c r="R257" s="302"/>
      <c r="S257" s="302"/>
      <c r="T257" s="302"/>
      <c r="U257" s="302"/>
      <c r="V257" s="302"/>
      <c r="W257" s="302"/>
      <c r="X257" s="302"/>
      <c r="Y257" s="302"/>
      <c r="Z257" s="302"/>
      <c r="AA257" s="302"/>
      <c r="AB257" s="194"/>
      <c r="AC257" s="84"/>
      <c r="AD257" s="84"/>
      <c r="AE257" s="84"/>
      <c r="AF257" s="303"/>
      <c r="BJ257" s="84"/>
    </row>
    <row r="258" spans="3:62" ht="15.75" customHeight="1" x14ac:dyDescent="0.25">
      <c r="C258" s="302"/>
      <c r="D258" s="302"/>
      <c r="E258" s="302"/>
      <c r="F258" s="302"/>
      <c r="G258" s="302"/>
      <c r="H258" s="302"/>
      <c r="I258" s="302"/>
      <c r="J258" s="302"/>
      <c r="K258" s="302"/>
      <c r="L258" s="302"/>
      <c r="M258" s="302"/>
      <c r="N258" s="302"/>
      <c r="O258" s="302"/>
      <c r="P258" s="302"/>
      <c r="Q258" s="302"/>
      <c r="R258" s="302"/>
      <c r="S258" s="302"/>
      <c r="T258" s="302"/>
      <c r="U258" s="302"/>
      <c r="V258" s="302"/>
      <c r="W258" s="302"/>
      <c r="X258" s="302"/>
      <c r="Y258" s="302"/>
      <c r="Z258" s="302"/>
      <c r="AA258" s="302"/>
      <c r="AB258" s="194"/>
      <c r="AC258" s="84"/>
      <c r="AD258" s="84"/>
      <c r="AE258" s="84"/>
      <c r="AF258" s="303"/>
      <c r="BJ258" s="84"/>
    </row>
    <row r="259" spans="3:62" ht="15.75" customHeight="1" x14ac:dyDescent="0.25">
      <c r="C259" s="302"/>
      <c r="D259" s="302"/>
      <c r="E259" s="302"/>
      <c r="F259" s="302"/>
      <c r="G259" s="302"/>
      <c r="H259" s="302"/>
      <c r="I259" s="302"/>
      <c r="J259" s="302"/>
      <c r="K259" s="302"/>
      <c r="L259" s="302"/>
      <c r="M259" s="302"/>
      <c r="N259" s="302"/>
      <c r="O259" s="302"/>
      <c r="P259" s="302"/>
      <c r="Q259" s="302"/>
      <c r="R259" s="302"/>
      <c r="S259" s="302"/>
      <c r="T259" s="302"/>
      <c r="U259" s="302"/>
      <c r="V259" s="302"/>
      <c r="W259" s="302"/>
      <c r="X259" s="302"/>
      <c r="Y259" s="302"/>
      <c r="Z259" s="302"/>
      <c r="AA259" s="302"/>
      <c r="AB259" s="194"/>
      <c r="AC259" s="84"/>
      <c r="AD259" s="84"/>
      <c r="AE259" s="84"/>
      <c r="AF259" s="303"/>
      <c r="BJ259" s="84"/>
    </row>
    <row r="260" spans="3:62" ht="15.75" customHeight="1" x14ac:dyDescent="0.25">
      <c r="C260" s="302"/>
      <c r="D260" s="302"/>
      <c r="E260" s="302"/>
      <c r="F260" s="302"/>
      <c r="G260" s="302"/>
      <c r="H260" s="302"/>
      <c r="I260" s="302"/>
      <c r="J260" s="302"/>
      <c r="K260" s="302"/>
      <c r="L260" s="302"/>
      <c r="M260" s="302"/>
      <c r="N260" s="302"/>
      <c r="O260" s="302"/>
      <c r="P260" s="302"/>
      <c r="Q260" s="302"/>
      <c r="R260" s="302"/>
      <c r="S260" s="302"/>
      <c r="T260" s="302"/>
      <c r="U260" s="302"/>
      <c r="V260" s="302"/>
      <c r="W260" s="302"/>
      <c r="X260" s="302"/>
      <c r="Y260" s="302"/>
      <c r="Z260" s="302"/>
      <c r="AA260" s="302"/>
      <c r="AB260" s="194"/>
      <c r="AC260" s="84"/>
      <c r="AD260" s="84"/>
      <c r="AE260" s="84"/>
      <c r="AF260" s="303"/>
      <c r="BJ260" s="84"/>
    </row>
    <row r="261" spans="3:62" ht="15.75" customHeight="1" x14ac:dyDescent="0.25">
      <c r="C261" s="302"/>
      <c r="D261" s="302"/>
      <c r="E261" s="302"/>
      <c r="F261" s="302"/>
      <c r="G261" s="302"/>
      <c r="H261" s="302"/>
      <c r="I261" s="302"/>
      <c r="J261" s="302"/>
      <c r="K261" s="302"/>
      <c r="L261" s="302"/>
      <c r="M261" s="302"/>
      <c r="N261" s="302"/>
      <c r="O261" s="302"/>
      <c r="P261" s="302"/>
      <c r="Q261" s="302"/>
      <c r="R261" s="302"/>
      <c r="S261" s="302"/>
      <c r="T261" s="302"/>
      <c r="U261" s="302"/>
      <c r="V261" s="302"/>
      <c r="W261" s="302"/>
      <c r="X261" s="302"/>
      <c r="Y261" s="302"/>
      <c r="Z261" s="302"/>
      <c r="AA261" s="302"/>
      <c r="AB261" s="194"/>
      <c r="AC261" s="84"/>
      <c r="AD261" s="84"/>
      <c r="AE261" s="84"/>
      <c r="AF261" s="303"/>
      <c r="BJ261" s="84"/>
    </row>
    <row r="262" spans="3:62" ht="15.75" customHeight="1" x14ac:dyDescent="0.25">
      <c r="C262" s="302"/>
      <c r="D262" s="302"/>
      <c r="E262" s="302"/>
      <c r="F262" s="302"/>
      <c r="G262" s="302"/>
      <c r="H262" s="302"/>
      <c r="I262" s="302"/>
      <c r="J262" s="302"/>
      <c r="K262" s="302"/>
      <c r="L262" s="302"/>
      <c r="M262" s="302"/>
      <c r="N262" s="302"/>
      <c r="O262" s="302"/>
      <c r="P262" s="302"/>
      <c r="Q262" s="302"/>
      <c r="R262" s="302"/>
      <c r="S262" s="302"/>
      <c r="T262" s="302"/>
      <c r="U262" s="302"/>
      <c r="V262" s="302"/>
      <c r="W262" s="302"/>
      <c r="X262" s="302"/>
      <c r="Y262" s="302"/>
      <c r="Z262" s="302"/>
      <c r="AA262" s="302"/>
      <c r="AB262" s="194"/>
      <c r="AC262" s="84"/>
      <c r="AD262" s="84"/>
      <c r="AE262" s="84"/>
      <c r="AF262" s="303"/>
      <c r="BJ262" s="84"/>
    </row>
    <row r="263" spans="3:62" ht="15.75" customHeight="1" x14ac:dyDescent="0.25">
      <c r="C263" s="302"/>
      <c r="D263" s="302"/>
      <c r="E263" s="302"/>
      <c r="F263" s="302"/>
      <c r="G263" s="302"/>
      <c r="H263" s="302"/>
      <c r="I263" s="302"/>
      <c r="J263" s="302"/>
      <c r="K263" s="302"/>
      <c r="L263" s="302"/>
      <c r="M263" s="302"/>
      <c r="N263" s="302"/>
      <c r="O263" s="302"/>
      <c r="P263" s="302"/>
      <c r="Q263" s="302"/>
      <c r="R263" s="302"/>
      <c r="S263" s="302"/>
      <c r="T263" s="302"/>
      <c r="U263" s="302"/>
      <c r="V263" s="302"/>
      <c r="W263" s="302"/>
      <c r="X263" s="302"/>
      <c r="Y263" s="302"/>
      <c r="Z263" s="302"/>
      <c r="AA263" s="302"/>
      <c r="AB263" s="194"/>
      <c r="AC263" s="84"/>
      <c r="AD263" s="84"/>
      <c r="AE263" s="84"/>
      <c r="AF263" s="303"/>
      <c r="BJ263" s="84"/>
    </row>
    <row r="264" spans="3:62" ht="15.75" customHeight="1" x14ac:dyDescent="0.25">
      <c r="C264" s="302"/>
      <c r="D264" s="302"/>
      <c r="E264" s="302"/>
      <c r="F264" s="302"/>
      <c r="G264" s="302"/>
      <c r="H264" s="302"/>
      <c r="I264" s="302"/>
      <c r="J264" s="302"/>
      <c r="K264" s="302"/>
      <c r="L264" s="302"/>
      <c r="M264" s="302"/>
      <c r="N264" s="302"/>
      <c r="O264" s="302"/>
      <c r="P264" s="302"/>
      <c r="Q264" s="302"/>
      <c r="R264" s="302"/>
      <c r="S264" s="302"/>
      <c r="T264" s="302"/>
      <c r="U264" s="302"/>
      <c r="V264" s="302"/>
      <c r="W264" s="302"/>
      <c r="X264" s="302"/>
      <c r="Y264" s="302"/>
      <c r="Z264" s="302"/>
      <c r="AA264" s="302"/>
      <c r="AB264" s="194"/>
      <c r="AC264" s="84"/>
      <c r="AD264" s="84"/>
      <c r="AE264" s="84"/>
      <c r="AF264" s="303"/>
      <c r="BJ264" s="84"/>
    </row>
    <row r="265" spans="3:62" ht="15.75" customHeight="1" x14ac:dyDescent="0.25">
      <c r="C265" s="302"/>
      <c r="D265" s="302"/>
      <c r="E265" s="302"/>
      <c r="F265" s="302"/>
      <c r="G265" s="302"/>
      <c r="H265" s="302"/>
      <c r="I265" s="302"/>
      <c r="J265" s="302"/>
      <c r="K265" s="302"/>
      <c r="L265" s="302"/>
      <c r="M265" s="302"/>
      <c r="N265" s="302"/>
      <c r="O265" s="302"/>
      <c r="P265" s="302"/>
      <c r="Q265" s="302"/>
      <c r="R265" s="302"/>
      <c r="S265" s="302"/>
      <c r="T265" s="302"/>
      <c r="U265" s="302"/>
      <c r="V265" s="302"/>
      <c r="W265" s="302"/>
      <c r="X265" s="302"/>
      <c r="Y265" s="302"/>
      <c r="Z265" s="302"/>
      <c r="AA265" s="302"/>
      <c r="AB265" s="194"/>
      <c r="AC265" s="84"/>
      <c r="AD265" s="84"/>
      <c r="AE265" s="84"/>
      <c r="AF265" s="303"/>
      <c r="BJ265" s="84"/>
    </row>
    <row r="266" spans="3:62" ht="15.75" customHeight="1" x14ac:dyDescent="0.25">
      <c r="C266" s="302"/>
      <c r="D266" s="302"/>
      <c r="E266" s="302"/>
      <c r="F266" s="302"/>
      <c r="G266" s="302"/>
      <c r="H266" s="302"/>
      <c r="I266" s="302"/>
      <c r="J266" s="302"/>
      <c r="K266" s="302"/>
      <c r="L266" s="302"/>
      <c r="M266" s="302"/>
      <c r="N266" s="302"/>
      <c r="O266" s="302"/>
      <c r="P266" s="302"/>
      <c r="Q266" s="302"/>
      <c r="R266" s="302"/>
      <c r="S266" s="302"/>
      <c r="T266" s="302"/>
      <c r="U266" s="302"/>
      <c r="V266" s="302"/>
      <c r="W266" s="302"/>
      <c r="X266" s="302"/>
      <c r="Y266" s="302"/>
      <c r="Z266" s="302"/>
      <c r="AA266" s="302"/>
      <c r="AB266" s="194"/>
      <c r="AC266" s="84"/>
      <c r="AD266" s="84"/>
      <c r="AE266" s="84"/>
      <c r="AF266" s="303"/>
      <c r="BJ266" s="84"/>
    </row>
    <row r="267" spans="3:62" ht="15.75" customHeight="1" x14ac:dyDescent="0.25">
      <c r="C267" s="302"/>
      <c r="D267" s="302"/>
      <c r="E267" s="302"/>
      <c r="F267" s="302"/>
      <c r="G267" s="302"/>
      <c r="H267" s="302"/>
      <c r="I267" s="302"/>
      <c r="J267" s="302"/>
      <c r="K267" s="302"/>
      <c r="L267" s="302"/>
      <c r="M267" s="302"/>
      <c r="N267" s="302"/>
      <c r="O267" s="302"/>
      <c r="P267" s="302"/>
      <c r="Q267" s="302"/>
      <c r="R267" s="302"/>
      <c r="S267" s="302"/>
      <c r="T267" s="302"/>
      <c r="U267" s="302"/>
      <c r="V267" s="302"/>
      <c r="W267" s="302"/>
      <c r="X267" s="302"/>
      <c r="Y267" s="302"/>
      <c r="Z267" s="302"/>
      <c r="AA267" s="302"/>
      <c r="AB267" s="194"/>
      <c r="AC267" s="84"/>
      <c r="AD267" s="84"/>
      <c r="AE267" s="84"/>
      <c r="AF267" s="303"/>
      <c r="BJ267" s="84"/>
    </row>
    <row r="268" spans="3:62" ht="15.75" customHeight="1" x14ac:dyDescent="0.25">
      <c r="C268" s="302"/>
      <c r="D268" s="302"/>
      <c r="E268" s="302"/>
      <c r="F268" s="302"/>
      <c r="G268" s="302"/>
      <c r="H268" s="302"/>
      <c r="I268" s="302"/>
      <c r="J268" s="302"/>
      <c r="K268" s="302"/>
      <c r="L268" s="302"/>
      <c r="M268" s="302"/>
      <c r="N268" s="302"/>
      <c r="O268" s="302"/>
      <c r="P268" s="302"/>
      <c r="Q268" s="302"/>
      <c r="R268" s="302"/>
      <c r="S268" s="302"/>
      <c r="T268" s="302"/>
      <c r="U268" s="302"/>
      <c r="V268" s="302"/>
      <c r="W268" s="302"/>
      <c r="X268" s="302"/>
      <c r="Y268" s="302"/>
      <c r="Z268" s="302"/>
      <c r="AA268" s="302"/>
      <c r="AB268" s="194"/>
      <c r="AC268" s="84"/>
      <c r="AD268" s="84"/>
      <c r="AE268" s="84"/>
      <c r="AF268" s="303"/>
      <c r="BJ268" s="84"/>
    </row>
    <row r="269" spans="3:62" ht="15.75" customHeight="1" x14ac:dyDescent="0.25">
      <c r="C269" s="302"/>
      <c r="D269" s="302"/>
      <c r="E269" s="302"/>
      <c r="F269" s="302"/>
      <c r="G269" s="302"/>
      <c r="H269" s="302"/>
      <c r="I269" s="302"/>
      <c r="J269" s="302"/>
      <c r="K269" s="302"/>
      <c r="L269" s="302"/>
      <c r="M269" s="302"/>
      <c r="N269" s="302"/>
      <c r="O269" s="302"/>
      <c r="P269" s="302"/>
      <c r="Q269" s="302"/>
      <c r="R269" s="302"/>
      <c r="S269" s="302"/>
      <c r="T269" s="302"/>
      <c r="U269" s="302"/>
      <c r="V269" s="302"/>
      <c r="W269" s="302"/>
      <c r="X269" s="302"/>
      <c r="Y269" s="302"/>
      <c r="Z269" s="302"/>
      <c r="AA269" s="302"/>
      <c r="AB269" s="194"/>
      <c r="AC269" s="84"/>
      <c r="AD269" s="84"/>
      <c r="AE269" s="84"/>
      <c r="AF269" s="303"/>
      <c r="BJ269" s="84"/>
    </row>
    <row r="270" spans="3:62" ht="15.75" customHeight="1" x14ac:dyDescent="0.25">
      <c r="C270" s="302"/>
      <c r="D270" s="302"/>
      <c r="E270" s="302"/>
      <c r="F270" s="302"/>
      <c r="G270" s="302"/>
      <c r="H270" s="302"/>
      <c r="I270" s="302"/>
      <c r="J270" s="302"/>
      <c r="K270" s="302"/>
      <c r="L270" s="302"/>
      <c r="M270" s="302"/>
      <c r="N270" s="302"/>
      <c r="O270" s="302"/>
      <c r="P270" s="302"/>
      <c r="Q270" s="302"/>
      <c r="R270" s="302"/>
      <c r="S270" s="302"/>
      <c r="T270" s="302"/>
      <c r="U270" s="302"/>
      <c r="V270" s="302"/>
      <c r="W270" s="302"/>
      <c r="X270" s="302"/>
      <c r="Y270" s="302"/>
      <c r="Z270" s="302"/>
      <c r="AA270" s="302"/>
      <c r="AB270" s="194"/>
      <c r="AC270" s="84"/>
      <c r="AD270" s="84"/>
      <c r="AE270" s="84"/>
      <c r="AF270" s="303"/>
      <c r="BJ270" s="84"/>
    </row>
    <row r="271" spans="3:62" ht="15.75" customHeight="1" x14ac:dyDescent="0.25">
      <c r="C271" s="302"/>
      <c r="D271" s="302"/>
      <c r="E271" s="302"/>
      <c r="F271" s="302"/>
      <c r="G271" s="302"/>
      <c r="H271" s="302"/>
      <c r="I271" s="302"/>
      <c r="J271" s="302"/>
      <c r="K271" s="302"/>
      <c r="L271" s="302"/>
      <c r="M271" s="302"/>
      <c r="N271" s="302"/>
      <c r="O271" s="302"/>
      <c r="P271" s="302"/>
      <c r="Q271" s="302"/>
      <c r="R271" s="302"/>
      <c r="S271" s="302"/>
      <c r="T271" s="302"/>
      <c r="U271" s="302"/>
      <c r="V271" s="302"/>
      <c r="W271" s="302"/>
      <c r="X271" s="302"/>
      <c r="Y271" s="302"/>
      <c r="Z271" s="302"/>
      <c r="AA271" s="302"/>
      <c r="AB271" s="194"/>
      <c r="AC271" s="84"/>
      <c r="AD271" s="84"/>
      <c r="AE271" s="84"/>
      <c r="AF271" s="303"/>
      <c r="BJ271" s="84"/>
    </row>
    <row r="272" spans="3:62" ht="15.75" customHeight="1" x14ac:dyDescent="0.25">
      <c r="C272" s="302"/>
      <c r="D272" s="302"/>
      <c r="E272" s="302"/>
      <c r="F272" s="302"/>
      <c r="G272" s="302"/>
      <c r="H272" s="302"/>
      <c r="I272" s="302"/>
      <c r="J272" s="302"/>
      <c r="K272" s="302"/>
      <c r="L272" s="302"/>
      <c r="M272" s="302"/>
      <c r="N272" s="302"/>
      <c r="O272" s="302"/>
      <c r="P272" s="302"/>
      <c r="Q272" s="302"/>
      <c r="R272" s="302"/>
      <c r="S272" s="302"/>
      <c r="T272" s="302"/>
      <c r="U272" s="302"/>
      <c r="V272" s="302"/>
      <c r="W272" s="302"/>
      <c r="X272" s="302"/>
      <c r="Y272" s="302"/>
      <c r="Z272" s="302"/>
      <c r="AA272" s="302"/>
      <c r="AB272" s="194"/>
      <c r="AC272" s="84"/>
      <c r="AD272" s="84"/>
      <c r="AE272" s="84"/>
      <c r="AF272" s="303"/>
      <c r="BJ272" s="84"/>
    </row>
    <row r="273" spans="3:62" ht="15.75" customHeight="1" x14ac:dyDescent="0.25">
      <c r="C273" s="302"/>
      <c r="D273" s="302"/>
      <c r="E273" s="302"/>
      <c r="F273" s="302"/>
      <c r="G273" s="302"/>
      <c r="H273" s="302"/>
      <c r="I273" s="302"/>
      <c r="J273" s="302"/>
      <c r="K273" s="302"/>
      <c r="L273" s="302"/>
      <c r="M273" s="302"/>
      <c r="N273" s="302"/>
      <c r="O273" s="302"/>
      <c r="P273" s="302"/>
      <c r="Q273" s="302"/>
      <c r="R273" s="302"/>
      <c r="S273" s="302"/>
      <c r="T273" s="302"/>
      <c r="U273" s="302"/>
      <c r="V273" s="302"/>
      <c r="W273" s="302"/>
      <c r="X273" s="302"/>
      <c r="Y273" s="302"/>
      <c r="Z273" s="302"/>
      <c r="AA273" s="302"/>
      <c r="AB273" s="194"/>
      <c r="AC273" s="84"/>
      <c r="AD273" s="84"/>
      <c r="AE273" s="84"/>
      <c r="AF273" s="303"/>
      <c r="BJ273" s="84"/>
    </row>
    <row r="274" spans="3:62" ht="15.75" customHeight="1" x14ac:dyDescent="0.25">
      <c r="C274" s="302"/>
      <c r="D274" s="302"/>
      <c r="E274" s="302"/>
      <c r="F274" s="302"/>
      <c r="G274" s="302"/>
      <c r="H274" s="302"/>
      <c r="I274" s="302"/>
      <c r="J274" s="302"/>
      <c r="K274" s="302"/>
      <c r="L274" s="302"/>
      <c r="M274" s="302"/>
      <c r="N274" s="302"/>
      <c r="O274" s="302"/>
      <c r="P274" s="302"/>
      <c r="Q274" s="302"/>
      <c r="R274" s="302"/>
      <c r="S274" s="302"/>
      <c r="T274" s="302"/>
      <c r="U274" s="302"/>
      <c r="V274" s="302"/>
      <c r="W274" s="302"/>
      <c r="X274" s="302"/>
      <c r="Y274" s="302"/>
      <c r="Z274" s="302"/>
      <c r="AA274" s="302"/>
      <c r="AB274" s="194"/>
      <c r="AC274" s="84"/>
      <c r="AD274" s="84"/>
      <c r="AE274" s="84"/>
      <c r="AF274" s="303"/>
      <c r="BJ274" s="84"/>
    </row>
    <row r="275" spans="3:62" ht="15.75" customHeight="1" x14ac:dyDescent="0.25">
      <c r="C275" s="302"/>
      <c r="D275" s="302"/>
      <c r="E275" s="302"/>
      <c r="F275" s="302"/>
      <c r="G275" s="302"/>
      <c r="H275" s="302"/>
      <c r="I275" s="302"/>
      <c r="J275" s="302"/>
      <c r="K275" s="302"/>
      <c r="L275" s="302"/>
      <c r="M275" s="302"/>
      <c r="N275" s="302"/>
      <c r="O275" s="302"/>
      <c r="P275" s="302"/>
      <c r="Q275" s="302"/>
      <c r="R275" s="302"/>
      <c r="S275" s="302"/>
      <c r="T275" s="302"/>
      <c r="U275" s="302"/>
      <c r="V275" s="302"/>
      <c r="W275" s="302"/>
      <c r="X275" s="302"/>
      <c r="Y275" s="302"/>
      <c r="Z275" s="302"/>
      <c r="AA275" s="302"/>
      <c r="AB275" s="194"/>
      <c r="AC275" s="84"/>
      <c r="AD275" s="84"/>
      <c r="AE275" s="84"/>
      <c r="AF275" s="303"/>
      <c r="BJ275" s="84"/>
    </row>
    <row r="276" spans="3:62" ht="15.75" customHeight="1" x14ac:dyDescent="0.25">
      <c r="C276" s="302"/>
      <c r="D276" s="302"/>
      <c r="E276" s="302"/>
      <c r="F276" s="302"/>
      <c r="G276" s="302"/>
      <c r="H276" s="302"/>
      <c r="I276" s="302"/>
      <c r="J276" s="302"/>
      <c r="K276" s="302"/>
      <c r="L276" s="302"/>
      <c r="M276" s="302"/>
      <c r="N276" s="302"/>
      <c r="O276" s="302"/>
      <c r="P276" s="302"/>
      <c r="Q276" s="302"/>
      <c r="R276" s="302"/>
      <c r="S276" s="302"/>
      <c r="T276" s="302"/>
      <c r="U276" s="302"/>
      <c r="V276" s="302"/>
      <c r="W276" s="302"/>
      <c r="X276" s="302"/>
      <c r="Y276" s="302"/>
      <c r="Z276" s="302"/>
      <c r="AA276" s="302"/>
      <c r="AB276" s="194"/>
      <c r="AC276" s="84"/>
      <c r="AD276" s="84"/>
      <c r="AE276" s="84"/>
      <c r="AF276" s="303"/>
      <c r="BJ276" s="84"/>
    </row>
    <row r="277" spans="3:62" ht="15.75" customHeight="1" x14ac:dyDescent="0.25">
      <c r="C277" s="302"/>
      <c r="D277" s="302"/>
      <c r="E277" s="302"/>
      <c r="F277" s="302"/>
      <c r="G277" s="302"/>
      <c r="H277" s="302"/>
      <c r="I277" s="302"/>
      <c r="J277" s="302"/>
      <c r="K277" s="302"/>
      <c r="L277" s="302"/>
      <c r="M277" s="302"/>
      <c r="N277" s="302"/>
      <c r="O277" s="302"/>
      <c r="P277" s="302"/>
      <c r="Q277" s="302"/>
      <c r="R277" s="302"/>
      <c r="S277" s="302"/>
      <c r="T277" s="302"/>
      <c r="U277" s="302"/>
      <c r="V277" s="302"/>
      <c r="W277" s="302"/>
      <c r="X277" s="302"/>
      <c r="Y277" s="302"/>
      <c r="Z277" s="302"/>
      <c r="AA277" s="302"/>
      <c r="AB277" s="194"/>
      <c r="AC277" s="84"/>
      <c r="AD277" s="84"/>
      <c r="AE277" s="84"/>
      <c r="AF277" s="303"/>
      <c r="BJ277" s="84"/>
    </row>
    <row r="278" spans="3:62" ht="15.75" customHeight="1" x14ac:dyDescent="0.25">
      <c r="C278" s="302"/>
      <c r="D278" s="302"/>
      <c r="E278" s="302"/>
      <c r="F278" s="302"/>
      <c r="G278" s="302"/>
      <c r="H278" s="302"/>
      <c r="I278" s="302"/>
      <c r="J278" s="302"/>
      <c r="K278" s="302"/>
      <c r="L278" s="302"/>
      <c r="M278" s="302"/>
      <c r="N278" s="302"/>
      <c r="O278" s="302"/>
      <c r="P278" s="302"/>
      <c r="Q278" s="302"/>
      <c r="R278" s="302"/>
      <c r="S278" s="302"/>
      <c r="T278" s="302"/>
      <c r="U278" s="302"/>
      <c r="V278" s="302"/>
      <c r="W278" s="302"/>
      <c r="X278" s="302"/>
      <c r="Y278" s="302"/>
      <c r="Z278" s="302"/>
      <c r="AA278" s="302"/>
      <c r="AB278" s="194"/>
      <c r="AC278" s="84"/>
      <c r="AD278" s="84"/>
      <c r="AE278" s="84"/>
      <c r="AF278" s="303"/>
      <c r="BJ278" s="84"/>
    </row>
    <row r="279" spans="3:62" ht="15.75" customHeight="1" x14ac:dyDescent="0.25">
      <c r="C279" s="302"/>
      <c r="D279" s="302"/>
      <c r="E279" s="302"/>
      <c r="F279" s="302"/>
      <c r="G279" s="302"/>
      <c r="H279" s="302"/>
      <c r="I279" s="302"/>
      <c r="J279" s="302"/>
      <c r="K279" s="302"/>
      <c r="L279" s="302"/>
      <c r="M279" s="302"/>
      <c r="N279" s="302"/>
      <c r="O279" s="302"/>
      <c r="P279" s="302"/>
      <c r="Q279" s="302"/>
      <c r="R279" s="302"/>
      <c r="S279" s="302"/>
      <c r="T279" s="302"/>
      <c r="U279" s="302"/>
      <c r="V279" s="302"/>
      <c r="W279" s="302"/>
      <c r="X279" s="302"/>
      <c r="Y279" s="302"/>
      <c r="Z279" s="302"/>
      <c r="AA279" s="302"/>
      <c r="AB279" s="194"/>
      <c r="AC279" s="84"/>
      <c r="AD279" s="84"/>
      <c r="AE279" s="84"/>
      <c r="AF279" s="303"/>
      <c r="BJ279" s="84"/>
    </row>
    <row r="280" spans="3:62" ht="15.75" customHeight="1" x14ac:dyDescent="0.25">
      <c r="C280" s="302"/>
      <c r="D280" s="302"/>
      <c r="E280" s="302"/>
      <c r="F280" s="302"/>
      <c r="G280" s="302"/>
      <c r="H280" s="302"/>
      <c r="I280" s="302"/>
      <c r="J280" s="302"/>
      <c r="K280" s="302"/>
      <c r="L280" s="302"/>
      <c r="M280" s="302"/>
      <c r="N280" s="302"/>
      <c r="O280" s="302"/>
      <c r="P280" s="302"/>
      <c r="Q280" s="302"/>
      <c r="R280" s="302"/>
      <c r="S280" s="302"/>
      <c r="T280" s="302"/>
      <c r="U280" s="302"/>
      <c r="V280" s="302"/>
      <c r="W280" s="302"/>
      <c r="X280" s="302"/>
      <c r="Y280" s="302"/>
      <c r="Z280" s="302"/>
      <c r="AA280" s="302"/>
      <c r="AB280" s="194"/>
      <c r="AC280" s="84"/>
      <c r="AD280" s="84"/>
      <c r="AE280" s="84"/>
      <c r="AF280" s="303"/>
      <c r="BJ280" s="84"/>
    </row>
    <row r="281" spans="3:62" ht="15.75" customHeight="1" x14ac:dyDescent="0.25">
      <c r="C281" s="302"/>
      <c r="D281" s="302"/>
      <c r="E281" s="302"/>
      <c r="F281" s="302"/>
      <c r="G281" s="302"/>
      <c r="H281" s="302"/>
      <c r="I281" s="302"/>
      <c r="J281" s="302"/>
      <c r="K281" s="302"/>
      <c r="L281" s="302"/>
      <c r="M281" s="302"/>
      <c r="N281" s="302"/>
      <c r="O281" s="302"/>
      <c r="P281" s="302"/>
      <c r="Q281" s="302"/>
      <c r="R281" s="302"/>
      <c r="S281" s="302"/>
      <c r="T281" s="302"/>
      <c r="U281" s="302"/>
      <c r="V281" s="302"/>
      <c r="W281" s="302"/>
      <c r="X281" s="302"/>
      <c r="Y281" s="302"/>
      <c r="Z281" s="302"/>
      <c r="AA281" s="302"/>
      <c r="AB281" s="194"/>
      <c r="AC281" s="84"/>
      <c r="AD281" s="84"/>
      <c r="AE281" s="84"/>
      <c r="AF281" s="303"/>
      <c r="BJ281" s="84"/>
    </row>
    <row r="282" spans="3:62" ht="15.75" customHeight="1" x14ac:dyDescent="0.25">
      <c r="C282" s="302"/>
      <c r="D282" s="302"/>
      <c r="E282" s="302"/>
      <c r="F282" s="302"/>
      <c r="G282" s="302"/>
      <c r="H282" s="302"/>
      <c r="I282" s="302"/>
      <c r="J282" s="302"/>
      <c r="K282" s="302"/>
      <c r="L282" s="302"/>
      <c r="M282" s="302"/>
      <c r="N282" s="302"/>
      <c r="O282" s="302"/>
      <c r="P282" s="302"/>
      <c r="Q282" s="302"/>
      <c r="R282" s="302"/>
      <c r="S282" s="302"/>
      <c r="T282" s="302"/>
      <c r="U282" s="302"/>
      <c r="V282" s="302"/>
      <c r="W282" s="302"/>
      <c r="X282" s="302"/>
      <c r="Y282" s="302"/>
      <c r="Z282" s="302"/>
      <c r="AA282" s="302"/>
      <c r="AB282" s="194"/>
      <c r="AC282" s="84"/>
      <c r="AD282" s="84"/>
      <c r="AE282" s="84"/>
      <c r="AF282" s="303"/>
      <c r="BJ282" s="84"/>
    </row>
    <row r="283" spans="3:62" ht="15.75" customHeight="1" x14ac:dyDescent="0.25">
      <c r="C283" s="302"/>
      <c r="D283" s="302"/>
      <c r="E283" s="302"/>
      <c r="F283" s="302"/>
      <c r="G283" s="302"/>
      <c r="H283" s="302"/>
      <c r="I283" s="302"/>
      <c r="J283" s="302"/>
      <c r="K283" s="302"/>
      <c r="L283" s="302"/>
      <c r="M283" s="302"/>
      <c r="N283" s="302"/>
      <c r="O283" s="302"/>
      <c r="P283" s="302"/>
      <c r="Q283" s="302"/>
      <c r="R283" s="302"/>
      <c r="S283" s="302"/>
      <c r="T283" s="302"/>
      <c r="U283" s="302"/>
      <c r="V283" s="302"/>
      <c r="W283" s="302"/>
      <c r="X283" s="302"/>
      <c r="Y283" s="302"/>
      <c r="Z283" s="302"/>
      <c r="AA283" s="302"/>
      <c r="AB283" s="194"/>
      <c r="AC283" s="84"/>
      <c r="AD283" s="84"/>
      <c r="AE283" s="84"/>
      <c r="AF283" s="303"/>
      <c r="BJ283" s="84"/>
    </row>
    <row r="284" spans="3:62" ht="15.75" customHeight="1" x14ac:dyDescent="0.25">
      <c r="C284" s="302"/>
      <c r="D284" s="302"/>
      <c r="E284" s="302"/>
      <c r="F284" s="302"/>
      <c r="G284" s="302"/>
      <c r="H284" s="302"/>
      <c r="I284" s="302"/>
      <c r="J284" s="302"/>
      <c r="K284" s="302"/>
      <c r="L284" s="302"/>
      <c r="M284" s="302"/>
      <c r="N284" s="302"/>
      <c r="O284" s="302"/>
      <c r="P284" s="302"/>
      <c r="Q284" s="302"/>
      <c r="R284" s="302"/>
      <c r="S284" s="302"/>
      <c r="T284" s="302"/>
      <c r="U284" s="302"/>
      <c r="V284" s="302"/>
      <c r="W284" s="302"/>
      <c r="X284" s="302"/>
      <c r="Y284" s="302"/>
      <c r="Z284" s="302"/>
      <c r="AA284" s="302"/>
      <c r="AB284" s="194"/>
      <c r="AC284" s="84"/>
      <c r="AD284" s="84"/>
      <c r="AE284" s="84"/>
      <c r="AF284" s="303"/>
      <c r="BJ284" s="84"/>
    </row>
    <row r="285" spans="3:62" ht="15.75" customHeight="1" x14ac:dyDescent="0.25">
      <c r="C285" s="302"/>
      <c r="D285" s="302"/>
      <c r="E285" s="302"/>
      <c r="F285" s="302"/>
      <c r="G285" s="302"/>
      <c r="H285" s="302"/>
      <c r="I285" s="302"/>
      <c r="J285" s="302"/>
      <c r="K285" s="302"/>
      <c r="L285" s="302"/>
      <c r="M285" s="302"/>
      <c r="N285" s="302"/>
      <c r="O285" s="302"/>
      <c r="P285" s="302"/>
      <c r="Q285" s="302"/>
      <c r="R285" s="302"/>
      <c r="S285" s="302"/>
      <c r="T285" s="302"/>
      <c r="U285" s="302"/>
      <c r="V285" s="302"/>
      <c r="W285" s="302"/>
      <c r="X285" s="302"/>
      <c r="Y285" s="302"/>
      <c r="Z285" s="302"/>
      <c r="AA285" s="302"/>
      <c r="AB285" s="194"/>
      <c r="AC285" s="84"/>
      <c r="AD285" s="84"/>
      <c r="AE285" s="84"/>
      <c r="AF285" s="303"/>
      <c r="BJ285" s="84"/>
    </row>
    <row r="286" spans="3:62" ht="15.75" customHeight="1" x14ac:dyDescent="0.25">
      <c r="C286" s="302"/>
      <c r="D286" s="302"/>
      <c r="E286" s="302"/>
      <c r="F286" s="302"/>
      <c r="G286" s="302"/>
      <c r="H286" s="302"/>
      <c r="I286" s="302"/>
      <c r="J286" s="302"/>
      <c r="K286" s="302"/>
      <c r="L286" s="302"/>
      <c r="M286" s="302"/>
      <c r="N286" s="302"/>
      <c r="O286" s="302"/>
      <c r="P286" s="302"/>
      <c r="Q286" s="302"/>
      <c r="R286" s="302"/>
      <c r="S286" s="302"/>
      <c r="T286" s="302"/>
      <c r="U286" s="302"/>
      <c r="V286" s="302"/>
      <c r="W286" s="302"/>
      <c r="X286" s="302"/>
      <c r="Y286" s="302"/>
      <c r="Z286" s="302"/>
      <c r="AA286" s="302"/>
      <c r="AB286" s="194"/>
      <c r="AC286" s="84"/>
      <c r="AD286" s="84"/>
      <c r="AE286" s="84"/>
      <c r="AF286" s="303"/>
      <c r="BJ286" s="84"/>
    </row>
    <row r="287" spans="3:62" ht="15.75" customHeight="1" x14ac:dyDescent="0.25">
      <c r="C287" s="302"/>
      <c r="D287" s="302"/>
      <c r="E287" s="302"/>
      <c r="F287" s="302"/>
      <c r="G287" s="302"/>
      <c r="H287" s="302"/>
      <c r="I287" s="302"/>
      <c r="J287" s="302"/>
      <c r="K287" s="302"/>
      <c r="L287" s="302"/>
      <c r="M287" s="302"/>
      <c r="N287" s="302"/>
      <c r="O287" s="302"/>
      <c r="P287" s="302"/>
      <c r="Q287" s="302"/>
      <c r="R287" s="302"/>
      <c r="S287" s="302"/>
      <c r="T287" s="302"/>
      <c r="U287" s="302"/>
      <c r="V287" s="302"/>
      <c r="W287" s="302"/>
      <c r="X287" s="302"/>
      <c r="Y287" s="302"/>
      <c r="Z287" s="302"/>
      <c r="AA287" s="302"/>
      <c r="AB287" s="194"/>
      <c r="AC287" s="84"/>
      <c r="AD287" s="84"/>
      <c r="AE287" s="84"/>
      <c r="AF287" s="303"/>
      <c r="BJ287" s="84"/>
    </row>
    <row r="288" spans="3:62" ht="15.75" customHeight="1" x14ac:dyDescent="0.25">
      <c r="C288" s="302"/>
      <c r="D288" s="302"/>
      <c r="E288" s="302"/>
      <c r="F288" s="302"/>
      <c r="G288" s="302"/>
      <c r="H288" s="302"/>
      <c r="I288" s="302"/>
      <c r="J288" s="302"/>
      <c r="K288" s="302"/>
      <c r="L288" s="302"/>
      <c r="M288" s="302"/>
      <c r="N288" s="302"/>
      <c r="O288" s="302"/>
      <c r="P288" s="302"/>
      <c r="Q288" s="302"/>
      <c r="R288" s="302"/>
      <c r="S288" s="302"/>
      <c r="T288" s="302"/>
      <c r="U288" s="302"/>
      <c r="V288" s="302"/>
      <c r="W288" s="302"/>
      <c r="X288" s="302"/>
      <c r="Y288" s="302"/>
      <c r="Z288" s="302"/>
      <c r="AA288" s="302"/>
      <c r="AB288" s="194"/>
      <c r="AC288" s="84"/>
      <c r="AD288" s="84"/>
      <c r="AE288" s="84"/>
      <c r="AF288" s="303"/>
      <c r="BJ288" s="84"/>
    </row>
    <row r="289" spans="3:62" ht="15.75" customHeight="1" x14ac:dyDescent="0.25">
      <c r="C289" s="302"/>
      <c r="D289" s="302"/>
      <c r="E289" s="302"/>
      <c r="F289" s="302"/>
      <c r="G289" s="302"/>
      <c r="H289" s="302"/>
      <c r="I289" s="302"/>
      <c r="J289" s="302"/>
      <c r="K289" s="302"/>
      <c r="L289" s="302"/>
      <c r="M289" s="302"/>
      <c r="N289" s="302"/>
      <c r="O289" s="302"/>
      <c r="P289" s="302"/>
      <c r="Q289" s="302"/>
      <c r="R289" s="302"/>
      <c r="S289" s="302"/>
      <c r="T289" s="302"/>
      <c r="U289" s="302"/>
      <c r="V289" s="302"/>
      <c r="W289" s="302"/>
      <c r="X289" s="302"/>
      <c r="Y289" s="302"/>
      <c r="Z289" s="302"/>
      <c r="AA289" s="302"/>
      <c r="AB289" s="194"/>
      <c r="AC289" s="84"/>
      <c r="AD289" s="84"/>
      <c r="AE289" s="84"/>
      <c r="AF289" s="303"/>
      <c r="BJ289" s="84"/>
    </row>
    <row r="290" spans="3:62" ht="15.75" customHeight="1" x14ac:dyDescent="0.25">
      <c r="C290" s="302"/>
      <c r="D290" s="302"/>
      <c r="E290" s="302"/>
      <c r="F290" s="302"/>
      <c r="G290" s="302"/>
      <c r="H290" s="302"/>
      <c r="I290" s="302"/>
      <c r="J290" s="302"/>
      <c r="K290" s="302"/>
      <c r="L290" s="302"/>
      <c r="M290" s="302"/>
      <c r="N290" s="302"/>
      <c r="O290" s="302"/>
      <c r="P290" s="302"/>
      <c r="Q290" s="302"/>
      <c r="R290" s="302"/>
      <c r="S290" s="302"/>
      <c r="T290" s="302"/>
      <c r="U290" s="302"/>
      <c r="V290" s="302"/>
      <c r="W290" s="302"/>
      <c r="X290" s="302"/>
      <c r="Y290" s="302"/>
      <c r="Z290" s="302"/>
      <c r="AA290" s="302"/>
      <c r="AB290" s="194"/>
      <c r="AC290" s="84"/>
      <c r="AD290" s="84"/>
      <c r="AE290" s="84"/>
      <c r="AF290" s="303"/>
      <c r="BJ290" s="84"/>
    </row>
    <row r="291" spans="3:62" ht="15.75" customHeight="1" x14ac:dyDescent="0.25">
      <c r="C291" s="302"/>
      <c r="D291" s="302"/>
      <c r="E291" s="302"/>
      <c r="F291" s="302"/>
      <c r="G291" s="302"/>
      <c r="H291" s="302"/>
      <c r="I291" s="302"/>
      <c r="J291" s="302"/>
      <c r="K291" s="302"/>
      <c r="L291" s="302"/>
      <c r="M291" s="302"/>
      <c r="N291" s="302"/>
      <c r="O291" s="302"/>
      <c r="P291" s="302"/>
      <c r="Q291" s="302"/>
      <c r="R291" s="302"/>
      <c r="S291" s="302"/>
      <c r="T291" s="302"/>
      <c r="U291" s="302"/>
      <c r="V291" s="302"/>
      <c r="W291" s="302"/>
      <c r="X291" s="302"/>
      <c r="Y291" s="302"/>
      <c r="Z291" s="302"/>
      <c r="AA291" s="302"/>
      <c r="AB291" s="194"/>
      <c r="AC291" s="84"/>
      <c r="AD291" s="84"/>
      <c r="AE291" s="84"/>
      <c r="AF291" s="303"/>
      <c r="BJ291" s="84"/>
    </row>
    <row r="292" spans="3:62" ht="15.75" customHeight="1" x14ac:dyDescent="0.25">
      <c r="C292" s="302"/>
      <c r="D292" s="302"/>
      <c r="E292" s="302"/>
      <c r="F292" s="302"/>
      <c r="G292" s="302"/>
      <c r="H292" s="302"/>
      <c r="I292" s="302"/>
      <c r="J292" s="302"/>
      <c r="K292" s="302"/>
      <c r="L292" s="302"/>
      <c r="M292" s="302"/>
      <c r="N292" s="302"/>
      <c r="O292" s="302"/>
      <c r="P292" s="302"/>
      <c r="Q292" s="302"/>
      <c r="R292" s="302"/>
      <c r="S292" s="302"/>
      <c r="T292" s="302"/>
      <c r="U292" s="302"/>
      <c r="V292" s="302"/>
      <c r="W292" s="302"/>
      <c r="X292" s="302"/>
      <c r="Y292" s="302"/>
      <c r="Z292" s="302"/>
      <c r="AA292" s="302"/>
      <c r="AB292" s="194"/>
      <c r="AC292" s="84"/>
      <c r="AD292" s="84"/>
      <c r="AE292" s="84"/>
      <c r="AF292" s="303"/>
      <c r="BJ292" s="84"/>
    </row>
    <row r="293" spans="3:62" ht="15.75" customHeight="1" x14ac:dyDescent="0.25">
      <c r="C293" s="302"/>
      <c r="D293" s="302"/>
      <c r="E293" s="302"/>
      <c r="F293" s="302"/>
      <c r="G293" s="302"/>
      <c r="H293" s="302"/>
      <c r="I293" s="302"/>
      <c r="J293" s="302"/>
      <c r="K293" s="302"/>
      <c r="L293" s="302"/>
      <c r="M293" s="302"/>
      <c r="N293" s="302"/>
      <c r="O293" s="302"/>
      <c r="P293" s="302"/>
      <c r="Q293" s="302"/>
      <c r="R293" s="302"/>
      <c r="S293" s="302"/>
      <c r="T293" s="302"/>
      <c r="U293" s="302"/>
      <c r="V293" s="302"/>
      <c r="W293" s="302"/>
      <c r="X293" s="302"/>
      <c r="Y293" s="302"/>
      <c r="Z293" s="302"/>
      <c r="AA293" s="302"/>
      <c r="AB293" s="194"/>
      <c r="AC293" s="84"/>
      <c r="AD293" s="84"/>
      <c r="AE293" s="84"/>
      <c r="AF293" s="303"/>
      <c r="BJ293" s="84"/>
    </row>
    <row r="294" spans="3:62" ht="15.75" customHeight="1" x14ac:dyDescent="0.25">
      <c r="C294" s="302"/>
      <c r="D294" s="302"/>
      <c r="E294" s="302"/>
      <c r="F294" s="302"/>
      <c r="G294" s="302"/>
      <c r="H294" s="302"/>
      <c r="I294" s="302"/>
      <c r="J294" s="302"/>
      <c r="K294" s="302"/>
      <c r="L294" s="302"/>
      <c r="M294" s="302"/>
      <c r="N294" s="302"/>
      <c r="O294" s="302"/>
      <c r="P294" s="302"/>
      <c r="Q294" s="302"/>
      <c r="R294" s="302"/>
      <c r="S294" s="302"/>
      <c r="T294" s="302"/>
      <c r="U294" s="302"/>
      <c r="V294" s="302"/>
      <c r="W294" s="302"/>
      <c r="X294" s="302"/>
      <c r="Y294" s="302"/>
      <c r="Z294" s="302"/>
      <c r="AA294" s="302"/>
      <c r="AB294" s="194"/>
      <c r="AC294" s="84"/>
      <c r="AD294" s="84"/>
      <c r="AE294" s="84"/>
      <c r="AF294" s="303"/>
      <c r="BJ294" s="84"/>
    </row>
    <row r="295" spans="3:62" ht="15.75" customHeight="1" x14ac:dyDescent="0.25">
      <c r="C295" s="302"/>
      <c r="D295" s="302"/>
      <c r="E295" s="302"/>
      <c r="F295" s="302"/>
      <c r="G295" s="302"/>
      <c r="H295" s="302"/>
      <c r="I295" s="302"/>
      <c r="J295" s="302"/>
      <c r="K295" s="302"/>
      <c r="L295" s="302"/>
      <c r="M295" s="302"/>
      <c r="N295" s="302"/>
      <c r="O295" s="302"/>
      <c r="P295" s="302"/>
      <c r="Q295" s="302"/>
      <c r="R295" s="302"/>
      <c r="S295" s="302"/>
      <c r="T295" s="302"/>
      <c r="U295" s="302"/>
      <c r="V295" s="302"/>
      <c r="W295" s="302"/>
      <c r="X295" s="302"/>
      <c r="Y295" s="302"/>
      <c r="Z295" s="302"/>
      <c r="AA295" s="302"/>
      <c r="AB295" s="194"/>
      <c r="AC295" s="84"/>
      <c r="AD295" s="84"/>
      <c r="AE295" s="84"/>
      <c r="AF295" s="303"/>
      <c r="BJ295" s="84"/>
    </row>
    <row r="296" spans="3:62" ht="15.75" customHeight="1" x14ac:dyDescent="0.25">
      <c r="C296" s="302"/>
      <c r="D296" s="302"/>
      <c r="E296" s="302"/>
      <c r="F296" s="302"/>
      <c r="G296" s="302"/>
      <c r="H296" s="302"/>
      <c r="I296" s="302"/>
      <c r="J296" s="302"/>
      <c r="K296" s="302"/>
      <c r="L296" s="302"/>
      <c r="M296" s="302"/>
      <c r="N296" s="302"/>
      <c r="O296" s="302"/>
      <c r="P296" s="302"/>
      <c r="Q296" s="302"/>
      <c r="R296" s="302"/>
      <c r="S296" s="302"/>
      <c r="T296" s="302"/>
      <c r="U296" s="302"/>
      <c r="V296" s="302"/>
      <c r="W296" s="302"/>
      <c r="X296" s="302"/>
      <c r="Y296" s="302"/>
      <c r="Z296" s="302"/>
      <c r="AA296" s="302"/>
      <c r="AB296" s="194"/>
      <c r="AC296" s="84"/>
      <c r="AD296" s="84"/>
      <c r="AE296" s="84"/>
      <c r="AF296" s="303"/>
      <c r="BJ296" s="84"/>
    </row>
    <row r="297" spans="3:62" ht="15.75" customHeight="1" x14ac:dyDescent="0.25">
      <c r="C297" s="302"/>
      <c r="D297" s="302"/>
      <c r="E297" s="302"/>
      <c r="F297" s="302"/>
      <c r="G297" s="302"/>
      <c r="H297" s="302"/>
      <c r="I297" s="302"/>
      <c r="J297" s="302"/>
      <c r="K297" s="302"/>
      <c r="L297" s="302"/>
      <c r="M297" s="302"/>
      <c r="N297" s="302"/>
      <c r="O297" s="302"/>
      <c r="P297" s="302"/>
      <c r="Q297" s="302"/>
      <c r="R297" s="302"/>
      <c r="S297" s="302"/>
      <c r="T297" s="302"/>
      <c r="U297" s="302"/>
      <c r="V297" s="302"/>
      <c r="W297" s="302"/>
      <c r="X297" s="302"/>
      <c r="Y297" s="302"/>
      <c r="Z297" s="302"/>
      <c r="AA297" s="302"/>
      <c r="AB297" s="194"/>
      <c r="AC297" s="84"/>
      <c r="AD297" s="84"/>
      <c r="AE297" s="84"/>
      <c r="AF297" s="303"/>
      <c r="BJ297" s="84"/>
    </row>
    <row r="298" spans="3:62" ht="15.75" customHeight="1" x14ac:dyDescent="0.25">
      <c r="C298" s="302"/>
      <c r="D298" s="302"/>
      <c r="E298" s="302"/>
      <c r="F298" s="302"/>
      <c r="G298" s="302"/>
      <c r="H298" s="302"/>
      <c r="I298" s="302"/>
      <c r="J298" s="302"/>
      <c r="K298" s="302"/>
      <c r="L298" s="302"/>
      <c r="M298" s="302"/>
      <c r="N298" s="302"/>
      <c r="O298" s="302"/>
      <c r="P298" s="302"/>
      <c r="Q298" s="302"/>
      <c r="R298" s="302"/>
      <c r="S298" s="302"/>
      <c r="T298" s="302"/>
      <c r="U298" s="302"/>
      <c r="V298" s="302"/>
      <c r="W298" s="302"/>
      <c r="X298" s="302"/>
      <c r="Y298" s="302"/>
      <c r="Z298" s="302"/>
      <c r="AA298" s="302"/>
      <c r="AB298" s="194"/>
      <c r="AC298" s="84"/>
      <c r="AD298" s="84"/>
      <c r="AE298" s="84"/>
      <c r="AF298" s="303"/>
      <c r="BJ298" s="84"/>
    </row>
    <row r="299" spans="3:62" ht="15.75" customHeight="1" x14ac:dyDescent="0.25">
      <c r="C299" s="302"/>
      <c r="D299" s="302"/>
      <c r="E299" s="302"/>
      <c r="F299" s="302"/>
      <c r="G299" s="302"/>
      <c r="H299" s="302"/>
      <c r="I299" s="302"/>
      <c r="J299" s="302"/>
      <c r="K299" s="302"/>
      <c r="L299" s="302"/>
      <c r="M299" s="302"/>
      <c r="N299" s="302"/>
      <c r="O299" s="302"/>
      <c r="P299" s="302"/>
      <c r="Q299" s="302"/>
      <c r="R299" s="302"/>
      <c r="S299" s="302"/>
      <c r="T299" s="302"/>
      <c r="U299" s="302"/>
      <c r="V299" s="302"/>
      <c r="W299" s="302"/>
      <c r="X299" s="302"/>
      <c r="Y299" s="302"/>
      <c r="Z299" s="302"/>
      <c r="AA299" s="302"/>
      <c r="AB299" s="194"/>
      <c r="AC299" s="84"/>
      <c r="AD299" s="84"/>
      <c r="AE299" s="84"/>
      <c r="AF299" s="303"/>
      <c r="BJ299" s="84"/>
    </row>
    <row r="300" spans="3:62" ht="15.75" customHeight="1" x14ac:dyDescent="0.25">
      <c r="C300" s="302"/>
      <c r="D300" s="302"/>
      <c r="E300" s="302"/>
      <c r="F300" s="302"/>
      <c r="G300" s="302"/>
      <c r="H300" s="302"/>
      <c r="I300" s="302"/>
      <c r="J300" s="302"/>
      <c r="K300" s="302"/>
      <c r="L300" s="302"/>
      <c r="M300" s="302"/>
      <c r="N300" s="302"/>
      <c r="O300" s="302"/>
      <c r="P300" s="302"/>
      <c r="Q300" s="302"/>
      <c r="R300" s="302"/>
      <c r="S300" s="302"/>
      <c r="T300" s="302"/>
      <c r="U300" s="302"/>
      <c r="V300" s="302"/>
      <c r="W300" s="302"/>
      <c r="X300" s="302"/>
      <c r="Y300" s="302"/>
      <c r="Z300" s="302"/>
      <c r="AA300" s="302"/>
      <c r="AB300" s="194"/>
      <c r="AC300" s="84"/>
      <c r="AD300" s="84"/>
      <c r="AE300" s="84"/>
      <c r="AF300" s="303"/>
      <c r="BJ300" s="84"/>
    </row>
    <row r="301" spans="3:62" ht="15.75" customHeight="1" x14ac:dyDescent="0.25">
      <c r="C301" s="302"/>
      <c r="D301" s="302"/>
      <c r="E301" s="302"/>
      <c r="F301" s="302"/>
      <c r="G301" s="302"/>
      <c r="H301" s="302"/>
      <c r="I301" s="302"/>
      <c r="J301" s="302"/>
      <c r="K301" s="302"/>
      <c r="L301" s="302"/>
      <c r="M301" s="302"/>
      <c r="N301" s="302"/>
      <c r="O301" s="302"/>
      <c r="P301" s="302"/>
      <c r="Q301" s="302"/>
      <c r="R301" s="302"/>
      <c r="S301" s="302"/>
      <c r="T301" s="302"/>
      <c r="U301" s="302"/>
      <c r="V301" s="302"/>
      <c r="W301" s="302"/>
      <c r="X301" s="302"/>
      <c r="Y301" s="302"/>
      <c r="Z301" s="302"/>
      <c r="AA301" s="302"/>
      <c r="AB301" s="194"/>
      <c r="AC301" s="84"/>
      <c r="AD301" s="84"/>
      <c r="AE301" s="84"/>
      <c r="AF301" s="303"/>
      <c r="BJ301" s="84"/>
    </row>
    <row r="302" spans="3:62" ht="15.75" customHeight="1" x14ac:dyDescent="0.25">
      <c r="C302" s="302"/>
      <c r="D302" s="302"/>
      <c r="E302" s="302"/>
      <c r="F302" s="302"/>
      <c r="G302" s="302"/>
      <c r="H302" s="302"/>
      <c r="I302" s="302"/>
      <c r="J302" s="302"/>
      <c r="K302" s="302"/>
      <c r="L302" s="302"/>
      <c r="M302" s="302"/>
      <c r="N302" s="302"/>
      <c r="O302" s="302"/>
      <c r="P302" s="302"/>
      <c r="Q302" s="302"/>
      <c r="R302" s="302"/>
      <c r="S302" s="302"/>
      <c r="T302" s="302"/>
      <c r="U302" s="302"/>
      <c r="V302" s="302"/>
      <c r="W302" s="302"/>
      <c r="X302" s="302"/>
      <c r="Y302" s="302"/>
      <c r="Z302" s="302"/>
      <c r="AA302" s="302"/>
      <c r="AB302" s="194"/>
      <c r="AC302" s="84"/>
      <c r="AD302" s="84"/>
      <c r="AE302" s="84"/>
      <c r="AF302" s="303"/>
      <c r="BJ302" s="84"/>
    </row>
    <row r="303" spans="3:62" ht="15.75" customHeight="1" x14ac:dyDescent="0.25">
      <c r="C303" s="302"/>
      <c r="D303" s="302"/>
      <c r="E303" s="302"/>
      <c r="F303" s="302"/>
      <c r="G303" s="302"/>
      <c r="H303" s="302"/>
      <c r="I303" s="302"/>
      <c r="J303" s="302"/>
      <c r="K303" s="302"/>
      <c r="L303" s="302"/>
      <c r="M303" s="302"/>
      <c r="N303" s="302"/>
      <c r="O303" s="302"/>
      <c r="P303" s="302"/>
      <c r="Q303" s="302"/>
      <c r="R303" s="302"/>
      <c r="S303" s="302"/>
      <c r="T303" s="302"/>
      <c r="U303" s="302"/>
      <c r="V303" s="302"/>
      <c r="W303" s="302"/>
      <c r="X303" s="302"/>
      <c r="Y303" s="302"/>
      <c r="Z303" s="302"/>
      <c r="AA303" s="302"/>
      <c r="AB303" s="194"/>
      <c r="AC303" s="84"/>
      <c r="AD303" s="84"/>
      <c r="AE303" s="84"/>
      <c r="AF303" s="303"/>
      <c r="BJ303" s="84"/>
    </row>
    <row r="304" spans="3:62" ht="15.75" customHeight="1" x14ac:dyDescent="0.25">
      <c r="C304" s="302"/>
      <c r="D304" s="302"/>
      <c r="E304" s="302"/>
      <c r="F304" s="302"/>
      <c r="G304" s="302"/>
      <c r="H304" s="302"/>
      <c r="I304" s="302"/>
      <c r="J304" s="302"/>
      <c r="K304" s="302"/>
      <c r="L304" s="302"/>
      <c r="M304" s="302"/>
      <c r="N304" s="302"/>
      <c r="O304" s="302"/>
      <c r="P304" s="302"/>
      <c r="Q304" s="302"/>
      <c r="R304" s="302"/>
      <c r="S304" s="302"/>
      <c r="T304" s="302"/>
      <c r="U304" s="302"/>
      <c r="V304" s="302"/>
      <c r="W304" s="302"/>
      <c r="X304" s="302"/>
      <c r="Y304" s="302"/>
      <c r="Z304" s="302"/>
      <c r="AA304" s="302"/>
      <c r="AB304" s="194"/>
      <c r="AC304" s="84"/>
      <c r="AD304" s="84"/>
      <c r="AE304" s="84"/>
      <c r="AF304" s="303"/>
      <c r="BJ304" s="84"/>
    </row>
    <row r="305" spans="3:62" ht="15.75" customHeight="1" x14ac:dyDescent="0.25">
      <c r="C305" s="302"/>
      <c r="D305" s="302"/>
      <c r="E305" s="302"/>
      <c r="F305" s="302"/>
      <c r="G305" s="302"/>
      <c r="H305" s="302"/>
      <c r="I305" s="302"/>
      <c r="J305" s="302"/>
      <c r="K305" s="302"/>
      <c r="L305" s="302"/>
      <c r="M305" s="302"/>
      <c r="N305" s="302"/>
      <c r="O305" s="302"/>
      <c r="P305" s="302"/>
      <c r="Q305" s="302"/>
      <c r="R305" s="302"/>
      <c r="S305" s="302"/>
      <c r="T305" s="302"/>
      <c r="U305" s="302"/>
      <c r="V305" s="302"/>
      <c r="W305" s="302"/>
      <c r="X305" s="302"/>
      <c r="Y305" s="302"/>
      <c r="Z305" s="302"/>
      <c r="AA305" s="302"/>
      <c r="AB305" s="194"/>
      <c r="AC305" s="84"/>
      <c r="AD305" s="84"/>
      <c r="AE305" s="84"/>
      <c r="AF305" s="303"/>
      <c r="BJ305" s="84"/>
    </row>
    <row r="306" spans="3:62" ht="15.75" customHeight="1" x14ac:dyDescent="0.25">
      <c r="C306" s="302"/>
      <c r="D306" s="302"/>
      <c r="E306" s="302"/>
      <c r="F306" s="302"/>
      <c r="G306" s="302"/>
      <c r="H306" s="302"/>
      <c r="I306" s="302"/>
      <c r="J306" s="302"/>
      <c r="K306" s="302"/>
      <c r="L306" s="302"/>
      <c r="M306" s="302"/>
      <c r="N306" s="302"/>
      <c r="O306" s="302"/>
      <c r="P306" s="302"/>
      <c r="Q306" s="302"/>
      <c r="R306" s="302"/>
      <c r="S306" s="302"/>
      <c r="T306" s="302"/>
      <c r="U306" s="302"/>
      <c r="V306" s="302"/>
      <c r="W306" s="302"/>
      <c r="X306" s="302"/>
      <c r="Y306" s="302"/>
      <c r="Z306" s="302"/>
      <c r="AA306" s="302"/>
      <c r="AB306" s="194"/>
      <c r="AC306" s="84"/>
      <c r="AD306" s="84"/>
      <c r="AE306" s="84"/>
      <c r="AF306" s="303"/>
      <c r="BJ306" s="84"/>
    </row>
    <row r="307" spans="3:62" ht="15.75" customHeight="1" x14ac:dyDescent="0.25">
      <c r="C307" s="302"/>
      <c r="D307" s="302"/>
      <c r="E307" s="302"/>
      <c r="F307" s="302"/>
      <c r="G307" s="302"/>
      <c r="H307" s="302"/>
      <c r="I307" s="302"/>
      <c r="J307" s="302"/>
      <c r="K307" s="302"/>
      <c r="L307" s="302"/>
      <c r="M307" s="302"/>
      <c r="N307" s="302"/>
      <c r="O307" s="302"/>
      <c r="P307" s="302"/>
      <c r="Q307" s="302"/>
      <c r="R307" s="302"/>
      <c r="S307" s="302"/>
      <c r="T307" s="302"/>
      <c r="U307" s="302"/>
      <c r="V307" s="302"/>
      <c r="W307" s="302"/>
      <c r="X307" s="302"/>
      <c r="Y307" s="302"/>
      <c r="Z307" s="302"/>
      <c r="AA307" s="302"/>
      <c r="AB307" s="194"/>
      <c r="AC307" s="84"/>
      <c r="AD307" s="84"/>
      <c r="AE307" s="84"/>
      <c r="AF307" s="303"/>
      <c r="BJ307" s="84"/>
    </row>
    <row r="308" spans="3:62" ht="15.75" customHeight="1" x14ac:dyDescent="0.25">
      <c r="C308" s="302"/>
      <c r="D308" s="302"/>
      <c r="E308" s="302"/>
      <c r="F308" s="302"/>
      <c r="G308" s="302"/>
      <c r="H308" s="302"/>
      <c r="I308" s="302"/>
      <c r="J308" s="302"/>
      <c r="K308" s="302"/>
      <c r="L308" s="302"/>
      <c r="M308" s="302"/>
      <c r="N308" s="302"/>
      <c r="O308" s="302"/>
      <c r="P308" s="302"/>
      <c r="Q308" s="302"/>
      <c r="R308" s="302"/>
      <c r="S308" s="302"/>
      <c r="T308" s="302"/>
      <c r="U308" s="302"/>
      <c r="V308" s="302"/>
      <c r="W308" s="302"/>
      <c r="X308" s="302"/>
      <c r="Y308" s="302"/>
      <c r="Z308" s="302"/>
      <c r="AA308" s="302"/>
      <c r="AB308" s="194"/>
      <c r="AC308" s="84"/>
      <c r="AD308" s="84"/>
      <c r="AE308" s="84"/>
      <c r="AF308" s="303"/>
      <c r="BJ308" s="84"/>
    </row>
    <row r="309" spans="3:62" ht="15.75" customHeight="1" x14ac:dyDescent="0.25">
      <c r="C309" s="302"/>
      <c r="D309" s="302"/>
      <c r="E309" s="302"/>
      <c r="F309" s="302"/>
      <c r="G309" s="302"/>
      <c r="H309" s="302"/>
      <c r="I309" s="302"/>
      <c r="J309" s="302"/>
      <c r="K309" s="302"/>
      <c r="L309" s="302"/>
      <c r="M309" s="302"/>
      <c r="N309" s="302"/>
      <c r="O309" s="302"/>
      <c r="P309" s="302"/>
      <c r="Q309" s="302"/>
      <c r="R309" s="302"/>
      <c r="S309" s="302"/>
      <c r="T309" s="302"/>
      <c r="U309" s="302"/>
      <c r="V309" s="302"/>
      <c r="W309" s="302"/>
      <c r="X309" s="302"/>
      <c r="Y309" s="302"/>
      <c r="Z309" s="302"/>
      <c r="AA309" s="302"/>
      <c r="AB309" s="194"/>
      <c r="AC309" s="84"/>
      <c r="AD309" s="84"/>
      <c r="AE309" s="84"/>
      <c r="AF309" s="303"/>
      <c r="BJ309" s="84"/>
    </row>
    <row r="310" spans="3:62" ht="15.75" customHeight="1" x14ac:dyDescent="0.25">
      <c r="C310" s="302"/>
      <c r="D310" s="302"/>
      <c r="E310" s="302"/>
      <c r="F310" s="302"/>
      <c r="G310" s="302"/>
      <c r="H310" s="302"/>
      <c r="I310" s="302"/>
      <c r="J310" s="302"/>
      <c r="K310" s="302"/>
      <c r="L310" s="302"/>
      <c r="M310" s="302"/>
      <c r="N310" s="302"/>
      <c r="O310" s="302"/>
      <c r="P310" s="302"/>
      <c r="Q310" s="302"/>
      <c r="R310" s="302"/>
      <c r="S310" s="302"/>
      <c r="T310" s="302"/>
      <c r="U310" s="302"/>
      <c r="V310" s="302"/>
      <c r="W310" s="302"/>
      <c r="X310" s="302"/>
      <c r="Y310" s="302"/>
      <c r="Z310" s="302"/>
      <c r="AA310" s="302"/>
      <c r="AB310" s="194"/>
      <c r="AC310" s="84"/>
      <c r="AD310" s="84"/>
      <c r="AE310" s="84"/>
      <c r="AF310" s="303"/>
      <c r="BJ310" s="84"/>
    </row>
    <row r="311" spans="3:62" ht="15.75" customHeight="1" x14ac:dyDescent="0.25">
      <c r="C311" s="302"/>
      <c r="D311" s="302"/>
      <c r="E311" s="302"/>
      <c r="F311" s="302"/>
      <c r="G311" s="302"/>
      <c r="H311" s="302"/>
      <c r="I311" s="302"/>
      <c r="J311" s="302"/>
      <c r="K311" s="302"/>
      <c r="L311" s="302"/>
      <c r="M311" s="302"/>
      <c r="N311" s="302"/>
      <c r="O311" s="302"/>
      <c r="P311" s="302"/>
      <c r="Q311" s="302"/>
      <c r="R311" s="302"/>
      <c r="S311" s="302"/>
      <c r="T311" s="302"/>
      <c r="U311" s="302"/>
      <c r="V311" s="302"/>
      <c r="W311" s="302"/>
      <c r="X311" s="302"/>
      <c r="Y311" s="302"/>
      <c r="Z311" s="302"/>
      <c r="AA311" s="302"/>
      <c r="AB311" s="194"/>
      <c r="AC311" s="84"/>
      <c r="AD311" s="84"/>
      <c r="AE311" s="84"/>
      <c r="AF311" s="303"/>
      <c r="BJ311" s="84"/>
    </row>
    <row r="312" spans="3:62" ht="15.75" customHeight="1" x14ac:dyDescent="0.25">
      <c r="C312" s="302"/>
      <c r="D312" s="302"/>
      <c r="E312" s="302"/>
      <c r="F312" s="302"/>
      <c r="G312" s="302"/>
      <c r="H312" s="302"/>
      <c r="I312" s="302"/>
      <c r="J312" s="302"/>
      <c r="K312" s="302"/>
      <c r="L312" s="302"/>
      <c r="M312" s="302"/>
      <c r="N312" s="302"/>
      <c r="O312" s="302"/>
      <c r="P312" s="302"/>
      <c r="Q312" s="302"/>
      <c r="R312" s="302"/>
      <c r="S312" s="302"/>
      <c r="T312" s="302"/>
      <c r="U312" s="302"/>
      <c r="V312" s="302"/>
      <c r="W312" s="302"/>
      <c r="X312" s="302"/>
      <c r="Y312" s="302"/>
      <c r="Z312" s="302"/>
      <c r="AA312" s="302"/>
      <c r="AB312" s="194"/>
      <c r="AC312" s="84"/>
      <c r="AD312" s="84"/>
      <c r="AE312" s="84"/>
      <c r="AF312" s="303"/>
      <c r="BJ312" s="84"/>
    </row>
    <row r="313" spans="3:62" ht="15.75" customHeight="1" x14ac:dyDescent="0.25">
      <c r="C313" s="302"/>
      <c r="D313" s="302"/>
      <c r="E313" s="302"/>
      <c r="F313" s="302"/>
      <c r="G313" s="302"/>
      <c r="H313" s="302"/>
      <c r="I313" s="302"/>
      <c r="J313" s="302"/>
      <c r="K313" s="302"/>
      <c r="L313" s="302"/>
      <c r="M313" s="302"/>
      <c r="N313" s="302"/>
      <c r="O313" s="302"/>
      <c r="P313" s="302"/>
      <c r="Q313" s="302"/>
      <c r="R313" s="302"/>
      <c r="S313" s="302"/>
      <c r="T313" s="302"/>
      <c r="U313" s="302"/>
      <c r="V313" s="302"/>
      <c r="W313" s="302"/>
      <c r="X313" s="302"/>
      <c r="Y313" s="302"/>
      <c r="Z313" s="302"/>
      <c r="AA313" s="302"/>
      <c r="AB313" s="194"/>
      <c r="AC313" s="84"/>
      <c r="AD313" s="84"/>
      <c r="AE313" s="84"/>
      <c r="AF313" s="303"/>
      <c r="BJ313" s="84"/>
    </row>
    <row r="314" spans="3:62" ht="15.75" customHeight="1" x14ac:dyDescent="0.25">
      <c r="C314" s="302"/>
      <c r="D314" s="302"/>
      <c r="E314" s="302"/>
      <c r="F314" s="302"/>
      <c r="G314" s="302"/>
      <c r="H314" s="302"/>
      <c r="I314" s="302"/>
      <c r="J314" s="302"/>
      <c r="K314" s="302"/>
      <c r="L314" s="302"/>
      <c r="M314" s="302"/>
      <c r="N314" s="302"/>
      <c r="O314" s="302"/>
      <c r="P314" s="302"/>
      <c r="Q314" s="302"/>
      <c r="R314" s="302"/>
      <c r="S314" s="302"/>
      <c r="T314" s="302"/>
      <c r="U314" s="302"/>
      <c r="V314" s="302"/>
      <c r="W314" s="302"/>
      <c r="X314" s="302"/>
      <c r="Y314" s="302"/>
      <c r="Z314" s="302"/>
      <c r="AA314" s="302"/>
      <c r="AB314" s="194"/>
      <c r="AC314" s="84"/>
      <c r="AD314" s="84"/>
      <c r="AE314" s="84"/>
      <c r="AF314" s="303"/>
      <c r="BJ314" s="84"/>
    </row>
    <row r="315" spans="3:62" ht="15.75" customHeight="1" x14ac:dyDescent="0.25">
      <c r="C315" s="302"/>
      <c r="D315" s="302"/>
      <c r="E315" s="302"/>
      <c r="F315" s="302"/>
      <c r="G315" s="302"/>
      <c r="H315" s="302"/>
      <c r="I315" s="302"/>
      <c r="J315" s="302"/>
      <c r="K315" s="302"/>
      <c r="L315" s="302"/>
      <c r="M315" s="302"/>
      <c r="N315" s="302"/>
      <c r="O315" s="302"/>
      <c r="P315" s="302"/>
      <c r="Q315" s="302"/>
      <c r="R315" s="302"/>
      <c r="S315" s="302"/>
      <c r="T315" s="302"/>
      <c r="U315" s="302"/>
      <c r="V315" s="302"/>
      <c r="W315" s="302"/>
      <c r="X315" s="302"/>
      <c r="Y315" s="302"/>
      <c r="Z315" s="302"/>
      <c r="AA315" s="302"/>
      <c r="AB315" s="194"/>
      <c r="AC315" s="84"/>
      <c r="AD315" s="84"/>
      <c r="AE315" s="84"/>
      <c r="AF315" s="303"/>
      <c r="BJ315" s="84"/>
    </row>
    <row r="316" spans="3:62" ht="15.75" customHeight="1" x14ac:dyDescent="0.25">
      <c r="C316" s="302"/>
      <c r="D316" s="302"/>
      <c r="E316" s="302"/>
      <c r="F316" s="302"/>
      <c r="G316" s="302"/>
      <c r="H316" s="302"/>
      <c r="I316" s="302"/>
      <c r="J316" s="302"/>
      <c r="K316" s="302"/>
      <c r="L316" s="302"/>
      <c r="M316" s="302"/>
      <c r="N316" s="302"/>
      <c r="O316" s="302"/>
      <c r="P316" s="302"/>
      <c r="Q316" s="302"/>
      <c r="R316" s="302"/>
      <c r="S316" s="302"/>
      <c r="T316" s="302"/>
      <c r="U316" s="302"/>
      <c r="V316" s="302"/>
      <c r="W316" s="302"/>
      <c r="X316" s="302"/>
      <c r="Y316" s="302"/>
      <c r="Z316" s="302"/>
      <c r="AA316" s="302"/>
      <c r="AB316" s="194"/>
      <c r="AC316" s="84"/>
      <c r="AD316" s="84"/>
      <c r="AE316" s="84"/>
      <c r="AF316" s="303"/>
      <c r="BJ316" s="84"/>
    </row>
    <row r="317" spans="3:62" ht="15.75" customHeight="1" x14ac:dyDescent="0.25">
      <c r="C317" s="302"/>
      <c r="D317" s="302"/>
      <c r="E317" s="302"/>
      <c r="F317" s="302"/>
      <c r="G317" s="302"/>
      <c r="H317" s="302"/>
      <c r="I317" s="302"/>
      <c r="J317" s="302"/>
      <c r="K317" s="302"/>
      <c r="L317" s="302"/>
      <c r="M317" s="302"/>
      <c r="N317" s="302"/>
      <c r="O317" s="302"/>
      <c r="P317" s="302"/>
      <c r="Q317" s="302"/>
      <c r="R317" s="302"/>
      <c r="S317" s="302"/>
      <c r="T317" s="302"/>
      <c r="U317" s="302"/>
      <c r="V317" s="302"/>
      <c r="W317" s="302"/>
      <c r="X317" s="302"/>
      <c r="Y317" s="302"/>
      <c r="Z317" s="302"/>
      <c r="AA317" s="302"/>
      <c r="AB317" s="194"/>
      <c r="AC317" s="84"/>
      <c r="AD317" s="84"/>
      <c r="AE317" s="84"/>
      <c r="AF317" s="303"/>
      <c r="BJ317" s="84"/>
    </row>
    <row r="318" spans="3:62" ht="15.75" customHeight="1" x14ac:dyDescent="0.25">
      <c r="C318" s="302"/>
      <c r="D318" s="302"/>
      <c r="E318" s="302"/>
      <c r="F318" s="302"/>
      <c r="G318" s="302"/>
      <c r="H318" s="302"/>
      <c r="I318" s="302"/>
      <c r="J318" s="302"/>
      <c r="K318" s="302"/>
      <c r="L318" s="302"/>
      <c r="M318" s="302"/>
      <c r="N318" s="302"/>
      <c r="O318" s="302"/>
      <c r="P318" s="302"/>
      <c r="Q318" s="302"/>
      <c r="R318" s="302"/>
      <c r="S318" s="302"/>
      <c r="T318" s="302"/>
      <c r="U318" s="302"/>
      <c r="V318" s="302"/>
      <c r="W318" s="302"/>
      <c r="X318" s="302"/>
      <c r="Y318" s="302"/>
      <c r="Z318" s="302"/>
      <c r="AA318" s="302"/>
      <c r="AB318" s="194"/>
      <c r="AC318" s="84"/>
      <c r="AD318" s="84"/>
      <c r="AE318" s="84"/>
      <c r="AF318" s="303"/>
      <c r="BJ318" s="84"/>
    </row>
    <row r="319" spans="3:62" ht="15.75" customHeight="1" x14ac:dyDescent="0.25">
      <c r="C319" s="302"/>
      <c r="D319" s="302"/>
      <c r="E319" s="302"/>
      <c r="F319" s="302"/>
      <c r="G319" s="302"/>
      <c r="H319" s="302"/>
      <c r="I319" s="302"/>
      <c r="J319" s="302"/>
      <c r="K319" s="302"/>
      <c r="L319" s="302"/>
      <c r="M319" s="302"/>
      <c r="N319" s="302"/>
      <c r="O319" s="302"/>
      <c r="P319" s="302"/>
      <c r="Q319" s="302"/>
      <c r="R319" s="302"/>
      <c r="S319" s="302"/>
      <c r="T319" s="302"/>
      <c r="U319" s="302"/>
      <c r="V319" s="302"/>
      <c r="W319" s="302"/>
      <c r="X319" s="302"/>
      <c r="Y319" s="302"/>
      <c r="Z319" s="302"/>
      <c r="AA319" s="302"/>
      <c r="AB319" s="194"/>
      <c r="AC319" s="84"/>
      <c r="AD319" s="84"/>
      <c r="AE319" s="84"/>
      <c r="AF319" s="303"/>
      <c r="BJ319" s="84"/>
    </row>
    <row r="320" spans="3:62" ht="15.75" customHeight="1" x14ac:dyDescent="0.25">
      <c r="C320" s="302"/>
      <c r="D320" s="302"/>
      <c r="E320" s="302"/>
      <c r="F320" s="302"/>
      <c r="G320" s="302"/>
      <c r="H320" s="302"/>
      <c r="I320" s="302"/>
      <c r="J320" s="302"/>
      <c r="K320" s="302"/>
      <c r="L320" s="302"/>
      <c r="M320" s="302"/>
      <c r="N320" s="302"/>
      <c r="O320" s="302"/>
      <c r="P320" s="302"/>
      <c r="Q320" s="302"/>
      <c r="R320" s="302"/>
      <c r="S320" s="302"/>
      <c r="T320" s="302"/>
      <c r="U320" s="302"/>
      <c r="V320" s="302"/>
      <c r="W320" s="302"/>
      <c r="X320" s="302"/>
      <c r="Y320" s="302"/>
      <c r="Z320" s="302"/>
      <c r="AA320" s="302"/>
      <c r="AB320" s="194"/>
      <c r="AC320" s="84"/>
      <c r="AD320" s="84"/>
      <c r="AE320" s="84"/>
      <c r="AF320" s="303"/>
      <c r="BJ320" s="84"/>
    </row>
    <row r="321" spans="3:62" ht="15.75" customHeight="1" x14ac:dyDescent="0.25">
      <c r="C321" s="302"/>
      <c r="D321" s="302"/>
      <c r="E321" s="302"/>
      <c r="F321" s="302"/>
      <c r="G321" s="302"/>
      <c r="H321" s="302"/>
      <c r="I321" s="302"/>
      <c r="J321" s="302"/>
      <c r="K321" s="302"/>
      <c r="L321" s="302"/>
      <c r="M321" s="302"/>
      <c r="N321" s="302"/>
      <c r="O321" s="302"/>
      <c r="P321" s="302"/>
      <c r="Q321" s="302"/>
      <c r="R321" s="302"/>
      <c r="S321" s="302"/>
      <c r="T321" s="302"/>
      <c r="U321" s="302"/>
      <c r="V321" s="302"/>
      <c r="W321" s="302"/>
      <c r="X321" s="302"/>
      <c r="Y321" s="302"/>
      <c r="Z321" s="302"/>
      <c r="AA321" s="302"/>
      <c r="AB321" s="194"/>
      <c r="AC321" s="84"/>
      <c r="AD321" s="84"/>
      <c r="AE321" s="84"/>
      <c r="AF321" s="303"/>
      <c r="BJ321" s="84"/>
    </row>
    <row r="322" spans="3:62" ht="15.75" customHeight="1" x14ac:dyDescent="0.25">
      <c r="C322" s="302"/>
      <c r="D322" s="302"/>
      <c r="E322" s="302"/>
      <c r="F322" s="302"/>
      <c r="G322" s="302"/>
      <c r="H322" s="302"/>
      <c r="I322" s="302"/>
      <c r="J322" s="302"/>
      <c r="K322" s="302"/>
      <c r="L322" s="302"/>
      <c r="M322" s="302"/>
      <c r="N322" s="302"/>
      <c r="O322" s="302"/>
      <c r="P322" s="302"/>
      <c r="Q322" s="302"/>
      <c r="R322" s="302"/>
      <c r="S322" s="302"/>
      <c r="T322" s="302"/>
      <c r="U322" s="302"/>
      <c r="V322" s="302"/>
      <c r="W322" s="302"/>
      <c r="X322" s="302"/>
      <c r="Y322" s="302"/>
      <c r="Z322" s="302"/>
      <c r="AA322" s="302"/>
      <c r="AB322" s="194"/>
      <c r="AC322" s="84"/>
      <c r="AD322" s="84"/>
      <c r="AE322" s="84"/>
      <c r="AF322" s="303"/>
      <c r="BJ322" s="84"/>
    </row>
    <row r="323" spans="3:62" ht="15.75" customHeight="1" x14ac:dyDescent="0.25">
      <c r="C323" s="302"/>
      <c r="D323" s="302"/>
      <c r="E323" s="302"/>
      <c r="F323" s="302"/>
      <c r="G323" s="302"/>
      <c r="H323" s="302"/>
      <c r="I323" s="302"/>
      <c r="J323" s="302"/>
      <c r="K323" s="302"/>
      <c r="L323" s="302"/>
      <c r="M323" s="302"/>
      <c r="N323" s="302"/>
      <c r="O323" s="302"/>
      <c r="P323" s="302"/>
      <c r="Q323" s="302"/>
      <c r="R323" s="302"/>
      <c r="S323" s="302"/>
      <c r="T323" s="302"/>
      <c r="U323" s="302"/>
      <c r="V323" s="302"/>
      <c r="W323" s="302"/>
      <c r="X323" s="302"/>
      <c r="Y323" s="302"/>
      <c r="Z323" s="302"/>
      <c r="AA323" s="302"/>
      <c r="AB323" s="194"/>
      <c r="AC323" s="84"/>
      <c r="AD323" s="84"/>
      <c r="AE323" s="84"/>
      <c r="AF323" s="303"/>
      <c r="BJ323" s="84"/>
    </row>
    <row r="324" spans="3:62" ht="15.75" customHeight="1" x14ac:dyDescent="0.25">
      <c r="C324" s="302"/>
      <c r="D324" s="302"/>
      <c r="E324" s="302"/>
      <c r="F324" s="302"/>
      <c r="G324" s="302"/>
      <c r="H324" s="302"/>
      <c r="I324" s="302"/>
      <c r="J324" s="302"/>
      <c r="K324" s="302"/>
      <c r="L324" s="302"/>
      <c r="M324" s="302"/>
      <c r="N324" s="302"/>
      <c r="O324" s="302"/>
      <c r="P324" s="302"/>
      <c r="Q324" s="302"/>
      <c r="R324" s="302"/>
      <c r="S324" s="302"/>
      <c r="T324" s="302"/>
      <c r="U324" s="302"/>
      <c r="V324" s="302"/>
      <c r="W324" s="302"/>
      <c r="X324" s="302"/>
      <c r="Y324" s="302"/>
      <c r="Z324" s="302"/>
      <c r="AA324" s="302"/>
      <c r="AB324" s="194"/>
      <c r="AC324" s="84"/>
      <c r="AD324" s="84"/>
      <c r="AE324" s="84"/>
      <c r="AF324" s="303"/>
      <c r="BJ324" s="84"/>
    </row>
    <row r="325" spans="3:62" ht="15.75" customHeight="1" x14ac:dyDescent="0.25">
      <c r="C325" s="302"/>
      <c r="D325" s="302"/>
      <c r="E325" s="302"/>
      <c r="F325" s="302"/>
      <c r="G325" s="302"/>
      <c r="H325" s="302"/>
      <c r="I325" s="302"/>
      <c r="J325" s="302"/>
      <c r="K325" s="302"/>
      <c r="L325" s="302"/>
      <c r="M325" s="302"/>
      <c r="N325" s="302"/>
      <c r="O325" s="302"/>
      <c r="P325" s="302"/>
      <c r="Q325" s="302"/>
      <c r="R325" s="302"/>
      <c r="S325" s="302"/>
      <c r="T325" s="302"/>
      <c r="U325" s="302"/>
      <c r="V325" s="302"/>
      <c r="W325" s="302"/>
      <c r="X325" s="302"/>
      <c r="Y325" s="302"/>
      <c r="Z325" s="302"/>
      <c r="AA325" s="302"/>
      <c r="AB325" s="194"/>
      <c r="AC325" s="84"/>
      <c r="AD325" s="84"/>
      <c r="AE325" s="84"/>
      <c r="AF325" s="303"/>
      <c r="BJ325" s="84"/>
    </row>
    <row r="326" spans="3:62" ht="15.75" customHeight="1" x14ac:dyDescent="0.25">
      <c r="C326" s="302"/>
      <c r="D326" s="302"/>
      <c r="E326" s="302"/>
      <c r="F326" s="302"/>
      <c r="G326" s="302"/>
      <c r="H326" s="302"/>
      <c r="I326" s="302"/>
      <c r="J326" s="302"/>
      <c r="K326" s="302"/>
      <c r="L326" s="302"/>
      <c r="M326" s="302"/>
      <c r="N326" s="302"/>
      <c r="O326" s="302"/>
      <c r="P326" s="302"/>
      <c r="Q326" s="302"/>
      <c r="R326" s="302"/>
      <c r="S326" s="302"/>
      <c r="T326" s="302"/>
      <c r="U326" s="302"/>
      <c r="V326" s="302"/>
      <c r="W326" s="302"/>
      <c r="X326" s="302"/>
      <c r="Y326" s="302"/>
      <c r="Z326" s="302"/>
      <c r="AA326" s="302"/>
      <c r="AB326" s="194"/>
      <c r="AC326" s="84"/>
      <c r="AD326" s="84"/>
      <c r="AE326" s="84"/>
      <c r="AF326" s="303"/>
      <c r="BJ326" s="84"/>
    </row>
    <row r="327" spans="3:62" ht="15.75" customHeight="1" x14ac:dyDescent="0.25">
      <c r="C327" s="302"/>
      <c r="D327" s="302"/>
      <c r="E327" s="302"/>
      <c r="F327" s="302"/>
      <c r="G327" s="302"/>
      <c r="H327" s="302"/>
      <c r="I327" s="302"/>
      <c r="J327" s="302"/>
      <c r="K327" s="302"/>
      <c r="L327" s="302"/>
      <c r="M327" s="302"/>
      <c r="N327" s="302"/>
      <c r="O327" s="302"/>
      <c r="P327" s="302"/>
      <c r="Q327" s="302"/>
      <c r="R327" s="302"/>
      <c r="S327" s="302"/>
      <c r="T327" s="302"/>
      <c r="U327" s="302"/>
      <c r="V327" s="302"/>
      <c r="W327" s="302"/>
      <c r="X327" s="302"/>
      <c r="Y327" s="302"/>
      <c r="Z327" s="302"/>
      <c r="AA327" s="302"/>
      <c r="AB327" s="194"/>
      <c r="AC327" s="84"/>
      <c r="AD327" s="84"/>
      <c r="AE327" s="84"/>
      <c r="AF327" s="303"/>
      <c r="BJ327" s="84"/>
    </row>
    <row r="328" spans="3:62" ht="15.75" customHeight="1" x14ac:dyDescent="0.25">
      <c r="C328" s="302"/>
      <c r="D328" s="302"/>
      <c r="E328" s="302"/>
      <c r="F328" s="302"/>
      <c r="G328" s="302"/>
      <c r="H328" s="302"/>
      <c r="I328" s="302"/>
      <c r="J328" s="302"/>
      <c r="K328" s="302"/>
      <c r="L328" s="302"/>
      <c r="M328" s="302"/>
      <c r="N328" s="302"/>
      <c r="O328" s="302"/>
      <c r="P328" s="302"/>
      <c r="Q328" s="302"/>
      <c r="R328" s="302"/>
      <c r="S328" s="302"/>
      <c r="T328" s="302"/>
      <c r="U328" s="302"/>
      <c r="V328" s="302"/>
      <c r="W328" s="302"/>
      <c r="X328" s="302"/>
      <c r="Y328" s="302"/>
      <c r="Z328" s="302"/>
      <c r="AA328" s="302"/>
      <c r="AB328" s="194"/>
      <c r="AC328" s="84"/>
      <c r="AD328" s="84"/>
      <c r="AE328" s="84"/>
      <c r="AF328" s="303"/>
      <c r="BJ328" s="84"/>
    </row>
    <row r="329" spans="3:62" ht="15.75" customHeight="1" x14ac:dyDescent="0.25">
      <c r="C329" s="302"/>
      <c r="D329" s="302"/>
      <c r="E329" s="302"/>
      <c r="F329" s="302"/>
      <c r="G329" s="302"/>
      <c r="H329" s="302"/>
      <c r="I329" s="302"/>
      <c r="J329" s="302"/>
      <c r="K329" s="302"/>
      <c r="L329" s="302"/>
      <c r="M329" s="302"/>
      <c r="N329" s="302"/>
      <c r="O329" s="302"/>
      <c r="P329" s="302"/>
      <c r="Q329" s="302"/>
      <c r="R329" s="302"/>
      <c r="S329" s="302"/>
      <c r="T329" s="302"/>
      <c r="U329" s="302"/>
      <c r="V329" s="302"/>
      <c r="W329" s="302"/>
      <c r="X329" s="302"/>
      <c r="Y329" s="302"/>
      <c r="Z329" s="302"/>
      <c r="AA329" s="302"/>
      <c r="AB329" s="194"/>
      <c r="AC329" s="84"/>
      <c r="AD329" s="84"/>
      <c r="AE329" s="84"/>
      <c r="AF329" s="303"/>
      <c r="BJ329" s="84"/>
    </row>
    <row r="330" spans="3:62" ht="15.75" customHeight="1" x14ac:dyDescent="0.25">
      <c r="C330" s="302"/>
      <c r="D330" s="302"/>
      <c r="E330" s="302"/>
      <c r="F330" s="302"/>
      <c r="G330" s="302"/>
      <c r="H330" s="302"/>
      <c r="I330" s="302"/>
      <c r="J330" s="302"/>
      <c r="K330" s="302"/>
      <c r="L330" s="302"/>
      <c r="M330" s="302"/>
      <c r="N330" s="302"/>
      <c r="O330" s="302"/>
      <c r="P330" s="302"/>
      <c r="Q330" s="302"/>
      <c r="R330" s="302"/>
      <c r="S330" s="302"/>
      <c r="T330" s="302"/>
      <c r="U330" s="302"/>
      <c r="V330" s="302"/>
      <c r="W330" s="302"/>
      <c r="X330" s="302"/>
      <c r="Y330" s="302"/>
      <c r="Z330" s="302"/>
      <c r="AA330" s="302"/>
      <c r="AB330" s="194"/>
      <c r="AC330" s="84"/>
      <c r="AD330" s="84"/>
      <c r="AE330" s="84"/>
      <c r="AF330" s="303"/>
      <c r="BJ330" s="84"/>
    </row>
    <row r="331" spans="3:62" ht="15.75" customHeight="1" x14ac:dyDescent="0.25">
      <c r="C331" s="302"/>
      <c r="D331" s="302"/>
      <c r="E331" s="302"/>
      <c r="F331" s="302"/>
      <c r="G331" s="302"/>
      <c r="H331" s="302"/>
      <c r="I331" s="302"/>
      <c r="J331" s="302"/>
      <c r="K331" s="302"/>
      <c r="L331" s="302"/>
      <c r="M331" s="302"/>
      <c r="N331" s="302"/>
      <c r="O331" s="302"/>
      <c r="P331" s="302"/>
      <c r="Q331" s="302"/>
      <c r="R331" s="302"/>
      <c r="S331" s="302"/>
      <c r="T331" s="302"/>
      <c r="U331" s="302"/>
      <c r="V331" s="302"/>
      <c r="W331" s="302"/>
      <c r="X331" s="302"/>
      <c r="Y331" s="302"/>
      <c r="Z331" s="302"/>
      <c r="AA331" s="302"/>
      <c r="AB331" s="194"/>
      <c r="AC331" s="84"/>
      <c r="AD331" s="84"/>
      <c r="AE331" s="84"/>
      <c r="AF331" s="303"/>
      <c r="BJ331" s="84"/>
    </row>
    <row r="332" spans="3:62" ht="15.75" customHeight="1" x14ac:dyDescent="0.25">
      <c r="C332" s="302"/>
      <c r="D332" s="302"/>
      <c r="E332" s="302"/>
      <c r="F332" s="302"/>
      <c r="G332" s="302"/>
      <c r="H332" s="302"/>
      <c r="I332" s="302"/>
      <c r="J332" s="302"/>
      <c r="K332" s="302"/>
      <c r="L332" s="302"/>
      <c r="M332" s="302"/>
      <c r="N332" s="302"/>
      <c r="O332" s="302"/>
      <c r="P332" s="302"/>
      <c r="Q332" s="302"/>
      <c r="R332" s="302"/>
      <c r="S332" s="302"/>
      <c r="T332" s="302"/>
      <c r="U332" s="302"/>
      <c r="V332" s="302"/>
      <c r="W332" s="302"/>
      <c r="X332" s="302"/>
      <c r="Y332" s="302"/>
      <c r="Z332" s="302"/>
      <c r="AA332" s="302"/>
      <c r="AB332" s="194"/>
      <c r="AC332" s="84"/>
      <c r="AD332" s="84"/>
      <c r="AE332" s="84"/>
      <c r="AF332" s="303"/>
      <c r="BJ332" s="84"/>
    </row>
    <row r="333" spans="3:62" ht="15.75" customHeight="1" x14ac:dyDescent="0.25">
      <c r="C333" s="302"/>
      <c r="D333" s="302"/>
      <c r="E333" s="302"/>
      <c r="F333" s="302"/>
      <c r="G333" s="302"/>
      <c r="H333" s="302"/>
      <c r="I333" s="302"/>
      <c r="J333" s="302"/>
      <c r="K333" s="302"/>
      <c r="L333" s="302"/>
      <c r="M333" s="302"/>
      <c r="N333" s="302"/>
      <c r="O333" s="302"/>
      <c r="P333" s="302"/>
      <c r="Q333" s="302"/>
      <c r="R333" s="302"/>
      <c r="S333" s="302"/>
      <c r="T333" s="302"/>
      <c r="U333" s="302"/>
      <c r="V333" s="302"/>
      <c r="W333" s="302"/>
      <c r="X333" s="302"/>
      <c r="Y333" s="302"/>
      <c r="Z333" s="302"/>
      <c r="AA333" s="302"/>
      <c r="AB333" s="194"/>
      <c r="AC333" s="84"/>
      <c r="AD333" s="84"/>
      <c r="AE333" s="84"/>
      <c r="AF333" s="303"/>
      <c r="BJ333" s="84"/>
    </row>
    <row r="334" spans="3:62" ht="15.75" customHeight="1" x14ac:dyDescent="0.25">
      <c r="C334" s="302"/>
      <c r="D334" s="302"/>
      <c r="E334" s="302"/>
      <c r="F334" s="302"/>
      <c r="G334" s="302"/>
      <c r="H334" s="302"/>
      <c r="I334" s="302"/>
      <c r="J334" s="302"/>
      <c r="K334" s="302"/>
      <c r="L334" s="302"/>
      <c r="M334" s="302"/>
      <c r="N334" s="302"/>
      <c r="O334" s="302"/>
      <c r="P334" s="302"/>
      <c r="Q334" s="302"/>
      <c r="R334" s="302"/>
      <c r="S334" s="302"/>
      <c r="T334" s="302"/>
      <c r="U334" s="302"/>
      <c r="V334" s="302"/>
      <c r="W334" s="302"/>
      <c r="X334" s="302"/>
      <c r="Y334" s="302"/>
      <c r="Z334" s="302"/>
      <c r="AA334" s="302"/>
      <c r="AB334" s="194"/>
      <c r="AC334" s="84"/>
      <c r="AD334" s="84"/>
      <c r="AE334" s="84"/>
      <c r="AF334" s="303"/>
      <c r="BJ334" s="84"/>
    </row>
    <row r="335" spans="3:62" ht="15.75" customHeight="1" x14ac:dyDescent="0.25">
      <c r="C335" s="302"/>
      <c r="D335" s="302"/>
      <c r="E335" s="302"/>
      <c r="F335" s="302"/>
      <c r="G335" s="302"/>
      <c r="H335" s="302"/>
      <c r="I335" s="302"/>
      <c r="J335" s="302"/>
      <c r="K335" s="302"/>
      <c r="L335" s="302"/>
      <c r="M335" s="302"/>
      <c r="N335" s="302"/>
      <c r="O335" s="302"/>
      <c r="P335" s="302"/>
      <c r="Q335" s="302"/>
      <c r="R335" s="302"/>
      <c r="S335" s="302"/>
      <c r="T335" s="302"/>
      <c r="U335" s="302"/>
      <c r="V335" s="302"/>
      <c r="W335" s="302"/>
      <c r="X335" s="302"/>
      <c r="Y335" s="302"/>
      <c r="Z335" s="302"/>
      <c r="AA335" s="302"/>
      <c r="AB335" s="194"/>
      <c r="AC335" s="84"/>
      <c r="AD335" s="84"/>
      <c r="AE335" s="84"/>
      <c r="AF335" s="303"/>
      <c r="BJ335" s="84"/>
    </row>
    <row r="336" spans="3:62" ht="15.75" customHeight="1" x14ac:dyDescent="0.25">
      <c r="C336" s="302"/>
      <c r="D336" s="302"/>
      <c r="E336" s="302"/>
      <c r="F336" s="302"/>
      <c r="G336" s="302"/>
      <c r="H336" s="302"/>
      <c r="I336" s="302"/>
      <c r="J336" s="302"/>
      <c r="K336" s="302"/>
      <c r="L336" s="302"/>
      <c r="M336" s="302"/>
      <c r="N336" s="302"/>
      <c r="O336" s="302"/>
      <c r="P336" s="302"/>
      <c r="Q336" s="302"/>
      <c r="R336" s="302"/>
      <c r="S336" s="302"/>
      <c r="T336" s="302"/>
      <c r="U336" s="302"/>
      <c r="V336" s="302"/>
      <c r="W336" s="302"/>
      <c r="X336" s="302"/>
      <c r="Y336" s="302"/>
      <c r="Z336" s="302"/>
      <c r="AA336" s="302"/>
      <c r="AB336" s="194"/>
      <c r="AC336" s="84"/>
      <c r="AD336" s="84"/>
      <c r="AE336" s="84"/>
      <c r="AF336" s="303"/>
      <c r="BJ336" s="84"/>
    </row>
    <row r="337" spans="3:62" ht="15.75" customHeight="1" x14ac:dyDescent="0.25">
      <c r="C337" s="302"/>
      <c r="D337" s="302"/>
      <c r="E337" s="302"/>
      <c r="F337" s="302"/>
      <c r="G337" s="302"/>
      <c r="H337" s="302"/>
      <c r="I337" s="302"/>
      <c r="J337" s="302"/>
      <c r="K337" s="302"/>
      <c r="L337" s="302"/>
      <c r="M337" s="302"/>
      <c r="N337" s="302"/>
      <c r="O337" s="302"/>
      <c r="P337" s="302"/>
      <c r="Q337" s="302"/>
      <c r="R337" s="302"/>
      <c r="S337" s="302"/>
      <c r="T337" s="302"/>
      <c r="U337" s="302"/>
      <c r="V337" s="302"/>
      <c r="W337" s="302"/>
      <c r="X337" s="302"/>
      <c r="Y337" s="302"/>
      <c r="Z337" s="302"/>
      <c r="AA337" s="302"/>
      <c r="AB337" s="194"/>
      <c r="AC337" s="84"/>
      <c r="AD337" s="84"/>
      <c r="AE337" s="84"/>
      <c r="AF337" s="303"/>
      <c r="BJ337" s="84"/>
    </row>
    <row r="338" spans="3:62" ht="15.75" customHeight="1" x14ac:dyDescent="0.25">
      <c r="C338" s="302"/>
      <c r="D338" s="302"/>
      <c r="E338" s="302"/>
      <c r="F338" s="302"/>
      <c r="G338" s="302"/>
      <c r="H338" s="302"/>
      <c r="I338" s="302"/>
      <c r="J338" s="302"/>
      <c r="K338" s="302"/>
      <c r="L338" s="302"/>
      <c r="M338" s="302"/>
      <c r="N338" s="302"/>
      <c r="O338" s="302"/>
      <c r="P338" s="302"/>
      <c r="Q338" s="302"/>
      <c r="R338" s="302"/>
      <c r="S338" s="302"/>
      <c r="T338" s="302"/>
      <c r="U338" s="302"/>
      <c r="V338" s="302"/>
      <c r="W338" s="302"/>
      <c r="X338" s="302"/>
      <c r="Y338" s="302"/>
      <c r="Z338" s="302"/>
      <c r="AA338" s="302"/>
      <c r="AB338" s="194"/>
      <c r="AC338" s="84"/>
      <c r="AD338" s="84"/>
      <c r="AE338" s="84"/>
      <c r="AF338" s="303"/>
      <c r="BJ338" s="84"/>
    </row>
    <row r="339" spans="3:62" ht="15.75" customHeight="1" x14ac:dyDescent="0.25">
      <c r="C339" s="302"/>
      <c r="D339" s="302"/>
      <c r="E339" s="302"/>
      <c r="F339" s="302"/>
      <c r="G339" s="302"/>
      <c r="H339" s="302"/>
      <c r="I339" s="302"/>
      <c r="J339" s="302"/>
      <c r="K339" s="302"/>
      <c r="L339" s="302"/>
      <c r="M339" s="302"/>
      <c r="N339" s="302"/>
      <c r="O339" s="302"/>
      <c r="P339" s="302"/>
      <c r="Q339" s="302"/>
      <c r="R339" s="302"/>
      <c r="S339" s="302"/>
      <c r="T339" s="302"/>
      <c r="U339" s="302"/>
      <c r="V339" s="302"/>
      <c r="W339" s="302"/>
      <c r="X339" s="302"/>
      <c r="Y339" s="302"/>
      <c r="Z339" s="302"/>
      <c r="AA339" s="302"/>
      <c r="AB339" s="194"/>
      <c r="AC339" s="84"/>
      <c r="AD339" s="84"/>
      <c r="AE339" s="84"/>
      <c r="AF339" s="303"/>
      <c r="BJ339" s="84"/>
    </row>
    <row r="340" spans="3:62" ht="15.75" customHeight="1" x14ac:dyDescent="0.25">
      <c r="C340" s="302"/>
      <c r="D340" s="302"/>
      <c r="E340" s="302"/>
      <c r="F340" s="302"/>
      <c r="G340" s="302"/>
      <c r="H340" s="302"/>
      <c r="I340" s="302"/>
      <c r="J340" s="302"/>
      <c r="K340" s="302"/>
      <c r="L340" s="302"/>
      <c r="M340" s="302"/>
      <c r="N340" s="302"/>
      <c r="O340" s="302"/>
      <c r="P340" s="302"/>
      <c r="Q340" s="302"/>
      <c r="R340" s="302"/>
      <c r="S340" s="302"/>
      <c r="T340" s="302"/>
      <c r="U340" s="302"/>
      <c r="V340" s="302"/>
      <c r="W340" s="302"/>
      <c r="X340" s="302"/>
      <c r="Y340" s="302"/>
      <c r="Z340" s="302"/>
      <c r="AA340" s="302"/>
      <c r="AB340" s="194"/>
      <c r="AC340" s="84"/>
      <c r="AD340" s="84"/>
      <c r="AE340" s="84"/>
      <c r="AF340" s="303"/>
    </row>
    <row r="341" spans="3:62" ht="13.5" x14ac:dyDescent="0.25"/>
    <row r="342" spans="3:62" ht="13.5" x14ac:dyDescent="0.25"/>
    <row r="343" spans="3:62" ht="13.5" x14ac:dyDescent="0.25"/>
    <row r="344" spans="3:62" ht="13.5" x14ac:dyDescent="0.25"/>
    <row r="345" spans="3:62" ht="13.5" x14ac:dyDescent="0.25"/>
    <row r="346" spans="3:62" ht="13.5" x14ac:dyDescent="0.25"/>
    <row r="347" spans="3:62" ht="13.5" x14ac:dyDescent="0.25"/>
    <row r="348" spans="3:62" ht="13.5" x14ac:dyDescent="0.25"/>
    <row r="349" spans="3:62" ht="13.5" x14ac:dyDescent="0.25"/>
    <row r="350" spans="3:62" ht="13.5" x14ac:dyDescent="0.25"/>
    <row r="351" spans="3:62" ht="13.5" x14ac:dyDescent="0.25"/>
    <row r="352" spans="3:62" ht="13.5" x14ac:dyDescent="0.25"/>
    <row r="353" ht="13.5" x14ac:dyDescent="0.25"/>
    <row r="354" ht="13.5" x14ac:dyDescent="0.25"/>
    <row r="355" ht="13.5" x14ac:dyDescent="0.25"/>
    <row r="356" ht="13.5" x14ac:dyDescent="0.25"/>
    <row r="357" ht="13.5" x14ac:dyDescent="0.25"/>
    <row r="358" ht="13.5" x14ac:dyDescent="0.25"/>
    <row r="359" ht="13.5" x14ac:dyDescent="0.25"/>
    <row r="360" ht="13.5" x14ac:dyDescent="0.25"/>
    <row r="361" ht="13.5" x14ac:dyDescent="0.25"/>
    <row r="362" ht="13.5" x14ac:dyDescent="0.25"/>
    <row r="363" ht="13.5" x14ac:dyDescent="0.25"/>
    <row r="364" ht="13.5" x14ac:dyDescent="0.25"/>
    <row r="365" ht="13.5" x14ac:dyDescent="0.25"/>
    <row r="366" ht="13.5" x14ac:dyDescent="0.25"/>
    <row r="367" ht="13.5" x14ac:dyDescent="0.25"/>
    <row r="368" ht="13.5" x14ac:dyDescent="0.25"/>
    <row r="369" ht="13.5" x14ac:dyDescent="0.25"/>
    <row r="370" ht="13.5" x14ac:dyDescent="0.25"/>
    <row r="371" ht="13.5" x14ac:dyDescent="0.25"/>
    <row r="372" ht="13.5" x14ac:dyDescent="0.25"/>
    <row r="373" ht="13.5" x14ac:dyDescent="0.25"/>
    <row r="374" ht="13.5" x14ac:dyDescent="0.25"/>
    <row r="375" ht="13.5" x14ac:dyDescent="0.25"/>
    <row r="376" ht="13.5" x14ac:dyDescent="0.25"/>
    <row r="377" ht="13.5" x14ac:dyDescent="0.25"/>
    <row r="378" ht="13.5" x14ac:dyDescent="0.25"/>
    <row r="379" ht="13.5" x14ac:dyDescent="0.25"/>
    <row r="380" ht="13.5" x14ac:dyDescent="0.25"/>
    <row r="381" ht="13.5" x14ac:dyDescent="0.25"/>
    <row r="382" ht="13.5" x14ac:dyDescent="0.25"/>
    <row r="383" ht="13.5" x14ac:dyDescent="0.25"/>
    <row r="384" ht="13.5" x14ac:dyDescent="0.25"/>
    <row r="385" ht="13.5" x14ac:dyDescent="0.25"/>
    <row r="386" ht="13.5" x14ac:dyDescent="0.25"/>
    <row r="387" ht="13.5" x14ac:dyDescent="0.25"/>
    <row r="388" ht="13.5" x14ac:dyDescent="0.25"/>
    <row r="389" ht="13.5" x14ac:dyDescent="0.25"/>
    <row r="390" ht="13.5" x14ac:dyDescent="0.25"/>
    <row r="391" ht="13.5" x14ac:dyDescent="0.25"/>
    <row r="392" ht="13.5" x14ac:dyDescent="0.25"/>
    <row r="393" ht="13.5" x14ac:dyDescent="0.25"/>
    <row r="394" ht="13.5" x14ac:dyDescent="0.25"/>
    <row r="395" ht="13.5" x14ac:dyDescent="0.25"/>
    <row r="396" ht="13.5" x14ac:dyDescent="0.25"/>
    <row r="397" ht="13.5" x14ac:dyDescent="0.25"/>
    <row r="398" ht="13.5" x14ac:dyDescent="0.25"/>
    <row r="399" ht="13.5" x14ac:dyDescent="0.25"/>
    <row r="400" ht="13.5" x14ac:dyDescent="0.25"/>
    <row r="401" ht="13.5" x14ac:dyDescent="0.25"/>
    <row r="402" ht="13.5" x14ac:dyDescent="0.25"/>
    <row r="403" ht="13.5" x14ac:dyDescent="0.25"/>
    <row r="404" ht="13.5" x14ac:dyDescent="0.25"/>
    <row r="405" ht="13.5" x14ac:dyDescent="0.25"/>
    <row r="406" ht="13.5" x14ac:dyDescent="0.25"/>
    <row r="407" ht="13.5" x14ac:dyDescent="0.25"/>
    <row r="408" ht="13.5" x14ac:dyDescent="0.25"/>
    <row r="409" ht="13.5" x14ac:dyDescent="0.25"/>
    <row r="410" ht="13.5" x14ac:dyDescent="0.25"/>
    <row r="411" ht="13.5" x14ac:dyDescent="0.25"/>
    <row r="412" ht="13.5" x14ac:dyDescent="0.25"/>
    <row r="413" ht="13.5" x14ac:dyDescent="0.25"/>
    <row r="414" ht="13.5" x14ac:dyDescent="0.25"/>
    <row r="415" ht="13.5" x14ac:dyDescent="0.25"/>
    <row r="416" ht="13.5" x14ac:dyDescent="0.25"/>
    <row r="417" ht="13.5" x14ac:dyDescent="0.25"/>
    <row r="418" ht="13.5" x14ac:dyDescent="0.25"/>
    <row r="419" ht="13.5" x14ac:dyDescent="0.25"/>
    <row r="420" ht="13.5" x14ac:dyDescent="0.25"/>
    <row r="421" ht="13.5" x14ac:dyDescent="0.25"/>
    <row r="422" ht="13.5" x14ac:dyDescent="0.25"/>
    <row r="423" ht="13.5" x14ac:dyDescent="0.25"/>
    <row r="424" ht="13.5" x14ac:dyDescent="0.25"/>
    <row r="425" ht="13.5" x14ac:dyDescent="0.25"/>
    <row r="426" ht="13.5" x14ac:dyDescent="0.25"/>
    <row r="427" ht="13.5" x14ac:dyDescent="0.25"/>
    <row r="428" ht="13.5" x14ac:dyDescent="0.25"/>
    <row r="429" ht="13.5" x14ac:dyDescent="0.25"/>
    <row r="430" ht="13.5" x14ac:dyDescent="0.25"/>
    <row r="431" ht="13.5" x14ac:dyDescent="0.25"/>
    <row r="432" ht="13.5" x14ac:dyDescent="0.25"/>
    <row r="433" ht="13.5" x14ac:dyDescent="0.25"/>
    <row r="434" ht="13.5" x14ac:dyDescent="0.25"/>
    <row r="435" ht="13.5" x14ac:dyDescent="0.25"/>
    <row r="436" ht="13.5" x14ac:dyDescent="0.25"/>
    <row r="437" ht="13.5" x14ac:dyDescent="0.25"/>
    <row r="438" ht="13.5" x14ac:dyDescent="0.25"/>
    <row r="439" ht="13.5" x14ac:dyDescent="0.25"/>
    <row r="440" ht="13.5" x14ac:dyDescent="0.25"/>
    <row r="441" ht="13.5" x14ac:dyDescent="0.25"/>
    <row r="442" ht="13.5" x14ac:dyDescent="0.25"/>
    <row r="443" ht="13.5" x14ac:dyDescent="0.25"/>
    <row r="444" ht="13.5" x14ac:dyDescent="0.25"/>
    <row r="445" ht="13.5" x14ac:dyDescent="0.25"/>
    <row r="446" ht="13.5" x14ac:dyDescent="0.25"/>
    <row r="447" ht="13.5" x14ac:dyDescent="0.25"/>
    <row r="448" ht="13.5" x14ac:dyDescent="0.25"/>
    <row r="449" ht="13.5" x14ac:dyDescent="0.25"/>
    <row r="450" ht="13.5" x14ac:dyDescent="0.25"/>
    <row r="451" ht="13.5" x14ac:dyDescent="0.25"/>
    <row r="452" ht="13.5" x14ac:dyDescent="0.25"/>
    <row r="453" ht="13.5" x14ac:dyDescent="0.25"/>
    <row r="454" ht="13.5" x14ac:dyDescent="0.25"/>
    <row r="455" ht="13.5" x14ac:dyDescent="0.25"/>
    <row r="456" ht="13.5" x14ac:dyDescent="0.25"/>
    <row r="457" ht="13.5" x14ac:dyDescent="0.25"/>
    <row r="458" ht="13.5" x14ac:dyDescent="0.25"/>
    <row r="459" ht="13.5" x14ac:dyDescent="0.25"/>
    <row r="460" ht="13.5" x14ac:dyDescent="0.25"/>
    <row r="461" ht="13.5" x14ac:dyDescent="0.25"/>
    <row r="462" ht="13.5" x14ac:dyDescent="0.25"/>
    <row r="463" ht="13.5" x14ac:dyDescent="0.25"/>
    <row r="464" ht="13.5" x14ac:dyDescent="0.25"/>
    <row r="465" ht="13.5" x14ac:dyDescent="0.25"/>
    <row r="466" ht="13.5" x14ac:dyDescent="0.25"/>
    <row r="467" ht="13.5" x14ac:dyDescent="0.25"/>
    <row r="468" ht="13.5" x14ac:dyDescent="0.25"/>
    <row r="469" ht="13.5" x14ac:dyDescent="0.25"/>
    <row r="470" ht="13.5" x14ac:dyDescent="0.25"/>
    <row r="471" ht="13.5" x14ac:dyDescent="0.25"/>
    <row r="472" ht="13.5" x14ac:dyDescent="0.25"/>
    <row r="473" ht="13.5" x14ac:dyDescent="0.25"/>
    <row r="474" ht="13.5" x14ac:dyDescent="0.25"/>
    <row r="475" ht="13.5" x14ac:dyDescent="0.25"/>
    <row r="476" ht="13.5" x14ac:dyDescent="0.25"/>
    <row r="477" ht="13.5" x14ac:dyDescent="0.25"/>
    <row r="478" ht="13.5" x14ac:dyDescent="0.25"/>
    <row r="479" ht="13.5" x14ac:dyDescent="0.25"/>
    <row r="480" ht="13.5" x14ac:dyDescent="0.25"/>
    <row r="481" ht="13.5" x14ac:dyDescent="0.25"/>
    <row r="482" ht="13.5" x14ac:dyDescent="0.25"/>
    <row r="483" ht="13.5" x14ac:dyDescent="0.25"/>
    <row r="484" ht="13.5" x14ac:dyDescent="0.25"/>
    <row r="485" ht="13.5" x14ac:dyDescent="0.25"/>
    <row r="486" ht="13.5" x14ac:dyDescent="0.25"/>
    <row r="487" ht="13.5" x14ac:dyDescent="0.25"/>
    <row r="488" ht="13.5" x14ac:dyDescent="0.25"/>
    <row r="489" ht="13.5" x14ac:dyDescent="0.25"/>
    <row r="490" ht="13.5" x14ac:dyDescent="0.25"/>
    <row r="491" ht="13.5" x14ac:dyDescent="0.25"/>
    <row r="492" ht="13.5" x14ac:dyDescent="0.25"/>
    <row r="493" ht="13.5" x14ac:dyDescent="0.25"/>
    <row r="494" ht="13.5" x14ac:dyDescent="0.25"/>
    <row r="495" ht="13.5" x14ac:dyDescent="0.25"/>
    <row r="496" ht="13.5" x14ac:dyDescent="0.25"/>
    <row r="497" ht="13.5" x14ac:dyDescent="0.25"/>
    <row r="498" ht="13.5" x14ac:dyDescent="0.25"/>
    <row r="499" ht="13.5" x14ac:dyDescent="0.25"/>
    <row r="500" ht="13.5" x14ac:dyDescent="0.25"/>
    <row r="501" ht="13.5" x14ac:dyDescent="0.25"/>
    <row r="502" ht="13.5" x14ac:dyDescent="0.25"/>
    <row r="503" ht="13.5" x14ac:dyDescent="0.25"/>
    <row r="504" ht="13.5" x14ac:dyDescent="0.25"/>
    <row r="505" ht="13.5" x14ac:dyDescent="0.25"/>
    <row r="506" ht="13.5" x14ac:dyDescent="0.25"/>
    <row r="507" ht="13.5" x14ac:dyDescent="0.25"/>
    <row r="508" ht="13.5" x14ac:dyDescent="0.25"/>
    <row r="509" ht="13.5" x14ac:dyDescent="0.25"/>
    <row r="510" ht="13.5" x14ac:dyDescent="0.25"/>
    <row r="511" ht="13.5" x14ac:dyDescent="0.25"/>
    <row r="512" ht="13.5" x14ac:dyDescent="0.25"/>
    <row r="513" ht="13.5" x14ac:dyDescent="0.25"/>
    <row r="514" ht="13.5" x14ac:dyDescent="0.25"/>
    <row r="515" ht="13.5" x14ac:dyDescent="0.25"/>
    <row r="516" ht="13.5" x14ac:dyDescent="0.25"/>
    <row r="517" ht="13.5" x14ac:dyDescent="0.25"/>
    <row r="518" ht="13.5" x14ac:dyDescent="0.25"/>
    <row r="519" ht="13.5" x14ac:dyDescent="0.25"/>
    <row r="520" ht="13.5" x14ac:dyDescent="0.25"/>
    <row r="521" ht="13.5" x14ac:dyDescent="0.25"/>
    <row r="522" ht="13.5" x14ac:dyDescent="0.25"/>
    <row r="523" ht="13.5" x14ac:dyDescent="0.25"/>
    <row r="524" ht="13.5" x14ac:dyDescent="0.25"/>
    <row r="525" ht="13.5" x14ac:dyDescent="0.25"/>
    <row r="526" ht="13.5" x14ac:dyDescent="0.25"/>
    <row r="527" ht="13.5" x14ac:dyDescent="0.25"/>
    <row r="528" ht="13.5" x14ac:dyDescent="0.25"/>
    <row r="529" ht="13.5" x14ac:dyDescent="0.25"/>
    <row r="530" ht="13.5" x14ac:dyDescent="0.25"/>
    <row r="531" ht="13.5" x14ac:dyDescent="0.25"/>
    <row r="532" ht="13.5" x14ac:dyDescent="0.25"/>
    <row r="533" ht="13.5" x14ac:dyDescent="0.25"/>
    <row r="534" ht="13.5" x14ac:dyDescent="0.25"/>
    <row r="535" ht="13.5" x14ac:dyDescent="0.25"/>
    <row r="536" ht="13.5" x14ac:dyDescent="0.25"/>
    <row r="537" ht="13.5" x14ac:dyDescent="0.25"/>
    <row r="538" ht="13.5" x14ac:dyDescent="0.25"/>
    <row r="539" ht="13.5" x14ac:dyDescent="0.25"/>
    <row r="540" ht="13.5" x14ac:dyDescent="0.25"/>
    <row r="541" ht="13.5" x14ac:dyDescent="0.25"/>
    <row r="542" ht="13.5" x14ac:dyDescent="0.25"/>
    <row r="543" ht="13.5" x14ac:dyDescent="0.25"/>
    <row r="544" ht="13.5" x14ac:dyDescent="0.25"/>
    <row r="545" ht="13.5" x14ac:dyDescent="0.25"/>
    <row r="546" ht="13.5" x14ac:dyDescent="0.25"/>
    <row r="547" ht="13.5" x14ac:dyDescent="0.25"/>
    <row r="548" ht="13.5" x14ac:dyDescent="0.25"/>
    <row r="549" ht="13.5" x14ac:dyDescent="0.25"/>
    <row r="550" ht="13.5" x14ac:dyDescent="0.25"/>
    <row r="551" ht="13.5" x14ac:dyDescent="0.25"/>
    <row r="552" ht="13.5" x14ac:dyDescent="0.25"/>
    <row r="553" ht="13.5" x14ac:dyDescent="0.25"/>
    <row r="554" ht="13.5" x14ac:dyDescent="0.25"/>
    <row r="555" ht="13.5" x14ac:dyDescent="0.25"/>
    <row r="556" ht="13.5" x14ac:dyDescent="0.25"/>
    <row r="557" ht="13.5" x14ac:dyDescent="0.25"/>
    <row r="558" ht="13.5" x14ac:dyDescent="0.25"/>
    <row r="559" ht="13.5" x14ac:dyDescent="0.25"/>
    <row r="560" ht="13.5" x14ac:dyDescent="0.25"/>
    <row r="561" ht="13.5" x14ac:dyDescent="0.25"/>
    <row r="562" ht="13.5" x14ac:dyDescent="0.25"/>
    <row r="563" ht="13.5" x14ac:dyDescent="0.25"/>
    <row r="564" ht="13.5" x14ac:dyDescent="0.25"/>
    <row r="565" ht="13.5" x14ac:dyDescent="0.25"/>
    <row r="566" ht="13.5" x14ac:dyDescent="0.25"/>
    <row r="567" ht="13.5" x14ac:dyDescent="0.25"/>
    <row r="568" ht="13.5" x14ac:dyDescent="0.25"/>
    <row r="569" ht="13.5" x14ac:dyDescent="0.25"/>
    <row r="570" ht="13.5" x14ac:dyDescent="0.25"/>
    <row r="571" ht="13.5" x14ac:dyDescent="0.25"/>
    <row r="572" ht="13.5" x14ac:dyDescent="0.25"/>
    <row r="573" ht="13.5" x14ac:dyDescent="0.25"/>
    <row r="574" ht="13.5" x14ac:dyDescent="0.25"/>
    <row r="575" ht="13.5" x14ac:dyDescent="0.25"/>
    <row r="576" ht="13.5" x14ac:dyDescent="0.25"/>
    <row r="577" ht="13.5" x14ac:dyDescent="0.25"/>
    <row r="578" ht="13.5" x14ac:dyDescent="0.25"/>
    <row r="579" ht="13.5" x14ac:dyDescent="0.25"/>
    <row r="580" ht="13.5" x14ac:dyDescent="0.25"/>
    <row r="581" ht="13.5" x14ac:dyDescent="0.25"/>
    <row r="582" ht="13.5" x14ac:dyDescent="0.25"/>
    <row r="583" ht="13.5" x14ac:dyDescent="0.25"/>
    <row r="584" ht="13.5" x14ac:dyDescent="0.25"/>
    <row r="585" ht="13.5" x14ac:dyDescent="0.25"/>
    <row r="586" ht="13.5" x14ac:dyDescent="0.25"/>
    <row r="587" ht="13.5" x14ac:dyDescent="0.25"/>
    <row r="588" ht="13.5" x14ac:dyDescent="0.25"/>
    <row r="589" ht="13.5" x14ac:dyDescent="0.25"/>
    <row r="590" ht="13.5" x14ac:dyDescent="0.25"/>
    <row r="591" ht="13.5" x14ac:dyDescent="0.25"/>
    <row r="592" ht="13.5" x14ac:dyDescent="0.25"/>
    <row r="593" ht="13.5" x14ac:dyDescent="0.25"/>
    <row r="594" ht="13.5" x14ac:dyDescent="0.25"/>
    <row r="595" ht="13.5" x14ac:dyDescent="0.25"/>
    <row r="596" ht="13.5" x14ac:dyDescent="0.25"/>
    <row r="597" ht="13.5" x14ac:dyDescent="0.25"/>
    <row r="598" ht="13.5" x14ac:dyDescent="0.25"/>
    <row r="599" ht="13.5" x14ac:dyDescent="0.25"/>
    <row r="600" ht="13.5" x14ac:dyDescent="0.25"/>
    <row r="601" ht="13.5" x14ac:dyDescent="0.25"/>
    <row r="602" ht="13.5" x14ac:dyDescent="0.25"/>
    <row r="603" ht="13.5" x14ac:dyDescent="0.25"/>
    <row r="604" ht="13.5" x14ac:dyDescent="0.25"/>
    <row r="605" ht="13.5" x14ac:dyDescent="0.25"/>
    <row r="606" ht="13.5" x14ac:dyDescent="0.25"/>
    <row r="607" ht="13.5" x14ac:dyDescent="0.25"/>
    <row r="608" ht="13.5" x14ac:dyDescent="0.25"/>
    <row r="609" ht="13.5" x14ac:dyDescent="0.25"/>
    <row r="610" ht="13.5" x14ac:dyDescent="0.25"/>
    <row r="611" ht="13.5" x14ac:dyDescent="0.25"/>
    <row r="612" ht="13.5" x14ac:dyDescent="0.25"/>
    <row r="613" ht="13.5" x14ac:dyDescent="0.25"/>
    <row r="614" ht="13.5" x14ac:dyDescent="0.25"/>
    <row r="615" ht="13.5" x14ac:dyDescent="0.25"/>
    <row r="616" ht="13.5" x14ac:dyDescent="0.25"/>
    <row r="617" ht="13.5" x14ac:dyDescent="0.25"/>
    <row r="618" ht="13.5" x14ac:dyDescent="0.25"/>
    <row r="619" ht="13.5" x14ac:dyDescent="0.25"/>
    <row r="620" ht="13.5" x14ac:dyDescent="0.25"/>
    <row r="621" ht="13.5" x14ac:dyDescent="0.25"/>
    <row r="622" ht="13.5" x14ac:dyDescent="0.25"/>
    <row r="623" ht="13.5" x14ac:dyDescent="0.25"/>
    <row r="624" ht="13.5" x14ac:dyDescent="0.25"/>
    <row r="625" ht="13.5" x14ac:dyDescent="0.25"/>
    <row r="626" ht="13.5" x14ac:dyDescent="0.25"/>
    <row r="627" ht="13.5" x14ac:dyDescent="0.25"/>
    <row r="628" ht="13.5" x14ac:dyDescent="0.25"/>
    <row r="629" ht="13.5" x14ac:dyDescent="0.25"/>
    <row r="630" ht="13.5" x14ac:dyDescent="0.25"/>
    <row r="631" ht="13.5" x14ac:dyDescent="0.25"/>
    <row r="632" ht="13.5" x14ac:dyDescent="0.25"/>
    <row r="633" ht="13.5" x14ac:dyDescent="0.25"/>
    <row r="634" ht="13.5" x14ac:dyDescent="0.25"/>
    <row r="635" ht="13.5" x14ac:dyDescent="0.25"/>
    <row r="636" ht="13.5" x14ac:dyDescent="0.25"/>
    <row r="637" ht="13.5" x14ac:dyDescent="0.25"/>
    <row r="638" ht="13.5" x14ac:dyDescent="0.25"/>
    <row r="639" ht="13.5" x14ac:dyDescent="0.25"/>
    <row r="640" ht="13.5" x14ac:dyDescent="0.25"/>
    <row r="641" ht="13.5" x14ac:dyDescent="0.25"/>
    <row r="642" ht="13.5" x14ac:dyDescent="0.25"/>
    <row r="643" ht="13.5" x14ac:dyDescent="0.25"/>
    <row r="644" ht="13.5" x14ac:dyDescent="0.25"/>
    <row r="645" ht="13.5" x14ac:dyDescent="0.25"/>
    <row r="646" ht="13.5" x14ac:dyDescent="0.25"/>
    <row r="647" ht="13.5" x14ac:dyDescent="0.25"/>
    <row r="648" ht="13.5" x14ac:dyDescent="0.25"/>
    <row r="649" ht="13.5" x14ac:dyDescent="0.25"/>
    <row r="650" ht="13.5" x14ac:dyDescent="0.25"/>
    <row r="651" ht="13.5" x14ac:dyDescent="0.25"/>
    <row r="652" ht="13.5" x14ac:dyDescent="0.25"/>
    <row r="653" ht="13.5" x14ac:dyDescent="0.25"/>
    <row r="654" ht="13.5" x14ac:dyDescent="0.25"/>
    <row r="655" ht="13.5" x14ac:dyDescent="0.25"/>
    <row r="656" ht="13.5" x14ac:dyDescent="0.25"/>
    <row r="657" ht="13.5" x14ac:dyDescent="0.25"/>
    <row r="658" ht="13.5" x14ac:dyDescent="0.25"/>
    <row r="659" ht="13.5" x14ac:dyDescent="0.25"/>
    <row r="660" ht="13.5" x14ac:dyDescent="0.25"/>
    <row r="661" ht="13.5" x14ac:dyDescent="0.25"/>
    <row r="662" ht="13.5" x14ac:dyDescent="0.25"/>
    <row r="663" ht="13.5" x14ac:dyDescent="0.25"/>
    <row r="664" ht="13.5" x14ac:dyDescent="0.25"/>
    <row r="665" ht="13.5" x14ac:dyDescent="0.25"/>
    <row r="666" ht="13.5" x14ac:dyDescent="0.25"/>
    <row r="667" ht="13.5" x14ac:dyDescent="0.25"/>
    <row r="668" ht="13.5" x14ac:dyDescent="0.25"/>
    <row r="669" ht="13.5" x14ac:dyDescent="0.25"/>
    <row r="670" ht="13.5" x14ac:dyDescent="0.25"/>
    <row r="671" ht="13.5" x14ac:dyDescent="0.25"/>
    <row r="672" ht="13.5" x14ac:dyDescent="0.25"/>
    <row r="673" ht="13.5" x14ac:dyDescent="0.25"/>
    <row r="674" ht="13.5" x14ac:dyDescent="0.25"/>
    <row r="675" ht="13.5" x14ac:dyDescent="0.25"/>
    <row r="676" ht="13.5" x14ac:dyDescent="0.25"/>
    <row r="677" ht="13.5" x14ac:dyDescent="0.25"/>
    <row r="678" ht="13.5" x14ac:dyDescent="0.25"/>
    <row r="679" ht="13.5" x14ac:dyDescent="0.25"/>
    <row r="680" ht="13.5" x14ac:dyDescent="0.25"/>
    <row r="681" ht="13.5" x14ac:dyDescent="0.25"/>
    <row r="682" ht="13.5" x14ac:dyDescent="0.25"/>
    <row r="683" ht="13.5" x14ac:dyDescent="0.25"/>
    <row r="684" ht="13.5" x14ac:dyDescent="0.25"/>
    <row r="685" ht="13.5" x14ac:dyDescent="0.25"/>
    <row r="686" ht="13.5" x14ac:dyDescent="0.25"/>
    <row r="687" ht="13.5" x14ac:dyDescent="0.25"/>
    <row r="688" ht="13.5" x14ac:dyDescent="0.25"/>
    <row r="689" ht="13.5" x14ac:dyDescent="0.25"/>
    <row r="690" ht="13.5" x14ac:dyDescent="0.25"/>
    <row r="691" ht="13.5" x14ac:dyDescent="0.25"/>
    <row r="692" ht="13.5" x14ac:dyDescent="0.25"/>
    <row r="693" ht="13.5" x14ac:dyDescent="0.25"/>
    <row r="694" ht="13.5" x14ac:dyDescent="0.25"/>
    <row r="695" ht="13.5" x14ac:dyDescent="0.25"/>
    <row r="696" ht="13.5" x14ac:dyDescent="0.25"/>
    <row r="697" ht="13.5" x14ac:dyDescent="0.25"/>
    <row r="698" ht="13.5" x14ac:dyDescent="0.25"/>
    <row r="699" ht="13.5" x14ac:dyDescent="0.25"/>
    <row r="700" ht="13.5" x14ac:dyDescent="0.25"/>
    <row r="701" ht="13.5" x14ac:dyDescent="0.25"/>
    <row r="702" ht="13.5" x14ac:dyDescent="0.25"/>
    <row r="703" ht="13.5" x14ac:dyDescent="0.25"/>
    <row r="704" ht="13.5" x14ac:dyDescent="0.25"/>
    <row r="705" ht="13.5" x14ac:dyDescent="0.25"/>
    <row r="706" ht="13.5" x14ac:dyDescent="0.25"/>
    <row r="707" ht="13.5" x14ac:dyDescent="0.25"/>
    <row r="708" ht="13.5" x14ac:dyDescent="0.25"/>
    <row r="709" ht="13.5" x14ac:dyDescent="0.25"/>
    <row r="710" ht="13.5" x14ac:dyDescent="0.25"/>
    <row r="711" ht="13.5" x14ac:dyDescent="0.25"/>
    <row r="712" ht="13.5" x14ac:dyDescent="0.25"/>
    <row r="713" ht="13.5" x14ac:dyDescent="0.25"/>
    <row r="714" ht="13.5" x14ac:dyDescent="0.25"/>
    <row r="715" ht="13.5" x14ac:dyDescent="0.25"/>
    <row r="716" ht="13.5" x14ac:dyDescent="0.25"/>
    <row r="717" ht="13.5" x14ac:dyDescent="0.25"/>
    <row r="718" ht="13.5" x14ac:dyDescent="0.25"/>
    <row r="719" ht="13.5" x14ac:dyDescent="0.25"/>
    <row r="720" ht="13.5" x14ac:dyDescent="0.25"/>
    <row r="721" ht="13.5" x14ac:dyDescent="0.25"/>
    <row r="722" ht="13.5" x14ac:dyDescent="0.25"/>
    <row r="723" ht="13.5" x14ac:dyDescent="0.25"/>
    <row r="724" ht="13.5" x14ac:dyDescent="0.25"/>
    <row r="725" ht="13.5" x14ac:dyDescent="0.25"/>
    <row r="726" ht="13.5" x14ac:dyDescent="0.25"/>
    <row r="727" ht="13.5" x14ac:dyDescent="0.25"/>
    <row r="728" ht="13.5" x14ac:dyDescent="0.25"/>
    <row r="729" ht="13.5" x14ac:dyDescent="0.25"/>
    <row r="730" ht="13.5" x14ac:dyDescent="0.25"/>
    <row r="731" ht="13.5" x14ac:dyDescent="0.25"/>
    <row r="732" ht="13.5" x14ac:dyDescent="0.25"/>
    <row r="733" ht="13.5" x14ac:dyDescent="0.25"/>
    <row r="734" ht="13.5" x14ac:dyDescent="0.25"/>
    <row r="735" ht="13.5" x14ac:dyDescent="0.25"/>
    <row r="736" ht="13.5" x14ac:dyDescent="0.25"/>
    <row r="737" ht="13.5" x14ac:dyDescent="0.25"/>
    <row r="738" ht="13.5" x14ac:dyDescent="0.25"/>
    <row r="739" ht="13.5" x14ac:dyDescent="0.25"/>
    <row r="740" ht="13.5" x14ac:dyDescent="0.25"/>
    <row r="741" ht="13.5" x14ac:dyDescent="0.25"/>
    <row r="742" ht="13.5" x14ac:dyDescent="0.25"/>
    <row r="743" ht="13.5" x14ac:dyDescent="0.25"/>
    <row r="744" ht="13.5" x14ac:dyDescent="0.25"/>
    <row r="745" ht="13.5" x14ac:dyDescent="0.25"/>
    <row r="746" ht="13.5" x14ac:dyDescent="0.25"/>
    <row r="747" ht="13.5" x14ac:dyDescent="0.25"/>
    <row r="748" ht="13.5" x14ac:dyDescent="0.25"/>
    <row r="749" ht="13.5" x14ac:dyDescent="0.25"/>
    <row r="750" ht="13.5" x14ac:dyDescent="0.25"/>
    <row r="751" ht="13.5" x14ac:dyDescent="0.25"/>
    <row r="752" ht="13.5" x14ac:dyDescent="0.25"/>
    <row r="753" ht="13.5" x14ac:dyDescent="0.25"/>
    <row r="754" ht="13.5" x14ac:dyDescent="0.25"/>
    <row r="755" ht="13.5" x14ac:dyDescent="0.25"/>
    <row r="756" ht="13.5" x14ac:dyDescent="0.25"/>
    <row r="757" ht="13.5" x14ac:dyDescent="0.25"/>
    <row r="758" ht="13.5" x14ac:dyDescent="0.25"/>
    <row r="759" ht="13.5" x14ac:dyDescent="0.25"/>
    <row r="760" ht="13.5" x14ac:dyDescent="0.25"/>
    <row r="761" ht="13.5" x14ac:dyDescent="0.25"/>
    <row r="762" ht="13.5" x14ac:dyDescent="0.25"/>
    <row r="763" ht="13.5" x14ac:dyDescent="0.25"/>
    <row r="764" ht="13.5" x14ac:dyDescent="0.25"/>
    <row r="765" ht="13.5" x14ac:dyDescent="0.25"/>
    <row r="766" ht="13.5" x14ac:dyDescent="0.25"/>
    <row r="767" ht="13.5" x14ac:dyDescent="0.25"/>
    <row r="768" ht="13.5" x14ac:dyDescent="0.25"/>
    <row r="769" ht="13.5" x14ac:dyDescent="0.25"/>
    <row r="770" ht="13.5" x14ac:dyDescent="0.25"/>
    <row r="771" ht="13.5" x14ac:dyDescent="0.25"/>
    <row r="772" ht="13.5" x14ac:dyDescent="0.25"/>
    <row r="773" ht="13.5" x14ac:dyDescent="0.25"/>
    <row r="774" ht="13.5" x14ac:dyDescent="0.25"/>
    <row r="775" ht="13.5" x14ac:dyDescent="0.25"/>
    <row r="776" ht="13.5" x14ac:dyDescent="0.25"/>
    <row r="777" ht="13.5" x14ac:dyDescent="0.25"/>
    <row r="778" ht="13.5" x14ac:dyDescent="0.25"/>
    <row r="779" ht="13.5" x14ac:dyDescent="0.25"/>
    <row r="780" ht="13.5" x14ac:dyDescent="0.25"/>
    <row r="781" ht="13.5" x14ac:dyDescent="0.25"/>
    <row r="782" ht="13.5" x14ac:dyDescent="0.25"/>
    <row r="783" ht="13.5" x14ac:dyDescent="0.25"/>
    <row r="784" ht="13.5" x14ac:dyDescent="0.25"/>
    <row r="785" ht="13.5" x14ac:dyDescent="0.25"/>
    <row r="786" ht="13.5" x14ac:dyDescent="0.25"/>
    <row r="787" ht="13.5" x14ac:dyDescent="0.25"/>
    <row r="788" ht="13.5" x14ac:dyDescent="0.25"/>
    <row r="789" ht="13.5" x14ac:dyDescent="0.25"/>
    <row r="790" ht="13.5" x14ac:dyDescent="0.25"/>
    <row r="791" ht="13.5" x14ac:dyDescent="0.25"/>
    <row r="792" ht="13.5" x14ac:dyDescent="0.25"/>
    <row r="793" ht="13.5" x14ac:dyDescent="0.25"/>
    <row r="794" ht="13.5" x14ac:dyDescent="0.25"/>
    <row r="795" ht="13.5" x14ac:dyDescent="0.25"/>
    <row r="796" ht="13.5" x14ac:dyDescent="0.25"/>
    <row r="797" ht="13.5" x14ac:dyDescent="0.25"/>
    <row r="798" ht="13.5" x14ac:dyDescent="0.25"/>
    <row r="799" ht="13.5" x14ac:dyDescent="0.25"/>
    <row r="800" ht="13.5" x14ac:dyDescent="0.25"/>
    <row r="801" ht="13.5" x14ac:dyDescent="0.25"/>
    <row r="802" ht="13.5" x14ac:dyDescent="0.25"/>
    <row r="803" ht="13.5" x14ac:dyDescent="0.25"/>
    <row r="804" ht="13.5" x14ac:dyDescent="0.25"/>
    <row r="805" ht="13.5" x14ac:dyDescent="0.25"/>
    <row r="806" ht="13.5" x14ac:dyDescent="0.25"/>
    <row r="807" ht="13.5" x14ac:dyDescent="0.25"/>
    <row r="808" ht="13.5" x14ac:dyDescent="0.25"/>
    <row r="809" ht="13.5" x14ac:dyDescent="0.25"/>
    <row r="810" ht="13.5" x14ac:dyDescent="0.25"/>
    <row r="811" ht="13.5" x14ac:dyDescent="0.25"/>
    <row r="812" ht="13.5" x14ac:dyDescent="0.25"/>
    <row r="813" ht="13.5" x14ac:dyDescent="0.25"/>
    <row r="814" ht="13.5" x14ac:dyDescent="0.25"/>
    <row r="815" ht="13.5" x14ac:dyDescent="0.25"/>
    <row r="816" ht="13.5" x14ac:dyDescent="0.25"/>
    <row r="817" ht="13.5" x14ac:dyDescent="0.25"/>
    <row r="818" ht="13.5" x14ac:dyDescent="0.25"/>
    <row r="819" ht="13.5" x14ac:dyDescent="0.25"/>
    <row r="820" ht="13.5" x14ac:dyDescent="0.25"/>
    <row r="821" ht="13.5" x14ac:dyDescent="0.25"/>
    <row r="822" ht="13.5" x14ac:dyDescent="0.25"/>
    <row r="823" ht="13.5" x14ac:dyDescent="0.25"/>
    <row r="824" ht="13.5" x14ac:dyDescent="0.25"/>
    <row r="825" ht="13.5" x14ac:dyDescent="0.25"/>
    <row r="826" ht="13.5" x14ac:dyDescent="0.25"/>
    <row r="827" ht="13.5" x14ac:dyDescent="0.25"/>
    <row r="828" ht="13.5" x14ac:dyDescent="0.25"/>
    <row r="829" ht="13.5" x14ac:dyDescent="0.25"/>
    <row r="830" ht="13.5" x14ac:dyDescent="0.25"/>
    <row r="831" ht="13.5" x14ac:dyDescent="0.25"/>
    <row r="832" ht="13.5" x14ac:dyDescent="0.25"/>
    <row r="833" ht="13.5" x14ac:dyDescent="0.25"/>
    <row r="834" ht="13.5" x14ac:dyDescent="0.25"/>
    <row r="835" ht="13.5" x14ac:dyDescent="0.25"/>
    <row r="836" ht="13.5" x14ac:dyDescent="0.25"/>
    <row r="837" ht="13.5" x14ac:dyDescent="0.25"/>
    <row r="838" ht="13.5" x14ac:dyDescent="0.25"/>
    <row r="839" ht="13.5" x14ac:dyDescent="0.25"/>
    <row r="840" ht="13.5" x14ac:dyDescent="0.25"/>
    <row r="841" ht="13.5" x14ac:dyDescent="0.25"/>
    <row r="842" ht="13.5" x14ac:dyDescent="0.25"/>
    <row r="843" ht="13.5" x14ac:dyDescent="0.25"/>
    <row r="844" ht="13.5" x14ac:dyDescent="0.25"/>
    <row r="845" ht="13.5" x14ac:dyDescent="0.25"/>
    <row r="846" ht="13.5" x14ac:dyDescent="0.25"/>
    <row r="847" ht="13.5" x14ac:dyDescent="0.25"/>
    <row r="848" ht="13.5" x14ac:dyDescent="0.25"/>
    <row r="849" ht="13.5" x14ac:dyDescent="0.25"/>
    <row r="850" ht="13.5" x14ac:dyDescent="0.25"/>
    <row r="851" ht="13.5" x14ac:dyDescent="0.25"/>
    <row r="852" ht="13.5" x14ac:dyDescent="0.25"/>
    <row r="853" ht="13.5" x14ac:dyDescent="0.25"/>
    <row r="854" ht="13.5" x14ac:dyDescent="0.25"/>
    <row r="855" ht="13.5" x14ac:dyDescent="0.25"/>
    <row r="856" ht="13.5" x14ac:dyDescent="0.25"/>
    <row r="857" ht="13.5" x14ac:dyDescent="0.25"/>
    <row r="858" ht="13.5" x14ac:dyDescent="0.25"/>
    <row r="859" ht="13.5" x14ac:dyDescent="0.25"/>
    <row r="860" ht="13.5" x14ac:dyDescent="0.25"/>
    <row r="861" ht="13.5" x14ac:dyDescent="0.25"/>
    <row r="862" ht="13.5" x14ac:dyDescent="0.25"/>
    <row r="863" ht="13.5" x14ac:dyDescent="0.25"/>
    <row r="864" ht="13.5" x14ac:dyDescent="0.25"/>
    <row r="865" ht="13.5" x14ac:dyDescent="0.25"/>
    <row r="866" ht="13.5" x14ac:dyDescent="0.25"/>
    <row r="867" ht="13.5" x14ac:dyDescent="0.25"/>
    <row r="868" ht="13.5" x14ac:dyDescent="0.25"/>
    <row r="869" ht="13.5" x14ac:dyDescent="0.25"/>
    <row r="870" ht="13.5" x14ac:dyDescent="0.25"/>
    <row r="871" ht="13.5" x14ac:dyDescent="0.25"/>
    <row r="872" ht="13.5" x14ac:dyDescent="0.25"/>
    <row r="873" ht="13.5" x14ac:dyDescent="0.25"/>
    <row r="874" ht="13.5" x14ac:dyDescent="0.25"/>
    <row r="875" ht="13.5" x14ac:dyDescent="0.25"/>
    <row r="876" ht="13.5" x14ac:dyDescent="0.25"/>
    <row r="877" ht="13.5" x14ac:dyDescent="0.25"/>
    <row r="878" ht="13.5" x14ac:dyDescent="0.25"/>
    <row r="879" ht="13.5" x14ac:dyDescent="0.25"/>
    <row r="880" ht="13.5" x14ac:dyDescent="0.25"/>
    <row r="881" ht="13.5" x14ac:dyDescent="0.25"/>
    <row r="882" ht="13.5" x14ac:dyDescent="0.25"/>
    <row r="883" ht="13.5" x14ac:dyDescent="0.25"/>
    <row r="884" ht="13.5" x14ac:dyDescent="0.25"/>
    <row r="885" ht="13.5" x14ac:dyDescent="0.25"/>
    <row r="886" ht="13.5" x14ac:dyDescent="0.25"/>
    <row r="887" ht="13.5" x14ac:dyDescent="0.25"/>
    <row r="888" ht="13.5" x14ac:dyDescent="0.25"/>
    <row r="889" ht="13.5" x14ac:dyDescent="0.25"/>
    <row r="890" ht="13.5" x14ac:dyDescent="0.25"/>
    <row r="891" ht="13.5" x14ac:dyDescent="0.25"/>
    <row r="892" ht="13.5" x14ac:dyDescent="0.25"/>
    <row r="893" ht="13.5" x14ac:dyDescent="0.25"/>
    <row r="894" ht="13.5" x14ac:dyDescent="0.25"/>
    <row r="895" ht="13.5" x14ac:dyDescent="0.25"/>
    <row r="896" ht="13.5" x14ac:dyDescent="0.25"/>
    <row r="897" ht="13.5" x14ac:dyDescent="0.25"/>
    <row r="898" ht="13.5" x14ac:dyDescent="0.25"/>
    <row r="899" ht="13.5" x14ac:dyDescent="0.25"/>
    <row r="900" ht="13.5" x14ac:dyDescent="0.25"/>
    <row r="901" ht="13.5" x14ac:dyDescent="0.25"/>
    <row r="902" ht="13.5" x14ac:dyDescent="0.25"/>
    <row r="903" ht="13.5" x14ac:dyDescent="0.25"/>
    <row r="904" ht="13.5" x14ac:dyDescent="0.25"/>
    <row r="905" ht="13.5" x14ac:dyDescent="0.25"/>
    <row r="906" ht="13.5" x14ac:dyDescent="0.25"/>
    <row r="907" ht="13.5" x14ac:dyDescent="0.25"/>
    <row r="908" ht="13.5" x14ac:dyDescent="0.25"/>
    <row r="909" ht="13.5" x14ac:dyDescent="0.25"/>
    <row r="910" ht="13.5" x14ac:dyDescent="0.25"/>
    <row r="911" ht="13.5" x14ac:dyDescent="0.25"/>
    <row r="912" ht="13.5" x14ac:dyDescent="0.25"/>
    <row r="913" ht="13.5" x14ac:dyDescent="0.25"/>
    <row r="914" ht="13.5" x14ac:dyDescent="0.25"/>
    <row r="915" ht="13.5" x14ac:dyDescent="0.25"/>
    <row r="916" ht="13.5" x14ac:dyDescent="0.25"/>
    <row r="917" ht="13.5" x14ac:dyDescent="0.25"/>
    <row r="918" ht="13.5" x14ac:dyDescent="0.25"/>
    <row r="919" ht="13.5" x14ac:dyDescent="0.25"/>
    <row r="920" ht="13.5" x14ac:dyDescent="0.25"/>
    <row r="921" ht="13.5" x14ac:dyDescent="0.25"/>
    <row r="922" ht="13.5" x14ac:dyDescent="0.25"/>
    <row r="923" ht="13.5" x14ac:dyDescent="0.25"/>
    <row r="924" ht="13.5" x14ac:dyDescent="0.25"/>
    <row r="925" ht="13.5" x14ac:dyDescent="0.25"/>
    <row r="926" ht="13.5" x14ac:dyDescent="0.25"/>
    <row r="927" ht="13.5" x14ac:dyDescent="0.25"/>
    <row r="928" ht="13.5" x14ac:dyDescent="0.25"/>
    <row r="929" ht="13.5" x14ac:dyDescent="0.25"/>
    <row r="930" ht="13.5" x14ac:dyDescent="0.25"/>
    <row r="931" ht="13.5" x14ac:dyDescent="0.25"/>
    <row r="932" ht="13.5" x14ac:dyDescent="0.25"/>
    <row r="933" ht="13.5" x14ac:dyDescent="0.25"/>
    <row r="934" ht="13.5" x14ac:dyDescent="0.25"/>
    <row r="935" ht="13.5" x14ac:dyDescent="0.25"/>
    <row r="936" ht="13.5" x14ac:dyDescent="0.25"/>
    <row r="937" ht="13.5" x14ac:dyDescent="0.25"/>
    <row r="938" ht="13.5" x14ac:dyDescent="0.25"/>
    <row r="939" ht="13.5" x14ac:dyDescent="0.25"/>
    <row r="940" ht="13.5" x14ac:dyDescent="0.25"/>
    <row r="941" ht="13.5" x14ac:dyDescent="0.25"/>
    <row r="942" ht="13.5" x14ac:dyDescent="0.25"/>
    <row r="943" ht="13.5" x14ac:dyDescent="0.25"/>
    <row r="944" ht="13.5" x14ac:dyDescent="0.25"/>
    <row r="945" ht="13.5" x14ac:dyDescent="0.25"/>
    <row r="946" ht="13.5" x14ac:dyDescent="0.25"/>
    <row r="947" ht="13.5" x14ac:dyDescent="0.25"/>
    <row r="948" ht="13.5" x14ac:dyDescent="0.25"/>
    <row r="949" ht="13.5" x14ac:dyDescent="0.25"/>
    <row r="950" ht="13.5" x14ac:dyDescent="0.25"/>
    <row r="951" ht="13.5" x14ac:dyDescent="0.25"/>
    <row r="952" ht="13.5" x14ac:dyDescent="0.25"/>
    <row r="953" ht="13.5" x14ac:dyDescent="0.25"/>
    <row r="954" ht="13.5" x14ac:dyDescent="0.25"/>
    <row r="955" ht="13.5" x14ac:dyDescent="0.25"/>
    <row r="956" ht="13.5" x14ac:dyDescent="0.25"/>
    <row r="957" ht="13.5" x14ac:dyDescent="0.25"/>
    <row r="958" ht="13.5" x14ac:dyDescent="0.25"/>
    <row r="959" ht="13.5" x14ac:dyDescent="0.25"/>
    <row r="960" ht="13.5" x14ac:dyDescent="0.25"/>
    <row r="961" ht="13.5" x14ac:dyDescent="0.25"/>
    <row r="962" ht="13.5" x14ac:dyDescent="0.25"/>
    <row r="963" ht="13.5" x14ac:dyDescent="0.25"/>
    <row r="964" ht="13.5" x14ac:dyDescent="0.25"/>
    <row r="965" ht="13.5" x14ac:dyDescent="0.25"/>
    <row r="966" ht="13.5" x14ac:dyDescent="0.25"/>
    <row r="967" ht="13.5" x14ac:dyDescent="0.25"/>
    <row r="968" ht="13.5" x14ac:dyDescent="0.25"/>
    <row r="969" ht="13.5" x14ac:dyDescent="0.25"/>
    <row r="970" ht="13.5" x14ac:dyDescent="0.25"/>
    <row r="971" ht="13.5" x14ac:dyDescent="0.25"/>
    <row r="972" ht="13.5" x14ac:dyDescent="0.25"/>
    <row r="973" ht="13.5" x14ac:dyDescent="0.25"/>
    <row r="974" ht="13.5" x14ac:dyDescent="0.25"/>
    <row r="975" ht="13.5" x14ac:dyDescent="0.25"/>
    <row r="976" ht="13.5" x14ac:dyDescent="0.25"/>
    <row r="977" ht="13.5" x14ac:dyDescent="0.25"/>
    <row r="978" ht="13.5" x14ac:dyDescent="0.25"/>
    <row r="979" ht="13.5" x14ac:dyDescent="0.25"/>
    <row r="980" ht="13.5" x14ac:dyDescent="0.25"/>
    <row r="981" ht="13.5" x14ac:dyDescent="0.25"/>
    <row r="982" ht="13.5" x14ac:dyDescent="0.25"/>
    <row r="983" ht="13.5" x14ac:dyDescent="0.25"/>
    <row r="984" ht="13.5" x14ac:dyDescent="0.25"/>
    <row r="985" ht="13.5" x14ac:dyDescent="0.25"/>
    <row r="986" ht="13.5" x14ac:dyDescent="0.25"/>
    <row r="987" ht="13.5" x14ac:dyDescent="0.25"/>
    <row r="988" ht="13.5" x14ac:dyDescent="0.25"/>
    <row r="989" ht="13.5" x14ac:dyDescent="0.25"/>
    <row r="990" ht="13.5" x14ac:dyDescent="0.25"/>
    <row r="991" ht="13.5" x14ac:dyDescent="0.25"/>
    <row r="992" ht="13.5" x14ac:dyDescent="0.25"/>
    <row r="993" ht="13.5" x14ac:dyDescent="0.25"/>
    <row r="994" ht="13.5" x14ac:dyDescent="0.25"/>
    <row r="995" ht="13.5" x14ac:dyDescent="0.25"/>
    <row r="996" ht="13.5" x14ac:dyDescent="0.25"/>
    <row r="997" ht="13.5" x14ac:dyDescent="0.25"/>
    <row r="998" ht="13.5" x14ac:dyDescent="0.25"/>
    <row r="999" ht="13.5" x14ac:dyDescent="0.25"/>
    <row r="1000" ht="13.5" x14ac:dyDescent="0.25"/>
  </sheetData>
  <autoFilter ref="A3:BM246"/>
  <conditionalFormatting sqref="C1 AI1 AL1 AO1 A248:A1048576 A1:A2 E1 G1 I1 K1 M1 O1 Q1 S1 U1 W1 Y1 AA1 AD1:AF1 A156:A184">
    <cfRule type="cellIs" dxfId="40" priority="1" operator="greaterThan">
      <formula>87</formula>
    </cfRule>
  </conditionalFormatting>
  <conditionalFormatting sqref="BI58:BI59 BI146:BI147 BI184:BI191 BI212:BI219 BI237:BI244 BI193:BI210 BI3:BI5 BI61:BI77 BI222:BI235 BI82:BI89 BI149:BI152 BI137:BI144 BI114:BI134 BI166:BI182 BI155:BI164 BI7:BI56 BI91:BI112">
    <cfRule type="cellIs" dxfId="39" priority="2" operator="greaterThan">
      <formula>87</formula>
    </cfRule>
  </conditionalFormatting>
  <conditionalFormatting sqref="BI78:BI81">
    <cfRule type="cellIs" dxfId="38" priority="3" operator="greaterThan">
      <formula>87</formula>
    </cfRule>
  </conditionalFormatting>
  <conditionalFormatting sqref="BI57">
    <cfRule type="cellIs" dxfId="37" priority="4" operator="greaterThan">
      <formula>87</formula>
    </cfRule>
  </conditionalFormatting>
  <conditionalFormatting sqref="BI60">
    <cfRule type="cellIs" dxfId="36" priority="5" operator="greaterThan">
      <formula>87</formula>
    </cfRule>
  </conditionalFormatting>
  <conditionalFormatting sqref="BI145">
    <cfRule type="cellIs" dxfId="35" priority="6" operator="greaterThan">
      <formula>87</formula>
    </cfRule>
  </conditionalFormatting>
  <conditionalFormatting sqref="BI148">
    <cfRule type="cellIs" dxfId="34" priority="7" operator="greaterThan">
      <formula>87</formula>
    </cfRule>
  </conditionalFormatting>
  <conditionalFormatting sqref="BI183">
    <cfRule type="cellIs" dxfId="33" priority="8" operator="greaterThan">
      <formula>87</formula>
    </cfRule>
  </conditionalFormatting>
  <conditionalFormatting sqref="BI211">
    <cfRule type="cellIs" dxfId="32" priority="9" operator="greaterThan">
      <formula>87</formula>
    </cfRule>
  </conditionalFormatting>
  <conditionalFormatting sqref="BI220">
    <cfRule type="cellIs" dxfId="31" priority="10" operator="greaterThan">
      <formula>87</formula>
    </cfRule>
  </conditionalFormatting>
  <conditionalFormatting sqref="BI221">
    <cfRule type="cellIs" dxfId="30" priority="11" operator="greaterThan">
      <formula>87</formula>
    </cfRule>
  </conditionalFormatting>
  <conditionalFormatting sqref="BI236">
    <cfRule type="cellIs" dxfId="29" priority="12" operator="greaterThan">
      <formula>87</formula>
    </cfRule>
  </conditionalFormatting>
  <conditionalFormatting sqref="BI192">
    <cfRule type="cellIs" dxfId="28" priority="13" operator="greaterThan">
      <formula>87</formula>
    </cfRule>
  </conditionalFormatting>
  <conditionalFormatting sqref="BI135">
    <cfRule type="cellIs" dxfId="27" priority="14" operator="greaterThan">
      <formula>87</formula>
    </cfRule>
  </conditionalFormatting>
  <conditionalFormatting sqref="BI136">
    <cfRule type="cellIs" dxfId="26" priority="15" operator="greaterThan">
      <formula>87</formula>
    </cfRule>
  </conditionalFormatting>
  <conditionalFormatting sqref="BI153">
    <cfRule type="cellIs" dxfId="25" priority="16" operator="greaterThan">
      <formula>87</formula>
    </cfRule>
  </conditionalFormatting>
  <conditionalFormatting sqref="BI154">
    <cfRule type="cellIs" dxfId="24" priority="17" operator="greaterThan">
      <formula>87</formula>
    </cfRule>
  </conditionalFormatting>
  <conditionalFormatting sqref="BI113">
    <cfRule type="cellIs" dxfId="23" priority="18" operator="greaterThan">
      <formula>87</formula>
    </cfRule>
  </conditionalFormatting>
  <conditionalFormatting sqref="BI90">
    <cfRule type="cellIs" dxfId="22" priority="19" operator="greaterThan">
      <formula>87</formula>
    </cfRule>
  </conditionalFormatting>
  <conditionalFormatting sqref="BI6">
    <cfRule type="cellIs" dxfId="21" priority="20" operator="greaterThan">
      <formula>87</formula>
    </cfRule>
  </conditionalFormatting>
  <conditionalFormatting sqref="BI165">
    <cfRule type="cellIs" dxfId="20" priority="21" operator="greaterThan">
      <formula>87</formula>
    </cfRule>
  </conditionalFormatting>
  <conditionalFormatting sqref="A3">
    <cfRule type="cellIs" dxfId="19" priority="22" operator="greaterThan">
      <formula>87</formula>
    </cfRule>
  </conditionalFormatting>
  <conditionalFormatting sqref="A78:A81">
    <cfRule type="cellIs" dxfId="18" priority="23" operator="greaterThan">
      <formula>87</formula>
    </cfRule>
  </conditionalFormatting>
  <conditionalFormatting sqref="A57">
    <cfRule type="cellIs" dxfId="17" priority="24" operator="greaterThan">
      <formula>87</formula>
    </cfRule>
  </conditionalFormatting>
  <conditionalFormatting sqref="A60">
    <cfRule type="cellIs" dxfId="16" priority="25" operator="greaterThan">
      <formula>87</formula>
    </cfRule>
  </conditionalFormatting>
  <conditionalFormatting sqref="A146">
    <cfRule type="cellIs" dxfId="15" priority="26" operator="greaterThan">
      <formula>87</formula>
    </cfRule>
  </conditionalFormatting>
  <conditionalFormatting sqref="A149">
    <cfRule type="cellIs" dxfId="14" priority="27" operator="greaterThan">
      <formula>87</formula>
    </cfRule>
  </conditionalFormatting>
  <conditionalFormatting sqref="A185">
    <cfRule type="cellIs" dxfId="13" priority="28" operator="greaterThan">
      <formula>87</formula>
    </cfRule>
  </conditionalFormatting>
  <conditionalFormatting sqref="A213">
    <cfRule type="cellIs" dxfId="12" priority="29" operator="greaterThan">
      <formula>87</formula>
    </cfRule>
  </conditionalFormatting>
  <conditionalFormatting sqref="A222">
    <cfRule type="cellIs" dxfId="11" priority="30" operator="greaterThan">
      <formula>87</formula>
    </cfRule>
  </conditionalFormatting>
  <conditionalFormatting sqref="A223">
    <cfRule type="cellIs" dxfId="10" priority="31" operator="greaterThan">
      <formula>87</formula>
    </cfRule>
  </conditionalFormatting>
  <conditionalFormatting sqref="A238">
    <cfRule type="cellIs" dxfId="9" priority="32" operator="greaterThan">
      <formula>87</formula>
    </cfRule>
  </conditionalFormatting>
  <conditionalFormatting sqref="A194">
    <cfRule type="cellIs" dxfId="8" priority="33" operator="greaterThan">
      <formula>87</formula>
    </cfRule>
  </conditionalFormatting>
  <conditionalFormatting sqref="A136">
    <cfRule type="cellIs" dxfId="7" priority="34" operator="greaterThan">
      <formula>87</formula>
    </cfRule>
  </conditionalFormatting>
  <conditionalFormatting sqref="A137">
    <cfRule type="cellIs" dxfId="6" priority="35" operator="greaterThan">
      <formula>87</formula>
    </cfRule>
  </conditionalFormatting>
  <conditionalFormatting sqref="A154">
    <cfRule type="cellIs" dxfId="5" priority="36" operator="greaterThan">
      <formula>87</formula>
    </cfRule>
  </conditionalFormatting>
  <conditionalFormatting sqref="A155">
    <cfRule type="cellIs" dxfId="4" priority="37" operator="greaterThan">
      <formula>87</formula>
    </cfRule>
  </conditionalFormatting>
  <conditionalFormatting sqref="A6">
    <cfRule type="cellIs" dxfId="3" priority="38" operator="greaterThan">
      <formula>87</formula>
    </cfRule>
  </conditionalFormatting>
  <conditionalFormatting sqref="A90">
    <cfRule type="cellIs" dxfId="2" priority="39" operator="greaterThan">
      <formula>87</formula>
    </cfRule>
  </conditionalFormatting>
  <conditionalFormatting sqref="A58:A59 A147:A148 A186:A193 A214:A221 A239:A246 A195:A212 A4:A5 A61:A77 A224:A237 A150:A153 A138:A145 A82:A89 A91:A128 A130:A135 A7:A56">
    <cfRule type="cellIs" dxfId="1" priority="40" operator="greaterThan">
      <formula>87</formula>
    </cfRule>
  </conditionalFormatting>
  <conditionalFormatting sqref="A129">
    <cfRule type="cellIs" dxfId="0" priority="41" operator="greaterThan">
      <formula>87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CNX1166"/>
  <sheetViews>
    <sheetView showGridLines="0" tabSelected="1" zoomScale="80" zoomScaleNormal="80" zoomScaleSheetLayoutView="80" zoomScalePageLayoutView="60" workbookViewId="0">
      <pane xSplit="1" ySplit="8" topLeftCell="C438" activePane="bottomRight" state="frozen"/>
      <selection pane="topRight" activeCell="B1" sqref="B1"/>
      <selection pane="bottomLeft" activeCell="A9" sqref="A9"/>
      <selection pane="bottomRight" activeCell="P443" sqref="P443"/>
    </sheetView>
  </sheetViews>
  <sheetFormatPr baseColWidth="10" defaultColWidth="15.140625" defaultRowHeight="15" customHeight="1" outlineLevelRow="3" x14ac:dyDescent="0.25"/>
  <cols>
    <col min="1" max="1" width="6.140625" style="58" customWidth="1"/>
    <col min="2" max="2" width="29.42578125" style="58" customWidth="1"/>
    <col min="3" max="3" width="12" style="58" customWidth="1"/>
    <col min="4" max="4" width="19.5703125" style="365" customWidth="1"/>
    <col min="5" max="5" width="27.140625" style="365" customWidth="1"/>
    <col min="6" max="6" width="10.28515625" style="365" customWidth="1"/>
    <col min="7" max="7" width="4.5703125" style="365" customWidth="1"/>
    <col min="8" max="8" width="6.85546875" style="365" customWidth="1"/>
    <col min="9" max="9" width="20.28515625" style="58" customWidth="1"/>
    <col min="10" max="10" width="5.85546875" style="58" customWidth="1"/>
    <col min="11" max="11" width="11.85546875" style="58" customWidth="1"/>
    <col min="12" max="12" width="4.140625" style="58" customWidth="1"/>
    <col min="13" max="13" width="36.28515625" style="386" customWidth="1"/>
    <col min="14" max="14" width="13.42578125" style="592" customWidth="1"/>
    <col min="15" max="15" width="11.42578125" style="413" customWidth="1"/>
    <col min="16" max="16" width="12.28515625" style="413" customWidth="1"/>
    <col min="17" max="17" width="10.85546875" style="413" customWidth="1"/>
    <col min="18" max="18" width="11.85546875" style="413" customWidth="1"/>
    <col min="19" max="19" width="12.5703125" style="413" customWidth="1"/>
    <col min="20" max="20" width="15.5703125" style="412" customWidth="1"/>
    <col min="21" max="21" width="14.140625" style="412" customWidth="1"/>
    <col min="22" max="22" width="29.85546875" style="398" customWidth="1"/>
    <col min="23" max="23" width="40" style="214" hidden="1" customWidth="1"/>
    <col min="24" max="16384" width="15.140625" style="58"/>
  </cols>
  <sheetData>
    <row r="1" spans="1:2416" s="615" customFormat="1" ht="26.25" customHeight="1" x14ac:dyDescent="0.25">
      <c r="A1" s="613"/>
      <c r="B1" s="972" t="s">
        <v>929</v>
      </c>
      <c r="C1" s="973"/>
      <c r="D1" s="973"/>
      <c r="E1" s="973"/>
      <c r="F1" s="973"/>
      <c r="G1" s="973"/>
      <c r="H1" s="973"/>
      <c r="I1" s="973"/>
      <c r="J1" s="973"/>
      <c r="K1" s="973"/>
      <c r="L1" s="973"/>
      <c r="M1" s="973"/>
      <c r="N1" s="973"/>
      <c r="O1" s="973"/>
      <c r="P1" s="973"/>
      <c r="Q1" s="973"/>
      <c r="R1" s="973"/>
      <c r="S1" s="973"/>
      <c r="T1" s="973"/>
      <c r="U1" s="973"/>
      <c r="V1" s="973"/>
      <c r="W1" s="614"/>
    </row>
    <row r="2" spans="1:2416" s="615" customFormat="1" ht="26.25" customHeight="1" x14ac:dyDescent="0.25">
      <c r="A2" s="613"/>
      <c r="B2" s="974" t="s">
        <v>1</v>
      </c>
      <c r="C2" s="975"/>
      <c r="D2" s="975"/>
      <c r="E2" s="975"/>
      <c r="F2" s="975"/>
      <c r="G2" s="975"/>
      <c r="H2" s="975"/>
      <c r="I2" s="975"/>
      <c r="J2" s="975"/>
      <c r="K2" s="975"/>
      <c r="L2" s="975"/>
      <c r="M2" s="975"/>
      <c r="N2" s="975"/>
      <c r="O2" s="975"/>
      <c r="P2" s="975"/>
      <c r="Q2" s="975"/>
      <c r="R2" s="975"/>
      <c r="S2" s="975"/>
      <c r="T2" s="975"/>
      <c r="U2" s="975"/>
      <c r="V2" s="975"/>
      <c r="W2" s="614"/>
    </row>
    <row r="3" spans="1:2416" s="615" customFormat="1" ht="27" customHeight="1" x14ac:dyDescent="0.25">
      <c r="A3" s="613"/>
      <c r="B3" s="972" t="s">
        <v>1632</v>
      </c>
      <c r="C3" s="973"/>
      <c r="D3" s="973"/>
      <c r="E3" s="973"/>
      <c r="F3" s="973"/>
      <c r="G3" s="973"/>
      <c r="H3" s="973"/>
      <c r="I3" s="973"/>
      <c r="J3" s="973"/>
      <c r="K3" s="973"/>
      <c r="L3" s="973"/>
      <c r="M3" s="973"/>
      <c r="N3" s="973"/>
      <c r="O3" s="973"/>
      <c r="P3" s="973"/>
      <c r="Q3" s="973"/>
      <c r="R3" s="973"/>
      <c r="S3" s="973"/>
      <c r="T3" s="973"/>
      <c r="U3" s="973"/>
      <c r="V3" s="973"/>
      <c r="W3" s="614"/>
    </row>
    <row r="4" spans="1:2416" s="615" customFormat="1" ht="15.75" customHeight="1" thickBot="1" x14ac:dyDescent="0.3">
      <c r="A4" s="613"/>
      <c r="B4" s="616"/>
      <c r="C4" s="617"/>
      <c r="D4" s="617"/>
      <c r="E4" s="617"/>
      <c r="F4" s="617"/>
      <c r="G4" s="617"/>
      <c r="H4" s="617"/>
      <c r="I4" s="617"/>
      <c r="J4" s="617"/>
      <c r="K4" s="617"/>
      <c r="L4" s="617"/>
      <c r="M4" s="617"/>
      <c r="N4" s="617"/>
      <c r="O4" s="617"/>
      <c r="P4" s="617"/>
      <c r="Q4" s="617"/>
      <c r="R4" s="617"/>
      <c r="S4" s="617"/>
      <c r="T4" s="617"/>
      <c r="U4" s="617"/>
      <c r="V4" s="617"/>
      <c r="W4" s="614"/>
    </row>
    <row r="5" spans="1:2416" s="386" customFormat="1" ht="16.5" customHeight="1" thickTop="1" thickBot="1" x14ac:dyDescent="0.3">
      <c r="B5" s="618" t="str">
        <f>HYPERLINK("file:///C:\USUARIO\Documents\CARPETAS%20JMRV\INPEC\PLAN%20INDICATIVO%20INPEC\PLAN%20INDICATIVO%20INPEC.xlsx#'INSTRUCTIVO MATRIZ P.I'!A1","1")</f>
        <v>1</v>
      </c>
      <c r="C5" s="618">
        <v>2</v>
      </c>
      <c r="D5" s="618">
        <v>3</v>
      </c>
      <c r="E5" s="979">
        <v>4</v>
      </c>
      <c r="F5" s="980"/>
      <c r="G5" s="980"/>
      <c r="H5" s="981"/>
      <c r="I5" s="979">
        <v>5</v>
      </c>
      <c r="J5" s="980"/>
      <c r="K5" s="980"/>
      <c r="L5" s="981"/>
      <c r="M5" s="618">
        <v>6</v>
      </c>
      <c r="N5" s="620">
        <v>7</v>
      </c>
      <c r="O5" s="621">
        <v>8</v>
      </c>
      <c r="P5" s="621">
        <v>9</v>
      </c>
      <c r="Q5" s="621">
        <v>10</v>
      </c>
      <c r="R5" s="621">
        <v>11</v>
      </c>
      <c r="S5" s="620">
        <v>12</v>
      </c>
      <c r="T5" s="620">
        <v>13</v>
      </c>
      <c r="U5" s="620">
        <v>14</v>
      </c>
      <c r="V5" s="620">
        <v>15</v>
      </c>
      <c r="W5" s="415"/>
    </row>
    <row r="6" spans="1:2416" s="619" customFormat="1" ht="33.75" customHeight="1" thickTop="1" thickBot="1" x14ac:dyDescent="0.3">
      <c r="B6" s="964" t="s">
        <v>5</v>
      </c>
      <c r="C6" s="964" t="s">
        <v>931</v>
      </c>
      <c r="D6" s="964" t="s">
        <v>7</v>
      </c>
      <c r="E6" s="982" t="s">
        <v>952</v>
      </c>
      <c r="F6" s="983"/>
      <c r="G6" s="983"/>
      <c r="H6" s="984"/>
      <c r="I6" s="982" t="s">
        <v>8</v>
      </c>
      <c r="J6" s="983"/>
      <c r="K6" s="983"/>
      <c r="L6" s="984"/>
      <c r="M6" s="965" t="s">
        <v>9</v>
      </c>
      <c r="N6" s="964" t="s">
        <v>10</v>
      </c>
      <c r="O6" s="976"/>
      <c r="P6" s="976"/>
      <c r="Q6" s="976"/>
      <c r="R6" s="976"/>
      <c r="S6" s="976"/>
      <c r="T6" s="976"/>
      <c r="U6" s="976"/>
      <c r="V6" s="976"/>
      <c r="W6" s="614"/>
    </row>
    <row r="7" spans="1:2416" s="386" customFormat="1" ht="28.5" customHeight="1" thickTop="1" thickBot="1" x14ac:dyDescent="0.3">
      <c r="B7" s="964"/>
      <c r="C7" s="964"/>
      <c r="D7" s="964"/>
      <c r="E7" s="985"/>
      <c r="F7" s="986"/>
      <c r="G7" s="986"/>
      <c r="H7" s="987"/>
      <c r="I7" s="985"/>
      <c r="J7" s="986"/>
      <c r="K7" s="986"/>
      <c r="L7" s="987"/>
      <c r="M7" s="965"/>
      <c r="N7" s="966" t="s">
        <v>938</v>
      </c>
      <c r="O7" s="964" t="s">
        <v>12</v>
      </c>
      <c r="P7" s="976"/>
      <c r="Q7" s="976"/>
      <c r="R7" s="976"/>
      <c r="S7" s="976"/>
      <c r="T7" s="967" t="s">
        <v>13</v>
      </c>
      <c r="U7" s="967" t="s">
        <v>14</v>
      </c>
      <c r="V7" s="977" t="s">
        <v>928</v>
      </c>
      <c r="W7" s="194"/>
    </row>
    <row r="8" spans="1:2416" s="386" customFormat="1" ht="16.5" customHeight="1" thickTop="1" thickBot="1" x14ac:dyDescent="0.3">
      <c r="B8" s="964"/>
      <c r="C8" s="964"/>
      <c r="D8" s="964"/>
      <c r="E8" s="988"/>
      <c r="F8" s="989"/>
      <c r="G8" s="989"/>
      <c r="H8" s="990"/>
      <c r="I8" s="988"/>
      <c r="J8" s="989"/>
      <c r="K8" s="989"/>
      <c r="L8" s="990"/>
      <c r="M8" s="965"/>
      <c r="N8" s="966"/>
      <c r="O8" s="624">
        <v>2019</v>
      </c>
      <c r="P8" s="624">
        <v>2020</v>
      </c>
      <c r="Q8" s="624">
        <v>2021</v>
      </c>
      <c r="R8" s="624">
        <v>2022</v>
      </c>
      <c r="S8" s="624" t="s">
        <v>16</v>
      </c>
      <c r="T8" s="968"/>
      <c r="U8" s="968"/>
      <c r="V8" s="978"/>
      <c r="W8" s="205" t="s">
        <v>897</v>
      </c>
    </row>
    <row r="9" spans="1:2416" s="673" customFormat="1" ht="45.75" customHeight="1" thickTop="1" thickBot="1" x14ac:dyDescent="0.3">
      <c r="A9" s="386"/>
      <c r="B9" s="674" t="s">
        <v>934</v>
      </c>
      <c r="C9" s="675" t="s">
        <v>935</v>
      </c>
      <c r="D9" s="929" t="s">
        <v>954</v>
      </c>
      <c r="E9" s="929"/>
      <c r="F9" s="929"/>
      <c r="G9" s="929"/>
      <c r="H9" s="929"/>
      <c r="I9" s="929"/>
      <c r="J9" s="929"/>
      <c r="K9" s="929"/>
      <c r="L9" s="929"/>
      <c r="M9" s="929"/>
      <c r="N9" s="669"/>
      <c r="O9" s="669"/>
      <c r="P9" s="669"/>
      <c r="Q9" s="668"/>
      <c r="R9" s="669"/>
      <c r="S9" s="669"/>
      <c r="T9" s="669"/>
      <c r="U9" s="668"/>
      <c r="V9" s="669"/>
      <c r="W9" s="669"/>
      <c r="X9" s="386"/>
      <c r="Y9" s="386"/>
      <c r="Z9" s="386"/>
      <c r="AA9" s="386"/>
      <c r="AB9" s="386"/>
      <c r="AC9" s="386"/>
      <c r="AD9" s="386"/>
      <c r="AE9" s="386"/>
      <c r="AF9" s="386"/>
      <c r="AG9" s="386"/>
      <c r="AH9" s="386"/>
      <c r="AI9" s="386"/>
      <c r="AJ9" s="386"/>
      <c r="AK9" s="386"/>
      <c r="AL9" s="386"/>
      <c r="AM9" s="386"/>
      <c r="AN9" s="386"/>
      <c r="AO9" s="386"/>
      <c r="AP9" s="386"/>
      <c r="AQ9" s="386"/>
      <c r="AR9" s="386"/>
      <c r="AS9" s="386"/>
      <c r="AT9" s="671"/>
      <c r="AU9" s="671"/>
      <c r="AV9" s="671"/>
      <c r="AW9" s="671"/>
      <c r="AX9" s="671"/>
      <c r="AY9" s="671"/>
      <c r="AZ9" s="671"/>
      <c r="BA9" s="671"/>
      <c r="BB9" s="671"/>
      <c r="BC9" s="671"/>
      <c r="BD9" s="671"/>
      <c r="BE9" s="671"/>
      <c r="BF9" s="671"/>
      <c r="BG9" s="671"/>
      <c r="BH9" s="671"/>
      <c r="BI9" s="671"/>
      <c r="BJ9" s="671"/>
      <c r="BK9" s="671"/>
      <c r="BL9" s="671"/>
      <c r="BM9" s="671"/>
      <c r="BN9" s="671"/>
      <c r="BO9" s="671"/>
      <c r="BP9" s="671"/>
      <c r="BQ9" s="671"/>
      <c r="BR9" s="671"/>
      <c r="BS9" s="671"/>
      <c r="BT9" s="671"/>
      <c r="BU9" s="671"/>
      <c r="BV9" s="671"/>
      <c r="BW9" s="671"/>
      <c r="BX9" s="671"/>
      <c r="BY9" s="671"/>
      <c r="BZ9" s="671"/>
      <c r="CA9" s="671"/>
      <c r="CB9" s="671"/>
      <c r="CC9" s="671"/>
      <c r="CD9" s="671"/>
      <c r="CE9" s="671"/>
      <c r="CF9" s="671"/>
      <c r="CG9" s="671"/>
      <c r="CH9" s="671"/>
      <c r="CI9" s="672"/>
      <c r="CJ9" s="672"/>
      <c r="CK9" s="672"/>
      <c r="CL9" s="672"/>
      <c r="CM9" s="672"/>
      <c r="CN9" s="672"/>
      <c r="CO9" s="672"/>
      <c r="CP9" s="672"/>
      <c r="CQ9" s="672"/>
      <c r="CR9" s="672"/>
      <c r="CS9" s="672"/>
      <c r="CT9" s="672"/>
      <c r="CU9" s="672"/>
      <c r="CV9" s="672"/>
      <c r="CW9" s="672"/>
      <c r="CX9" s="672"/>
      <c r="CY9" s="672"/>
      <c r="CZ9" s="672"/>
      <c r="DA9" s="672"/>
      <c r="DB9" s="672"/>
      <c r="DC9" s="672"/>
      <c r="DD9" s="672"/>
      <c r="DE9" s="672"/>
      <c r="DF9" s="672"/>
      <c r="DG9" s="672"/>
      <c r="DH9" s="672"/>
      <c r="DI9" s="672"/>
      <c r="DJ9" s="672"/>
      <c r="DK9" s="672"/>
      <c r="DL9" s="672"/>
      <c r="DM9" s="672"/>
      <c r="DN9" s="672"/>
      <c r="DO9" s="672"/>
      <c r="DP9" s="672"/>
      <c r="DQ9" s="672"/>
      <c r="DR9" s="672"/>
      <c r="DS9" s="672"/>
      <c r="DT9" s="672"/>
      <c r="DU9" s="672"/>
      <c r="DV9" s="672"/>
      <c r="DW9" s="672"/>
      <c r="DX9" s="672"/>
      <c r="DY9" s="672"/>
      <c r="DZ9" s="672"/>
      <c r="EA9" s="672"/>
      <c r="EB9" s="672"/>
      <c r="EC9" s="672"/>
      <c r="ED9" s="672"/>
      <c r="EE9" s="672"/>
      <c r="EF9" s="672"/>
      <c r="EG9" s="672"/>
      <c r="EH9" s="672"/>
      <c r="EI9" s="672"/>
      <c r="EJ9" s="672"/>
      <c r="EK9" s="672"/>
      <c r="EL9" s="672"/>
      <c r="EM9" s="672"/>
      <c r="EN9" s="672"/>
      <c r="EO9" s="672"/>
      <c r="EP9" s="672"/>
      <c r="EQ9" s="672"/>
      <c r="ER9" s="672"/>
      <c r="ES9" s="672"/>
      <c r="ET9" s="672"/>
      <c r="EU9" s="672"/>
      <c r="EV9" s="672"/>
      <c r="EW9" s="672"/>
      <c r="EX9" s="672"/>
      <c r="EY9" s="672"/>
      <c r="EZ9" s="672"/>
      <c r="FA9" s="672"/>
      <c r="FB9" s="672"/>
      <c r="FC9" s="672"/>
      <c r="FD9" s="672"/>
      <c r="FE9" s="672"/>
      <c r="FF9" s="672"/>
      <c r="FG9" s="672"/>
      <c r="FH9" s="672"/>
      <c r="FI9" s="672"/>
      <c r="FJ9" s="672"/>
      <c r="FK9" s="672"/>
      <c r="FL9" s="672"/>
      <c r="FM9" s="672"/>
      <c r="FN9" s="672"/>
      <c r="FO9" s="672"/>
      <c r="FP9" s="672"/>
      <c r="FQ9" s="672"/>
      <c r="FR9" s="672"/>
      <c r="FS9" s="672"/>
      <c r="FT9" s="672"/>
      <c r="FU9" s="672"/>
      <c r="FV9" s="672"/>
      <c r="FW9" s="672"/>
      <c r="FX9" s="672"/>
      <c r="FY9" s="672"/>
      <c r="FZ9" s="672"/>
      <c r="GA9" s="672"/>
      <c r="GB9" s="672"/>
      <c r="GC9" s="672"/>
      <c r="GD9" s="672"/>
      <c r="GE9" s="672"/>
      <c r="GF9" s="672"/>
      <c r="GG9" s="672"/>
      <c r="GH9" s="672"/>
      <c r="GI9" s="672"/>
      <c r="GJ9" s="672"/>
      <c r="GK9" s="672"/>
      <c r="GL9" s="672"/>
      <c r="GM9" s="672"/>
      <c r="GN9" s="672"/>
      <c r="GO9" s="672"/>
      <c r="GP9" s="672"/>
      <c r="GQ9" s="672"/>
      <c r="GR9" s="672"/>
      <c r="GS9" s="672"/>
      <c r="GT9" s="672"/>
      <c r="GU9" s="672"/>
      <c r="GV9" s="672"/>
      <c r="GW9" s="672"/>
      <c r="GX9" s="672"/>
      <c r="GY9" s="672"/>
      <c r="GZ9" s="672"/>
      <c r="HA9" s="672"/>
      <c r="HB9" s="672"/>
      <c r="HC9" s="672"/>
      <c r="HD9" s="672"/>
      <c r="HE9" s="672"/>
      <c r="HF9" s="672"/>
      <c r="HG9" s="672"/>
      <c r="HH9" s="672"/>
      <c r="HI9" s="672"/>
      <c r="HJ9" s="672"/>
      <c r="HK9" s="672"/>
      <c r="HL9" s="672"/>
      <c r="HM9" s="672"/>
      <c r="HN9" s="672"/>
      <c r="HO9" s="672"/>
      <c r="HP9" s="672"/>
      <c r="HQ9" s="672"/>
      <c r="HR9" s="672"/>
      <c r="HS9" s="672"/>
      <c r="HT9" s="672"/>
      <c r="HU9" s="672"/>
      <c r="HV9" s="672"/>
      <c r="HW9" s="672"/>
      <c r="HX9" s="672"/>
      <c r="HY9" s="672"/>
      <c r="HZ9" s="672"/>
      <c r="IA9" s="672"/>
      <c r="IB9" s="672"/>
      <c r="IC9" s="672"/>
      <c r="ID9" s="672"/>
      <c r="IE9" s="672"/>
      <c r="IF9" s="672"/>
      <c r="IG9" s="672"/>
      <c r="IH9" s="672"/>
      <c r="II9" s="672"/>
      <c r="IJ9" s="672"/>
      <c r="IK9" s="672"/>
      <c r="IL9" s="672"/>
      <c r="IM9" s="672"/>
      <c r="IN9" s="672"/>
      <c r="IO9" s="672"/>
      <c r="IP9" s="672"/>
      <c r="IQ9" s="672"/>
      <c r="IR9" s="672"/>
      <c r="IS9" s="672"/>
      <c r="IT9" s="672"/>
      <c r="IU9" s="672"/>
      <c r="IV9" s="672"/>
      <c r="IW9" s="672"/>
      <c r="IX9" s="672"/>
      <c r="IY9" s="672"/>
      <c r="IZ9" s="672"/>
      <c r="JA9" s="672"/>
      <c r="JB9" s="672"/>
      <c r="JC9" s="672"/>
      <c r="JD9" s="672"/>
      <c r="JE9" s="672"/>
      <c r="JF9" s="672"/>
      <c r="JG9" s="672"/>
      <c r="JH9" s="672"/>
      <c r="JI9" s="672"/>
      <c r="JJ9" s="672"/>
      <c r="JK9" s="672"/>
      <c r="JL9" s="672"/>
      <c r="JM9" s="672"/>
      <c r="JN9" s="672"/>
      <c r="JO9" s="672"/>
      <c r="JP9" s="672"/>
      <c r="JQ9" s="672"/>
      <c r="JR9" s="672"/>
      <c r="JS9" s="672"/>
      <c r="JT9" s="672"/>
      <c r="JU9" s="672"/>
      <c r="JV9" s="672"/>
      <c r="JW9" s="672"/>
      <c r="JX9" s="672"/>
      <c r="JY9" s="672"/>
      <c r="JZ9" s="672"/>
      <c r="KA9" s="672"/>
      <c r="KB9" s="672"/>
      <c r="KC9" s="672"/>
      <c r="KD9" s="672"/>
      <c r="KE9" s="672"/>
      <c r="KF9" s="672"/>
      <c r="KG9" s="672"/>
      <c r="KH9" s="672"/>
      <c r="KI9" s="672"/>
      <c r="KJ9" s="672"/>
      <c r="KK9" s="672"/>
      <c r="KL9" s="672"/>
      <c r="KM9" s="672"/>
      <c r="KN9" s="672"/>
      <c r="KO9" s="672"/>
      <c r="KP9" s="672"/>
      <c r="KQ9" s="672"/>
      <c r="KR9" s="672"/>
      <c r="KS9" s="672"/>
      <c r="KT9" s="672"/>
      <c r="KU9" s="672"/>
      <c r="KV9" s="672"/>
      <c r="KW9" s="672"/>
      <c r="KX9" s="672"/>
      <c r="KY9" s="672"/>
      <c r="KZ9" s="672"/>
      <c r="LA9" s="672"/>
      <c r="LB9" s="672"/>
      <c r="LC9" s="672"/>
      <c r="LD9" s="672"/>
      <c r="LE9" s="672"/>
      <c r="LF9" s="672"/>
      <c r="LG9" s="672"/>
      <c r="LH9" s="672"/>
      <c r="LI9" s="672"/>
      <c r="LJ9" s="672"/>
      <c r="LK9" s="672"/>
      <c r="LL9" s="672"/>
      <c r="LM9" s="672"/>
      <c r="LN9" s="672"/>
      <c r="LO9" s="672"/>
      <c r="LP9" s="672"/>
      <c r="LQ9" s="672"/>
      <c r="LR9" s="672"/>
      <c r="LS9" s="672"/>
      <c r="LT9" s="672"/>
      <c r="LU9" s="672"/>
      <c r="LV9" s="672"/>
      <c r="LW9" s="672"/>
      <c r="LX9" s="672"/>
      <c r="LY9" s="672"/>
      <c r="LZ9" s="672"/>
      <c r="MA9" s="672"/>
      <c r="MB9" s="672"/>
      <c r="MC9" s="672"/>
      <c r="MD9" s="672"/>
      <c r="ME9" s="672"/>
      <c r="MF9" s="672"/>
      <c r="MG9" s="672"/>
      <c r="MH9" s="672"/>
      <c r="MI9" s="672"/>
      <c r="MJ9" s="672"/>
      <c r="MK9" s="672"/>
      <c r="ML9" s="672"/>
      <c r="MM9" s="672"/>
      <c r="MN9" s="672"/>
      <c r="MO9" s="672"/>
      <c r="MP9" s="672"/>
      <c r="MQ9" s="672"/>
      <c r="MR9" s="672"/>
      <c r="MS9" s="672"/>
      <c r="MT9" s="672"/>
      <c r="MU9" s="672"/>
      <c r="MV9" s="672"/>
      <c r="MW9" s="672"/>
      <c r="MX9" s="672"/>
      <c r="MY9" s="672"/>
      <c r="MZ9" s="672"/>
      <c r="NA9" s="672"/>
      <c r="NB9" s="672"/>
      <c r="NC9" s="672"/>
      <c r="ND9" s="672"/>
      <c r="NE9" s="672"/>
      <c r="NF9" s="672"/>
      <c r="NG9" s="672"/>
      <c r="NH9" s="672"/>
      <c r="NI9" s="672"/>
      <c r="NJ9" s="672"/>
      <c r="NK9" s="672"/>
      <c r="NL9" s="672"/>
      <c r="NM9" s="672"/>
      <c r="NN9" s="672"/>
      <c r="NO9" s="672"/>
      <c r="NP9" s="672"/>
      <c r="NQ9" s="672"/>
      <c r="NR9" s="672"/>
      <c r="NS9" s="672"/>
      <c r="NT9" s="672"/>
      <c r="NU9" s="672"/>
      <c r="NV9" s="672"/>
      <c r="NW9" s="672"/>
      <c r="NX9" s="672"/>
      <c r="NY9" s="672"/>
      <c r="NZ9" s="672"/>
      <c r="OA9" s="672"/>
      <c r="OB9" s="672"/>
      <c r="OC9" s="672"/>
      <c r="OD9" s="672"/>
      <c r="OE9" s="672"/>
      <c r="OF9" s="672"/>
      <c r="OG9" s="672"/>
      <c r="OH9" s="672"/>
      <c r="OI9" s="672"/>
      <c r="OJ9" s="672"/>
      <c r="OK9" s="672"/>
      <c r="OL9" s="672"/>
      <c r="OM9" s="672"/>
      <c r="ON9" s="672"/>
      <c r="OO9" s="672"/>
      <c r="OP9" s="672"/>
      <c r="OQ9" s="672"/>
      <c r="OR9" s="672"/>
      <c r="OS9" s="672"/>
      <c r="OT9" s="672"/>
      <c r="OU9" s="672"/>
      <c r="OV9" s="672"/>
      <c r="OW9" s="672"/>
      <c r="OX9" s="672"/>
      <c r="OY9" s="672"/>
      <c r="OZ9" s="672"/>
      <c r="PA9" s="672"/>
      <c r="PB9" s="672"/>
      <c r="PC9" s="672"/>
      <c r="PD9" s="672"/>
      <c r="PE9" s="672"/>
      <c r="PF9" s="672"/>
      <c r="PG9" s="672"/>
      <c r="PH9" s="672"/>
      <c r="PI9" s="672"/>
      <c r="PJ9" s="672"/>
      <c r="PK9" s="672"/>
      <c r="PL9" s="672"/>
      <c r="PM9" s="672"/>
      <c r="PN9" s="672"/>
      <c r="PO9" s="672"/>
      <c r="PP9" s="672"/>
      <c r="PQ9" s="672"/>
      <c r="PR9" s="672"/>
      <c r="PS9" s="672"/>
      <c r="PT9" s="672"/>
      <c r="PU9" s="672"/>
      <c r="PV9" s="672"/>
      <c r="PW9" s="672"/>
      <c r="PX9" s="672"/>
      <c r="PY9" s="672"/>
      <c r="PZ9" s="672"/>
      <c r="QA9" s="672"/>
      <c r="QB9" s="672"/>
      <c r="QC9" s="672"/>
      <c r="QD9" s="672"/>
      <c r="QE9" s="672"/>
      <c r="QF9" s="672"/>
      <c r="QG9" s="672"/>
      <c r="QH9" s="672"/>
      <c r="QI9" s="672"/>
      <c r="QJ9" s="672"/>
      <c r="QK9" s="672"/>
      <c r="QL9" s="672"/>
      <c r="QM9" s="672"/>
      <c r="QN9" s="672"/>
      <c r="QO9" s="672"/>
      <c r="QP9" s="672"/>
      <c r="QQ9" s="672"/>
      <c r="QR9" s="672"/>
      <c r="QS9" s="672"/>
      <c r="QT9" s="672"/>
      <c r="QU9" s="672"/>
      <c r="QV9" s="672"/>
      <c r="QW9" s="672"/>
      <c r="QX9" s="672"/>
      <c r="QY9" s="672"/>
      <c r="QZ9" s="672"/>
      <c r="RA9" s="672"/>
      <c r="RB9" s="672"/>
      <c r="RC9" s="672"/>
      <c r="RD9" s="672"/>
      <c r="RE9" s="672"/>
      <c r="RF9" s="672"/>
      <c r="RG9" s="672"/>
      <c r="RH9" s="672"/>
      <c r="RI9" s="672"/>
      <c r="RJ9" s="672"/>
      <c r="RK9" s="672"/>
      <c r="RL9" s="672"/>
      <c r="RM9" s="672"/>
      <c r="RN9" s="672"/>
      <c r="RO9" s="672"/>
      <c r="RP9" s="672"/>
      <c r="RQ9" s="672"/>
      <c r="RR9" s="672"/>
      <c r="RS9" s="672"/>
      <c r="RT9" s="672"/>
      <c r="RU9" s="672"/>
      <c r="RV9" s="672"/>
      <c r="RW9" s="672"/>
      <c r="RX9" s="672"/>
      <c r="RY9" s="672"/>
      <c r="RZ9" s="672"/>
      <c r="SA9" s="672"/>
      <c r="SB9" s="672"/>
      <c r="SC9" s="672"/>
      <c r="SD9" s="672"/>
      <c r="SE9" s="672"/>
      <c r="SF9" s="672"/>
      <c r="SG9" s="672"/>
      <c r="SH9" s="672"/>
      <c r="SI9" s="672"/>
      <c r="SJ9" s="672"/>
      <c r="SK9" s="672"/>
      <c r="SL9" s="672"/>
      <c r="SM9" s="672"/>
      <c r="SN9" s="672"/>
      <c r="SO9" s="672"/>
      <c r="SP9" s="672"/>
      <c r="SQ9" s="672"/>
      <c r="SR9" s="672"/>
      <c r="SS9" s="672"/>
      <c r="ST9" s="672"/>
      <c r="SU9" s="672"/>
      <c r="SV9" s="672"/>
      <c r="SW9" s="672"/>
      <c r="SX9" s="672"/>
      <c r="SY9" s="672"/>
      <c r="SZ9" s="672"/>
      <c r="TA9" s="672"/>
      <c r="TB9" s="672"/>
      <c r="TC9" s="672"/>
      <c r="TD9" s="672"/>
      <c r="TE9" s="672"/>
      <c r="TF9" s="672"/>
      <c r="TG9" s="672"/>
      <c r="TH9" s="672"/>
      <c r="TI9" s="672"/>
      <c r="TJ9" s="672"/>
      <c r="TK9" s="672"/>
      <c r="TL9" s="672"/>
      <c r="TM9" s="672"/>
      <c r="TN9" s="672"/>
      <c r="TO9" s="672"/>
      <c r="TP9" s="672"/>
      <c r="TQ9" s="672"/>
      <c r="TR9" s="672"/>
      <c r="TS9" s="672"/>
      <c r="TT9" s="672"/>
      <c r="TU9" s="672"/>
      <c r="TV9" s="672"/>
      <c r="TW9" s="672"/>
      <c r="TX9" s="672"/>
      <c r="TY9" s="672"/>
      <c r="TZ9" s="672"/>
      <c r="UA9" s="672"/>
      <c r="UB9" s="672"/>
      <c r="UC9" s="672"/>
      <c r="UD9" s="672"/>
      <c r="UE9" s="672"/>
      <c r="UF9" s="672"/>
      <c r="UG9" s="672"/>
      <c r="UH9" s="672"/>
      <c r="UI9" s="672"/>
      <c r="UJ9" s="672"/>
      <c r="UK9" s="672"/>
      <c r="UL9" s="672"/>
      <c r="UM9" s="672"/>
      <c r="UN9" s="672"/>
      <c r="UO9" s="672"/>
      <c r="UP9" s="672"/>
      <c r="UQ9" s="672"/>
      <c r="UR9" s="672"/>
      <c r="US9" s="672"/>
      <c r="UT9" s="672"/>
      <c r="UU9" s="672"/>
      <c r="UV9" s="672"/>
      <c r="UW9" s="672"/>
      <c r="UX9" s="672"/>
      <c r="UY9" s="672"/>
      <c r="UZ9" s="672"/>
      <c r="VA9" s="672"/>
      <c r="VB9" s="672"/>
      <c r="VC9" s="672"/>
      <c r="VD9" s="672"/>
      <c r="VE9" s="672"/>
      <c r="VF9" s="672"/>
      <c r="VG9" s="672"/>
      <c r="VH9" s="672"/>
      <c r="VI9" s="672"/>
      <c r="VJ9" s="672"/>
      <c r="VK9" s="672"/>
      <c r="VL9" s="672"/>
      <c r="VM9" s="672"/>
      <c r="VN9" s="672"/>
      <c r="VO9" s="672"/>
      <c r="VP9" s="672"/>
      <c r="VQ9" s="672"/>
      <c r="VR9" s="672"/>
      <c r="VS9" s="672"/>
      <c r="VT9" s="672"/>
      <c r="VU9" s="672"/>
      <c r="VV9" s="672"/>
      <c r="VW9" s="672"/>
      <c r="VX9" s="672"/>
      <c r="VY9" s="672"/>
      <c r="VZ9" s="672"/>
      <c r="WA9" s="672"/>
      <c r="WB9" s="672"/>
      <c r="WC9" s="672"/>
      <c r="WD9" s="672"/>
      <c r="WE9" s="672"/>
      <c r="WF9" s="672"/>
      <c r="WG9" s="672"/>
      <c r="WH9" s="672"/>
      <c r="WI9" s="672"/>
      <c r="WJ9" s="672"/>
      <c r="WK9" s="672"/>
      <c r="WL9" s="672"/>
      <c r="WM9" s="672"/>
      <c r="WN9" s="672"/>
      <c r="WO9" s="672"/>
      <c r="WP9" s="672"/>
      <c r="WQ9" s="672"/>
      <c r="WR9" s="672"/>
      <c r="WS9" s="672"/>
      <c r="WT9" s="672"/>
      <c r="WU9" s="672"/>
      <c r="WV9" s="672"/>
      <c r="WW9" s="672"/>
      <c r="WX9" s="672"/>
      <c r="WY9" s="672"/>
      <c r="WZ9" s="672"/>
      <c r="XA9" s="672"/>
      <c r="XB9" s="672"/>
      <c r="XC9" s="672"/>
      <c r="XD9" s="672"/>
      <c r="XE9" s="672"/>
      <c r="XF9" s="672"/>
      <c r="XG9" s="672"/>
      <c r="XH9" s="672"/>
      <c r="XI9" s="672"/>
      <c r="XJ9" s="672"/>
      <c r="XK9" s="672"/>
      <c r="XL9" s="672"/>
      <c r="XM9" s="672"/>
      <c r="XN9" s="672"/>
      <c r="XO9" s="672"/>
      <c r="XP9" s="672"/>
      <c r="XQ9" s="672"/>
      <c r="XR9" s="672"/>
      <c r="XS9" s="672"/>
      <c r="XT9" s="672"/>
      <c r="XU9" s="672"/>
      <c r="XV9" s="672"/>
      <c r="XW9" s="672"/>
      <c r="XX9" s="672"/>
      <c r="XY9" s="672"/>
      <c r="XZ9" s="672"/>
      <c r="YA9" s="672"/>
      <c r="YB9" s="672"/>
      <c r="YC9" s="672"/>
      <c r="YD9" s="672"/>
      <c r="YE9" s="672"/>
      <c r="YF9" s="672"/>
      <c r="YG9" s="672"/>
      <c r="YH9" s="672"/>
      <c r="YI9" s="672"/>
      <c r="YJ9" s="672"/>
      <c r="YK9" s="672"/>
      <c r="YL9" s="672"/>
      <c r="YM9" s="672"/>
      <c r="YN9" s="672"/>
      <c r="YO9" s="672"/>
      <c r="YP9" s="672"/>
      <c r="YQ9" s="672"/>
      <c r="YR9" s="672"/>
      <c r="YS9" s="672"/>
      <c r="YT9" s="672"/>
      <c r="YU9" s="672"/>
      <c r="YV9" s="672"/>
      <c r="YW9" s="672"/>
      <c r="YX9" s="672"/>
      <c r="YY9" s="672"/>
      <c r="YZ9" s="672"/>
      <c r="ZA9" s="672"/>
      <c r="ZB9" s="672"/>
      <c r="ZC9" s="672"/>
      <c r="ZD9" s="672"/>
      <c r="ZE9" s="672"/>
      <c r="ZF9" s="672"/>
      <c r="ZG9" s="672"/>
      <c r="ZH9" s="672"/>
      <c r="ZI9" s="672"/>
      <c r="ZJ9" s="672"/>
      <c r="ZK9" s="672"/>
      <c r="ZL9" s="672"/>
      <c r="ZM9" s="672"/>
      <c r="ZN9" s="672"/>
      <c r="ZO9" s="672"/>
      <c r="ZP9" s="672"/>
      <c r="ZQ9" s="672"/>
      <c r="ZR9" s="672"/>
      <c r="ZS9" s="672"/>
      <c r="ZT9" s="672"/>
      <c r="ZU9" s="672"/>
      <c r="ZV9" s="672"/>
      <c r="ZW9" s="672"/>
      <c r="ZX9" s="672"/>
      <c r="ZY9" s="672"/>
      <c r="ZZ9" s="672"/>
      <c r="AAA9" s="672"/>
      <c r="AAB9" s="672"/>
      <c r="AAC9" s="672"/>
      <c r="AAD9" s="672"/>
      <c r="AAE9" s="672"/>
      <c r="AAF9" s="672"/>
      <c r="AAG9" s="672"/>
      <c r="AAH9" s="672"/>
      <c r="AAI9" s="672"/>
      <c r="AAJ9" s="672"/>
      <c r="AAK9" s="672"/>
      <c r="AAL9" s="672"/>
      <c r="AAM9" s="672"/>
      <c r="AAN9" s="672"/>
      <c r="AAO9" s="672"/>
      <c r="AAP9" s="672"/>
      <c r="AAQ9" s="672"/>
      <c r="AAR9" s="672"/>
      <c r="AAS9" s="672"/>
      <c r="AAT9" s="672"/>
      <c r="AAU9" s="672"/>
      <c r="AAV9" s="672"/>
      <c r="AAW9" s="672"/>
      <c r="AAX9" s="672"/>
      <c r="AAY9" s="672"/>
      <c r="AAZ9" s="672"/>
      <c r="ABA9" s="672"/>
      <c r="ABB9" s="672"/>
      <c r="ABC9" s="672"/>
      <c r="ABD9" s="672"/>
      <c r="ABE9" s="672"/>
      <c r="ABF9" s="672"/>
      <c r="ABG9" s="672"/>
      <c r="ABH9" s="672"/>
      <c r="ABI9" s="672"/>
      <c r="ABJ9" s="672"/>
      <c r="ABK9" s="672"/>
      <c r="ABL9" s="672"/>
      <c r="ABM9" s="672"/>
      <c r="ABN9" s="672"/>
      <c r="ABO9" s="672"/>
      <c r="ABP9" s="672"/>
      <c r="ABQ9" s="672"/>
      <c r="ABR9" s="672"/>
      <c r="ABS9" s="672"/>
      <c r="ABT9" s="672"/>
      <c r="ABU9" s="672"/>
      <c r="ABV9" s="672"/>
      <c r="ABW9" s="672"/>
      <c r="ABX9" s="672"/>
      <c r="ABY9" s="672"/>
      <c r="ABZ9" s="672"/>
      <c r="ACA9" s="672"/>
      <c r="ACB9" s="672"/>
      <c r="ACC9" s="672"/>
      <c r="ACD9" s="672"/>
      <c r="ACE9" s="672"/>
      <c r="ACF9" s="672"/>
      <c r="ACG9" s="672"/>
      <c r="ACH9" s="672"/>
      <c r="ACI9" s="672"/>
      <c r="ACJ9" s="672"/>
      <c r="ACK9" s="672"/>
      <c r="ACL9" s="672"/>
      <c r="ACM9" s="672"/>
      <c r="ACN9" s="672"/>
      <c r="ACO9" s="672"/>
      <c r="ACP9" s="672"/>
      <c r="ACQ9" s="672"/>
      <c r="ACR9" s="672"/>
      <c r="ACS9" s="672"/>
      <c r="ACT9" s="672"/>
      <c r="ACU9" s="672"/>
      <c r="ACV9" s="672"/>
      <c r="ACW9" s="672"/>
      <c r="ACX9" s="672"/>
      <c r="ACY9" s="672"/>
      <c r="ACZ9" s="672"/>
      <c r="ADA9" s="672"/>
      <c r="ADB9" s="672"/>
      <c r="ADC9" s="672"/>
      <c r="ADD9" s="672"/>
      <c r="ADE9" s="672"/>
      <c r="ADF9" s="672"/>
      <c r="ADG9" s="672"/>
      <c r="ADH9" s="672"/>
      <c r="ADI9" s="672"/>
      <c r="ADJ9" s="672"/>
      <c r="ADK9" s="672"/>
      <c r="ADL9" s="672"/>
      <c r="ADM9" s="672"/>
      <c r="ADN9" s="672"/>
      <c r="ADO9" s="672"/>
      <c r="ADP9" s="672"/>
      <c r="ADQ9" s="672"/>
      <c r="ADR9" s="672"/>
      <c r="ADS9" s="672"/>
      <c r="ADT9" s="672"/>
      <c r="ADU9" s="672"/>
      <c r="ADV9" s="672"/>
      <c r="ADW9" s="672"/>
      <c r="ADX9" s="672"/>
      <c r="ADY9" s="672"/>
      <c r="ADZ9" s="672"/>
      <c r="AEA9" s="672"/>
      <c r="AEB9" s="672"/>
      <c r="AEC9" s="672"/>
      <c r="AED9" s="672"/>
      <c r="AEE9" s="672"/>
      <c r="AEF9" s="672"/>
      <c r="AEG9" s="672"/>
      <c r="AEH9" s="672"/>
      <c r="AEI9" s="672"/>
      <c r="AEJ9" s="672"/>
      <c r="AEK9" s="672"/>
      <c r="AEL9" s="672"/>
      <c r="AEM9" s="672"/>
      <c r="AEN9" s="672"/>
      <c r="AEO9" s="672"/>
      <c r="AEP9" s="672"/>
      <c r="AEQ9" s="672"/>
      <c r="AER9" s="672"/>
      <c r="AES9" s="672"/>
      <c r="AET9" s="672"/>
      <c r="AEU9" s="672"/>
      <c r="AEV9" s="672"/>
      <c r="AEW9" s="672"/>
      <c r="AEX9" s="672"/>
      <c r="AEY9" s="672"/>
      <c r="AEZ9" s="672"/>
      <c r="AFA9" s="672"/>
      <c r="AFB9" s="672"/>
      <c r="AFC9" s="672"/>
      <c r="AFD9" s="672"/>
      <c r="AFE9" s="672"/>
      <c r="AFF9" s="672"/>
      <c r="AFG9" s="672"/>
      <c r="AFH9" s="672"/>
      <c r="AFI9" s="672"/>
      <c r="AFJ9" s="672"/>
      <c r="AFK9" s="672"/>
      <c r="AFL9" s="672"/>
      <c r="AFM9" s="672"/>
      <c r="AFN9" s="672"/>
      <c r="AFO9" s="672"/>
      <c r="AFP9" s="672"/>
      <c r="AFQ9" s="672"/>
      <c r="AFR9" s="672"/>
      <c r="AFS9" s="672"/>
      <c r="AFT9" s="672"/>
      <c r="AFU9" s="672"/>
      <c r="AFV9" s="672"/>
      <c r="AFW9" s="672"/>
      <c r="AFX9" s="672"/>
      <c r="AFY9" s="672"/>
      <c r="AFZ9" s="672"/>
      <c r="AGA9" s="672"/>
      <c r="AGB9" s="672"/>
      <c r="AGC9" s="672"/>
      <c r="AGD9" s="672"/>
      <c r="AGE9" s="672"/>
      <c r="AGF9" s="672"/>
      <c r="AGG9" s="672"/>
      <c r="AGH9" s="672"/>
      <c r="AGI9" s="672"/>
      <c r="AGJ9" s="672"/>
      <c r="AGK9" s="672"/>
      <c r="AGL9" s="672"/>
      <c r="AGM9" s="672"/>
      <c r="AGN9" s="672"/>
      <c r="AGO9" s="672"/>
      <c r="AGP9" s="672"/>
      <c r="AGQ9" s="672"/>
      <c r="AGR9" s="672"/>
      <c r="AGS9" s="672"/>
      <c r="AGT9" s="672"/>
      <c r="AGU9" s="672"/>
      <c r="AGV9" s="672"/>
      <c r="AGW9" s="672"/>
      <c r="AGX9" s="672"/>
      <c r="AGY9" s="672"/>
      <c r="AGZ9" s="672"/>
      <c r="AHA9" s="672"/>
      <c r="AHB9" s="672"/>
      <c r="AHC9" s="672"/>
      <c r="AHD9" s="672"/>
      <c r="AHE9" s="672"/>
      <c r="AHF9" s="672"/>
      <c r="AHG9" s="672"/>
      <c r="AHH9" s="672"/>
      <c r="AHI9" s="672"/>
      <c r="AHJ9" s="672"/>
      <c r="AHK9" s="672"/>
      <c r="AHL9" s="672"/>
      <c r="AHM9" s="672"/>
      <c r="AHN9" s="672"/>
      <c r="AHO9" s="672"/>
      <c r="AHP9" s="672"/>
      <c r="AHQ9" s="672"/>
      <c r="AHR9" s="672"/>
      <c r="AHS9" s="672"/>
      <c r="AHT9" s="672"/>
      <c r="AHU9" s="672"/>
      <c r="AHV9" s="672"/>
      <c r="AHW9" s="672"/>
      <c r="AHX9" s="672"/>
      <c r="AHY9" s="672"/>
      <c r="AHZ9" s="672"/>
      <c r="AIA9" s="672"/>
      <c r="AIB9" s="672"/>
      <c r="AIC9" s="672"/>
      <c r="AID9" s="672"/>
      <c r="AIE9" s="672"/>
      <c r="AIF9" s="672"/>
      <c r="AIG9" s="672"/>
      <c r="AIH9" s="672"/>
      <c r="AII9" s="672"/>
      <c r="AIJ9" s="672"/>
      <c r="AIK9" s="672"/>
      <c r="AIL9" s="672"/>
      <c r="AIM9" s="672"/>
      <c r="AIN9" s="672"/>
      <c r="AIO9" s="672"/>
      <c r="AIP9" s="672"/>
      <c r="AIQ9" s="672"/>
      <c r="AIR9" s="672"/>
      <c r="AIS9" s="672"/>
      <c r="AIT9" s="672"/>
      <c r="AIU9" s="672"/>
      <c r="AIV9" s="672"/>
      <c r="AIW9" s="672"/>
      <c r="AIX9" s="672"/>
      <c r="AIY9" s="672"/>
      <c r="AIZ9" s="672"/>
      <c r="AJA9" s="672"/>
      <c r="AJB9" s="672"/>
      <c r="AJC9" s="672"/>
      <c r="AJD9" s="672"/>
      <c r="AJE9" s="672"/>
      <c r="AJF9" s="672"/>
      <c r="AJG9" s="672"/>
      <c r="AJH9" s="672"/>
      <c r="AJI9" s="672"/>
      <c r="AJJ9" s="672"/>
      <c r="AJK9" s="672"/>
      <c r="AJL9" s="672"/>
      <c r="AJM9" s="672"/>
      <c r="AJN9" s="672"/>
      <c r="AJO9" s="672"/>
      <c r="AJP9" s="672"/>
      <c r="AJQ9" s="672"/>
      <c r="AJR9" s="672"/>
      <c r="AJS9" s="672"/>
      <c r="AJT9" s="672"/>
      <c r="AJU9" s="672"/>
      <c r="AJV9" s="672"/>
      <c r="AJW9" s="672"/>
      <c r="AJX9" s="672"/>
      <c r="AJY9" s="672"/>
      <c r="AJZ9" s="672"/>
      <c r="AKA9" s="672"/>
      <c r="AKB9" s="672"/>
      <c r="AKC9" s="672"/>
      <c r="AKD9" s="672"/>
      <c r="AKE9" s="672"/>
      <c r="AKF9" s="672"/>
      <c r="AKG9" s="672"/>
      <c r="AKH9" s="672"/>
      <c r="AKI9" s="672"/>
      <c r="AKJ9" s="672"/>
      <c r="AKK9" s="672"/>
      <c r="AKL9" s="672"/>
      <c r="AKM9" s="672"/>
      <c r="AKN9" s="672"/>
      <c r="AKO9" s="672"/>
      <c r="AKP9" s="672"/>
      <c r="AKQ9" s="672"/>
      <c r="AKR9" s="672"/>
      <c r="AKS9" s="672"/>
      <c r="AKT9" s="672"/>
      <c r="AKU9" s="672"/>
      <c r="AKV9" s="672"/>
      <c r="AKW9" s="672"/>
      <c r="AKX9" s="672"/>
      <c r="AKY9" s="672"/>
      <c r="AKZ9" s="672"/>
      <c r="ALA9" s="672"/>
      <c r="ALB9" s="672"/>
      <c r="ALC9" s="672"/>
      <c r="ALD9" s="672"/>
      <c r="ALE9" s="672"/>
      <c r="ALF9" s="672"/>
      <c r="ALG9" s="672"/>
      <c r="ALH9" s="672"/>
      <c r="ALI9" s="672"/>
      <c r="ALJ9" s="672"/>
      <c r="ALK9" s="672"/>
      <c r="ALL9" s="672"/>
      <c r="ALM9" s="672"/>
      <c r="ALN9" s="672"/>
      <c r="ALO9" s="672"/>
      <c r="ALP9" s="672"/>
      <c r="ALQ9" s="672"/>
      <c r="ALR9" s="672"/>
      <c r="ALS9" s="672"/>
      <c r="ALT9" s="672"/>
      <c r="ALU9" s="672"/>
      <c r="ALV9" s="672"/>
      <c r="ALW9" s="672"/>
      <c r="ALX9" s="672"/>
      <c r="ALY9" s="672"/>
      <c r="ALZ9" s="672"/>
      <c r="AMA9" s="672"/>
      <c r="AMB9" s="672"/>
      <c r="AMC9" s="672"/>
      <c r="AMD9" s="672"/>
      <c r="AME9" s="672"/>
      <c r="AMF9" s="672"/>
      <c r="AMG9" s="672"/>
      <c r="AMH9" s="672"/>
      <c r="AMI9" s="672"/>
      <c r="AMJ9" s="672"/>
      <c r="AMK9" s="672"/>
      <c r="AML9" s="672"/>
      <c r="AMM9" s="672"/>
      <c r="AMN9" s="672"/>
      <c r="AMO9" s="672"/>
      <c r="AMP9" s="672"/>
      <c r="AMQ9" s="672"/>
      <c r="AMR9" s="672"/>
      <c r="AMS9" s="672"/>
      <c r="AMT9" s="672"/>
      <c r="AMU9" s="672"/>
      <c r="AMV9" s="672"/>
      <c r="AMW9" s="672"/>
      <c r="AMX9" s="672"/>
      <c r="AMY9" s="672"/>
      <c r="AMZ9" s="672"/>
      <c r="ANA9" s="672"/>
      <c r="ANB9" s="672"/>
      <c r="ANC9" s="672"/>
      <c r="AND9" s="672"/>
      <c r="ANE9" s="672"/>
      <c r="ANF9" s="672"/>
      <c r="ANG9" s="672"/>
      <c r="ANH9" s="672"/>
      <c r="ANI9" s="672"/>
      <c r="ANJ9" s="672"/>
      <c r="ANK9" s="672"/>
      <c r="ANL9" s="672"/>
      <c r="ANM9" s="672"/>
      <c r="ANN9" s="672"/>
      <c r="ANO9" s="672"/>
      <c r="ANP9" s="672"/>
      <c r="ANQ9" s="672"/>
      <c r="ANR9" s="672"/>
      <c r="ANS9" s="672"/>
      <c r="ANT9" s="672"/>
      <c r="ANU9" s="672"/>
      <c r="ANV9" s="672"/>
      <c r="ANW9" s="672"/>
      <c r="ANX9" s="672"/>
      <c r="ANY9" s="672"/>
      <c r="ANZ9" s="672"/>
      <c r="AOA9" s="672"/>
      <c r="AOB9" s="672"/>
      <c r="AOC9" s="672"/>
      <c r="AOD9" s="672"/>
      <c r="AOE9" s="672"/>
      <c r="AOF9" s="672"/>
      <c r="AOG9" s="672"/>
      <c r="AOH9" s="672"/>
      <c r="AOI9" s="672"/>
      <c r="AOJ9" s="672"/>
      <c r="AOK9" s="672"/>
      <c r="AOL9" s="672"/>
      <c r="AOM9" s="672"/>
      <c r="AON9" s="672"/>
      <c r="AOO9" s="672"/>
      <c r="AOP9" s="672"/>
      <c r="AOQ9" s="672"/>
      <c r="AOR9" s="672"/>
      <c r="AOS9" s="672"/>
      <c r="AOT9" s="672"/>
      <c r="AOU9" s="672"/>
      <c r="AOV9" s="672"/>
      <c r="AOW9" s="672"/>
      <c r="AOX9" s="672"/>
      <c r="AOY9" s="672"/>
      <c r="AOZ9" s="672"/>
      <c r="APA9" s="672"/>
      <c r="APB9" s="672"/>
      <c r="APC9" s="672"/>
      <c r="APD9" s="672"/>
      <c r="APE9" s="672"/>
      <c r="APF9" s="672"/>
      <c r="APG9" s="672"/>
      <c r="APH9" s="672"/>
      <c r="API9" s="672"/>
      <c r="APJ9" s="672"/>
      <c r="APK9" s="672"/>
      <c r="APL9" s="672"/>
      <c r="APM9" s="672"/>
      <c r="APN9" s="672"/>
      <c r="APO9" s="672"/>
      <c r="APP9" s="672"/>
      <c r="APQ9" s="672"/>
      <c r="APR9" s="672"/>
      <c r="APS9" s="672"/>
      <c r="APT9" s="672"/>
      <c r="APU9" s="672"/>
      <c r="APV9" s="672"/>
      <c r="APW9" s="672"/>
      <c r="APX9" s="672"/>
      <c r="APY9" s="672"/>
      <c r="APZ9" s="672"/>
      <c r="AQA9" s="672"/>
      <c r="AQB9" s="672"/>
      <c r="AQC9" s="672"/>
      <c r="AQD9" s="672"/>
      <c r="AQE9" s="672"/>
      <c r="AQF9" s="672"/>
      <c r="AQG9" s="672"/>
      <c r="AQH9" s="672"/>
      <c r="AQI9" s="672"/>
      <c r="AQJ9" s="672"/>
      <c r="AQK9" s="672"/>
      <c r="AQL9" s="672"/>
      <c r="AQM9" s="672"/>
      <c r="AQN9" s="672"/>
      <c r="AQO9" s="672"/>
      <c r="AQP9" s="672"/>
      <c r="AQQ9" s="672"/>
      <c r="AQR9" s="672"/>
      <c r="AQS9" s="672"/>
      <c r="AQT9" s="672"/>
      <c r="AQU9" s="672"/>
      <c r="AQV9" s="672"/>
      <c r="AQW9" s="672"/>
      <c r="AQX9" s="672"/>
      <c r="AQY9" s="672"/>
      <c r="AQZ9" s="672"/>
      <c r="ARA9" s="672"/>
      <c r="ARB9" s="672"/>
      <c r="ARC9" s="672"/>
      <c r="ARD9" s="672"/>
      <c r="ARE9" s="672"/>
      <c r="ARF9" s="672"/>
      <c r="ARG9" s="672"/>
      <c r="ARH9" s="672"/>
      <c r="ARI9" s="672"/>
      <c r="ARJ9" s="672"/>
      <c r="ARK9" s="672"/>
      <c r="ARL9" s="672"/>
      <c r="ARM9" s="672"/>
      <c r="ARN9" s="672"/>
      <c r="ARO9" s="672"/>
      <c r="ARP9" s="672"/>
      <c r="ARQ9" s="672"/>
      <c r="ARR9" s="672"/>
      <c r="ARS9" s="672"/>
      <c r="ART9" s="672"/>
      <c r="ARU9" s="672"/>
      <c r="ARV9" s="672"/>
      <c r="ARW9" s="672"/>
      <c r="ARX9" s="672"/>
      <c r="ARY9" s="672"/>
      <c r="ARZ9" s="672"/>
      <c r="ASA9" s="672"/>
      <c r="ASB9" s="672"/>
      <c r="ASC9" s="672"/>
      <c r="ASD9" s="672"/>
      <c r="ASE9" s="672"/>
      <c r="ASF9" s="672"/>
      <c r="ASG9" s="672"/>
      <c r="ASH9" s="672"/>
      <c r="ASI9" s="672"/>
      <c r="ASJ9" s="672"/>
      <c r="ASK9" s="672"/>
      <c r="ASL9" s="672"/>
      <c r="ASM9" s="672"/>
      <c r="ASN9" s="672"/>
      <c r="ASO9" s="672"/>
      <c r="ASP9" s="672"/>
      <c r="ASQ9" s="672"/>
      <c r="ASR9" s="672"/>
      <c r="ASS9" s="672"/>
      <c r="AST9" s="672"/>
      <c r="ASU9" s="672"/>
      <c r="ASV9" s="672"/>
      <c r="ASW9" s="672"/>
      <c r="ASX9" s="672"/>
      <c r="ASY9" s="672"/>
      <c r="ASZ9" s="672"/>
      <c r="ATA9" s="672"/>
      <c r="ATB9" s="672"/>
      <c r="ATC9" s="672"/>
      <c r="ATD9" s="672"/>
      <c r="ATE9" s="672"/>
      <c r="ATF9" s="672"/>
      <c r="ATG9" s="672"/>
      <c r="ATH9" s="672"/>
      <c r="ATI9" s="672"/>
      <c r="ATJ9" s="672"/>
      <c r="ATK9" s="672"/>
      <c r="ATL9" s="672"/>
      <c r="ATM9" s="672"/>
      <c r="ATN9" s="672"/>
      <c r="ATO9" s="672"/>
      <c r="ATP9" s="672"/>
      <c r="ATQ9" s="672"/>
      <c r="ATR9" s="672"/>
      <c r="ATS9" s="672"/>
      <c r="ATT9" s="672"/>
      <c r="ATU9" s="672"/>
      <c r="ATV9" s="672"/>
      <c r="ATW9" s="672"/>
      <c r="ATX9" s="672"/>
      <c r="ATY9" s="672"/>
      <c r="ATZ9" s="672"/>
      <c r="AUA9" s="672"/>
      <c r="AUB9" s="672"/>
      <c r="AUC9" s="672"/>
      <c r="AUD9" s="672"/>
      <c r="AUE9" s="672"/>
      <c r="AUF9" s="672"/>
      <c r="AUG9" s="672"/>
      <c r="AUH9" s="672"/>
      <c r="AUI9" s="672"/>
      <c r="AUJ9" s="672"/>
      <c r="AUK9" s="672"/>
      <c r="AUL9" s="672"/>
      <c r="AUM9" s="672"/>
      <c r="AUN9" s="672"/>
      <c r="AUO9" s="672"/>
      <c r="AUP9" s="672"/>
      <c r="AUQ9" s="672"/>
      <c r="AUR9" s="672"/>
      <c r="AUS9" s="672"/>
      <c r="AUT9" s="672"/>
      <c r="AUU9" s="672"/>
      <c r="AUV9" s="672"/>
      <c r="AUW9" s="672"/>
      <c r="AUX9" s="672"/>
      <c r="AUY9" s="672"/>
      <c r="AUZ9" s="672"/>
      <c r="AVA9" s="672"/>
      <c r="AVB9" s="672"/>
      <c r="AVC9" s="672"/>
      <c r="AVD9" s="672"/>
      <c r="AVE9" s="672"/>
      <c r="AVF9" s="672"/>
      <c r="AVG9" s="672"/>
      <c r="AVH9" s="672"/>
      <c r="AVI9" s="672"/>
      <c r="AVJ9" s="672"/>
      <c r="AVK9" s="672"/>
      <c r="AVL9" s="672"/>
      <c r="AVM9" s="672"/>
      <c r="AVN9" s="672"/>
      <c r="AVO9" s="672"/>
      <c r="AVP9" s="672"/>
      <c r="AVQ9" s="672"/>
      <c r="AVR9" s="672"/>
      <c r="AVS9" s="672"/>
      <c r="AVT9" s="672"/>
      <c r="AVU9" s="672"/>
      <c r="AVV9" s="672"/>
      <c r="AVW9" s="672"/>
      <c r="AVX9" s="672"/>
      <c r="AVY9" s="672"/>
      <c r="AVZ9" s="672"/>
      <c r="AWA9" s="672"/>
      <c r="AWB9" s="672"/>
      <c r="AWC9" s="672"/>
      <c r="AWD9" s="672"/>
      <c r="AWE9" s="672"/>
      <c r="AWF9" s="672"/>
      <c r="AWG9" s="672"/>
      <c r="AWH9" s="672"/>
      <c r="AWI9" s="672"/>
      <c r="AWJ9" s="672"/>
      <c r="AWK9" s="672"/>
      <c r="AWL9" s="672"/>
      <c r="AWM9" s="672"/>
      <c r="AWN9" s="672"/>
      <c r="AWO9" s="672"/>
      <c r="AWP9" s="672"/>
      <c r="AWQ9" s="672"/>
      <c r="AWR9" s="672"/>
      <c r="AWS9" s="672"/>
      <c r="AWT9" s="672"/>
      <c r="AWU9" s="672"/>
      <c r="AWV9" s="672"/>
      <c r="AWW9" s="672"/>
      <c r="AWX9" s="672"/>
      <c r="AWY9" s="672"/>
      <c r="AWZ9" s="672"/>
      <c r="AXA9" s="672"/>
      <c r="AXB9" s="672"/>
      <c r="AXC9" s="672"/>
      <c r="AXD9" s="672"/>
      <c r="AXE9" s="672"/>
      <c r="AXF9" s="672"/>
      <c r="AXG9" s="672"/>
      <c r="AXH9" s="672"/>
      <c r="AXI9" s="672"/>
      <c r="AXJ9" s="672"/>
      <c r="AXK9" s="672"/>
      <c r="AXL9" s="672"/>
      <c r="AXM9" s="672"/>
      <c r="AXN9" s="672"/>
      <c r="AXO9" s="672"/>
      <c r="AXP9" s="672"/>
      <c r="AXQ9" s="672"/>
      <c r="AXR9" s="672"/>
      <c r="AXS9" s="672"/>
      <c r="AXT9" s="672"/>
      <c r="AXU9" s="672"/>
      <c r="AXV9" s="672"/>
      <c r="AXW9" s="672"/>
      <c r="AXX9" s="672"/>
      <c r="AXY9" s="672"/>
      <c r="AXZ9" s="672"/>
      <c r="AYA9" s="672"/>
      <c r="AYB9" s="672"/>
      <c r="AYC9" s="672"/>
      <c r="AYD9" s="672"/>
      <c r="AYE9" s="672"/>
      <c r="AYF9" s="672"/>
      <c r="AYG9" s="672"/>
      <c r="AYH9" s="672"/>
      <c r="AYI9" s="672"/>
      <c r="AYJ9" s="672"/>
      <c r="AYK9" s="672"/>
      <c r="AYL9" s="672"/>
      <c r="AYM9" s="672"/>
      <c r="AYN9" s="672"/>
      <c r="AYO9" s="672"/>
      <c r="AYP9" s="672"/>
      <c r="AYQ9" s="672"/>
      <c r="AYR9" s="672"/>
      <c r="AYS9" s="672"/>
      <c r="AYT9" s="672"/>
      <c r="AYU9" s="672"/>
      <c r="AYV9" s="672"/>
      <c r="AYW9" s="672"/>
      <c r="AYX9" s="672"/>
      <c r="AYY9" s="672"/>
      <c r="AYZ9" s="672"/>
      <c r="AZA9" s="672"/>
      <c r="AZB9" s="672"/>
      <c r="AZC9" s="672"/>
      <c r="AZD9" s="672"/>
      <c r="AZE9" s="672"/>
      <c r="AZF9" s="672"/>
      <c r="AZG9" s="672"/>
      <c r="AZH9" s="672"/>
      <c r="AZI9" s="672"/>
      <c r="AZJ9" s="672"/>
      <c r="AZK9" s="672"/>
      <c r="AZL9" s="672"/>
      <c r="AZM9" s="672"/>
      <c r="AZN9" s="672"/>
      <c r="AZO9" s="672"/>
      <c r="AZP9" s="672"/>
      <c r="AZQ9" s="672"/>
      <c r="AZR9" s="672"/>
      <c r="AZS9" s="672"/>
      <c r="AZT9" s="672"/>
      <c r="AZU9" s="672"/>
      <c r="AZV9" s="672"/>
      <c r="AZW9" s="672"/>
      <c r="AZX9" s="672"/>
      <c r="AZY9" s="672"/>
      <c r="AZZ9" s="672"/>
      <c r="BAA9" s="672"/>
      <c r="BAB9" s="672"/>
      <c r="BAC9" s="672"/>
      <c r="BAD9" s="672"/>
      <c r="BAE9" s="672"/>
      <c r="BAF9" s="672"/>
      <c r="BAG9" s="672"/>
      <c r="BAH9" s="672"/>
      <c r="BAI9" s="672"/>
      <c r="BAJ9" s="672"/>
      <c r="BAK9" s="672"/>
      <c r="BAL9" s="672"/>
      <c r="BAM9" s="672"/>
      <c r="BAN9" s="672"/>
      <c r="BAO9" s="672"/>
      <c r="BAP9" s="672"/>
      <c r="BAQ9" s="672"/>
      <c r="BAR9" s="672"/>
      <c r="BAS9" s="672"/>
      <c r="BAT9" s="672"/>
      <c r="BAU9" s="672"/>
      <c r="BAV9" s="672"/>
      <c r="BAW9" s="672"/>
      <c r="BAX9" s="672"/>
      <c r="BAY9" s="672"/>
      <c r="BAZ9" s="672"/>
      <c r="BBA9" s="672"/>
      <c r="BBB9" s="672"/>
      <c r="BBC9" s="672"/>
      <c r="BBD9" s="672"/>
      <c r="BBE9" s="672"/>
      <c r="BBF9" s="672"/>
      <c r="BBG9" s="672"/>
      <c r="BBH9" s="672"/>
      <c r="BBI9" s="672"/>
      <c r="BBJ9" s="672"/>
      <c r="BBK9" s="672"/>
      <c r="BBL9" s="672"/>
      <c r="BBM9" s="672"/>
      <c r="BBN9" s="672"/>
      <c r="BBO9" s="672"/>
      <c r="BBP9" s="672"/>
      <c r="BBQ9" s="672"/>
      <c r="BBR9" s="672"/>
      <c r="BBS9" s="672"/>
      <c r="BBT9" s="672"/>
      <c r="BBU9" s="672"/>
      <c r="BBV9" s="672"/>
      <c r="BBW9" s="672"/>
      <c r="BBX9" s="672"/>
      <c r="BBY9" s="672"/>
      <c r="BBZ9" s="672"/>
      <c r="BCA9" s="672"/>
      <c r="BCB9" s="672"/>
      <c r="BCC9" s="672"/>
      <c r="BCD9" s="672"/>
      <c r="BCE9" s="672"/>
      <c r="BCF9" s="672"/>
      <c r="BCG9" s="672"/>
      <c r="BCH9" s="672"/>
      <c r="BCI9" s="672"/>
      <c r="BCJ9" s="672"/>
      <c r="BCK9" s="672"/>
      <c r="BCL9" s="672"/>
      <c r="BCM9" s="672"/>
      <c r="BCN9" s="672"/>
      <c r="BCO9" s="672"/>
      <c r="BCP9" s="672"/>
      <c r="BCQ9" s="672"/>
      <c r="BCR9" s="672"/>
      <c r="BCS9" s="672"/>
      <c r="BCT9" s="672"/>
      <c r="BCU9" s="672"/>
      <c r="BCV9" s="672"/>
      <c r="BCW9" s="672"/>
      <c r="BCX9" s="672"/>
      <c r="BCY9" s="672"/>
      <c r="BCZ9" s="672"/>
      <c r="BDA9" s="672"/>
      <c r="BDB9" s="672"/>
      <c r="BDC9" s="672"/>
      <c r="BDD9" s="672"/>
      <c r="BDE9" s="672"/>
      <c r="BDF9" s="672"/>
      <c r="BDG9" s="672"/>
      <c r="BDH9" s="672"/>
      <c r="BDI9" s="672"/>
      <c r="BDJ9" s="672"/>
      <c r="BDK9" s="672"/>
      <c r="BDL9" s="672"/>
      <c r="BDM9" s="672"/>
      <c r="BDN9" s="672"/>
      <c r="BDO9" s="672"/>
      <c r="BDP9" s="672"/>
      <c r="BDQ9" s="672"/>
      <c r="BDR9" s="672"/>
      <c r="BDS9" s="672"/>
      <c r="BDT9" s="672"/>
      <c r="BDU9" s="672"/>
      <c r="BDV9" s="672"/>
      <c r="BDW9" s="672"/>
      <c r="BDX9" s="672"/>
      <c r="BDY9" s="672"/>
      <c r="BDZ9" s="672"/>
      <c r="BEA9" s="672"/>
      <c r="BEB9" s="672"/>
      <c r="BEC9" s="672"/>
      <c r="BED9" s="672"/>
      <c r="BEE9" s="672"/>
      <c r="BEF9" s="672"/>
      <c r="BEG9" s="672"/>
      <c r="BEH9" s="672"/>
      <c r="BEI9" s="672"/>
      <c r="BEJ9" s="672"/>
      <c r="BEK9" s="672"/>
      <c r="BEL9" s="672"/>
      <c r="BEM9" s="672"/>
      <c r="BEN9" s="672"/>
      <c r="BEO9" s="672"/>
      <c r="BEP9" s="672"/>
      <c r="BEQ9" s="672"/>
      <c r="BER9" s="672"/>
      <c r="BES9" s="672"/>
      <c r="BET9" s="672"/>
      <c r="BEU9" s="672"/>
      <c r="BEV9" s="672"/>
      <c r="BEW9" s="672"/>
      <c r="BEX9" s="672"/>
      <c r="BEY9" s="672"/>
      <c r="BEZ9" s="672"/>
      <c r="BFA9" s="672"/>
      <c r="BFB9" s="672"/>
      <c r="BFC9" s="672"/>
      <c r="BFD9" s="672"/>
      <c r="BFE9" s="672"/>
      <c r="BFF9" s="672"/>
      <c r="BFG9" s="672"/>
      <c r="BFH9" s="672"/>
      <c r="BFI9" s="672"/>
      <c r="BFJ9" s="672"/>
      <c r="BFK9" s="672"/>
      <c r="BFL9" s="672"/>
      <c r="BFM9" s="672"/>
      <c r="BFN9" s="672"/>
      <c r="BFO9" s="672"/>
      <c r="BFP9" s="672"/>
      <c r="BFQ9" s="672"/>
      <c r="BFR9" s="672"/>
      <c r="BFS9" s="672"/>
      <c r="BFT9" s="672"/>
      <c r="BFU9" s="672"/>
      <c r="BFV9" s="672"/>
      <c r="BFW9" s="672"/>
      <c r="BFX9" s="672"/>
      <c r="BFY9" s="672"/>
      <c r="BFZ9" s="672"/>
      <c r="BGA9" s="672"/>
      <c r="BGB9" s="672"/>
      <c r="BGC9" s="672"/>
      <c r="BGD9" s="672"/>
      <c r="BGE9" s="672"/>
      <c r="BGF9" s="672"/>
      <c r="BGG9" s="672"/>
      <c r="BGH9" s="672"/>
      <c r="BGI9" s="672"/>
      <c r="BGJ9" s="672"/>
      <c r="BGK9" s="672"/>
      <c r="BGL9" s="672"/>
      <c r="BGM9" s="672"/>
      <c r="BGN9" s="672"/>
      <c r="BGO9" s="672"/>
      <c r="BGP9" s="672"/>
      <c r="BGQ9" s="672"/>
      <c r="BGR9" s="672"/>
      <c r="BGS9" s="672"/>
      <c r="BGT9" s="672"/>
      <c r="BGU9" s="672"/>
      <c r="BGV9" s="672"/>
      <c r="BGW9" s="672"/>
      <c r="BGX9" s="672"/>
      <c r="BGY9" s="672"/>
      <c r="BGZ9" s="672"/>
      <c r="BHA9" s="672"/>
      <c r="BHB9" s="672"/>
      <c r="BHC9" s="672"/>
      <c r="BHD9" s="672"/>
      <c r="BHE9" s="672"/>
      <c r="BHF9" s="672"/>
      <c r="BHG9" s="672"/>
      <c r="BHH9" s="672"/>
      <c r="BHI9" s="672"/>
      <c r="BHJ9" s="672"/>
      <c r="BHK9" s="672"/>
      <c r="BHL9" s="672"/>
      <c r="BHM9" s="672"/>
      <c r="BHN9" s="672"/>
      <c r="BHO9" s="672"/>
      <c r="BHP9" s="672"/>
      <c r="BHQ9" s="672"/>
      <c r="BHR9" s="672"/>
      <c r="BHS9" s="672"/>
      <c r="BHT9" s="672"/>
      <c r="BHU9" s="672"/>
      <c r="BHV9" s="672"/>
      <c r="BHW9" s="672"/>
      <c r="BHX9" s="672"/>
      <c r="BHY9" s="672"/>
      <c r="BHZ9" s="672"/>
      <c r="BIA9" s="672"/>
      <c r="BIB9" s="672"/>
      <c r="BIC9" s="672"/>
      <c r="BID9" s="672"/>
      <c r="BIE9" s="672"/>
      <c r="BIF9" s="672"/>
      <c r="BIG9" s="672"/>
      <c r="BIH9" s="672"/>
      <c r="BII9" s="672"/>
      <c r="BIJ9" s="672"/>
      <c r="BIK9" s="672"/>
      <c r="BIL9" s="672"/>
      <c r="BIM9" s="672"/>
      <c r="BIN9" s="672"/>
      <c r="BIO9" s="672"/>
      <c r="BIP9" s="672"/>
      <c r="BIQ9" s="672"/>
      <c r="BIR9" s="672"/>
      <c r="BIS9" s="672"/>
      <c r="BIT9" s="672"/>
      <c r="BIU9" s="672"/>
      <c r="BIV9" s="672"/>
      <c r="BIW9" s="672"/>
      <c r="BIX9" s="672"/>
      <c r="BIY9" s="672"/>
      <c r="BIZ9" s="672"/>
      <c r="BJA9" s="672"/>
      <c r="BJB9" s="672"/>
      <c r="BJC9" s="672"/>
      <c r="BJD9" s="672"/>
      <c r="BJE9" s="672"/>
      <c r="BJF9" s="672"/>
      <c r="BJG9" s="672"/>
      <c r="BJH9" s="672"/>
      <c r="BJI9" s="672"/>
      <c r="BJJ9" s="672"/>
      <c r="BJK9" s="672"/>
      <c r="BJL9" s="672"/>
      <c r="BJM9" s="672"/>
      <c r="BJN9" s="672"/>
      <c r="BJO9" s="672"/>
      <c r="BJP9" s="672"/>
      <c r="BJQ9" s="672"/>
      <c r="BJR9" s="672"/>
      <c r="BJS9" s="672"/>
      <c r="BJT9" s="672"/>
      <c r="BJU9" s="672"/>
      <c r="BJV9" s="672"/>
      <c r="BJW9" s="672"/>
      <c r="BJX9" s="672"/>
      <c r="BJY9" s="672"/>
      <c r="BJZ9" s="672"/>
      <c r="BKA9" s="672"/>
      <c r="BKB9" s="672"/>
      <c r="BKC9" s="672"/>
      <c r="BKD9" s="672"/>
      <c r="BKE9" s="672"/>
      <c r="BKF9" s="672"/>
      <c r="BKG9" s="672"/>
      <c r="BKH9" s="672"/>
      <c r="BKI9" s="672"/>
      <c r="BKJ9" s="672"/>
      <c r="BKK9" s="672"/>
      <c r="BKL9" s="672"/>
      <c r="BKM9" s="672"/>
      <c r="BKN9" s="672"/>
      <c r="BKO9" s="672"/>
      <c r="BKP9" s="672"/>
      <c r="BKQ9" s="672"/>
      <c r="BKR9" s="672"/>
      <c r="BKS9" s="672"/>
      <c r="BKT9" s="672"/>
      <c r="BKU9" s="672"/>
      <c r="BKV9" s="672"/>
      <c r="BKW9" s="672"/>
      <c r="BKX9" s="672"/>
      <c r="BKY9" s="672"/>
      <c r="BKZ9" s="672"/>
      <c r="BLA9" s="672"/>
      <c r="BLB9" s="672"/>
      <c r="BLC9" s="672"/>
      <c r="BLD9" s="672"/>
      <c r="BLE9" s="672"/>
      <c r="BLF9" s="672"/>
      <c r="BLG9" s="672"/>
      <c r="BLH9" s="672"/>
      <c r="BLI9" s="672"/>
      <c r="BLJ9" s="672"/>
      <c r="BLK9" s="672"/>
      <c r="BLL9" s="672"/>
      <c r="BLM9" s="672"/>
      <c r="BLN9" s="672"/>
      <c r="BLO9" s="672"/>
      <c r="BLP9" s="672"/>
      <c r="BLQ9" s="672"/>
      <c r="BLR9" s="672"/>
      <c r="BLS9" s="672"/>
      <c r="BLT9" s="672"/>
      <c r="BLU9" s="672"/>
      <c r="BLV9" s="672"/>
      <c r="BLW9" s="672"/>
      <c r="BLX9" s="672"/>
      <c r="BLY9" s="672"/>
      <c r="BLZ9" s="672"/>
      <c r="BMA9" s="672"/>
      <c r="BMB9" s="672"/>
      <c r="BMC9" s="672"/>
      <c r="BMD9" s="672"/>
      <c r="BME9" s="672"/>
      <c r="BMF9" s="672"/>
      <c r="BMG9" s="672"/>
      <c r="BMH9" s="672"/>
      <c r="BMI9" s="672"/>
      <c r="BMJ9" s="672"/>
      <c r="BMK9" s="672"/>
      <c r="BML9" s="672"/>
      <c r="BMM9" s="672"/>
      <c r="BMN9" s="672"/>
      <c r="BMO9" s="672"/>
      <c r="BMP9" s="672"/>
      <c r="BMQ9" s="672"/>
      <c r="BMR9" s="672"/>
      <c r="BMS9" s="672"/>
      <c r="BMT9" s="672"/>
      <c r="BMU9" s="672"/>
      <c r="BMV9" s="672"/>
      <c r="BMW9" s="672"/>
      <c r="BMX9" s="672"/>
      <c r="BMY9" s="672"/>
      <c r="BMZ9" s="672"/>
      <c r="BNA9" s="672"/>
      <c r="BNB9" s="672"/>
      <c r="BNC9" s="672"/>
      <c r="BND9" s="672"/>
      <c r="BNE9" s="672"/>
      <c r="BNF9" s="672"/>
      <c r="BNG9" s="672"/>
      <c r="BNH9" s="672"/>
      <c r="BNI9" s="672"/>
      <c r="BNJ9" s="672"/>
      <c r="BNK9" s="672"/>
      <c r="BNL9" s="672"/>
      <c r="BNM9" s="672"/>
      <c r="BNN9" s="672"/>
      <c r="BNO9" s="672"/>
      <c r="BNP9" s="672"/>
      <c r="BNQ9" s="672"/>
      <c r="BNR9" s="672"/>
      <c r="BNS9" s="672"/>
      <c r="BNT9" s="672"/>
      <c r="BNU9" s="672"/>
      <c r="BNV9" s="672"/>
      <c r="BNW9" s="672"/>
      <c r="BNX9" s="672"/>
      <c r="BNY9" s="672"/>
      <c r="BNZ9" s="672"/>
      <c r="BOA9" s="672"/>
      <c r="BOB9" s="672"/>
      <c r="BOC9" s="672"/>
      <c r="BOD9" s="672"/>
      <c r="BOE9" s="672"/>
      <c r="BOF9" s="672"/>
      <c r="BOG9" s="672"/>
      <c r="BOH9" s="672"/>
      <c r="BOI9" s="672"/>
      <c r="BOJ9" s="672"/>
      <c r="BOK9" s="672"/>
      <c r="BOL9" s="672"/>
      <c r="BOM9" s="672"/>
      <c r="BON9" s="672"/>
      <c r="BOO9" s="672"/>
      <c r="BOP9" s="672"/>
      <c r="BOQ9" s="672"/>
      <c r="BOR9" s="672"/>
      <c r="BOS9" s="672"/>
      <c r="BOT9" s="672"/>
      <c r="BOU9" s="672"/>
      <c r="BOV9" s="672"/>
      <c r="BOW9" s="672"/>
      <c r="BOX9" s="672"/>
      <c r="BOY9" s="672"/>
      <c r="BOZ9" s="672"/>
      <c r="BPA9" s="672"/>
      <c r="BPB9" s="672"/>
      <c r="BPC9" s="672"/>
      <c r="BPD9" s="672"/>
      <c r="BPE9" s="672"/>
      <c r="BPF9" s="672"/>
      <c r="BPG9" s="672"/>
      <c r="BPH9" s="672"/>
      <c r="BPI9" s="672"/>
      <c r="BPJ9" s="672"/>
      <c r="BPK9" s="672"/>
      <c r="BPL9" s="672"/>
      <c r="BPM9" s="672"/>
      <c r="BPN9" s="672"/>
      <c r="BPO9" s="672"/>
      <c r="BPP9" s="672"/>
      <c r="BPQ9" s="672"/>
      <c r="BPR9" s="672"/>
      <c r="BPS9" s="672"/>
      <c r="BPT9" s="672"/>
      <c r="BPU9" s="672"/>
      <c r="BPV9" s="672"/>
      <c r="BPW9" s="672"/>
      <c r="BPX9" s="672"/>
      <c r="BPY9" s="672"/>
      <c r="BPZ9" s="672"/>
      <c r="BQA9" s="672"/>
      <c r="BQB9" s="672"/>
      <c r="BQC9" s="672"/>
      <c r="BQD9" s="672"/>
      <c r="BQE9" s="672"/>
      <c r="BQF9" s="672"/>
      <c r="BQG9" s="672"/>
      <c r="BQH9" s="672"/>
      <c r="BQI9" s="672"/>
      <c r="BQJ9" s="672"/>
      <c r="BQK9" s="672"/>
      <c r="BQL9" s="672"/>
      <c r="BQM9" s="672"/>
      <c r="BQN9" s="672"/>
      <c r="BQO9" s="672"/>
      <c r="BQP9" s="672"/>
      <c r="BQQ9" s="672"/>
      <c r="BQR9" s="672"/>
      <c r="BQS9" s="672"/>
      <c r="BQT9" s="672"/>
      <c r="BQU9" s="672"/>
      <c r="BQV9" s="672"/>
      <c r="BQW9" s="672"/>
      <c r="BQX9" s="672"/>
      <c r="BQY9" s="672"/>
      <c r="BQZ9" s="672"/>
      <c r="BRA9" s="672"/>
      <c r="BRB9" s="672"/>
      <c r="BRC9" s="672"/>
      <c r="BRD9" s="672"/>
      <c r="BRE9" s="672"/>
      <c r="BRF9" s="672"/>
      <c r="BRG9" s="672"/>
      <c r="BRH9" s="672"/>
      <c r="BRI9" s="672"/>
      <c r="BRJ9" s="672"/>
      <c r="BRK9" s="672"/>
      <c r="BRL9" s="672"/>
      <c r="BRM9" s="672"/>
      <c r="BRN9" s="672"/>
      <c r="BRO9" s="672"/>
      <c r="BRP9" s="672"/>
      <c r="BRQ9" s="672"/>
      <c r="BRR9" s="672"/>
      <c r="BRS9" s="672"/>
      <c r="BRT9" s="672"/>
      <c r="BRU9" s="672"/>
      <c r="BRV9" s="672"/>
      <c r="BRW9" s="672"/>
      <c r="BRX9" s="672"/>
      <c r="BRY9" s="672"/>
      <c r="BRZ9" s="672"/>
      <c r="BSA9" s="672"/>
      <c r="BSB9" s="672"/>
      <c r="BSC9" s="672"/>
      <c r="BSD9" s="672"/>
      <c r="BSE9" s="672"/>
      <c r="BSF9" s="672"/>
      <c r="BSG9" s="672"/>
      <c r="BSH9" s="672"/>
      <c r="BSI9" s="672"/>
      <c r="BSJ9" s="672"/>
      <c r="BSK9" s="672"/>
      <c r="BSL9" s="672"/>
      <c r="BSM9" s="672"/>
      <c r="BSN9" s="672"/>
      <c r="BSO9" s="672"/>
      <c r="BSP9" s="672"/>
      <c r="BSQ9" s="672"/>
      <c r="BSR9" s="672"/>
      <c r="BSS9" s="672"/>
      <c r="BST9" s="672"/>
      <c r="BSU9" s="672"/>
      <c r="BSV9" s="672"/>
      <c r="BSW9" s="672"/>
      <c r="BSX9" s="672"/>
      <c r="BSY9" s="672"/>
      <c r="BSZ9" s="672"/>
      <c r="BTA9" s="672"/>
      <c r="BTB9" s="672"/>
      <c r="BTC9" s="672"/>
      <c r="BTD9" s="672"/>
      <c r="BTE9" s="672"/>
      <c r="BTF9" s="672"/>
      <c r="BTG9" s="672"/>
      <c r="BTH9" s="672"/>
      <c r="BTI9" s="672"/>
      <c r="BTJ9" s="672"/>
      <c r="BTK9" s="672"/>
      <c r="BTL9" s="672"/>
      <c r="BTM9" s="672"/>
      <c r="BTN9" s="672"/>
      <c r="BTO9" s="672"/>
      <c r="BTP9" s="672"/>
      <c r="BTQ9" s="672"/>
      <c r="BTR9" s="672"/>
      <c r="BTS9" s="672"/>
      <c r="BTT9" s="672"/>
      <c r="BTU9" s="672"/>
      <c r="BTV9" s="672"/>
      <c r="BTW9" s="672"/>
      <c r="BTX9" s="672"/>
      <c r="BTY9" s="672"/>
      <c r="BTZ9" s="672"/>
      <c r="BUA9" s="672"/>
      <c r="BUB9" s="672"/>
      <c r="BUC9" s="672"/>
      <c r="BUD9" s="672"/>
      <c r="BUE9" s="672"/>
      <c r="BUF9" s="672"/>
      <c r="BUG9" s="672"/>
      <c r="BUH9" s="672"/>
      <c r="BUI9" s="672"/>
      <c r="BUJ9" s="672"/>
      <c r="BUK9" s="672"/>
      <c r="BUL9" s="672"/>
      <c r="BUM9" s="672"/>
      <c r="BUN9" s="672"/>
      <c r="BUO9" s="672"/>
      <c r="BUP9" s="672"/>
      <c r="BUQ9" s="672"/>
      <c r="BUR9" s="672"/>
      <c r="BUS9" s="672"/>
      <c r="BUT9" s="672"/>
      <c r="BUU9" s="672"/>
      <c r="BUV9" s="672"/>
      <c r="BUW9" s="672"/>
      <c r="BUX9" s="672"/>
      <c r="BUY9" s="672"/>
      <c r="BUZ9" s="672"/>
      <c r="BVA9" s="672"/>
      <c r="BVB9" s="672"/>
      <c r="BVC9" s="672"/>
      <c r="BVD9" s="672"/>
      <c r="BVE9" s="672"/>
      <c r="BVF9" s="672"/>
      <c r="BVG9" s="672"/>
      <c r="BVH9" s="672"/>
      <c r="BVI9" s="672"/>
      <c r="BVJ9" s="672"/>
      <c r="BVK9" s="672"/>
      <c r="BVL9" s="672"/>
      <c r="BVM9" s="672"/>
      <c r="BVN9" s="672"/>
      <c r="BVO9" s="672"/>
      <c r="BVP9" s="672"/>
      <c r="BVQ9" s="672"/>
      <c r="BVR9" s="672"/>
      <c r="BVS9" s="672"/>
      <c r="BVT9" s="672"/>
      <c r="BVU9" s="672"/>
      <c r="BVV9" s="672"/>
      <c r="BVW9" s="672"/>
      <c r="BVX9" s="672"/>
      <c r="BVY9" s="672"/>
      <c r="BVZ9" s="672"/>
      <c r="BWA9" s="672"/>
      <c r="BWB9" s="672"/>
      <c r="BWC9" s="672"/>
      <c r="BWD9" s="672"/>
      <c r="BWE9" s="672"/>
      <c r="BWF9" s="672"/>
      <c r="BWG9" s="672"/>
      <c r="BWH9" s="672"/>
      <c r="BWI9" s="672"/>
      <c r="BWJ9" s="672"/>
      <c r="BWK9" s="672"/>
      <c r="BWL9" s="672"/>
      <c r="BWM9" s="672"/>
      <c r="BWN9" s="672"/>
      <c r="BWO9" s="672"/>
      <c r="BWP9" s="672"/>
      <c r="BWQ9" s="672"/>
      <c r="BWR9" s="672"/>
      <c r="BWS9" s="672"/>
      <c r="BWT9" s="672"/>
      <c r="BWU9" s="672"/>
      <c r="BWV9" s="672"/>
      <c r="BWW9" s="672"/>
      <c r="BWX9" s="672"/>
      <c r="BWY9" s="672"/>
      <c r="BWZ9" s="672"/>
      <c r="BXA9" s="672"/>
      <c r="BXB9" s="672"/>
      <c r="BXC9" s="672"/>
      <c r="BXD9" s="672"/>
      <c r="BXE9" s="672"/>
      <c r="BXF9" s="672"/>
      <c r="BXG9" s="672"/>
      <c r="BXH9" s="672"/>
      <c r="BXI9" s="672"/>
      <c r="BXJ9" s="672"/>
      <c r="BXK9" s="672"/>
      <c r="BXL9" s="672"/>
      <c r="BXM9" s="672"/>
      <c r="BXN9" s="672"/>
      <c r="BXO9" s="672"/>
      <c r="BXP9" s="672"/>
      <c r="BXQ9" s="672"/>
      <c r="BXR9" s="672"/>
      <c r="BXS9" s="672"/>
      <c r="BXT9" s="672"/>
      <c r="BXU9" s="672"/>
      <c r="BXV9" s="672"/>
      <c r="BXW9" s="672"/>
      <c r="BXX9" s="672"/>
      <c r="BXY9" s="672"/>
      <c r="BXZ9" s="672"/>
      <c r="BYA9" s="672"/>
      <c r="BYB9" s="672"/>
      <c r="BYC9" s="672"/>
      <c r="BYD9" s="672"/>
      <c r="BYE9" s="672"/>
      <c r="BYF9" s="672"/>
      <c r="BYG9" s="672"/>
      <c r="BYH9" s="672"/>
      <c r="BYI9" s="672"/>
      <c r="BYJ9" s="672"/>
      <c r="BYK9" s="672"/>
      <c r="BYL9" s="672"/>
      <c r="BYM9" s="672"/>
      <c r="BYN9" s="672"/>
      <c r="BYO9" s="672"/>
      <c r="BYP9" s="672"/>
      <c r="BYQ9" s="672"/>
      <c r="BYR9" s="672"/>
      <c r="BYS9" s="672"/>
      <c r="BYT9" s="672"/>
      <c r="BYU9" s="672"/>
      <c r="BYV9" s="672"/>
      <c r="BYW9" s="672"/>
      <c r="BYX9" s="672"/>
      <c r="BYY9" s="672"/>
      <c r="BYZ9" s="672"/>
      <c r="BZA9" s="672"/>
      <c r="BZB9" s="672"/>
      <c r="BZC9" s="672"/>
      <c r="BZD9" s="672"/>
      <c r="BZE9" s="672"/>
      <c r="BZF9" s="672"/>
      <c r="BZG9" s="672"/>
      <c r="BZH9" s="672"/>
      <c r="BZI9" s="672"/>
      <c r="BZJ9" s="672"/>
      <c r="BZK9" s="672"/>
      <c r="BZL9" s="672"/>
      <c r="BZM9" s="672"/>
      <c r="BZN9" s="672"/>
      <c r="BZO9" s="672"/>
      <c r="BZP9" s="672"/>
      <c r="BZQ9" s="672"/>
      <c r="BZR9" s="672"/>
      <c r="BZS9" s="672"/>
      <c r="BZT9" s="672"/>
      <c r="BZU9" s="672"/>
      <c r="BZV9" s="672"/>
      <c r="BZW9" s="672"/>
      <c r="BZX9" s="672"/>
      <c r="BZY9" s="672"/>
      <c r="BZZ9" s="672"/>
      <c r="CAA9" s="672"/>
      <c r="CAB9" s="672"/>
      <c r="CAC9" s="672"/>
      <c r="CAD9" s="672"/>
      <c r="CAE9" s="672"/>
      <c r="CAF9" s="672"/>
      <c r="CAG9" s="672"/>
      <c r="CAH9" s="672"/>
      <c r="CAI9" s="672"/>
      <c r="CAJ9" s="672"/>
      <c r="CAK9" s="672"/>
      <c r="CAL9" s="672"/>
      <c r="CAM9" s="672"/>
      <c r="CAN9" s="672"/>
      <c r="CAO9" s="672"/>
      <c r="CAP9" s="672"/>
      <c r="CAQ9" s="672"/>
      <c r="CAR9" s="672"/>
      <c r="CAS9" s="672"/>
      <c r="CAT9" s="672"/>
      <c r="CAU9" s="672"/>
      <c r="CAV9" s="672"/>
      <c r="CAW9" s="672"/>
      <c r="CAX9" s="672"/>
      <c r="CAY9" s="672"/>
      <c r="CAZ9" s="672"/>
      <c r="CBA9" s="672"/>
      <c r="CBB9" s="672"/>
      <c r="CBC9" s="672"/>
      <c r="CBD9" s="672"/>
      <c r="CBE9" s="672"/>
      <c r="CBF9" s="672"/>
      <c r="CBG9" s="672"/>
      <c r="CBH9" s="672"/>
      <c r="CBI9" s="672"/>
      <c r="CBJ9" s="672"/>
      <c r="CBK9" s="672"/>
      <c r="CBL9" s="672"/>
      <c r="CBM9" s="672"/>
      <c r="CBN9" s="672"/>
      <c r="CBO9" s="672"/>
      <c r="CBP9" s="672"/>
      <c r="CBQ9" s="672"/>
      <c r="CBR9" s="672"/>
      <c r="CBS9" s="672"/>
      <c r="CBT9" s="672"/>
      <c r="CBU9" s="672"/>
      <c r="CBV9" s="672"/>
      <c r="CBW9" s="672"/>
      <c r="CBX9" s="672"/>
      <c r="CBY9" s="672"/>
      <c r="CBZ9" s="672"/>
      <c r="CCA9" s="672"/>
      <c r="CCB9" s="672"/>
      <c r="CCC9" s="672"/>
      <c r="CCD9" s="672"/>
      <c r="CCE9" s="672"/>
      <c r="CCF9" s="672"/>
      <c r="CCG9" s="672"/>
      <c r="CCH9" s="672"/>
      <c r="CCI9" s="672"/>
      <c r="CCJ9" s="672"/>
      <c r="CCK9" s="672"/>
      <c r="CCL9" s="672"/>
      <c r="CCM9" s="672"/>
      <c r="CCN9" s="672"/>
      <c r="CCO9" s="672"/>
      <c r="CCP9" s="672"/>
      <c r="CCQ9" s="672"/>
      <c r="CCR9" s="672"/>
      <c r="CCS9" s="672"/>
      <c r="CCT9" s="672"/>
      <c r="CCU9" s="672"/>
      <c r="CCV9" s="672"/>
      <c r="CCW9" s="672"/>
      <c r="CCX9" s="672"/>
      <c r="CCY9" s="672"/>
      <c r="CCZ9" s="672"/>
      <c r="CDA9" s="672"/>
      <c r="CDB9" s="672"/>
      <c r="CDC9" s="672"/>
      <c r="CDD9" s="672"/>
      <c r="CDE9" s="672"/>
      <c r="CDF9" s="672"/>
      <c r="CDG9" s="672"/>
      <c r="CDH9" s="672"/>
      <c r="CDI9" s="672"/>
      <c r="CDJ9" s="672"/>
      <c r="CDK9" s="672"/>
      <c r="CDL9" s="672"/>
      <c r="CDM9" s="672"/>
      <c r="CDN9" s="672"/>
      <c r="CDO9" s="672"/>
      <c r="CDP9" s="672"/>
      <c r="CDQ9" s="672"/>
      <c r="CDR9" s="672"/>
      <c r="CDS9" s="672"/>
      <c r="CDT9" s="672"/>
      <c r="CDU9" s="672"/>
      <c r="CDV9" s="672"/>
      <c r="CDW9" s="672"/>
      <c r="CDX9" s="672"/>
      <c r="CDY9" s="672"/>
      <c r="CDZ9" s="672"/>
      <c r="CEA9" s="672"/>
      <c r="CEB9" s="672"/>
      <c r="CEC9" s="672"/>
      <c r="CED9" s="672"/>
      <c r="CEE9" s="672"/>
      <c r="CEF9" s="672"/>
      <c r="CEG9" s="672"/>
      <c r="CEH9" s="672"/>
      <c r="CEI9" s="672"/>
      <c r="CEJ9" s="672"/>
      <c r="CEK9" s="672"/>
      <c r="CEL9" s="672"/>
      <c r="CEM9" s="672"/>
      <c r="CEN9" s="672"/>
      <c r="CEO9" s="672"/>
      <c r="CEP9" s="672"/>
      <c r="CEQ9" s="672"/>
      <c r="CER9" s="672"/>
      <c r="CES9" s="672"/>
      <c r="CET9" s="672"/>
      <c r="CEU9" s="672"/>
      <c r="CEV9" s="672"/>
      <c r="CEW9" s="672"/>
      <c r="CEX9" s="672"/>
      <c r="CEY9" s="672"/>
      <c r="CEZ9" s="672"/>
      <c r="CFA9" s="672"/>
      <c r="CFB9" s="672"/>
      <c r="CFC9" s="672"/>
      <c r="CFD9" s="672"/>
      <c r="CFE9" s="672"/>
      <c r="CFF9" s="672"/>
      <c r="CFG9" s="672"/>
      <c r="CFH9" s="672"/>
      <c r="CFI9" s="672"/>
      <c r="CFJ9" s="672"/>
      <c r="CFK9" s="672"/>
      <c r="CFL9" s="672"/>
      <c r="CFM9" s="672"/>
      <c r="CFN9" s="672"/>
      <c r="CFO9" s="672"/>
      <c r="CFP9" s="672"/>
      <c r="CFQ9" s="672"/>
      <c r="CFR9" s="672"/>
      <c r="CFS9" s="672"/>
      <c r="CFT9" s="672"/>
      <c r="CFU9" s="672"/>
      <c r="CFV9" s="672"/>
      <c r="CFW9" s="672"/>
      <c r="CFX9" s="672"/>
      <c r="CFY9" s="672"/>
      <c r="CFZ9" s="672"/>
      <c r="CGA9" s="672"/>
      <c r="CGB9" s="672"/>
      <c r="CGC9" s="672"/>
      <c r="CGD9" s="672"/>
      <c r="CGE9" s="672"/>
      <c r="CGF9" s="672"/>
      <c r="CGG9" s="672"/>
      <c r="CGH9" s="672"/>
      <c r="CGI9" s="672"/>
      <c r="CGJ9" s="672"/>
      <c r="CGK9" s="672"/>
      <c r="CGL9" s="672"/>
      <c r="CGM9" s="672"/>
      <c r="CGN9" s="672"/>
      <c r="CGO9" s="672"/>
      <c r="CGP9" s="672"/>
      <c r="CGQ9" s="672"/>
      <c r="CGR9" s="672"/>
      <c r="CGS9" s="672"/>
      <c r="CGT9" s="672"/>
      <c r="CGU9" s="672"/>
      <c r="CGV9" s="672"/>
      <c r="CGW9" s="672"/>
      <c r="CGX9" s="672"/>
      <c r="CGY9" s="672"/>
      <c r="CGZ9" s="672"/>
      <c r="CHA9" s="672"/>
      <c r="CHB9" s="672"/>
      <c r="CHC9" s="672"/>
      <c r="CHD9" s="672"/>
      <c r="CHE9" s="672"/>
      <c r="CHF9" s="672"/>
      <c r="CHG9" s="672"/>
      <c r="CHH9" s="672"/>
      <c r="CHI9" s="672"/>
      <c r="CHJ9" s="672"/>
      <c r="CHK9" s="672"/>
      <c r="CHL9" s="672"/>
      <c r="CHM9" s="672"/>
      <c r="CHN9" s="672"/>
      <c r="CHO9" s="672"/>
      <c r="CHP9" s="672"/>
      <c r="CHQ9" s="672"/>
      <c r="CHR9" s="672"/>
      <c r="CHS9" s="672"/>
      <c r="CHT9" s="672"/>
      <c r="CHU9" s="672"/>
      <c r="CHV9" s="672"/>
      <c r="CHW9" s="672"/>
      <c r="CHX9" s="672"/>
      <c r="CHY9" s="672"/>
      <c r="CHZ9" s="672"/>
      <c r="CIA9" s="672"/>
      <c r="CIB9" s="672"/>
      <c r="CIC9" s="672"/>
      <c r="CID9" s="672"/>
      <c r="CIE9" s="672"/>
      <c r="CIF9" s="672"/>
      <c r="CIG9" s="672"/>
      <c r="CIH9" s="672"/>
      <c r="CII9" s="672"/>
      <c r="CIJ9" s="672"/>
      <c r="CIK9" s="672"/>
      <c r="CIL9" s="672"/>
      <c r="CIM9" s="672"/>
      <c r="CIN9" s="672"/>
      <c r="CIO9" s="672"/>
      <c r="CIP9" s="672"/>
      <c r="CIQ9" s="672"/>
      <c r="CIR9" s="672"/>
      <c r="CIS9" s="672"/>
      <c r="CIT9" s="672"/>
      <c r="CIU9" s="672"/>
      <c r="CIV9" s="672"/>
      <c r="CIW9" s="672"/>
      <c r="CIX9" s="672"/>
      <c r="CIY9" s="672"/>
      <c r="CIZ9" s="672"/>
      <c r="CJA9" s="672"/>
      <c r="CJB9" s="672"/>
      <c r="CJC9" s="672"/>
      <c r="CJD9" s="672"/>
      <c r="CJE9" s="672"/>
      <c r="CJF9" s="672"/>
      <c r="CJG9" s="672"/>
      <c r="CJH9" s="672"/>
      <c r="CJI9" s="672"/>
      <c r="CJJ9" s="672"/>
      <c r="CJK9" s="672"/>
      <c r="CJL9" s="672"/>
      <c r="CJM9" s="672"/>
      <c r="CJN9" s="672"/>
      <c r="CJO9" s="672"/>
      <c r="CJP9" s="672"/>
      <c r="CJQ9" s="672"/>
      <c r="CJR9" s="672"/>
      <c r="CJS9" s="672"/>
      <c r="CJT9" s="672"/>
      <c r="CJU9" s="672"/>
      <c r="CJV9" s="672"/>
      <c r="CJW9" s="672"/>
      <c r="CJX9" s="672"/>
      <c r="CJY9" s="672"/>
      <c r="CJZ9" s="672"/>
      <c r="CKA9" s="672"/>
      <c r="CKB9" s="672"/>
      <c r="CKC9" s="672"/>
      <c r="CKD9" s="672"/>
      <c r="CKE9" s="672"/>
      <c r="CKF9" s="672"/>
      <c r="CKG9" s="672"/>
      <c r="CKH9" s="672"/>
      <c r="CKI9" s="672"/>
      <c r="CKJ9" s="672"/>
      <c r="CKK9" s="672"/>
      <c r="CKL9" s="672"/>
      <c r="CKM9" s="672"/>
      <c r="CKN9" s="672"/>
      <c r="CKO9" s="672"/>
      <c r="CKP9" s="672"/>
      <c r="CKQ9" s="672"/>
      <c r="CKR9" s="672"/>
      <c r="CKS9" s="672"/>
      <c r="CKT9" s="672"/>
      <c r="CKU9" s="672"/>
      <c r="CKV9" s="672"/>
      <c r="CKW9" s="672"/>
      <c r="CKX9" s="672"/>
      <c r="CKY9" s="672"/>
      <c r="CKZ9" s="672"/>
      <c r="CLA9" s="672"/>
      <c r="CLB9" s="672"/>
      <c r="CLC9" s="672"/>
      <c r="CLD9" s="672"/>
      <c r="CLE9" s="672"/>
      <c r="CLF9" s="672"/>
      <c r="CLG9" s="672"/>
      <c r="CLH9" s="672"/>
      <c r="CLI9" s="672"/>
      <c r="CLJ9" s="672"/>
      <c r="CLK9" s="672"/>
      <c r="CLL9" s="672"/>
      <c r="CLM9" s="672"/>
      <c r="CLN9" s="672"/>
      <c r="CLO9" s="672"/>
      <c r="CLP9" s="672"/>
      <c r="CLQ9" s="672"/>
      <c r="CLR9" s="672"/>
      <c r="CLS9" s="672"/>
      <c r="CLT9" s="672"/>
      <c r="CLU9" s="672"/>
      <c r="CLV9" s="672"/>
      <c r="CLW9" s="672"/>
      <c r="CLX9" s="672"/>
      <c r="CLY9" s="672"/>
      <c r="CLZ9" s="672"/>
      <c r="CMA9" s="672"/>
      <c r="CMB9" s="672"/>
      <c r="CMC9" s="672"/>
      <c r="CMD9" s="672"/>
      <c r="CME9" s="672"/>
      <c r="CMF9" s="672"/>
      <c r="CMG9" s="672"/>
      <c r="CMH9" s="672"/>
      <c r="CMI9" s="672"/>
      <c r="CMJ9" s="672"/>
      <c r="CMK9" s="672"/>
      <c r="CML9" s="672"/>
      <c r="CMM9" s="672"/>
      <c r="CMN9" s="672"/>
      <c r="CMO9" s="672"/>
      <c r="CMP9" s="672"/>
      <c r="CMQ9" s="672"/>
      <c r="CMR9" s="672"/>
      <c r="CMS9" s="672"/>
      <c r="CMT9" s="672"/>
      <c r="CMU9" s="672"/>
      <c r="CMV9" s="672"/>
      <c r="CMW9" s="672"/>
      <c r="CMX9" s="672"/>
      <c r="CMY9" s="672"/>
      <c r="CMZ9" s="672"/>
      <c r="CNA9" s="672"/>
      <c r="CNB9" s="672"/>
      <c r="CNC9" s="672"/>
      <c r="CND9" s="672"/>
      <c r="CNE9" s="672"/>
      <c r="CNF9" s="672"/>
      <c r="CNG9" s="672"/>
      <c r="CNH9" s="672"/>
      <c r="CNI9" s="672"/>
      <c r="CNJ9" s="672"/>
      <c r="CNK9" s="672"/>
      <c r="CNL9" s="672"/>
      <c r="CNM9" s="672"/>
      <c r="CNN9" s="672"/>
      <c r="CNO9" s="672"/>
      <c r="CNP9" s="672"/>
      <c r="CNQ9" s="672"/>
      <c r="CNR9" s="672"/>
      <c r="CNS9" s="672"/>
      <c r="CNT9" s="672"/>
      <c r="CNU9" s="672"/>
      <c r="CNV9" s="672"/>
      <c r="CNW9" s="672"/>
      <c r="CNX9" s="672"/>
    </row>
    <row r="10" spans="1:2416" s="673" customFormat="1" ht="45.75" customHeight="1" thickTop="1" thickBot="1" x14ac:dyDescent="0.3">
      <c r="A10" s="386"/>
      <c r="B10" s="674" t="s">
        <v>1070</v>
      </c>
      <c r="C10" s="675" t="s">
        <v>939</v>
      </c>
      <c r="D10" s="927" t="s">
        <v>1359</v>
      </c>
      <c r="E10" s="927"/>
      <c r="F10" s="927"/>
      <c r="G10" s="927"/>
      <c r="H10" s="927"/>
      <c r="I10" s="927"/>
      <c r="J10" s="927"/>
      <c r="K10" s="927"/>
      <c r="L10" s="927"/>
      <c r="M10" s="927"/>
      <c r="N10" s="669"/>
      <c r="O10" s="669"/>
      <c r="P10" s="669"/>
      <c r="Q10" s="668"/>
      <c r="R10" s="669"/>
      <c r="S10" s="669"/>
      <c r="T10" s="669"/>
      <c r="U10" s="668"/>
      <c r="V10" s="669"/>
      <c r="W10" s="669"/>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671"/>
      <c r="AU10" s="671"/>
      <c r="AV10" s="671"/>
      <c r="AW10" s="671"/>
      <c r="AX10" s="671"/>
      <c r="AY10" s="671"/>
      <c r="AZ10" s="671"/>
      <c r="BA10" s="671"/>
      <c r="BB10" s="671"/>
      <c r="BC10" s="671"/>
      <c r="BD10" s="671"/>
      <c r="BE10" s="671"/>
      <c r="BF10" s="671"/>
      <c r="BG10" s="671"/>
      <c r="BH10" s="671"/>
      <c r="BI10" s="671"/>
      <c r="BJ10" s="671"/>
      <c r="BK10" s="671"/>
      <c r="BL10" s="671"/>
      <c r="BM10" s="671"/>
      <c r="BN10" s="671"/>
      <c r="BO10" s="671"/>
      <c r="BP10" s="671"/>
      <c r="BQ10" s="671"/>
      <c r="BR10" s="671"/>
      <c r="BS10" s="671"/>
      <c r="BT10" s="671"/>
      <c r="BU10" s="671"/>
      <c r="BV10" s="671"/>
      <c r="BW10" s="671"/>
      <c r="BX10" s="671"/>
      <c r="BY10" s="671"/>
      <c r="BZ10" s="671"/>
      <c r="CA10" s="671"/>
      <c r="CB10" s="671"/>
      <c r="CC10" s="671"/>
      <c r="CD10" s="671"/>
      <c r="CE10" s="671"/>
      <c r="CF10" s="671"/>
      <c r="CG10" s="671"/>
      <c r="CH10" s="671"/>
      <c r="CI10" s="672"/>
      <c r="CJ10" s="672"/>
      <c r="CK10" s="672"/>
      <c r="CL10" s="672"/>
      <c r="CM10" s="672"/>
      <c r="CN10" s="672"/>
      <c r="CO10" s="672"/>
      <c r="CP10" s="672"/>
      <c r="CQ10" s="672"/>
      <c r="CR10" s="672"/>
      <c r="CS10" s="672"/>
      <c r="CT10" s="672"/>
      <c r="CU10" s="672"/>
      <c r="CV10" s="672"/>
      <c r="CW10" s="672"/>
      <c r="CX10" s="672"/>
      <c r="CY10" s="672"/>
      <c r="CZ10" s="672"/>
      <c r="DA10" s="672"/>
      <c r="DB10" s="672"/>
      <c r="DC10" s="672"/>
      <c r="DD10" s="672"/>
      <c r="DE10" s="672"/>
      <c r="DF10" s="672"/>
      <c r="DG10" s="672"/>
      <c r="DH10" s="672"/>
      <c r="DI10" s="672"/>
      <c r="DJ10" s="672"/>
      <c r="DK10" s="672"/>
      <c r="DL10" s="672"/>
      <c r="DM10" s="672"/>
      <c r="DN10" s="672"/>
      <c r="DO10" s="672"/>
      <c r="DP10" s="672"/>
      <c r="DQ10" s="672"/>
      <c r="DR10" s="672"/>
      <c r="DS10" s="672"/>
      <c r="DT10" s="672"/>
      <c r="DU10" s="672"/>
      <c r="DV10" s="672"/>
      <c r="DW10" s="672"/>
      <c r="DX10" s="672"/>
      <c r="DY10" s="672"/>
      <c r="DZ10" s="672"/>
      <c r="EA10" s="672"/>
      <c r="EB10" s="672"/>
      <c r="EC10" s="672"/>
      <c r="ED10" s="672"/>
      <c r="EE10" s="672"/>
      <c r="EF10" s="672"/>
      <c r="EG10" s="672"/>
      <c r="EH10" s="672"/>
      <c r="EI10" s="672"/>
      <c r="EJ10" s="672"/>
      <c r="EK10" s="672"/>
      <c r="EL10" s="672"/>
      <c r="EM10" s="672"/>
      <c r="EN10" s="672"/>
      <c r="EO10" s="672"/>
      <c r="EP10" s="672"/>
      <c r="EQ10" s="672"/>
      <c r="ER10" s="672"/>
      <c r="ES10" s="672"/>
      <c r="ET10" s="672"/>
      <c r="EU10" s="672"/>
      <c r="EV10" s="672"/>
      <c r="EW10" s="672"/>
      <c r="EX10" s="672"/>
      <c r="EY10" s="672"/>
      <c r="EZ10" s="672"/>
      <c r="FA10" s="672"/>
      <c r="FB10" s="672"/>
      <c r="FC10" s="672"/>
      <c r="FD10" s="672"/>
      <c r="FE10" s="672"/>
      <c r="FF10" s="672"/>
      <c r="FG10" s="672"/>
      <c r="FH10" s="672"/>
      <c r="FI10" s="672"/>
      <c r="FJ10" s="672"/>
      <c r="FK10" s="672"/>
      <c r="FL10" s="672"/>
      <c r="FM10" s="672"/>
      <c r="FN10" s="672"/>
      <c r="FO10" s="672"/>
      <c r="FP10" s="672"/>
      <c r="FQ10" s="672"/>
      <c r="FR10" s="672"/>
      <c r="FS10" s="672"/>
      <c r="FT10" s="672"/>
      <c r="FU10" s="672"/>
      <c r="FV10" s="672"/>
      <c r="FW10" s="672"/>
      <c r="FX10" s="672"/>
      <c r="FY10" s="672"/>
      <c r="FZ10" s="672"/>
      <c r="GA10" s="672"/>
      <c r="GB10" s="672"/>
      <c r="GC10" s="672"/>
      <c r="GD10" s="672"/>
      <c r="GE10" s="672"/>
      <c r="GF10" s="672"/>
      <c r="GG10" s="672"/>
      <c r="GH10" s="672"/>
      <c r="GI10" s="672"/>
      <c r="GJ10" s="672"/>
      <c r="GK10" s="672"/>
      <c r="GL10" s="672"/>
      <c r="GM10" s="672"/>
      <c r="GN10" s="672"/>
      <c r="GO10" s="672"/>
      <c r="GP10" s="672"/>
      <c r="GQ10" s="672"/>
      <c r="GR10" s="672"/>
      <c r="GS10" s="672"/>
      <c r="GT10" s="672"/>
      <c r="GU10" s="672"/>
      <c r="GV10" s="672"/>
      <c r="GW10" s="672"/>
      <c r="GX10" s="672"/>
      <c r="GY10" s="672"/>
      <c r="GZ10" s="672"/>
      <c r="HA10" s="672"/>
      <c r="HB10" s="672"/>
      <c r="HC10" s="672"/>
      <c r="HD10" s="672"/>
      <c r="HE10" s="672"/>
      <c r="HF10" s="672"/>
      <c r="HG10" s="672"/>
      <c r="HH10" s="672"/>
      <c r="HI10" s="672"/>
      <c r="HJ10" s="672"/>
      <c r="HK10" s="672"/>
      <c r="HL10" s="672"/>
      <c r="HM10" s="672"/>
      <c r="HN10" s="672"/>
      <c r="HO10" s="672"/>
      <c r="HP10" s="672"/>
      <c r="HQ10" s="672"/>
      <c r="HR10" s="672"/>
      <c r="HS10" s="672"/>
      <c r="HT10" s="672"/>
      <c r="HU10" s="672"/>
      <c r="HV10" s="672"/>
      <c r="HW10" s="672"/>
      <c r="HX10" s="672"/>
      <c r="HY10" s="672"/>
      <c r="HZ10" s="672"/>
      <c r="IA10" s="672"/>
      <c r="IB10" s="672"/>
      <c r="IC10" s="672"/>
      <c r="ID10" s="672"/>
      <c r="IE10" s="672"/>
      <c r="IF10" s="672"/>
      <c r="IG10" s="672"/>
      <c r="IH10" s="672"/>
      <c r="II10" s="672"/>
      <c r="IJ10" s="672"/>
      <c r="IK10" s="672"/>
      <c r="IL10" s="672"/>
      <c r="IM10" s="672"/>
      <c r="IN10" s="672"/>
      <c r="IO10" s="672"/>
      <c r="IP10" s="672"/>
      <c r="IQ10" s="672"/>
      <c r="IR10" s="672"/>
      <c r="IS10" s="672"/>
      <c r="IT10" s="672"/>
      <c r="IU10" s="672"/>
      <c r="IV10" s="672"/>
      <c r="IW10" s="672"/>
      <c r="IX10" s="672"/>
      <c r="IY10" s="672"/>
      <c r="IZ10" s="672"/>
      <c r="JA10" s="672"/>
      <c r="JB10" s="672"/>
      <c r="JC10" s="672"/>
      <c r="JD10" s="672"/>
      <c r="JE10" s="672"/>
      <c r="JF10" s="672"/>
      <c r="JG10" s="672"/>
      <c r="JH10" s="672"/>
      <c r="JI10" s="672"/>
      <c r="JJ10" s="672"/>
      <c r="JK10" s="672"/>
      <c r="JL10" s="672"/>
      <c r="JM10" s="672"/>
      <c r="JN10" s="672"/>
      <c r="JO10" s="672"/>
      <c r="JP10" s="672"/>
      <c r="JQ10" s="672"/>
      <c r="JR10" s="672"/>
      <c r="JS10" s="672"/>
      <c r="JT10" s="672"/>
      <c r="JU10" s="672"/>
      <c r="JV10" s="672"/>
      <c r="JW10" s="672"/>
      <c r="JX10" s="672"/>
      <c r="JY10" s="672"/>
      <c r="JZ10" s="672"/>
      <c r="KA10" s="672"/>
      <c r="KB10" s="672"/>
      <c r="KC10" s="672"/>
      <c r="KD10" s="672"/>
      <c r="KE10" s="672"/>
      <c r="KF10" s="672"/>
      <c r="KG10" s="672"/>
      <c r="KH10" s="672"/>
      <c r="KI10" s="672"/>
      <c r="KJ10" s="672"/>
      <c r="KK10" s="672"/>
      <c r="KL10" s="672"/>
      <c r="KM10" s="672"/>
      <c r="KN10" s="672"/>
      <c r="KO10" s="672"/>
      <c r="KP10" s="672"/>
      <c r="KQ10" s="672"/>
      <c r="KR10" s="672"/>
      <c r="KS10" s="672"/>
      <c r="KT10" s="672"/>
      <c r="KU10" s="672"/>
      <c r="KV10" s="672"/>
      <c r="KW10" s="672"/>
      <c r="KX10" s="672"/>
      <c r="KY10" s="672"/>
      <c r="KZ10" s="672"/>
      <c r="LA10" s="672"/>
      <c r="LB10" s="672"/>
      <c r="LC10" s="672"/>
      <c r="LD10" s="672"/>
      <c r="LE10" s="672"/>
      <c r="LF10" s="672"/>
      <c r="LG10" s="672"/>
      <c r="LH10" s="672"/>
      <c r="LI10" s="672"/>
      <c r="LJ10" s="672"/>
      <c r="LK10" s="672"/>
      <c r="LL10" s="672"/>
      <c r="LM10" s="672"/>
      <c r="LN10" s="672"/>
      <c r="LO10" s="672"/>
      <c r="LP10" s="672"/>
      <c r="LQ10" s="672"/>
      <c r="LR10" s="672"/>
      <c r="LS10" s="672"/>
      <c r="LT10" s="672"/>
      <c r="LU10" s="672"/>
      <c r="LV10" s="672"/>
      <c r="LW10" s="672"/>
      <c r="LX10" s="672"/>
      <c r="LY10" s="672"/>
      <c r="LZ10" s="672"/>
      <c r="MA10" s="672"/>
      <c r="MB10" s="672"/>
      <c r="MC10" s="672"/>
      <c r="MD10" s="672"/>
      <c r="ME10" s="672"/>
      <c r="MF10" s="672"/>
      <c r="MG10" s="672"/>
      <c r="MH10" s="672"/>
      <c r="MI10" s="672"/>
      <c r="MJ10" s="672"/>
      <c r="MK10" s="672"/>
      <c r="ML10" s="672"/>
      <c r="MM10" s="672"/>
      <c r="MN10" s="672"/>
      <c r="MO10" s="672"/>
      <c r="MP10" s="672"/>
      <c r="MQ10" s="672"/>
      <c r="MR10" s="672"/>
      <c r="MS10" s="672"/>
      <c r="MT10" s="672"/>
      <c r="MU10" s="672"/>
      <c r="MV10" s="672"/>
      <c r="MW10" s="672"/>
      <c r="MX10" s="672"/>
      <c r="MY10" s="672"/>
      <c r="MZ10" s="672"/>
      <c r="NA10" s="672"/>
      <c r="NB10" s="672"/>
      <c r="NC10" s="672"/>
      <c r="ND10" s="672"/>
      <c r="NE10" s="672"/>
      <c r="NF10" s="672"/>
      <c r="NG10" s="672"/>
      <c r="NH10" s="672"/>
      <c r="NI10" s="672"/>
      <c r="NJ10" s="672"/>
      <c r="NK10" s="672"/>
      <c r="NL10" s="672"/>
      <c r="NM10" s="672"/>
      <c r="NN10" s="672"/>
      <c r="NO10" s="672"/>
      <c r="NP10" s="672"/>
      <c r="NQ10" s="672"/>
      <c r="NR10" s="672"/>
      <c r="NS10" s="672"/>
      <c r="NT10" s="672"/>
      <c r="NU10" s="672"/>
      <c r="NV10" s="672"/>
      <c r="NW10" s="672"/>
      <c r="NX10" s="672"/>
      <c r="NY10" s="672"/>
      <c r="NZ10" s="672"/>
      <c r="OA10" s="672"/>
      <c r="OB10" s="672"/>
      <c r="OC10" s="672"/>
      <c r="OD10" s="672"/>
      <c r="OE10" s="672"/>
      <c r="OF10" s="672"/>
      <c r="OG10" s="672"/>
      <c r="OH10" s="672"/>
      <c r="OI10" s="672"/>
      <c r="OJ10" s="672"/>
      <c r="OK10" s="672"/>
      <c r="OL10" s="672"/>
      <c r="OM10" s="672"/>
      <c r="ON10" s="672"/>
      <c r="OO10" s="672"/>
      <c r="OP10" s="672"/>
      <c r="OQ10" s="672"/>
      <c r="OR10" s="672"/>
      <c r="OS10" s="672"/>
      <c r="OT10" s="672"/>
      <c r="OU10" s="672"/>
      <c r="OV10" s="672"/>
      <c r="OW10" s="672"/>
      <c r="OX10" s="672"/>
      <c r="OY10" s="672"/>
      <c r="OZ10" s="672"/>
      <c r="PA10" s="672"/>
      <c r="PB10" s="672"/>
      <c r="PC10" s="672"/>
      <c r="PD10" s="672"/>
      <c r="PE10" s="672"/>
      <c r="PF10" s="672"/>
      <c r="PG10" s="672"/>
      <c r="PH10" s="672"/>
      <c r="PI10" s="672"/>
      <c r="PJ10" s="672"/>
      <c r="PK10" s="672"/>
      <c r="PL10" s="672"/>
      <c r="PM10" s="672"/>
      <c r="PN10" s="672"/>
      <c r="PO10" s="672"/>
      <c r="PP10" s="672"/>
      <c r="PQ10" s="672"/>
      <c r="PR10" s="672"/>
      <c r="PS10" s="672"/>
      <c r="PT10" s="672"/>
      <c r="PU10" s="672"/>
      <c r="PV10" s="672"/>
      <c r="PW10" s="672"/>
      <c r="PX10" s="672"/>
      <c r="PY10" s="672"/>
      <c r="PZ10" s="672"/>
      <c r="QA10" s="672"/>
      <c r="QB10" s="672"/>
      <c r="QC10" s="672"/>
      <c r="QD10" s="672"/>
      <c r="QE10" s="672"/>
      <c r="QF10" s="672"/>
      <c r="QG10" s="672"/>
      <c r="QH10" s="672"/>
      <c r="QI10" s="672"/>
      <c r="QJ10" s="672"/>
      <c r="QK10" s="672"/>
      <c r="QL10" s="672"/>
      <c r="QM10" s="672"/>
      <c r="QN10" s="672"/>
      <c r="QO10" s="672"/>
      <c r="QP10" s="672"/>
      <c r="QQ10" s="672"/>
      <c r="QR10" s="672"/>
      <c r="QS10" s="672"/>
      <c r="QT10" s="672"/>
      <c r="QU10" s="672"/>
      <c r="QV10" s="672"/>
      <c r="QW10" s="672"/>
      <c r="QX10" s="672"/>
      <c r="QY10" s="672"/>
      <c r="QZ10" s="672"/>
      <c r="RA10" s="672"/>
      <c r="RB10" s="672"/>
      <c r="RC10" s="672"/>
      <c r="RD10" s="672"/>
      <c r="RE10" s="672"/>
      <c r="RF10" s="672"/>
      <c r="RG10" s="672"/>
      <c r="RH10" s="672"/>
      <c r="RI10" s="672"/>
      <c r="RJ10" s="672"/>
      <c r="RK10" s="672"/>
      <c r="RL10" s="672"/>
      <c r="RM10" s="672"/>
      <c r="RN10" s="672"/>
      <c r="RO10" s="672"/>
      <c r="RP10" s="672"/>
      <c r="RQ10" s="672"/>
      <c r="RR10" s="672"/>
      <c r="RS10" s="672"/>
      <c r="RT10" s="672"/>
      <c r="RU10" s="672"/>
      <c r="RV10" s="672"/>
      <c r="RW10" s="672"/>
      <c r="RX10" s="672"/>
      <c r="RY10" s="672"/>
      <c r="RZ10" s="672"/>
      <c r="SA10" s="672"/>
      <c r="SB10" s="672"/>
      <c r="SC10" s="672"/>
      <c r="SD10" s="672"/>
      <c r="SE10" s="672"/>
      <c r="SF10" s="672"/>
      <c r="SG10" s="672"/>
      <c r="SH10" s="672"/>
      <c r="SI10" s="672"/>
      <c r="SJ10" s="672"/>
      <c r="SK10" s="672"/>
      <c r="SL10" s="672"/>
      <c r="SM10" s="672"/>
      <c r="SN10" s="672"/>
      <c r="SO10" s="672"/>
      <c r="SP10" s="672"/>
      <c r="SQ10" s="672"/>
      <c r="SR10" s="672"/>
      <c r="SS10" s="672"/>
      <c r="ST10" s="672"/>
      <c r="SU10" s="672"/>
      <c r="SV10" s="672"/>
      <c r="SW10" s="672"/>
      <c r="SX10" s="672"/>
      <c r="SY10" s="672"/>
      <c r="SZ10" s="672"/>
      <c r="TA10" s="672"/>
      <c r="TB10" s="672"/>
      <c r="TC10" s="672"/>
      <c r="TD10" s="672"/>
      <c r="TE10" s="672"/>
      <c r="TF10" s="672"/>
      <c r="TG10" s="672"/>
      <c r="TH10" s="672"/>
      <c r="TI10" s="672"/>
      <c r="TJ10" s="672"/>
      <c r="TK10" s="672"/>
      <c r="TL10" s="672"/>
      <c r="TM10" s="672"/>
      <c r="TN10" s="672"/>
      <c r="TO10" s="672"/>
      <c r="TP10" s="672"/>
      <c r="TQ10" s="672"/>
      <c r="TR10" s="672"/>
      <c r="TS10" s="672"/>
      <c r="TT10" s="672"/>
      <c r="TU10" s="672"/>
      <c r="TV10" s="672"/>
      <c r="TW10" s="672"/>
      <c r="TX10" s="672"/>
      <c r="TY10" s="672"/>
      <c r="TZ10" s="672"/>
      <c r="UA10" s="672"/>
      <c r="UB10" s="672"/>
      <c r="UC10" s="672"/>
      <c r="UD10" s="672"/>
      <c r="UE10" s="672"/>
      <c r="UF10" s="672"/>
      <c r="UG10" s="672"/>
      <c r="UH10" s="672"/>
      <c r="UI10" s="672"/>
      <c r="UJ10" s="672"/>
      <c r="UK10" s="672"/>
      <c r="UL10" s="672"/>
      <c r="UM10" s="672"/>
      <c r="UN10" s="672"/>
      <c r="UO10" s="672"/>
      <c r="UP10" s="672"/>
      <c r="UQ10" s="672"/>
      <c r="UR10" s="672"/>
      <c r="US10" s="672"/>
      <c r="UT10" s="672"/>
      <c r="UU10" s="672"/>
      <c r="UV10" s="672"/>
      <c r="UW10" s="672"/>
      <c r="UX10" s="672"/>
      <c r="UY10" s="672"/>
      <c r="UZ10" s="672"/>
      <c r="VA10" s="672"/>
      <c r="VB10" s="672"/>
      <c r="VC10" s="672"/>
      <c r="VD10" s="672"/>
      <c r="VE10" s="672"/>
      <c r="VF10" s="672"/>
      <c r="VG10" s="672"/>
      <c r="VH10" s="672"/>
      <c r="VI10" s="672"/>
      <c r="VJ10" s="672"/>
      <c r="VK10" s="672"/>
      <c r="VL10" s="672"/>
      <c r="VM10" s="672"/>
      <c r="VN10" s="672"/>
      <c r="VO10" s="672"/>
      <c r="VP10" s="672"/>
      <c r="VQ10" s="672"/>
      <c r="VR10" s="672"/>
      <c r="VS10" s="672"/>
      <c r="VT10" s="672"/>
      <c r="VU10" s="672"/>
      <c r="VV10" s="672"/>
      <c r="VW10" s="672"/>
      <c r="VX10" s="672"/>
      <c r="VY10" s="672"/>
      <c r="VZ10" s="672"/>
      <c r="WA10" s="672"/>
      <c r="WB10" s="672"/>
      <c r="WC10" s="672"/>
      <c r="WD10" s="672"/>
      <c r="WE10" s="672"/>
      <c r="WF10" s="672"/>
      <c r="WG10" s="672"/>
      <c r="WH10" s="672"/>
      <c r="WI10" s="672"/>
      <c r="WJ10" s="672"/>
      <c r="WK10" s="672"/>
      <c r="WL10" s="672"/>
      <c r="WM10" s="672"/>
      <c r="WN10" s="672"/>
      <c r="WO10" s="672"/>
      <c r="WP10" s="672"/>
      <c r="WQ10" s="672"/>
      <c r="WR10" s="672"/>
      <c r="WS10" s="672"/>
      <c r="WT10" s="672"/>
      <c r="WU10" s="672"/>
      <c r="WV10" s="672"/>
      <c r="WW10" s="672"/>
      <c r="WX10" s="672"/>
      <c r="WY10" s="672"/>
      <c r="WZ10" s="672"/>
      <c r="XA10" s="672"/>
      <c r="XB10" s="672"/>
      <c r="XC10" s="672"/>
      <c r="XD10" s="672"/>
      <c r="XE10" s="672"/>
      <c r="XF10" s="672"/>
      <c r="XG10" s="672"/>
      <c r="XH10" s="672"/>
      <c r="XI10" s="672"/>
      <c r="XJ10" s="672"/>
      <c r="XK10" s="672"/>
      <c r="XL10" s="672"/>
      <c r="XM10" s="672"/>
      <c r="XN10" s="672"/>
      <c r="XO10" s="672"/>
      <c r="XP10" s="672"/>
      <c r="XQ10" s="672"/>
      <c r="XR10" s="672"/>
      <c r="XS10" s="672"/>
      <c r="XT10" s="672"/>
      <c r="XU10" s="672"/>
      <c r="XV10" s="672"/>
      <c r="XW10" s="672"/>
      <c r="XX10" s="672"/>
      <c r="XY10" s="672"/>
      <c r="XZ10" s="672"/>
      <c r="YA10" s="672"/>
      <c r="YB10" s="672"/>
      <c r="YC10" s="672"/>
      <c r="YD10" s="672"/>
      <c r="YE10" s="672"/>
      <c r="YF10" s="672"/>
      <c r="YG10" s="672"/>
      <c r="YH10" s="672"/>
      <c r="YI10" s="672"/>
      <c r="YJ10" s="672"/>
      <c r="YK10" s="672"/>
      <c r="YL10" s="672"/>
      <c r="YM10" s="672"/>
      <c r="YN10" s="672"/>
      <c r="YO10" s="672"/>
      <c r="YP10" s="672"/>
      <c r="YQ10" s="672"/>
      <c r="YR10" s="672"/>
      <c r="YS10" s="672"/>
      <c r="YT10" s="672"/>
      <c r="YU10" s="672"/>
      <c r="YV10" s="672"/>
      <c r="YW10" s="672"/>
      <c r="YX10" s="672"/>
      <c r="YY10" s="672"/>
      <c r="YZ10" s="672"/>
      <c r="ZA10" s="672"/>
      <c r="ZB10" s="672"/>
      <c r="ZC10" s="672"/>
      <c r="ZD10" s="672"/>
      <c r="ZE10" s="672"/>
      <c r="ZF10" s="672"/>
      <c r="ZG10" s="672"/>
      <c r="ZH10" s="672"/>
      <c r="ZI10" s="672"/>
      <c r="ZJ10" s="672"/>
      <c r="ZK10" s="672"/>
      <c r="ZL10" s="672"/>
      <c r="ZM10" s="672"/>
      <c r="ZN10" s="672"/>
      <c r="ZO10" s="672"/>
      <c r="ZP10" s="672"/>
      <c r="ZQ10" s="672"/>
      <c r="ZR10" s="672"/>
      <c r="ZS10" s="672"/>
      <c r="ZT10" s="672"/>
      <c r="ZU10" s="672"/>
      <c r="ZV10" s="672"/>
      <c r="ZW10" s="672"/>
      <c r="ZX10" s="672"/>
      <c r="ZY10" s="672"/>
      <c r="ZZ10" s="672"/>
      <c r="AAA10" s="672"/>
      <c r="AAB10" s="672"/>
      <c r="AAC10" s="672"/>
      <c r="AAD10" s="672"/>
      <c r="AAE10" s="672"/>
      <c r="AAF10" s="672"/>
      <c r="AAG10" s="672"/>
      <c r="AAH10" s="672"/>
      <c r="AAI10" s="672"/>
      <c r="AAJ10" s="672"/>
      <c r="AAK10" s="672"/>
      <c r="AAL10" s="672"/>
      <c r="AAM10" s="672"/>
      <c r="AAN10" s="672"/>
      <c r="AAO10" s="672"/>
      <c r="AAP10" s="672"/>
      <c r="AAQ10" s="672"/>
      <c r="AAR10" s="672"/>
      <c r="AAS10" s="672"/>
      <c r="AAT10" s="672"/>
      <c r="AAU10" s="672"/>
      <c r="AAV10" s="672"/>
      <c r="AAW10" s="672"/>
      <c r="AAX10" s="672"/>
      <c r="AAY10" s="672"/>
      <c r="AAZ10" s="672"/>
      <c r="ABA10" s="672"/>
      <c r="ABB10" s="672"/>
      <c r="ABC10" s="672"/>
      <c r="ABD10" s="672"/>
      <c r="ABE10" s="672"/>
      <c r="ABF10" s="672"/>
      <c r="ABG10" s="672"/>
      <c r="ABH10" s="672"/>
      <c r="ABI10" s="672"/>
      <c r="ABJ10" s="672"/>
      <c r="ABK10" s="672"/>
      <c r="ABL10" s="672"/>
      <c r="ABM10" s="672"/>
      <c r="ABN10" s="672"/>
      <c r="ABO10" s="672"/>
      <c r="ABP10" s="672"/>
      <c r="ABQ10" s="672"/>
      <c r="ABR10" s="672"/>
      <c r="ABS10" s="672"/>
      <c r="ABT10" s="672"/>
      <c r="ABU10" s="672"/>
      <c r="ABV10" s="672"/>
      <c r="ABW10" s="672"/>
      <c r="ABX10" s="672"/>
      <c r="ABY10" s="672"/>
      <c r="ABZ10" s="672"/>
      <c r="ACA10" s="672"/>
      <c r="ACB10" s="672"/>
      <c r="ACC10" s="672"/>
      <c r="ACD10" s="672"/>
      <c r="ACE10" s="672"/>
      <c r="ACF10" s="672"/>
      <c r="ACG10" s="672"/>
      <c r="ACH10" s="672"/>
      <c r="ACI10" s="672"/>
      <c r="ACJ10" s="672"/>
      <c r="ACK10" s="672"/>
      <c r="ACL10" s="672"/>
      <c r="ACM10" s="672"/>
      <c r="ACN10" s="672"/>
      <c r="ACO10" s="672"/>
      <c r="ACP10" s="672"/>
      <c r="ACQ10" s="672"/>
      <c r="ACR10" s="672"/>
      <c r="ACS10" s="672"/>
      <c r="ACT10" s="672"/>
      <c r="ACU10" s="672"/>
      <c r="ACV10" s="672"/>
      <c r="ACW10" s="672"/>
      <c r="ACX10" s="672"/>
      <c r="ACY10" s="672"/>
      <c r="ACZ10" s="672"/>
      <c r="ADA10" s="672"/>
      <c r="ADB10" s="672"/>
      <c r="ADC10" s="672"/>
      <c r="ADD10" s="672"/>
      <c r="ADE10" s="672"/>
      <c r="ADF10" s="672"/>
      <c r="ADG10" s="672"/>
      <c r="ADH10" s="672"/>
      <c r="ADI10" s="672"/>
      <c r="ADJ10" s="672"/>
      <c r="ADK10" s="672"/>
      <c r="ADL10" s="672"/>
      <c r="ADM10" s="672"/>
      <c r="ADN10" s="672"/>
      <c r="ADO10" s="672"/>
      <c r="ADP10" s="672"/>
      <c r="ADQ10" s="672"/>
      <c r="ADR10" s="672"/>
      <c r="ADS10" s="672"/>
      <c r="ADT10" s="672"/>
      <c r="ADU10" s="672"/>
      <c r="ADV10" s="672"/>
      <c r="ADW10" s="672"/>
      <c r="ADX10" s="672"/>
      <c r="ADY10" s="672"/>
      <c r="ADZ10" s="672"/>
      <c r="AEA10" s="672"/>
      <c r="AEB10" s="672"/>
      <c r="AEC10" s="672"/>
      <c r="AED10" s="672"/>
      <c r="AEE10" s="672"/>
      <c r="AEF10" s="672"/>
      <c r="AEG10" s="672"/>
      <c r="AEH10" s="672"/>
      <c r="AEI10" s="672"/>
      <c r="AEJ10" s="672"/>
      <c r="AEK10" s="672"/>
      <c r="AEL10" s="672"/>
      <c r="AEM10" s="672"/>
      <c r="AEN10" s="672"/>
      <c r="AEO10" s="672"/>
      <c r="AEP10" s="672"/>
      <c r="AEQ10" s="672"/>
      <c r="AER10" s="672"/>
      <c r="AES10" s="672"/>
      <c r="AET10" s="672"/>
      <c r="AEU10" s="672"/>
      <c r="AEV10" s="672"/>
      <c r="AEW10" s="672"/>
      <c r="AEX10" s="672"/>
      <c r="AEY10" s="672"/>
      <c r="AEZ10" s="672"/>
      <c r="AFA10" s="672"/>
      <c r="AFB10" s="672"/>
      <c r="AFC10" s="672"/>
      <c r="AFD10" s="672"/>
      <c r="AFE10" s="672"/>
      <c r="AFF10" s="672"/>
      <c r="AFG10" s="672"/>
      <c r="AFH10" s="672"/>
      <c r="AFI10" s="672"/>
      <c r="AFJ10" s="672"/>
      <c r="AFK10" s="672"/>
      <c r="AFL10" s="672"/>
      <c r="AFM10" s="672"/>
      <c r="AFN10" s="672"/>
      <c r="AFO10" s="672"/>
      <c r="AFP10" s="672"/>
      <c r="AFQ10" s="672"/>
      <c r="AFR10" s="672"/>
      <c r="AFS10" s="672"/>
      <c r="AFT10" s="672"/>
      <c r="AFU10" s="672"/>
      <c r="AFV10" s="672"/>
      <c r="AFW10" s="672"/>
      <c r="AFX10" s="672"/>
      <c r="AFY10" s="672"/>
      <c r="AFZ10" s="672"/>
      <c r="AGA10" s="672"/>
      <c r="AGB10" s="672"/>
      <c r="AGC10" s="672"/>
      <c r="AGD10" s="672"/>
      <c r="AGE10" s="672"/>
      <c r="AGF10" s="672"/>
      <c r="AGG10" s="672"/>
      <c r="AGH10" s="672"/>
      <c r="AGI10" s="672"/>
      <c r="AGJ10" s="672"/>
      <c r="AGK10" s="672"/>
      <c r="AGL10" s="672"/>
      <c r="AGM10" s="672"/>
      <c r="AGN10" s="672"/>
      <c r="AGO10" s="672"/>
      <c r="AGP10" s="672"/>
      <c r="AGQ10" s="672"/>
      <c r="AGR10" s="672"/>
      <c r="AGS10" s="672"/>
      <c r="AGT10" s="672"/>
      <c r="AGU10" s="672"/>
      <c r="AGV10" s="672"/>
      <c r="AGW10" s="672"/>
      <c r="AGX10" s="672"/>
      <c r="AGY10" s="672"/>
      <c r="AGZ10" s="672"/>
      <c r="AHA10" s="672"/>
      <c r="AHB10" s="672"/>
      <c r="AHC10" s="672"/>
      <c r="AHD10" s="672"/>
      <c r="AHE10" s="672"/>
      <c r="AHF10" s="672"/>
      <c r="AHG10" s="672"/>
      <c r="AHH10" s="672"/>
      <c r="AHI10" s="672"/>
      <c r="AHJ10" s="672"/>
      <c r="AHK10" s="672"/>
      <c r="AHL10" s="672"/>
      <c r="AHM10" s="672"/>
      <c r="AHN10" s="672"/>
      <c r="AHO10" s="672"/>
      <c r="AHP10" s="672"/>
      <c r="AHQ10" s="672"/>
      <c r="AHR10" s="672"/>
      <c r="AHS10" s="672"/>
      <c r="AHT10" s="672"/>
      <c r="AHU10" s="672"/>
      <c r="AHV10" s="672"/>
      <c r="AHW10" s="672"/>
      <c r="AHX10" s="672"/>
      <c r="AHY10" s="672"/>
      <c r="AHZ10" s="672"/>
      <c r="AIA10" s="672"/>
      <c r="AIB10" s="672"/>
      <c r="AIC10" s="672"/>
      <c r="AID10" s="672"/>
      <c r="AIE10" s="672"/>
      <c r="AIF10" s="672"/>
      <c r="AIG10" s="672"/>
      <c r="AIH10" s="672"/>
      <c r="AII10" s="672"/>
      <c r="AIJ10" s="672"/>
      <c r="AIK10" s="672"/>
      <c r="AIL10" s="672"/>
      <c r="AIM10" s="672"/>
      <c r="AIN10" s="672"/>
      <c r="AIO10" s="672"/>
      <c r="AIP10" s="672"/>
      <c r="AIQ10" s="672"/>
      <c r="AIR10" s="672"/>
      <c r="AIS10" s="672"/>
      <c r="AIT10" s="672"/>
      <c r="AIU10" s="672"/>
      <c r="AIV10" s="672"/>
      <c r="AIW10" s="672"/>
      <c r="AIX10" s="672"/>
      <c r="AIY10" s="672"/>
      <c r="AIZ10" s="672"/>
      <c r="AJA10" s="672"/>
      <c r="AJB10" s="672"/>
      <c r="AJC10" s="672"/>
      <c r="AJD10" s="672"/>
      <c r="AJE10" s="672"/>
      <c r="AJF10" s="672"/>
      <c r="AJG10" s="672"/>
      <c r="AJH10" s="672"/>
      <c r="AJI10" s="672"/>
      <c r="AJJ10" s="672"/>
      <c r="AJK10" s="672"/>
      <c r="AJL10" s="672"/>
      <c r="AJM10" s="672"/>
      <c r="AJN10" s="672"/>
      <c r="AJO10" s="672"/>
      <c r="AJP10" s="672"/>
      <c r="AJQ10" s="672"/>
      <c r="AJR10" s="672"/>
      <c r="AJS10" s="672"/>
      <c r="AJT10" s="672"/>
      <c r="AJU10" s="672"/>
      <c r="AJV10" s="672"/>
      <c r="AJW10" s="672"/>
      <c r="AJX10" s="672"/>
      <c r="AJY10" s="672"/>
      <c r="AJZ10" s="672"/>
      <c r="AKA10" s="672"/>
      <c r="AKB10" s="672"/>
      <c r="AKC10" s="672"/>
      <c r="AKD10" s="672"/>
      <c r="AKE10" s="672"/>
      <c r="AKF10" s="672"/>
      <c r="AKG10" s="672"/>
      <c r="AKH10" s="672"/>
      <c r="AKI10" s="672"/>
      <c r="AKJ10" s="672"/>
      <c r="AKK10" s="672"/>
      <c r="AKL10" s="672"/>
      <c r="AKM10" s="672"/>
      <c r="AKN10" s="672"/>
      <c r="AKO10" s="672"/>
      <c r="AKP10" s="672"/>
      <c r="AKQ10" s="672"/>
      <c r="AKR10" s="672"/>
      <c r="AKS10" s="672"/>
      <c r="AKT10" s="672"/>
      <c r="AKU10" s="672"/>
      <c r="AKV10" s="672"/>
      <c r="AKW10" s="672"/>
      <c r="AKX10" s="672"/>
      <c r="AKY10" s="672"/>
      <c r="AKZ10" s="672"/>
      <c r="ALA10" s="672"/>
      <c r="ALB10" s="672"/>
      <c r="ALC10" s="672"/>
      <c r="ALD10" s="672"/>
      <c r="ALE10" s="672"/>
      <c r="ALF10" s="672"/>
      <c r="ALG10" s="672"/>
      <c r="ALH10" s="672"/>
      <c r="ALI10" s="672"/>
      <c r="ALJ10" s="672"/>
      <c r="ALK10" s="672"/>
      <c r="ALL10" s="672"/>
      <c r="ALM10" s="672"/>
      <c r="ALN10" s="672"/>
      <c r="ALO10" s="672"/>
      <c r="ALP10" s="672"/>
      <c r="ALQ10" s="672"/>
      <c r="ALR10" s="672"/>
      <c r="ALS10" s="672"/>
      <c r="ALT10" s="672"/>
      <c r="ALU10" s="672"/>
      <c r="ALV10" s="672"/>
      <c r="ALW10" s="672"/>
      <c r="ALX10" s="672"/>
      <c r="ALY10" s="672"/>
      <c r="ALZ10" s="672"/>
      <c r="AMA10" s="672"/>
      <c r="AMB10" s="672"/>
      <c r="AMC10" s="672"/>
      <c r="AMD10" s="672"/>
      <c r="AME10" s="672"/>
      <c r="AMF10" s="672"/>
      <c r="AMG10" s="672"/>
      <c r="AMH10" s="672"/>
      <c r="AMI10" s="672"/>
      <c r="AMJ10" s="672"/>
      <c r="AMK10" s="672"/>
      <c r="AML10" s="672"/>
      <c r="AMM10" s="672"/>
      <c r="AMN10" s="672"/>
      <c r="AMO10" s="672"/>
      <c r="AMP10" s="672"/>
      <c r="AMQ10" s="672"/>
      <c r="AMR10" s="672"/>
      <c r="AMS10" s="672"/>
      <c r="AMT10" s="672"/>
      <c r="AMU10" s="672"/>
      <c r="AMV10" s="672"/>
      <c r="AMW10" s="672"/>
      <c r="AMX10" s="672"/>
      <c r="AMY10" s="672"/>
      <c r="AMZ10" s="672"/>
      <c r="ANA10" s="672"/>
      <c r="ANB10" s="672"/>
      <c r="ANC10" s="672"/>
      <c r="AND10" s="672"/>
      <c r="ANE10" s="672"/>
      <c r="ANF10" s="672"/>
      <c r="ANG10" s="672"/>
      <c r="ANH10" s="672"/>
      <c r="ANI10" s="672"/>
      <c r="ANJ10" s="672"/>
      <c r="ANK10" s="672"/>
      <c r="ANL10" s="672"/>
      <c r="ANM10" s="672"/>
      <c r="ANN10" s="672"/>
      <c r="ANO10" s="672"/>
      <c r="ANP10" s="672"/>
      <c r="ANQ10" s="672"/>
      <c r="ANR10" s="672"/>
      <c r="ANS10" s="672"/>
      <c r="ANT10" s="672"/>
      <c r="ANU10" s="672"/>
      <c r="ANV10" s="672"/>
      <c r="ANW10" s="672"/>
      <c r="ANX10" s="672"/>
      <c r="ANY10" s="672"/>
      <c r="ANZ10" s="672"/>
      <c r="AOA10" s="672"/>
      <c r="AOB10" s="672"/>
      <c r="AOC10" s="672"/>
      <c r="AOD10" s="672"/>
      <c r="AOE10" s="672"/>
      <c r="AOF10" s="672"/>
      <c r="AOG10" s="672"/>
      <c r="AOH10" s="672"/>
      <c r="AOI10" s="672"/>
      <c r="AOJ10" s="672"/>
      <c r="AOK10" s="672"/>
      <c r="AOL10" s="672"/>
      <c r="AOM10" s="672"/>
      <c r="AON10" s="672"/>
      <c r="AOO10" s="672"/>
      <c r="AOP10" s="672"/>
      <c r="AOQ10" s="672"/>
      <c r="AOR10" s="672"/>
      <c r="AOS10" s="672"/>
      <c r="AOT10" s="672"/>
      <c r="AOU10" s="672"/>
      <c r="AOV10" s="672"/>
      <c r="AOW10" s="672"/>
      <c r="AOX10" s="672"/>
      <c r="AOY10" s="672"/>
      <c r="AOZ10" s="672"/>
      <c r="APA10" s="672"/>
      <c r="APB10" s="672"/>
      <c r="APC10" s="672"/>
      <c r="APD10" s="672"/>
      <c r="APE10" s="672"/>
      <c r="APF10" s="672"/>
      <c r="APG10" s="672"/>
      <c r="APH10" s="672"/>
      <c r="API10" s="672"/>
      <c r="APJ10" s="672"/>
      <c r="APK10" s="672"/>
      <c r="APL10" s="672"/>
      <c r="APM10" s="672"/>
      <c r="APN10" s="672"/>
      <c r="APO10" s="672"/>
      <c r="APP10" s="672"/>
      <c r="APQ10" s="672"/>
      <c r="APR10" s="672"/>
      <c r="APS10" s="672"/>
      <c r="APT10" s="672"/>
      <c r="APU10" s="672"/>
      <c r="APV10" s="672"/>
      <c r="APW10" s="672"/>
      <c r="APX10" s="672"/>
      <c r="APY10" s="672"/>
      <c r="APZ10" s="672"/>
      <c r="AQA10" s="672"/>
      <c r="AQB10" s="672"/>
      <c r="AQC10" s="672"/>
      <c r="AQD10" s="672"/>
      <c r="AQE10" s="672"/>
      <c r="AQF10" s="672"/>
      <c r="AQG10" s="672"/>
      <c r="AQH10" s="672"/>
      <c r="AQI10" s="672"/>
      <c r="AQJ10" s="672"/>
      <c r="AQK10" s="672"/>
      <c r="AQL10" s="672"/>
      <c r="AQM10" s="672"/>
      <c r="AQN10" s="672"/>
      <c r="AQO10" s="672"/>
      <c r="AQP10" s="672"/>
      <c r="AQQ10" s="672"/>
      <c r="AQR10" s="672"/>
      <c r="AQS10" s="672"/>
      <c r="AQT10" s="672"/>
      <c r="AQU10" s="672"/>
      <c r="AQV10" s="672"/>
      <c r="AQW10" s="672"/>
      <c r="AQX10" s="672"/>
      <c r="AQY10" s="672"/>
      <c r="AQZ10" s="672"/>
      <c r="ARA10" s="672"/>
      <c r="ARB10" s="672"/>
      <c r="ARC10" s="672"/>
      <c r="ARD10" s="672"/>
      <c r="ARE10" s="672"/>
      <c r="ARF10" s="672"/>
      <c r="ARG10" s="672"/>
      <c r="ARH10" s="672"/>
      <c r="ARI10" s="672"/>
      <c r="ARJ10" s="672"/>
      <c r="ARK10" s="672"/>
      <c r="ARL10" s="672"/>
      <c r="ARM10" s="672"/>
      <c r="ARN10" s="672"/>
      <c r="ARO10" s="672"/>
      <c r="ARP10" s="672"/>
      <c r="ARQ10" s="672"/>
      <c r="ARR10" s="672"/>
      <c r="ARS10" s="672"/>
      <c r="ART10" s="672"/>
      <c r="ARU10" s="672"/>
      <c r="ARV10" s="672"/>
      <c r="ARW10" s="672"/>
      <c r="ARX10" s="672"/>
      <c r="ARY10" s="672"/>
      <c r="ARZ10" s="672"/>
      <c r="ASA10" s="672"/>
      <c r="ASB10" s="672"/>
      <c r="ASC10" s="672"/>
      <c r="ASD10" s="672"/>
      <c r="ASE10" s="672"/>
      <c r="ASF10" s="672"/>
      <c r="ASG10" s="672"/>
      <c r="ASH10" s="672"/>
      <c r="ASI10" s="672"/>
      <c r="ASJ10" s="672"/>
      <c r="ASK10" s="672"/>
      <c r="ASL10" s="672"/>
      <c r="ASM10" s="672"/>
      <c r="ASN10" s="672"/>
      <c r="ASO10" s="672"/>
      <c r="ASP10" s="672"/>
      <c r="ASQ10" s="672"/>
      <c r="ASR10" s="672"/>
      <c r="ASS10" s="672"/>
      <c r="AST10" s="672"/>
      <c r="ASU10" s="672"/>
      <c r="ASV10" s="672"/>
      <c r="ASW10" s="672"/>
      <c r="ASX10" s="672"/>
      <c r="ASY10" s="672"/>
      <c r="ASZ10" s="672"/>
      <c r="ATA10" s="672"/>
      <c r="ATB10" s="672"/>
      <c r="ATC10" s="672"/>
      <c r="ATD10" s="672"/>
      <c r="ATE10" s="672"/>
      <c r="ATF10" s="672"/>
      <c r="ATG10" s="672"/>
      <c r="ATH10" s="672"/>
      <c r="ATI10" s="672"/>
      <c r="ATJ10" s="672"/>
      <c r="ATK10" s="672"/>
      <c r="ATL10" s="672"/>
      <c r="ATM10" s="672"/>
      <c r="ATN10" s="672"/>
      <c r="ATO10" s="672"/>
      <c r="ATP10" s="672"/>
      <c r="ATQ10" s="672"/>
      <c r="ATR10" s="672"/>
      <c r="ATS10" s="672"/>
      <c r="ATT10" s="672"/>
      <c r="ATU10" s="672"/>
      <c r="ATV10" s="672"/>
      <c r="ATW10" s="672"/>
      <c r="ATX10" s="672"/>
      <c r="ATY10" s="672"/>
      <c r="ATZ10" s="672"/>
      <c r="AUA10" s="672"/>
      <c r="AUB10" s="672"/>
      <c r="AUC10" s="672"/>
      <c r="AUD10" s="672"/>
      <c r="AUE10" s="672"/>
      <c r="AUF10" s="672"/>
      <c r="AUG10" s="672"/>
      <c r="AUH10" s="672"/>
      <c r="AUI10" s="672"/>
      <c r="AUJ10" s="672"/>
      <c r="AUK10" s="672"/>
      <c r="AUL10" s="672"/>
      <c r="AUM10" s="672"/>
      <c r="AUN10" s="672"/>
      <c r="AUO10" s="672"/>
      <c r="AUP10" s="672"/>
      <c r="AUQ10" s="672"/>
      <c r="AUR10" s="672"/>
      <c r="AUS10" s="672"/>
      <c r="AUT10" s="672"/>
      <c r="AUU10" s="672"/>
      <c r="AUV10" s="672"/>
      <c r="AUW10" s="672"/>
      <c r="AUX10" s="672"/>
      <c r="AUY10" s="672"/>
      <c r="AUZ10" s="672"/>
      <c r="AVA10" s="672"/>
      <c r="AVB10" s="672"/>
      <c r="AVC10" s="672"/>
      <c r="AVD10" s="672"/>
      <c r="AVE10" s="672"/>
      <c r="AVF10" s="672"/>
      <c r="AVG10" s="672"/>
      <c r="AVH10" s="672"/>
      <c r="AVI10" s="672"/>
      <c r="AVJ10" s="672"/>
      <c r="AVK10" s="672"/>
      <c r="AVL10" s="672"/>
      <c r="AVM10" s="672"/>
      <c r="AVN10" s="672"/>
      <c r="AVO10" s="672"/>
      <c r="AVP10" s="672"/>
      <c r="AVQ10" s="672"/>
      <c r="AVR10" s="672"/>
      <c r="AVS10" s="672"/>
      <c r="AVT10" s="672"/>
      <c r="AVU10" s="672"/>
      <c r="AVV10" s="672"/>
      <c r="AVW10" s="672"/>
      <c r="AVX10" s="672"/>
      <c r="AVY10" s="672"/>
      <c r="AVZ10" s="672"/>
      <c r="AWA10" s="672"/>
      <c r="AWB10" s="672"/>
      <c r="AWC10" s="672"/>
      <c r="AWD10" s="672"/>
      <c r="AWE10" s="672"/>
      <c r="AWF10" s="672"/>
      <c r="AWG10" s="672"/>
      <c r="AWH10" s="672"/>
      <c r="AWI10" s="672"/>
      <c r="AWJ10" s="672"/>
      <c r="AWK10" s="672"/>
      <c r="AWL10" s="672"/>
      <c r="AWM10" s="672"/>
      <c r="AWN10" s="672"/>
      <c r="AWO10" s="672"/>
      <c r="AWP10" s="672"/>
      <c r="AWQ10" s="672"/>
      <c r="AWR10" s="672"/>
      <c r="AWS10" s="672"/>
      <c r="AWT10" s="672"/>
      <c r="AWU10" s="672"/>
      <c r="AWV10" s="672"/>
      <c r="AWW10" s="672"/>
      <c r="AWX10" s="672"/>
      <c r="AWY10" s="672"/>
      <c r="AWZ10" s="672"/>
      <c r="AXA10" s="672"/>
      <c r="AXB10" s="672"/>
      <c r="AXC10" s="672"/>
      <c r="AXD10" s="672"/>
      <c r="AXE10" s="672"/>
      <c r="AXF10" s="672"/>
      <c r="AXG10" s="672"/>
      <c r="AXH10" s="672"/>
      <c r="AXI10" s="672"/>
      <c r="AXJ10" s="672"/>
      <c r="AXK10" s="672"/>
      <c r="AXL10" s="672"/>
      <c r="AXM10" s="672"/>
      <c r="AXN10" s="672"/>
      <c r="AXO10" s="672"/>
      <c r="AXP10" s="672"/>
      <c r="AXQ10" s="672"/>
      <c r="AXR10" s="672"/>
      <c r="AXS10" s="672"/>
      <c r="AXT10" s="672"/>
      <c r="AXU10" s="672"/>
      <c r="AXV10" s="672"/>
      <c r="AXW10" s="672"/>
      <c r="AXX10" s="672"/>
      <c r="AXY10" s="672"/>
      <c r="AXZ10" s="672"/>
      <c r="AYA10" s="672"/>
      <c r="AYB10" s="672"/>
      <c r="AYC10" s="672"/>
      <c r="AYD10" s="672"/>
      <c r="AYE10" s="672"/>
      <c r="AYF10" s="672"/>
      <c r="AYG10" s="672"/>
      <c r="AYH10" s="672"/>
      <c r="AYI10" s="672"/>
      <c r="AYJ10" s="672"/>
      <c r="AYK10" s="672"/>
      <c r="AYL10" s="672"/>
      <c r="AYM10" s="672"/>
      <c r="AYN10" s="672"/>
      <c r="AYO10" s="672"/>
      <c r="AYP10" s="672"/>
      <c r="AYQ10" s="672"/>
      <c r="AYR10" s="672"/>
      <c r="AYS10" s="672"/>
      <c r="AYT10" s="672"/>
      <c r="AYU10" s="672"/>
      <c r="AYV10" s="672"/>
      <c r="AYW10" s="672"/>
      <c r="AYX10" s="672"/>
      <c r="AYY10" s="672"/>
      <c r="AYZ10" s="672"/>
      <c r="AZA10" s="672"/>
      <c r="AZB10" s="672"/>
      <c r="AZC10" s="672"/>
      <c r="AZD10" s="672"/>
      <c r="AZE10" s="672"/>
      <c r="AZF10" s="672"/>
      <c r="AZG10" s="672"/>
      <c r="AZH10" s="672"/>
      <c r="AZI10" s="672"/>
      <c r="AZJ10" s="672"/>
      <c r="AZK10" s="672"/>
      <c r="AZL10" s="672"/>
      <c r="AZM10" s="672"/>
      <c r="AZN10" s="672"/>
      <c r="AZO10" s="672"/>
      <c r="AZP10" s="672"/>
      <c r="AZQ10" s="672"/>
      <c r="AZR10" s="672"/>
      <c r="AZS10" s="672"/>
      <c r="AZT10" s="672"/>
      <c r="AZU10" s="672"/>
      <c r="AZV10" s="672"/>
      <c r="AZW10" s="672"/>
      <c r="AZX10" s="672"/>
      <c r="AZY10" s="672"/>
      <c r="AZZ10" s="672"/>
      <c r="BAA10" s="672"/>
      <c r="BAB10" s="672"/>
      <c r="BAC10" s="672"/>
      <c r="BAD10" s="672"/>
      <c r="BAE10" s="672"/>
      <c r="BAF10" s="672"/>
      <c r="BAG10" s="672"/>
      <c r="BAH10" s="672"/>
      <c r="BAI10" s="672"/>
      <c r="BAJ10" s="672"/>
      <c r="BAK10" s="672"/>
      <c r="BAL10" s="672"/>
      <c r="BAM10" s="672"/>
      <c r="BAN10" s="672"/>
      <c r="BAO10" s="672"/>
      <c r="BAP10" s="672"/>
      <c r="BAQ10" s="672"/>
      <c r="BAR10" s="672"/>
      <c r="BAS10" s="672"/>
      <c r="BAT10" s="672"/>
      <c r="BAU10" s="672"/>
      <c r="BAV10" s="672"/>
      <c r="BAW10" s="672"/>
      <c r="BAX10" s="672"/>
      <c r="BAY10" s="672"/>
      <c r="BAZ10" s="672"/>
      <c r="BBA10" s="672"/>
      <c r="BBB10" s="672"/>
      <c r="BBC10" s="672"/>
      <c r="BBD10" s="672"/>
      <c r="BBE10" s="672"/>
      <c r="BBF10" s="672"/>
      <c r="BBG10" s="672"/>
      <c r="BBH10" s="672"/>
      <c r="BBI10" s="672"/>
      <c r="BBJ10" s="672"/>
      <c r="BBK10" s="672"/>
      <c r="BBL10" s="672"/>
      <c r="BBM10" s="672"/>
      <c r="BBN10" s="672"/>
      <c r="BBO10" s="672"/>
      <c r="BBP10" s="672"/>
      <c r="BBQ10" s="672"/>
      <c r="BBR10" s="672"/>
      <c r="BBS10" s="672"/>
      <c r="BBT10" s="672"/>
      <c r="BBU10" s="672"/>
      <c r="BBV10" s="672"/>
      <c r="BBW10" s="672"/>
      <c r="BBX10" s="672"/>
      <c r="BBY10" s="672"/>
      <c r="BBZ10" s="672"/>
      <c r="BCA10" s="672"/>
      <c r="BCB10" s="672"/>
      <c r="BCC10" s="672"/>
      <c r="BCD10" s="672"/>
      <c r="BCE10" s="672"/>
      <c r="BCF10" s="672"/>
      <c r="BCG10" s="672"/>
      <c r="BCH10" s="672"/>
      <c r="BCI10" s="672"/>
      <c r="BCJ10" s="672"/>
      <c r="BCK10" s="672"/>
      <c r="BCL10" s="672"/>
      <c r="BCM10" s="672"/>
      <c r="BCN10" s="672"/>
      <c r="BCO10" s="672"/>
      <c r="BCP10" s="672"/>
      <c r="BCQ10" s="672"/>
      <c r="BCR10" s="672"/>
      <c r="BCS10" s="672"/>
      <c r="BCT10" s="672"/>
      <c r="BCU10" s="672"/>
      <c r="BCV10" s="672"/>
      <c r="BCW10" s="672"/>
      <c r="BCX10" s="672"/>
      <c r="BCY10" s="672"/>
      <c r="BCZ10" s="672"/>
      <c r="BDA10" s="672"/>
      <c r="BDB10" s="672"/>
      <c r="BDC10" s="672"/>
      <c r="BDD10" s="672"/>
      <c r="BDE10" s="672"/>
      <c r="BDF10" s="672"/>
      <c r="BDG10" s="672"/>
      <c r="BDH10" s="672"/>
      <c r="BDI10" s="672"/>
      <c r="BDJ10" s="672"/>
      <c r="BDK10" s="672"/>
      <c r="BDL10" s="672"/>
      <c r="BDM10" s="672"/>
      <c r="BDN10" s="672"/>
      <c r="BDO10" s="672"/>
      <c r="BDP10" s="672"/>
      <c r="BDQ10" s="672"/>
      <c r="BDR10" s="672"/>
      <c r="BDS10" s="672"/>
      <c r="BDT10" s="672"/>
      <c r="BDU10" s="672"/>
      <c r="BDV10" s="672"/>
      <c r="BDW10" s="672"/>
      <c r="BDX10" s="672"/>
      <c r="BDY10" s="672"/>
      <c r="BDZ10" s="672"/>
      <c r="BEA10" s="672"/>
      <c r="BEB10" s="672"/>
      <c r="BEC10" s="672"/>
      <c r="BED10" s="672"/>
      <c r="BEE10" s="672"/>
      <c r="BEF10" s="672"/>
      <c r="BEG10" s="672"/>
      <c r="BEH10" s="672"/>
      <c r="BEI10" s="672"/>
      <c r="BEJ10" s="672"/>
      <c r="BEK10" s="672"/>
      <c r="BEL10" s="672"/>
      <c r="BEM10" s="672"/>
      <c r="BEN10" s="672"/>
      <c r="BEO10" s="672"/>
      <c r="BEP10" s="672"/>
      <c r="BEQ10" s="672"/>
      <c r="BER10" s="672"/>
      <c r="BES10" s="672"/>
      <c r="BET10" s="672"/>
      <c r="BEU10" s="672"/>
      <c r="BEV10" s="672"/>
      <c r="BEW10" s="672"/>
      <c r="BEX10" s="672"/>
      <c r="BEY10" s="672"/>
      <c r="BEZ10" s="672"/>
      <c r="BFA10" s="672"/>
      <c r="BFB10" s="672"/>
      <c r="BFC10" s="672"/>
      <c r="BFD10" s="672"/>
      <c r="BFE10" s="672"/>
      <c r="BFF10" s="672"/>
      <c r="BFG10" s="672"/>
      <c r="BFH10" s="672"/>
      <c r="BFI10" s="672"/>
      <c r="BFJ10" s="672"/>
      <c r="BFK10" s="672"/>
      <c r="BFL10" s="672"/>
      <c r="BFM10" s="672"/>
      <c r="BFN10" s="672"/>
      <c r="BFO10" s="672"/>
      <c r="BFP10" s="672"/>
      <c r="BFQ10" s="672"/>
      <c r="BFR10" s="672"/>
      <c r="BFS10" s="672"/>
      <c r="BFT10" s="672"/>
      <c r="BFU10" s="672"/>
      <c r="BFV10" s="672"/>
      <c r="BFW10" s="672"/>
      <c r="BFX10" s="672"/>
      <c r="BFY10" s="672"/>
      <c r="BFZ10" s="672"/>
      <c r="BGA10" s="672"/>
      <c r="BGB10" s="672"/>
      <c r="BGC10" s="672"/>
      <c r="BGD10" s="672"/>
      <c r="BGE10" s="672"/>
      <c r="BGF10" s="672"/>
      <c r="BGG10" s="672"/>
      <c r="BGH10" s="672"/>
      <c r="BGI10" s="672"/>
      <c r="BGJ10" s="672"/>
      <c r="BGK10" s="672"/>
      <c r="BGL10" s="672"/>
      <c r="BGM10" s="672"/>
      <c r="BGN10" s="672"/>
      <c r="BGO10" s="672"/>
      <c r="BGP10" s="672"/>
      <c r="BGQ10" s="672"/>
      <c r="BGR10" s="672"/>
      <c r="BGS10" s="672"/>
      <c r="BGT10" s="672"/>
      <c r="BGU10" s="672"/>
      <c r="BGV10" s="672"/>
      <c r="BGW10" s="672"/>
      <c r="BGX10" s="672"/>
      <c r="BGY10" s="672"/>
      <c r="BGZ10" s="672"/>
      <c r="BHA10" s="672"/>
      <c r="BHB10" s="672"/>
      <c r="BHC10" s="672"/>
      <c r="BHD10" s="672"/>
      <c r="BHE10" s="672"/>
      <c r="BHF10" s="672"/>
      <c r="BHG10" s="672"/>
      <c r="BHH10" s="672"/>
      <c r="BHI10" s="672"/>
      <c r="BHJ10" s="672"/>
      <c r="BHK10" s="672"/>
      <c r="BHL10" s="672"/>
      <c r="BHM10" s="672"/>
      <c r="BHN10" s="672"/>
      <c r="BHO10" s="672"/>
      <c r="BHP10" s="672"/>
      <c r="BHQ10" s="672"/>
      <c r="BHR10" s="672"/>
      <c r="BHS10" s="672"/>
      <c r="BHT10" s="672"/>
      <c r="BHU10" s="672"/>
      <c r="BHV10" s="672"/>
      <c r="BHW10" s="672"/>
      <c r="BHX10" s="672"/>
      <c r="BHY10" s="672"/>
      <c r="BHZ10" s="672"/>
      <c r="BIA10" s="672"/>
      <c r="BIB10" s="672"/>
      <c r="BIC10" s="672"/>
      <c r="BID10" s="672"/>
      <c r="BIE10" s="672"/>
      <c r="BIF10" s="672"/>
      <c r="BIG10" s="672"/>
      <c r="BIH10" s="672"/>
      <c r="BII10" s="672"/>
      <c r="BIJ10" s="672"/>
      <c r="BIK10" s="672"/>
      <c r="BIL10" s="672"/>
      <c r="BIM10" s="672"/>
      <c r="BIN10" s="672"/>
      <c r="BIO10" s="672"/>
      <c r="BIP10" s="672"/>
      <c r="BIQ10" s="672"/>
      <c r="BIR10" s="672"/>
      <c r="BIS10" s="672"/>
      <c r="BIT10" s="672"/>
      <c r="BIU10" s="672"/>
      <c r="BIV10" s="672"/>
      <c r="BIW10" s="672"/>
      <c r="BIX10" s="672"/>
      <c r="BIY10" s="672"/>
      <c r="BIZ10" s="672"/>
      <c r="BJA10" s="672"/>
      <c r="BJB10" s="672"/>
      <c r="BJC10" s="672"/>
      <c r="BJD10" s="672"/>
      <c r="BJE10" s="672"/>
      <c r="BJF10" s="672"/>
      <c r="BJG10" s="672"/>
      <c r="BJH10" s="672"/>
      <c r="BJI10" s="672"/>
      <c r="BJJ10" s="672"/>
      <c r="BJK10" s="672"/>
      <c r="BJL10" s="672"/>
      <c r="BJM10" s="672"/>
      <c r="BJN10" s="672"/>
      <c r="BJO10" s="672"/>
      <c r="BJP10" s="672"/>
      <c r="BJQ10" s="672"/>
      <c r="BJR10" s="672"/>
      <c r="BJS10" s="672"/>
      <c r="BJT10" s="672"/>
      <c r="BJU10" s="672"/>
      <c r="BJV10" s="672"/>
      <c r="BJW10" s="672"/>
      <c r="BJX10" s="672"/>
      <c r="BJY10" s="672"/>
      <c r="BJZ10" s="672"/>
      <c r="BKA10" s="672"/>
      <c r="BKB10" s="672"/>
      <c r="BKC10" s="672"/>
      <c r="BKD10" s="672"/>
      <c r="BKE10" s="672"/>
      <c r="BKF10" s="672"/>
      <c r="BKG10" s="672"/>
      <c r="BKH10" s="672"/>
      <c r="BKI10" s="672"/>
      <c r="BKJ10" s="672"/>
      <c r="BKK10" s="672"/>
      <c r="BKL10" s="672"/>
      <c r="BKM10" s="672"/>
      <c r="BKN10" s="672"/>
      <c r="BKO10" s="672"/>
      <c r="BKP10" s="672"/>
      <c r="BKQ10" s="672"/>
      <c r="BKR10" s="672"/>
      <c r="BKS10" s="672"/>
      <c r="BKT10" s="672"/>
      <c r="BKU10" s="672"/>
      <c r="BKV10" s="672"/>
      <c r="BKW10" s="672"/>
      <c r="BKX10" s="672"/>
      <c r="BKY10" s="672"/>
      <c r="BKZ10" s="672"/>
      <c r="BLA10" s="672"/>
      <c r="BLB10" s="672"/>
      <c r="BLC10" s="672"/>
      <c r="BLD10" s="672"/>
      <c r="BLE10" s="672"/>
      <c r="BLF10" s="672"/>
      <c r="BLG10" s="672"/>
      <c r="BLH10" s="672"/>
      <c r="BLI10" s="672"/>
      <c r="BLJ10" s="672"/>
      <c r="BLK10" s="672"/>
      <c r="BLL10" s="672"/>
      <c r="BLM10" s="672"/>
      <c r="BLN10" s="672"/>
      <c r="BLO10" s="672"/>
      <c r="BLP10" s="672"/>
      <c r="BLQ10" s="672"/>
      <c r="BLR10" s="672"/>
      <c r="BLS10" s="672"/>
      <c r="BLT10" s="672"/>
      <c r="BLU10" s="672"/>
      <c r="BLV10" s="672"/>
      <c r="BLW10" s="672"/>
      <c r="BLX10" s="672"/>
      <c r="BLY10" s="672"/>
      <c r="BLZ10" s="672"/>
      <c r="BMA10" s="672"/>
      <c r="BMB10" s="672"/>
      <c r="BMC10" s="672"/>
      <c r="BMD10" s="672"/>
      <c r="BME10" s="672"/>
      <c r="BMF10" s="672"/>
      <c r="BMG10" s="672"/>
      <c r="BMH10" s="672"/>
      <c r="BMI10" s="672"/>
      <c r="BMJ10" s="672"/>
      <c r="BMK10" s="672"/>
      <c r="BML10" s="672"/>
      <c r="BMM10" s="672"/>
      <c r="BMN10" s="672"/>
      <c r="BMO10" s="672"/>
      <c r="BMP10" s="672"/>
      <c r="BMQ10" s="672"/>
      <c r="BMR10" s="672"/>
      <c r="BMS10" s="672"/>
      <c r="BMT10" s="672"/>
      <c r="BMU10" s="672"/>
      <c r="BMV10" s="672"/>
      <c r="BMW10" s="672"/>
      <c r="BMX10" s="672"/>
      <c r="BMY10" s="672"/>
      <c r="BMZ10" s="672"/>
      <c r="BNA10" s="672"/>
      <c r="BNB10" s="672"/>
      <c r="BNC10" s="672"/>
      <c r="BND10" s="672"/>
      <c r="BNE10" s="672"/>
      <c r="BNF10" s="672"/>
      <c r="BNG10" s="672"/>
      <c r="BNH10" s="672"/>
      <c r="BNI10" s="672"/>
      <c r="BNJ10" s="672"/>
      <c r="BNK10" s="672"/>
      <c r="BNL10" s="672"/>
      <c r="BNM10" s="672"/>
      <c r="BNN10" s="672"/>
      <c r="BNO10" s="672"/>
      <c r="BNP10" s="672"/>
      <c r="BNQ10" s="672"/>
      <c r="BNR10" s="672"/>
      <c r="BNS10" s="672"/>
      <c r="BNT10" s="672"/>
      <c r="BNU10" s="672"/>
      <c r="BNV10" s="672"/>
      <c r="BNW10" s="672"/>
      <c r="BNX10" s="672"/>
      <c r="BNY10" s="672"/>
      <c r="BNZ10" s="672"/>
      <c r="BOA10" s="672"/>
      <c r="BOB10" s="672"/>
      <c r="BOC10" s="672"/>
      <c r="BOD10" s="672"/>
      <c r="BOE10" s="672"/>
      <c r="BOF10" s="672"/>
      <c r="BOG10" s="672"/>
      <c r="BOH10" s="672"/>
      <c r="BOI10" s="672"/>
      <c r="BOJ10" s="672"/>
      <c r="BOK10" s="672"/>
      <c r="BOL10" s="672"/>
      <c r="BOM10" s="672"/>
      <c r="BON10" s="672"/>
      <c r="BOO10" s="672"/>
      <c r="BOP10" s="672"/>
      <c r="BOQ10" s="672"/>
      <c r="BOR10" s="672"/>
      <c r="BOS10" s="672"/>
      <c r="BOT10" s="672"/>
      <c r="BOU10" s="672"/>
      <c r="BOV10" s="672"/>
      <c r="BOW10" s="672"/>
      <c r="BOX10" s="672"/>
      <c r="BOY10" s="672"/>
      <c r="BOZ10" s="672"/>
      <c r="BPA10" s="672"/>
      <c r="BPB10" s="672"/>
      <c r="BPC10" s="672"/>
      <c r="BPD10" s="672"/>
      <c r="BPE10" s="672"/>
      <c r="BPF10" s="672"/>
      <c r="BPG10" s="672"/>
      <c r="BPH10" s="672"/>
      <c r="BPI10" s="672"/>
      <c r="BPJ10" s="672"/>
      <c r="BPK10" s="672"/>
      <c r="BPL10" s="672"/>
      <c r="BPM10" s="672"/>
      <c r="BPN10" s="672"/>
      <c r="BPO10" s="672"/>
      <c r="BPP10" s="672"/>
      <c r="BPQ10" s="672"/>
      <c r="BPR10" s="672"/>
      <c r="BPS10" s="672"/>
      <c r="BPT10" s="672"/>
      <c r="BPU10" s="672"/>
      <c r="BPV10" s="672"/>
      <c r="BPW10" s="672"/>
      <c r="BPX10" s="672"/>
      <c r="BPY10" s="672"/>
      <c r="BPZ10" s="672"/>
      <c r="BQA10" s="672"/>
      <c r="BQB10" s="672"/>
      <c r="BQC10" s="672"/>
      <c r="BQD10" s="672"/>
      <c r="BQE10" s="672"/>
      <c r="BQF10" s="672"/>
      <c r="BQG10" s="672"/>
      <c r="BQH10" s="672"/>
      <c r="BQI10" s="672"/>
      <c r="BQJ10" s="672"/>
      <c r="BQK10" s="672"/>
      <c r="BQL10" s="672"/>
      <c r="BQM10" s="672"/>
      <c r="BQN10" s="672"/>
      <c r="BQO10" s="672"/>
      <c r="BQP10" s="672"/>
      <c r="BQQ10" s="672"/>
      <c r="BQR10" s="672"/>
      <c r="BQS10" s="672"/>
      <c r="BQT10" s="672"/>
      <c r="BQU10" s="672"/>
      <c r="BQV10" s="672"/>
      <c r="BQW10" s="672"/>
      <c r="BQX10" s="672"/>
      <c r="BQY10" s="672"/>
      <c r="BQZ10" s="672"/>
      <c r="BRA10" s="672"/>
      <c r="BRB10" s="672"/>
      <c r="BRC10" s="672"/>
      <c r="BRD10" s="672"/>
      <c r="BRE10" s="672"/>
      <c r="BRF10" s="672"/>
      <c r="BRG10" s="672"/>
      <c r="BRH10" s="672"/>
      <c r="BRI10" s="672"/>
      <c r="BRJ10" s="672"/>
      <c r="BRK10" s="672"/>
      <c r="BRL10" s="672"/>
      <c r="BRM10" s="672"/>
      <c r="BRN10" s="672"/>
      <c r="BRO10" s="672"/>
      <c r="BRP10" s="672"/>
      <c r="BRQ10" s="672"/>
      <c r="BRR10" s="672"/>
      <c r="BRS10" s="672"/>
      <c r="BRT10" s="672"/>
      <c r="BRU10" s="672"/>
      <c r="BRV10" s="672"/>
      <c r="BRW10" s="672"/>
      <c r="BRX10" s="672"/>
      <c r="BRY10" s="672"/>
      <c r="BRZ10" s="672"/>
      <c r="BSA10" s="672"/>
      <c r="BSB10" s="672"/>
      <c r="BSC10" s="672"/>
      <c r="BSD10" s="672"/>
      <c r="BSE10" s="672"/>
      <c r="BSF10" s="672"/>
      <c r="BSG10" s="672"/>
      <c r="BSH10" s="672"/>
      <c r="BSI10" s="672"/>
      <c r="BSJ10" s="672"/>
      <c r="BSK10" s="672"/>
      <c r="BSL10" s="672"/>
      <c r="BSM10" s="672"/>
      <c r="BSN10" s="672"/>
      <c r="BSO10" s="672"/>
      <c r="BSP10" s="672"/>
      <c r="BSQ10" s="672"/>
      <c r="BSR10" s="672"/>
      <c r="BSS10" s="672"/>
      <c r="BST10" s="672"/>
      <c r="BSU10" s="672"/>
      <c r="BSV10" s="672"/>
      <c r="BSW10" s="672"/>
      <c r="BSX10" s="672"/>
      <c r="BSY10" s="672"/>
      <c r="BSZ10" s="672"/>
      <c r="BTA10" s="672"/>
      <c r="BTB10" s="672"/>
      <c r="BTC10" s="672"/>
      <c r="BTD10" s="672"/>
      <c r="BTE10" s="672"/>
      <c r="BTF10" s="672"/>
      <c r="BTG10" s="672"/>
      <c r="BTH10" s="672"/>
      <c r="BTI10" s="672"/>
      <c r="BTJ10" s="672"/>
      <c r="BTK10" s="672"/>
      <c r="BTL10" s="672"/>
      <c r="BTM10" s="672"/>
      <c r="BTN10" s="672"/>
      <c r="BTO10" s="672"/>
      <c r="BTP10" s="672"/>
      <c r="BTQ10" s="672"/>
      <c r="BTR10" s="672"/>
      <c r="BTS10" s="672"/>
      <c r="BTT10" s="672"/>
      <c r="BTU10" s="672"/>
      <c r="BTV10" s="672"/>
      <c r="BTW10" s="672"/>
      <c r="BTX10" s="672"/>
      <c r="BTY10" s="672"/>
      <c r="BTZ10" s="672"/>
      <c r="BUA10" s="672"/>
      <c r="BUB10" s="672"/>
      <c r="BUC10" s="672"/>
      <c r="BUD10" s="672"/>
      <c r="BUE10" s="672"/>
      <c r="BUF10" s="672"/>
      <c r="BUG10" s="672"/>
      <c r="BUH10" s="672"/>
      <c r="BUI10" s="672"/>
      <c r="BUJ10" s="672"/>
      <c r="BUK10" s="672"/>
      <c r="BUL10" s="672"/>
      <c r="BUM10" s="672"/>
      <c r="BUN10" s="672"/>
      <c r="BUO10" s="672"/>
      <c r="BUP10" s="672"/>
      <c r="BUQ10" s="672"/>
      <c r="BUR10" s="672"/>
      <c r="BUS10" s="672"/>
      <c r="BUT10" s="672"/>
      <c r="BUU10" s="672"/>
      <c r="BUV10" s="672"/>
      <c r="BUW10" s="672"/>
      <c r="BUX10" s="672"/>
      <c r="BUY10" s="672"/>
      <c r="BUZ10" s="672"/>
      <c r="BVA10" s="672"/>
      <c r="BVB10" s="672"/>
      <c r="BVC10" s="672"/>
      <c r="BVD10" s="672"/>
      <c r="BVE10" s="672"/>
      <c r="BVF10" s="672"/>
      <c r="BVG10" s="672"/>
      <c r="BVH10" s="672"/>
      <c r="BVI10" s="672"/>
      <c r="BVJ10" s="672"/>
      <c r="BVK10" s="672"/>
      <c r="BVL10" s="672"/>
      <c r="BVM10" s="672"/>
      <c r="BVN10" s="672"/>
      <c r="BVO10" s="672"/>
      <c r="BVP10" s="672"/>
      <c r="BVQ10" s="672"/>
      <c r="BVR10" s="672"/>
      <c r="BVS10" s="672"/>
      <c r="BVT10" s="672"/>
      <c r="BVU10" s="672"/>
      <c r="BVV10" s="672"/>
      <c r="BVW10" s="672"/>
      <c r="BVX10" s="672"/>
      <c r="BVY10" s="672"/>
      <c r="BVZ10" s="672"/>
      <c r="BWA10" s="672"/>
      <c r="BWB10" s="672"/>
      <c r="BWC10" s="672"/>
      <c r="BWD10" s="672"/>
      <c r="BWE10" s="672"/>
      <c r="BWF10" s="672"/>
      <c r="BWG10" s="672"/>
      <c r="BWH10" s="672"/>
      <c r="BWI10" s="672"/>
      <c r="BWJ10" s="672"/>
      <c r="BWK10" s="672"/>
      <c r="BWL10" s="672"/>
      <c r="BWM10" s="672"/>
      <c r="BWN10" s="672"/>
      <c r="BWO10" s="672"/>
      <c r="BWP10" s="672"/>
      <c r="BWQ10" s="672"/>
      <c r="BWR10" s="672"/>
      <c r="BWS10" s="672"/>
      <c r="BWT10" s="672"/>
      <c r="BWU10" s="672"/>
      <c r="BWV10" s="672"/>
      <c r="BWW10" s="672"/>
      <c r="BWX10" s="672"/>
      <c r="BWY10" s="672"/>
      <c r="BWZ10" s="672"/>
      <c r="BXA10" s="672"/>
      <c r="BXB10" s="672"/>
      <c r="BXC10" s="672"/>
      <c r="BXD10" s="672"/>
      <c r="BXE10" s="672"/>
      <c r="BXF10" s="672"/>
      <c r="BXG10" s="672"/>
      <c r="BXH10" s="672"/>
      <c r="BXI10" s="672"/>
      <c r="BXJ10" s="672"/>
      <c r="BXK10" s="672"/>
      <c r="BXL10" s="672"/>
      <c r="BXM10" s="672"/>
      <c r="BXN10" s="672"/>
      <c r="BXO10" s="672"/>
      <c r="BXP10" s="672"/>
      <c r="BXQ10" s="672"/>
      <c r="BXR10" s="672"/>
      <c r="BXS10" s="672"/>
      <c r="BXT10" s="672"/>
      <c r="BXU10" s="672"/>
      <c r="BXV10" s="672"/>
      <c r="BXW10" s="672"/>
      <c r="BXX10" s="672"/>
      <c r="BXY10" s="672"/>
      <c r="BXZ10" s="672"/>
      <c r="BYA10" s="672"/>
      <c r="BYB10" s="672"/>
      <c r="BYC10" s="672"/>
      <c r="BYD10" s="672"/>
      <c r="BYE10" s="672"/>
      <c r="BYF10" s="672"/>
      <c r="BYG10" s="672"/>
      <c r="BYH10" s="672"/>
      <c r="BYI10" s="672"/>
      <c r="BYJ10" s="672"/>
      <c r="BYK10" s="672"/>
      <c r="BYL10" s="672"/>
      <c r="BYM10" s="672"/>
      <c r="BYN10" s="672"/>
      <c r="BYO10" s="672"/>
      <c r="BYP10" s="672"/>
      <c r="BYQ10" s="672"/>
      <c r="BYR10" s="672"/>
      <c r="BYS10" s="672"/>
      <c r="BYT10" s="672"/>
      <c r="BYU10" s="672"/>
      <c r="BYV10" s="672"/>
      <c r="BYW10" s="672"/>
      <c r="BYX10" s="672"/>
      <c r="BYY10" s="672"/>
      <c r="BYZ10" s="672"/>
      <c r="BZA10" s="672"/>
      <c r="BZB10" s="672"/>
      <c r="BZC10" s="672"/>
      <c r="BZD10" s="672"/>
      <c r="BZE10" s="672"/>
      <c r="BZF10" s="672"/>
      <c r="BZG10" s="672"/>
      <c r="BZH10" s="672"/>
      <c r="BZI10" s="672"/>
      <c r="BZJ10" s="672"/>
      <c r="BZK10" s="672"/>
      <c r="BZL10" s="672"/>
      <c r="BZM10" s="672"/>
      <c r="BZN10" s="672"/>
      <c r="BZO10" s="672"/>
      <c r="BZP10" s="672"/>
      <c r="BZQ10" s="672"/>
      <c r="BZR10" s="672"/>
      <c r="BZS10" s="672"/>
      <c r="BZT10" s="672"/>
      <c r="BZU10" s="672"/>
      <c r="BZV10" s="672"/>
      <c r="BZW10" s="672"/>
      <c r="BZX10" s="672"/>
      <c r="BZY10" s="672"/>
      <c r="BZZ10" s="672"/>
      <c r="CAA10" s="672"/>
      <c r="CAB10" s="672"/>
      <c r="CAC10" s="672"/>
      <c r="CAD10" s="672"/>
      <c r="CAE10" s="672"/>
      <c r="CAF10" s="672"/>
      <c r="CAG10" s="672"/>
      <c r="CAH10" s="672"/>
      <c r="CAI10" s="672"/>
      <c r="CAJ10" s="672"/>
      <c r="CAK10" s="672"/>
      <c r="CAL10" s="672"/>
      <c r="CAM10" s="672"/>
      <c r="CAN10" s="672"/>
      <c r="CAO10" s="672"/>
      <c r="CAP10" s="672"/>
      <c r="CAQ10" s="672"/>
      <c r="CAR10" s="672"/>
      <c r="CAS10" s="672"/>
      <c r="CAT10" s="672"/>
      <c r="CAU10" s="672"/>
      <c r="CAV10" s="672"/>
      <c r="CAW10" s="672"/>
      <c r="CAX10" s="672"/>
      <c r="CAY10" s="672"/>
      <c r="CAZ10" s="672"/>
      <c r="CBA10" s="672"/>
      <c r="CBB10" s="672"/>
      <c r="CBC10" s="672"/>
      <c r="CBD10" s="672"/>
      <c r="CBE10" s="672"/>
      <c r="CBF10" s="672"/>
      <c r="CBG10" s="672"/>
      <c r="CBH10" s="672"/>
      <c r="CBI10" s="672"/>
      <c r="CBJ10" s="672"/>
      <c r="CBK10" s="672"/>
      <c r="CBL10" s="672"/>
      <c r="CBM10" s="672"/>
      <c r="CBN10" s="672"/>
      <c r="CBO10" s="672"/>
      <c r="CBP10" s="672"/>
      <c r="CBQ10" s="672"/>
      <c r="CBR10" s="672"/>
      <c r="CBS10" s="672"/>
      <c r="CBT10" s="672"/>
      <c r="CBU10" s="672"/>
      <c r="CBV10" s="672"/>
      <c r="CBW10" s="672"/>
      <c r="CBX10" s="672"/>
      <c r="CBY10" s="672"/>
      <c r="CBZ10" s="672"/>
      <c r="CCA10" s="672"/>
      <c r="CCB10" s="672"/>
      <c r="CCC10" s="672"/>
      <c r="CCD10" s="672"/>
      <c r="CCE10" s="672"/>
      <c r="CCF10" s="672"/>
      <c r="CCG10" s="672"/>
      <c r="CCH10" s="672"/>
      <c r="CCI10" s="672"/>
      <c r="CCJ10" s="672"/>
      <c r="CCK10" s="672"/>
      <c r="CCL10" s="672"/>
      <c r="CCM10" s="672"/>
      <c r="CCN10" s="672"/>
      <c r="CCO10" s="672"/>
      <c r="CCP10" s="672"/>
      <c r="CCQ10" s="672"/>
      <c r="CCR10" s="672"/>
      <c r="CCS10" s="672"/>
      <c r="CCT10" s="672"/>
      <c r="CCU10" s="672"/>
      <c r="CCV10" s="672"/>
      <c r="CCW10" s="672"/>
      <c r="CCX10" s="672"/>
      <c r="CCY10" s="672"/>
      <c r="CCZ10" s="672"/>
      <c r="CDA10" s="672"/>
      <c r="CDB10" s="672"/>
      <c r="CDC10" s="672"/>
      <c r="CDD10" s="672"/>
      <c r="CDE10" s="672"/>
      <c r="CDF10" s="672"/>
      <c r="CDG10" s="672"/>
      <c r="CDH10" s="672"/>
      <c r="CDI10" s="672"/>
      <c r="CDJ10" s="672"/>
      <c r="CDK10" s="672"/>
      <c r="CDL10" s="672"/>
      <c r="CDM10" s="672"/>
      <c r="CDN10" s="672"/>
      <c r="CDO10" s="672"/>
      <c r="CDP10" s="672"/>
      <c r="CDQ10" s="672"/>
      <c r="CDR10" s="672"/>
      <c r="CDS10" s="672"/>
      <c r="CDT10" s="672"/>
      <c r="CDU10" s="672"/>
      <c r="CDV10" s="672"/>
      <c r="CDW10" s="672"/>
      <c r="CDX10" s="672"/>
      <c r="CDY10" s="672"/>
      <c r="CDZ10" s="672"/>
      <c r="CEA10" s="672"/>
      <c r="CEB10" s="672"/>
      <c r="CEC10" s="672"/>
      <c r="CED10" s="672"/>
      <c r="CEE10" s="672"/>
      <c r="CEF10" s="672"/>
      <c r="CEG10" s="672"/>
      <c r="CEH10" s="672"/>
      <c r="CEI10" s="672"/>
      <c r="CEJ10" s="672"/>
      <c r="CEK10" s="672"/>
      <c r="CEL10" s="672"/>
      <c r="CEM10" s="672"/>
      <c r="CEN10" s="672"/>
      <c r="CEO10" s="672"/>
      <c r="CEP10" s="672"/>
      <c r="CEQ10" s="672"/>
      <c r="CER10" s="672"/>
      <c r="CES10" s="672"/>
      <c r="CET10" s="672"/>
      <c r="CEU10" s="672"/>
      <c r="CEV10" s="672"/>
      <c r="CEW10" s="672"/>
      <c r="CEX10" s="672"/>
      <c r="CEY10" s="672"/>
      <c r="CEZ10" s="672"/>
      <c r="CFA10" s="672"/>
      <c r="CFB10" s="672"/>
      <c r="CFC10" s="672"/>
      <c r="CFD10" s="672"/>
      <c r="CFE10" s="672"/>
      <c r="CFF10" s="672"/>
      <c r="CFG10" s="672"/>
      <c r="CFH10" s="672"/>
      <c r="CFI10" s="672"/>
      <c r="CFJ10" s="672"/>
      <c r="CFK10" s="672"/>
      <c r="CFL10" s="672"/>
      <c r="CFM10" s="672"/>
      <c r="CFN10" s="672"/>
      <c r="CFO10" s="672"/>
      <c r="CFP10" s="672"/>
      <c r="CFQ10" s="672"/>
      <c r="CFR10" s="672"/>
      <c r="CFS10" s="672"/>
      <c r="CFT10" s="672"/>
      <c r="CFU10" s="672"/>
      <c r="CFV10" s="672"/>
      <c r="CFW10" s="672"/>
      <c r="CFX10" s="672"/>
      <c r="CFY10" s="672"/>
      <c r="CFZ10" s="672"/>
      <c r="CGA10" s="672"/>
      <c r="CGB10" s="672"/>
      <c r="CGC10" s="672"/>
      <c r="CGD10" s="672"/>
      <c r="CGE10" s="672"/>
      <c r="CGF10" s="672"/>
      <c r="CGG10" s="672"/>
      <c r="CGH10" s="672"/>
      <c r="CGI10" s="672"/>
      <c r="CGJ10" s="672"/>
      <c r="CGK10" s="672"/>
      <c r="CGL10" s="672"/>
      <c r="CGM10" s="672"/>
      <c r="CGN10" s="672"/>
      <c r="CGO10" s="672"/>
      <c r="CGP10" s="672"/>
      <c r="CGQ10" s="672"/>
      <c r="CGR10" s="672"/>
      <c r="CGS10" s="672"/>
      <c r="CGT10" s="672"/>
      <c r="CGU10" s="672"/>
      <c r="CGV10" s="672"/>
      <c r="CGW10" s="672"/>
      <c r="CGX10" s="672"/>
      <c r="CGY10" s="672"/>
      <c r="CGZ10" s="672"/>
      <c r="CHA10" s="672"/>
      <c r="CHB10" s="672"/>
      <c r="CHC10" s="672"/>
      <c r="CHD10" s="672"/>
      <c r="CHE10" s="672"/>
      <c r="CHF10" s="672"/>
      <c r="CHG10" s="672"/>
      <c r="CHH10" s="672"/>
      <c r="CHI10" s="672"/>
      <c r="CHJ10" s="672"/>
      <c r="CHK10" s="672"/>
      <c r="CHL10" s="672"/>
      <c r="CHM10" s="672"/>
      <c r="CHN10" s="672"/>
      <c r="CHO10" s="672"/>
      <c r="CHP10" s="672"/>
      <c r="CHQ10" s="672"/>
      <c r="CHR10" s="672"/>
      <c r="CHS10" s="672"/>
      <c r="CHT10" s="672"/>
      <c r="CHU10" s="672"/>
      <c r="CHV10" s="672"/>
      <c r="CHW10" s="672"/>
      <c r="CHX10" s="672"/>
      <c r="CHY10" s="672"/>
      <c r="CHZ10" s="672"/>
      <c r="CIA10" s="672"/>
      <c r="CIB10" s="672"/>
      <c r="CIC10" s="672"/>
      <c r="CID10" s="672"/>
      <c r="CIE10" s="672"/>
      <c r="CIF10" s="672"/>
      <c r="CIG10" s="672"/>
      <c r="CIH10" s="672"/>
      <c r="CII10" s="672"/>
      <c r="CIJ10" s="672"/>
      <c r="CIK10" s="672"/>
      <c r="CIL10" s="672"/>
      <c r="CIM10" s="672"/>
      <c r="CIN10" s="672"/>
      <c r="CIO10" s="672"/>
      <c r="CIP10" s="672"/>
      <c r="CIQ10" s="672"/>
      <c r="CIR10" s="672"/>
      <c r="CIS10" s="672"/>
      <c r="CIT10" s="672"/>
      <c r="CIU10" s="672"/>
      <c r="CIV10" s="672"/>
      <c r="CIW10" s="672"/>
      <c r="CIX10" s="672"/>
      <c r="CIY10" s="672"/>
      <c r="CIZ10" s="672"/>
      <c r="CJA10" s="672"/>
      <c r="CJB10" s="672"/>
      <c r="CJC10" s="672"/>
      <c r="CJD10" s="672"/>
      <c r="CJE10" s="672"/>
      <c r="CJF10" s="672"/>
      <c r="CJG10" s="672"/>
      <c r="CJH10" s="672"/>
      <c r="CJI10" s="672"/>
      <c r="CJJ10" s="672"/>
      <c r="CJK10" s="672"/>
      <c r="CJL10" s="672"/>
      <c r="CJM10" s="672"/>
      <c r="CJN10" s="672"/>
      <c r="CJO10" s="672"/>
      <c r="CJP10" s="672"/>
      <c r="CJQ10" s="672"/>
      <c r="CJR10" s="672"/>
      <c r="CJS10" s="672"/>
      <c r="CJT10" s="672"/>
      <c r="CJU10" s="672"/>
      <c r="CJV10" s="672"/>
      <c r="CJW10" s="672"/>
      <c r="CJX10" s="672"/>
      <c r="CJY10" s="672"/>
      <c r="CJZ10" s="672"/>
      <c r="CKA10" s="672"/>
      <c r="CKB10" s="672"/>
      <c r="CKC10" s="672"/>
      <c r="CKD10" s="672"/>
      <c r="CKE10" s="672"/>
      <c r="CKF10" s="672"/>
      <c r="CKG10" s="672"/>
      <c r="CKH10" s="672"/>
      <c r="CKI10" s="672"/>
      <c r="CKJ10" s="672"/>
      <c r="CKK10" s="672"/>
      <c r="CKL10" s="672"/>
      <c r="CKM10" s="672"/>
      <c r="CKN10" s="672"/>
      <c r="CKO10" s="672"/>
      <c r="CKP10" s="672"/>
      <c r="CKQ10" s="672"/>
      <c r="CKR10" s="672"/>
      <c r="CKS10" s="672"/>
      <c r="CKT10" s="672"/>
      <c r="CKU10" s="672"/>
      <c r="CKV10" s="672"/>
      <c r="CKW10" s="672"/>
      <c r="CKX10" s="672"/>
      <c r="CKY10" s="672"/>
      <c r="CKZ10" s="672"/>
      <c r="CLA10" s="672"/>
      <c r="CLB10" s="672"/>
      <c r="CLC10" s="672"/>
      <c r="CLD10" s="672"/>
      <c r="CLE10" s="672"/>
      <c r="CLF10" s="672"/>
      <c r="CLG10" s="672"/>
      <c r="CLH10" s="672"/>
      <c r="CLI10" s="672"/>
      <c r="CLJ10" s="672"/>
      <c r="CLK10" s="672"/>
      <c r="CLL10" s="672"/>
      <c r="CLM10" s="672"/>
      <c r="CLN10" s="672"/>
      <c r="CLO10" s="672"/>
      <c r="CLP10" s="672"/>
      <c r="CLQ10" s="672"/>
      <c r="CLR10" s="672"/>
      <c r="CLS10" s="672"/>
      <c r="CLT10" s="672"/>
      <c r="CLU10" s="672"/>
      <c r="CLV10" s="672"/>
      <c r="CLW10" s="672"/>
      <c r="CLX10" s="672"/>
      <c r="CLY10" s="672"/>
      <c r="CLZ10" s="672"/>
      <c r="CMA10" s="672"/>
      <c r="CMB10" s="672"/>
      <c r="CMC10" s="672"/>
      <c r="CMD10" s="672"/>
      <c r="CME10" s="672"/>
      <c r="CMF10" s="672"/>
      <c r="CMG10" s="672"/>
      <c r="CMH10" s="672"/>
      <c r="CMI10" s="672"/>
      <c r="CMJ10" s="672"/>
      <c r="CMK10" s="672"/>
      <c r="CML10" s="672"/>
      <c r="CMM10" s="672"/>
      <c r="CMN10" s="672"/>
      <c r="CMO10" s="672"/>
      <c r="CMP10" s="672"/>
      <c r="CMQ10" s="672"/>
      <c r="CMR10" s="672"/>
      <c r="CMS10" s="672"/>
      <c r="CMT10" s="672"/>
      <c r="CMU10" s="672"/>
      <c r="CMV10" s="672"/>
      <c r="CMW10" s="672"/>
      <c r="CMX10" s="672"/>
      <c r="CMY10" s="672"/>
      <c r="CMZ10" s="672"/>
      <c r="CNA10" s="672"/>
      <c r="CNB10" s="672"/>
      <c r="CNC10" s="672"/>
      <c r="CND10" s="672"/>
      <c r="CNE10" s="672"/>
      <c r="CNF10" s="672"/>
      <c r="CNG10" s="672"/>
      <c r="CNH10" s="672"/>
      <c r="CNI10" s="672"/>
      <c r="CNJ10" s="672"/>
      <c r="CNK10" s="672"/>
      <c r="CNL10" s="672"/>
      <c r="CNM10" s="672"/>
      <c r="CNN10" s="672"/>
      <c r="CNO10" s="672"/>
      <c r="CNP10" s="672"/>
      <c r="CNQ10" s="672"/>
      <c r="CNR10" s="672"/>
      <c r="CNS10" s="672"/>
      <c r="CNT10" s="672"/>
      <c r="CNU10" s="672"/>
      <c r="CNV10" s="672"/>
      <c r="CNW10" s="672"/>
      <c r="CNX10" s="672"/>
    </row>
    <row r="11" spans="1:2416" s="677" customFormat="1" ht="54" customHeight="1" outlineLevel="1" thickTop="1" thickBot="1" x14ac:dyDescent="0.3">
      <c r="A11" s="386"/>
      <c r="B11" s="678" t="s">
        <v>1130</v>
      </c>
      <c r="C11" s="622" t="s">
        <v>22</v>
      </c>
      <c r="D11" s="913" t="s">
        <v>1944</v>
      </c>
      <c r="E11" s="913"/>
      <c r="F11" s="913"/>
      <c r="G11" s="913"/>
      <c r="H11" s="913"/>
      <c r="I11" s="913"/>
      <c r="J11" s="913"/>
      <c r="K11" s="913"/>
      <c r="L11" s="913"/>
      <c r="M11" s="913"/>
      <c r="N11" s="649"/>
      <c r="O11" s="650"/>
      <c r="P11" s="650"/>
      <c r="Q11" s="650"/>
      <c r="R11" s="650"/>
      <c r="S11" s="658"/>
      <c r="T11" s="651"/>
      <c r="U11" s="660"/>
      <c r="V11" s="661"/>
      <c r="W11" s="67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row>
    <row r="12" spans="1:2416" s="677" customFormat="1" ht="60.75" customHeight="1" outlineLevel="1" thickTop="1" thickBot="1" x14ac:dyDescent="0.3">
      <c r="A12" s="386"/>
      <c r="B12" s="678" t="s">
        <v>974</v>
      </c>
      <c r="C12" s="622" t="s">
        <v>1033</v>
      </c>
      <c r="D12" s="891" t="s">
        <v>1636</v>
      </c>
      <c r="E12" s="892"/>
      <c r="F12" s="892"/>
      <c r="G12" s="892"/>
      <c r="H12" s="892"/>
      <c r="I12" s="892"/>
      <c r="J12" s="646" t="s">
        <v>1248</v>
      </c>
      <c r="K12" s="936" t="s">
        <v>1008</v>
      </c>
      <c r="L12" s="937"/>
      <c r="M12" s="627" t="s">
        <v>1364</v>
      </c>
      <c r="N12" s="649">
        <v>0.42</v>
      </c>
      <c r="O12" s="650">
        <v>57</v>
      </c>
      <c r="P12" s="650">
        <v>68</v>
      </c>
      <c r="Q12" s="650">
        <v>74</v>
      </c>
      <c r="R12" s="650">
        <v>80</v>
      </c>
      <c r="S12" s="649">
        <v>80</v>
      </c>
      <c r="T12" s="651" t="s">
        <v>1101</v>
      </c>
      <c r="U12" s="660"/>
      <c r="V12" s="661"/>
      <c r="W12" s="676"/>
      <c r="X12" s="386"/>
      <c r="Y12" s="386"/>
      <c r="Z12" s="386"/>
      <c r="AA12" s="386"/>
      <c r="AB12" s="386"/>
      <c r="AC12" s="386"/>
      <c r="AD12" s="386"/>
      <c r="AE12" s="386"/>
      <c r="AF12" s="386"/>
      <c r="AG12" s="386"/>
      <c r="AH12" s="386"/>
      <c r="AI12" s="386"/>
      <c r="AJ12" s="386"/>
      <c r="AK12" s="386"/>
      <c r="AL12" s="386"/>
      <c r="AM12" s="386"/>
      <c r="AN12" s="386"/>
      <c r="AO12" s="386"/>
      <c r="AP12" s="386"/>
      <c r="AQ12" s="386"/>
      <c r="AR12" s="386"/>
    </row>
    <row r="13" spans="1:2416" s="677" customFormat="1" ht="46.5" customHeight="1" outlineLevel="1" thickTop="1" thickBot="1" x14ac:dyDescent="0.3">
      <c r="A13" s="386"/>
      <c r="B13" s="678" t="s">
        <v>974</v>
      </c>
      <c r="C13" s="622" t="s">
        <v>1034</v>
      </c>
      <c r="D13" s="891" t="s">
        <v>993</v>
      </c>
      <c r="E13" s="892"/>
      <c r="F13" s="892"/>
      <c r="G13" s="892"/>
      <c r="H13" s="892"/>
      <c r="I13" s="892"/>
      <c r="J13" s="646" t="s">
        <v>1249</v>
      </c>
      <c r="K13" s="936" t="s">
        <v>1008</v>
      </c>
      <c r="L13" s="937"/>
      <c r="M13" s="627" t="s">
        <v>1646</v>
      </c>
      <c r="N13" s="649">
        <v>95</v>
      </c>
      <c r="O13" s="650">
        <v>95</v>
      </c>
      <c r="P13" s="650">
        <v>95</v>
      </c>
      <c r="Q13" s="650">
        <v>95</v>
      </c>
      <c r="R13" s="650">
        <v>95</v>
      </c>
      <c r="S13" s="649">
        <v>95</v>
      </c>
      <c r="T13" s="651" t="s">
        <v>1101</v>
      </c>
      <c r="U13" s="660"/>
      <c r="V13" s="661"/>
      <c r="W13" s="676"/>
      <c r="X13" s="386"/>
      <c r="Y13" s="386"/>
      <c r="Z13" s="386"/>
      <c r="AA13" s="386"/>
      <c r="AB13" s="386"/>
      <c r="AC13" s="386"/>
      <c r="AD13" s="386"/>
      <c r="AE13" s="386"/>
      <c r="AF13" s="386"/>
      <c r="AG13" s="386"/>
      <c r="AH13" s="386"/>
      <c r="AI13" s="386"/>
      <c r="AJ13" s="386"/>
      <c r="AK13" s="386"/>
      <c r="AL13" s="386"/>
      <c r="AM13" s="386"/>
      <c r="AN13" s="386"/>
      <c r="AO13" s="386"/>
      <c r="AP13" s="386"/>
      <c r="AQ13" s="386"/>
      <c r="AR13" s="386"/>
    </row>
    <row r="14" spans="1:2416" s="681" customFormat="1" ht="55.5" customHeight="1" outlineLevel="2" thickTop="1" thickBot="1" x14ac:dyDescent="0.3">
      <c r="A14" s="386"/>
      <c r="B14" s="680" t="s">
        <v>975</v>
      </c>
      <c r="C14" s="453" t="s">
        <v>781</v>
      </c>
      <c r="D14" s="862" t="s">
        <v>955</v>
      </c>
      <c r="E14" s="863"/>
      <c r="F14" s="679" t="s">
        <v>1007</v>
      </c>
      <c r="G14" s="938" t="s">
        <v>1265</v>
      </c>
      <c r="H14" s="939"/>
      <c r="I14" s="866" t="s">
        <v>1645</v>
      </c>
      <c r="J14" s="867"/>
      <c r="K14" s="867"/>
      <c r="L14" s="868"/>
      <c r="M14" s="603" t="s">
        <v>357</v>
      </c>
      <c r="N14" s="652">
        <f>IF(SUM(N15:N17)=0,"",AVERAGE(N15:N17))</f>
        <v>54.333333333333336</v>
      </c>
      <c r="O14" s="653">
        <f>IF(SUM(O15:O17)=0,"",AVERAGE(O15:O17))</f>
        <v>80</v>
      </c>
      <c r="P14" s="653">
        <f>IF(SUM(P15:P17)=0,"",AVERAGE(P15:P17))</f>
        <v>81.666666666666671</v>
      </c>
      <c r="Q14" s="653">
        <f>IF(SUM(Q15:Q17)=0,"",AVERAGE(Q15:Q17))</f>
        <v>90</v>
      </c>
      <c r="R14" s="653">
        <f>IF(SUM(R15:R17)=0,"",AVERAGE(R15:R17))</f>
        <v>91.666666666666671</v>
      </c>
      <c r="S14" s="652">
        <f>(R14)</f>
        <v>91.666666666666671</v>
      </c>
      <c r="T14" s="752" t="s">
        <v>1101</v>
      </c>
      <c r="U14" s="664"/>
      <c r="V14" s="665"/>
      <c r="W14" s="684"/>
      <c r="X14" s="386"/>
      <c r="Y14" s="386"/>
      <c r="Z14" s="386"/>
      <c r="AA14" s="386"/>
      <c r="AB14" s="386"/>
      <c r="AC14" s="386"/>
      <c r="AD14" s="386"/>
      <c r="AE14" s="386"/>
      <c r="AF14" s="386"/>
      <c r="AG14" s="386"/>
      <c r="AH14" s="386"/>
      <c r="AI14" s="386"/>
      <c r="AJ14" s="386"/>
      <c r="AK14" s="386"/>
      <c r="AL14" s="386"/>
      <c r="AM14" s="685"/>
      <c r="AO14" s="682"/>
      <c r="AP14" s="682"/>
      <c r="AQ14" s="682"/>
      <c r="AR14" s="682"/>
      <c r="AS14" s="682"/>
    </row>
    <row r="15" spans="1:2416" s="681" customFormat="1" ht="35.25" customHeight="1" outlineLevel="3" thickTop="1" thickBot="1" x14ac:dyDescent="0.3">
      <c r="A15" s="386"/>
      <c r="B15" s="460" t="s">
        <v>990</v>
      </c>
      <c r="C15" s="637" t="s">
        <v>240</v>
      </c>
      <c r="D15" s="890" t="s">
        <v>970</v>
      </c>
      <c r="E15" s="873"/>
      <c r="F15" s="873"/>
      <c r="G15" s="873"/>
      <c r="H15" s="873"/>
      <c r="I15" s="873"/>
      <c r="J15" s="873"/>
      <c r="K15" s="873"/>
      <c r="L15" s="874"/>
      <c r="M15" s="602" t="s">
        <v>357</v>
      </c>
      <c r="N15" s="654">
        <v>65</v>
      </c>
      <c r="O15" s="655">
        <v>100</v>
      </c>
      <c r="P15" s="655">
        <v>100</v>
      </c>
      <c r="Q15" s="655">
        <v>100</v>
      </c>
      <c r="R15" s="655">
        <v>100</v>
      </c>
      <c r="S15" s="656">
        <f>(R15)</f>
        <v>100</v>
      </c>
      <c r="T15" s="657" t="s">
        <v>1101</v>
      </c>
      <c r="U15" s="662"/>
      <c r="V15" s="663"/>
      <c r="W15" s="686"/>
      <c r="X15" s="386"/>
      <c r="Y15" s="386"/>
      <c r="Z15" s="386"/>
      <c r="AA15" s="386"/>
      <c r="AB15" s="386"/>
      <c r="AC15" s="386"/>
      <c r="AD15" s="386"/>
      <c r="AE15" s="386"/>
      <c r="AF15" s="386"/>
      <c r="AG15" s="386"/>
      <c r="AH15" s="386"/>
      <c r="AI15" s="386"/>
      <c r="AJ15" s="682"/>
      <c r="AK15" s="682"/>
      <c r="AL15" s="682"/>
      <c r="AM15" s="683"/>
      <c r="AO15" s="687"/>
      <c r="AP15" s="688"/>
      <c r="AQ15" s="688"/>
      <c r="AR15" s="688"/>
      <c r="AS15" s="688"/>
    </row>
    <row r="16" spans="1:2416" s="681" customFormat="1" ht="35.25" customHeight="1" outlineLevel="3" thickTop="1" thickBot="1" x14ac:dyDescent="0.3">
      <c r="A16" s="386"/>
      <c r="B16" s="460" t="s">
        <v>989</v>
      </c>
      <c r="C16" s="637" t="s">
        <v>276</v>
      </c>
      <c r="D16" s="890" t="s">
        <v>1360</v>
      </c>
      <c r="E16" s="873"/>
      <c r="F16" s="873"/>
      <c r="G16" s="873"/>
      <c r="H16" s="873"/>
      <c r="I16" s="873"/>
      <c r="J16" s="873"/>
      <c r="K16" s="873"/>
      <c r="L16" s="874"/>
      <c r="M16" s="602" t="s">
        <v>357</v>
      </c>
      <c r="N16" s="654">
        <v>58</v>
      </c>
      <c r="O16" s="655">
        <v>60</v>
      </c>
      <c r="P16" s="655">
        <v>65</v>
      </c>
      <c r="Q16" s="655">
        <v>70</v>
      </c>
      <c r="R16" s="655">
        <v>75</v>
      </c>
      <c r="S16" s="656">
        <f>(R16)</f>
        <v>75</v>
      </c>
      <c r="T16" s="657" t="s">
        <v>1101</v>
      </c>
      <c r="U16" s="662"/>
      <c r="V16" s="663"/>
      <c r="W16" s="686"/>
      <c r="X16" s="386"/>
      <c r="Y16" s="386"/>
      <c r="Z16" s="386"/>
      <c r="AA16" s="386"/>
      <c r="AB16" s="386"/>
      <c r="AC16" s="386"/>
      <c r="AD16" s="386"/>
      <c r="AE16" s="386"/>
      <c r="AF16" s="386"/>
      <c r="AG16" s="386"/>
      <c r="AH16" s="386"/>
      <c r="AI16" s="386"/>
      <c r="AJ16" s="682"/>
      <c r="AK16" s="682"/>
      <c r="AL16" s="682"/>
      <c r="AM16" s="683"/>
      <c r="AO16" s="687"/>
      <c r="AP16" s="688"/>
      <c r="AQ16" s="688"/>
      <c r="AR16" s="688"/>
      <c r="AS16" s="688"/>
    </row>
    <row r="17" spans="1:45" s="681" customFormat="1" ht="35.25" customHeight="1" outlineLevel="3" thickTop="1" thickBot="1" x14ac:dyDescent="0.3">
      <c r="A17" s="386"/>
      <c r="B17" s="460" t="s">
        <v>988</v>
      </c>
      <c r="C17" s="637" t="s">
        <v>213</v>
      </c>
      <c r="D17" s="899" t="s">
        <v>1361</v>
      </c>
      <c r="E17" s="900"/>
      <c r="F17" s="900"/>
      <c r="G17" s="900"/>
      <c r="H17" s="900"/>
      <c r="I17" s="900"/>
      <c r="J17" s="900"/>
      <c r="K17" s="900"/>
      <c r="L17" s="901"/>
      <c r="M17" s="602" t="s">
        <v>357</v>
      </c>
      <c r="N17" s="654">
        <v>40</v>
      </c>
      <c r="O17" s="655">
        <v>80</v>
      </c>
      <c r="P17" s="655">
        <v>80</v>
      </c>
      <c r="Q17" s="655">
        <v>100</v>
      </c>
      <c r="R17" s="655">
        <v>100</v>
      </c>
      <c r="S17" s="656">
        <v>100</v>
      </c>
      <c r="T17" s="657" t="s">
        <v>1101</v>
      </c>
      <c r="U17" s="662"/>
      <c r="V17" s="663"/>
      <c r="W17" s="686"/>
      <c r="X17" s="386"/>
      <c r="Y17" s="386"/>
      <c r="Z17" s="386"/>
      <c r="AA17" s="386"/>
      <c r="AB17" s="386"/>
      <c r="AC17" s="386"/>
      <c r="AD17" s="386"/>
      <c r="AE17" s="386"/>
      <c r="AF17" s="386"/>
      <c r="AG17" s="386"/>
      <c r="AH17" s="386"/>
      <c r="AI17" s="386"/>
      <c r="AJ17" s="682"/>
      <c r="AK17" s="682"/>
      <c r="AL17" s="682"/>
      <c r="AM17" s="683"/>
      <c r="AO17" s="687"/>
      <c r="AP17" s="688"/>
      <c r="AQ17" s="688"/>
      <c r="AR17" s="688"/>
      <c r="AS17" s="688"/>
    </row>
    <row r="18" spans="1:45" s="681" customFormat="1" ht="63.75" customHeight="1" outlineLevel="2" thickTop="1" thickBot="1" x14ac:dyDescent="0.3">
      <c r="A18" s="386"/>
      <c r="B18" s="680" t="s">
        <v>976</v>
      </c>
      <c r="C18" s="453" t="s">
        <v>782</v>
      </c>
      <c r="D18" s="862" t="s">
        <v>956</v>
      </c>
      <c r="E18" s="863"/>
      <c r="F18" s="689" t="s">
        <v>1007</v>
      </c>
      <c r="G18" s="864" t="s">
        <v>1266</v>
      </c>
      <c r="H18" s="865"/>
      <c r="I18" s="866" t="s">
        <v>1642</v>
      </c>
      <c r="J18" s="867"/>
      <c r="K18" s="867"/>
      <c r="L18" s="868"/>
      <c r="M18" s="603" t="s">
        <v>357</v>
      </c>
      <c r="N18" s="652">
        <f>IF(SUM(N19:N22)=0,"",AVERAGE(N19:N22))</f>
        <v>40.5</v>
      </c>
      <c r="O18" s="653">
        <f>IF(SUM(O19:O22)=0,"",AVERAGE(O19:O22))</f>
        <v>45.75</v>
      </c>
      <c r="P18" s="653">
        <f>IF(SUM(P19:P22)=0,"",AVERAGE(P19:P22))</f>
        <v>80</v>
      </c>
      <c r="Q18" s="653">
        <f>IF(SUM(Q19:Q22)=0,"",AVERAGE(Q19:Q22))</f>
        <v>60.5</v>
      </c>
      <c r="R18" s="653">
        <f>IF(SUM(R19:R22)=0,"",AVERAGE(R19:R22))</f>
        <v>66.25</v>
      </c>
      <c r="S18" s="652">
        <f t="shared" ref="S18:S30" si="0">(R18)</f>
        <v>66.25</v>
      </c>
      <c r="T18" s="752" t="s">
        <v>1101</v>
      </c>
      <c r="U18" s="664"/>
      <c r="V18" s="665">
        <f>+U18/S18</f>
        <v>0</v>
      </c>
      <c r="W18" s="684"/>
      <c r="X18" s="386"/>
      <c r="Y18" s="386"/>
      <c r="Z18" s="386"/>
      <c r="AA18" s="386"/>
      <c r="AB18" s="386"/>
      <c r="AC18" s="386"/>
      <c r="AD18" s="386"/>
      <c r="AE18" s="386"/>
      <c r="AF18" s="386"/>
      <c r="AG18" s="386"/>
      <c r="AH18" s="386"/>
      <c r="AI18" s="386"/>
      <c r="AJ18" s="386"/>
      <c r="AK18" s="386"/>
      <c r="AL18" s="386"/>
      <c r="AM18" s="685"/>
      <c r="AO18" s="682"/>
      <c r="AP18" s="682"/>
      <c r="AQ18" s="682"/>
      <c r="AR18" s="682"/>
      <c r="AS18" s="682"/>
    </row>
    <row r="19" spans="1:45" s="681" customFormat="1" ht="35.25" customHeight="1" outlineLevel="3" thickTop="1" thickBot="1" x14ac:dyDescent="0.3">
      <c r="A19" s="386"/>
      <c r="B19" s="460" t="s">
        <v>990</v>
      </c>
      <c r="C19" s="637" t="s">
        <v>504</v>
      </c>
      <c r="D19" s="890" t="s">
        <v>2033</v>
      </c>
      <c r="E19" s="873"/>
      <c r="F19" s="873"/>
      <c r="G19" s="873"/>
      <c r="H19" s="873"/>
      <c r="I19" s="873"/>
      <c r="J19" s="873"/>
      <c r="K19" s="873"/>
      <c r="L19" s="874"/>
      <c r="M19" s="602" t="s">
        <v>357</v>
      </c>
      <c r="N19" s="654">
        <v>44</v>
      </c>
      <c r="O19" s="655">
        <v>0</v>
      </c>
      <c r="P19" s="655">
        <v>100</v>
      </c>
      <c r="Q19" s="655">
        <v>0</v>
      </c>
      <c r="R19" s="655">
        <v>0</v>
      </c>
      <c r="S19" s="656">
        <v>100</v>
      </c>
      <c r="T19" s="657" t="s">
        <v>1101</v>
      </c>
      <c r="U19" s="662"/>
      <c r="V19" s="663"/>
      <c r="W19" s="686"/>
      <c r="X19" s="386"/>
      <c r="Y19" s="386"/>
      <c r="Z19" s="386"/>
      <c r="AA19" s="386"/>
      <c r="AB19" s="386"/>
      <c r="AC19" s="386"/>
      <c r="AD19" s="386"/>
      <c r="AE19" s="386"/>
      <c r="AF19" s="386"/>
      <c r="AG19" s="386"/>
      <c r="AH19" s="386"/>
      <c r="AI19" s="386"/>
      <c r="AJ19" s="682"/>
      <c r="AK19" s="682"/>
      <c r="AL19" s="682"/>
      <c r="AM19" s="683"/>
      <c r="AO19" s="687"/>
      <c r="AP19" s="688"/>
      <c r="AQ19" s="688"/>
      <c r="AR19" s="688"/>
      <c r="AS19" s="688"/>
    </row>
    <row r="20" spans="1:45" s="681" customFormat="1" ht="35.25" customHeight="1" outlineLevel="3" thickTop="1" thickBot="1" x14ac:dyDescent="0.3">
      <c r="A20" s="386"/>
      <c r="B20" s="460" t="s">
        <v>989</v>
      </c>
      <c r="C20" s="637" t="s">
        <v>660</v>
      </c>
      <c r="D20" s="890" t="s">
        <v>971</v>
      </c>
      <c r="E20" s="873"/>
      <c r="F20" s="873"/>
      <c r="G20" s="873"/>
      <c r="H20" s="873"/>
      <c r="I20" s="873"/>
      <c r="J20" s="873"/>
      <c r="K20" s="873"/>
      <c r="L20" s="874"/>
      <c r="M20" s="602" t="s">
        <v>357</v>
      </c>
      <c r="N20" s="654">
        <v>53</v>
      </c>
      <c r="O20" s="655">
        <v>53</v>
      </c>
      <c r="P20" s="655">
        <v>60</v>
      </c>
      <c r="Q20" s="655">
        <v>62</v>
      </c>
      <c r="R20" s="655">
        <v>65</v>
      </c>
      <c r="S20" s="656">
        <f t="shared" si="0"/>
        <v>65</v>
      </c>
      <c r="T20" s="657" t="s">
        <v>1101</v>
      </c>
      <c r="U20" s="662"/>
      <c r="V20" s="663"/>
      <c r="W20" s="686"/>
      <c r="X20" s="386"/>
      <c r="Y20" s="386"/>
      <c r="Z20" s="386"/>
      <c r="AA20" s="386"/>
      <c r="AB20" s="386"/>
      <c r="AC20" s="386"/>
      <c r="AD20" s="386"/>
      <c r="AE20" s="386"/>
      <c r="AF20" s="386"/>
      <c r="AG20" s="386"/>
      <c r="AH20" s="386"/>
      <c r="AI20" s="386"/>
      <c r="AJ20" s="682"/>
      <c r="AK20" s="682"/>
      <c r="AL20" s="682"/>
      <c r="AM20" s="683"/>
      <c r="AO20" s="687"/>
      <c r="AP20" s="688"/>
      <c r="AQ20" s="688"/>
      <c r="AR20" s="688"/>
      <c r="AS20" s="688"/>
    </row>
    <row r="21" spans="1:45" s="681" customFormat="1" ht="35.25" customHeight="1" outlineLevel="3" thickTop="1" thickBot="1" x14ac:dyDescent="0.3">
      <c r="A21" s="386"/>
      <c r="B21" s="460" t="s">
        <v>988</v>
      </c>
      <c r="C21" s="637" t="s">
        <v>73</v>
      </c>
      <c r="D21" s="890" t="s">
        <v>972</v>
      </c>
      <c r="E21" s="873"/>
      <c r="F21" s="873"/>
      <c r="G21" s="873"/>
      <c r="H21" s="873"/>
      <c r="I21" s="873"/>
      <c r="J21" s="873"/>
      <c r="K21" s="873"/>
      <c r="L21" s="874"/>
      <c r="M21" s="602" t="s">
        <v>357</v>
      </c>
      <c r="N21" s="654">
        <v>35</v>
      </c>
      <c r="O21" s="655">
        <v>70</v>
      </c>
      <c r="P21" s="655">
        <v>80</v>
      </c>
      <c r="Q21" s="655">
        <v>90</v>
      </c>
      <c r="R21" s="655">
        <v>100</v>
      </c>
      <c r="S21" s="656">
        <f t="shared" si="0"/>
        <v>100</v>
      </c>
      <c r="T21" s="657" t="s">
        <v>1101</v>
      </c>
      <c r="U21" s="662"/>
      <c r="V21" s="663"/>
      <c r="W21" s="686"/>
      <c r="X21" s="386"/>
      <c r="Y21" s="386"/>
      <c r="Z21" s="386"/>
      <c r="AA21" s="386"/>
      <c r="AB21" s="386"/>
      <c r="AC21" s="386"/>
      <c r="AD21" s="386"/>
      <c r="AE21" s="386"/>
      <c r="AF21" s="386"/>
      <c r="AG21" s="386"/>
      <c r="AH21" s="386"/>
      <c r="AI21" s="386"/>
      <c r="AJ21" s="682"/>
      <c r="AK21" s="682"/>
      <c r="AL21" s="682"/>
      <c r="AM21" s="683"/>
      <c r="AO21" s="687"/>
      <c r="AP21" s="688"/>
      <c r="AQ21" s="688"/>
      <c r="AR21" s="688"/>
      <c r="AS21" s="688"/>
    </row>
    <row r="22" spans="1:45" s="681" customFormat="1" ht="35.25" customHeight="1" outlineLevel="3" thickTop="1" thickBot="1" x14ac:dyDescent="0.3">
      <c r="A22" s="386"/>
      <c r="B22" s="460" t="s">
        <v>988</v>
      </c>
      <c r="C22" s="637" t="s">
        <v>188</v>
      </c>
      <c r="D22" s="899" t="s">
        <v>973</v>
      </c>
      <c r="E22" s="900"/>
      <c r="F22" s="900"/>
      <c r="G22" s="900"/>
      <c r="H22" s="900"/>
      <c r="I22" s="900"/>
      <c r="J22" s="900"/>
      <c r="K22" s="900"/>
      <c r="L22" s="901"/>
      <c r="M22" s="602" t="s">
        <v>357</v>
      </c>
      <c r="N22" s="654">
        <v>30</v>
      </c>
      <c r="O22" s="655">
        <v>60</v>
      </c>
      <c r="P22" s="655">
        <v>80</v>
      </c>
      <c r="Q22" s="655">
        <v>90</v>
      </c>
      <c r="R22" s="655">
        <v>100</v>
      </c>
      <c r="S22" s="656">
        <f t="shared" si="0"/>
        <v>100</v>
      </c>
      <c r="T22" s="657" t="s">
        <v>1101</v>
      </c>
      <c r="U22" s="662"/>
      <c r="V22" s="663"/>
      <c r="W22" s="686"/>
      <c r="X22" s="386"/>
      <c r="Y22" s="386"/>
      <c r="Z22" s="386"/>
      <c r="AA22" s="386"/>
      <c r="AB22" s="386"/>
      <c r="AC22" s="386"/>
      <c r="AD22" s="386"/>
      <c r="AE22" s="386"/>
      <c r="AF22" s="386"/>
      <c r="AG22" s="386"/>
      <c r="AH22" s="386"/>
      <c r="AI22" s="386"/>
      <c r="AJ22" s="682"/>
      <c r="AK22" s="682"/>
      <c r="AL22" s="682"/>
      <c r="AM22" s="683"/>
      <c r="AO22" s="687"/>
      <c r="AP22" s="688"/>
      <c r="AQ22" s="688"/>
      <c r="AR22" s="688"/>
      <c r="AS22" s="688"/>
    </row>
    <row r="23" spans="1:45" s="681" customFormat="1" ht="45.75" customHeight="1" outlineLevel="2" thickTop="1" thickBot="1" x14ac:dyDescent="0.3">
      <c r="A23" s="386"/>
      <c r="B23" s="680" t="s">
        <v>977</v>
      </c>
      <c r="C23" s="453" t="s">
        <v>783</v>
      </c>
      <c r="D23" s="862" t="s">
        <v>979</v>
      </c>
      <c r="E23" s="863"/>
      <c r="F23" s="689" t="s">
        <v>1007</v>
      </c>
      <c r="G23" s="864" t="s">
        <v>1267</v>
      </c>
      <c r="H23" s="865"/>
      <c r="I23" s="866" t="s">
        <v>1643</v>
      </c>
      <c r="J23" s="867"/>
      <c r="K23" s="867"/>
      <c r="L23" s="868"/>
      <c r="M23" s="603" t="s">
        <v>357</v>
      </c>
      <c r="N23" s="652">
        <f>IF(SUM(N24:N30)=0,"",AVERAGE(N24:N30))</f>
        <v>52.428571428571431</v>
      </c>
      <c r="O23" s="653">
        <f>IF(SUM(O24:O30)=0,"",AVERAGE(O24:O30))</f>
        <v>63</v>
      </c>
      <c r="P23" s="653">
        <f>IF(SUM(P24:P30)=0,"",AVERAGE(P24:P30))</f>
        <v>72.428571428571431</v>
      </c>
      <c r="Q23" s="653">
        <f>IF(SUM(Q24:Q30)=0,"",AVERAGE(Q24:Q30))</f>
        <v>76.142857142857139</v>
      </c>
      <c r="R23" s="653">
        <f>IF(SUM(R24:R30)=0,"",AVERAGE(R24:R30))</f>
        <v>80</v>
      </c>
      <c r="S23" s="652">
        <f t="shared" si="0"/>
        <v>80</v>
      </c>
      <c r="T23" s="752" t="s">
        <v>1101</v>
      </c>
      <c r="U23" s="664"/>
      <c r="V23" s="665">
        <f>+U23/S23</f>
        <v>0</v>
      </c>
      <c r="W23" s="684"/>
      <c r="X23" s="386"/>
      <c r="Y23" s="386"/>
      <c r="Z23" s="386"/>
      <c r="AA23" s="386"/>
      <c r="AB23" s="386"/>
      <c r="AC23" s="386"/>
      <c r="AD23" s="386"/>
      <c r="AE23" s="386"/>
      <c r="AF23" s="386"/>
      <c r="AG23" s="386"/>
      <c r="AH23" s="386"/>
      <c r="AI23" s="386"/>
      <c r="AJ23" s="386"/>
      <c r="AK23" s="386"/>
      <c r="AL23" s="386"/>
      <c r="AM23" s="685"/>
      <c r="AO23" s="682"/>
      <c r="AP23" s="682"/>
      <c r="AQ23" s="682"/>
      <c r="AR23" s="682"/>
      <c r="AS23" s="682"/>
    </row>
    <row r="24" spans="1:45" s="681" customFormat="1" ht="35.25" customHeight="1" outlineLevel="3" thickTop="1" thickBot="1" x14ac:dyDescent="0.3">
      <c r="A24" s="386"/>
      <c r="B24" s="460" t="s">
        <v>990</v>
      </c>
      <c r="C24" s="637" t="s">
        <v>525</v>
      </c>
      <c r="D24" s="1033" t="s">
        <v>980</v>
      </c>
      <c r="E24" s="1034"/>
      <c r="F24" s="1034"/>
      <c r="G24" s="1034"/>
      <c r="H24" s="1034"/>
      <c r="I24" s="1034"/>
      <c r="J24" s="1034"/>
      <c r="K24" s="1034"/>
      <c r="L24" s="1035"/>
      <c r="M24" s="602" t="s">
        <v>357</v>
      </c>
      <c r="N24" s="654">
        <v>1</v>
      </c>
      <c r="O24" s="655">
        <v>40</v>
      </c>
      <c r="P24" s="655">
        <v>60</v>
      </c>
      <c r="Q24" s="655">
        <v>60</v>
      </c>
      <c r="R24" s="655">
        <v>60</v>
      </c>
      <c r="S24" s="656">
        <f t="shared" si="0"/>
        <v>60</v>
      </c>
      <c r="T24" s="657" t="s">
        <v>1101</v>
      </c>
      <c r="U24" s="662"/>
      <c r="V24" s="663"/>
      <c r="W24" s="686"/>
      <c r="X24" s="386"/>
      <c r="Y24" s="386"/>
      <c r="Z24" s="386"/>
      <c r="AA24" s="386"/>
      <c r="AB24" s="386"/>
      <c r="AC24" s="386"/>
      <c r="AD24" s="386"/>
      <c r="AE24" s="386"/>
      <c r="AF24" s="386"/>
      <c r="AG24" s="386"/>
      <c r="AH24" s="386"/>
      <c r="AI24" s="386"/>
      <c r="AJ24" s="682"/>
      <c r="AK24" s="682"/>
      <c r="AL24" s="682"/>
      <c r="AM24" s="683"/>
      <c r="AO24" s="687"/>
      <c r="AP24" s="688"/>
      <c r="AQ24" s="688"/>
      <c r="AR24" s="688"/>
      <c r="AS24" s="688"/>
    </row>
    <row r="25" spans="1:45" s="681" customFormat="1" ht="35.25" customHeight="1" outlineLevel="3" thickTop="1" thickBot="1" x14ac:dyDescent="0.3">
      <c r="A25" s="386"/>
      <c r="B25" s="460" t="s">
        <v>989</v>
      </c>
      <c r="C25" s="637" t="s">
        <v>468</v>
      </c>
      <c r="D25" s="1033" t="s">
        <v>981</v>
      </c>
      <c r="E25" s="1034"/>
      <c r="F25" s="1034"/>
      <c r="G25" s="1034"/>
      <c r="H25" s="1034"/>
      <c r="I25" s="1034"/>
      <c r="J25" s="1034"/>
      <c r="K25" s="1034"/>
      <c r="L25" s="1035"/>
      <c r="M25" s="602" t="s">
        <v>357</v>
      </c>
      <c r="N25" s="654">
        <v>57</v>
      </c>
      <c r="O25" s="655">
        <v>59</v>
      </c>
      <c r="P25" s="655">
        <v>61</v>
      </c>
      <c r="Q25" s="655">
        <v>63</v>
      </c>
      <c r="R25" s="655">
        <v>65</v>
      </c>
      <c r="S25" s="656">
        <f t="shared" si="0"/>
        <v>65</v>
      </c>
      <c r="T25" s="657" t="s">
        <v>1101</v>
      </c>
      <c r="U25" s="662"/>
      <c r="V25" s="663"/>
      <c r="W25" s="686"/>
      <c r="X25" s="386"/>
      <c r="Y25" s="386"/>
      <c r="Z25" s="386"/>
      <c r="AA25" s="386"/>
      <c r="AB25" s="386"/>
      <c r="AC25" s="386"/>
      <c r="AD25" s="386"/>
      <c r="AE25" s="386"/>
      <c r="AF25" s="386"/>
      <c r="AG25" s="386"/>
      <c r="AH25" s="386"/>
      <c r="AI25" s="386"/>
      <c r="AJ25" s="682"/>
      <c r="AK25" s="682"/>
      <c r="AL25" s="682"/>
      <c r="AM25" s="683"/>
      <c r="AO25" s="687"/>
      <c r="AP25" s="688"/>
      <c r="AQ25" s="688"/>
      <c r="AR25" s="688"/>
      <c r="AS25" s="688"/>
    </row>
    <row r="26" spans="1:45" s="681" customFormat="1" ht="35.25" customHeight="1" outlineLevel="3" thickTop="1" thickBot="1" x14ac:dyDescent="0.3">
      <c r="A26" s="386"/>
      <c r="B26" s="460" t="s">
        <v>988</v>
      </c>
      <c r="C26" s="637" t="s">
        <v>733</v>
      </c>
      <c r="D26" s="1033" t="s">
        <v>1471</v>
      </c>
      <c r="E26" s="1034"/>
      <c r="F26" s="1034"/>
      <c r="G26" s="1034"/>
      <c r="H26" s="1034"/>
      <c r="I26" s="1034"/>
      <c r="J26" s="1034"/>
      <c r="K26" s="1034"/>
      <c r="L26" s="1035"/>
      <c r="M26" s="602" t="s">
        <v>357</v>
      </c>
      <c r="N26" s="654">
        <v>39</v>
      </c>
      <c r="O26" s="655">
        <v>45</v>
      </c>
      <c r="P26" s="655">
        <v>60</v>
      </c>
      <c r="Q26" s="655">
        <v>70</v>
      </c>
      <c r="R26" s="655">
        <v>80</v>
      </c>
      <c r="S26" s="656">
        <f t="shared" si="0"/>
        <v>80</v>
      </c>
      <c r="T26" s="657" t="s">
        <v>1101</v>
      </c>
      <c r="U26" s="662"/>
      <c r="V26" s="663"/>
      <c r="W26" s="686"/>
      <c r="X26" s="386"/>
      <c r="Y26" s="386"/>
      <c r="Z26" s="386"/>
      <c r="AA26" s="386"/>
      <c r="AB26" s="386"/>
      <c r="AC26" s="386"/>
      <c r="AD26" s="386"/>
      <c r="AE26" s="386"/>
      <c r="AF26" s="386"/>
      <c r="AG26" s="386"/>
      <c r="AH26" s="386"/>
      <c r="AI26" s="386"/>
      <c r="AJ26" s="682"/>
      <c r="AK26" s="682"/>
      <c r="AL26" s="682"/>
      <c r="AM26" s="683"/>
      <c r="AO26" s="687"/>
      <c r="AP26" s="688"/>
      <c r="AQ26" s="688"/>
      <c r="AR26" s="688"/>
      <c r="AS26" s="688"/>
    </row>
    <row r="27" spans="1:45" s="681" customFormat="1" ht="35.25" customHeight="1" outlineLevel="3" thickTop="1" thickBot="1" x14ac:dyDescent="0.3">
      <c r="A27" s="386"/>
      <c r="B27" s="460" t="s">
        <v>988</v>
      </c>
      <c r="C27" s="637" t="s">
        <v>316</v>
      </c>
      <c r="D27" s="1033" t="s">
        <v>982</v>
      </c>
      <c r="E27" s="1034"/>
      <c r="F27" s="1034"/>
      <c r="G27" s="1034"/>
      <c r="H27" s="1034"/>
      <c r="I27" s="1034"/>
      <c r="J27" s="1034"/>
      <c r="K27" s="1034"/>
      <c r="L27" s="1035"/>
      <c r="M27" s="602" t="s">
        <v>357</v>
      </c>
      <c r="N27" s="654">
        <v>60</v>
      </c>
      <c r="O27" s="655">
        <v>80</v>
      </c>
      <c r="P27" s="655">
        <v>100</v>
      </c>
      <c r="Q27" s="655">
        <v>100</v>
      </c>
      <c r="R27" s="655">
        <v>100</v>
      </c>
      <c r="S27" s="656">
        <f t="shared" si="0"/>
        <v>100</v>
      </c>
      <c r="T27" s="657" t="s">
        <v>1101</v>
      </c>
      <c r="U27" s="662"/>
      <c r="V27" s="663"/>
      <c r="W27" s="686"/>
      <c r="X27" s="386"/>
      <c r="Y27" s="386"/>
      <c r="Z27" s="386"/>
      <c r="AA27" s="386"/>
      <c r="AB27" s="386"/>
      <c r="AC27" s="386"/>
      <c r="AD27" s="386"/>
      <c r="AE27" s="386"/>
      <c r="AF27" s="386"/>
      <c r="AG27" s="386"/>
      <c r="AH27" s="386"/>
      <c r="AI27" s="386"/>
      <c r="AJ27" s="682"/>
      <c r="AK27" s="682"/>
      <c r="AL27" s="682"/>
      <c r="AM27" s="683"/>
      <c r="AO27" s="687"/>
      <c r="AP27" s="688"/>
      <c r="AQ27" s="688"/>
      <c r="AR27" s="688"/>
      <c r="AS27" s="688"/>
    </row>
    <row r="28" spans="1:45" s="681" customFormat="1" ht="35.25" customHeight="1" outlineLevel="3" thickTop="1" thickBot="1" x14ac:dyDescent="0.3">
      <c r="A28" s="386"/>
      <c r="B28" s="460" t="s">
        <v>988</v>
      </c>
      <c r="C28" s="637" t="s">
        <v>318</v>
      </c>
      <c r="D28" s="890" t="s">
        <v>2034</v>
      </c>
      <c r="E28" s="873"/>
      <c r="F28" s="873"/>
      <c r="G28" s="873"/>
      <c r="H28" s="873"/>
      <c r="I28" s="873"/>
      <c r="J28" s="873"/>
      <c r="K28" s="873"/>
      <c r="L28" s="874"/>
      <c r="M28" s="602" t="s">
        <v>357</v>
      </c>
      <c r="N28" s="654">
        <v>72</v>
      </c>
      <c r="O28" s="655">
        <v>75</v>
      </c>
      <c r="P28" s="655">
        <v>80</v>
      </c>
      <c r="Q28" s="655">
        <v>90</v>
      </c>
      <c r="R28" s="655">
        <v>100</v>
      </c>
      <c r="S28" s="656">
        <f t="shared" si="0"/>
        <v>100</v>
      </c>
      <c r="T28" s="657" t="s">
        <v>1101</v>
      </c>
      <c r="U28" s="662"/>
      <c r="V28" s="663"/>
      <c r="W28" s="686"/>
      <c r="X28" s="386"/>
      <c r="Y28" s="386"/>
      <c r="Z28" s="386"/>
      <c r="AA28" s="386"/>
      <c r="AB28" s="386"/>
      <c r="AC28" s="386"/>
      <c r="AD28" s="386"/>
      <c r="AE28" s="386"/>
      <c r="AF28" s="386"/>
      <c r="AG28" s="386"/>
      <c r="AH28" s="386"/>
      <c r="AI28" s="386"/>
      <c r="AJ28" s="682"/>
      <c r="AK28" s="682"/>
      <c r="AL28" s="682"/>
      <c r="AM28" s="683"/>
      <c r="AO28" s="687"/>
      <c r="AP28" s="688"/>
      <c r="AQ28" s="688"/>
      <c r="AR28" s="688"/>
      <c r="AS28" s="688"/>
    </row>
    <row r="29" spans="1:45" s="681" customFormat="1" ht="35.25" customHeight="1" outlineLevel="3" thickTop="1" thickBot="1" x14ac:dyDescent="0.3">
      <c r="A29" s="386"/>
      <c r="B29" s="460" t="s">
        <v>988</v>
      </c>
      <c r="C29" s="637" t="s">
        <v>482</v>
      </c>
      <c r="D29" s="1033" t="s">
        <v>983</v>
      </c>
      <c r="E29" s="1034"/>
      <c r="F29" s="1034"/>
      <c r="G29" s="1034"/>
      <c r="H29" s="1034"/>
      <c r="I29" s="1034"/>
      <c r="J29" s="1034"/>
      <c r="K29" s="1034"/>
      <c r="L29" s="1035"/>
      <c r="M29" s="602" t="s">
        <v>357</v>
      </c>
      <c r="N29" s="654">
        <v>74</v>
      </c>
      <c r="O29" s="655">
        <v>74</v>
      </c>
      <c r="P29" s="655">
        <v>76</v>
      </c>
      <c r="Q29" s="655">
        <v>78</v>
      </c>
      <c r="R29" s="655">
        <v>80</v>
      </c>
      <c r="S29" s="656">
        <f t="shared" si="0"/>
        <v>80</v>
      </c>
      <c r="T29" s="657" t="s">
        <v>1101</v>
      </c>
      <c r="U29" s="662"/>
      <c r="V29" s="663"/>
      <c r="W29" s="686"/>
      <c r="X29" s="386"/>
      <c r="Y29" s="386"/>
      <c r="Z29" s="386"/>
      <c r="AA29" s="386"/>
      <c r="AB29" s="386"/>
      <c r="AC29" s="386"/>
      <c r="AD29" s="386"/>
      <c r="AE29" s="386"/>
      <c r="AF29" s="386"/>
      <c r="AG29" s="386"/>
      <c r="AH29" s="386"/>
      <c r="AI29" s="386"/>
      <c r="AJ29" s="682"/>
      <c r="AK29" s="682"/>
      <c r="AL29" s="682"/>
      <c r="AM29" s="683"/>
      <c r="AO29" s="687"/>
      <c r="AP29" s="688"/>
      <c r="AQ29" s="688"/>
      <c r="AR29" s="688"/>
      <c r="AS29" s="688"/>
    </row>
    <row r="30" spans="1:45" s="681" customFormat="1" ht="35.25" customHeight="1" outlineLevel="3" thickTop="1" thickBot="1" x14ac:dyDescent="0.3">
      <c r="A30" s="386"/>
      <c r="B30" s="460" t="s">
        <v>988</v>
      </c>
      <c r="C30" s="637" t="s">
        <v>713</v>
      </c>
      <c r="D30" s="1030" t="s">
        <v>984</v>
      </c>
      <c r="E30" s="1031"/>
      <c r="F30" s="1031"/>
      <c r="G30" s="1031"/>
      <c r="H30" s="1031"/>
      <c r="I30" s="1031"/>
      <c r="J30" s="1031"/>
      <c r="K30" s="1031"/>
      <c r="L30" s="1032"/>
      <c r="M30" s="602" t="s">
        <v>357</v>
      </c>
      <c r="N30" s="654">
        <v>64</v>
      </c>
      <c r="O30" s="655">
        <v>68</v>
      </c>
      <c r="P30" s="655">
        <v>70</v>
      </c>
      <c r="Q30" s="655">
        <v>72</v>
      </c>
      <c r="R30" s="655">
        <v>75</v>
      </c>
      <c r="S30" s="656">
        <f t="shared" si="0"/>
        <v>75</v>
      </c>
      <c r="T30" s="657" t="s">
        <v>1101</v>
      </c>
      <c r="U30" s="662"/>
      <c r="V30" s="663"/>
      <c r="W30" s="686"/>
      <c r="X30" s="386"/>
      <c r="Y30" s="386"/>
      <c r="Z30" s="386"/>
      <c r="AA30" s="386"/>
      <c r="AB30" s="386"/>
      <c r="AC30" s="386"/>
      <c r="AD30" s="386"/>
      <c r="AE30" s="386"/>
      <c r="AF30" s="386"/>
      <c r="AG30" s="386"/>
      <c r="AH30" s="386"/>
      <c r="AI30" s="386"/>
      <c r="AJ30" s="682"/>
      <c r="AK30" s="682"/>
      <c r="AL30" s="682"/>
      <c r="AM30" s="683"/>
      <c r="AO30" s="687"/>
      <c r="AP30" s="688"/>
      <c r="AQ30" s="688"/>
      <c r="AR30" s="688"/>
      <c r="AS30" s="688"/>
    </row>
    <row r="31" spans="1:45" s="681" customFormat="1" ht="35.25" customHeight="1" outlineLevel="3" thickTop="1" thickBot="1" x14ac:dyDescent="0.3">
      <c r="A31" s="386"/>
      <c r="B31" s="460"/>
      <c r="C31" s="637" t="s">
        <v>2035</v>
      </c>
      <c r="D31" s="1030" t="s">
        <v>2036</v>
      </c>
      <c r="E31" s="1031"/>
      <c r="F31" s="1031"/>
      <c r="G31" s="1031"/>
      <c r="H31" s="1031"/>
      <c r="I31" s="1031"/>
      <c r="J31" s="1031"/>
      <c r="K31" s="1031"/>
      <c r="L31" s="1032"/>
      <c r="M31" s="602" t="s">
        <v>357</v>
      </c>
      <c r="N31" s="654"/>
      <c r="O31" s="655"/>
      <c r="P31" s="655">
        <v>70</v>
      </c>
      <c r="Q31" s="655">
        <v>85</v>
      </c>
      <c r="R31" s="655">
        <v>100</v>
      </c>
      <c r="S31" s="656">
        <f t="shared" ref="S31" si="1">(R31)</f>
        <v>100</v>
      </c>
      <c r="T31" s="657" t="s">
        <v>1101</v>
      </c>
      <c r="U31" s="662"/>
      <c r="V31" s="663"/>
      <c r="W31" s="686"/>
      <c r="X31" s="386"/>
      <c r="Y31" s="386"/>
      <c r="Z31" s="386"/>
      <c r="AA31" s="386"/>
      <c r="AB31" s="386"/>
      <c r="AC31" s="386"/>
      <c r="AD31" s="386"/>
      <c r="AE31" s="386"/>
      <c r="AF31" s="386"/>
      <c r="AG31" s="386"/>
      <c r="AH31" s="386"/>
      <c r="AI31" s="386"/>
      <c r="AJ31" s="682"/>
      <c r="AK31" s="682"/>
      <c r="AL31" s="682"/>
      <c r="AM31" s="683"/>
      <c r="AO31" s="687"/>
      <c r="AP31" s="688"/>
      <c r="AQ31" s="688"/>
      <c r="AR31" s="688"/>
      <c r="AS31" s="688"/>
    </row>
    <row r="32" spans="1:45" s="681" customFormat="1" ht="55.5" customHeight="1" outlineLevel="2" thickTop="1" thickBot="1" x14ac:dyDescent="0.3">
      <c r="A32" s="386"/>
      <c r="B32" s="680" t="s">
        <v>978</v>
      </c>
      <c r="C32" s="453" t="s">
        <v>784</v>
      </c>
      <c r="D32" s="862" t="s">
        <v>957</v>
      </c>
      <c r="E32" s="863"/>
      <c r="F32" s="689" t="s">
        <v>1007</v>
      </c>
      <c r="G32" s="864" t="s">
        <v>1268</v>
      </c>
      <c r="H32" s="865"/>
      <c r="I32" s="866" t="s">
        <v>1644</v>
      </c>
      <c r="J32" s="867"/>
      <c r="K32" s="867"/>
      <c r="L32" s="868"/>
      <c r="M32" s="603" t="s">
        <v>357</v>
      </c>
      <c r="N32" s="652">
        <f>IF(SUM(N33:N35)=0,"",AVERAGE(N33:N35))</f>
        <v>20.666666666666668</v>
      </c>
      <c r="O32" s="653">
        <f>IF(SUM(O33:O35)=0,"",AVERAGE(O33:O35))</f>
        <v>45</v>
      </c>
      <c r="P32" s="653">
        <f>IF(SUM(P33:P35)=0,"",AVERAGE(P33:P35))</f>
        <v>56.666666666666664</v>
      </c>
      <c r="Q32" s="653">
        <f>IF(SUM(Q33:Q35)=0,"",AVERAGE(Q33:Q35))</f>
        <v>65</v>
      </c>
      <c r="R32" s="653">
        <f>IF(SUM(R33:R35)=0,"",AVERAGE(R33:R35))</f>
        <v>73.333333333333329</v>
      </c>
      <c r="S32" s="652">
        <f>(R32)</f>
        <v>73.333333333333329</v>
      </c>
      <c r="T32" s="752" t="s">
        <v>1101</v>
      </c>
      <c r="U32" s="664"/>
      <c r="V32" s="665"/>
      <c r="W32" s="684"/>
      <c r="X32" s="386"/>
      <c r="Y32" s="386"/>
      <c r="Z32" s="386"/>
      <c r="AA32" s="386"/>
      <c r="AB32" s="386"/>
      <c r="AC32" s="386"/>
      <c r="AD32" s="386"/>
      <c r="AE32" s="386"/>
      <c r="AF32" s="386"/>
      <c r="AG32" s="386"/>
      <c r="AH32" s="386"/>
      <c r="AI32" s="386"/>
      <c r="AJ32" s="386"/>
      <c r="AK32" s="386"/>
      <c r="AL32" s="386"/>
      <c r="AM32" s="685"/>
      <c r="AO32" s="682"/>
      <c r="AP32" s="682"/>
      <c r="AQ32" s="682"/>
      <c r="AR32" s="682"/>
      <c r="AS32" s="682"/>
    </row>
    <row r="33" spans="1:45" s="681" customFormat="1" ht="35.25" customHeight="1" outlineLevel="3" thickTop="1" thickBot="1" x14ac:dyDescent="0.3">
      <c r="A33" s="386"/>
      <c r="B33" s="460" t="s">
        <v>990</v>
      </c>
      <c r="C33" s="637" t="s">
        <v>34</v>
      </c>
      <c r="D33" s="1033" t="s">
        <v>985</v>
      </c>
      <c r="E33" s="1034"/>
      <c r="F33" s="1034"/>
      <c r="G33" s="1034"/>
      <c r="H33" s="1034"/>
      <c r="I33" s="1034"/>
      <c r="J33" s="1034"/>
      <c r="K33" s="1034"/>
      <c r="L33" s="1035"/>
      <c r="M33" s="602" t="s">
        <v>357</v>
      </c>
      <c r="N33" s="654">
        <v>1</v>
      </c>
      <c r="O33" s="655">
        <v>50</v>
      </c>
      <c r="P33" s="655">
        <v>60</v>
      </c>
      <c r="Q33" s="655">
        <v>70</v>
      </c>
      <c r="R33" s="655">
        <v>80</v>
      </c>
      <c r="S33" s="656">
        <f>(R33)</f>
        <v>80</v>
      </c>
      <c r="T33" s="657" t="s">
        <v>1101</v>
      </c>
      <c r="U33" s="662"/>
      <c r="V33" s="663"/>
      <c r="W33" s="686"/>
      <c r="X33" s="386"/>
      <c r="Y33" s="386"/>
      <c r="Z33" s="386"/>
      <c r="AA33" s="386"/>
      <c r="AB33" s="386"/>
      <c r="AC33" s="386"/>
      <c r="AD33" s="386"/>
      <c r="AE33" s="386"/>
      <c r="AF33" s="386"/>
      <c r="AG33" s="386"/>
      <c r="AH33" s="386"/>
      <c r="AI33" s="386"/>
      <c r="AJ33" s="682"/>
      <c r="AK33" s="682"/>
      <c r="AL33" s="682"/>
      <c r="AM33" s="683"/>
      <c r="AO33" s="687"/>
      <c r="AP33" s="688"/>
      <c r="AQ33" s="688"/>
      <c r="AR33" s="688"/>
      <c r="AS33" s="688"/>
    </row>
    <row r="34" spans="1:45" s="681" customFormat="1" ht="35.25" customHeight="1" outlineLevel="3" thickTop="1" thickBot="1" x14ac:dyDescent="0.3">
      <c r="A34" s="386"/>
      <c r="B34" s="460" t="s">
        <v>989</v>
      </c>
      <c r="C34" s="637" t="s">
        <v>637</v>
      </c>
      <c r="D34" s="1033" t="s">
        <v>986</v>
      </c>
      <c r="E34" s="1034"/>
      <c r="F34" s="1034"/>
      <c r="G34" s="1034"/>
      <c r="H34" s="1034"/>
      <c r="I34" s="1034"/>
      <c r="J34" s="1034"/>
      <c r="K34" s="1034"/>
      <c r="L34" s="1035"/>
      <c r="M34" s="602" t="s">
        <v>357</v>
      </c>
      <c r="N34" s="654">
        <v>60</v>
      </c>
      <c r="O34" s="655">
        <v>65</v>
      </c>
      <c r="P34" s="655">
        <v>70</v>
      </c>
      <c r="Q34" s="655">
        <v>75</v>
      </c>
      <c r="R34" s="655">
        <v>80</v>
      </c>
      <c r="S34" s="656">
        <f>(R34)</f>
        <v>80</v>
      </c>
      <c r="T34" s="657" t="s">
        <v>1101</v>
      </c>
      <c r="U34" s="662"/>
      <c r="V34" s="663"/>
      <c r="W34" s="686"/>
      <c r="X34" s="386"/>
      <c r="Y34" s="386"/>
      <c r="Z34" s="386"/>
      <c r="AA34" s="386"/>
      <c r="AB34" s="386"/>
      <c r="AC34" s="386"/>
      <c r="AD34" s="386"/>
      <c r="AE34" s="386"/>
      <c r="AF34" s="386"/>
      <c r="AG34" s="386"/>
      <c r="AH34" s="386"/>
      <c r="AI34" s="386"/>
      <c r="AJ34" s="682"/>
      <c r="AK34" s="682"/>
      <c r="AL34" s="682"/>
      <c r="AM34" s="683"/>
      <c r="AO34" s="687"/>
      <c r="AP34" s="688"/>
      <c r="AQ34" s="688"/>
      <c r="AR34" s="688"/>
      <c r="AS34" s="688"/>
    </row>
    <row r="35" spans="1:45" s="681" customFormat="1" ht="35.25" customHeight="1" outlineLevel="3" thickTop="1" thickBot="1" x14ac:dyDescent="0.3">
      <c r="A35" s="386"/>
      <c r="B35" s="460" t="s">
        <v>988</v>
      </c>
      <c r="C35" s="637" t="s">
        <v>278</v>
      </c>
      <c r="D35" s="1030" t="s">
        <v>987</v>
      </c>
      <c r="E35" s="1031"/>
      <c r="F35" s="1031"/>
      <c r="G35" s="1031"/>
      <c r="H35" s="1031"/>
      <c r="I35" s="1031"/>
      <c r="J35" s="1031"/>
      <c r="K35" s="1031"/>
      <c r="L35" s="1032"/>
      <c r="M35" s="602" t="s">
        <v>357</v>
      </c>
      <c r="N35" s="654">
        <v>1</v>
      </c>
      <c r="O35" s="655">
        <v>20</v>
      </c>
      <c r="P35" s="655">
        <v>40</v>
      </c>
      <c r="Q35" s="655">
        <v>50</v>
      </c>
      <c r="R35" s="655">
        <v>60</v>
      </c>
      <c r="S35" s="656">
        <f>(R35)</f>
        <v>60</v>
      </c>
      <c r="T35" s="657" t="s">
        <v>1101</v>
      </c>
      <c r="U35" s="662"/>
      <c r="V35" s="663"/>
      <c r="W35" s="686"/>
      <c r="X35" s="386"/>
      <c r="Y35" s="386"/>
      <c r="Z35" s="386"/>
      <c r="AA35" s="386"/>
      <c r="AB35" s="386"/>
      <c r="AC35" s="386"/>
      <c r="AD35" s="386"/>
      <c r="AE35" s="386"/>
      <c r="AF35" s="386"/>
      <c r="AG35" s="386"/>
      <c r="AH35" s="386"/>
      <c r="AI35" s="386"/>
      <c r="AJ35" s="682"/>
      <c r="AK35" s="682"/>
      <c r="AL35" s="682"/>
      <c r="AM35" s="683"/>
      <c r="AO35" s="687"/>
      <c r="AP35" s="688"/>
      <c r="AQ35" s="688"/>
      <c r="AR35" s="688"/>
      <c r="AS35" s="688"/>
    </row>
    <row r="36" spans="1:45" s="681" customFormat="1" ht="55.5" customHeight="1" outlineLevel="2" collapsed="1" thickTop="1" thickBot="1" x14ac:dyDescent="0.3">
      <c r="A36" s="386"/>
      <c r="B36" s="923" t="s">
        <v>1009</v>
      </c>
      <c r="C36" s="858" t="s">
        <v>773</v>
      </c>
      <c r="D36" s="962" t="s">
        <v>304</v>
      </c>
      <c r="E36" s="963"/>
      <c r="F36" s="917" t="s">
        <v>1007</v>
      </c>
      <c r="G36" s="894" t="s">
        <v>1269</v>
      </c>
      <c r="H36" s="895"/>
      <c r="I36" s="866" t="s">
        <v>1966</v>
      </c>
      <c r="J36" s="867"/>
      <c r="K36" s="867"/>
      <c r="L36" s="868"/>
      <c r="M36" s="603" t="s">
        <v>994</v>
      </c>
      <c r="N36" s="652">
        <v>85</v>
      </c>
      <c r="O36" s="653">
        <v>85</v>
      </c>
      <c r="P36" s="653">
        <v>85</v>
      </c>
      <c r="Q36" s="653">
        <v>85</v>
      </c>
      <c r="R36" s="653">
        <v>85</v>
      </c>
      <c r="S36" s="652">
        <v>85</v>
      </c>
      <c r="T36" s="752" t="s">
        <v>1101</v>
      </c>
      <c r="U36" s="664"/>
      <c r="V36" s="665"/>
      <c r="W36" s="684"/>
      <c r="X36" s="386"/>
      <c r="Y36" s="386"/>
      <c r="Z36" s="386"/>
      <c r="AA36" s="386"/>
      <c r="AB36" s="386"/>
      <c r="AC36" s="386"/>
      <c r="AD36" s="386"/>
      <c r="AE36" s="386"/>
      <c r="AF36" s="386"/>
      <c r="AG36" s="386"/>
      <c r="AH36" s="386"/>
      <c r="AI36" s="386"/>
      <c r="AJ36" s="386"/>
      <c r="AK36" s="386"/>
      <c r="AL36" s="386"/>
      <c r="AM36" s="685"/>
      <c r="AO36" s="682"/>
      <c r="AP36" s="682"/>
      <c r="AQ36" s="682"/>
      <c r="AR36" s="682"/>
      <c r="AS36" s="682"/>
    </row>
    <row r="37" spans="1:45" s="681" customFormat="1" ht="55.5" customHeight="1" outlineLevel="2" thickTop="1" thickBot="1" x14ac:dyDescent="0.3">
      <c r="A37" s="386"/>
      <c r="B37" s="924"/>
      <c r="C37" s="859"/>
      <c r="D37" s="862"/>
      <c r="E37" s="863"/>
      <c r="F37" s="918"/>
      <c r="G37" s="864" t="s">
        <v>1270</v>
      </c>
      <c r="H37" s="865"/>
      <c r="I37" s="866" t="s">
        <v>1655</v>
      </c>
      <c r="J37" s="867"/>
      <c r="K37" s="867"/>
      <c r="L37" s="868"/>
      <c r="M37" s="603" t="s">
        <v>994</v>
      </c>
      <c r="N37" s="652">
        <v>3</v>
      </c>
      <c r="O37" s="653">
        <v>4</v>
      </c>
      <c r="P37" s="653">
        <v>4</v>
      </c>
      <c r="Q37" s="653">
        <v>4</v>
      </c>
      <c r="R37" s="653">
        <v>0</v>
      </c>
      <c r="S37" s="652">
        <v>15</v>
      </c>
      <c r="T37" s="752" t="s">
        <v>32</v>
      </c>
      <c r="U37" s="664"/>
      <c r="V37" s="665"/>
      <c r="W37" s="684"/>
      <c r="X37" s="386"/>
      <c r="Y37" s="386"/>
      <c r="Z37" s="386"/>
      <c r="AA37" s="386"/>
      <c r="AB37" s="386"/>
      <c r="AC37" s="386"/>
      <c r="AD37" s="386"/>
      <c r="AE37" s="386"/>
      <c r="AF37" s="386"/>
      <c r="AG37" s="386"/>
      <c r="AH37" s="386"/>
      <c r="AI37" s="386"/>
      <c r="AJ37" s="386"/>
      <c r="AK37" s="386"/>
      <c r="AL37" s="386"/>
      <c r="AM37" s="685"/>
      <c r="AO37" s="682"/>
      <c r="AP37" s="682"/>
      <c r="AQ37" s="682"/>
      <c r="AR37" s="682"/>
      <c r="AS37" s="682"/>
    </row>
    <row r="38" spans="1:45" s="681" customFormat="1" ht="35.25" customHeight="1" outlineLevel="3" thickTop="1" thickBot="1" x14ac:dyDescent="0.3">
      <c r="A38" s="386"/>
      <c r="B38" s="460" t="s">
        <v>989</v>
      </c>
      <c r="C38" s="637" t="s">
        <v>244</v>
      </c>
      <c r="D38" s="999" t="s">
        <v>2001</v>
      </c>
      <c r="E38" s="1000"/>
      <c r="F38" s="1000"/>
      <c r="G38" s="1000"/>
      <c r="H38" s="1000"/>
      <c r="I38" s="1000"/>
      <c r="J38" s="1000"/>
      <c r="K38" s="1000"/>
      <c r="L38" s="1001"/>
      <c r="M38" s="602" t="s">
        <v>994</v>
      </c>
      <c r="N38" s="692">
        <v>1</v>
      </c>
      <c r="O38" s="655">
        <v>4</v>
      </c>
      <c r="P38" s="655">
        <v>4</v>
      </c>
      <c r="Q38" s="655">
        <v>4</v>
      </c>
      <c r="R38" s="655">
        <v>0</v>
      </c>
      <c r="S38" s="656">
        <f t="shared" ref="S38:S49" si="2">SUM(O38:R38)</f>
        <v>12</v>
      </c>
      <c r="T38" s="657" t="s">
        <v>32</v>
      </c>
      <c r="U38" s="662"/>
      <c r="V38" s="663"/>
      <c r="W38" s="686"/>
      <c r="X38" s="386"/>
      <c r="Y38" s="386"/>
      <c r="Z38" s="386"/>
      <c r="AA38" s="386"/>
      <c r="AB38" s="386"/>
      <c r="AC38" s="386"/>
      <c r="AD38" s="386"/>
      <c r="AE38" s="386"/>
      <c r="AF38" s="386"/>
      <c r="AG38" s="386"/>
      <c r="AH38" s="386"/>
      <c r="AI38" s="386"/>
      <c r="AJ38" s="682"/>
      <c r="AK38" s="682"/>
      <c r="AL38" s="682"/>
      <c r="AM38" s="683"/>
      <c r="AO38" s="687"/>
      <c r="AP38" s="688"/>
      <c r="AQ38" s="688"/>
      <c r="AR38" s="688"/>
      <c r="AS38" s="688"/>
    </row>
    <row r="39" spans="1:45" s="681" customFormat="1" ht="35.25" customHeight="1" outlineLevel="3" thickTop="1" thickBot="1" x14ac:dyDescent="0.3">
      <c r="A39" s="386"/>
      <c r="B39" s="460" t="s">
        <v>988</v>
      </c>
      <c r="C39" s="637" t="s">
        <v>715</v>
      </c>
      <c r="D39" s="999" t="s">
        <v>996</v>
      </c>
      <c r="E39" s="1000"/>
      <c r="F39" s="1000"/>
      <c r="G39" s="1000"/>
      <c r="H39" s="1000"/>
      <c r="I39" s="1000"/>
      <c r="J39" s="1000"/>
      <c r="K39" s="1000"/>
      <c r="L39" s="1001"/>
      <c r="M39" s="602" t="s">
        <v>994</v>
      </c>
      <c r="N39" s="692">
        <v>3</v>
      </c>
      <c r="O39" s="746">
        <v>1</v>
      </c>
      <c r="P39" s="746">
        <v>1</v>
      </c>
      <c r="Q39" s="746">
        <v>1</v>
      </c>
      <c r="R39" s="746">
        <v>1</v>
      </c>
      <c r="S39" s="747">
        <v>1</v>
      </c>
      <c r="T39" s="657" t="s">
        <v>1468</v>
      </c>
      <c r="U39" s="662"/>
      <c r="V39" s="663"/>
      <c r="W39" s="686"/>
      <c r="X39" s="386"/>
      <c r="Y39" s="386"/>
      <c r="Z39" s="386"/>
      <c r="AA39" s="386"/>
      <c r="AB39" s="386"/>
      <c r="AC39" s="386"/>
      <c r="AD39" s="386"/>
      <c r="AE39" s="386"/>
      <c r="AF39" s="386"/>
      <c r="AG39" s="386"/>
      <c r="AH39" s="386"/>
      <c r="AI39" s="386"/>
      <c r="AJ39" s="682"/>
      <c r="AK39" s="682"/>
      <c r="AL39" s="682"/>
      <c r="AM39" s="683"/>
      <c r="AO39" s="687"/>
      <c r="AP39" s="688"/>
      <c r="AQ39" s="688"/>
      <c r="AR39" s="688"/>
      <c r="AS39" s="688"/>
    </row>
    <row r="40" spans="1:45" s="681" customFormat="1" ht="35.25" customHeight="1" outlineLevel="3" thickTop="1" thickBot="1" x14ac:dyDescent="0.3">
      <c r="A40" s="386"/>
      <c r="B40" s="460" t="s">
        <v>988</v>
      </c>
      <c r="C40" s="637" t="s">
        <v>470</v>
      </c>
      <c r="D40" s="999" t="s">
        <v>997</v>
      </c>
      <c r="E40" s="1000"/>
      <c r="F40" s="1000"/>
      <c r="G40" s="1000"/>
      <c r="H40" s="1000"/>
      <c r="I40" s="1000"/>
      <c r="J40" s="1000"/>
      <c r="K40" s="1000"/>
      <c r="L40" s="1001"/>
      <c r="M40" s="602" t="s">
        <v>994</v>
      </c>
      <c r="N40" s="692">
        <v>100</v>
      </c>
      <c r="O40" s="746">
        <v>1</v>
      </c>
      <c r="P40" s="746">
        <v>1</v>
      </c>
      <c r="Q40" s="746">
        <v>1</v>
      </c>
      <c r="R40" s="746">
        <v>1</v>
      </c>
      <c r="S40" s="747">
        <v>1</v>
      </c>
      <c r="T40" s="657" t="s">
        <v>1468</v>
      </c>
      <c r="U40" s="662"/>
      <c r="V40" s="663"/>
      <c r="W40" s="686"/>
      <c r="X40" s="386"/>
      <c r="Y40" s="386"/>
      <c r="Z40" s="386"/>
      <c r="AA40" s="386"/>
      <c r="AB40" s="386"/>
      <c r="AC40" s="386"/>
      <c r="AD40" s="386"/>
      <c r="AE40" s="386"/>
      <c r="AF40" s="386"/>
      <c r="AG40" s="386"/>
      <c r="AH40" s="386"/>
      <c r="AI40" s="386"/>
      <c r="AJ40" s="682"/>
      <c r="AK40" s="682"/>
      <c r="AL40" s="682"/>
      <c r="AM40" s="683"/>
      <c r="AO40" s="687"/>
      <c r="AP40" s="688"/>
      <c r="AQ40" s="688"/>
      <c r="AR40" s="688"/>
      <c r="AS40" s="688"/>
    </row>
    <row r="41" spans="1:45" s="681" customFormat="1" ht="35.25" customHeight="1" outlineLevel="3" thickTop="1" thickBot="1" x14ac:dyDescent="0.3">
      <c r="A41" s="386"/>
      <c r="B41" s="460" t="s">
        <v>988</v>
      </c>
      <c r="C41" s="637" t="s">
        <v>466</v>
      </c>
      <c r="D41" s="999" t="s">
        <v>998</v>
      </c>
      <c r="E41" s="1000"/>
      <c r="F41" s="1000"/>
      <c r="G41" s="1000"/>
      <c r="H41" s="1000"/>
      <c r="I41" s="1000"/>
      <c r="J41" s="1000"/>
      <c r="K41" s="1000"/>
      <c r="L41" s="1001"/>
      <c r="M41" s="602" t="s">
        <v>994</v>
      </c>
      <c r="N41" s="692">
        <v>2400</v>
      </c>
      <c r="O41" s="655">
        <v>2400</v>
      </c>
      <c r="P41" s="655">
        <v>2360</v>
      </c>
      <c r="Q41" s="655">
        <v>2360</v>
      </c>
      <c r="R41" s="655">
        <v>2360</v>
      </c>
      <c r="S41" s="656">
        <f t="shared" si="2"/>
        <v>9480</v>
      </c>
      <c r="T41" s="657" t="s">
        <v>32</v>
      </c>
      <c r="U41" s="662"/>
      <c r="V41" s="663"/>
      <c r="W41" s="686"/>
      <c r="X41" s="386"/>
      <c r="Y41" s="386"/>
      <c r="Z41" s="386"/>
      <c r="AA41" s="386"/>
      <c r="AB41" s="386"/>
      <c r="AC41" s="386"/>
      <c r="AD41" s="386"/>
      <c r="AE41" s="386"/>
      <c r="AF41" s="386"/>
      <c r="AG41" s="386"/>
      <c r="AH41" s="386"/>
      <c r="AI41" s="386"/>
      <c r="AJ41" s="682"/>
      <c r="AK41" s="682"/>
      <c r="AL41" s="682"/>
      <c r="AM41" s="683"/>
      <c r="AO41" s="687"/>
      <c r="AP41" s="688"/>
      <c r="AQ41" s="688"/>
      <c r="AR41" s="688"/>
      <c r="AS41" s="688"/>
    </row>
    <row r="42" spans="1:45" s="681" customFormat="1" ht="35.25" customHeight="1" outlineLevel="3" thickTop="1" thickBot="1" x14ac:dyDescent="0.3">
      <c r="A42" s="386"/>
      <c r="B42" s="460" t="s">
        <v>988</v>
      </c>
      <c r="C42" s="637" t="s">
        <v>252</v>
      </c>
      <c r="D42" s="999" t="s">
        <v>999</v>
      </c>
      <c r="E42" s="1000"/>
      <c r="F42" s="1000"/>
      <c r="G42" s="1000"/>
      <c r="H42" s="1000"/>
      <c r="I42" s="1000"/>
      <c r="J42" s="1000"/>
      <c r="K42" s="1000"/>
      <c r="L42" s="1001"/>
      <c r="M42" s="602" t="s">
        <v>994</v>
      </c>
      <c r="N42" s="692" t="s">
        <v>128</v>
      </c>
      <c r="O42" s="655">
        <v>1000</v>
      </c>
      <c r="P42" s="655">
        <v>1000</v>
      </c>
      <c r="Q42" s="655">
        <v>1000</v>
      </c>
      <c r="R42" s="655">
        <v>1000</v>
      </c>
      <c r="S42" s="656">
        <f t="shared" si="2"/>
        <v>4000</v>
      </c>
      <c r="T42" s="657" t="s">
        <v>32</v>
      </c>
      <c r="U42" s="662"/>
      <c r="V42" s="663"/>
      <c r="W42" s="686"/>
      <c r="X42" s="386"/>
      <c r="Y42" s="386"/>
      <c r="Z42" s="386"/>
      <c r="AA42" s="386"/>
      <c r="AB42" s="386"/>
      <c r="AC42" s="386"/>
      <c r="AD42" s="386"/>
      <c r="AE42" s="386"/>
      <c r="AF42" s="386"/>
      <c r="AG42" s="386"/>
      <c r="AH42" s="386"/>
      <c r="AI42" s="386"/>
      <c r="AJ42" s="682"/>
      <c r="AK42" s="682"/>
      <c r="AL42" s="682"/>
      <c r="AM42" s="683"/>
      <c r="AO42" s="687"/>
      <c r="AP42" s="688"/>
      <c r="AQ42" s="688"/>
      <c r="AR42" s="688"/>
      <c r="AS42" s="688"/>
    </row>
    <row r="43" spans="1:45" s="681" customFormat="1" ht="35.25" customHeight="1" outlineLevel="3" thickTop="1" thickBot="1" x14ac:dyDescent="0.3">
      <c r="A43" s="386"/>
      <c r="B43" s="460" t="s">
        <v>988</v>
      </c>
      <c r="C43" s="637" t="s">
        <v>662</v>
      </c>
      <c r="D43" s="999" t="s">
        <v>323</v>
      </c>
      <c r="E43" s="1000"/>
      <c r="F43" s="1000"/>
      <c r="G43" s="1000"/>
      <c r="H43" s="1000"/>
      <c r="I43" s="1000"/>
      <c r="J43" s="1000"/>
      <c r="K43" s="1000"/>
      <c r="L43" s="1001"/>
      <c r="M43" s="602" t="s">
        <v>994</v>
      </c>
      <c r="N43" s="692" t="s">
        <v>128</v>
      </c>
      <c r="O43" s="655">
        <v>35</v>
      </c>
      <c r="P43" s="655">
        <v>35</v>
      </c>
      <c r="Q43" s="655">
        <v>35</v>
      </c>
      <c r="R43" s="655">
        <v>35</v>
      </c>
      <c r="S43" s="656">
        <f t="shared" si="2"/>
        <v>140</v>
      </c>
      <c r="T43" s="657" t="s">
        <v>32</v>
      </c>
      <c r="U43" s="662"/>
      <c r="V43" s="663"/>
      <c r="W43" s="686"/>
      <c r="X43" s="386"/>
      <c r="Y43" s="386"/>
      <c r="Z43" s="386"/>
      <c r="AA43" s="386"/>
      <c r="AB43" s="386"/>
      <c r="AC43" s="386"/>
      <c r="AD43" s="386"/>
      <c r="AE43" s="386"/>
      <c r="AF43" s="386"/>
      <c r="AG43" s="386"/>
      <c r="AH43" s="386"/>
      <c r="AI43" s="386"/>
      <c r="AJ43" s="682"/>
      <c r="AK43" s="682"/>
      <c r="AL43" s="682"/>
      <c r="AM43" s="683"/>
      <c r="AO43" s="687"/>
      <c r="AP43" s="688"/>
      <c r="AQ43" s="688"/>
      <c r="AR43" s="688"/>
      <c r="AS43" s="688"/>
    </row>
    <row r="44" spans="1:45" s="681" customFormat="1" ht="35.25" customHeight="1" outlineLevel="3" thickTop="1" thickBot="1" x14ac:dyDescent="0.3">
      <c r="A44" s="386"/>
      <c r="B44" s="460" t="s">
        <v>988</v>
      </c>
      <c r="C44" s="637" t="s">
        <v>194</v>
      </c>
      <c r="D44" s="999" t="s">
        <v>1000</v>
      </c>
      <c r="E44" s="1000"/>
      <c r="F44" s="1000"/>
      <c r="G44" s="1000"/>
      <c r="H44" s="1000"/>
      <c r="I44" s="1000"/>
      <c r="J44" s="1000"/>
      <c r="K44" s="1000"/>
      <c r="L44" s="1001"/>
      <c r="M44" s="602" t="s">
        <v>994</v>
      </c>
      <c r="N44" s="692" t="s">
        <v>128</v>
      </c>
      <c r="O44" s="655">
        <v>1300</v>
      </c>
      <c r="P44" s="655">
        <v>1300</v>
      </c>
      <c r="Q44" s="655">
        <v>1300</v>
      </c>
      <c r="R44" s="655">
        <v>1300</v>
      </c>
      <c r="S44" s="656">
        <f t="shared" si="2"/>
        <v>5200</v>
      </c>
      <c r="T44" s="657" t="s">
        <v>32</v>
      </c>
      <c r="U44" s="662"/>
      <c r="V44" s="663"/>
      <c r="W44" s="686"/>
      <c r="X44" s="386"/>
      <c r="Y44" s="386"/>
      <c r="Z44" s="386"/>
      <c r="AA44" s="386"/>
      <c r="AB44" s="386"/>
      <c r="AC44" s="386"/>
      <c r="AD44" s="386"/>
      <c r="AE44" s="386"/>
      <c r="AF44" s="386"/>
      <c r="AG44" s="386"/>
      <c r="AH44" s="386"/>
      <c r="AI44" s="386"/>
      <c r="AJ44" s="682"/>
      <c r="AK44" s="682"/>
      <c r="AL44" s="682"/>
      <c r="AM44" s="683"/>
      <c r="AO44" s="687"/>
      <c r="AP44" s="688"/>
      <c r="AQ44" s="688"/>
      <c r="AR44" s="688"/>
      <c r="AS44" s="688"/>
    </row>
    <row r="45" spans="1:45" s="681" customFormat="1" ht="35.25" customHeight="1" outlineLevel="3" thickTop="1" thickBot="1" x14ac:dyDescent="0.3">
      <c r="A45" s="386"/>
      <c r="B45" s="460" t="s">
        <v>988</v>
      </c>
      <c r="C45" s="637" t="s">
        <v>735</v>
      </c>
      <c r="D45" s="999" t="s">
        <v>329</v>
      </c>
      <c r="E45" s="1000"/>
      <c r="F45" s="1000"/>
      <c r="G45" s="1000"/>
      <c r="H45" s="1000"/>
      <c r="I45" s="1000"/>
      <c r="J45" s="1000"/>
      <c r="K45" s="1000"/>
      <c r="L45" s="1001"/>
      <c r="M45" s="602" t="s">
        <v>994</v>
      </c>
      <c r="N45" s="692" t="s">
        <v>128</v>
      </c>
      <c r="O45" s="655">
        <v>450</v>
      </c>
      <c r="P45" s="655">
        <v>350</v>
      </c>
      <c r="Q45" s="655">
        <v>350</v>
      </c>
      <c r="R45" s="655">
        <v>350</v>
      </c>
      <c r="S45" s="656">
        <f t="shared" si="2"/>
        <v>1500</v>
      </c>
      <c r="T45" s="657" t="s">
        <v>32</v>
      </c>
      <c r="U45" s="662"/>
      <c r="V45" s="663"/>
      <c r="W45" s="686"/>
      <c r="X45" s="386"/>
      <c r="Y45" s="386"/>
      <c r="Z45" s="386"/>
      <c r="AA45" s="386"/>
      <c r="AB45" s="386"/>
      <c r="AC45" s="386"/>
      <c r="AD45" s="386"/>
      <c r="AE45" s="386"/>
      <c r="AF45" s="386"/>
      <c r="AG45" s="386"/>
      <c r="AH45" s="386"/>
      <c r="AI45" s="386"/>
      <c r="AJ45" s="682"/>
      <c r="AK45" s="682"/>
      <c r="AL45" s="682"/>
      <c r="AM45" s="683"/>
      <c r="AO45" s="687"/>
      <c r="AP45" s="688"/>
      <c r="AQ45" s="688"/>
      <c r="AR45" s="688"/>
      <c r="AS45" s="688"/>
    </row>
    <row r="46" spans="1:45" s="681" customFormat="1" ht="35.25" customHeight="1" outlineLevel="3" thickTop="1" thickBot="1" x14ac:dyDescent="0.3">
      <c r="A46" s="386"/>
      <c r="B46" s="460" t="s">
        <v>988</v>
      </c>
      <c r="C46" s="637" t="s">
        <v>585</v>
      </c>
      <c r="D46" s="999" t="s">
        <v>1001</v>
      </c>
      <c r="E46" s="1000"/>
      <c r="F46" s="1000"/>
      <c r="G46" s="1000"/>
      <c r="H46" s="1000"/>
      <c r="I46" s="1000"/>
      <c r="J46" s="1000"/>
      <c r="K46" s="1000"/>
      <c r="L46" s="1001"/>
      <c r="M46" s="602" t="s">
        <v>994</v>
      </c>
      <c r="N46" s="692" t="s">
        <v>128</v>
      </c>
      <c r="O46" s="748">
        <v>100</v>
      </c>
      <c r="P46" s="748">
        <v>100</v>
      </c>
      <c r="Q46" s="748">
        <v>100</v>
      </c>
      <c r="R46" s="748">
        <v>100</v>
      </c>
      <c r="S46" s="749">
        <v>100</v>
      </c>
      <c r="T46" s="657" t="s">
        <v>1468</v>
      </c>
      <c r="U46" s="662"/>
      <c r="V46" s="663"/>
      <c r="W46" s="686"/>
      <c r="X46" s="386"/>
      <c r="Y46" s="386"/>
      <c r="Z46" s="386"/>
      <c r="AA46" s="386"/>
      <c r="AB46" s="386"/>
      <c r="AC46" s="386"/>
      <c r="AD46" s="386"/>
      <c r="AE46" s="386"/>
      <c r="AF46" s="386"/>
      <c r="AG46" s="386"/>
      <c r="AH46" s="386"/>
      <c r="AI46" s="386"/>
      <c r="AJ46" s="682"/>
      <c r="AK46" s="682"/>
      <c r="AL46" s="682"/>
      <c r="AM46" s="683"/>
      <c r="AO46" s="687"/>
      <c r="AP46" s="688"/>
      <c r="AQ46" s="688"/>
      <c r="AR46" s="688"/>
      <c r="AS46" s="688"/>
    </row>
    <row r="47" spans="1:45" s="681" customFormat="1" ht="35.25" customHeight="1" outlineLevel="3" thickTop="1" thickBot="1" x14ac:dyDescent="0.3">
      <c r="A47" s="386"/>
      <c r="B47" s="460" t="s">
        <v>988</v>
      </c>
      <c r="C47" s="637" t="s">
        <v>115</v>
      </c>
      <c r="D47" s="999" t="s">
        <v>1002</v>
      </c>
      <c r="E47" s="1000"/>
      <c r="F47" s="1000"/>
      <c r="G47" s="1000"/>
      <c r="H47" s="1000"/>
      <c r="I47" s="1000"/>
      <c r="J47" s="1000"/>
      <c r="K47" s="1000"/>
      <c r="L47" s="1001"/>
      <c r="M47" s="602" t="s">
        <v>994</v>
      </c>
      <c r="N47" s="692" t="s">
        <v>128</v>
      </c>
      <c r="O47" s="655">
        <v>1000</v>
      </c>
      <c r="P47" s="655">
        <v>1050</v>
      </c>
      <c r="Q47" s="655">
        <v>1000</v>
      </c>
      <c r="R47" s="655">
        <v>1000</v>
      </c>
      <c r="S47" s="656">
        <f t="shared" si="2"/>
        <v>4050</v>
      </c>
      <c r="T47" s="657" t="s">
        <v>32</v>
      </c>
      <c r="U47" s="662"/>
      <c r="V47" s="663"/>
      <c r="W47" s="686"/>
      <c r="X47" s="386"/>
      <c r="Y47" s="386"/>
      <c r="Z47" s="386"/>
      <c r="AA47" s="386"/>
      <c r="AB47" s="386"/>
      <c r="AC47" s="386"/>
      <c r="AD47" s="386"/>
      <c r="AE47" s="386"/>
      <c r="AF47" s="386"/>
      <c r="AG47" s="386"/>
      <c r="AH47" s="386"/>
      <c r="AI47" s="386"/>
      <c r="AJ47" s="682"/>
      <c r="AK47" s="682"/>
      <c r="AL47" s="682"/>
      <c r="AM47" s="683"/>
      <c r="AO47" s="687"/>
      <c r="AP47" s="688"/>
      <c r="AQ47" s="688"/>
      <c r="AR47" s="688"/>
      <c r="AS47" s="688"/>
    </row>
    <row r="48" spans="1:45" s="681" customFormat="1" ht="35.25" customHeight="1" outlineLevel="3" thickTop="1" thickBot="1" x14ac:dyDescent="0.3">
      <c r="A48" s="386"/>
      <c r="B48" s="460" t="s">
        <v>988</v>
      </c>
      <c r="C48" s="637" t="s">
        <v>117</v>
      </c>
      <c r="D48" s="999" t="s">
        <v>1003</v>
      </c>
      <c r="E48" s="1000"/>
      <c r="F48" s="1000"/>
      <c r="G48" s="1000"/>
      <c r="H48" s="1000"/>
      <c r="I48" s="1000"/>
      <c r="J48" s="1000"/>
      <c r="K48" s="1000"/>
      <c r="L48" s="1001"/>
      <c r="M48" s="602" t="s">
        <v>994</v>
      </c>
      <c r="N48" s="692" t="s">
        <v>128</v>
      </c>
      <c r="O48" s="713">
        <v>100</v>
      </c>
      <c r="P48" s="713">
        <v>1700</v>
      </c>
      <c r="Q48" s="713">
        <v>1700</v>
      </c>
      <c r="R48" s="713">
        <v>1700</v>
      </c>
      <c r="S48" s="714">
        <f>SUM(P48:R48)</f>
        <v>5100</v>
      </c>
      <c r="T48" s="657" t="s">
        <v>1468</v>
      </c>
      <c r="U48" s="662"/>
      <c r="V48" s="663"/>
      <c r="W48" s="686"/>
      <c r="X48" s="386"/>
      <c r="Y48" s="386"/>
      <c r="Z48" s="386"/>
      <c r="AA48" s="386"/>
      <c r="AB48" s="386"/>
      <c r="AC48" s="386"/>
      <c r="AD48" s="386"/>
      <c r="AE48" s="386"/>
      <c r="AF48" s="386"/>
      <c r="AG48" s="386"/>
      <c r="AH48" s="386"/>
      <c r="AI48" s="386"/>
      <c r="AJ48" s="682"/>
      <c r="AK48" s="682"/>
      <c r="AL48" s="682"/>
      <c r="AM48" s="683"/>
      <c r="AO48" s="687"/>
      <c r="AP48" s="688"/>
      <c r="AQ48" s="688"/>
      <c r="AR48" s="688"/>
      <c r="AS48" s="688"/>
    </row>
    <row r="49" spans="1:2416" s="681" customFormat="1" ht="35.25" customHeight="1" outlineLevel="3" thickTop="1" thickBot="1" x14ac:dyDescent="0.3">
      <c r="A49" s="386"/>
      <c r="B49" s="460" t="s">
        <v>988</v>
      </c>
      <c r="C49" s="637" t="s">
        <v>180</v>
      </c>
      <c r="D49" s="999" t="s">
        <v>927</v>
      </c>
      <c r="E49" s="1000"/>
      <c r="F49" s="1000"/>
      <c r="G49" s="1000"/>
      <c r="H49" s="1000"/>
      <c r="I49" s="1000"/>
      <c r="J49" s="1000"/>
      <c r="K49" s="1000"/>
      <c r="L49" s="1001"/>
      <c r="M49" s="602" t="s">
        <v>994</v>
      </c>
      <c r="N49" s="692" t="s">
        <v>128</v>
      </c>
      <c r="O49" s="655">
        <v>20</v>
      </c>
      <c r="P49" s="655">
        <v>22</v>
      </c>
      <c r="Q49" s="655">
        <v>20</v>
      </c>
      <c r="R49" s="655">
        <v>20</v>
      </c>
      <c r="S49" s="656">
        <f t="shared" si="2"/>
        <v>82</v>
      </c>
      <c r="T49" s="657" t="s">
        <v>32</v>
      </c>
      <c r="U49" s="662"/>
      <c r="V49" s="663"/>
      <c r="W49" s="686"/>
      <c r="X49" s="386"/>
      <c r="Y49" s="386"/>
      <c r="Z49" s="386"/>
      <c r="AA49" s="386"/>
      <c r="AB49" s="386"/>
      <c r="AC49" s="386"/>
      <c r="AD49" s="386"/>
      <c r="AE49" s="386"/>
      <c r="AF49" s="386"/>
      <c r="AG49" s="386"/>
      <c r="AH49" s="386"/>
      <c r="AI49" s="386"/>
      <c r="AJ49" s="682"/>
      <c r="AK49" s="682"/>
      <c r="AL49" s="682"/>
      <c r="AM49" s="683"/>
      <c r="AO49" s="687"/>
      <c r="AP49" s="688"/>
      <c r="AQ49" s="688"/>
      <c r="AR49" s="688"/>
      <c r="AS49" s="688"/>
    </row>
    <row r="50" spans="1:2416" s="681" customFormat="1" ht="37.5" customHeight="1" outlineLevel="3" thickTop="1" thickBot="1" x14ac:dyDescent="0.3">
      <c r="A50" s="386"/>
      <c r="B50" s="460" t="s">
        <v>988</v>
      </c>
      <c r="C50" s="637" t="s">
        <v>172</v>
      </c>
      <c r="D50" s="999" t="s">
        <v>1004</v>
      </c>
      <c r="E50" s="1000"/>
      <c r="F50" s="1000"/>
      <c r="G50" s="1000"/>
      <c r="H50" s="1000"/>
      <c r="I50" s="1000"/>
      <c r="J50" s="1000"/>
      <c r="K50" s="1000"/>
      <c r="L50" s="1001"/>
      <c r="M50" s="602" t="s">
        <v>994</v>
      </c>
      <c r="N50" s="692" t="s">
        <v>128</v>
      </c>
      <c r="O50" s="655">
        <v>100</v>
      </c>
      <c r="P50" s="655">
        <v>100</v>
      </c>
      <c r="Q50" s="655">
        <v>100</v>
      </c>
      <c r="R50" s="655">
        <v>100</v>
      </c>
      <c r="S50" s="656">
        <v>100</v>
      </c>
      <c r="T50" s="657" t="s">
        <v>1101</v>
      </c>
      <c r="U50" s="662"/>
      <c r="V50" s="663"/>
      <c r="W50" s="686"/>
      <c r="X50" s="386"/>
      <c r="Y50" s="386"/>
      <c r="Z50" s="386"/>
      <c r="AA50" s="386"/>
      <c r="AB50" s="386"/>
      <c r="AC50" s="386"/>
      <c r="AD50" s="386"/>
      <c r="AE50" s="386"/>
      <c r="AF50" s="386"/>
      <c r="AG50" s="386"/>
      <c r="AH50" s="386"/>
      <c r="AI50" s="386"/>
      <c r="AJ50" s="682"/>
      <c r="AK50" s="682"/>
      <c r="AL50" s="682"/>
      <c r="AM50" s="683"/>
      <c r="AO50" s="687"/>
      <c r="AP50" s="688"/>
      <c r="AQ50" s="688"/>
      <c r="AR50" s="688"/>
      <c r="AS50" s="688"/>
    </row>
    <row r="51" spans="1:2416" s="681" customFormat="1" ht="35.25" customHeight="1" outlineLevel="3" thickTop="1" thickBot="1" x14ac:dyDescent="0.3">
      <c r="A51" s="386"/>
      <c r="B51" s="460" t="s">
        <v>988</v>
      </c>
      <c r="C51" s="637" t="s">
        <v>149</v>
      </c>
      <c r="D51" s="999" t="s">
        <v>1005</v>
      </c>
      <c r="E51" s="1000"/>
      <c r="F51" s="1000"/>
      <c r="G51" s="1000"/>
      <c r="H51" s="1000"/>
      <c r="I51" s="1000"/>
      <c r="J51" s="1000"/>
      <c r="K51" s="1000"/>
      <c r="L51" s="1001"/>
      <c r="M51" s="602" t="s">
        <v>994</v>
      </c>
      <c r="N51" s="692" t="s">
        <v>128</v>
      </c>
      <c r="O51" s="655">
        <v>1</v>
      </c>
      <c r="P51" s="655">
        <v>1</v>
      </c>
      <c r="Q51" s="655">
        <v>1</v>
      </c>
      <c r="R51" s="655">
        <v>1</v>
      </c>
      <c r="S51" s="656">
        <f>SUM(O51:R51)</f>
        <v>4</v>
      </c>
      <c r="T51" s="657" t="s">
        <v>32</v>
      </c>
      <c r="U51" s="662"/>
      <c r="V51" s="663"/>
      <c r="W51" s="686"/>
      <c r="X51" s="386"/>
      <c r="Y51" s="386"/>
      <c r="Z51" s="386"/>
      <c r="AA51" s="386"/>
      <c r="AB51" s="386"/>
      <c r="AC51" s="386"/>
      <c r="AD51" s="386"/>
      <c r="AE51" s="386"/>
      <c r="AF51" s="386"/>
      <c r="AG51" s="386"/>
      <c r="AH51" s="386"/>
      <c r="AI51" s="386"/>
      <c r="AJ51" s="682"/>
      <c r="AK51" s="682"/>
      <c r="AL51" s="682"/>
      <c r="AM51" s="683"/>
      <c r="AO51" s="687"/>
      <c r="AP51" s="688"/>
      <c r="AQ51" s="688"/>
      <c r="AR51" s="688"/>
      <c r="AS51" s="688"/>
    </row>
    <row r="52" spans="1:2416" s="681" customFormat="1" ht="35.25" customHeight="1" outlineLevel="3" thickTop="1" thickBot="1" x14ac:dyDescent="0.3">
      <c r="A52" s="386"/>
      <c r="B52" s="460" t="s">
        <v>988</v>
      </c>
      <c r="C52" s="637" t="s">
        <v>682</v>
      </c>
      <c r="D52" s="999" t="s">
        <v>1006</v>
      </c>
      <c r="E52" s="1000"/>
      <c r="F52" s="1000"/>
      <c r="G52" s="1000"/>
      <c r="H52" s="1000"/>
      <c r="I52" s="1000"/>
      <c r="J52" s="1000"/>
      <c r="K52" s="1000"/>
      <c r="L52" s="1001"/>
      <c r="M52" s="602" t="s">
        <v>994</v>
      </c>
      <c r="N52" s="692" t="s">
        <v>128</v>
      </c>
      <c r="O52" s="713">
        <v>100</v>
      </c>
      <c r="P52" s="713"/>
      <c r="Q52" s="713"/>
      <c r="R52" s="713"/>
      <c r="S52" s="714">
        <v>100</v>
      </c>
      <c r="T52" s="657" t="s">
        <v>1468</v>
      </c>
      <c r="U52" s="662"/>
      <c r="V52" s="663"/>
      <c r="W52" s="686"/>
      <c r="X52" s="386"/>
      <c r="Y52" s="386"/>
      <c r="Z52" s="386"/>
      <c r="AA52" s="386"/>
      <c r="AB52" s="386"/>
      <c r="AC52" s="386"/>
      <c r="AD52" s="386"/>
      <c r="AE52" s="386"/>
      <c r="AF52" s="386"/>
      <c r="AG52" s="386"/>
      <c r="AH52" s="386"/>
      <c r="AI52" s="386"/>
      <c r="AJ52" s="682"/>
      <c r="AK52" s="682"/>
      <c r="AL52" s="682"/>
      <c r="AM52" s="683"/>
      <c r="AO52" s="687"/>
      <c r="AP52" s="688"/>
      <c r="AQ52" s="688"/>
      <c r="AR52" s="688"/>
      <c r="AS52" s="688"/>
    </row>
    <row r="53" spans="1:2416" s="681" customFormat="1" ht="35.25" customHeight="1" outlineLevel="3" thickTop="1" thickBot="1" x14ac:dyDescent="0.3">
      <c r="A53" s="386"/>
      <c r="B53" s="460" t="s">
        <v>988</v>
      </c>
      <c r="C53" s="637" t="s">
        <v>1973</v>
      </c>
      <c r="D53" s="999" t="s">
        <v>1974</v>
      </c>
      <c r="E53" s="1000"/>
      <c r="F53" s="1000"/>
      <c r="G53" s="1000"/>
      <c r="H53" s="1000"/>
      <c r="I53" s="1000"/>
      <c r="J53" s="1000"/>
      <c r="K53" s="1000"/>
      <c r="L53" s="1001"/>
      <c r="M53" s="602" t="s">
        <v>994</v>
      </c>
      <c r="N53" s="692" t="s">
        <v>128</v>
      </c>
      <c r="O53" s="713">
        <v>0</v>
      </c>
      <c r="P53" s="713">
        <v>100</v>
      </c>
      <c r="Q53" s="713"/>
      <c r="R53" s="713"/>
      <c r="S53" s="714">
        <v>100</v>
      </c>
      <c r="T53" s="657" t="s">
        <v>1468</v>
      </c>
      <c r="U53" s="662"/>
      <c r="V53" s="663"/>
      <c r="W53" s="686"/>
      <c r="X53" s="386"/>
      <c r="Y53" s="386"/>
      <c r="Z53" s="386"/>
      <c r="AA53" s="386"/>
      <c r="AB53" s="386"/>
      <c r="AC53" s="386"/>
      <c r="AD53" s="386"/>
      <c r="AE53" s="386"/>
      <c r="AF53" s="386"/>
      <c r="AG53" s="386"/>
      <c r="AH53" s="386"/>
      <c r="AI53" s="386"/>
      <c r="AJ53" s="682"/>
      <c r="AK53" s="682"/>
      <c r="AL53" s="682"/>
      <c r="AM53" s="683"/>
      <c r="AO53" s="687"/>
      <c r="AP53" s="688"/>
      <c r="AQ53" s="688"/>
      <c r="AR53" s="688"/>
      <c r="AS53" s="688"/>
    </row>
    <row r="54" spans="1:2416" s="681" customFormat="1" ht="35.25" customHeight="1" outlineLevel="3" thickTop="1" thickBot="1" x14ac:dyDescent="0.3">
      <c r="A54" s="386"/>
      <c r="B54" s="460"/>
      <c r="C54" s="637">
        <v>295</v>
      </c>
      <c r="D54" s="999" t="s">
        <v>1999</v>
      </c>
      <c r="E54" s="1000"/>
      <c r="F54" s="1000"/>
      <c r="G54" s="1000"/>
      <c r="H54" s="1000"/>
      <c r="I54" s="1000"/>
      <c r="J54" s="1000"/>
      <c r="K54" s="1000"/>
      <c r="L54" s="1001"/>
      <c r="M54" s="602" t="s">
        <v>994</v>
      </c>
      <c r="N54" s="692" t="s">
        <v>128</v>
      </c>
      <c r="O54" s="713">
        <v>0</v>
      </c>
      <c r="P54" s="713">
        <v>100</v>
      </c>
      <c r="Q54" s="713">
        <v>100</v>
      </c>
      <c r="R54" s="713">
        <v>100</v>
      </c>
      <c r="S54" s="714">
        <v>100</v>
      </c>
      <c r="T54" s="657" t="s">
        <v>1468</v>
      </c>
      <c r="U54" s="662"/>
      <c r="V54" s="663"/>
      <c r="W54" s="686"/>
      <c r="X54" s="386"/>
      <c r="Y54" s="386"/>
      <c r="Z54" s="386"/>
      <c r="AA54" s="386"/>
      <c r="AB54" s="386"/>
      <c r="AC54" s="386"/>
      <c r="AD54" s="386"/>
      <c r="AE54" s="386"/>
      <c r="AF54" s="386"/>
      <c r="AG54" s="386"/>
      <c r="AH54" s="386"/>
      <c r="AI54" s="386"/>
      <c r="AJ54" s="682"/>
      <c r="AK54" s="682"/>
      <c r="AL54" s="682"/>
      <c r="AM54" s="683"/>
      <c r="AO54" s="687"/>
      <c r="AP54" s="688"/>
      <c r="AQ54" s="688"/>
      <c r="AR54" s="688"/>
      <c r="AS54" s="688"/>
    </row>
    <row r="55" spans="1:2416" s="681" customFormat="1" ht="35.25" customHeight="1" outlineLevel="3" thickTop="1" thickBot="1" x14ac:dyDescent="0.3">
      <c r="A55" s="386"/>
      <c r="B55" s="460"/>
      <c r="C55" s="637">
        <v>296</v>
      </c>
      <c r="D55" s="999" t="s">
        <v>2000</v>
      </c>
      <c r="E55" s="1000"/>
      <c r="F55" s="1000"/>
      <c r="G55" s="1000"/>
      <c r="H55" s="1000"/>
      <c r="I55" s="1000"/>
      <c r="J55" s="1000"/>
      <c r="K55" s="1000"/>
      <c r="L55" s="1001"/>
      <c r="M55" s="602" t="s">
        <v>994</v>
      </c>
      <c r="N55" s="692" t="s">
        <v>128</v>
      </c>
      <c r="O55" s="713">
        <v>0</v>
      </c>
      <c r="P55" s="713">
        <v>1</v>
      </c>
      <c r="Q55" s="713"/>
      <c r="R55" s="713"/>
      <c r="S55" s="714">
        <v>1</v>
      </c>
      <c r="T55" s="657" t="s">
        <v>1468</v>
      </c>
      <c r="U55" s="662"/>
      <c r="V55" s="663"/>
      <c r="W55" s="686"/>
      <c r="X55" s="386"/>
      <c r="Y55" s="386"/>
      <c r="Z55" s="386"/>
      <c r="AA55" s="386"/>
      <c r="AB55" s="386"/>
      <c r="AC55" s="386"/>
      <c r="AD55" s="386"/>
      <c r="AE55" s="386"/>
      <c r="AF55" s="386"/>
      <c r="AG55" s="386"/>
      <c r="AH55" s="386"/>
      <c r="AI55" s="386"/>
      <c r="AJ55" s="682"/>
      <c r="AK55" s="682"/>
      <c r="AL55" s="682"/>
      <c r="AM55" s="683"/>
      <c r="AO55" s="687"/>
      <c r="AP55" s="688"/>
      <c r="AQ55" s="688"/>
      <c r="AR55" s="688"/>
      <c r="AS55" s="688"/>
    </row>
    <row r="56" spans="1:2416" s="677" customFormat="1" ht="54" customHeight="1" outlineLevel="1" thickTop="1" thickBot="1" x14ac:dyDescent="0.3">
      <c r="A56" s="386"/>
      <c r="B56" s="678" t="s">
        <v>1131</v>
      </c>
      <c r="C56" s="622" t="s">
        <v>137</v>
      </c>
      <c r="D56" s="913" t="s">
        <v>1945</v>
      </c>
      <c r="E56" s="913"/>
      <c r="F56" s="913"/>
      <c r="G56" s="913"/>
      <c r="H56" s="913"/>
      <c r="I56" s="913"/>
      <c r="J56" s="913"/>
      <c r="K56" s="913"/>
      <c r="L56" s="913"/>
      <c r="M56" s="913"/>
      <c r="N56" s="649"/>
      <c r="O56" s="650"/>
      <c r="P56" s="650"/>
      <c r="Q56" s="650"/>
      <c r="R56" s="650"/>
      <c r="S56" s="658"/>
      <c r="T56" s="651"/>
      <c r="U56" s="660"/>
      <c r="V56" s="661"/>
      <c r="W56" s="676"/>
      <c r="X56" s="386"/>
      <c r="Y56" s="386"/>
      <c r="Z56" s="386"/>
      <c r="AA56" s="386"/>
      <c r="AB56" s="386"/>
      <c r="AC56" s="386"/>
      <c r="AD56" s="386"/>
      <c r="AE56" s="386"/>
      <c r="AF56" s="386"/>
      <c r="AG56" s="386"/>
      <c r="AH56" s="386"/>
      <c r="AI56" s="386"/>
      <c r="AJ56" s="386"/>
      <c r="AK56" s="386"/>
      <c r="AL56" s="386"/>
      <c r="AM56" s="386"/>
      <c r="AN56" s="386"/>
      <c r="AO56" s="386"/>
      <c r="AP56" s="386"/>
      <c r="AQ56" s="386"/>
      <c r="AR56" s="386"/>
    </row>
    <row r="57" spans="1:2416" s="677" customFormat="1" ht="54" customHeight="1" outlineLevel="1" thickTop="1" thickBot="1" x14ac:dyDescent="0.3">
      <c r="A57" s="386"/>
      <c r="B57" s="678" t="s">
        <v>974</v>
      </c>
      <c r="C57" s="622" t="s">
        <v>1035</v>
      </c>
      <c r="D57" s="891" t="s">
        <v>969</v>
      </c>
      <c r="E57" s="892"/>
      <c r="F57" s="892"/>
      <c r="G57" s="893"/>
      <c r="H57" s="893"/>
      <c r="I57" s="892"/>
      <c r="J57" s="646" t="s">
        <v>1250</v>
      </c>
      <c r="K57" s="936" t="s">
        <v>1008</v>
      </c>
      <c r="L57" s="937"/>
      <c r="M57" s="627" t="s">
        <v>1379</v>
      </c>
      <c r="N57" s="649">
        <v>74</v>
      </c>
      <c r="O57" s="650">
        <v>80</v>
      </c>
      <c r="P57" s="650">
        <v>85</v>
      </c>
      <c r="Q57" s="650">
        <v>90</v>
      </c>
      <c r="R57" s="650">
        <v>100</v>
      </c>
      <c r="S57" s="649">
        <v>100</v>
      </c>
      <c r="T57" s="651" t="s">
        <v>1101</v>
      </c>
      <c r="U57" s="660"/>
      <c r="V57" s="661"/>
      <c r="W57" s="676"/>
      <c r="X57" s="386"/>
      <c r="Y57" s="386"/>
      <c r="Z57" s="386"/>
      <c r="AA57" s="386"/>
      <c r="AB57" s="386"/>
      <c r="AC57" s="386"/>
      <c r="AD57" s="386"/>
      <c r="AE57" s="386"/>
      <c r="AF57" s="386"/>
      <c r="AG57" s="386"/>
      <c r="AH57" s="386"/>
      <c r="AI57" s="386"/>
      <c r="AJ57" s="386"/>
      <c r="AK57" s="386"/>
      <c r="AL57" s="386"/>
      <c r="AM57" s="386"/>
      <c r="AN57" s="386"/>
      <c r="AO57" s="386"/>
      <c r="AP57" s="386"/>
      <c r="AQ57" s="386"/>
      <c r="AR57" s="386"/>
    </row>
    <row r="58" spans="1:2416" s="681" customFormat="1" ht="54" customHeight="1" outlineLevel="2" thickTop="1" thickBot="1" x14ac:dyDescent="0.3">
      <c r="A58" s="386"/>
      <c r="B58" s="680" t="s">
        <v>991</v>
      </c>
      <c r="C58" s="453" t="s">
        <v>762</v>
      </c>
      <c r="D58" s="862" t="s">
        <v>992</v>
      </c>
      <c r="E58" s="863"/>
      <c r="F58" s="679" t="s">
        <v>1007</v>
      </c>
      <c r="G58" s="864" t="s">
        <v>1271</v>
      </c>
      <c r="H58" s="865"/>
      <c r="I58" s="866" t="s">
        <v>1647</v>
      </c>
      <c r="J58" s="867"/>
      <c r="K58" s="867"/>
      <c r="L58" s="868"/>
      <c r="M58" s="603" t="s">
        <v>357</v>
      </c>
      <c r="N58" s="652">
        <f>IF(SUM(N59:N59)=0,"",AVERAGE(N59:N59))</f>
        <v>74</v>
      </c>
      <c r="O58" s="653">
        <f>IF(SUM(O59:O59)=0,"",AVERAGE(O59:O59))</f>
        <v>80</v>
      </c>
      <c r="P58" s="653">
        <f>IF(SUM(P59:P59)=0,"",AVERAGE(P59:P59))</f>
        <v>85</v>
      </c>
      <c r="Q58" s="653">
        <f>IF(SUM(Q59:Q59)=0,"",AVERAGE(Q59:Q59))</f>
        <v>90</v>
      </c>
      <c r="R58" s="653">
        <f>IF(SUM(R59:R59)=0,"",AVERAGE(R59:R59))</f>
        <v>100</v>
      </c>
      <c r="S58" s="652">
        <f>(R58)</f>
        <v>100</v>
      </c>
      <c r="T58" s="752" t="s">
        <v>1101</v>
      </c>
      <c r="U58" s="664"/>
      <c r="V58" s="665"/>
      <c r="W58" s="684"/>
      <c r="X58" s="386"/>
      <c r="Y58" s="386"/>
      <c r="Z58" s="386"/>
      <c r="AA58" s="386"/>
      <c r="AB58" s="386"/>
      <c r="AC58" s="386"/>
      <c r="AD58" s="386"/>
      <c r="AE58" s="386"/>
      <c r="AF58" s="386"/>
      <c r="AG58" s="386"/>
      <c r="AH58" s="386"/>
      <c r="AI58" s="386"/>
      <c r="AJ58" s="386"/>
      <c r="AK58" s="386"/>
      <c r="AL58" s="386"/>
      <c r="AM58" s="685"/>
      <c r="AO58" s="682"/>
      <c r="AP58" s="682"/>
      <c r="AQ58" s="682"/>
      <c r="AR58" s="682"/>
      <c r="AS58" s="682"/>
    </row>
    <row r="59" spans="1:2416" s="681" customFormat="1" ht="35.25" customHeight="1" outlineLevel="3" thickTop="1" thickBot="1" x14ac:dyDescent="0.3">
      <c r="A59" s="386"/>
      <c r="B59" s="460" t="s">
        <v>990</v>
      </c>
      <c r="C59" s="637" t="s">
        <v>615</v>
      </c>
      <c r="D59" s="899" t="s">
        <v>1472</v>
      </c>
      <c r="E59" s="900"/>
      <c r="F59" s="900"/>
      <c r="G59" s="900"/>
      <c r="H59" s="900"/>
      <c r="I59" s="900"/>
      <c r="J59" s="900"/>
      <c r="K59" s="900"/>
      <c r="L59" s="901"/>
      <c r="M59" s="602" t="s">
        <v>357</v>
      </c>
      <c r="N59" s="654">
        <v>74</v>
      </c>
      <c r="O59" s="655">
        <v>80</v>
      </c>
      <c r="P59" s="655">
        <v>85</v>
      </c>
      <c r="Q59" s="655">
        <v>90</v>
      </c>
      <c r="R59" s="655">
        <v>100</v>
      </c>
      <c r="S59" s="656">
        <f>(R59)</f>
        <v>100</v>
      </c>
      <c r="T59" s="657" t="s">
        <v>1101</v>
      </c>
      <c r="U59" s="662"/>
      <c r="V59" s="663"/>
      <c r="W59" s="686"/>
      <c r="X59" s="386"/>
      <c r="Y59" s="386"/>
      <c r="Z59" s="386"/>
      <c r="AA59" s="386"/>
      <c r="AB59" s="386"/>
      <c r="AC59" s="386"/>
      <c r="AD59" s="386"/>
      <c r="AE59" s="386"/>
      <c r="AF59" s="386"/>
      <c r="AG59" s="386"/>
      <c r="AH59" s="386"/>
      <c r="AI59" s="386"/>
      <c r="AJ59" s="682"/>
      <c r="AK59" s="682"/>
      <c r="AL59" s="682"/>
      <c r="AM59" s="683"/>
      <c r="AO59" s="687"/>
      <c r="AP59" s="688"/>
      <c r="AQ59" s="688"/>
      <c r="AR59" s="688"/>
      <c r="AS59" s="688"/>
    </row>
    <row r="60" spans="1:2416" s="673" customFormat="1" ht="66" customHeight="1" thickTop="1" thickBot="1" x14ac:dyDescent="0.3">
      <c r="A60" s="386"/>
      <c r="B60" s="674" t="s">
        <v>1012</v>
      </c>
      <c r="C60" s="675" t="s">
        <v>1010</v>
      </c>
      <c r="D60" s="929" t="s">
        <v>1946</v>
      </c>
      <c r="E60" s="929"/>
      <c r="F60" s="929"/>
      <c r="G60" s="929"/>
      <c r="H60" s="929"/>
      <c r="I60" s="929"/>
      <c r="J60" s="929"/>
      <c r="K60" s="929"/>
      <c r="L60" s="929"/>
      <c r="M60" s="929"/>
      <c r="N60" s="669"/>
      <c r="O60" s="669"/>
      <c r="P60" s="669"/>
      <c r="Q60" s="668"/>
      <c r="R60" s="669"/>
      <c r="S60" s="669"/>
      <c r="T60" s="669"/>
      <c r="U60" s="668"/>
      <c r="V60" s="669"/>
      <c r="W60" s="669"/>
      <c r="X60" s="386"/>
      <c r="Y60" s="386"/>
      <c r="Z60" s="386"/>
      <c r="AA60" s="386"/>
      <c r="AB60" s="386"/>
      <c r="AC60" s="386"/>
      <c r="AD60" s="386"/>
      <c r="AE60" s="670"/>
      <c r="AF60" s="671"/>
      <c r="AG60" s="671"/>
      <c r="AH60" s="671"/>
      <c r="AI60" s="671"/>
      <c r="AJ60" s="671"/>
      <c r="AK60" s="671"/>
      <c r="AL60" s="671"/>
      <c r="AM60" s="671"/>
      <c r="AN60" s="671"/>
      <c r="AO60" s="671"/>
      <c r="AP60" s="671"/>
      <c r="AQ60" s="671"/>
      <c r="AR60" s="671"/>
      <c r="AS60" s="671"/>
      <c r="AT60" s="671"/>
      <c r="AU60" s="671"/>
      <c r="AV60" s="671"/>
      <c r="AW60" s="671"/>
      <c r="AX60" s="671"/>
      <c r="AY60" s="671"/>
      <c r="AZ60" s="671"/>
      <c r="BA60" s="671"/>
      <c r="BB60" s="671"/>
      <c r="BC60" s="671"/>
      <c r="BD60" s="671"/>
      <c r="BE60" s="671"/>
      <c r="BF60" s="671"/>
      <c r="BG60" s="671"/>
      <c r="BH60" s="671"/>
      <c r="BI60" s="671"/>
      <c r="BJ60" s="671"/>
      <c r="BK60" s="671"/>
      <c r="BL60" s="671"/>
      <c r="BM60" s="671"/>
      <c r="BN60" s="671"/>
      <c r="BO60" s="671"/>
      <c r="BP60" s="671"/>
      <c r="BQ60" s="671"/>
      <c r="BR60" s="671"/>
      <c r="BS60" s="671"/>
      <c r="BT60" s="671"/>
      <c r="BU60" s="671"/>
      <c r="BV60" s="671"/>
      <c r="BW60" s="671"/>
      <c r="BX60" s="671"/>
      <c r="BY60" s="671"/>
      <c r="BZ60" s="671"/>
      <c r="CA60" s="671"/>
      <c r="CB60" s="671"/>
      <c r="CC60" s="671"/>
      <c r="CD60" s="671"/>
      <c r="CE60" s="671"/>
      <c r="CF60" s="671"/>
      <c r="CG60" s="671"/>
      <c r="CH60" s="671"/>
      <c r="CI60" s="672"/>
      <c r="CJ60" s="672"/>
      <c r="CK60" s="672"/>
      <c r="CL60" s="672"/>
      <c r="CM60" s="672"/>
      <c r="CN60" s="672"/>
      <c r="CO60" s="672"/>
      <c r="CP60" s="672"/>
      <c r="CQ60" s="672"/>
      <c r="CR60" s="672"/>
      <c r="CS60" s="672"/>
      <c r="CT60" s="672"/>
      <c r="CU60" s="672"/>
      <c r="CV60" s="672"/>
      <c r="CW60" s="672"/>
      <c r="CX60" s="672"/>
      <c r="CY60" s="672"/>
      <c r="CZ60" s="672"/>
      <c r="DA60" s="672"/>
      <c r="DB60" s="672"/>
      <c r="DC60" s="672"/>
      <c r="DD60" s="672"/>
      <c r="DE60" s="672"/>
      <c r="DF60" s="672"/>
      <c r="DG60" s="672"/>
      <c r="DH60" s="672"/>
      <c r="DI60" s="672"/>
      <c r="DJ60" s="672"/>
      <c r="DK60" s="672"/>
      <c r="DL60" s="672"/>
      <c r="DM60" s="672"/>
      <c r="DN60" s="672"/>
      <c r="DO60" s="672"/>
      <c r="DP60" s="672"/>
      <c r="DQ60" s="672"/>
      <c r="DR60" s="672"/>
      <c r="DS60" s="672"/>
      <c r="DT60" s="672"/>
      <c r="DU60" s="672"/>
      <c r="DV60" s="672"/>
      <c r="DW60" s="672"/>
      <c r="DX60" s="672"/>
      <c r="DY60" s="672"/>
      <c r="DZ60" s="672"/>
      <c r="EA60" s="672"/>
      <c r="EB60" s="672"/>
      <c r="EC60" s="672"/>
      <c r="ED60" s="672"/>
      <c r="EE60" s="672"/>
      <c r="EF60" s="672"/>
      <c r="EG60" s="672"/>
      <c r="EH60" s="672"/>
      <c r="EI60" s="672"/>
      <c r="EJ60" s="672"/>
      <c r="EK60" s="672"/>
      <c r="EL60" s="672"/>
      <c r="EM60" s="672"/>
      <c r="EN60" s="672"/>
      <c r="EO60" s="672"/>
      <c r="EP60" s="672"/>
      <c r="EQ60" s="672"/>
      <c r="ER60" s="672"/>
      <c r="ES60" s="672"/>
      <c r="ET60" s="672"/>
      <c r="EU60" s="672"/>
      <c r="EV60" s="672"/>
      <c r="EW60" s="672"/>
      <c r="EX60" s="672"/>
      <c r="EY60" s="672"/>
      <c r="EZ60" s="672"/>
      <c r="FA60" s="672"/>
      <c r="FB60" s="672"/>
      <c r="FC60" s="672"/>
      <c r="FD60" s="672"/>
      <c r="FE60" s="672"/>
      <c r="FF60" s="672"/>
      <c r="FG60" s="672"/>
      <c r="FH60" s="672"/>
      <c r="FI60" s="672"/>
      <c r="FJ60" s="672"/>
      <c r="FK60" s="672"/>
      <c r="FL60" s="672"/>
      <c r="FM60" s="672"/>
      <c r="FN60" s="672"/>
      <c r="FO60" s="672"/>
      <c r="FP60" s="672"/>
      <c r="FQ60" s="672"/>
      <c r="FR60" s="672"/>
      <c r="FS60" s="672"/>
      <c r="FT60" s="672"/>
      <c r="FU60" s="672"/>
      <c r="FV60" s="672"/>
      <c r="FW60" s="672"/>
      <c r="FX60" s="672"/>
      <c r="FY60" s="672"/>
      <c r="FZ60" s="672"/>
      <c r="GA60" s="672"/>
      <c r="GB60" s="672"/>
      <c r="GC60" s="672"/>
      <c r="GD60" s="672"/>
      <c r="GE60" s="672"/>
      <c r="GF60" s="672"/>
      <c r="GG60" s="672"/>
      <c r="GH60" s="672"/>
      <c r="GI60" s="672"/>
      <c r="GJ60" s="672"/>
      <c r="GK60" s="672"/>
      <c r="GL60" s="672"/>
      <c r="GM60" s="672"/>
      <c r="GN60" s="672"/>
      <c r="GO60" s="672"/>
      <c r="GP60" s="672"/>
      <c r="GQ60" s="672"/>
      <c r="GR60" s="672"/>
      <c r="GS60" s="672"/>
      <c r="GT60" s="672"/>
      <c r="GU60" s="672"/>
      <c r="GV60" s="672"/>
      <c r="GW60" s="672"/>
      <c r="GX60" s="672"/>
      <c r="GY60" s="672"/>
      <c r="GZ60" s="672"/>
      <c r="HA60" s="672"/>
      <c r="HB60" s="672"/>
      <c r="HC60" s="672"/>
      <c r="HD60" s="672"/>
      <c r="HE60" s="672"/>
      <c r="HF60" s="672"/>
      <c r="HG60" s="672"/>
      <c r="HH60" s="672"/>
      <c r="HI60" s="672"/>
      <c r="HJ60" s="672"/>
      <c r="HK60" s="672"/>
      <c r="HL60" s="672"/>
      <c r="HM60" s="672"/>
      <c r="HN60" s="672"/>
      <c r="HO60" s="672"/>
      <c r="HP60" s="672"/>
      <c r="HQ60" s="672"/>
      <c r="HR60" s="672"/>
      <c r="HS60" s="672"/>
      <c r="HT60" s="672"/>
      <c r="HU60" s="672"/>
      <c r="HV60" s="672"/>
      <c r="HW60" s="672"/>
      <c r="HX60" s="672"/>
      <c r="HY60" s="672"/>
      <c r="HZ60" s="672"/>
      <c r="IA60" s="672"/>
      <c r="IB60" s="672"/>
      <c r="IC60" s="672"/>
      <c r="ID60" s="672"/>
      <c r="IE60" s="672"/>
      <c r="IF60" s="672"/>
      <c r="IG60" s="672"/>
      <c r="IH60" s="672"/>
      <c r="II60" s="672"/>
      <c r="IJ60" s="672"/>
      <c r="IK60" s="672"/>
      <c r="IL60" s="672"/>
      <c r="IM60" s="672"/>
      <c r="IN60" s="672"/>
      <c r="IO60" s="672"/>
      <c r="IP60" s="672"/>
      <c r="IQ60" s="672"/>
      <c r="IR60" s="672"/>
      <c r="IS60" s="672"/>
      <c r="IT60" s="672"/>
      <c r="IU60" s="672"/>
      <c r="IV60" s="672"/>
      <c r="IW60" s="672"/>
      <c r="IX60" s="672"/>
      <c r="IY60" s="672"/>
      <c r="IZ60" s="672"/>
      <c r="JA60" s="672"/>
      <c r="JB60" s="672"/>
      <c r="JC60" s="672"/>
      <c r="JD60" s="672"/>
      <c r="JE60" s="672"/>
      <c r="JF60" s="672"/>
      <c r="JG60" s="672"/>
      <c r="JH60" s="672"/>
      <c r="JI60" s="672"/>
      <c r="JJ60" s="672"/>
      <c r="JK60" s="672"/>
      <c r="JL60" s="672"/>
      <c r="JM60" s="672"/>
      <c r="JN60" s="672"/>
      <c r="JO60" s="672"/>
      <c r="JP60" s="672"/>
      <c r="JQ60" s="672"/>
      <c r="JR60" s="672"/>
      <c r="JS60" s="672"/>
      <c r="JT60" s="672"/>
      <c r="JU60" s="672"/>
      <c r="JV60" s="672"/>
      <c r="JW60" s="672"/>
      <c r="JX60" s="672"/>
      <c r="JY60" s="672"/>
      <c r="JZ60" s="672"/>
      <c r="KA60" s="672"/>
      <c r="KB60" s="672"/>
      <c r="KC60" s="672"/>
      <c r="KD60" s="672"/>
      <c r="KE60" s="672"/>
      <c r="KF60" s="672"/>
      <c r="KG60" s="672"/>
      <c r="KH60" s="672"/>
      <c r="KI60" s="672"/>
      <c r="KJ60" s="672"/>
      <c r="KK60" s="672"/>
      <c r="KL60" s="672"/>
      <c r="KM60" s="672"/>
      <c r="KN60" s="672"/>
      <c r="KO60" s="672"/>
      <c r="KP60" s="672"/>
      <c r="KQ60" s="672"/>
      <c r="KR60" s="672"/>
      <c r="KS60" s="672"/>
      <c r="KT60" s="672"/>
      <c r="KU60" s="672"/>
      <c r="KV60" s="672"/>
      <c r="KW60" s="672"/>
      <c r="KX60" s="672"/>
      <c r="KY60" s="672"/>
      <c r="KZ60" s="672"/>
      <c r="LA60" s="672"/>
      <c r="LB60" s="672"/>
      <c r="LC60" s="672"/>
      <c r="LD60" s="672"/>
      <c r="LE60" s="672"/>
      <c r="LF60" s="672"/>
      <c r="LG60" s="672"/>
      <c r="LH60" s="672"/>
      <c r="LI60" s="672"/>
      <c r="LJ60" s="672"/>
      <c r="LK60" s="672"/>
      <c r="LL60" s="672"/>
      <c r="LM60" s="672"/>
      <c r="LN60" s="672"/>
      <c r="LO60" s="672"/>
      <c r="LP60" s="672"/>
      <c r="LQ60" s="672"/>
      <c r="LR60" s="672"/>
      <c r="LS60" s="672"/>
      <c r="LT60" s="672"/>
      <c r="LU60" s="672"/>
      <c r="LV60" s="672"/>
      <c r="LW60" s="672"/>
      <c r="LX60" s="672"/>
      <c r="LY60" s="672"/>
      <c r="LZ60" s="672"/>
      <c r="MA60" s="672"/>
      <c r="MB60" s="672"/>
      <c r="MC60" s="672"/>
      <c r="MD60" s="672"/>
      <c r="ME60" s="672"/>
      <c r="MF60" s="672"/>
      <c r="MG60" s="672"/>
      <c r="MH60" s="672"/>
      <c r="MI60" s="672"/>
      <c r="MJ60" s="672"/>
      <c r="MK60" s="672"/>
      <c r="ML60" s="672"/>
      <c r="MM60" s="672"/>
      <c r="MN60" s="672"/>
      <c r="MO60" s="672"/>
      <c r="MP60" s="672"/>
      <c r="MQ60" s="672"/>
      <c r="MR60" s="672"/>
      <c r="MS60" s="672"/>
      <c r="MT60" s="672"/>
      <c r="MU60" s="672"/>
      <c r="MV60" s="672"/>
      <c r="MW60" s="672"/>
      <c r="MX60" s="672"/>
      <c r="MY60" s="672"/>
      <c r="MZ60" s="672"/>
      <c r="NA60" s="672"/>
      <c r="NB60" s="672"/>
      <c r="NC60" s="672"/>
      <c r="ND60" s="672"/>
      <c r="NE60" s="672"/>
      <c r="NF60" s="672"/>
      <c r="NG60" s="672"/>
      <c r="NH60" s="672"/>
      <c r="NI60" s="672"/>
      <c r="NJ60" s="672"/>
      <c r="NK60" s="672"/>
      <c r="NL60" s="672"/>
      <c r="NM60" s="672"/>
      <c r="NN60" s="672"/>
      <c r="NO60" s="672"/>
      <c r="NP60" s="672"/>
      <c r="NQ60" s="672"/>
      <c r="NR60" s="672"/>
      <c r="NS60" s="672"/>
      <c r="NT60" s="672"/>
      <c r="NU60" s="672"/>
      <c r="NV60" s="672"/>
      <c r="NW60" s="672"/>
      <c r="NX60" s="672"/>
      <c r="NY60" s="672"/>
      <c r="NZ60" s="672"/>
      <c r="OA60" s="672"/>
      <c r="OB60" s="672"/>
      <c r="OC60" s="672"/>
      <c r="OD60" s="672"/>
      <c r="OE60" s="672"/>
      <c r="OF60" s="672"/>
      <c r="OG60" s="672"/>
      <c r="OH60" s="672"/>
      <c r="OI60" s="672"/>
      <c r="OJ60" s="672"/>
      <c r="OK60" s="672"/>
      <c r="OL60" s="672"/>
      <c r="OM60" s="672"/>
      <c r="ON60" s="672"/>
      <c r="OO60" s="672"/>
      <c r="OP60" s="672"/>
      <c r="OQ60" s="672"/>
      <c r="OR60" s="672"/>
      <c r="OS60" s="672"/>
      <c r="OT60" s="672"/>
      <c r="OU60" s="672"/>
      <c r="OV60" s="672"/>
      <c r="OW60" s="672"/>
      <c r="OX60" s="672"/>
      <c r="OY60" s="672"/>
      <c r="OZ60" s="672"/>
      <c r="PA60" s="672"/>
      <c r="PB60" s="672"/>
      <c r="PC60" s="672"/>
      <c r="PD60" s="672"/>
      <c r="PE60" s="672"/>
      <c r="PF60" s="672"/>
      <c r="PG60" s="672"/>
      <c r="PH60" s="672"/>
      <c r="PI60" s="672"/>
      <c r="PJ60" s="672"/>
      <c r="PK60" s="672"/>
      <c r="PL60" s="672"/>
      <c r="PM60" s="672"/>
      <c r="PN60" s="672"/>
      <c r="PO60" s="672"/>
      <c r="PP60" s="672"/>
      <c r="PQ60" s="672"/>
      <c r="PR60" s="672"/>
      <c r="PS60" s="672"/>
      <c r="PT60" s="672"/>
      <c r="PU60" s="672"/>
      <c r="PV60" s="672"/>
      <c r="PW60" s="672"/>
      <c r="PX60" s="672"/>
      <c r="PY60" s="672"/>
      <c r="PZ60" s="672"/>
      <c r="QA60" s="672"/>
      <c r="QB60" s="672"/>
      <c r="QC60" s="672"/>
      <c r="QD60" s="672"/>
      <c r="QE60" s="672"/>
      <c r="QF60" s="672"/>
      <c r="QG60" s="672"/>
      <c r="QH60" s="672"/>
      <c r="QI60" s="672"/>
      <c r="QJ60" s="672"/>
      <c r="QK60" s="672"/>
      <c r="QL60" s="672"/>
      <c r="QM60" s="672"/>
      <c r="QN60" s="672"/>
      <c r="QO60" s="672"/>
      <c r="QP60" s="672"/>
      <c r="QQ60" s="672"/>
      <c r="QR60" s="672"/>
      <c r="QS60" s="672"/>
      <c r="QT60" s="672"/>
      <c r="QU60" s="672"/>
      <c r="QV60" s="672"/>
      <c r="QW60" s="672"/>
      <c r="QX60" s="672"/>
      <c r="QY60" s="672"/>
      <c r="QZ60" s="672"/>
      <c r="RA60" s="672"/>
      <c r="RB60" s="672"/>
      <c r="RC60" s="672"/>
      <c r="RD60" s="672"/>
      <c r="RE60" s="672"/>
      <c r="RF60" s="672"/>
      <c r="RG60" s="672"/>
      <c r="RH60" s="672"/>
      <c r="RI60" s="672"/>
      <c r="RJ60" s="672"/>
      <c r="RK60" s="672"/>
      <c r="RL60" s="672"/>
      <c r="RM60" s="672"/>
      <c r="RN60" s="672"/>
      <c r="RO60" s="672"/>
      <c r="RP60" s="672"/>
      <c r="RQ60" s="672"/>
      <c r="RR60" s="672"/>
      <c r="RS60" s="672"/>
      <c r="RT60" s="672"/>
      <c r="RU60" s="672"/>
      <c r="RV60" s="672"/>
      <c r="RW60" s="672"/>
      <c r="RX60" s="672"/>
      <c r="RY60" s="672"/>
      <c r="RZ60" s="672"/>
      <c r="SA60" s="672"/>
      <c r="SB60" s="672"/>
      <c r="SC60" s="672"/>
      <c r="SD60" s="672"/>
      <c r="SE60" s="672"/>
      <c r="SF60" s="672"/>
      <c r="SG60" s="672"/>
      <c r="SH60" s="672"/>
      <c r="SI60" s="672"/>
      <c r="SJ60" s="672"/>
      <c r="SK60" s="672"/>
      <c r="SL60" s="672"/>
      <c r="SM60" s="672"/>
      <c r="SN60" s="672"/>
      <c r="SO60" s="672"/>
      <c r="SP60" s="672"/>
      <c r="SQ60" s="672"/>
      <c r="SR60" s="672"/>
      <c r="SS60" s="672"/>
      <c r="ST60" s="672"/>
      <c r="SU60" s="672"/>
      <c r="SV60" s="672"/>
      <c r="SW60" s="672"/>
      <c r="SX60" s="672"/>
      <c r="SY60" s="672"/>
      <c r="SZ60" s="672"/>
      <c r="TA60" s="672"/>
      <c r="TB60" s="672"/>
      <c r="TC60" s="672"/>
      <c r="TD60" s="672"/>
      <c r="TE60" s="672"/>
      <c r="TF60" s="672"/>
      <c r="TG60" s="672"/>
      <c r="TH60" s="672"/>
      <c r="TI60" s="672"/>
      <c r="TJ60" s="672"/>
      <c r="TK60" s="672"/>
      <c r="TL60" s="672"/>
      <c r="TM60" s="672"/>
      <c r="TN60" s="672"/>
      <c r="TO60" s="672"/>
      <c r="TP60" s="672"/>
      <c r="TQ60" s="672"/>
      <c r="TR60" s="672"/>
      <c r="TS60" s="672"/>
      <c r="TT60" s="672"/>
      <c r="TU60" s="672"/>
      <c r="TV60" s="672"/>
      <c r="TW60" s="672"/>
      <c r="TX60" s="672"/>
      <c r="TY60" s="672"/>
      <c r="TZ60" s="672"/>
      <c r="UA60" s="672"/>
      <c r="UB60" s="672"/>
      <c r="UC60" s="672"/>
      <c r="UD60" s="672"/>
      <c r="UE60" s="672"/>
      <c r="UF60" s="672"/>
      <c r="UG60" s="672"/>
      <c r="UH60" s="672"/>
      <c r="UI60" s="672"/>
      <c r="UJ60" s="672"/>
      <c r="UK60" s="672"/>
      <c r="UL60" s="672"/>
      <c r="UM60" s="672"/>
      <c r="UN60" s="672"/>
      <c r="UO60" s="672"/>
      <c r="UP60" s="672"/>
      <c r="UQ60" s="672"/>
      <c r="UR60" s="672"/>
      <c r="US60" s="672"/>
      <c r="UT60" s="672"/>
      <c r="UU60" s="672"/>
      <c r="UV60" s="672"/>
      <c r="UW60" s="672"/>
      <c r="UX60" s="672"/>
      <c r="UY60" s="672"/>
      <c r="UZ60" s="672"/>
      <c r="VA60" s="672"/>
      <c r="VB60" s="672"/>
      <c r="VC60" s="672"/>
      <c r="VD60" s="672"/>
      <c r="VE60" s="672"/>
      <c r="VF60" s="672"/>
      <c r="VG60" s="672"/>
      <c r="VH60" s="672"/>
      <c r="VI60" s="672"/>
      <c r="VJ60" s="672"/>
      <c r="VK60" s="672"/>
      <c r="VL60" s="672"/>
      <c r="VM60" s="672"/>
      <c r="VN60" s="672"/>
      <c r="VO60" s="672"/>
      <c r="VP60" s="672"/>
      <c r="VQ60" s="672"/>
      <c r="VR60" s="672"/>
      <c r="VS60" s="672"/>
      <c r="VT60" s="672"/>
      <c r="VU60" s="672"/>
      <c r="VV60" s="672"/>
      <c r="VW60" s="672"/>
      <c r="VX60" s="672"/>
      <c r="VY60" s="672"/>
      <c r="VZ60" s="672"/>
      <c r="WA60" s="672"/>
      <c r="WB60" s="672"/>
      <c r="WC60" s="672"/>
      <c r="WD60" s="672"/>
      <c r="WE60" s="672"/>
      <c r="WF60" s="672"/>
      <c r="WG60" s="672"/>
      <c r="WH60" s="672"/>
      <c r="WI60" s="672"/>
      <c r="WJ60" s="672"/>
      <c r="WK60" s="672"/>
      <c r="WL60" s="672"/>
      <c r="WM60" s="672"/>
      <c r="WN60" s="672"/>
      <c r="WO60" s="672"/>
      <c r="WP60" s="672"/>
      <c r="WQ60" s="672"/>
      <c r="WR60" s="672"/>
      <c r="WS60" s="672"/>
      <c r="WT60" s="672"/>
      <c r="WU60" s="672"/>
      <c r="WV60" s="672"/>
      <c r="WW60" s="672"/>
      <c r="WX60" s="672"/>
      <c r="WY60" s="672"/>
      <c r="WZ60" s="672"/>
      <c r="XA60" s="672"/>
      <c r="XB60" s="672"/>
      <c r="XC60" s="672"/>
      <c r="XD60" s="672"/>
      <c r="XE60" s="672"/>
      <c r="XF60" s="672"/>
      <c r="XG60" s="672"/>
      <c r="XH60" s="672"/>
      <c r="XI60" s="672"/>
      <c r="XJ60" s="672"/>
      <c r="XK60" s="672"/>
      <c r="XL60" s="672"/>
      <c r="XM60" s="672"/>
      <c r="XN60" s="672"/>
      <c r="XO60" s="672"/>
      <c r="XP60" s="672"/>
      <c r="XQ60" s="672"/>
      <c r="XR60" s="672"/>
      <c r="XS60" s="672"/>
      <c r="XT60" s="672"/>
      <c r="XU60" s="672"/>
      <c r="XV60" s="672"/>
      <c r="XW60" s="672"/>
      <c r="XX60" s="672"/>
      <c r="XY60" s="672"/>
      <c r="XZ60" s="672"/>
      <c r="YA60" s="672"/>
      <c r="YB60" s="672"/>
      <c r="YC60" s="672"/>
      <c r="YD60" s="672"/>
      <c r="YE60" s="672"/>
      <c r="YF60" s="672"/>
      <c r="YG60" s="672"/>
      <c r="YH60" s="672"/>
      <c r="YI60" s="672"/>
      <c r="YJ60" s="672"/>
      <c r="YK60" s="672"/>
      <c r="YL60" s="672"/>
      <c r="YM60" s="672"/>
      <c r="YN60" s="672"/>
      <c r="YO60" s="672"/>
      <c r="YP60" s="672"/>
      <c r="YQ60" s="672"/>
      <c r="YR60" s="672"/>
      <c r="YS60" s="672"/>
      <c r="YT60" s="672"/>
      <c r="YU60" s="672"/>
      <c r="YV60" s="672"/>
      <c r="YW60" s="672"/>
      <c r="YX60" s="672"/>
      <c r="YY60" s="672"/>
      <c r="YZ60" s="672"/>
      <c r="ZA60" s="672"/>
      <c r="ZB60" s="672"/>
      <c r="ZC60" s="672"/>
      <c r="ZD60" s="672"/>
      <c r="ZE60" s="672"/>
      <c r="ZF60" s="672"/>
      <c r="ZG60" s="672"/>
      <c r="ZH60" s="672"/>
      <c r="ZI60" s="672"/>
      <c r="ZJ60" s="672"/>
      <c r="ZK60" s="672"/>
      <c r="ZL60" s="672"/>
      <c r="ZM60" s="672"/>
      <c r="ZN60" s="672"/>
      <c r="ZO60" s="672"/>
      <c r="ZP60" s="672"/>
      <c r="ZQ60" s="672"/>
      <c r="ZR60" s="672"/>
      <c r="ZS60" s="672"/>
      <c r="ZT60" s="672"/>
      <c r="ZU60" s="672"/>
      <c r="ZV60" s="672"/>
      <c r="ZW60" s="672"/>
      <c r="ZX60" s="672"/>
      <c r="ZY60" s="672"/>
      <c r="ZZ60" s="672"/>
      <c r="AAA60" s="672"/>
      <c r="AAB60" s="672"/>
      <c r="AAC60" s="672"/>
      <c r="AAD60" s="672"/>
      <c r="AAE60" s="672"/>
      <c r="AAF60" s="672"/>
      <c r="AAG60" s="672"/>
      <c r="AAH60" s="672"/>
      <c r="AAI60" s="672"/>
      <c r="AAJ60" s="672"/>
      <c r="AAK60" s="672"/>
      <c r="AAL60" s="672"/>
      <c r="AAM60" s="672"/>
      <c r="AAN60" s="672"/>
      <c r="AAO60" s="672"/>
      <c r="AAP60" s="672"/>
      <c r="AAQ60" s="672"/>
      <c r="AAR60" s="672"/>
      <c r="AAS60" s="672"/>
      <c r="AAT60" s="672"/>
      <c r="AAU60" s="672"/>
      <c r="AAV60" s="672"/>
      <c r="AAW60" s="672"/>
      <c r="AAX60" s="672"/>
      <c r="AAY60" s="672"/>
      <c r="AAZ60" s="672"/>
      <c r="ABA60" s="672"/>
      <c r="ABB60" s="672"/>
      <c r="ABC60" s="672"/>
      <c r="ABD60" s="672"/>
      <c r="ABE60" s="672"/>
      <c r="ABF60" s="672"/>
      <c r="ABG60" s="672"/>
      <c r="ABH60" s="672"/>
      <c r="ABI60" s="672"/>
      <c r="ABJ60" s="672"/>
      <c r="ABK60" s="672"/>
      <c r="ABL60" s="672"/>
      <c r="ABM60" s="672"/>
      <c r="ABN60" s="672"/>
      <c r="ABO60" s="672"/>
      <c r="ABP60" s="672"/>
      <c r="ABQ60" s="672"/>
      <c r="ABR60" s="672"/>
      <c r="ABS60" s="672"/>
      <c r="ABT60" s="672"/>
      <c r="ABU60" s="672"/>
      <c r="ABV60" s="672"/>
      <c r="ABW60" s="672"/>
      <c r="ABX60" s="672"/>
      <c r="ABY60" s="672"/>
      <c r="ABZ60" s="672"/>
      <c r="ACA60" s="672"/>
      <c r="ACB60" s="672"/>
      <c r="ACC60" s="672"/>
      <c r="ACD60" s="672"/>
      <c r="ACE60" s="672"/>
      <c r="ACF60" s="672"/>
      <c r="ACG60" s="672"/>
      <c r="ACH60" s="672"/>
      <c r="ACI60" s="672"/>
      <c r="ACJ60" s="672"/>
      <c r="ACK60" s="672"/>
      <c r="ACL60" s="672"/>
      <c r="ACM60" s="672"/>
      <c r="ACN60" s="672"/>
      <c r="ACO60" s="672"/>
      <c r="ACP60" s="672"/>
      <c r="ACQ60" s="672"/>
      <c r="ACR60" s="672"/>
      <c r="ACS60" s="672"/>
      <c r="ACT60" s="672"/>
      <c r="ACU60" s="672"/>
      <c r="ACV60" s="672"/>
      <c r="ACW60" s="672"/>
      <c r="ACX60" s="672"/>
      <c r="ACY60" s="672"/>
      <c r="ACZ60" s="672"/>
      <c r="ADA60" s="672"/>
      <c r="ADB60" s="672"/>
      <c r="ADC60" s="672"/>
      <c r="ADD60" s="672"/>
      <c r="ADE60" s="672"/>
      <c r="ADF60" s="672"/>
      <c r="ADG60" s="672"/>
      <c r="ADH60" s="672"/>
      <c r="ADI60" s="672"/>
      <c r="ADJ60" s="672"/>
      <c r="ADK60" s="672"/>
      <c r="ADL60" s="672"/>
      <c r="ADM60" s="672"/>
      <c r="ADN60" s="672"/>
      <c r="ADO60" s="672"/>
      <c r="ADP60" s="672"/>
      <c r="ADQ60" s="672"/>
      <c r="ADR60" s="672"/>
      <c r="ADS60" s="672"/>
      <c r="ADT60" s="672"/>
      <c r="ADU60" s="672"/>
      <c r="ADV60" s="672"/>
      <c r="ADW60" s="672"/>
      <c r="ADX60" s="672"/>
      <c r="ADY60" s="672"/>
      <c r="ADZ60" s="672"/>
      <c r="AEA60" s="672"/>
      <c r="AEB60" s="672"/>
      <c r="AEC60" s="672"/>
      <c r="AED60" s="672"/>
      <c r="AEE60" s="672"/>
      <c r="AEF60" s="672"/>
      <c r="AEG60" s="672"/>
      <c r="AEH60" s="672"/>
      <c r="AEI60" s="672"/>
      <c r="AEJ60" s="672"/>
      <c r="AEK60" s="672"/>
      <c r="AEL60" s="672"/>
      <c r="AEM60" s="672"/>
      <c r="AEN60" s="672"/>
      <c r="AEO60" s="672"/>
      <c r="AEP60" s="672"/>
      <c r="AEQ60" s="672"/>
      <c r="AER60" s="672"/>
      <c r="AES60" s="672"/>
      <c r="AET60" s="672"/>
      <c r="AEU60" s="672"/>
      <c r="AEV60" s="672"/>
      <c r="AEW60" s="672"/>
      <c r="AEX60" s="672"/>
      <c r="AEY60" s="672"/>
      <c r="AEZ60" s="672"/>
      <c r="AFA60" s="672"/>
      <c r="AFB60" s="672"/>
      <c r="AFC60" s="672"/>
      <c r="AFD60" s="672"/>
      <c r="AFE60" s="672"/>
      <c r="AFF60" s="672"/>
      <c r="AFG60" s="672"/>
      <c r="AFH60" s="672"/>
      <c r="AFI60" s="672"/>
      <c r="AFJ60" s="672"/>
      <c r="AFK60" s="672"/>
      <c r="AFL60" s="672"/>
      <c r="AFM60" s="672"/>
      <c r="AFN60" s="672"/>
      <c r="AFO60" s="672"/>
      <c r="AFP60" s="672"/>
      <c r="AFQ60" s="672"/>
      <c r="AFR60" s="672"/>
      <c r="AFS60" s="672"/>
      <c r="AFT60" s="672"/>
      <c r="AFU60" s="672"/>
      <c r="AFV60" s="672"/>
      <c r="AFW60" s="672"/>
      <c r="AFX60" s="672"/>
      <c r="AFY60" s="672"/>
      <c r="AFZ60" s="672"/>
      <c r="AGA60" s="672"/>
      <c r="AGB60" s="672"/>
      <c r="AGC60" s="672"/>
      <c r="AGD60" s="672"/>
      <c r="AGE60" s="672"/>
      <c r="AGF60" s="672"/>
      <c r="AGG60" s="672"/>
      <c r="AGH60" s="672"/>
      <c r="AGI60" s="672"/>
      <c r="AGJ60" s="672"/>
      <c r="AGK60" s="672"/>
      <c r="AGL60" s="672"/>
      <c r="AGM60" s="672"/>
      <c r="AGN60" s="672"/>
      <c r="AGO60" s="672"/>
      <c r="AGP60" s="672"/>
      <c r="AGQ60" s="672"/>
      <c r="AGR60" s="672"/>
      <c r="AGS60" s="672"/>
      <c r="AGT60" s="672"/>
      <c r="AGU60" s="672"/>
      <c r="AGV60" s="672"/>
      <c r="AGW60" s="672"/>
      <c r="AGX60" s="672"/>
      <c r="AGY60" s="672"/>
      <c r="AGZ60" s="672"/>
      <c r="AHA60" s="672"/>
      <c r="AHB60" s="672"/>
      <c r="AHC60" s="672"/>
      <c r="AHD60" s="672"/>
      <c r="AHE60" s="672"/>
      <c r="AHF60" s="672"/>
      <c r="AHG60" s="672"/>
      <c r="AHH60" s="672"/>
      <c r="AHI60" s="672"/>
      <c r="AHJ60" s="672"/>
      <c r="AHK60" s="672"/>
      <c r="AHL60" s="672"/>
      <c r="AHM60" s="672"/>
      <c r="AHN60" s="672"/>
      <c r="AHO60" s="672"/>
      <c r="AHP60" s="672"/>
      <c r="AHQ60" s="672"/>
      <c r="AHR60" s="672"/>
      <c r="AHS60" s="672"/>
      <c r="AHT60" s="672"/>
      <c r="AHU60" s="672"/>
      <c r="AHV60" s="672"/>
      <c r="AHW60" s="672"/>
      <c r="AHX60" s="672"/>
      <c r="AHY60" s="672"/>
      <c r="AHZ60" s="672"/>
      <c r="AIA60" s="672"/>
      <c r="AIB60" s="672"/>
      <c r="AIC60" s="672"/>
      <c r="AID60" s="672"/>
      <c r="AIE60" s="672"/>
      <c r="AIF60" s="672"/>
      <c r="AIG60" s="672"/>
      <c r="AIH60" s="672"/>
      <c r="AII60" s="672"/>
      <c r="AIJ60" s="672"/>
      <c r="AIK60" s="672"/>
      <c r="AIL60" s="672"/>
      <c r="AIM60" s="672"/>
      <c r="AIN60" s="672"/>
      <c r="AIO60" s="672"/>
      <c r="AIP60" s="672"/>
      <c r="AIQ60" s="672"/>
      <c r="AIR60" s="672"/>
      <c r="AIS60" s="672"/>
      <c r="AIT60" s="672"/>
      <c r="AIU60" s="672"/>
      <c r="AIV60" s="672"/>
      <c r="AIW60" s="672"/>
      <c r="AIX60" s="672"/>
      <c r="AIY60" s="672"/>
      <c r="AIZ60" s="672"/>
      <c r="AJA60" s="672"/>
      <c r="AJB60" s="672"/>
      <c r="AJC60" s="672"/>
      <c r="AJD60" s="672"/>
      <c r="AJE60" s="672"/>
      <c r="AJF60" s="672"/>
      <c r="AJG60" s="672"/>
      <c r="AJH60" s="672"/>
      <c r="AJI60" s="672"/>
      <c r="AJJ60" s="672"/>
      <c r="AJK60" s="672"/>
      <c r="AJL60" s="672"/>
      <c r="AJM60" s="672"/>
      <c r="AJN60" s="672"/>
      <c r="AJO60" s="672"/>
      <c r="AJP60" s="672"/>
      <c r="AJQ60" s="672"/>
      <c r="AJR60" s="672"/>
      <c r="AJS60" s="672"/>
      <c r="AJT60" s="672"/>
      <c r="AJU60" s="672"/>
      <c r="AJV60" s="672"/>
      <c r="AJW60" s="672"/>
      <c r="AJX60" s="672"/>
      <c r="AJY60" s="672"/>
      <c r="AJZ60" s="672"/>
      <c r="AKA60" s="672"/>
      <c r="AKB60" s="672"/>
      <c r="AKC60" s="672"/>
      <c r="AKD60" s="672"/>
      <c r="AKE60" s="672"/>
      <c r="AKF60" s="672"/>
      <c r="AKG60" s="672"/>
      <c r="AKH60" s="672"/>
      <c r="AKI60" s="672"/>
      <c r="AKJ60" s="672"/>
      <c r="AKK60" s="672"/>
      <c r="AKL60" s="672"/>
      <c r="AKM60" s="672"/>
      <c r="AKN60" s="672"/>
      <c r="AKO60" s="672"/>
      <c r="AKP60" s="672"/>
      <c r="AKQ60" s="672"/>
      <c r="AKR60" s="672"/>
      <c r="AKS60" s="672"/>
      <c r="AKT60" s="672"/>
      <c r="AKU60" s="672"/>
      <c r="AKV60" s="672"/>
      <c r="AKW60" s="672"/>
      <c r="AKX60" s="672"/>
      <c r="AKY60" s="672"/>
      <c r="AKZ60" s="672"/>
      <c r="ALA60" s="672"/>
      <c r="ALB60" s="672"/>
      <c r="ALC60" s="672"/>
      <c r="ALD60" s="672"/>
      <c r="ALE60" s="672"/>
      <c r="ALF60" s="672"/>
      <c r="ALG60" s="672"/>
      <c r="ALH60" s="672"/>
      <c r="ALI60" s="672"/>
      <c r="ALJ60" s="672"/>
      <c r="ALK60" s="672"/>
      <c r="ALL60" s="672"/>
      <c r="ALM60" s="672"/>
      <c r="ALN60" s="672"/>
      <c r="ALO60" s="672"/>
      <c r="ALP60" s="672"/>
      <c r="ALQ60" s="672"/>
      <c r="ALR60" s="672"/>
      <c r="ALS60" s="672"/>
      <c r="ALT60" s="672"/>
      <c r="ALU60" s="672"/>
      <c r="ALV60" s="672"/>
      <c r="ALW60" s="672"/>
      <c r="ALX60" s="672"/>
      <c r="ALY60" s="672"/>
      <c r="ALZ60" s="672"/>
      <c r="AMA60" s="672"/>
      <c r="AMB60" s="672"/>
      <c r="AMC60" s="672"/>
      <c r="AMD60" s="672"/>
      <c r="AME60" s="672"/>
      <c r="AMF60" s="672"/>
      <c r="AMG60" s="672"/>
      <c r="AMH60" s="672"/>
      <c r="AMI60" s="672"/>
      <c r="AMJ60" s="672"/>
      <c r="AMK60" s="672"/>
      <c r="AML60" s="672"/>
      <c r="AMM60" s="672"/>
      <c r="AMN60" s="672"/>
      <c r="AMO60" s="672"/>
      <c r="AMP60" s="672"/>
      <c r="AMQ60" s="672"/>
      <c r="AMR60" s="672"/>
      <c r="AMS60" s="672"/>
      <c r="AMT60" s="672"/>
      <c r="AMU60" s="672"/>
      <c r="AMV60" s="672"/>
      <c r="AMW60" s="672"/>
      <c r="AMX60" s="672"/>
      <c r="AMY60" s="672"/>
      <c r="AMZ60" s="672"/>
      <c r="ANA60" s="672"/>
      <c r="ANB60" s="672"/>
      <c r="ANC60" s="672"/>
      <c r="AND60" s="672"/>
      <c r="ANE60" s="672"/>
      <c r="ANF60" s="672"/>
      <c r="ANG60" s="672"/>
      <c r="ANH60" s="672"/>
      <c r="ANI60" s="672"/>
      <c r="ANJ60" s="672"/>
      <c r="ANK60" s="672"/>
      <c r="ANL60" s="672"/>
      <c r="ANM60" s="672"/>
      <c r="ANN60" s="672"/>
      <c r="ANO60" s="672"/>
      <c r="ANP60" s="672"/>
      <c r="ANQ60" s="672"/>
      <c r="ANR60" s="672"/>
      <c r="ANS60" s="672"/>
      <c r="ANT60" s="672"/>
      <c r="ANU60" s="672"/>
      <c r="ANV60" s="672"/>
      <c r="ANW60" s="672"/>
      <c r="ANX60" s="672"/>
      <c r="ANY60" s="672"/>
      <c r="ANZ60" s="672"/>
      <c r="AOA60" s="672"/>
      <c r="AOB60" s="672"/>
      <c r="AOC60" s="672"/>
      <c r="AOD60" s="672"/>
      <c r="AOE60" s="672"/>
      <c r="AOF60" s="672"/>
      <c r="AOG60" s="672"/>
      <c r="AOH60" s="672"/>
      <c r="AOI60" s="672"/>
      <c r="AOJ60" s="672"/>
      <c r="AOK60" s="672"/>
      <c r="AOL60" s="672"/>
      <c r="AOM60" s="672"/>
      <c r="AON60" s="672"/>
      <c r="AOO60" s="672"/>
      <c r="AOP60" s="672"/>
      <c r="AOQ60" s="672"/>
      <c r="AOR60" s="672"/>
      <c r="AOS60" s="672"/>
      <c r="AOT60" s="672"/>
      <c r="AOU60" s="672"/>
      <c r="AOV60" s="672"/>
      <c r="AOW60" s="672"/>
      <c r="AOX60" s="672"/>
      <c r="AOY60" s="672"/>
      <c r="AOZ60" s="672"/>
      <c r="APA60" s="672"/>
      <c r="APB60" s="672"/>
      <c r="APC60" s="672"/>
      <c r="APD60" s="672"/>
      <c r="APE60" s="672"/>
      <c r="APF60" s="672"/>
      <c r="APG60" s="672"/>
      <c r="APH60" s="672"/>
      <c r="API60" s="672"/>
      <c r="APJ60" s="672"/>
      <c r="APK60" s="672"/>
      <c r="APL60" s="672"/>
      <c r="APM60" s="672"/>
      <c r="APN60" s="672"/>
      <c r="APO60" s="672"/>
      <c r="APP60" s="672"/>
      <c r="APQ60" s="672"/>
      <c r="APR60" s="672"/>
      <c r="APS60" s="672"/>
      <c r="APT60" s="672"/>
      <c r="APU60" s="672"/>
      <c r="APV60" s="672"/>
      <c r="APW60" s="672"/>
      <c r="APX60" s="672"/>
      <c r="APY60" s="672"/>
      <c r="APZ60" s="672"/>
      <c r="AQA60" s="672"/>
      <c r="AQB60" s="672"/>
      <c r="AQC60" s="672"/>
      <c r="AQD60" s="672"/>
      <c r="AQE60" s="672"/>
      <c r="AQF60" s="672"/>
      <c r="AQG60" s="672"/>
      <c r="AQH60" s="672"/>
      <c r="AQI60" s="672"/>
      <c r="AQJ60" s="672"/>
      <c r="AQK60" s="672"/>
      <c r="AQL60" s="672"/>
      <c r="AQM60" s="672"/>
      <c r="AQN60" s="672"/>
      <c r="AQO60" s="672"/>
      <c r="AQP60" s="672"/>
      <c r="AQQ60" s="672"/>
      <c r="AQR60" s="672"/>
      <c r="AQS60" s="672"/>
      <c r="AQT60" s="672"/>
      <c r="AQU60" s="672"/>
      <c r="AQV60" s="672"/>
      <c r="AQW60" s="672"/>
      <c r="AQX60" s="672"/>
      <c r="AQY60" s="672"/>
      <c r="AQZ60" s="672"/>
      <c r="ARA60" s="672"/>
      <c r="ARB60" s="672"/>
      <c r="ARC60" s="672"/>
      <c r="ARD60" s="672"/>
      <c r="ARE60" s="672"/>
      <c r="ARF60" s="672"/>
      <c r="ARG60" s="672"/>
      <c r="ARH60" s="672"/>
      <c r="ARI60" s="672"/>
      <c r="ARJ60" s="672"/>
      <c r="ARK60" s="672"/>
      <c r="ARL60" s="672"/>
      <c r="ARM60" s="672"/>
      <c r="ARN60" s="672"/>
      <c r="ARO60" s="672"/>
      <c r="ARP60" s="672"/>
      <c r="ARQ60" s="672"/>
      <c r="ARR60" s="672"/>
      <c r="ARS60" s="672"/>
      <c r="ART60" s="672"/>
      <c r="ARU60" s="672"/>
      <c r="ARV60" s="672"/>
      <c r="ARW60" s="672"/>
      <c r="ARX60" s="672"/>
      <c r="ARY60" s="672"/>
      <c r="ARZ60" s="672"/>
      <c r="ASA60" s="672"/>
      <c r="ASB60" s="672"/>
      <c r="ASC60" s="672"/>
      <c r="ASD60" s="672"/>
      <c r="ASE60" s="672"/>
      <c r="ASF60" s="672"/>
      <c r="ASG60" s="672"/>
      <c r="ASH60" s="672"/>
      <c r="ASI60" s="672"/>
      <c r="ASJ60" s="672"/>
      <c r="ASK60" s="672"/>
      <c r="ASL60" s="672"/>
      <c r="ASM60" s="672"/>
      <c r="ASN60" s="672"/>
      <c r="ASO60" s="672"/>
      <c r="ASP60" s="672"/>
      <c r="ASQ60" s="672"/>
      <c r="ASR60" s="672"/>
      <c r="ASS60" s="672"/>
      <c r="AST60" s="672"/>
      <c r="ASU60" s="672"/>
      <c r="ASV60" s="672"/>
      <c r="ASW60" s="672"/>
      <c r="ASX60" s="672"/>
      <c r="ASY60" s="672"/>
      <c r="ASZ60" s="672"/>
      <c r="ATA60" s="672"/>
      <c r="ATB60" s="672"/>
      <c r="ATC60" s="672"/>
      <c r="ATD60" s="672"/>
      <c r="ATE60" s="672"/>
      <c r="ATF60" s="672"/>
      <c r="ATG60" s="672"/>
      <c r="ATH60" s="672"/>
      <c r="ATI60" s="672"/>
      <c r="ATJ60" s="672"/>
      <c r="ATK60" s="672"/>
      <c r="ATL60" s="672"/>
      <c r="ATM60" s="672"/>
      <c r="ATN60" s="672"/>
      <c r="ATO60" s="672"/>
      <c r="ATP60" s="672"/>
      <c r="ATQ60" s="672"/>
      <c r="ATR60" s="672"/>
      <c r="ATS60" s="672"/>
      <c r="ATT60" s="672"/>
      <c r="ATU60" s="672"/>
      <c r="ATV60" s="672"/>
      <c r="ATW60" s="672"/>
      <c r="ATX60" s="672"/>
      <c r="ATY60" s="672"/>
      <c r="ATZ60" s="672"/>
      <c r="AUA60" s="672"/>
      <c r="AUB60" s="672"/>
      <c r="AUC60" s="672"/>
      <c r="AUD60" s="672"/>
      <c r="AUE60" s="672"/>
      <c r="AUF60" s="672"/>
      <c r="AUG60" s="672"/>
      <c r="AUH60" s="672"/>
      <c r="AUI60" s="672"/>
      <c r="AUJ60" s="672"/>
      <c r="AUK60" s="672"/>
      <c r="AUL60" s="672"/>
      <c r="AUM60" s="672"/>
      <c r="AUN60" s="672"/>
      <c r="AUO60" s="672"/>
      <c r="AUP60" s="672"/>
      <c r="AUQ60" s="672"/>
      <c r="AUR60" s="672"/>
      <c r="AUS60" s="672"/>
      <c r="AUT60" s="672"/>
      <c r="AUU60" s="672"/>
      <c r="AUV60" s="672"/>
      <c r="AUW60" s="672"/>
      <c r="AUX60" s="672"/>
      <c r="AUY60" s="672"/>
      <c r="AUZ60" s="672"/>
      <c r="AVA60" s="672"/>
      <c r="AVB60" s="672"/>
      <c r="AVC60" s="672"/>
      <c r="AVD60" s="672"/>
      <c r="AVE60" s="672"/>
      <c r="AVF60" s="672"/>
      <c r="AVG60" s="672"/>
      <c r="AVH60" s="672"/>
      <c r="AVI60" s="672"/>
      <c r="AVJ60" s="672"/>
      <c r="AVK60" s="672"/>
      <c r="AVL60" s="672"/>
      <c r="AVM60" s="672"/>
      <c r="AVN60" s="672"/>
      <c r="AVO60" s="672"/>
      <c r="AVP60" s="672"/>
      <c r="AVQ60" s="672"/>
      <c r="AVR60" s="672"/>
      <c r="AVS60" s="672"/>
      <c r="AVT60" s="672"/>
      <c r="AVU60" s="672"/>
      <c r="AVV60" s="672"/>
      <c r="AVW60" s="672"/>
      <c r="AVX60" s="672"/>
      <c r="AVY60" s="672"/>
      <c r="AVZ60" s="672"/>
      <c r="AWA60" s="672"/>
      <c r="AWB60" s="672"/>
      <c r="AWC60" s="672"/>
      <c r="AWD60" s="672"/>
      <c r="AWE60" s="672"/>
      <c r="AWF60" s="672"/>
      <c r="AWG60" s="672"/>
      <c r="AWH60" s="672"/>
      <c r="AWI60" s="672"/>
      <c r="AWJ60" s="672"/>
      <c r="AWK60" s="672"/>
      <c r="AWL60" s="672"/>
      <c r="AWM60" s="672"/>
      <c r="AWN60" s="672"/>
      <c r="AWO60" s="672"/>
      <c r="AWP60" s="672"/>
      <c r="AWQ60" s="672"/>
      <c r="AWR60" s="672"/>
      <c r="AWS60" s="672"/>
      <c r="AWT60" s="672"/>
      <c r="AWU60" s="672"/>
      <c r="AWV60" s="672"/>
      <c r="AWW60" s="672"/>
      <c r="AWX60" s="672"/>
      <c r="AWY60" s="672"/>
      <c r="AWZ60" s="672"/>
      <c r="AXA60" s="672"/>
      <c r="AXB60" s="672"/>
      <c r="AXC60" s="672"/>
      <c r="AXD60" s="672"/>
      <c r="AXE60" s="672"/>
      <c r="AXF60" s="672"/>
      <c r="AXG60" s="672"/>
      <c r="AXH60" s="672"/>
      <c r="AXI60" s="672"/>
      <c r="AXJ60" s="672"/>
      <c r="AXK60" s="672"/>
      <c r="AXL60" s="672"/>
      <c r="AXM60" s="672"/>
      <c r="AXN60" s="672"/>
      <c r="AXO60" s="672"/>
      <c r="AXP60" s="672"/>
      <c r="AXQ60" s="672"/>
      <c r="AXR60" s="672"/>
      <c r="AXS60" s="672"/>
      <c r="AXT60" s="672"/>
      <c r="AXU60" s="672"/>
      <c r="AXV60" s="672"/>
      <c r="AXW60" s="672"/>
      <c r="AXX60" s="672"/>
      <c r="AXY60" s="672"/>
      <c r="AXZ60" s="672"/>
      <c r="AYA60" s="672"/>
      <c r="AYB60" s="672"/>
      <c r="AYC60" s="672"/>
      <c r="AYD60" s="672"/>
      <c r="AYE60" s="672"/>
      <c r="AYF60" s="672"/>
      <c r="AYG60" s="672"/>
      <c r="AYH60" s="672"/>
      <c r="AYI60" s="672"/>
      <c r="AYJ60" s="672"/>
      <c r="AYK60" s="672"/>
      <c r="AYL60" s="672"/>
      <c r="AYM60" s="672"/>
      <c r="AYN60" s="672"/>
      <c r="AYO60" s="672"/>
      <c r="AYP60" s="672"/>
      <c r="AYQ60" s="672"/>
      <c r="AYR60" s="672"/>
      <c r="AYS60" s="672"/>
      <c r="AYT60" s="672"/>
      <c r="AYU60" s="672"/>
      <c r="AYV60" s="672"/>
      <c r="AYW60" s="672"/>
      <c r="AYX60" s="672"/>
      <c r="AYY60" s="672"/>
      <c r="AYZ60" s="672"/>
      <c r="AZA60" s="672"/>
      <c r="AZB60" s="672"/>
      <c r="AZC60" s="672"/>
      <c r="AZD60" s="672"/>
      <c r="AZE60" s="672"/>
      <c r="AZF60" s="672"/>
      <c r="AZG60" s="672"/>
      <c r="AZH60" s="672"/>
      <c r="AZI60" s="672"/>
      <c r="AZJ60" s="672"/>
      <c r="AZK60" s="672"/>
      <c r="AZL60" s="672"/>
      <c r="AZM60" s="672"/>
      <c r="AZN60" s="672"/>
      <c r="AZO60" s="672"/>
      <c r="AZP60" s="672"/>
      <c r="AZQ60" s="672"/>
      <c r="AZR60" s="672"/>
      <c r="AZS60" s="672"/>
      <c r="AZT60" s="672"/>
      <c r="AZU60" s="672"/>
      <c r="AZV60" s="672"/>
      <c r="AZW60" s="672"/>
      <c r="AZX60" s="672"/>
      <c r="AZY60" s="672"/>
      <c r="AZZ60" s="672"/>
      <c r="BAA60" s="672"/>
      <c r="BAB60" s="672"/>
      <c r="BAC60" s="672"/>
      <c r="BAD60" s="672"/>
      <c r="BAE60" s="672"/>
      <c r="BAF60" s="672"/>
      <c r="BAG60" s="672"/>
      <c r="BAH60" s="672"/>
      <c r="BAI60" s="672"/>
      <c r="BAJ60" s="672"/>
      <c r="BAK60" s="672"/>
      <c r="BAL60" s="672"/>
      <c r="BAM60" s="672"/>
      <c r="BAN60" s="672"/>
      <c r="BAO60" s="672"/>
      <c r="BAP60" s="672"/>
      <c r="BAQ60" s="672"/>
      <c r="BAR60" s="672"/>
      <c r="BAS60" s="672"/>
      <c r="BAT60" s="672"/>
      <c r="BAU60" s="672"/>
      <c r="BAV60" s="672"/>
      <c r="BAW60" s="672"/>
      <c r="BAX60" s="672"/>
      <c r="BAY60" s="672"/>
      <c r="BAZ60" s="672"/>
      <c r="BBA60" s="672"/>
      <c r="BBB60" s="672"/>
      <c r="BBC60" s="672"/>
      <c r="BBD60" s="672"/>
      <c r="BBE60" s="672"/>
      <c r="BBF60" s="672"/>
      <c r="BBG60" s="672"/>
      <c r="BBH60" s="672"/>
      <c r="BBI60" s="672"/>
      <c r="BBJ60" s="672"/>
      <c r="BBK60" s="672"/>
      <c r="BBL60" s="672"/>
      <c r="BBM60" s="672"/>
      <c r="BBN60" s="672"/>
      <c r="BBO60" s="672"/>
      <c r="BBP60" s="672"/>
      <c r="BBQ60" s="672"/>
      <c r="BBR60" s="672"/>
      <c r="BBS60" s="672"/>
      <c r="BBT60" s="672"/>
      <c r="BBU60" s="672"/>
      <c r="BBV60" s="672"/>
      <c r="BBW60" s="672"/>
      <c r="BBX60" s="672"/>
      <c r="BBY60" s="672"/>
      <c r="BBZ60" s="672"/>
      <c r="BCA60" s="672"/>
      <c r="BCB60" s="672"/>
      <c r="BCC60" s="672"/>
      <c r="BCD60" s="672"/>
      <c r="BCE60" s="672"/>
      <c r="BCF60" s="672"/>
      <c r="BCG60" s="672"/>
      <c r="BCH60" s="672"/>
      <c r="BCI60" s="672"/>
      <c r="BCJ60" s="672"/>
      <c r="BCK60" s="672"/>
      <c r="BCL60" s="672"/>
      <c r="BCM60" s="672"/>
      <c r="BCN60" s="672"/>
      <c r="BCO60" s="672"/>
      <c r="BCP60" s="672"/>
      <c r="BCQ60" s="672"/>
      <c r="BCR60" s="672"/>
      <c r="BCS60" s="672"/>
      <c r="BCT60" s="672"/>
      <c r="BCU60" s="672"/>
      <c r="BCV60" s="672"/>
      <c r="BCW60" s="672"/>
      <c r="BCX60" s="672"/>
      <c r="BCY60" s="672"/>
      <c r="BCZ60" s="672"/>
      <c r="BDA60" s="672"/>
      <c r="BDB60" s="672"/>
      <c r="BDC60" s="672"/>
      <c r="BDD60" s="672"/>
      <c r="BDE60" s="672"/>
      <c r="BDF60" s="672"/>
      <c r="BDG60" s="672"/>
      <c r="BDH60" s="672"/>
      <c r="BDI60" s="672"/>
      <c r="BDJ60" s="672"/>
      <c r="BDK60" s="672"/>
      <c r="BDL60" s="672"/>
      <c r="BDM60" s="672"/>
      <c r="BDN60" s="672"/>
      <c r="BDO60" s="672"/>
      <c r="BDP60" s="672"/>
      <c r="BDQ60" s="672"/>
      <c r="BDR60" s="672"/>
      <c r="BDS60" s="672"/>
      <c r="BDT60" s="672"/>
      <c r="BDU60" s="672"/>
      <c r="BDV60" s="672"/>
      <c r="BDW60" s="672"/>
      <c r="BDX60" s="672"/>
      <c r="BDY60" s="672"/>
      <c r="BDZ60" s="672"/>
      <c r="BEA60" s="672"/>
      <c r="BEB60" s="672"/>
      <c r="BEC60" s="672"/>
      <c r="BED60" s="672"/>
      <c r="BEE60" s="672"/>
      <c r="BEF60" s="672"/>
      <c r="BEG60" s="672"/>
      <c r="BEH60" s="672"/>
      <c r="BEI60" s="672"/>
      <c r="BEJ60" s="672"/>
      <c r="BEK60" s="672"/>
      <c r="BEL60" s="672"/>
      <c r="BEM60" s="672"/>
      <c r="BEN60" s="672"/>
      <c r="BEO60" s="672"/>
      <c r="BEP60" s="672"/>
      <c r="BEQ60" s="672"/>
      <c r="BER60" s="672"/>
      <c r="BES60" s="672"/>
      <c r="BET60" s="672"/>
      <c r="BEU60" s="672"/>
      <c r="BEV60" s="672"/>
      <c r="BEW60" s="672"/>
      <c r="BEX60" s="672"/>
      <c r="BEY60" s="672"/>
      <c r="BEZ60" s="672"/>
      <c r="BFA60" s="672"/>
      <c r="BFB60" s="672"/>
      <c r="BFC60" s="672"/>
      <c r="BFD60" s="672"/>
      <c r="BFE60" s="672"/>
      <c r="BFF60" s="672"/>
      <c r="BFG60" s="672"/>
      <c r="BFH60" s="672"/>
      <c r="BFI60" s="672"/>
      <c r="BFJ60" s="672"/>
      <c r="BFK60" s="672"/>
      <c r="BFL60" s="672"/>
      <c r="BFM60" s="672"/>
      <c r="BFN60" s="672"/>
      <c r="BFO60" s="672"/>
      <c r="BFP60" s="672"/>
      <c r="BFQ60" s="672"/>
      <c r="BFR60" s="672"/>
      <c r="BFS60" s="672"/>
      <c r="BFT60" s="672"/>
      <c r="BFU60" s="672"/>
      <c r="BFV60" s="672"/>
      <c r="BFW60" s="672"/>
      <c r="BFX60" s="672"/>
      <c r="BFY60" s="672"/>
      <c r="BFZ60" s="672"/>
      <c r="BGA60" s="672"/>
      <c r="BGB60" s="672"/>
      <c r="BGC60" s="672"/>
      <c r="BGD60" s="672"/>
      <c r="BGE60" s="672"/>
      <c r="BGF60" s="672"/>
      <c r="BGG60" s="672"/>
      <c r="BGH60" s="672"/>
      <c r="BGI60" s="672"/>
      <c r="BGJ60" s="672"/>
      <c r="BGK60" s="672"/>
      <c r="BGL60" s="672"/>
      <c r="BGM60" s="672"/>
      <c r="BGN60" s="672"/>
      <c r="BGO60" s="672"/>
      <c r="BGP60" s="672"/>
      <c r="BGQ60" s="672"/>
      <c r="BGR60" s="672"/>
      <c r="BGS60" s="672"/>
      <c r="BGT60" s="672"/>
      <c r="BGU60" s="672"/>
      <c r="BGV60" s="672"/>
      <c r="BGW60" s="672"/>
      <c r="BGX60" s="672"/>
      <c r="BGY60" s="672"/>
      <c r="BGZ60" s="672"/>
      <c r="BHA60" s="672"/>
      <c r="BHB60" s="672"/>
      <c r="BHC60" s="672"/>
      <c r="BHD60" s="672"/>
      <c r="BHE60" s="672"/>
      <c r="BHF60" s="672"/>
      <c r="BHG60" s="672"/>
      <c r="BHH60" s="672"/>
      <c r="BHI60" s="672"/>
      <c r="BHJ60" s="672"/>
      <c r="BHK60" s="672"/>
      <c r="BHL60" s="672"/>
      <c r="BHM60" s="672"/>
      <c r="BHN60" s="672"/>
      <c r="BHO60" s="672"/>
      <c r="BHP60" s="672"/>
      <c r="BHQ60" s="672"/>
      <c r="BHR60" s="672"/>
      <c r="BHS60" s="672"/>
      <c r="BHT60" s="672"/>
      <c r="BHU60" s="672"/>
      <c r="BHV60" s="672"/>
      <c r="BHW60" s="672"/>
      <c r="BHX60" s="672"/>
      <c r="BHY60" s="672"/>
      <c r="BHZ60" s="672"/>
      <c r="BIA60" s="672"/>
      <c r="BIB60" s="672"/>
      <c r="BIC60" s="672"/>
      <c r="BID60" s="672"/>
      <c r="BIE60" s="672"/>
      <c r="BIF60" s="672"/>
      <c r="BIG60" s="672"/>
      <c r="BIH60" s="672"/>
      <c r="BII60" s="672"/>
      <c r="BIJ60" s="672"/>
      <c r="BIK60" s="672"/>
      <c r="BIL60" s="672"/>
      <c r="BIM60" s="672"/>
      <c r="BIN60" s="672"/>
      <c r="BIO60" s="672"/>
      <c r="BIP60" s="672"/>
      <c r="BIQ60" s="672"/>
      <c r="BIR60" s="672"/>
      <c r="BIS60" s="672"/>
      <c r="BIT60" s="672"/>
      <c r="BIU60" s="672"/>
      <c r="BIV60" s="672"/>
      <c r="BIW60" s="672"/>
      <c r="BIX60" s="672"/>
      <c r="BIY60" s="672"/>
      <c r="BIZ60" s="672"/>
      <c r="BJA60" s="672"/>
      <c r="BJB60" s="672"/>
      <c r="BJC60" s="672"/>
      <c r="BJD60" s="672"/>
      <c r="BJE60" s="672"/>
      <c r="BJF60" s="672"/>
      <c r="BJG60" s="672"/>
      <c r="BJH60" s="672"/>
      <c r="BJI60" s="672"/>
      <c r="BJJ60" s="672"/>
      <c r="BJK60" s="672"/>
      <c r="BJL60" s="672"/>
      <c r="BJM60" s="672"/>
      <c r="BJN60" s="672"/>
      <c r="BJO60" s="672"/>
      <c r="BJP60" s="672"/>
      <c r="BJQ60" s="672"/>
      <c r="BJR60" s="672"/>
      <c r="BJS60" s="672"/>
      <c r="BJT60" s="672"/>
      <c r="BJU60" s="672"/>
      <c r="BJV60" s="672"/>
      <c r="BJW60" s="672"/>
      <c r="BJX60" s="672"/>
      <c r="BJY60" s="672"/>
      <c r="BJZ60" s="672"/>
      <c r="BKA60" s="672"/>
      <c r="BKB60" s="672"/>
      <c r="BKC60" s="672"/>
      <c r="BKD60" s="672"/>
      <c r="BKE60" s="672"/>
      <c r="BKF60" s="672"/>
      <c r="BKG60" s="672"/>
      <c r="BKH60" s="672"/>
      <c r="BKI60" s="672"/>
      <c r="BKJ60" s="672"/>
      <c r="BKK60" s="672"/>
      <c r="BKL60" s="672"/>
      <c r="BKM60" s="672"/>
      <c r="BKN60" s="672"/>
      <c r="BKO60" s="672"/>
      <c r="BKP60" s="672"/>
      <c r="BKQ60" s="672"/>
      <c r="BKR60" s="672"/>
      <c r="BKS60" s="672"/>
      <c r="BKT60" s="672"/>
      <c r="BKU60" s="672"/>
      <c r="BKV60" s="672"/>
      <c r="BKW60" s="672"/>
      <c r="BKX60" s="672"/>
      <c r="BKY60" s="672"/>
      <c r="BKZ60" s="672"/>
      <c r="BLA60" s="672"/>
      <c r="BLB60" s="672"/>
      <c r="BLC60" s="672"/>
      <c r="BLD60" s="672"/>
      <c r="BLE60" s="672"/>
      <c r="BLF60" s="672"/>
      <c r="BLG60" s="672"/>
      <c r="BLH60" s="672"/>
      <c r="BLI60" s="672"/>
      <c r="BLJ60" s="672"/>
      <c r="BLK60" s="672"/>
      <c r="BLL60" s="672"/>
      <c r="BLM60" s="672"/>
      <c r="BLN60" s="672"/>
      <c r="BLO60" s="672"/>
      <c r="BLP60" s="672"/>
      <c r="BLQ60" s="672"/>
      <c r="BLR60" s="672"/>
      <c r="BLS60" s="672"/>
      <c r="BLT60" s="672"/>
      <c r="BLU60" s="672"/>
      <c r="BLV60" s="672"/>
      <c r="BLW60" s="672"/>
      <c r="BLX60" s="672"/>
      <c r="BLY60" s="672"/>
      <c r="BLZ60" s="672"/>
      <c r="BMA60" s="672"/>
      <c r="BMB60" s="672"/>
      <c r="BMC60" s="672"/>
      <c r="BMD60" s="672"/>
      <c r="BME60" s="672"/>
      <c r="BMF60" s="672"/>
      <c r="BMG60" s="672"/>
      <c r="BMH60" s="672"/>
      <c r="BMI60" s="672"/>
      <c r="BMJ60" s="672"/>
      <c r="BMK60" s="672"/>
      <c r="BML60" s="672"/>
      <c r="BMM60" s="672"/>
      <c r="BMN60" s="672"/>
      <c r="BMO60" s="672"/>
      <c r="BMP60" s="672"/>
      <c r="BMQ60" s="672"/>
      <c r="BMR60" s="672"/>
      <c r="BMS60" s="672"/>
      <c r="BMT60" s="672"/>
      <c r="BMU60" s="672"/>
      <c r="BMV60" s="672"/>
      <c r="BMW60" s="672"/>
      <c r="BMX60" s="672"/>
      <c r="BMY60" s="672"/>
      <c r="BMZ60" s="672"/>
      <c r="BNA60" s="672"/>
      <c r="BNB60" s="672"/>
      <c r="BNC60" s="672"/>
      <c r="BND60" s="672"/>
      <c r="BNE60" s="672"/>
      <c r="BNF60" s="672"/>
      <c r="BNG60" s="672"/>
      <c r="BNH60" s="672"/>
      <c r="BNI60" s="672"/>
      <c r="BNJ60" s="672"/>
      <c r="BNK60" s="672"/>
      <c r="BNL60" s="672"/>
      <c r="BNM60" s="672"/>
      <c r="BNN60" s="672"/>
      <c r="BNO60" s="672"/>
      <c r="BNP60" s="672"/>
      <c r="BNQ60" s="672"/>
      <c r="BNR60" s="672"/>
      <c r="BNS60" s="672"/>
      <c r="BNT60" s="672"/>
      <c r="BNU60" s="672"/>
      <c r="BNV60" s="672"/>
      <c r="BNW60" s="672"/>
      <c r="BNX60" s="672"/>
      <c r="BNY60" s="672"/>
      <c r="BNZ60" s="672"/>
      <c r="BOA60" s="672"/>
      <c r="BOB60" s="672"/>
      <c r="BOC60" s="672"/>
      <c r="BOD60" s="672"/>
      <c r="BOE60" s="672"/>
      <c r="BOF60" s="672"/>
      <c r="BOG60" s="672"/>
      <c r="BOH60" s="672"/>
      <c r="BOI60" s="672"/>
      <c r="BOJ60" s="672"/>
      <c r="BOK60" s="672"/>
      <c r="BOL60" s="672"/>
      <c r="BOM60" s="672"/>
      <c r="BON60" s="672"/>
      <c r="BOO60" s="672"/>
      <c r="BOP60" s="672"/>
      <c r="BOQ60" s="672"/>
      <c r="BOR60" s="672"/>
      <c r="BOS60" s="672"/>
      <c r="BOT60" s="672"/>
      <c r="BOU60" s="672"/>
      <c r="BOV60" s="672"/>
      <c r="BOW60" s="672"/>
      <c r="BOX60" s="672"/>
      <c r="BOY60" s="672"/>
      <c r="BOZ60" s="672"/>
      <c r="BPA60" s="672"/>
      <c r="BPB60" s="672"/>
      <c r="BPC60" s="672"/>
      <c r="BPD60" s="672"/>
      <c r="BPE60" s="672"/>
      <c r="BPF60" s="672"/>
      <c r="BPG60" s="672"/>
      <c r="BPH60" s="672"/>
      <c r="BPI60" s="672"/>
      <c r="BPJ60" s="672"/>
      <c r="BPK60" s="672"/>
      <c r="BPL60" s="672"/>
      <c r="BPM60" s="672"/>
      <c r="BPN60" s="672"/>
      <c r="BPO60" s="672"/>
      <c r="BPP60" s="672"/>
      <c r="BPQ60" s="672"/>
      <c r="BPR60" s="672"/>
      <c r="BPS60" s="672"/>
      <c r="BPT60" s="672"/>
      <c r="BPU60" s="672"/>
      <c r="BPV60" s="672"/>
      <c r="BPW60" s="672"/>
      <c r="BPX60" s="672"/>
      <c r="BPY60" s="672"/>
      <c r="BPZ60" s="672"/>
      <c r="BQA60" s="672"/>
      <c r="BQB60" s="672"/>
      <c r="BQC60" s="672"/>
      <c r="BQD60" s="672"/>
      <c r="BQE60" s="672"/>
      <c r="BQF60" s="672"/>
      <c r="BQG60" s="672"/>
      <c r="BQH60" s="672"/>
      <c r="BQI60" s="672"/>
      <c r="BQJ60" s="672"/>
      <c r="BQK60" s="672"/>
      <c r="BQL60" s="672"/>
      <c r="BQM60" s="672"/>
      <c r="BQN60" s="672"/>
      <c r="BQO60" s="672"/>
      <c r="BQP60" s="672"/>
      <c r="BQQ60" s="672"/>
      <c r="BQR60" s="672"/>
      <c r="BQS60" s="672"/>
      <c r="BQT60" s="672"/>
      <c r="BQU60" s="672"/>
      <c r="BQV60" s="672"/>
      <c r="BQW60" s="672"/>
      <c r="BQX60" s="672"/>
      <c r="BQY60" s="672"/>
      <c r="BQZ60" s="672"/>
      <c r="BRA60" s="672"/>
      <c r="BRB60" s="672"/>
      <c r="BRC60" s="672"/>
      <c r="BRD60" s="672"/>
      <c r="BRE60" s="672"/>
      <c r="BRF60" s="672"/>
      <c r="BRG60" s="672"/>
      <c r="BRH60" s="672"/>
      <c r="BRI60" s="672"/>
      <c r="BRJ60" s="672"/>
      <c r="BRK60" s="672"/>
      <c r="BRL60" s="672"/>
      <c r="BRM60" s="672"/>
      <c r="BRN60" s="672"/>
      <c r="BRO60" s="672"/>
      <c r="BRP60" s="672"/>
      <c r="BRQ60" s="672"/>
      <c r="BRR60" s="672"/>
      <c r="BRS60" s="672"/>
      <c r="BRT60" s="672"/>
      <c r="BRU60" s="672"/>
      <c r="BRV60" s="672"/>
      <c r="BRW60" s="672"/>
      <c r="BRX60" s="672"/>
      <c r="BRY60" s="672"/>
      <c r="BRZ60" s="672"/>
      <c r="BSA60" s="672"/>
      <c r="BSB60" s="672"/>
      <c r="BSC60" s="672"/>
      <c r="BSD60" s="672"/>
      <c r="BSE60" s="672"/>
      <c r="BSF60" s="672"/>
      <c r="BSG60" s="672"/>
      <c r="BSH60" s="672"/>
      <c r="BSI60" s="672"/>
      <c r="BSJ60" s="672"/>
      <c r="BSK60" s="672"/>
      <c r="BSL60" s="672"/>
      <c r="BSM60" s="672"/>
      <c r="BSN60" s="672"/>
      <c r="BSO60" s="672"/>
      <c r="BSP60" s="672"/>
      <c r="BSQ60" s="672"/>
      <c r="BSR60" s="672"/>
      <c r="BSS60" s="672"/>
      <c r="BST60" s="672"/>
      <c r="BSU60" s="672"/>
      <c r="BSV60" s="672"/>
      <c r="BSW60" s="672"/>
      <c r="BSX60" s="672"/>
      <c r="BSY60" s="672"/>
      <c r="BSZ60" s="672"/>
      <c r="BTA60" s="672"/>
      <c r="BTB60" s="672"/>
      <c r="BTC60" s="672"/>
      <c r="BTD60" s="672"/>
      <c r="BTE60" s="672"/>
      <c r="BTF60" s="672"/>
      <c r="BTG60" s="672"/>
      <c r="BTH60" s="672"/>
      <c r="BTI60" s="672"/>
      <c r="BTJ60" s="672"/>
      <c r="BTK60" s="672"/>
      <c r="BTL60" s="672"/>
      <c r="BTM60" s="672"/>
      <c r="BTN60" s="672"/>
      <c r="BTO60" s="672"/>
      <c r="BTP60" s="672"/>
      <c r="BTQ60" s="672"/>
      <c r="BTR60" s="672"/>
      <c r="BTS60" s="672"/>
      <c r="BTT60" s="672"/>
      <c r="BTU60" s="672"/>
      <c r="BTV60" s="672"/>
      <c r="BTW60" s="672"/>
      <c r="BTX60" s="672"/>
      <c r="BTY60" s="672"/>
      <c r="BTZ60" s="672"/>
      <c r="BUA60" s="672"/>
      <c r="BUB60" s="672"/>
      <c r="BUC60" s="672"/>
      <c r="BUD60" s="672"/>
      <c r="BUE60" s="672"/>
      <c r="BUF60" s="672"/>
      <c r="BUG60" s="672"/>
      <c r="BUH60" s="672"/>
      <c r="BUI60" s="672"/>
      <c r="BUJ60" s="672"/>
      <c r="BUK60" s="672"/>
      <c r="BUL60" s="672"/>
      <c r="BUM60" s="672"/>
      <c r="BUN60" s="672"/>
      <c r="BUO60" s="672"/>
      <c r="BUP60" s="672"/>
      <c r="BUQ60" s="672"/>
      <c r="BUR60" s="672"/>
      <c r="BUS60" s="672"/>
      <c r="BUT60" s="672"/>
      <c r="BUU60" s="672"/>
      <c r="BUV60" s="672"/>
      <c r="BUW60" s="672"/>
      <c r="BUX60" s="672"/>
      <c r="BUY60" s="672"/>
      <c r="BUZ60" s="672"/>
      <c r="BVA60" s="672"/>
      <c r="BVB60" s="672"/>
      <c r="BVC60" s="672"/>
      <c r="BVD60" s="672"/>
      <c r="BVE60" s="672"/>
      <c r="BVF60" s="672"/>
      <c r="BVG60" s="672"/>
      <c r="BVH60" s="672"/>
      <c r="BVI60" s="672"/>
      <c r="BVJ60" s="672"/>
      <c r="BVK60" s="672"/>
      <c r="BVL60" s="672"/>
      <c r="BVM60" s="672"/>
      <c r="BVN60" s="672"/>
      <c r="BVO60" s="672"/>
      <c r="BVP60" s="672"/>
      <c r="BVQ60" s="672"/>
      <c r="BVR60" s="672"/>
      <c r="BVS60" s="672"/>
      <c r="BVT60" s="672"/>
      <c r="BVU60" s="672"/>
      <c r="BVV60" s="672"/>
      <c r="BVW60" s="672"/>
      <c r="BVX60" s="672"/>
      <c r="BVY60" s="672"/>
      <c r="BVZ60" s="672"/>
      <c r="BWA60" s="672"/>
      <c r="BWB60" s="672"/>
      <c r="BWC60" s="672"/>
      <c r="BWD60" s="672"/>
      <c r="BWE60" s="672"/>
      <c r="BWF60" s="672"/>
      <c r="BWG60" s="672"/>
      <c r="BWH60" s="672"/>
      <c r="BWI60" s="672"/>
      <c r="BWJ60" s="672"/>
      <c r="BWK60" s="672"/>
      <c r="BWL60" s="672"/>
      <c r="BWM60" s="672"/>
      <c r="BWN60" s="672"/>
      <c r="BWO60" s="672"/>
      <c r="BWP60" s="672"/>
      <c r="BWQ60" s="672"/>
      <c r="BWR60" s="672"/>
      <c r="BWS60" s="672"/>
      <c r="BWT60" s="672"/>
      <c r="BWU60" s="672"/>
      <c r="BWV60" s="672"/>
      <c r="BWW60" s="672"/>
      <c r="BWX60" s="672"/>
      <c r="BWY60" s="672"/>
      <c r="BWZ60" s="672"/>
      <c r="BXA60" s="672"/>
      <c r="BXB60" s="672"/>
      <c r="BXC60" s="672"/>
      <c r="BXD60" s="672"/>
      <c r="BXE60" s="672"/>
      <c r="BXF60" s="672"/>
      <c r="BXG60" s="672"/>
      <c r="BXH60" s="672"/>
      <c r="BXI60" s="672"/>
      <c r="BXJ60" s="672"/>
      <c r="BXK60" s="672"/>
      <c r="BXL60" s="672"/>
      <c r="BXM60" s="672"/>
      <c r="BXN60" s="672"/>
      <c r="BXO60" s="672"/>
      <c r="BXP60" s="672"/>
      <c r="BXQ60" s="672"/>
      <c r="BXR60" s="672"/>
      <c r="BXS60" s="672"/>
      <c r="BXT60" s="672"/>
      <c r="BXU60" s="672"/>
      <c r="BXV60" s="672"/>
      <c r="BXW60" s="672"/>
      <c r="BXX60" s="672"/>
      <c r="BXY60" s="672"/>
      <c r="BXZ60" s="672"/>
      <c r="BYA60" s="672"/>
      <c r="BYB60" s="672"/>
      <c r="BYC60" s="672"/>
      <c r="BYD60" s="672"/>
      <c r="BYE60" s="672"/>
      <c r="BYF60" s="672"/>
      <c r="BYG60" s="672"/>
      <c r="BYH60" s="672"/>
      <c r="BYI60" s="672"/>
      <c r="BYJ60" s="672"/>
      <c r="BYK60" s="672"/>
      <c r="BYL60" s="672"/>
      <c r="BYM60" s="672"/>
      <c r="BYN60" s="672"/>
      <c r="BYO60" s="672"/>
      <c r="BYP60" s="672"/>
      <c r="BYQ60" s="672"/>
      <c r="BYR60" s="672"/>
      <c r="BYS60" s="672"/>
      <c r="BYT60" s="672"/>
      <c r="BYU60" s="672"/>
      <c r="BYV60" s="672"/>
      <c r="BYW60" s="672"/>
      <c r="BYX60" s="672"/>
      <c r="BYY60" s="672"/>
      <c r="BYZ60" s="672"/>
      <c r="BZA60" s="672"/>
      <c r="BZB60" s="672"/>
      <c r="BZC60" s="672"/>
      <c r="BZD60" s="672"/>
      <c r="BZE60" s="672"/>
      <c r="BZF60" s="672"/>
      <c r="BZG60" s="672"/>
      <c r="BZH60" s="672"/>
      <c r="BZI60" s="672"/>
      <c r="BZJ60" s="672"/>
      <c r="BZK60" s="672"/>
      <c r="BZL60" s="672"/>
      <c r="BZM60" s="672"/>
      <c r="BZN60" s="672"/>
      <c r="BZO60" s="672"/>
      <c r="BZP60" s="672"/>
      <c r="BZQ60" s="672"/>
      <c r="BZR60" s="672"/>
      <c r="BZS60" s="672"/>
      <c r="BZT60" s="672"/>
      <c r="BZU60" s="672"/>
      <c r="BZV60" s="672"/>
      <c r="BZW60" s="672"/>
      <c r="BZX60" s="672"/>
      <c r="BZY60" s="672"/>
      <c r="BZZ60" s="672"/>
      <c r="CAA60" s="672"/>
      <c r="CAB60" s="672"/>
      <c r="CAC60" s="672"/>
      <c r="CAD60" s="672"/>
      <c r="CAE60" s="672"/>
      <c r="CAF60" s="672"/>
      <c r="CAG60" s="672"/>
      <c r="CAH60" s="672"/>
      <c r="CAI60" s="672"/>
      <c r="CAJ60" s="672"/>
      <c r="CAK60" s="672"/>
      <c r="CAL60" s="672"/>
      <c r="CAM60" s="672"/>
      <c r="CAN60" s="672"/>
      <c r="CAO60" s="672"/>
      <c r="CAP60" s="672"/>
      <c r="CAQ60" s="672"/>
      <c r="CAR60" s="672"/>
      <c r="CAS60" s="672"/>
      <c r="CAT60" s="672"/>
      <c r="CAU60" s="672"/>
      <c r="CAV60" s="672"/>
      <c r="CAW60" s="672"/>
      <c r="CAX60" s="672"/>
      <c r="CAY60" s="672"/>
      <c r="CAZ60" s="672"/>
      <c r="CBA60" s="672"/>
      <c r="CBB60" s="672"/>
      <c r="CBC60" s="672"/>
      <c r="CBD60" s="672"/>
      <c r="CBE60" s="672"/>
      <c r="CBF60" s="672"/>
      <c r="CBG60" s="672"/>
      <c r="CBH60" s="672"/>
      <c r="CBI60" s="672"/>
      <c r="CBJ60" s="672"/>
      <c r="CBK60" s="672"/>
      <c r="CBL60" s="672"/>
      <c r="CBM60" s="672"/>
      <c r="CBN60" s="672"/>
      <c r="CBO60" s="672"/>
      <c r="CBP60" s="672"/>
      <c r="CBQ60" s="672"/>
      <c r="CBR60" s="672"/>
      <c r="CBS60" s="672"/>
      <c r="CBT60" s="672"/>
      <c r="CBU60" s="672"/>
      <c r="CBV60" s="672"/>
      <c r="CBW60" s="672"/>
      <c r="CBX60" s="672"/>
      <c r="CBY60" s="672"/>
      <c r="CBZ60" s="672"/>
      <c r="CCA60" s="672"/>
      <c r="CCB60" s="672"/>
      <c r="CCC60" s="672"/>
      <c r="CCD60" s="672"/>
      <c r="CCE60" s="672"/>
      <c r="CCF60" s="672"/>
      <c r="CCG60" s="672"/>
      <c r="CCH60" s="672"/>
      <c r="CCI60" s="672"/>
      <c r="CCJ60" s="672"/>
      <c r="CCK60" s="672"/>
      <c r="CCL60" s="672"/>
      <c r="CCM60" s="672"/>
      <c r="CCN60" s="672"/>
      <c r="CCO60" s="672"/>
      <c r="CCP60" s="672"/>
      <c r="CCQ60" s="672"/>
      <c r="CCR60" s="672"/>
      <c r="CCS60" s="672"/>
      <c r="CCT60" s="672"/>
      <c r="CCU60" s="672"/>
      <c r="CCV60" s="672"/>
      <c r="CCW60" s="672"/>
      <c r="CCX60" s="672"/>
      <c r="CCY60" s="672"/>
      <c r="CCZ60" s="672"/>
      <c r="CDA60" s="672"/>
      <c r="CDB60" s="672"/>
      <c r="CDC60" s="672"/>
      <c r="CDD60" s="672"/>
      <c r="CDE60" s="672"/>
      <c r="CDF60" s="672"/>
      <c r="CDG60" s="672"/>
      <c r="CDH60" s="672"/>
      <c r="CDI60" s="672"/>
      <c r="CDJ60" s="672"/>
      <c r="CDK60" s="672"/>
      <c r="CDL60" s="672"/>
      <c r="CDM60" s="672"/>
      <c r="CDN60" s="672"/>
      <c r="CDO60" s="672"/>
      <c r="CDP60" s="672"/>
      <c r="CDQ60" s="672"/>
      <c r="CDR60" s="672"/>
      <c r="CDS60" s="672"/>
      <c r="CDT60" s="672"/>
      <c r="CDU60" s="672"/>
      <c r="CDV60" s="672"/>
      <c r="CDW60" s="672"/>
      <c r="CDX60" s="672"/>
      <c r="CDY60" s="672"/>
      <c r="CDZ60" s="672"/>
      <c r="CEA60" s="672"/>
      <c r="CEB60" s="672"/>
      <c r="CEC60" s="672"/>
      <c r="CED60" s="672"/>
      <c r="CEE60" s="672"/>
      <c r="CEF60" s="672"/>
      <c r="CEG60" s="672"/>
      <c r="CEH60" s="672"/>
      <c r="CEI60" s="672"/>
      <c r="CEJ60" s="672"/>
      <c r="CEK60" s="672"/>
      <c r="CEL60" s="672"/>
      <c r="CEM60" s="672"/>
      <c r="CEN60" s="672"/>
      <c r="CEO60" s="672"/>
      <c r="CEP60" s="672"/>
      <c r="CEQ60" s="672"/>
      <c r="CER60" s="672"/>
      <c r="CES60" s="672"/>
      <c r="CET60" s="672"/>
      <c r="CEU60" s="672"/>
      <c r="CEV60" s="672"/>
      <c r="CEW60" s="672"/>
      <c r="CEX60" s="672"/>
      <c r="CEY60" s="672"/>
      <c r="CEZ60" s="672"/>
      <c r="CFA60" s="672"/>
      <c r="CFB60" s="672"/>
      <c r="CFC60" s="672"/>
      <c r="CFD60" s="672"/>
      <c r="CFE60" s="672"/>
      <c r="CFF60" s="672"/>
      <c r="CFG60" s="672"/>
      <c r="CFH60" s="672"/>
      <c r="CFI60" s="672"/>
      <c r="CFJ60" s="672"/>
      <c r="CFK60" s="672"/>
      <c r="CFL60" s="672"/>
      <c r="CFM60" s="672"/>
      <c r="CFN60" s="672"/>
      <c r="CFO60" s="672"/>
      <c r="CFP60" s="672"/>
      <c r="CFQ60" s="672"/>
      <c r="CFR60" s="672"/>
      <c r="CFS60" s="672"/>
      <c r="CFT60" s="672"/>
      <c r="CFU60" s="672"/>
      <c r="CFV60" s="672"/>
      <c r="CFW60" s="672"/>
      <c r="CFX60" s="672"/>
      <c r="CFY60" s="672"/>
      <c r="CFZ60" s="672"/>
      <c r="CGA60" s="672"/>
      <c r="CGB60" s="672"/>
      <c r="CGC60" s="672"/>
      <c r="CGD60" s="672"/>
      <c r="CGE60" s="672"/>
      <c r="CGF60" s="672"/>
      <c r="CGG60" s="672"/>
      <c r="CGH60" s="672"/>
      <c r="CGI60" s="672"/>
      <c r="CGJ60" s="672"/>
      <c r="CGK60" s="672"/>
      <c r="CGL60" s="672"/>
      <c r="CGM60" s="672"/>
      <c r="CGN60" s="672"/>
      <c r="CGO60" s="672"/>
      <c r="CGP60" s="672"/>
      <c r="CGQ60" s="672"/>
      <c r="CGR60" s="672"/>
      <c r="CGS60" s="672"/>
      <c r="CGT60" s="672"/>
      <c r="CGU60" s="672"/>
      <c r="CGV60" s="672"/>
      <c r="CGW60" s="672"/>
      <c r="CGX60" s="672"/>
      <c r="CGY60" s="672"/>
      <c r="CGZ60" s="672"/>
      <c r="CHA60" s="672"/>
      <c r="CHB60" s="672"/>
      <c r="CHC60" s="672"/>
      <c r="CHD60" s="672"/>
      <c r="CHE60" s="672"/>
      <c r="CHF60" s="672"/>
      <c r="CHG60" s="672"/>
      <c r="CHH60" s="672"/>
      <c r="CHI60" s="672"/>
      <c r="CHJ60" s="672"/>
      <c r="CHK60" s="672"/>
      <c r="CHL60" s="672"/>
      <c r="CHM60" s="672"/>
      <c r="CHN60" s="672"/>
      <c r="CHO60" s="672"/>
      <c r="CHP60" s="672"/>
      <c r="CHQ60" s="672"/>
      <c r="CHR60" s="672"/>
      <c r="CHS60" s="672"/>
      <c r="CHT60" s="672"/>
      <c r="CHU60" s="672"/>
      <c r="CHV60" s="672"/>
      <c r="CHW60" s="672"/>
      <c r="CHX60" s="672"/>
      <c r="CHY60" s="672"/>
      <c r="CHZ60" s="672"/>
      <c r="CIA60" s="672"/>
      <c r="CIB60" s="672"/>
      <c r="CIC60" s="672"/>
      <c r="CID60" s="672"/>
      <c r="CIE60" s="672"/>
      <c r="CIF60" s="672"/>
      <c r="CIG60" s="672"/>
      <c r="CIH60" s="672"/>
      <c r="CII60" s="672"/>
      <c r="CIJ60" s="672"/>
      <c r="CIK60" s="672"/>
      <c r="CIL60" s="672"/>
      <c r="CIM60" s="672"/>
      <c r="CIN60" s="672"/>
      <c r="CIO60" s="672"/>
      <c r="CIP60" s="672"/>
      <c r="CIQ60" s="672"/>
      <c r="CIR60" s="672"/>
      <c r="CIS60" s="672"/>
      <c r="CIT60" s="672"/>
      <c r="CIU60" s="672"/>
      <c r="CIV60" s="672"/>
      <c r="CIW60" s="672"/>
      <c r="CIX60" s="672"/>
      <c r="CIY60" s="672"/>
      <c r="CIZ60" s="672"/>
      <c r="CJA60" s="672"/>
      <c r="CJB60" s="672"/>
      <c r="CJC60" s="672"/>
      <c r="CJD60" s="672"/>
      <c r="CJE60" s="672"/>
      <c r="CJF60" s="672"/>
      <c r="CJG60" s="672"/>
      <c r="CJH60" s="672"/>
      <c r="CJI60" s="672"/>
      <c r="CJJ60" s="672"/>
      <c r="CJK60" s="672"/>
      <c r="CJL60" s="672"/>
      <c r="CJM60" s="672"/>
      <c r="CJN60" s="672"/>
      <c r="CJO60" s="672"/>
      <c r="CJP60" s="672"/>
      <c r="CJQ60" s="672"/>
      <c r="CJR60" s="672"/>
      <c r="CJS60" s="672"/>
      <c r="CJT60" s="672"/>
      <c r="CJU60" s="672"/>
      <c r="CJV60" s="672"/>
      <c r="CJW60" s="672"/>
      <c r="CJX60" s="672"/>
      <c r="CJY60" s="672"/>
      <c r="CJZ60" s="672"/>
      <c r="CKA60" s="672"/>
      <c r="CKB60" s="672"/>
      <c r="CKC60" s="672"/>
      <c r="CKD60" s="672"/>
      <c r="CKE60" s="672"/>
      <c r="CKF60" s="672"/>
      <c r="CKG60" s="672"/>
      <c r="CKH60" s="672"/>
      <c r="CKI60" s="672"/>
      <c r="CKJ60" s="672"/>
      <c r="CKK60" s="672"/>
      <c r="CKL60" s="672"/>
      <c r="CKM60" s="672"/>
      <c r="CKN60" s="672"/>
      <c r="CKO60" s="672"/>
      <c r="CKP60" s="672"/>
      <c r="CKQ60" s="672"/>
      <c r="CKR60" s="672"/>
      <c r="CKS60" s="672"/>
      <c r="CKT60" s="672"/>
      <c r="CKU60" s="672"/>
      <c r="CKV60" s="672"/>
      <c r="CKW60" s="672"/>
      <c r="CKX60" s="672"/>
      <c r="CKY60" s="672"/>
      <c r="CKZ60" s="672"/>
      <c r="CLA60" s="672"/>
      <c r="CLB60" s="672"/>
      <c r="CLC60" s="672"/>
      <c r="CLD60" s="672"/>
      <c r="CLE60" s="672"/>
      <c r="CLF60" s="672"/>
      <c r="CLG60" s="672"/>
      <c r="CLH60" s="672"/>
      <c r="CLI60" s="672"/>
      <c r="CLJ60" s="672"/>
      <c r="CLK60" s="672"/>
      <c r="CLL60" s="672"/>
      <c r="CLM60" s="672"/>
      <c r="CLN60" s="672"/>
      <c r="CLO60" s="672"/>
      <c r="CLP60" s="672"/>
      <c r="CLQ60" s="672"/>
      <c r="CLR60" s="672"/>
      <c r="CLS60" s="672"/>
      <c r="CLT60" s="672"/>
      <c r="CLU60" s="672"/>
      <c r="CLV60" s="672"/>
      <c r="CLW60" s="672"/>
      <c r="CLX60" s="672"/>
      <c r="CLY60" s="672"/>
      <c r="CLZ60" s="672"/>
      <c r="CMA60" s="672"/>
      <c r="CMB60" s="672"/>
      <c r="CMC60" s="672"/>
      <c r="CMD60" s="672"/>
      <c r="CME60" s="672"/>
      <c r="CMF60" s="672"/>
      <c r="CMG60" s="672"/>
      <c r="CMH60" s="672"/>
      <c r="CMI60" s="672"/>
      <c r="CMJ60" s="672"/>
      <c r="CMK60" s="672"/>
      <c r="CML60" s="672"/>
      <c r="CMM60" s="672"/>
      <c r="CMN60" s="672"/>
      <c r="CMO60" s="672"/>
      <c r="CMP60" s="672"/>
      <c r="CMQ60" s="672"/>
      <c r="CMR60" s="672"/>
      <c r="CMS60" s="672"/>
      <c r="CMT60" s="672"/>
      <c r="CMU60" s="672"/>
      <c r="CMV60" s="672"/>
      <c r="CMW60" s="672"/>
      <c r="CMX60" s="672"/>
      <c r="CMY60" s="672"/>
      <c r="CMZ60" s="672"/>
      <c r="CNA60" s="672"/>
      <c r="CNB60" s="672"/>
      <c r="CNC60" s="672"/>
      <c r="CND60" s="672"/>
      <c r="CNE60" s="672"/>
      <c r="CNF60" s="672"/>
      <c r="CNG60" s="672"/>
      <c r="CNH60" s="672"/>
      <c r="CNI60" s="672"/>
      <c r="CNJ60" s="672"/>
      <c r="CNK60" s="672"/>
      <c r="CNL60" s="672"/>
      <c r="CNM60" s="672"/>
      <c r="CNN60" s="672"/>
      <c r="CNO60" s="672"/>
      <c r="CNP60" s="672"/>
      <c r="CNQ60" s="672"/>
      <c r="CNR60" s="672"/>
      <c r="CNS60" s="672"/>
      <c r="CNT60" s="672"/>
      <c r="CNU60" s="672"/>
      <c r="CNV60" s="672"/>
      <c r="CNW60" s="672"/>
      <c r="CNX60" s="672"/>
    </row>
    <row r="61" spans="1:2416" s="673" customFormat="1" ht="45.75" customHeight="1" thickTop="1" thickBot="1" x14ac:dyDescent="0.3">
      <c r="A61" s="386"/>
      <c r="B61" s="674" t="s">
        <v>1070</v>
      </c>
      <c r="C61" s="675" t="s">
        <v>1011</v>
      </c>
      <c r="D61" s="927" t="s">
        <v>1473</v>
      </c>
      <c r="E61" s="927"/>
      <c r="F61" s="927"/>
      <c r="G61" s="927"/>
      <c r="H61" s="927"/>
      <c r="I61" s="927"/>
      <c r="J61" s="927"/>
      <c r="K61" s="927"/>
      <c r="L61" s="927"/>
      <c r="M61" s="927"/>
      <c r="N61" s="669"/>
      <c r="O61" s="669"/>
      <c r="P61" s="669"/>
      <c r="Q61" s="668"/>
      <c r="R61" s="669"/>
      <c r="S61" s="669"/>
      <c r="T61" s="669"/>
      <c r="U61" s="668"/>
      <c r="V61" s="669"/>
      <c r="W61" s="669"/>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6"/>
      <c r="AT61" s="671"/>
      <c r="AU61" s="671"/>
      <c r="AV61" s="671"/>
      <c r="AW61" s="671"/>
      <c r="AX61" s="671"/>
      <c r="AY61" s="671"/>
      <c r="AZ61" s="671"/>
      <c r="BA61" s="671"/>
      <c r="BB61" s="671"/>
      <c r="BC61" s="671"/>
      <c r="BD61" s="671"/>
      <c r="BE61" s="671"/>
      <c r="BF61" s="671"/>
      <c r="BG61" s="671"/>
      <c r="BH61" s="671"/>
      <c r="BI61" s="671"/>
      <c r="BJ61" s="671"/>
      <c r="BK61" s="671"/>
      <c r="BL61" s="671"/>
      <c r="BM61" s="671"/>
      <c r="BN61" s="671"/>
      <c r="BO61" s="671"/>
      <c r="BP61" s="671"/>
      <c r="BQ61" s="671"/>
      <c r="BR61" s="671"/>
      <c r="BS61" s="671"/>
      <c r="BT61" s="671"/>
      <c r="BU61" s="671"/>
      <c r="BV61" s="671"/>
      <c r="BW61" s="671"/>
      <c r="BX61" s="671"/>
      <c r="BY61" s="671"/>
      <c r="BZ61" s="671"/>
      <c r="CA61" s="671"/>
      <c r="CB61" s="671"/>
      <c r="CC61" s="671"/>
      <c r="CD61" s="671"/>
      <c r="CE61" s="671"/>
      <c r="CF61" s="671"/>
      <c r="CG61" s="671"/>
      <c r="CH61" s="671"/>
      <c r="CI61" s="672"/>
      <c r="CJ61" s="672"/>
      <c r="CK61" s="672"/>
      <c r="CL61" s="672"/>
      <c r="CM61" s="672"/>
      <c r="CN61" s="672"/>
      <c r="CO61" s="672"/>
      <c r="CP61" s="672"/>
      <c r="CQ61" s="672"/>
      <c r="CR61" s="672"/>
      <c r="CS61" s="672"/>
      <c r="CT61" s="672"/>
      <c r="CU61" s="672"/>
      <c r="CV61" s="672"/>
      <c r="CW61" s="672"/>
      <c r="CX61" s="672"/>
      <c r="CY61" s="672"/>
      <c r="CZ61" s="672"/>
      <c r="DA61" s="672"/>
      <c r="DB61" s="672"/>
      <c r="DC61" s="672"/>
      <c r="DD61" s="672"/>
      <c r="DE61" s="672"/>
      <c r="DF61" s="672"/>
      <c r="DG61" s="672"/>
      <c r="DH61" s="672"/>
      <c r="DI61" s="672"/>
      <c r="DJ61" s="672"/>
      <c r="DK61" s="672"/>
      <c r="DL61" s="672"/>
      <c r="DM61" s="672"/>
      <c r="DN61" s="672"/>
      <c r="DO61" s="672"/>
      <c r="DP61" s="672"/>
      <c r="DQ61" s="672"/>
      <c r="DR61" s="672"/>
      <c r="DS61" s="672"/>
      <c r="DT61" s="672"/>
      <c r="DU61" s="672"/>
      <c r="DV61" s="672"/>
      <c r="DW61" s="672"/>
      <c r="DX61" s="672"/>
      <c r="DY61" s="672"/>
      <c r="DZ61" s="672"/>
      <c r="EA61" s="672"/>
      <c r="EB61" s="672"/>
      <c r="EC61" s="672"/>
      <c r="ED61" s="672"/>
      <c r="EE61" s="672"/>
      <c r="EF61" s="672"/>
      <c r="EG61" s="672"/>
      <c r="EH61" s="672"/>
      <c r="EI61" s="672"/>
      <c r="EJ61" s="672"/>
      <c r="EK61" s="672"/>
      <c r="EL61" s="672"/>
      <c r="EM61" s="672"/>
      <c r="EN61" s="672"/>
      <c r="EO61" s="672"/>
      <c r="EP61" s="672"/>
      <c r="EQ61" s="672"/>
      <c r="ER61" s="672"/>
      <c r="ES61" s="672"/>
      <c r="ET61" s="672"/>
      <c r="EU61" s="672"/>
      <c r="EV61" s="672"/>
      <c r="EW61" s="672"/>
      <c r="EX61" s="672"/>
      <c r="EY61" s="672"/>
      <c r="EZ61" s="672"/>
      <c r="FA61" s="672"/>
      <c r="FB61" s="672"/>
      <c r="FC61" s="672"/>
      <c r="FD61" s="672"/>
      <c r="FE61" s="672"/>
      <c r="FF61" s="672"/>
      <c r="FG61" s="672"/>
      <c r="FH61" s="672"/>
      <c r="FI61" s="672"/>
      <c r="FJ61" s="672"/>
      <c r="FK61" s="672"/>
      <c r="FL61" s="672"/>
      <c r="FM61" s="672"/>
      <c r="FN61" s="672"/>
      <c r="FO61" s="672"/>
      <c r="FP61" s="672"/>
      <c r="FQ61" s="672"/>
      <c r="FR61" s="672"/>
      <c r="FS61" s="672"/>
      <c r="FT61" s="672"/>
      <c r="FU61" s="672"/>
      <c r="FV61" s="672"/>
      <c r="FW61" s="672"/>
      <c r="FX61" s="672"/>
      <c r="FY61" s="672"/>
      <c r="FZ61" s="672"/>
      <c r="GA61" s="672"/>
      <c r="GB61" s="672"/>
      <c r="GC61" s="672"/>
      <c r="GD61" s="672"/>
      <c r="GE61" s="672"/>
      <c r="GF61" s="672"/>
      <c r="GG61" s="672"/>
      <c r="GH61" s="672"/>
      <c r="GI61" s="672"/>
      <c r="GJ61" s="672"/>
      <c r="GK61" s="672"/>
      <c r="GL61" s="672"/>
      <c r="GM61" s="672"/>
      <c r="GN61" s="672"/>
      <c r="GO61" s="672"/>
      <c r="GP61" s="672"/>
      <c r="GQ61" s="672"/>
      <c r="GR61" s="672"/>
      <c r="GS61" s="672"/>
      <c r="GT61" s="672"/>
      <c r="GU61" s="672"/>
      <c r="GV61" s="672"/>
      <c r="GW61" s="672"/>
      <c r="GX61" s="672"/>
      <c r="GY61" s="672"/>
      <c r="GZ61" s="672"/>
      <c r="HA61" s="672"/>
      <c r="HB61" s="672"/>
      <c r="HC61" s="672"/>
      <c r="HD61" s="672"/>
      <c r="HE61" s="672"/>
      <c r="HF61" s="672"/>
      <c r="HG61" s="672"/>
      <c r="HH61" s="672"/>
      <c r="HI61" s="672"/>
      <c r="HJ61" s="672"/>
      <c r="HK61" s="672"/>
      <c r="HL61" s="672"/>
      <c r="HM61" s="672"/>
      <c r="HN61" s="672"/>
      <c r="HO61" s="672"/>
      <c r="HP61" s="672"/>
      <c r="HQ61" s="672"/>
      <c r="HR61" s="672"/>
      <c r="HS61" s="672"/>
      <c r="HT61" s="672"/>
      <c r="HU61" s="672"/>
      <c r="HV61" s="672"/>
      <c r="HW61" s="672"/>
      <c r="HX61" s="672"/>
      <c r="HY61" s="672"/>
      <c r="HZ61" s="672"/>
      <c r="IA61" s="672"/>
      <c r="IB61" s="672"/>
      <c r="IC61" s="672"/>
      <c r="ID61" s="672"/>
      <c r="IE61" s="672"/>
      <c r="IF61" s="672"/>
      <c r="IG61" s="672"/>
      <c r="IH61" s="672"/>
      <c r="II61" s="672"/>
      <c r="IJ61" s="672"/>
      <c r="IK61" s="672"/>
      <c r="IL61" s="672"/>
      <c r="IM61" s="672"/>
      <c r="IN61" s="672"/>
      <c r="IO61" s="672"/>
      <c r="IP61" s="672"/>
      <c r="IQ61" s="672"/>
      <c r="IR61" s="672"/>
      <c r="IS61" s="672"/>
      <c r="IT61" s="672"/>
      <c r="IU61" s="672"/>
      <c r="IV61" s="672"/>
      <c r="IW61" s="672"/>
      <c r="IX61" s="672"/>
      <c r="IY61" s="672"/>
      <c r="IZ61" s="672"/>
      <c r="JA61" s="672"/>
      <c r="JB61" s="672"/>
      <c r="JC61" s="672"/>
      <c r="JD61" s="672"/>
      <c r="JE61" s="672"/>
      <c r="JF61" s="672"/>
      <c r="JG61" s="672"/>
      <c r="JH61" s="672"/>
      <c r="JI61" s="672"/>
      <c r="JJ61" s="672"/>
      <c r="JK61" s="672"/>
      <c r="JL61" s="672"/>
      <c r="JM61" s="672"/>
      <c r="JN61" s="672"/>
      <c r="JO61" s="672"/>
      <c r="JP61" s="672"/>
      <c r="JQ61" s="672"/>
      <c r="JR61" s="672"/>
      <c r="JS61" s="672"/>
      <c r="JT61" s="672"/>
      <c r="JU61" s="672"/>
      <c r="JV61" s="672"/>
      <c r="JW61" s="672"/>
      <c r="JX61" s="672"/>
      <c r="JY61" s="672"/>
      <c r="JZ61" s="672"/>
      <c r="KA61" s="672"/>
      <c r="KB61" s="672"/>
      <c r="KC61" s="672"/>
      <c r="KD61" s="672"/>
      <c r="KE61" s="672"/>
      <c r="KF61" s="672"/>
      <c r="KG61" s="672"/>
      <c r="KH61" s="672"/>
      <c r="KI61" s="672"/>
      <c r="KJ61" s="672"/>
      <c r="KK61" s="672"/>
      <c r="KL61" s="672"/>
      <c r="KM61" s="672"/>
      <c r="KN61" s="672"/>
      <c r="KO61" s="672"/>
      <c r="KP61" s="672"/>
      <c r="KQ61" s="672"/>
      <c r="KR61" s="672"/>
      <c r="KS61" s="672"/>
      <c r="KT61" s="672"/>
      <c r="KU61" s="672"/>
      <c r="KV61" s="672"/>
      <c r="KW61" s="672"/>
      <c r="KX61" s="672"/>
      <c r="KY61" s="672"/>
      <c r="KZ61" s="672"/>
      <c r="LA61" s="672"/>
      <c r="LB61" s="672"/>
      <c r="LC61" s="672"/>
      <c r="LD61" s="672"/>
      <c r="LE61" s="672"/>
      <c r="LF61" s="672"/>
      <c r="LG61" s="672"/>
      <c r="LH61" s="672"/>
      <c r="LI61" s="672"/>
      <c r="LJ61" s="672"/>
      <c r="LK61" s="672"/>
      <c r="LL61" s="672"/>
      <c r="LM61" s="672"/>
      <c r="LN61" s="672"/>
      <c r="LO61" s="672"/>
      <c r="LP61" s="672"/>
      <c r="LQ61" s="672"/>
      <c r="LR61" s="672"/>
      <c r="LS61" s="672"/>
      <c r="LT61" s="672"/>
      <c r="LU61" s="672"/>
      <c r="LV61" s="672"/>
      <c r="LW61" s="672"/>
      <c r="LX61" s="672"/>
      <c r="LY61" s="672"/>
      <c r="LZ61" s="672"/>
      <c r="MA61" s="672"/>
      <c r="MB61" s="672"/>
      <c r="MC61" s="672"/>
      <c r="MD61" s="672"/>
      <c r="ME61" s="672"/>
      <c r="MF61" s="672"/>
      <c r="MG61" s="672"/>
      <c r="MH61" s="672"/>
      <c r="MI61" s="672"/>
      <c r="MJ61" s="672"/>
      <c r="MK61" s="672"/>
      <c r="ML61" s="672"/>
      <c r="MM61" s="672"/>
      <c r="MN61" s="672"/>
      <c r="MO61" s="672"/>
      <c r="MP61" s="672"/>
      <c r="MQ61" s="672"/>
      <c r="MR61" s="672"/>
      <c r="MS61" s="672"/>
      <c r="MT61" s="672"/>
      <c r="MU61" s="672"/>
      <c r="MV61" s="672"/>
      <c r="MW61" s="672"/>
      <c r="MX61" s="672"/>
      <c r="MY61" s="672"/>
      <c r="MZ61" s="672"/>
      <c r="NA61" s="672"/>
      <c r="NB61" s="672"/>
      <c r="NC61" s="672"/>
      <c r="ND61" s="672"/>
      <c r="NE61" s="672"/>
      <c r="NF61" s="672"/>
      <c r="NG61" s="672"/>
      <c r="NH61" s="672"/>
      <c r="NI61" s="672"/>
      <c r="NJ61" s="672"/>
      <c r="NK61" s="672"/>
      <c r="NL61" s="672"/>
      <c r="NM61" s="672"/>
      <c r="NN61" s="672"/>
      <c r="NO61" s="672"/>
      <c r="NP61" s="672"/>
      <c r="NQ61" s="672"/>
      <c r="NR61" s="672"/>
      <c r="NS61" s="672"/>
      <c r="NT61" s="672"/>
      <c r="NU61" s="672"/>
      <c r="NV61" s="672"/>
      <c r="NW61" s="672"/>
      <c r="NX61" s="672"/>
      <c r="NY61" s="672"/>
      <c r="NZ61" s="672"/>
      <c r="OA61" s="672"/>
      <c r="OB61" s="672"/>
      <c r="OC61" s="672"/>
      <c r="OD61" s="672"/>
      <c r="OE61" s="672"/>
      <c r="OF61" s="672"/>
      <c r="OG61" s="672"/>
      <c r="OH61" s="672"/>
      <c r="OI61" s="672"/>
      <c r="OJ61" s="672"/>
      <c r="OK61" s="672"/>
      <c r="OL61" s="672"/>
      <c r="OM61" s="672"/>
      <c r="ON61" s="672"/>
      <c r="OO61" s="672"/>
      <c r="OP61" s="672"/>
      <c r="OQ61" s="672"/>
      <c r="OR61" s="672"/>
      <c r="OS61" s="672"/>
      <c r="OT61" s="672"/>
      <c r="OU61" s="672"/>
      <c r="OV61" s="672"/>
      <c r="OW61" s="672"/>
      <c r="OX61" s="672"/>
      <c r="OY61" s="672"/>
      <c r="OZ61" s="672"/>
      <c r="PA61" s="672"/>
      <c r="PB61" s="672"/>
      <c r="PC61" s="672"/>
      <c r="PD61" s="672"/>
      <c r="PE61" s="672"/>
      <c r="PF61" s="672"/>
      <c r="PG61" s="672"/>
      <c r="PH61" s="672"/>
      <c r="PI61" s="672"/>
      <c r="PJ61" s="672"/>
      <c r="PK61" s="672"/>
      <c r="PL61" s="672"/>
      <c r="PM61" s="672"/>
      <c r="PN61" s="672"/>
      <c r="PO61" s="672"/>
      <c r="PP61" s="672"/>
      <c r="PQ61" s="672"/>
      <c r="PR61" s="672"/>
      <c r="PS61" s="672"/>
      <c r="PT61" s="672"/>
      <c r="PU61" s="672"/>
      <c r="PV61" s="672"/>
      <c r="PW61" s="672"/>
      <c r="PX61" s="672"/>
      <c r="PY61" s="672"/>
      <c r="PZ61" s="672"/>
      <c r="QA61" s="672"/>
      <c r="QB61" s="672"/>
      <c r="QC61" s="672"/>
      <c r="QD61" s="672"/>
      <c r="QE61" s="672"/>
      <c r="QF61" s="672"/>
      <c r="QG61" s="672"/>
      <c r="QH61" s="672"/>
      <c r="QI61" s="672"/>
      <c r="QJ61" s="672"/>
      <c r="QK61" s="672"/>
      <c r="QL61" s="672"/>
      <c r="QM61" s="672"/>
      <c r="QN61" s="672"/>
      <c r="QO61" s="672"/>
      <c r="QP61" s="672"/>
      <c r="QQ61" s="672"/>
      <c r="QR61" s="672"/>
      <c r="QS61" s="672"/>
      <c r="QT61" s="672"/>
      <c r="QU61" s="672"/>
      <c r="QV61" s="672"/>
      <c r="QW61" s="672"/>
      <c r="QX61" s="672"/>
      <c r="QY61" s="672"/>
      <c r="QZ61" s="672"/>
      <c r="RA61" s="672"/>
      <c r="RB61" s="672"/>
      <c r="RC61" s="672"/>
      <c r="RD61" s="672"/>
      <c r="RE61" s="672"/>
      <c r="RF61" s="672"/>
      <c r="RG61" s="672"/>
      <c r="RH61" s="672"/>
      <c r="RI61" s="672"/>
      <c r="RJ61" s="672"/>
      <c r="RK61" s="672"/>
      <c r="RL61" s="672"/>
      <c r="RM61" s="672"/>
      <c r="RN61" s="672"/>
      <c r="RO61" s="672"/>
      <c r="RP61" s="672"/>
      <c r="RQ61" s="672"/>
      <c r="RR61" s="672"/>
      <c r="RS61" s="672"/>
      <c r="RT61" s="672"/>
      <c r="RU61" s="672"/>
      <c r="RV61" s="672"/>
      <c r="RW61" s="672"/>
      <c r="RX61" s="672"/>
      <c r="RY61" s="672"/>
      <c r="RZ61" s="672"/>
      <c r="SA61" s="672"/>
      <c r="SB61" s="672"/>
      <c r="SC61" s="672"/>
      <c r="SD61" s="672"/>
      <c r="SE61" s="672"/>
      <c r="SF61" s="672"/>
      <c r="SG61" s="672"/>
      <c r="SH61" s="672"/>
      <c r="SI61" s="672"/>
      <c r="SJ61" s="672"/>
      <c r="SK61" s="672"/>
      <c r="SL61" s="672"/>
      <c r="SM61" s="672"/>
      <c r="SN61" s="672"/>
      <c r="SO61" s="672"/>
      <c r="SP61" s="672"/>
      <c r="SQ61" s="672"/>
      <c r="SR61" s="672"/>
      <c r="SS61" s="672"/>
      <c r="ST61" s="672"/>
      <c r="SU61" s="672"/>
      <c r="SV61" s="672"/>
      <c r="SW61" s="672"/>
      <c r="SX61" s="672"/>
      <c r="SY61" s="672"/>
      <c r="SZ61" s="672"/>
      <c r="TA61" s="672"/>
      <c r="TB61" s="672"/>
      <c r="TC61" s="672"/>
      <c r="TD61" s="672"/>
      <c r="TE61" s="672"/>
      <c r="TF61" s="672"/>
      <c r="TG61" s="672"/>
      <c r="TH61" s="672"/>
      <c r="TI61" s="672"/>
      <c r="TJ61" s="672"/>
      <c r="TK61" s="672"/>
      <c r="TL61" s="672"/>
      <c r="TM61" s="672"/>
      <c r="TN61" s="672"/>
      <c r="TO61" s="672"/>
      <c r="TP61" s="672"/>
      <c r="TQ61" s="672"/>
      <c r="TR61" s="672"/>
      <c r="TS61" s="672"/>
      <c r="TT61" s="672"/>
      <c r="TU61" s="672"/>
      <c r="TV61" s="672"/>
      <c r="TW61" s="672"/>
      <c r="TX61" s="672"/>
      <c r="TY61" s="672"/>
      <c r="TZ61" s="672"/>
      <c r="UA61" s="672"/>
      <c r="UB61" s="672"/>
      <c r="UC61" s="672"/>
      <c r="UD61" s="672"/>
      <c r="UE61" s="672"/>
      <c r="UF61" s="672"/>
      <c r="UG61" s="672"/>
      <c r="UH61" s="672"/>
      <c r="UI61" s="672"/>
      <c r="UJ61" s="672"/>
      <c r="UK61" s="672"/>
      <c r="UL61" s="672"/>
      <c r="UM61" s="672"/>
      <c r="UN61" s="672"/>
      <c r="UO61" s="672"/>
      <c r="UP61" s="672"/>
      <c r="UQ61" s="672"/>
      <c r="UR61" s="672"/>
      <c r="US61" s="672"/>
      <c r="UT61" s="672"/>
      <c r="UU61" s="672"/>
      <c r="UV61" s="672"/>
      <c r="UW61" s="672"/>
      <c r="UX61" s="672"/>
      <c r="UY61" s="672"/>
      <c r="UZ61" s="672"/>
      <c r="VA61" s="672"/>
      <c r="VB61" s="672"/>
      <c r="VC61" s="672"/>
      <c r="VD61" s="672"/>
      <c r="VE61" s="672"/>
      <c r="VF61" s="672"/>
      <c r="VG61" s="672"/>
      <c r="VH61" s="672"/>
      <c r="VI61" s="672"/>
      <c r="VJ61" s="672"/>
      <c r="VK61" s="672"/>
      <c r="VL61" s="672"/>
      <c r="VM61" s="672"/>
      <c r="VN61" s="672"/>
      <c r="VO61" s="672"/>
      <c r="VP61" s="672"/>
      <c r="VQ61" s="672"/>
      <c r="VR61" s="672"/>
      <c r="VS61" s="672"/>
      <c r="VT61" s="672"/>
      <c r="VU61" s="672"/>
      <c r="VV61" s="672"/>
      <c r="VW61" s="672"/>
      <c r="VX61" s="672"/>
      <c r="VY61" s="672"/>
      <c r="VZ61" s="672"/>
      <c r="WA61" s="672"/>
      <c r="WB61" s="672"/>
      <c r="WC61" s="672"/>
      <c r="WD61" s="672"/>
      <c r="WE61" s="672"/>
      <c r="WF61" s="672"/>
      <c r="WG61" s="672"/>
      <c r="WH61" s="672"/>
      <c r="WI61" s="672"/>
      <c r="WJ61" s="672"/>
      <c r="WK61" s="672"/>
      <c r="WL61" s="672"/>
      <c r="WM61" s="672"/>
      <c r="WN61" s="672"/>
      <c r="WO61" s="672"/>
      <c r="WP61" s="672"/>
      <c r="WQ61" s="672"/>
      <c r="WR61" s="672"/>
      <c r="WS61" s="672"/>
      <c r="WT61" s="672"/>
      <c r="WU61" s="672"/>
      <c r="WV61" s="672"/>
      <c r="WW61" s="672"/>
      <c r="WX61" s="672"/>
      <c r="WY61" s="672"/>
      <c r="WZ61" s="672"/>
      <c r="XA61" s="672"/>
      <c r="XB61" s="672"/>
      <c r="XC61" s="672"/>
      <c r="XD61" s="672"/>
      <c r="XE61" s="672"/>
      <c r="XF61" s="672"/>
      <c r="XG61" s="672"/>
      <c r="XH61" s="672"/>
      <c r="XI61" s="672"/>
      <c r="XJ61" s="672"/>
      <c r="XK61" s="672"/>
      <c r="XL61" s="672"/>
      <c r="XM61" s="672"/>
      <c r="XN61" s="672"/>
      <c r="XO61" s="672"/>
      <c r="XP61" s="672"/>
      <c r="XQ61" s="672"/>
      <c r="XR61" s="672"/>
      <c r="XS61" s="672"/>
      <c r="XT61" s="672"/>
      <c r="XU61" s="672"/>
      <c r="XV61" s="672"/>
      <c r="XW61" s="672"/>
      <c r="XX61" s="672"/>
      <c r="XY61" s="672"/>
      <c r="XZ61" s="672"/>
      <c r="YA61" s="672"/>
      <c r="YB61" s="672"/>
      <c r="YC61" s="672"/>
      <c r="YD61" s="672"/>
      <c r="YE61" s="672"/>
      <c r="YF61" s="672"/>
      <c r="YG61" s="672"/>
      <c r="YH61" s="672"/>
      <c r="YI61" s="672"/>
      <c r="YJ61" s="672"/>
      <c r="YK61" s="672"/>
      <c r="YL61" s="672"/>
      <c r="YM61" s="672"/>
      <c r="YN61" s="672"/>
      <c r="YO61" s="672"/>
      <c r="YP61" s="672"/>
      <c r="YQ61" s="672"/>
      <c r="YR61" s="672"/>
      <c r="YS61" s="672"/>
      <c r="YT61" s="672"/>
      <c r="YU61" s="672"/>
      <c r="YV61" s="672"/>
      <c r="YW61" s="672"/>
      <c r="YX61" s="672"/>
      <c r="YY61" s="672"/>
      <c r="YZ61" s="672"/>
      <c r="ZA61" s="672"/>
      <c r="ZB61" s="672"/>
      <c r="ZC61" s="672"/>
      <c r="ZD61" s="672"/>
      <c r="ZE61" s="672"/>
      <c r="ZF61" s="672"/>
      <c r="ZG61" s="672"/>
      <c r="ZH61" s="672"/>
      <c r="ZI61" s="672"/>
      <c r="ZJ61" s="672"/>
      <c r="ZK61" s="672"/>
      <c r="ZL61" s="672"/>
      <c r="ZM61" s="672"/>
      <c r="ZN61" s="672"/>
      <c r="ZO61" s="672"/>
      <c r="ZP61" s="672"/>
      <c r="ZQ61" s="672"/>
      <c r="ZR61" s="672"/>
      <c r="ZS61" s="672"/>
      <c r="ZT61" s="672"/>
      <c r="ZU61" s="672"/>
      <c r="ZV61" s="672"/>
      <c r="ZW61" s="672"/>
      <c r="ZX61" s="672"/>
      <c r="ZY61" s="672"/>
      <c r="ZZ61" s="672"/>
      <c r="AAA61" s="672"/>
      <c r="AAB61" s="672"/>
      <c r="AAC61" s="672"/>
      <c r="AAD61" s="672"/>
      <c r="AAE61" s="672"/>
      <c r="AAF61" s="672"/>
      <c r="AAG61" s="672"/>
      <c r="AAH61" s="672"/>
      <c r="AAI61" s="672"/>
      <c r="AAJ61" s="672"/>
      <c r="AAK61" s="672"/>
      <c r="AAL61" s="672"/>
      <c r="AAM61" s="672"/>
      <c r="AAN61" s="672"/>
      <c r="AAO61" s="672"/>
      <c r="AAP61" s="672"/>
      <c r="AAQ61" s="672"/>
      <c r="AAR61" s="672"/>
      <c r="AAS61" s="672"/>
      <c r="AAT61" s="672"/>
      <c r="AAU61" s="672"/>
      <c r="AAV61" s="672"/>
      <c r="AAW61" s="672"/>
      <c r="AAX61" s="672"/>
      <c r="AAY61" s="672"/>
      <c r="AAZ61" s="672"/>
      <c r="ABA61" s="672"/>
      <c r="ABB61" s="672"/>
      <c r="ABC61" s="672"/>
      <c r="ABD61" s="672"/>
      <c r="ABE61" s="672"/>
      <c r="ABF61" s="672"/>
      <c r="ABG61" s="672"/>
      <c r="ABH61" s="672"/>
      <c r="ABI61" s="672"/>
      <c r="ABJ61" s="672"/>
      <c r="ABK61" s="672"/>
      <c r="ABL61" s="672"/>
      <c r="ABM61" s="672"/>
      <c r="ABN61" s="672"/>
      <c r="ABO61" s="672"/>
      <c r="ABP61" s="672"/>
      <c r="ABQ61" s="672"/>
      <c r="ABR61" s="672"/>
      <c r="ABS61" s="672"/>
      <c r="ABT61" s="672"/>
      <c r="ABU61" s="672"/>
      <c r="ABV61" s="672"/>
      <c r="ABW61" s="672"/>
      <c r="ABX61" s="672"/>
      <c r="ABY61" s="672"/>
      <c r="ABZ61" s="672"/>
      <c r="ACA61" s="672"/>
      <c r="ACB61" s="672"/>
      <c r="ACC61" s="672"/>
      <c r="ACD61" s="672"/>
      <c r="ACE61" s="672"/>
      <c r="ACF61" s="672"/>
      <c r="ACG61" s="672"/>
      <c r="ACH61" s="672"/>
      <c r="ACI61" s="672"/>
      <c r="ACJ61" s="672"/>
      <c r="ACK61" s="672"/>
      <c r="ACL61" s="672"/>
      <c r="ACM61" s="672"/>
      <c r="ACN61" s="672"/>
      <c r="ACO61" s="672"/>
      <c r="ACP61" s="672"/>
      <c r="ACQ61" s="672"/>
      <c r="ACR61" s="672"/>
      <c r="ACS61" s="672"/>
      <c r="ACT61" s="672"/>
      <c r="ACU61" s="672"/>
      <c r="ACV61" s="672"/>
      <c r="ACW61" s="672"/>
      <c r="ACX61" s="672"/>
      <c r="ACY61" s="672"/>
      <c r="ACZ61" s="672"/>
      <c r="ADA61" s="672"/>
      <c r="ADB61" s="672"/>
      <c r="ADC61" s="672"/>
      <c r="ADD61" s="672"/>
      <c r="ADE61" s="672"/>
      <c r="ADF61" s="672"/>
      <c r="ADG61" s="672"/>
      <c r="ADH61" s="672"/>
      <c r="ADI61" s="672"/>
      <c r="ADJ61" s="672"/>
      <c r="ADK61" s="672"/>
      <c r="ADL61" s="672"/>
      <c r="ADM61" s="672"/>
      <c r="ADN61" s="672"/>
      <c r="ADO61" s="672"/>
      <c r="ADP61" s="672"/>
      <c r="ADQ61" s="672"/>
      <c r="ADR61" s="672"/>
      <c r="ADS61" s="672"/>
      <c r="ADT61" s="672"/>
      <c r="ADU61" s="672"/>
      <c r="ADV61" s="672"/>
      <c r="ADW61" s="672"/>
      <c r="ADX61" s="672"/>
      <c r="ADY61" s="672"/>
      <c r="ADZ61" s="672"/>
      <c r="AEA61" s="672"/>
      <c r="AEB61" s="672"/>
      <c r="AEC61" s="672"/>
      <c r="AED61" s="672"/>
      <c r="AEE61" s="672"/>
      <c r="AEF61" s="672"/>
      <c r="AEG61" s="672"/>
      <c r="AEH61" s="672"/>
      <c r="AEI61" s="672"/>
      <c r="AEJ61" s="672"/>
      <c r="AEK61" s="672"/>
      <c r="AEL61" s="672"/>
      <c r="AEM61" s="672"/>
      <c r="AEN61" s="672"/>
      <c r="AEO61" s="672"/>
      <c r="AEP61" s="672"/>
      <c r="AEQ61" s="672"/>
      <c r="AER61" s="672"/>
      <c r="AES61" s="672"/>
      <c r="AET61" s="672"/>
      <c r="AEU61" s="672"/>
      <c r="AEV61" s="672"/>
      <c r="AEW61" s="672"/>
      <c r="AEX61" s="672"/>
      <c r="AEY61" s="672"/>
      <c r="AEZ61" s="672"/>
      <c r="AFA61" s="672"/>
      <c r="AFB61" s="672"/>
      <c r="AFC61" s="672"/>
      <c r="AFD61" s="672"/>
      <c r="AFE61" s="672"/>
      <c r="AFF61" s="672"/>
      <c r="AFG61" s="672"/>
      <c r="AFH61" s="672"/>
      <c r="AFI61" s="672"/>
      <c r="AFJ61" s="672"/>
      <c r="AFK61" s="672"/>
      <c r="AFL61" s="672"/>
      <c r="AFM61" s="672"/>
      <c r="AFN61" s="672"/>
      <c r="AFO61" s="672"/>
      <c r="AFP61" s="672"/>
      <c r="AFQ61" s="672"/>
      <c r="AFR61" s="672"/>
      <c r="AFS61" s="672"/>
      <c r="AFT61" s="672"/>
      <c r="AFU61" s="672"/>
      <c r="AFV61" s="672"/>
      <c r="AFW61" s="672"/>
      <c r="AFX61" s="672"/>
      <c r="AFY61" s="672"/>
      <c r="AFZ61" s="672"/>
      <c r="AGA61" s="672"/>
      <c r="AGB61" s="672"/>
      <c r="AGC61" s="672"/>
      <c r="AGD61" s="672"/>
      <c r="AGE61" s="672"/>
      <c r="AGF61" s="672"/>
      <c r="AGG61" s="672"/>
      <c r="AGH61" s="672"/>
      <c r="AGI61" s="672"/>
      <c r="AGJ61" s="672"/>
      <c r="AGK61" s="672"/>
      <c r="AGL61" s="672"/>
      <c r="AGM61" s="672"/>
      <c r="AGN61" s="672"/>
      <c r="AGO61" s="672"/>
      <c r="AGP61" s="672"/>
      <c r="AGQ61" s="672"/>
      <c r="AGR61" s="672"/>
      <c r="AGS61" s="672"/>
      <c r="AGT61" s="672"/>
      <c r="AGU61" s="672"/>
      <c r="AGV61" s="672"/>
      <c r="AGW61" s="672"/>
      <c r="AGX61" s="672"/>
      <c r="AGY61" s="672"/>
      <c r="AGZ61" s="672"/>
      <c r="AHA61" s="672"/>
      <c r="AHB61" s="672"/>
      <c r="AHC61" s="672"/>
      <c r="AHD61" s="672"/>
      <c r="AHE61" s="672"/>
      <c r="AHF61" s="672"/>
      <c r="AHG61" s="672"/>
      <c r="AHH61" s="672"/>
      <c r="AHI61" s="672"/>
      <c r="AHJ61" s="672"/>
      <c r="AHK61" s="672"/>
      <c r="AHL61" s="672"/>
      <c r="AHM61" s="672"/>
      <c r="AHN61" s="672"/>
      <c r="AHO61" s="672"/>
      <c r="AHP61" s="672"/>
      <c r="AHQ61" s="672"/>
      <c r="AHR61" s="672"/>
      <c r="AHS61" s="672"/>
      <c r="AHT61" s="672"/>
      <c r="AHU61" s="672"/>
      <c r="AHV61" s="672"/>
      <c r="AHW61" s="672"/>
      <c r="AHX61" s="672"/>
      <c r="AHY61" s="672"/>
      <c r="AHZ61" s="672"/>
      <c r="AIA61" s="672"/>
      <c r="AIB61" s="672"/>
      <c r="AIC61" s="672"/>
      <c r="AID61" s="672"/>
      <c r="AIE61" s="672"/>
      <c r="AIF61" s="672"/>
      <c r="AIG61" s="672"/>
      <c r="AIH61" s="672"/>
      <c r="AII61" s="672"/>
      <c r="AIJ61" s="672"/>
      <c r="AIK61" s="672"/>
      <c r="AIL61" s="672"/>
      <c r="AIM61" s="672"/>
      <c r="AIN61" s="672"/>
      <c r="AIO61" s="672"/>
      <c r="AIP61" s="672"/>
      <c r="AIQ61" s="672"/>
      <c r="AIR61" s="672"/>
      <c r="AIS61" s="672"/>
      <c r="AIT61" s="672"/>
      <c r="AIU61" s="672"/>
      <c r="AIV61" s="672"/>
      <c r="AIW61" s="672"/>
      <c r="AIX61" s="672"/>
      <c r="AIY61" s="672"/>
      <c r="AIZ61" s="672"/>
      <c r="AJA61" s="672"/>
      <c r="AJB61" s="672"/>
      <c r="AJC61" s="672"/>
      <c r="AJD61" s="672"/>
      <c r="AJE61" s="672"/>
      <c r="AJF61" s="672"/>
      <c r="AJG61" s="672"/>
      <c r="AJH61" s="672"/>
      <c r="AJI61" s="672"/>
      <c r="AJJ61" s="672"/>
      <c r="AJK61" s="672"/>
      <c r="AJL61" s="672"/>
      <c r="AJM61" s="672"/>
      <c r="AJN61" s="672"/>
      <c r="AJO61" s="672"/>
      <c r="AJP61" s="672"/>
      <c r="AJQ61" s="672"/>
      <c r="AJR61" s="672"/>
      <c r="AJS61" s="672"/>
      <c r="AJT61" s="672"/>
      <c r="AJU61" s="672"/>
      <c r="AJV61" s="672"/>
      <c r="AJW61" s="672"/>
      <c r="AJX61" s="672"/>
      <c r="AJY61" s="672"/>
      <c r="AJZ61" s="672"/>
      <c r="AKA61" s="672"/>
      <c r="AKB61" s="672"/>
      <c r="AKC61" s="672"/>
      <c r="AKD61" s="672"/>
      <c r="AKE61" s="672"/>
      <c r="AKF61" s="672"/>
      <c r="AKG61" s="672"/>
      <c r="AKH61" s="672"/>
      <c r="AKI61" s="672"/>
      <c r="AKJ61" s="672"/>
      <c r="AKK61" s="672"/>
      <c r="AKL61" s="672"/>
      <c r="AKM61" s="672"/>
      <c r="AKN61" s="672"/>
      <c r="AKO61" s="672"/>
      <c r="AKP61" s="672"/>
      <c r="AKQ61" s="672"/>
      <c r="AKR61" s="672"/>
      <c r="AKS61" s="672"/>
      <c r="AKT61" s="672"/>
      <c r="AKU61" s="672"/>
      <c r="AKV61" s="672"/>
      <c r="AKW61" s="672"/>
      <c r="AKX61" s="672"/>
      <c r="AKY61" s="672"/>
      <c r="AKZ61" s="672"/>
      <c r="ALA61" s="672"/>
      <c r="ALB61" s="672"/>
      <c r="ALC61" s="672"/>
      <c r="ALD61" s="672"/>
      <c r="ALE61" s="672"/>
      <c r="ALF61" s="672"/>
      <c r="ALG61" s="672"/>
      <c r="ALH61" s="672"/>
      <c r="ALI61" s="672"/>
      <c r="ALJ61" s="672"/>
      <c r="ALK61" s="672"/>
      <c r="ALL61" s="672"/>
      <c r="ALM61" s="672"/>
      <c r="ALN61" s="672"/>
      <c r="ALO61" s="672"/>
      <c r="ALP61" s="672"/>
      <c r="ALQ61" s="672"/>
      <c r="ALR61" s="672"/>
      <c r="ALS61" s="672"/>
      <c r="ALT61" s="672"/>
      <c r="ALU61" s="672"/>
      <c r="ALV61" s="672"/>
      <c r="ALW61" s="672"/>
      <c r="ALX61" s="672"/>
      <c r="ALY61" s="672"/>
      <c r="ALZ61" s="672"/>
      <c r="AMA61" s="672"/>
      <c r="AMB61" s="672"/>
      <c r="AMC61" s="672"/>
      <c r="AMD61" s="672"/>
      <c r="AME61" s="672"/>
      <c r="AMF61" s="672"/>
      <c r="AMG61" s="672"/>
      <c r="AMH61" s="672"/>
      <c r="AMI61" s="672"/>
      <c r="AMJ61" s="672"/>
      <c r="AMK61" s="672"/>
      <c r="AML61" s="672"/>
      <c r="AMM61" s="672"/>
      <c r="AMN61" s="672"/>
      <c r="AMO61" s="672"/>
      <c r="AMP61" s="672"/>
      <c r="AMQ61" s="672"/>
      <c r="AMR61" s="672"/>
      <c r="AMS61" s="672"/>
      <c r="AMT61" s="672"/>
      <c r="AMU61" s="672"/>
      <c r="AMV61" s="672"/>
      <c r="AMW61" s="672"/>
      <c r="AMX61" s="672"/>
      <c r="AMY61" s="672"/>
      <c r="AMZ61" s="672"/>
      <c r="ANA61" s="672"/>
      <c r="ANB61" s="672"/>
      <c r="ANC61" s="672"/>
      <c r="AND61" s="672"/>
      <c r="ANE61" s="672"/>
      <c r="ANF61" s="672"/>
      <c r="ANG61" s="672"/>
      <c r="ANH61" s="672"/>
      <c r="ANI61" s="672"/>
      <c r="ANJ61" s="672"/>
      <c r="ANK61" s="672"/>
      <c r="ANL61" s="672"/>
      <c r="ANM61" s="672"/>
      <c r="ANN61" s="672"/>
      <c r="ANO61" s="672"/>
      <c r="ANP61" s="672"/>
      <c r="ANQ61" s="672"/>
      <c r="ANR61" s="672"/>
      <c r="ANS61" s="672"/>
      <c r="ANT61" s="672"/>
      <c r="ANU61" s="672"/>
      <c r="ANV61" s="672"/>
      <c r="ANW61" s="672"/>
      <c r="ANX61" s="672"/>
      <c r="ANY61" s="672"/>
      <c r="ANZ61" s="672"/>
      <c r="AOA61" s="672"/>
      <c r="AOB61" s="672"/>
      <c r="AOC61" s="672"/>
      <c r="AOD61" s="672"/>
      <c r="AOE61" s="672"/>
      <c r="AOF61" s="672"/>
      <c r="AOG61" s="672"/>
      <c r="AOH61" s="672"/>
      <c r="AOI61" s="672"/>
      <c r="AOJ61" s="672"/>
      <c r="AOK61" s="672"/>
      <c r="AOL61" s="672"/>
      <c r="AOM61" s="672"/>
      <c r="AON61" s="672"/>
      <c r="AOO61" s="672"/>
      <c r="AOP61" s="672"/>
      <c r="AOQ61" s="672"/>
      <c r="AOR61" s="672"/>
      <c r="AOS61" s="672"/>
      <c r="AOT61" s="672"/>
      <c r="AOU61" s="672"/>
      <c r="AOV61" s="672"/>
      <c r="AOW61" s="672"/>
      <c r="AOX61" s="672"/>
      <c r="AOY61" s="672"/>
      <c r="AOZ61" s="672"/>
      <c r="APA61" s="672"/>
      <c r="APB61" s="672"/>
      <c r="APC61" s="672"/>
      <c r="APD61" s="672"/>
      <c r="APE61" s="672"/>
      <c r="APF61" s="672"/>
      <c r="APG61" s="672"/>
      <c r="APH61" s="672"/>
      <c r="API61" s="672"/>
      <c r="APJ61" s="672"/>
      <c r="APK61" s="672"/>
      <c r="APL61" s="672"/>
      <c r="APM61" s="672"/>
      <c r="APN61" s="672"/>
      <c r="APO61" s="672"/>
      <c r="APP61" s="672"/>
      <c r="APQ61" s="672"/>
      <c r="APR61" s="672"/>
      <c r="APS61" s="672"/>
      <c r="APT61" s="672"/>
      <c r="APU61" s="672"/>
      <c r="APV61" s="672"/>
      <c r="APW61" s="672"/>
      <c r="APX61" s="672"/>
      <c r="APY61" s="672"/>
      <c r="APZ61" s="672"/>
      <c r="AQA61" s="672"/>
      <c r="AQB61" s="672"/>
      <c r="AQC61" s="672"/>
      <c r="AQD61" s="672"/>
      <c r="AQE61" s="672"/>
      <c r="AQF61" s="672"/>
      <c r="AQG61" s="672"/>
      <c r="AQH61" s="672"/>
      <c r="AQI61" s="672"/>
      <c r="AQJ61" s="672"/>
      <c r="AQK61" s="672"/>
      <c r="AQL61" s="672"/>
      <c r="AQM61" s="672"/>
      <c r="AQN61" s="672"/>
      <c r="AQO61" s="672"/>
      <c r="AQP61" s="672"/>
      <c r="AQQ61" s="672"/>
      <c r="AQR61" s="672"/>
      <c r="AQS61" s="672"/>
      <c r="AQT61" s="672"/>
      <c r="AQU61" s="672"/>
      <c r="AQV61" s="672"/>
      <c r="AQW61" s="672"/>
      <c r="AQX61" s="672"/>
      <c r="AQY61" s="672"/>
      <c r="AQZ61" s="672"/>
      <c r="ARA61" s="672"/>
      <c r="ARB61" s="672"/>
      <c r="ARC61" s="672"/>
      <c r="ARD61" s="672"/>
      <c r="ARE61" s="672"/>
      <c r="ARF61" s="672"/>
      <c r="ARG61" s="672"/>
      <c r="ARH61" s="672"/>
      <c r="ARI61" s="672"/>
      <c r="ARJ61" s="672"/>
      <c r="ARK61" s="672"/>
      <c r="ARL61" s="672"/>
      <c r="ARM61" s="672"/>
      <c r="ARN61" s="672"/>
      <c r="ARO61" s="672"/>
      <c r="ARP61" s="672"/>
      <c r="ARQ61" s="672"/>
      <c r="ARR61" s="672"/>
      <c r="ARS61" s="672"/>
      <c r="ART61" s="672"/>
      <c r="ARU61" s="672"/>
      <c r="ARV61" s="672"/>
      <c r="ARW61" s="672"/>
      <c r="ARX61" s="672"/>
      <c r="ARY61" s="672"/>
      <c r="ARZ61" s="672"/>
      <c r="ASA61" s="672"/>
      <c r="ASB61" s="672"/>
      <c r="ASC61" s="672"/>
      <c r="ASD61" s="672"/>
      <c r="ASE61" s="672"/>
      <c r="ASF61" s="672"/>
      <c r="ASG61" s="672"/>
      <c r="ASH61" s="672"/>
      <c r="ASI61" s="672"/>
      <c r="ASJ61" s="672"/>
      <c r="ASK61" s="672"/>
      <c r="ASL61" s="672"/>
      <c r="ASM61" s="672"/>
      <c r="ASN61" s="672"/>
      <c r="ASO61" s="672"/>
      <c r="ASP61" s="672"/>
      <c r="ASQ61" s="672"/>
      <c r="ASR61" s="672"/>
      <c r="ASS61" s="672"/>
      <c r="AST61" s="672"/>
      <c r="ASU61" s="672"/>
      <c r="ASV61" s="672"/>
      <c r="ASW61" s="672"/>
      <c r="ASX61" s="672"/>
      <c r="ASY61" s="672"/>
      <c r="ASZ61" s="672"/>
      <c r="ATA61" s="672"/>
      <c r="ATB61" s="672"/>
      <c r="ATC61" s="672"/>
      <c r="ATD61" s="672"/>
      <c r="ATE61" s="672"/>
      <c r="ATF61" s="672"/>
      <c r="ATG61" s="672"/>
      <c r="ATH61" s="672"/>
      <c r="ATI61" s="672"/>
      <c r="ATJ61" s="672"/>
      <c r="ATK61" s="672"/>
      <c r="ATL61" s="672"/>
      <c r="ATM61" s="672"/>
      <c r="ATN61" s="672"/>
      <c r="ATO61" s="672"/>
      <c r="ATP61" s="672"/>
      <c r="ATQ61" s="672"/>
      <c r="ATR61" s="672"/>
      <c r="ATS61" s="672"/>
      <c r="ATT61" s="672"/>
      <c r="ATU61" s="672"/>
      <c r="ATV61" s="672"/>
      <c r="ATW61" s="672"/>
      <c r="ATX61" s="672"/>
      <c r="ATY61" s="672"/>
      <c r="ATZ61" s="672"/>
      <c r="AUA61" s="672"/>
      <c r="AUB61" s="672"/>
      <c r="AUC61" s="672"/>
      <c r="AUD61" s="672"/>
      <c r="AUE61" s="672"/>
      <c r="AUF61" s="672"/>
      <c r="AUG61" s="672"/>
      <c r="AUH61" s="672"/>
      <c r="AUI61" s="672"/>
      <c r="AUJ61" s="672"/>
      <c r="AUK61" s="672"/>
      <c r="AUL61" s="672"/>
      <c r="AUM61" s="672"/>
      <c r="AUN61" s="672"/>
      <c r="AUO61" s="672"/>
      <c r="AUP61" s="672"/>
      <c r="AUQ61" s="672"/>
      <c r="AUR61" s="672"/>
      <c r="AUS61" s="672"/>
      <c r="AUT61" s="672"/>
      <c r="AUU61" s="672"/>
      <c r="AUV61" s="672"/>
      <c r="AUW61" s="672"/>
      <c r="AUX61" s="672"/>
      <c r="AUY61" s="672"/>
      <c r="AUZ61" s="672"/>
      <c r="AVA61" s="672"/>
      <c r="AVB61" s="672"/>
      <c r="AVC61" s="672"/>
      <c r="AVD61" s="672"/>
      <c r="AVE61" s="672"/>
      <c r="AVF61" s="672"/>
      <c r="AVG61" s="672"/>
      <c r="AVH61" s="672"/>
      <c r="AVI61" s="672"/>
      <c r="AVJ61" s="672"/>
      <c r="AVK61" s="672"/>
      <c r="AVL61" s="672"/>
      <c r="AVM61" s="672"/>
      <c r="AVN61" s="672"/>
      <c r="AVO61" s="672"/>
      <c r="AVP61" s="672"/>
      <c r="AVQ61" s="672"/>
      <c r="AVR61" s="672"/>
      <c r="AVS61" s="672"/>
      <c r="AVT61" s="672"/>
      <c r="AVU61" s="672"/>
      <c r="AVV61" s="672"/>
      <c r="AVW61" s="672"/>
      <c r="AVX61" s="672"/>
      <c r="AVY61" s="672"/>
      <c r="AVZ61" s="672"/>
      <c r="AWA61" s="672"/>
      <c r="AWB61" s="672"/>
      <c r="AWC61" s="672"/>
      <c r="AWD61" s="672"/>
      <c r="AWE61" s="672"/>
      <c r="AWF61" s="672"/>
      <c r="AWG61" s="672"/>
      <c r="AWH61" s="672"/>
      <c r="AWI61" s="672"/>
      <c r="AWJ61" s="672"/>
      <c r="AWK61" s="672"/>
      <c r="AWL61" s="672"/>
      <c r="AWM61" s="672"/>
      <c r="AWN61" s="672"/>
      <c r="AWO61" s="672"/>
      <c r="AWP61" s="672"/>
      <c r="AWQ61" s="672"/>
      <c r="AWR61" s="672"/>
      <c r="AWS61" s="672"/>
      <c r="AWT61" s="672"/>
      <c r="AWU61" s="672"/>
      <c r="AWV61" s="672"/>
      <c r="AWW61" s="672"/>
      <c r="AWX61" s="672"/>
      <c r="AWY61" s="672"/>
      <c r="AWZ61" s="672"/>
      <c r="AXA61" s="672"/>
      <c r="AXB61" s="672"/>
      <c r="AXC61" s="672"/>
      <c r="AXD61" s="672"/>
      <c r="AXE61" s="672"/>
      <c r="AXF61" s="672"/>
      <c r="AXG61" s="672"/>
      <c r="AXH61" s="672"/>
      <c r="AXI61" s="672"/>
      <c r="AXJ61" s="672"/>
      <c r="AXK61" s="672"/>
      <c r="AXL61" s="672"/>
      <c r="AXM61" s="672"/>
      <c r="AXN61" s="672"/>
      <c r="AXO61" s="672"/>
      <c r="AXP61" s="672"/>
      <c r="AXQ61" s="672"/>
      <c r="AXR61" s="672"/>
      <c r="AXS61" s="672"/>
      <c r="AXT61" s="672"/>
      <c r="AXU61" s="672"/>
      <c r="AXV61" s="672"/>
      <c r="AXW61" s="672"/>
      <c r="AXX61" s="672"/>
      <c r="AXY61" s="672"/>
      <c r="AXZ61" s="672"/>
      <c r="AYA61" s="672"/>
      <c r="AYB61" s="672"/>
      <c r="AYC61" s="672"/>
      <c r="AYD61" s="672"/>
      <c r="AYE61" s="672"/>
      <c r="AYF61" s="672"/>
      <c r="AYG61" s="672"/>
      <c r="AYH61" s="672"/>
      <c r="AYI61" s="672"/>
      <c r="AYJ61" s="672"/>
      <c r="AYK61" s="672"/>
      <c r="AYL61" s="672"/>
      <c r="AYM61" s="672"/>
      <c r="AYN61" s="672"/>
      <c r="AYO61" s="672"/>
      <c r="AYP61" s="672"/>
      <c r="AYQ61" s="672"/>
      <c r="AYR61" s="672"/>
      <c r="AYS61" s="672"/>
      <c r="AYT61" s="672"/>
      <c r="AYU61" s="672"/>
      <c r="AYV61" s="672"/>
      <c r="AYW61" s="672"/>
      <c r="AYX61" s="672"/>
      <c r="AYY61" s="672"/>
      <c r="AYZ61" s="672"/>
      <c r="AZA61" s="672"/>
      <c r="AZB61" s="672"/>
      <c r="AZC61" s="672"/>
      <c r="AZD61" s="672"/>
      <c r="AZE61" s="672"/>
      <c r="AZF61" s="672"/>
      <c r="AZG61" s="672"/>
      <c r="AZH61" s="672"/>
      <c r="AZI61" s="672"/>
      <c r="AZJ61" s="672"/>
      <c r="AZK61" s="672"/>
      <c r="AZL61" s="672"/>
      <c r="AZM61" s="672"/>
      <c r="AZN61" s="672"/>
      <c r="AZO61" s="672"/>
      <c r="AZP61" s="672"/>
      <c r="AZQ61" s="672"/>
      <c r="AZR61" s="672"/>
      <c r="AZS61" s="672"/>
      <c r="AZT61" s="672"/>
      <c r="AZU61" s="672"/>
      <c r="AZV61" s="672"/>
      <c r="AZW61" s="672"/>
      <c r="AZX61" s="672"/>
      <c r="AZY61" s="672"/>
      <c r="AZZ61" s="672"/>
      <c r="BAA61" s="672"/>
      <c r="BAB61" s="672"/>
      <c r="BAC61" s="672"/>
      <c r="BAD61" s="672"/>
      <c r="BAE61" s="672"/>
      <c r="BAF61" s="672"/>
      <c r="BAG61" s="672"/>
      <c r="BAH61" s="672"/>
      <c r="BAI61" s="672"/>
      <c r="BAJ61" s="672"/>
      <c r="BAK61" s="672"/>
      <c r="BAL61" s="672"/>
      <c r="BAM61" s="672"/>
      <c r="BAN61" s="672"/>
      <c r="BAO61" s="672"/>
      <c r="BAP61" s="672"/>
      <c r="BAQ61" s="672"/>
      <c r="BAR61" s="672"/>
      <c r="BAS61" s="672"/>
      <c r="BAT61" s="672"/>
      <c r="BAU61" s="672"/>
      <c r="BAV61" s="672"/>
      <c r="BAW61" s="672"/>
      <c r="BAX61" s="672"/>
      <c r="BAY61" s="672"/>
      <c r="BAZ61" s="672"/>
      <c r="BBA61" s="672"/>
      <c r="BBB61" s="672"/>
      <c r="BBC61" s="672"/>
      <c r="BBD61" s="672"/>
      <c r="BBE61" s="672"/>
      <c r="BBF61" s="672"/>
      <c r="BBG61" s="672"/>
      <c r="BBH61" s="672"/>
      <c r="BBI61" s="672"/>
      <c r="BBJ61" s="672"/>
      <c r="BBK61" s="672"/>
      <c r="BBL61" s="672"/>
      <c r="BBM61" s="672"/>
      <c r="BBN61" s="672"/>
      <c r="BBO61" s="672"/>
      <c r="BBP61" s="672"/>
      <c r="BBQ61" s="672"/>
      <c r="BBR61" s="672"/>
      <c r="BBS61" s="672"/>
      <c r="BBT61" s="672"/>
      <c r="BBU61" s="672"/>
      <c r="BBV61" s="672"/>
      <c r="BBW61" s="672"/>
      <c r="BBX61" s="672"/>
      <c r="BBY61" s="672"/>
      <c r="BBZ61" s="672"/>
      <c r="BCA61" s="672"/>
      <c r="BCB61" s="672"/>
      <c r="BCC61" s="672"/>
      <c r="BCD61" s="672"/>
      <c r="BCE61" s="672"/>
      <c r="BCF61" s="672"/>
      <c r="BCG61" s="672"/>
      <c r="BCH61" s="672"/>
      <c r="BCI61" s="672"/>
      <c r="BCJ61" s="672"/>
      <c r="BCK61" s="672"/>
      <c r="BCL61" s="672"/>
      <c r="BCM61" s="672"/>
      <c r="BCN61" s="672"/>
      <c r="BCO61" s="672"/>
      <c r="BCP61" s="672"/>
      <c r="BCQ61" s="672"/>
      <c r="BCR61" s="672"/>
      <c r="BCS61" s="672"/>
      <c r="BCT61" s="672"/>
      <c r="BCU61" s="672"/>
      <c r="BCV61" s="672"/>
      <c r="BCW61" s="672"/>
      <c r="BCX61" s="672"/>
      <c r="BCY61" s="672"/>
      <c r="BCZ61" s="672"/>
      <c r="BDA61" s="672"/>
      <c r="BDB61" s="672"/>
      <c r="BDC61" s="672"/>
      <c r="BDD61" s="672"/>
      <c r="BDE61" s="672"/>
      <c r="BDF61" s="672"/>
      <c r="BDG61" s="672"/>
      <c r="BDH61" s="672"/>
      <c r="BDI61" s="672"/>
      <c r="BDJ61" s="672"/>
      <c r="BDK61" s="672"/>
      <c r="BDL61" s="672"/>
      <c r="BDM61" s="672"/>
      <c r="BDN61" s="672"/>
      <c r="BDO61" s="672"/>
      <c r="BDP61" s="672"/>
      <c r="BDQ61" s="672"/>
      <c r="BDR61" s="672"/>
      <c r="BDS61" s="672"/>
      <c r="BDT61" s="672"/>
      <c r="BDU61" s="672"/>
      <c r="BDV61" s="672"/>
      <c r="BDW61" s="672"/>
      <c r="BDX61" s="672"/>
      <c r="BDY61" s="672"/>
      <c r="BDZ61" s="672"/>
      <c r="BEA61" s="672"/>
      <c r="BEB61" s="672"/>
      <c r="BEC61" s="672"/>
      <c r="BED61" s="672"/>
      <c r="BEE61" s="672"/>
      <c r="BEF61" s="672"/>
      <c r="BEG61" s="672"/>
      <c r="BEH61" s="672"/>
      <c r="BEI61" s="672"/>
      <c r="BEJ61" s="672"/>
      <c r="BEK61" s="672"/>
      <c r="BEL61" s="672"/>
      <c r="BEM61" s="672"/>
      <c r="BEN61" s="672"/>
      <c r="BEO61" s="672"/>
      <c r="BEP61" s="672"/>
      <c r="BEQ61" s="672"/>
      <c r="BER61" s="672"/>
      <c r="BES61" s="672"/>
      <c r="BET61" s="672"/>
      <c r="BEU61" s="672"/>
      <c r="BEV61" s="672"/>
      <c r="BEW61" s="672"/>
      <c r="BEX61" s="672"/>
      <c r="BEY61" s="672"/>
      <c r="BEZ61" s="672"/>
      <c r="BFA61" s="672"/>
      <c r="BFB61" s="672"/>
      <c r="BFC61" s="672"/>
      <c r="BFD61" s="672"/>
      <c r="BFE61" s="672"/>
      <c r="BFF61" s="672"/>
      <c r="BFG61" s="672"/>
      <c r="BFH61" s="672"/>
      <c r="BFI61" s="672"/>
      <c r="BFJ61" s="672"/>
      <c r="BFK61" s="672"/>
      <c r="BFL61" s="672"/>
      <c r="BFM61" s="672"/>
      <c r="BFN61" s="672"/>
      <c r="BFO61" s="672"/>
      <c r="BFP61" s="672"/>
      <c r="BFQ61" s="672"/>
      <c r="BFR61" s="672"/>
      <c r="BFS61" s="672"/>
      <c r="BFT61" s="672"/>
      <c r="BFU61" s="672"/>
      <c r="BFV61" s="672"/>
      <c r="BFW61" s="672"/>
      <c r="BFX61" s="672"/>
      <c r="BFY61" s="672"/>
      <c r="BFZ61" s="672"/>
      <c r="BGA61" s="672"/>
      <c r="BGB61" s="672"/>
      <c r="BGC61" s="672"/>
      <c r="BGD61" s="672"/>
      <c r="BGE61" s="672"/>
      <c r="BGF61" s="672"/>
      <c r="BGG61" s="672"/>
      <c r="BGH61" s="672"/>
      <c r="BGI61" s="672"/>
      <c r="BGJ61" s="672"/>
      <c r="BGK61" s="672"/>
      <c r="BGL61" s="672"/>
      <c r="BGM61" s="672"/>
      <c r="BGN61" s="672"/>
      <c r="BGO61" s="672"/>
      <c r="BGP61" s="672"/>
      <c r="BGQ61" s="672"/>
      <c r="BGR61" s="672"/>
      <c r="BGS61" s="672"/>
      <c r="BGT61" s="672"/>
      <c r="BGU61" s="672"/>
      <c r="BGV61" s="672"/>
      <c r="BGW61" s="672"/>
      <c r="BGX61" s="672"/>
      <c r="BGY61" s="672"/>
      <c r="BGZ61" s="672"/>
      <c r="BHA61" s="672"/>
      <c r="BHB61" s="672"/>
      <c r="BHC61" s="672"/>
      <c r="BHD61" s="672"/>
      <c r="BHE61" s="672"/>
      <c r="BHF61" s="672"/>
      <c r="BHG61" s="672"/>
      <c r="BHH61" s="672"/>
      <c r="BHI61" s="672"/>
      <c r="BHJ61" s="672"/>
      <c r="BHK61" s="672"/>
      <c r="BHL61" s="672"/>
      <c r="BHM61" s="672"/>
      <c r="BHN61" s="672"/>
      <c r="BHO61" s="672"/>
      <c r="BHP61" s="672"/>
      <c r="BHQ61" s="672"/>
      <c r="BHR61" s="672"/>
      <c r="BHS61" s="672"/>
      <c r="BHT61" s="672"/>
      <c r="BHU61" s="672"/>
      <c r="BHV61" s="672"/>
      <c r="BHW61" s="672"/>
      <c r="BHX61" s="672"/>
      <c r="BHY61" s="672"/>
      <c r="BHZ61" s="672"/>
      <c r="BIA61" s="672"/>
      <c r="BIB61" s="672"/>
      <c r="BIC61" s="672"/>
      <c r="BID61" s="672"/>
      <c r="BIE61" s="672"/>
      <c r="BIF61" s="672"/>
      <c r="BIG61" s="672"/>
      <c r="BIH61" s="672"/>
      <c r="BII61" s="672"/>
      <c r="BIJ61" s="672"/>
      <c r="BIK61" s="672"/>
      <c r="BIL61" s="672"/>
      <c r="BIM61" s="672"/>
      <c r="BIN61" s="672"/>
      <c r="BIO61" s="672"/>
      <c r="BIP61" s="672"/>
      <c r="BIQ61" s="672"/>
      <c r="BIR61" s="672"/>
      <c r="BIS61" s="672"/>
      <c r="BIT61" s="672"/>
      <c r="BIU61" s="672"/>
      <c r="BIV61" s="672"/>
      <c r="BIW61" s="672"/>
      <c r="BIX61" s="672"/>
      <c r="BIY61" s="672"/>
      <c r="BIZ61" s="672"/>
      <c r="BJA61" s="672"/>
      <c r="BJB61" s="672"/>
      <c r="BJC61" s="672"/>
      <c r="BJD61" s="672"/>
      <c r="BJE61" s="672"/>
      <c r="BJF61" s="672"/>
      <c r="BJG61" s="672"/>
      <c r="BJH61" s="672"/>
      <c r="BJI61" s="672"/>
      <c r="BJJ61" s="672"/>
      <c r="BJK61" s="672"/>
      <c r="BJL61" s="672"/>
      <c r="BJM61" s="672"/>
      <c r="BJN61" s="672"/>
      <c r="BJO61" s="672"/>
      <c r="BJP61" s="672"/>
      <c r="BJQ61" s="672"/>
      <c r="BJR61" s="672"/>
      <c r="BJS61" s="672"/>
      <c r="BJT61" s="672"/>
      <c r="BJU61" s="672"/>
      <c r="BJV61" s="672"/>
      <c r="BJW61" s="672"/>
      <c r="BJX61" s="672"/>
      <c r="BJY61" s="672"/>
      <c r="BJZ61" s="672"/>
      <c r="BKA61" s="672"/>
      <c r="BKB61" s="672"/>
      <c r="BKC61" s="672"/>
      <c r="BKD61" s="672"/>
      <c r="BKE61" s="672"/>
      <c r="BKF61" s="672"/>
      <c r="BKG61" s="672"/>
      <c r="BKH61" s="672"/>
      <c r="BKI61" s="672"/>
      <c r="BKJ61" s="672"/>
      <c r="BKK61" s="672"/>
      <c r="BKL61" s="672"/>
      <c r="BKM61" s="672"/>
      <c r="BKN61" s="672"/>
      <c r="BKO61" s="672"/>
      <c r="BKP61" s="672"/>
      <c r="BKQ61" s="672"/>
      <c r="BKR61" s="672"/>
      <c r="BKS61" s="672"/>
      <c r="BKT61" s="672"/>
      <c r="BKU61" s="672"/>
      <c r="BKV61" s="672"/>
      <c r="BKW61" s="672"/>
      <c r="BKX61" s="672"/>
      <c r="BKY61" s="672"/>
      <c r="BKZ61" s="672"/>
      <c r="BLA61" s="672"/>
      <c r="BLB61" s="672"/>
      <c r="BLC61" s="672"/>
      <c r="BLD61" s="672"/>
      <c r="BLE61" s="672"/>
      <c r="BLF61" s="672"/>
      <c r="BLG61" s="672"/>
      <c r="BLH61" s="672"/>
      <c r="BLI61" s="672"/>
      <c r="BLJ61" s="672"/>
      <c r="BLK61" s="672"/>
      <c r="BLL61" s="672"/>
      <c r="BLM61" s="672"/>
      <c r="BLN61" s="672"/>
      <c r="BLO61" s="672"/>
      <c r="BLP61" s="672"/>
      <c r="BLQ61" s="672"/>
      <c r="BLR61" s="672"/>
      <c r="BLS61" s="672"/>
      <c r="BLT61" s="672"/>
      <c r="BLU61" s="672"/>
      <c r="BLV61" s="672"/>
      <c r="BLW61" s="672"/>
      <c r="BLX61" s="672"/>
      <c r="BLY61" s="672"/>
      <c r="BLZ61" s="672"/>
      <c r="BMA61" s="672"/>
      <c r="BMB61" s="672"/>
      <c r="BMC61" s="672"/>
      <c r="BMD61" s="672"/>
      <c r="BME61" s="672"/>
      <c r="BMF61" s="672"/>
      <c r="BMG61" s="672"/>
      <c r="BMH61" s="672"/>
      <c r="BMI61" s="672"/>
      <c r="BMJ61" s="672"/>
      <c r="BMK61" s="672"/>
      <c r="BML61" s="672"/>
      <c r="BMM61" s="672"/>
      <c r="BMN61" s="672"/>
      <c r="BMO61" s="672"/>
      <c r="BMP61" s="672"/>
      <c r="BMQ61" s="672"/>
      <c r="BMR61" s="672"/>
      <c r="BMS61" s="672"/>
      <c r="BMT61" s="672"/>
      <c r="BMU61" s="672"/>
      <c r="BMV61" s="672"/>
      <c r="BMW61" s="672"/>
      <c r="BMX61" s="672"/>
      <c r="BMY61" s="672"/>
      <c r="BMZ61" s="672"/>
      <c r="BNA61" s="672"/>
      <c r="BNB61" s="672"/>
      <c r="BNC61" s="672"/>
      <c r="BND61" s="672"/>
      <c r="BNE61" s="672"/>
      <c r="BNF61" s="672"/>
      <c r="BNG61" s="672"/>
      <c r="BNH61" s="672"/>
      <c r="BNI61" s="672"/>
      <c r="BNJ61" s="672"/>
      <c r="BNK61" s="672"/>
      <c r="BNL61" s="672"/>
      <c r="BNM61" s="672"/>
      <c r="BNN61" s="672"/>
      <c r="BNO61" s="672"/>
      <c r="BNP61" s="672"/>
      <c r="BNQ61" s="672"/>
      <c r="BNR61" s="672"/>
      <c r="BNS61" s="672"/>
      <c r="BNT61" s="672"/>
      <c r="BNU61" s="672"/>
      <c r="BNV61" s="672"/>
      <c r="BNW61" s="672"/>
      <c r="BNX61" s="672"/>
      <c r="BNY61" s="672"/>
      <c r="BNZ61" s="672"/>
      <c r="BOA61" s="672"/>
      <c r="BOB61" s="672"/>
      <c r="BOC61" s="672"/>
      <c r="BOD61" s="672"/>
      <c r="BOE61" s="672"/>
      <c r="BOF61" s="672"/>
      <c r="BOG61" s="672"/>
      <c r="BOH61" s="672"/>
      <c r="BOI61" s="672"/>
      <c r="BOJ61" s="672"/>
      <c r="BOK61" s="672"/>
      <c r="BOL61" s="672"/>
      <c r="BOM61" s="672"/>
      <c r="BON61" s="672"/>
      <c r="BOO61" s="672"/>
      <c r="BOP61" s="672"/>
      <c r="BOQ61" s="672"/>
      <c r="BOR61" s="672"/>
      <c r="BOS61" s="672"/>
      <c r="BOT61" s="672"/>
      <c r="BOU61" s="672"/>
      <c r="BOV61" s="672"/>
      <c r="BOW61" s="672"/>
      <c r="BOX61" s="672"/>
      <c r="BOY61" s="672"/>
      <c r="BOZ61" s="672"/>
      <c r="BPA61" s="672"/>
      <c r="BPB61" s="672"/>
      <c r="BPC61" s="672"/>
      <c r="BPD61" s="672"/>
      <c r="BPE61" s="672"/>
      <c r="BPF61" s="672"/>
      <c r="BPG61" s="672"/>
      <c r="BPH61" s="672"/>
      <c r="BPI61" s="672"/>
      <c r="BPJ61" s="672"/>
      <c r="BPK61" s="672"/>
      <c r="BPL61" s="672"/>
      <c r="BPM61" s="672"/>
      <c r="BPN61" s="672"/>
      <c r="BPO61" s="672"/>
      <c r="BPP61" s="672"/>
      <c r="BPQ61" s="672"/>
      <c r="BPR61" s="672"/>
      <c r="BPS61" s="672"/>
      <c r="BPT61" s="672"/>
      <c r="BPU61" s="672"/>
      <c r="BPV61" s="672"/>
      <c r="BPW61" s="672"/>
      <c r="BPX61" s="672"/>
      <c r="BPY61" s="672"/>
      <c r="BPZ61" s="672"/>
      <c r="BQA61" s="672"/>
      <c r="BQB61" s="672"/>
      <c r="BQC61" s="672"/>
      <c r="BQD61" s="672"/>
      <c r="BQE61" s="672"/>
      <c r="BQF61" s="672"/>
      <c r="BQG61" s="672"/>
      <c r="BQH61" s="672"/>
      <c r="BQI61" s="672"/>
      <c r="BQJ61" s="672"/>
      <c r="BQK61" s="672"/>
      <c r="BQL61" s="672"/>
      <c r="BQM61" s="672"/>
      <c r="BQN61" s="672"/>
      <c r="BQO61" s="672"/>
      <c r="BQP61" s="672"/>
      <c r="BQQ61" s="672"/>
      <c r="BQR61" s="672"/>
      <c r="BQS61" s="672"/>
      <c r="BQT61" s="672"/>
      <c r="BQU61" s="672"/>
      <c r="BQV61" s="672"/>
      <c r="BQW61" s="672"/>
      <c r="BQX61" s="672"/>
      <c r="BQY61" s="672"/>
      <c r="BQZ61" s="672"/>
      <c r="BRA61" s="672"/>
      <c r="BRB61" s="672"/>
      <c r="BRC61" s="672"/>
      <c r="BRD61" s="672"/>
      <c r="BRE61" s="672"/>
      <c r="BRF61" s="672"/>
      <c r="BRG61" s="672"/>
      <c r="BRH61" s="672"/>
      <c r="BRI61" s="672"/>
      <c r="BRJ61" s="672"/>
      <c r="BRK61" s="672"/>
      <c r="BRL61" s="672"/>
      <c r="BRM61" s="672"/>
      <c r="BRN61" s="672"/>
      <c r="BRO61" s="672"/>
      <c r="BRP61" s="672"/>
      <c r="BRQ61" s="672"/>
      <c r="BRR61" s="672"/>
      <c r="BRS61" s="672"/>
      <c r="BRT61" s="672"/>
      <c r="BRU61" s="672"/>
      <c r="BRV61" s="672"/>
      <c r="BRW61" s="672"/>
      <c r="BRX61" s="672"/>
      <c r="BRY61" s="672"/>
      <c r="BRZ61" s="672"/>
      <c r="BSA61" s="672"/>
      <c r="BSB61" s="672"/>
      <c r="BSC61" s="672"/>
      <c r="BSD61" s="672"/>
      <c r="BSE61" s="672"/>
      <c r="BSF61" s="672"/>
      <c r="BSG61" s="672"/>
      <c r="BSH61" s="672"/>
      <c r="BSI61" s="672"/>
      <c r="BSJ61" s="672"/>
      <c r="BSK61" s="672"/>
      <c r="BSL61" s="672"/>
      <c r="BSM61" s="672"/>
      <c r="BSN61" s="672"/>
      <c r="BSO61" s="672"/>
      <c r="BSP61" s="672"/>
      <c r="BSQ61" s="672"/>
      <c r="BSR61" s="672"/>
      <c r="BSS61" s="672"/>
      <c r="BST61" s="672"/>
      <c r="BSU61" s="672"/>
      <c r="BSV61" s="672"/>
      <c r="BSW61" s="672"/>
      <c r="BSX61" s="672"/>
      <c r="BSY61" s="672"/>
      <c r="BSZ61" s="672"/>
      <c r="BTA61" s="672"/>
      <c r="BTB61" s="672"/>
      <c r="BTC61" s="672"/>
      <c r="BTD61" s="672"/>
      <c r="BTE61" s="672"/>
      <c r="BTF61" s="672"/>
      <c r="BTG61" s="672"/>
      <c r="BTH61" s="672"/>
      <c r="BTI61" s="672"/>
      <c r="BTJ61" s="672"/>
      <c r="BTK61" s="672"/>
      <c r="BTL61" s="672"/>
      <c r="BTM61" s="672"/>
      <c r="BTN61" s="672"/>
      <c r="BTO61" s="672"/>
      <c r="BTP61" s="672"/>
      <c r="BTQ61" s="672"/>
      <c r="BTR61" s="672"/>
      <c r="BTS61" s="672"/>
      <c r="BTT61" s="672"/>
      <c r="BTU61" s="672"/>
      <c r="BTV61" s="672"/>
      <c r="BTW61" s="672"/>
      <c r="BTX61" s="672"/>
      <c r="BTY61" s="672"/>
      <c r="BTZ61" s="672"/>
      <c r="BUA61" s="672"/>
      <c r="BUB61" s="672"/>
      <c r="BUC61" s="672"/>
      <c r="BUD61" s="672"/>
      <c r="BUE61" s="672"/>
      <c r="BUF61" s="672"/>
      <c r="BUG61" s="672"/>
      <c r="BUH61" s="672"/>
      <c r="BUI61" s="672"/>
      <c r="BUJ61" s="672"/>
      <c r="BUK61" s="672"/>
      <c r="BUL61" s="672"/>
      <c r="BUM61" s="672"/>
      <c r="BUN61" s="672"/>
      <c r="BUO61" s="672"/>
      <c r="BUP61" s="672"/>
      <c r="BUQ61" s="672"/>
      <c r="BUR61" s="672"/>
      <c r="BUS61" s="672"/>
      <c r="BUT61" s="672"/>
      <c r="BUU61" s="672"/>
      <c r="BUV61" s="672"/>
      <c r="BUW61" s="672"/>
      <c r="BUX61" s="672"/>
      <c r="BUY61" s="672"/>
      <c r="BUZ61" s="672"/>
      <c r="BVA61" s="672"/>
      <c r="BVB61" s="672"/>
      <c r="BVC61" s="672"/>
      <c r="BVD61" s="672"/>
      <c r="BVE61" s="672"/>
      <c r="BVF61" s="672"/>
      <c r="BVG61" s="672"/>
      <c r="BVH61" s="672"/>
      <c r="BVI61" s="672"/>
      <c r="BVJ61" s="672"/>
      <c r="BVK61" s="672"/>
      <c r="BVL61" s="672"/>
      <c r="BVM61" s="672"/>
      <c r="BVN61" s="672"/>
      <c r="BVO61" s="672"/>
      <c r="BVP61" s="672"/>
      <c r="BVQ61" s="672"/>
      <c r="BVR61" s="672"/>
      <c r="BVS61" s="672"/>
      <c r="BVT61" s="672"/>
      <c r="BVU61" s="672"/>
      <c r="BVV61" s="672"/>
      <c r="BVW61" s="672"/>
      <c r="BVX61" s="672"/>
      <c r="BVY61" s="672"/>
      <c r="BVZ61" s="672"/>
      <c r="BWA61" s="672"/>
      <c r="BWB61" s="672"/>
      <c r="BWC61" s="672"/>
      <c r="BWD61" s="672"/>
      <c r="BWE61" s="672"/>
      <c r="BWF61" s="672"/>
      <c r="BWG61" s="672"/>
      <c r="BWH61" s="672"/>
      <c r="BWI61" s="672"/>
      <c r="BWJ61" s="672"/>
      <c r="BWK61" s="672"/>
      <c r="BWL61" s="672"/>
      <c r="BWM61" s="672"/>
      <c r="BWN61" s="672"/>
      <c r="BWO61" s="672"/>
      <c r="BWP61" s="672"/>
      <c r="BWQ61" s="672"/>
      <c r="BWR61" s="672"/>
      <c r="BWS61" s="672"/>
      <c r="BWT61" s="672"/>
      <c r="BWU61" s="672"/>
      <c r="BWV61" s="672"/>
      <c r="BWW61" s="672"/>
      <c r="BWX61" s="672"/>
      <c r="BWY61" s="672"/>
      <c r="BWZ61" s="672"/>
      <c r="BXA61" s="672"/>
      <c r="BXB61" s="672"/>
      <c r="BXC61" s="672"/>
      <c r="BXD61" s="672"/>
      <c r="BXE61" s="672"/>
      <c r="BXF61" s="672"/>
      <c r="BXG61" s="672"/>
      <c r="BXH61" s="672"/>
      <c r="BXI61" s="672"/>
      <c r="BXJ61" s="672"/>
      <c r="BXK61" s="672"/>
      <c r="BXL61" s="672"/>
      <c r="BXM61" s="672"/>
      <c r="BXN61" s="672"/>
      <c r="BXO61" s="672"/>
      <c r="BXP61" s="672"/>
      <c r="BXQ61" s="672"/>
      <c r="BXR61" s="672"/>
      <c r="BXS61" s="672"/>
      <c r="BXT61" s="672"/>
      <c r="BXU61" s="672"/>
      <c r="BXV61" s="672"/>
      <c r="BXW61" s="672"/>
      <c r="BXX61" s="672"/>
      <c r="BXY61" s="672"/>
      <c r="BXZ61" s="672"/>
      <c r="BYA61" s="672"/>
      <c r="BYB61" s="672"/>
      <c r="BYC61" s="672"/>
      <c r="BYD61" s="672"/>
      <c r="BYE61" s="672"/>
      <c r="BYF61" s="672"/>
      <c r="BYG61" s="672"/>
      <c r="BYH61" s="672"/>
      <c r="BYI61" s="672"/>
      <c r="BYJ61" s="672"/>
      <c r="BYK61" s="672"/>
      <c r="BYL61" s="672"/>
      <c r="BYM61" s="672"/>
      <c r="BYN61" s="672"/>
      <c r="BYO61" s="672"/>
      <c r="BYP61" s="672"/>
      <c r="BYQ61" s="672"/>
      <c r="BYR61" s="672"/>
      <c r="BYS61" s="672"/>
      <c r="BYT61" s="672"/>
      <c r="BYU61" s="672"/>
      <c r="BYV61" s="672"/>
      <c r="BYW61" s="672"/>
      <c r="BYX61" s="672"/>
      <c r="BYY61" s="672"/>
      <c r="BYZ61" s="672"/>
      <c r="BZA61" s="672"/>
      <c r="BZB61" s="672"/>
      <c r="BZC61" s="672"/>
      <c r="BZD61" s="672"/>
      <c r="BZE61" s="672"/>
      <c r="BZF61" s="672"/>
      <c r="BZG61" s="672"/>
      <c r="BZH61" s="672"/>
      <c r="BZI61" s="672"/>
      <c r="BZJ61" s="672"/>
      <c r="BZK61" s="672"/>
      <c r="BZL61" s="672"/>
      <c r="BZM61" s="672"/>
      <c r="BZN61" s="672"/>
      <c r="BZO61" s="672"/>
      <c r="BZP61" s="672"/>
      <c r="BZQ61" s="672"/>
      <c r="BZR61" s="672"/>
      <c r="BZS61" s="672"/>
      <c r="BZT61" s="672"/>
      <c r="BZU61" s="672"/>
      <c r="BZV61" s="672"/>
      <c r="BZW61" s="672"/>
      <c r="BZX61" s="672"/>
      <c r="BZY61" s="672"/>
      <c r="BZZ61" s="672"/>
      <c r="CAA61" s="672"/>
      <c r="CAB61" s="672"/>
      <c r="CAC61" s="672"/>
      <c r="CAD61" s="672"/>
      <c r="CAE61" s="672"/>
      <c r="CAF61" s="672"/>
      <c r="CAG61" s="672"/>
      <c r="CAH61" s="672"/>
      <c r="CAI61" s="672"/>
      <c r="CAJ61" s="672"/>
      <c r="CAK61" s="672"/>
      <c r="CAL61" s="672"/>
      <c r="CAM61" s="672"/>
      <c r="CAN61" s="672"/>
      <c r="CAO61" s="672"/>
      <c r="CAP61" s="672"/>
      <c r="CAQ61" s="672"/>
      <c r="CAR61" s="672"/>
      <c r="CAS61" s="672"/>
      <c r="CAT61" s="672"/>
      <c r="CAU61" s="672"/>
      <c r="CAV61" s="672"/>
      <c r="CAW61" s="672"/>
      <c r="CAX61" s="672"/>
      <c r="CAY61" s="672"/>
      <c r="CAZ61" s="672"/>
      <c r="CBA61" s="672"/>
      <c r="CBB61" s="672"/>
      <c r="CBC61" s="672"/>
      <c r="CBD61" s="672"/>
      <c r="CBE61" s="672"/>
      <c r="CBF61" s="672"/>
      <c r="CBG61" s="672"/>
      <c r="CBH61" s="672"/>
      <c r="CBI61" s="672"/>
      <c r="CBJ61" s="672"/>
      <c r="CBK61" s="672"/>
      <c r="CBL61" s="672"/>
      <c r="CBM61" s="672"/>
      <c r="CBN61" s="672"/>
      <c r="CBO61" s="672"/>
      <c r="CBP61" s="672"/>
      <c r="CBQ61" s="672"/>
      <c r="CBR61" s="672"/>
      <c r="CBS61" s="672"/>
      <c r="CBT61" s="672"/>
      <c r="CBU61" s="672"/>
      <c r="CBV61" s="672"/>
      <c r="CBW61" s="672"/>
      <c r="CBX61" s="672"/>
      <c r="CBY61" s="672"/>
      <c r="CBZ61" s="672"/>
      <c r="CCA61" s="672"/>
      <c r="CCB61" s="672"/>
      <c r="CCC61" s="672"/>
      <c r="CCD61" s="672"/>
      <c r="CCE61" s="672"/>
      <c r="CCF61" s="672"/>
      <c r="CCG61" s="672"/>
      <c r="CCH61" s="672"/>
      <c r="CCI61" s="672"/>
      <c r="CCJ61" s="672"/>
      <c r="CCK61" s="672"/>
      <c r="CCL61" s="672"/>
      <c r="CCM61" s="672"/>
      <c r="CCN61" s="672"/>
      <c r="CCO61" s="672"/>
      <c r="CCP61" s="672"/>
      <c r="CCQ61" s="672"/>
      <c r="CCR61" s="672"/>
      <c r="CCS61" s="672"/>
      <c r="CCT61" s="672"/>
      <c r="CCU61" s="672"/>
      <c r="CCV61" s="672"/>
      <c r="CCW61" s="672"/>
      <c r="CCX61" s="672"/>
      <c r="CCY61" s="672"/>
      <c r="CCZ61" s="672"/>
      <c r="CDA61" s="672"/>
      <c r="CDB61" s="672"/>
      <c r="CDC61" s="672"/>
      <c r="CDD61" s="672"/>
      <c r="CDE61" s="672"/>
      <c r="CDF61" s="672"/>
      <c r="CDG61" s="672"/>
      <c r="CDH61" s="672"/>
      <c r="CDI61" s="672"/>
      <c r="CDJ61" s="672"/>
      <c r="CDK61" s="672"/>
      <c r="CDL61" s="672"/>
      <c r="CDM61" s="672"/>
      <c r="CDN61" s="672"/>
      <c r="CDO61" s="672"/>
      <c r="CDP61" s="672"/>
      <c r="CDQ61" s="672"/>
      <c r="CDR61" s="672"/>
      <c r="CDS61" s="672"/>
      <c r="CDT61" s="672"/>
      <c r="CDU61" s="672"/>
      <c r="CDV61" s="672"/>
      <c r="CDW61" s="672"/>
      <c r="CDX61" s="672"/>
      <c r="CDY61" s="672"/>
      <c r="CDZ61" s="672"/>
      <c r="CEA61" s="672"/>
      <c r="CEB61" s="672"/>
      <c r="CEC61" s="672"/>
      <c r="CED61" s="672"/>
      <c r="CEE61" s="672"/>
      <c r="CEF61" s="672"/>
      <c r="CEG61" s="672"/>
      <c r="CEH61" s="672"/>
      <c r="CEI61" s="672"/>
      <c r="CEJ61" s="672"/>
      <c r="CEK61" s="672"/>
      <c r="CEL61" s="672"/>
      <c r="CEM61" s="672"/>
      <c r="CEN61" s="672"/>
      <c r="CEO61" s="672"/>
      <c r="CEP61" s="672"/>
      <c r="CEQ61" s="672"/>
      <c r="CER61" s="672"/>
      <c r="CES61" s="672"/>
      <c r="CET61" s="672"/>
      <c r="CEU61" s="672"/>
      <c r="CEV61" s="672"/>
      <c r="CEW61" s="672"/>
      <c r="CEX61" s="672"/>
      <c r="CEY61" s="672"/>
      <c r="CEZ61" s="672"/>
      <c r="CFA61" s="672"/>
      <c r="CFB61" s="672"/>
      <c r="CFC61" s="672"/>
      <c r="CFD61" s="672"/>
      <c r="CFE61" s="672"/>
      <c r="CFF61" s="672"/>
      <c r="CFG61" s="672"/>
      <c r="CFH61" s="672"/>
      <c r="CFI61" s="672"/>
      <c r="CFJ61" s="672"/>
      <c r="CFK61" s="672"/>
      <c r="CFL61" s="672"/>
      <c r="CFM61" s="672"/>
      <c r="CFN61" s="672"/>
      <c r="CFO61" s="672"/>
      <c r="CFP61" s="672"/>
      <c r="CFQ61" s="672"/>
      <c r="CFR61" s="672"/>
      <c r="CFS61" s="672"/>
      <c r="CFT61" s="672"/>
      <c r="CFU61" s="672"/>
      <c r="CFV61" s="672"/>
      <c r="CFW61" s="672"/>
      <c r="CFX61" s="672"/>
      <c r="CFY61" s="672"/>
      <c r="CFZ61" s="672"/>
      <c r="CGA61" s="672"/>
      <c r="CGB61" s="672"/>
      <c r="CGC61" s="672"/>
      <c r="CGD61" s="672"/>
      <c r="CGE61" s="672"/>
      <c r="CGF61" s="672"/>
      <c r="CGG61" s="672"/>
      <c r="CGH61" s="672"/>
      <c r="CGI61" s="672"/>
      <c r="CGJ61" s="672"/>
      <c r="CGK61" s="672"/>
      <c r="CGL61" s="672"/>
      <c r="CGM61" s="672"/>
      <c r="CGN61" s="672"/>
      <c r="CGO61" s="672"/>
      <c r="CGP61" s="672"/>
      <c r="CGQ61" s="672"/>
      <c r="CGR61" s="672"/>
      <c r="CGS61" s="672"/>
      <c r="CGT61" s="672"/>
      <c r="CGU61" s="672"/>
      <c r="CGV61" s="672"/>
      <c r="CGW61" s="672"/>
      <c r="CGX61" s="672"/>
      <c r="CGY61" s="672"/>
      <c r="CGZ61" s="672"/>
      <c r="CHA61" s="672"/>
      <c r="CHB61" s="672"/>
      <c r="CHC61" s="672"/>
      <c r="CHD61" s="672"/>
      <c r="CHE61" s="672"/>
      <c r="CHF61" s="672"/>
      <c r="CHG61" s="672"/>
      <c r="CHH61" s="672"/>
      <c r="CHI61" s="672"/>
      <c r="CHJ61" s="672"/>
      <c r="CHK61" s="672"/>
      <c r="CHL61" s="672"/>
      <c r="CHM61" s="672"/>
      <c r="CHN61" s="672"/>
      <c r="CHO61" s="672"/>
      <c r="CHP61" s="672"/>
      <c r="CHQ61" s="672"/>
      <c r="CHR61" s="672"/>
      <c r="CHS61" s="672"/>
      <c r="CHT61" s="672"/>
      <c r="CHU61" s="672"/>
      <c r="CHV61" s="672"/>
      <c r="CHW61" s="672"/>
      <c r="CHX61" s="672"/>
      <c r="CHY61" s="672"/>
      <c r="CHZ61" s="672"/>
      <c r="CIA61" s="672"/>
      <c r="CIB61" s="672"/>
      <c r="CIC61" s="672"/>
      <c r="CID61" s="672"/>
      <c r="CIE61" s="672"/>
      <c r="CIF61" s="672"/>
      <c r="CIG61" s="672"/>
      <c r="CIH61" s="672"/>
      <c r="CII61" s="672"/>
      <c r="CIJ61" s="672"/>
      <c r="CIK61" s="672"/>
      <c r="CIL61" s="672"/>
      <c r="CIM61" s="672"/>
      <c r="CIN61" s="672"/>
      <c r="CIO61" s="672"/>
      <c r="CIP61" s="672"/>
      <c r="CIQ61" s="672"/>
      <c r="CIR61" s="672"/>
      <c r="CIS61" s="672"/>
      <c r="CIT61" s="672"/>
      <c r="CIU61" s="672"/>
      <c r="CIV61" s="672"/>
      <c r="CIW61" s="672"/>
      <c r="CIX61" s="672"/>
      <c r="CIY61" s="672"/>
      <c r="CIZ61" s="672"/>
      <c r="CJA61" s="672"/>
      <c r="CJB61" s="672"/>
      <c r="CJC61" s="672"/>
      <c r="CJD61" s="672"/>
      <c r="CJE61" s="672"/>
      <c r="CJF61" s="672"/>
      <c r="CJG61" s="672"/>
      <c r="CJH61" s="672"/>
      <c r="CJI61" s="672"/>
      <c r="CJJ61" s="672"/>
      <c r="CJK61" s="672"/>
      <c r="CJL61" s="672"/>
      <c r="CJM61" s="672"/>
      <c r="CJN61" s="672"/>
      <c r="CJO61" s="672"/>
      <c r="CJP61" s="672"/>
      <c r="CJQ61" s="672"/>
      <c r="CJR61" s="672"/>
      <c r="CJS61" s="672"/>
      <c r="CJT61" s="672"/>
      <c r="CJU61" s="672"/>
      <c r="CJV61" s="672"/>
      <c r="CJW61" s="672"/>
      <c r="CJX61" s="672"/>
      <c r="CJY61" s="672"/>
      <c r="CJZ61" s="672"/>
      <c r="CKA61" s="672"/>
      <c r="CKB61" s="672"/>
      <c r="CKC61" s="672"/>
      <c r="CKD61" s="672"/>
      <c r="CKE61" s="672"/>
      <c r="CKF61" s="672"/>
      <c r="CKG61" s="672"/>
      <c r="CKH61" s="672"/>
      <c r="CKI61" s="672"/>
      <c r="CKJ61" s="672"/>
      <c r="CKK61" s="672"/>
      <c r="CKL61" s="672"/>
      <c r="CKM61" s="672"/>
      <c r="CKN61" s="672"/>
      <c r="CKO61" s="672"/>
      <c r="CKP61" s="672"/>
      <c r="CKQ61" s="672"/>
      <c r="CKR61" s="672"/>
      <c r="CKS61" s="672"/>
      <c r="CKT61" s="672"/>
      <c r="CKU61" s="672"/>
      <c r="CKV61" s="672"/>
      <c r="CKW61" s="672"/>
      <c r="CKX61" s="672"/>
      <c r="CKY61" s="672"/>
      <c r="CKZ61" s="672"/>
      <c r="CLA61" s="672"/>
      <c r="CLB61" s="672"/>
      <c r="CLC61" s="672"/>
      <c r="CLD61" s="672"/>
      <c r="CLE61" s="672"/>
      <c r="CLF61" s="672"/>
      <c r="CLG61" s="672"/>
      <c r="CLH61" s="672"/>
      <c r="CLI61" s="672"/>
      <c r="CLJ61" s="672"/>
      <c r="CLK61" s="672"/>
      <c r="CLL61" s="672"/>
      <c r="CLM61" s="672"/>
      <c r="CLN61" s="672"/>
      <c r="CLO61" s="672"/>
      <c r="CLP61" s="672"/>
      <c r="CLQ61" s="672"/>
      <c r="CLR61" s="672"/>
      <c r="CLS61" s="672"/>
      <c r="CLT61" s="672"/>
      <c r="CLU61" s="672"/>
      <c r="CLV61" s="672"/>
      <c r="CLW61" s="672"/>
      <c r="CLX61" s="672"/>
      <c r="CLY61" s="672"/>
      <c r="CLZ61" s="672"/>
      <c r="CMA61" s="672"/>
      <c r="CMB61" s="672"/>
      <c r="CMC61" s="672"/>
      <c r="CMD61" s="672"/>
      <c r="CME61" s="672"/>
      <c r="CMF61" s="672"/>
      <c r="CMG61" s="672"/>
      <c r="CMH61" s="672"/>
      <c r="CMI61" s="672"/>
      <c r="CMJ61" s="672"/>
      <c r="CMK61" s="672"/>
      <c r="CML61" s="672"/>
      <c r="CMM61" s="672"/>
      <c r="CMN61" s="672"/>
      <c r="CMO61" s="672"/>
      <c r="CMP61" s="672"/>
      <c r="CMQ61" s="672"/>
      <c r="CMR61" s="672"/>
      <c r="CMS61" s="672"/>
      <c r="CMT61" s="672"/>
      <c r="CMU61" s="672"/>
      <c r="CMV61" s="672"/>
      <c r="CMW61" s="672"/>
      <c r="CMX61" s="672"/>
      <c r="CMY61" s="672"/>
      <c r="CMZ61" s="672"/>
      <c r="CNA61" s="672"/>
      <c r="CNB61" s="672"/>
      <c r="CNC61" s="672"/>
      <c r="CND61" s="672"/>
      <c r="CNE61" s="672"/>
      <c r="CNF61" s="672"/>
      <c r="CNG61" s="672"/>
      <c r="CNH61" s="672"/>
      <c r="CNI61" s="672"/>
      <c r="CNJ61" s="672"/>
      <c r="CNK61" s="672"/>
      <c r="CNL61" s="672"/>
      <c r="CNM61" s="672"/>
      <c r="CNN61" s="672"/>
      <c r="CNO61" s="672"/>
      <c r="CNP61" s="672"/>
      <c r="CNQ61" s="672"/>
      <c r="CNR61" s="672"/>
      <c r="CNS61" s="672"/>
      <c r="CNT61" s="672"/>
      <c r="CNU61" s="672"/>
      <c r="CNV61" s="672"/>
      <c r="CNW61" s="672"/>
      <c r="CNX61" s="672"/>
    </row>
    <row r="62" spans="1:2416" s="677" customFormat="1" ht="54" customHeight="1" outlineLevel="1" thickTop="1" thickBot="1" x14ac:dyDescent="0.3">
      <c r="A62" s="386"/>
      <c r="B62" s="678" t="s">
        <v>1132</v>
      </c>
      <c r="C62" s="622" t="s">
        <v>228</v>
      </c>
      <c r="D62" s="913" t="s">
        <v>958</v>
      </c>
      <c r="E62" s="913"/>
      <c r="F62" s="913"/>
      <c r="G62" s="913"/>
      <c r="H62" s="913"/>
      <c r="I62" s="913"/>
      <c r="J62" s="913"/>
      <c r="K62" s="913"/>
      <c r="L62" s="913"/>
      <c r="M62" s="913"/>
      <c r="N62" s="649"/>
      <c r="O62" s="650"/>
      <c r="P62" s="650"/>
      <c r="Q62" s="650"/>
      <c r="R62" s="650"/>
      <c r="S62" s="658"/>
      <c r="T62" s="651"/>
      <c r="U62" s="660"/>
      <c r="V62" s="661"/>
      <c r="W62" s="676"/>
      <c r="X62" s="386"/>
      <c r="Y62" s="386"/>
      <c r="Z62" s="386"/>
      <c r="AA62" s="386"/>
      <c r="AB62" s="386"/>
      <c r="AC62" s="386"/>
      <c r="AD62" s="386"/>
      <c r="AE62" s="386"/>
      <c r="AF62" s="386"/>
      <c r="AG62" s="386"/>
      <c r="AH62" s="386"/>
      <c r="AI62" s="386"/>
      <c r="AJ62" s="386"/>
      <c r="AK62" s="386"/>
      <c r="AL62" s="386"/>
      <c r="AM62" s="386"/>
      <c r="AN62" s="386"/>
      <c r="AO62" s="386"/>
      <c r="AP62" s="386"/>
      <c r="AQ62" s="386"/>
      <c r="AR62" s="386"/>
    </row>
    <row r="63" spans="1:2416" s="677" customFormat="1" ht="46.5" customHeight="1" outlineLevel="1" thickTop="1" thickBot="1" x14ac:dyDescent="0.3">
      <c r="A63" s="386"/>
      <c r="B63" s="678" t="s">
        <v>974</v>
      </c>
      <c r="C63" s="622" t="s">
        <v>1036</v>
      </c>
      <c r="D63" s="891" t="s">
        <v>1392</v>
      </c>
      <c r="E63" s="892"/>
      <c r="F63" s="892"/>
      <c r="G63" s="893"/>
      <c r="H63" s="893"/>
      <c r="I63" s="892"/>
      <c r="J63" s="646" t="s">
        <v>1251</v>
      </c>
      <c r="K63" s="936" t="s">
        <v>1008</v>
      </c>
      <c r="L63" s="937"/>
      <c r="M63" s="627" t="s">
        <v>1639</v>
      </c>
      <c r="N63" s="649">
        <v>97</v>
      </c>
      <c r="O63" s="650">
        <v>100</v>
      </c>
      <c r="P63" s="650">
        <v>100</v>
      </c>
      <c r="Q63" s="650">
        <v>100</v>
      </c>
      <c r="R63" s="650">
        <v>100</v>
      </c>
      <c r="S63" s="649">
        <v>100</v>
      </c>
      <c r="T63" s="651" t="s">
        <v>1101</v>
      </c>
      <c r="U63" s="660"/>
      <c r="V63" s="661"/>
      <c r="W63" s="676"/>
      <c r="X63" s="386"/>
      <c r="Y63" s="386"/>
      <c r="Z63" s="386"/>
      <c r="AA63" s="386"/>
      <c r="AB63" s="386"/>
      <c r="AC63" s="386"/>
      <c r="AD63" s="386"/>
      <c r="AE63" s="386"/>
      <c r="AF63" s="386"/>
      <c r="AG63" s="386"/>
      <c r="AH63" s="386"/>
      <c r="AI63" s="386"/>
      <c r="AJ63" s="386"/>
      <c r="AK63" s="386"/>
      <c r="AL63" s="386"/>
      <c r="AM63" s="386"/>
      <c r="AN63" s="386"/>
      <c r="AO63" s="386"/>
      <c r="AP63" s="386"/>
      <c r="AQ63" s="386"/>
      <c r="AR63" s="386"/>
    </row>
    <row r="64" spans="1:2416" s="681" customFormat="1" ht="54" customHeight="1" outlineLevel="2" thickTop="1" thickBot="1" x14ac:dyDescent="0.3">
      <c r="A64" s="386"/>
      <c r="B64" s="725" t="s">
        <v>1019</v>
      </c>
      <c r="C64" s="453" t="s">
        <v>778</v>
      </c>
      <c r="D64" s="862" t="s">
        <v>1013</v>
      </c>
      <c r="E64" s="863"/>
      <c r="F64" s="679" t="s">
        <v>1007</v>
      </c>
      <c r="G64" s="864" t="s">
        <v>1272</v>
      </c>
      <c r="H64" s="865"/>
      <c r="I64" s="866" t="s">
        <v>1383</v>
      </c>
      <c r="J64" s="867"/>
      <c r="K64" s="867"/>
      <c r="L64" s="868"/>
      <c r="M64" s="603" t="s">
        <v>427</v>
      </c>
      <c r="N64" s="652">
        <v>12</v>
      </c>
      <c r="O64" s="653">
        <v>12</v>
      </c>
      <c r="P64" s="653">
        <v>12</v>
      </c>
      <c r="Q64" s="653">
        <v>12</v>
      </c>
      <c r="R64" s="653">
        <v>12</v>
      </c>
      <c r="S64" s="652">
        <v>60</v>
      </c>
      <c r="T64" s="752" t="s">
        <v>32</v>
      </c>
      <c r="U64" s="664"/>
      <c r="V64" s="665"/>
      <c r="W64" s="684"/>
      <c r="X64" s="386"/>
      <c r="Y64" s="386"/>
      <c r="Z64" s="386"/>
      <c r="AA64" s="386"/>
      <c r="AB64" s="386"/>
      <c r="AC64" s="386"/>
      <c r="AD64" s="386"/>
      <c r="AE64" s="386"/>
      <c r="AF64" s="386"/>
      <c r="AG64" s="386"/>
      <c r="AH64" s="386"/>
      <c r="AI64" s="386"/>
      <c r="AJ64" s="386"/>
      <c r="AK64" s="386"/>
      <c r="AL64" s="386"/>
      <c r="AM64" s="685"/>
      <c r="AO64" s="682"/>
      <c r="AP64" s="682"/>
      <c r="AQ64" s="682"/>
      <c r="AR64" s="682"/>
      <c r="AS64" s="682"/>
    </row>
    <row r="65" spans="1:45" s="681" customFormat="1" ht="35.25" customHeight="1" outlineLevel="2" thickTop="1" thickBot="1" x14ac:dyDescent="0.3">
      <c r="A65" s="386"/>
      <c r="B65" s="755"/>
      <c r="C65" s="637" t="s">
        <v>2041</v>
      </c>
      <c r="D65" s="890" t="s">
        <v>2027</v>
      </c>
      <c r="E65" s="873"/>
      <c r="F65" s="873"/>
      <c r="G65" s="873"/>
      <c r="H65" s="873"/>
      <c r="I65" s="873"/>
      <c r="J65" s="873"/>
      <c r="K65" s="873"/>
      <c r="L65" s="874"/>
      <c r="M65" s="602" t="s">
        <v>357</v>
      </c>
      <c r="N65" s="654">
        <v>1</v>
      </c>
      <c r="O65" s="655">
        <v>1</v>
      </c>
      <c r="P65" s="655">
        <v>1</v>
      </c>
      <c r="Q65" s="655">
        <v>1</v>
      </c>
      <c r="R65" s="655">
        <v>1</v>
      </c>
      <c r="S65" s="656">
        <v>5</v>
      </c>
      <c r="T65" s="657" t="s">
        <v>1101</v>
      </c>
      <c r="U65" s="662"/>
      <c r="V65" s="663"/>
      <c r="W65" s="684"/>
      <c r="X65" s="386"/>
      <c r="Y65" s="386"/>
      <c r="Z65" s="386"/>
      <c r="AA65" s="386"/>
      <c r="AB65" s="386"/>
      <c r="AC65" s="386"/>
      <c r="AD65" s="386"/>
      <c r="AE65" s="386"/>
      <c r="AF65" s="386"/>
      <c r="AG65" s="386"/>
      <c r="AH65" s="386"/>
      <c r="AI65" s="386"/>
      <c r="AJ65" s="386"/>
      <c r="AK65" s="386"/>
      <c r="AL65" s="386"/>
      <c r="AM65" s="685"/>
      <c r="AO65" s="682"/>
      <c r="AP65" s="682"/>
      <c r="AQ65" s="682"/>
      <c r="AR65" s="682"/>
      <c r="AS65" s="682"/>
    </row>
    <row r="66" spans="1:45" s="681" customFormat="1" ht="35.25" customHeight="1" outlineLevel="2" thickTop="1" thickBot="1" x14ac:dyDescent="0.3">
      <c r="A66" s="386"/>
      <c r="B66" s="755"/>
      <c r="C66" s="637" t="s">
        <v>242</v>
      </c>
      <c r="D66" s="999" t="s">
        <v>995</v>
      </c>
      <c r="E66" s="1000"/>
      <c r="F66" s="1000"/>
      <c r="G66" s="1000"/>
      <c r="H66" s="1000"/>
      <c r="I66" s="1000"/>
      <c r="J66" s="1000"/>
      <c r="K66" s="1000"/>
      <c r="L66" s="1001"/>
      <c r="M66" s="602" t="s">
        <v>994</v>
      </c>
      <c r="N66" s="691">
        <v>1</v>
      </c>
      <c r="O66" s="655">
        <v>1</v>
      </c>
      <c r="P66" s="655">
        <v>1</v>
      </c>
      <c r="Q66" s="655">
        <v>1</v>
      </c>
      <c r="R66" s="655">
        <v>1</v>
      </c>
      <c r="S66" s="656">
        <v>5</v>
      </c>
      <c r="T66" s="657" t="s">
        <v>32</v>
      </c>
      <c r="U66" s="662"/>
      <c r="V66" s="663"/>
      <c r="W66" s="684"/>
      <c r="X66" s="386"/>
      <c r="Y66" s="386"/>
      <c r="Z66" s="386"/>
      <c r="AA66" s="386"/>
      <c r="AB66" s="386"/>
      <c r="AC66" s="386"/>
      <c r="AD66" s="386"/>
      <c r="AE66" s="386"/>
      <c r="AF66" s="386"/>
      <c r="AG66" s="386"/>
      <c r="AH66" s="386"/>
      <c r="AI66" s="386"/>
      <c r="AJ66" s="386"/>
      <c r="AK66" s="386"/>
      <c r="AL66" s="386"/>
      <c r="AM66" s="685"/>
      <c r="AO66" s="682"/>
      <c r="AP66" s="682"/>
      <c r="AQ66" s="682"/>
      <c r="AR66" s="682"/>
      <c r="AS66" s="682"/>
    </row>
    <row r="67" spans="1:45" s="681" customFormat="1" ht="35.25" customHeight="1" outlineLevel="3" thickTop="1" thickBot="1" x14ac:dyDescent="0.3">
      <c r="A67" s="386"/>
      <c r="B67" s="460" t="s">
        <v>990</v>
      </c>
      <c r="C67" s="637" t="s">
        <v>129</v>
      </c>
      <c r="D67" s="875" t="s">
        <v>1236</v>
      </c>
      <c r="E67" s="876"/>
      <c r="F67" s="876"/>
      <c r="G67" s="876"/>
      <c r="H67" s="876"/>
      <c r="I67" s="876"/>
      <c r="J67" s="876"/>
      <c r="K67" s="876"/>
      <c r="L67" s="877"/>
      <c r="M67" s="602" t="s">
        <v>427</v>
      </c>
      <c r="N67" s="654" t="s">
        <v>128</v>
      </c>
      <c r="O67" s="655">
        <v>100</v>
      </c>
      <c r="P67" s="655">
        <v>100</v>
      </c>
      <c r="Q67" s="655">
        <v>100</v>
      </c>
      <c r="R67" s="655">
        <v>100</v>
      </c>
      <c r="S67" s="656">
        <v>100</v>
      </c>
      <c r="T67" s="657" t="s">
        <v>1101</v>
      </c>
      <c r="U67" s="662"/>
      <c r="V67" s="663"/>
      <c r="W67" s="686"/>
      <c r="X67" s="386"/>
      <c r="Y67" s="386"/>
      <c r="Z67" s="386"/>
      <c r="AA67" s="386"/>
      <c r="AB67" s="386"/>
      <c r="AC67" s="386"/>
      <c r="AD67" s="386"/>
      <c r="AE67" s="386"/>
      <c r="AF67" s="386"/>
      <c r="AG67" s="386"/>
      <c r="AH67" s="386"/>
      <c r="AI67" s="386"/>
      <c r="AJ67" s="682"/>
      <c r="AK67" s="682"/>
      <c r="AL67" s="682"/>
      <c r="AM67" s="683"/>
      <c r="AO67" s="687"/>
      <c r="AP67" s="688"/>
      <c r="AQ67" s="688"/>
      <c r="AR67" s="688"/>
      <c r="AS67" s="688"/>
    </row>
    <row r="68" spans="1:45" s="681" customFormat="1" ht="35.25" customHeight="1" outlineLevel="3" thickTop="1" thickBot="1" x14ac:dyDescent="0.3">
      <c r="A68" s="386"/>
      <c r="B68" s="460" t="s">
        <v>990</v>
      </c>
      <c r="C68" s="637" t="s">
        <v>454</v>
      </c>
      <c r="D68" s="875" t="s">
        <v>1237</v>
      </c>
      <c r="E68" s="876"/>
      <c r="F68" s="876"/>
      <c r="G68" s="876"/>
      <c r="H68" s="876"/>
      <c r="I68" s="876"/>
      <c r="J68" s="876"/>
      <c r="K68" s="876"/>
      <c r="L68" s="877"/>
      <c r="M68" s="602" t="s">
        <v>427</v>
      </c>
      <c r="N68" s="654" t="s">
        <v>128</v>
      </c>
      <c r="O68" s="655">
        <v>100</v>
      </c>
      <c r="P68" s="655">
        <v>100</v>
      </c>
      <c r="Q68" s="655">
        <v>100</v>
      </c>
      <c r="R68" s="655">
        <v>100</v>
      </c>
      <c r="S68" s="656">
        <v>100</v>
      </c>
      <c r="T68" s="657" t="s">
        <v>1101</v>
      </c>
      <c r="U68" s="662"/>
      <c r="V68" s="663"/>
      <c r="W68" s="686"/>
      <c r="X68" s="386"/>
      <c r="Y68" s="386"/>
      <c r="Z68" s="386"/>
      <c r="AA68" s="386"/>
      <c r="AB68" s="386"/>
      <c r="AC68" s="386"/>
      <c r="AD68" s="386"/>
      <c r="AE68" s="386"/>
      <c r="AF68" s="386"/>
      <c r="AG68" s="386"/>
      <c r="AH68" s="386"/>
      <c r="AI68" s="386"/>
      <c r="AJ68" s="682"/>
      <c r="AK68" s="682"/>
      <c r="AL68" s="682"/>
      <c r="AM68" s="683"/>
      <c r="AO68" s="687"/>
      <c r="AP68" s="688"/>
      <c r="AQ68" s="688"/>
      <c r="AR68" s="688"/>
      <c r="AS68" s="688"/>
    </row>
    <row r="69" spans="1:45" s="681" customFormat="1" ht="35.25" customHeight="1" outlineLevel="3" thickTop="1" thickBot="1" x14ac:dyDescent="0.3">
      <c r="A69" s="386"/>
      <c r="B69" s="460" t="s">
        <v>990</v>
      </c>
      <c r="C69" s="637" t="s">
        <v>370</v>
      </c>
      <c r="D69" s="875" t="s">
        <v>1347</v>
      </c>
      <c r="E69" s="876"/>
      <c r="F69" s="876"/>
      <c r="G69" s="876"/>
      <c r="H69" s="876"/>
      <c r="I69" s="876"/>
      <c r="J69" s="876"/>
      <c r="K69" s="876"/>
      <c r="L69" s="877"/>
      <c r="M69" s="602" t="s">
        <v>427</v>
      </c>
      <c r="N69" s="654">
        <v>1</v>
      </c>
      <c r="O69" s="655">
        <v>1</v>
      </c>
      <c r="P69" s="655"/>
      <c r="Q69" s="655"/>
      <c r="R69" s="655"/>
      <c r="S69" s="656">
        <v>1</v>
      </c>
      <c r="T69" s="657" t="s">
        <v>32</v>
      </c>
      <c r="U69" s="662"/>
      <c r="V69" s="663"/>
      <c r="W69" s="686"/>
      <c r="X69" s="386"/>
      <c r="Y69" s="386"/>
      <c r="Z69" s="386"/>
      <c r="AA69" s="386"/>
      <c r="AB69" s="386"/>
      <c r="AC69" s="386"/>
      <c r="AD69" s="386"/>
      <c r="AE69" s="386"/>
      <c r="AF69" s="386"/>
      <c r="AG69" s="386"/>
      <c r="AH69" s="386"/>
      <c r="AI69" s="386"/>
      <c r="AJ69" s="682"/>
      <c r="AK69" s="682"/>
      <c r="AL69" s="682"/>
      <c r="AM69" s="683"/>
      <c r="AO69" s="687"/>
      <c r="AP69" s="688"/>
      <c r="AQ69" s="688"/>
      <c r="AR69" s="688"/>
      <c r="AS69" s="688"/>
    </row>
    <row r="70" spans="1:45" s="681" customFormat="1" ht="35.25" customHeight="1" outlineLevel="3" thickTop="1" thickBot="1" x14ac:dyDescent="0.3">
      <c r="A70" s="386"/>
      <c r="B70" s="460" t="s">
        <v>990</v>
      </c>
      <c r="C70" s="637" t="s">
        <v>563</v>
      </c>
      <c r="D70" s="875" t="s">
        <v>1350</v>
      </c>
      <c r="E70" s="876"/>
      <c r="F70" s="876"/>
      <c r="G70" s="876"/>
      <c r="H70" s="876"/>
      <c r="I70" s="876"/>
      <c r="J70" s="876"/>
      <c r="K70" s="876"/>
      <c r="L70" s="877"/>
      <c r="M70" s="602" t="s">
        <v>427</v>
      </c>
      <c r="N70" s="654">
        <v>1</v>
      </c>
      <c r="O70" s="655">
        <v>1</v>
      </c>
      <c r="P70" s="655">
        <v>1</v>
      </c>
      <c r="Q70" s="655">
        <v>1</v>
      </c>
      <c r="R70" s="655">
        <v>1</v>
      </c>
      <c r="S70" s="656">
        <v>1</v>
      </c>
      <c r="T70" s="657" t="s">
        <v>32</v>
      </c>
      <c r="U70" s="662"/>
      <c r="V70" s="663"/>
      <c r="W70" s="686"/>
      <c r="X70" s="386"/>
      <c r="Y70" s="386"/>
      <c r="Z70" s="386"/>
      <c r="AA70" s="386"/>
      <c r="AB70" s="386"/>
      <c r="AC70" s="386"/>
      <c r="AD70" s="386"/>
      <c r="AE70" s="386"/>
      <c r="AF70" s="386"/>
      <c r="AG70" s="386"/>
      <c r="AH70" s="386"/>
      <c r="AI70" s="386"/>
      <c r="AJ70" s="682"/>
      <c r="AK70" s="682"/>
      <c r="AL70" s="682"/>
      <c r="AM70" s="683"/>
      <c r="AO70" s="687"/>
      <c r="AP70" s="688"/>
      <c r="AQ70" s="688"/>
      <c r="AR70" s="688"/>
      <c r="AS70" s="688"/>
    </row>
    <row r="71" spans="1:45" s="681" customFormat="1" ht="35.25" customHeight="1" outlineLevel="3" thickTop="1" thickBot="1" x14ac:dyDescent="0.3">
      <c r="A71" s="386"/>
      <c r="B71" s="460" t="s">
        <v>990</v>
      </c>
      <c r="C71" s="637" t="s">
        <v>320</v>
      </c>
      <c r="D71" s="875" t="s">
        <v>1474</v>
      </c>
      <c r="E71" s="876"/>
      <c r="F71" s="876"/>
      <c r="G71" s="876"/>
      <c r="H71" s="876"/>
      <c r="I71" s="876"/>
      <c r="J71" s="876"/>
      <c r="K71" s="876"/>
      <c r="L71" s="877"/>
      <c r="M71" s="602" t="s">
        <v>427</v>
      </c>
      <c r="N71" s="654">
        <v>1</v>
      </c>
      <c r="O71" s="655">
        <v>1</v>
      </c>
      <c r="P71" s="655">
        <v>1</v>
      </c>
      <c r="Q71" s="655">
        <v>1</v>
      </c>
      <c r="R71" s="655">
        <v>1</v>
      </c>
      <c r="S71" s="656">
        <v>1</v>
      </c>
      <c r="T71" s="657" t="s">
        <v>32</v>
      </c>
      <c r="U71" s="662"/>
      <c r="V71" s="663"/>
      <c r="W71" s="686"/>
      <c r="X71" s="386"/>
      <c r="Y71" s="386"/>
      <c r="Z71" s="386"/>
      <c r="AA71" s="386"/>
      <c r="AB71" s="386"/>
      <c r="AC71" s="386"/>
      <c r="AD71" s="386"/>
      <c r="AE71" s="386"/>
      <c r="AF71" s="386"/>
      <c r="AG71" s="386"/>
      <c r="AH71" s="386"/>
      <c r="AI71" s="386"/>
      <c r="AJ71" s="682"/>
      <c r="AK71" s="682"/>
      <c r="AL71" s="682"/>
      <c r="AM71" s="683"/>
      <c r="AO71" s="687"/>
      <c r="AP71" s="688"/>
      <c r="AQ71" s="688"/>
      <c r="AR71" s="688"/>
      <c r="AS71" s="688"/>
    </row>
    <row r="72" spans="1:45" s="681" customFormat="1" ht="35.25" customHeight="1" outlineLevel="3" thickTop="1" thickBot="1" x14ac:dyDescent="0.3">
      <c r="A72" s="386"/>
      <c r="B72" s="460" t="s">
        <v>990</v>
      </c>
      <c r="C72" s="637" t="s">
        <v>322</v>
      </c>
      <c r="D72" s="875" t="s">
        <v>1348</v>
      </c>
      <c r="E72" s="876"/>
      <c r="F72" s="876"/>
      <c r="G72" s="876"/>
      <c r="H72" s="876"/>
      <c r="I72" s="876"/>
      <c r="J72" s="876"/>
      <c r="K72" s="876"/>
      <c r="L72" s="877"/>
      <c r="M72" s="602" t="s">
        <v>427</v>
      </c>
      <c r="N72" s="654">
        <v>1</v>
      </c>
      <c r="O72" s="655">
        <v>1</v>
      </c>
      <c r="P72" s="655">
        <v>1</v>
      </c>
      <c r="Q72" s="655">
        <v>1</v>
      </c>
      <c r="R72" s="655">
        <v>1</v>
      </c>
      <c r="S72" s="656">
        <v>4</v>
      </c>
      <c r="T72" s="657" t="s">
        <v>32</v>
      </c>
      <c r="U72" s="662"/>
      <c r="V72" s="663"/>
      <c r="W72" s="686"/>
      <c r="X72" s="386"/>
      <c r="Y72" s="386"/>
      <c r="Z72" s="386"/>
      <c r="AA72" s="386"/>
      <c r="AB72" s="386"/>
      <c r="AC72" s="386"/>
      <c r="AD72" s="386"/>
      <c r="AE72" s="386"/>
      <c r="AF72" s="386"/>
      <c r="AG72" s="386"/>
      <c r="AH72" s="386"/>
      <c r="AI72" s="386"/>
      <c r="AJ72" s="682"/>
      <c r="AK72" s="682"/>
      <c r="AL72" s="682"/>
      <c r="AM72" s="683"/>
      <c r="AO72" s="687"/>
      <c r="AP72" s="688"/>
      <c r="AQ72" s="688"/>
      <c r="AR72" s="688"/>
      <c r="AS72" s="688"/>
    </row>
    <row r="73" spans="1:45" s="681" customFormat="1" ht="35.25" customHeight="1" outlineLevel="3" thickTop="1" thickBot="1" x14ac:dyDescent="0.3">
      <c r="A73" s="386"/>
      <c r="B73" s="460" t="s">
        <v>990</v>
      </c>
      <c r="C73" s="637" t="s">
        <v>324</v>
      </c>
      <c r="D73" s="875" t="s">
        <v>1349</v>
      </c>
      <c r="E73" s="876"/>
      <c r="F73" s="876"/>
      <c r="G73" s="876"/>
      <c r="H73" s="876"/>
      <c r="I73" s="876"/>
      <c r="J73" s="876"/>
      <c r="K73" s="876"/>
      <c r="L73" s="877"/>
      <c r="M73" s="602" t="s">
        <v>427</v>
      </c>
      <c r="N73" s="654">
        <v>12</v>
      </c>
      <c r="O73" s="655">
        <v>12</v>
      </c>
      <c r="P73" s="655">
        <v>12</v>
      </c>
      <c r="Q73" s="655">
        <v>12</v>
      </c>
      <c r="R73" s="655">
        <v>12</v>
      </c>
      <c r="S73" s="656">
        <v>60</v>
      </c>
      <c r="T73" s="657" t="s">
        <v>32</v>
      </c>
      <c r="U73" s="662"/>
      <c r="V73" s="663"/>
      <c r="W73" s="686"/>
      <c r="X73" s="386"/>
      <c r="Y73" s="386"/>
      <c r="Z73" s="386"/>
      <c r="AA73" s="386"/>
      <c r="AB73" s="386"/>
      <c r="AC73" s="386"/>
      <c r="AD73" s="386"/>
      <c r="AE73" s="386"/>
      <c r="AF73" s="386"/>
      <c r="AG73" s="386"/>
      <c r="AH73" s="386"/>
      <c r="AI73" s="386"/>
      <c r="AJ73" s="682"/>
      <c r="AK73" s="682"/>
      <c r="AL73" s="682"/>
      <c r="AM73" s="683"/>
      <c r="AO73" s="687"/>
      <c r="AP73" s="688"/>
      <c r="AQ73" s="688"/>
      <c r="AR73" s="688"/>
      <c r="AS73" s="688"/>
    </row>
    <row r="74" spans="1:45" s="681" customFormat="1" ht="35.25" customHeight="1" outlineLevel="3" thickTop="1" thickBot="1" x14ac:dyDescent="0.3">
      <c r="A74" s="386"/>
      <c r="B74" s="460" t="s">
        <v>990</v>
      </c>
      <c r="C74" s="637" t="s">
        <v>410</v>
      </c>
      <c r="D74" s="875" t="s">
        <v>1475</v>
      </c>
      <c r="E74" s="876"/>
      <c r="F74" s="876"/>
      <c r="G74" s="876"/>
      <c r="H74" s="876"/>
      <c r="I74" s="876"/>
      <c r="J74" s="876"/>
      <c r="K74" s="876"/>
      <c r="L74" s="877"/>
      <c r="M74" s="602" t="s">
        <v>427</v>
      </c>
      <c r="N74" s="654">
        <v>1</v>
      </c>
      <c r="O74" s="655">
        <v>1</v>
      </c>
      <c r="P74" s="655">
        <v>1</v>
      </c>
      <c r="Q74" s="655">
        <v>1</v>
      </c>
      <c r="R74" s="655">
        <v>1</v>
      </c>
      <c r="S74" s="656">
        <v>4</v>
      </c>
      <c r="T74" s="657" t="s">
        <v>32</v>
      </c>
      <c r="U74" s="662"/>
      <c r="V74" s="663"/>
      <c r="W74" s="686"/>
      <c r="X74" s="386"/>
      <c r="Y74" s="386"/>
      <c r="Z74" s="386"/>
      <c r="AA74" s="386"/>
      <c r="AB74" s="386"/>
      <c r="AC74" s="386"/>
      <c r="AD74" s="386"/>
      <c r="AE74" s="386"/>
      <c r="AF74" s="386"/>
      <c r="AG74" s="386"/>
      <c r="AH74" s="386"/>
      <c r="AI74" s="386"/>
      <c r="AJ74" s="682"/>
      <c r="AK74" s="682"/>
      <c r="AL74" s="682"/>
      <c r="AM74" s="683"/>
      <c r="AO74" s="687"/>
      <c r="AP74" s="688"/>
      <c r="AQ74" s="688"/>
      <c r="AR74" s="688"/>
      <c r="AS74" s="688"/>
    </row>
    <row r="75" spans="1:45" s="681" customFormat="1" ht="35.25" customHeight="1" outlineLevel="3" thickTop="1" thickBot="1" x14ac:dyDescent="0.3">
      <c r="A75" s="386"/>
      <c r="B75" s="460" t="s">
        <v>990</v>
      </c>
      <c r="C75" s="637" t="s">
        <v>412</v>
      </c>
      <c r="D75" s="872" t="s">
        <v>1618</v>
      </c>
      <c r="E75" s="873"/>
      <c r="F75" s="873"/>
      <c r="G75" s="873"/>
      <c r="H75" s="873"/>
      <c r="I75" s="873"/>
      <c r="J75" s="873"/>
      <c r="K75" s="873"/>
      <c r="L75" s="874"/>
      <c r="M75" s="602" t="s">
        <v>427</v>
      </c>
      <c r="N75" s="654">
        <v>100</v>
      </c>
      <c r="O75" s="655">
        <v>100</v>
      </c>
      <c r="P75" s="655">
        <v>100</v>
      </c>
      <c r="Q75" s="655">
        <v>100</v>
      </c>
      <c r="R75" s="655">
        <v>100</v>
      </c>
      <c r="S75" s="656">
        <v>100</v>
      </c>
      <c r="T75" s="657" t="s">
        <v>1101</v>
      </c>
      <c r="U75" s="662"/>
      <c r="V75" s="663"/>
      <c r="W75" s="686"/>
      <c r="X75" s="386"/>
      <c r="Y75" s="386"/>
      <c r="Z75" s="386"/>
      <c r="AA75" s="386"/>
      <c r="AB75" s="386"/>
      <c r="AC75" s="386"/>
      <c r="AD75" s="386"/>
      <c r="AE75" s="386"/>
      <c r="AF75" s="386"/>
      <c r="AG75" s="386"/>
      <c r="AH75" s="386"/>
      <c r="AI75" s="386"/>
      <c r="AJ75" s="682"/>
      <c r="AK75" s="682"/>
      <c r="AL75" s="682"/>
      <c r="AM75" s="683"/>
      <c r="AO75" s="687"/>
      <c r="AP75" s="688"/>
      <c r="AQ75" s="688"/>
      <c r="AR75" s="688"/>
      <c r="AS75" s="688"/>
    </row>
    <row r="76" spans="1:45" s="681" customFormat="1" ht="35.25" customHeight="1" outlineLevel="3" thickTop="1" thickBot="1" x14ac:dyDescent="0.3">
      <c r="A76" s="386"/>
      <c r="B76" s="460" t="s">
        <v>990</v>
      </c>
      <c r="C76" s="637" t="s">
        <v>506</v>
      </c>
      <c r="D76" s="872" t="s">
        <v>1351</v>
      </c>
      <c r="E76" s="873"/>
      <c r="F76" s="873"/>
      <c r="G76" s="876"/>
      <c r="H76" s="876"/>
      <c r="I76" s="873"/>
      <c r="J76" s="873"/>
      <c r="K76" s="873"/>
      <c r="L76" s="874"/>
      <c r="M76" s="602" t="s">
        <v>427</v>
      </c>
      <c r="N76" s="654">
        <v>100</v>
      </c>
      <c r="O76" s="655">
        <v>100</v>
      </c>
      <c r="P76" s="655">
        <v>100</v>
      </c>
      <c r="Q76" s="655">
        <v>100</v>
      </c>
      <c r="R76" s="655">
        <v>100</v>
      </c>
      <c r="S76" s="656">
        <v>100</v>
      </c>
      <c r="T76" s="657" t="s">
        <v>1101</v>
      </c>
      <c r="U76" s="662"/>
      <c r="V76" s="663"/>
      <c r="W76" s="686"/>
      <c r="X76" s="386"/>
      <c r="Y76" s="386"/>
      <c r="Z76" s="386"/>
      <c r="AA76" s="386"/>
      <c r="AB76" s="386"/>
      <c r="AC76" s="386"/>
      <c r="AD76" s="386"/>
      <c r="AE76" s="386"/>
      <c r="AF76" s="386"/>
      <c r="AG76" s="386"/>
      <c r="AH76" s="386"/>
      <c r="AI76" s="386"/>
      <c r="AJ76" s="682"/>
      <c r="AK76" s="682"/>
      <c r="AL76" s="682"/>
      <c r="AM76" s="683"/>
      <c r="AO76" s="687"/>
      <c r="AP76" s="688"/>
      <c r="AQ76" s="688"/>
      <c r="AR76" s="688"/>
      <c r="AS76" s="688"/>
    </row>
    <row r="77" spans="1:45" s="681" customFormat="1" ht="35.25" customHeight="1" outlineLevel="3" thickTop="1" thickBot="1" x14ac:dyDescent="0.3">
      <c r="A77" s="386"/>
      <c r="B77" s="758"/>
      <c r="C77" s="637" t="s">
        <v>1998</v>
      </c>
      <c r="D77" s="1030" t="s">
        <v>2028</v>
      </c>
      <c r="E77" s="1031"/>
      <c r="F77" s="1031"/>
      <c r="G77" s="1031"/>
      <c r="H77" s="1031"/>
      <c r="I77" s="1031"/>
      <c r="J77" s="1031"/>
      <c r="K77" s="1031"/>
      <c r="L77" s="1032"/>
      <c r="M77" s="602" t="s">
        <v>357</v>
      </c>
      <c r="N77" s="654"/>
      <c r="O77" s="655">
        <v>1</v>
      </c>
      <c r="P77" s="655">
        <v>1</v>
      </c>
      <c r="Q77" s="655">
        <v>1</v>
      </c>
      <c r="R77" s="655">
        <v>1</v>
      </c>
      <c r="S77" s="656">
        <v>4</v>
      </c>
      <c r="T77" s="657" t="s">
        <v>32</v>
      </c>
      <c r="U77" s="662"/>
      <c r="V77" s="663"/>
      <c r="W77" s="686"/>
      <c r="X77" s="386"/>
      <c r="Y77" s="386"/>
      <c r="Z77" s="386"/>
      <c r="AA77" s="386"/>
      <c r="AB77" s="386"/>
      <c r="AC77" s="386"/>
      <c r="AD77" s="386"/>
      <c r="AE77" s="386"/>
      <c r="AF77" s="386"/>
      <c r="AG77" s="386"/>
      <c r="AH77" s="386"/>
      <c r="AI77" s="386"/>
      <c r="AJ77" s="682"/>
      <c r="AK77" s="682"/>
      <c r="AL77" s="682"/>
      <c r="AM77" s="683"/>
      <c r="AO77" s="687"/>
      <c r="AP77" s="688"/>
      <c r="AQ77" s="688"/>
      <c r="AR77" s="688"/>
      <c r="AS77" s="688"/>
    </row>
    <row r="78" spans="1:45" s="681" customFormat="1" ht="35.25" customHeight="1" outlineLevel="3" thickTop="1" thickBot="1" x14ac:dyDescent="0.3">
      <c r="A78" s="386"/>
      <c r="B78" s="758"/>
      <c r="C78" s="637" t="s">
        <v>2004</v>
      </c>
      <c r="D78" s="875" t="s">
        <v>2007</v>
      </c>
      <c r="E78" s="876"/>
      <c r="F78" s="876"/>
      <c r="G78" s="876"/>
      <c r="H78" s="876"/>
      <c r="I78" s="876"/>
      <c r="J78" s="876"/>
      <c r="K78" s="876"/>
      <c r="L78" s="877"/>
      <c r="M78" s="602" t="s">
        <v>1018</v>
      </c>
      <c r="N78" s="654"/>
      <c r="O78" s="655">
        <v>1</v>
      </c>
      <c r="P78" s="655">
        <v>1</v>
      </c>
      <c r="Q78" s="655">
        <v>1</v>
      </c>
      <c r="R78" s="655">
        <v>1</v>
      </c>
      <c r="S78" s="656">
        <v>4</v>
      </c>
      <c r="T78" s="657" t="s">
        <v>32</v>
      </c>
      <c r="U78" s="662"/>
      <c r="V78" s="663"/>
      <c r="W78" s="686"/>
      <c r="X78" s="386"/>
      <c r="Y78" s="386"/>
      <c r="Z78" s="386"/>
      <c r="AA78" s="386"/>
      <c r="AB78" s="386"/>
      <c r="AC78" s="386"/>
      <c r="AD78" s="386"/>
      <c r="AE78" s="386"/>
      <c r="AF78" s="386"/>
      <c r="AG78" s="386"/>
      <c r="AH78" s="386"/>
      <c r="AI78" s="386"/>
      <c r="AJ78" s="682"/>
      <c r="AK78" s="682"/>
      <c r="AL78" s="682"/>
      <c r="AM78" s="683"/>
      <c r="AO78" s="687"/>
      <c r="AP78" s="688"/>
      <c r="AQ78" s="688"/>
      <c r="AR78" s="688"/>
      <c r="AS78" s="688"/>
    </row>
    <row r="79" spans="1:45" s="681" customFormat="1" ht="35.25" customHeight="1" outlineLevel="3" thickTop="1" thickBot="1" x14ac:dyDescent="0.3">
      <c r="A79" s="386"/>
      <c r="B79" s="758"/>
      <c r="C79" s="637" t="s">
        <v>2005</v>
      </c>
      <c r="D79" s="875" t="s">
        <v>2008</v>
      </c>
      <c r="E79" s="876"/>
      <c r="F79" s="876"/>
      <c r="G79" s="876"/>
      <c r="H79" s="876"/>
      <c r="I79" s="876"/>
      <c r="J79" s="876"/>
      <c r="K79" s="876"/>
      <c r="L79" s="877"/>
      <c r="M79" s="602" t="s">
        <v>1018</v>
      </c>
      <c r="N79" s="654"/>
      <c r="O79" s="655">
        <v>1</v>
      </c>
      <c r="P79" s="655">
        <v>1</v>
      </c>
      <c r="Q79" s="655">
        <v>1</v>
      </c>
      <c r="R79" s="655">
        <v>1</v>
      </c>
      <c r="S79" s="656">
        <v>4</v>
      </c>
      <c r="T79" s="657" t="s">
        <v>32</v>
      </c>
      <c r="U79" s="662"/>
      <c r="V79" s="663"/>
      <c r="W79" s="686"/>
      <c r="X79" s="386"/>
      <c r="Y79" s="386"/>
      <c r="Z79" s="386"/>
      <c r="AA79" s="386"/>
      <c r="AB79" s="386"/>
      <c r="AC79" s="386"/>
      <c r="AD79" s="386"/>
      <c r="AE79" s="386"/>
      <c r="AF79" s="386"/>
      <c r="AG79" s="386"/>
      <c r="AH79" s="386"/>
      <c r="AI79" s="386"/>
      <c r="AJ79" s="682"/>
      <c r="AK79" s="682"/>
      <c r="AL79" s="682"/>
      <c r="AM79" s="683"/>
      <c r="AO79" s="687"/>
      <c r="AP79" s="688"/>
      <c r="AQ79" s="688"/>
      <c r="AR79" s="688"/>
      <c r="AS79" s="688"/>
    </row>
    <row r="80" spans="1:45" s="681" customFormat="1" ht="35.25" customHeight="1" outlineLevel="3" thickTop="1" thickBot="1" x14ac:dyDescent="0.3">
      <c r="A80" s="386"/>
      <c r="B80" s="758"/>
      <c r="C80" s="637" t="s">
        <v>2006</v>
      </c>
      <c r="D80" s="875" t="s">
        <v>2009</v>
      </c>
      <c r="E80" s="876"/>
      <c r="F80" s="876"/>
      <c r="G80" s="876"/>
      <c r="H80" s="876"/>
      <c r="I80" s="876"/>
      <c r="J80" s="876"/>
      <c r="K80" s="876"/>
      <c r="L80" s="877"/>
      <c r="M80" s="602" t="s">
        <v>1018</v>
      </c>
      <c r="N80" s="654"/>
      <c r="O80" s="655">
        <v>1</v>
      </c>
      <c r="P80" s="655">
        <v>1</v>
      </c>
      <c r="Q80" s="655">
        <v>1</v>
      </c>
      <c r="R80" s="655">
        <v>1</v>
      </c>
      <c r="S80" s="656">
        <v>4</v>
      </c>
      <c r="T80" s="657" t="s">
        <v>32</v>
      </c>
      <c r="U80" s="662"/>
      <c r="V80" s="663"/>
      <c r="W80" s="686"/>
      <c r="X80" s="386"/>
      <c r="Y80" s="386"/>
      <c r="Z80" s="386"/>
      <c r="AA80" s="386"/>
      <c r="AB80" s="386"/>
      <c r="AC80" s="386"/>
      <c r="AD80" s="386"/>
      <c r="AE80" s="386"/>
      <c r="AF80" s="386"/>
      <c r="AG80" s="386"/>
      <c r="AH80" s="386"/>
      <c r="AI80" s="386"/>
      <c r="AJ80" s="682"/>
      <c r="AK80" s="682"/>
      <c r="AL80" s="682"/>
      <c r="AM80" s="683"/>
      <c r="AO80" s="687"/>
      <c r="AP80" s="688"/>
      <c r="AQ80" s="688"/>
      <c r="AR80" s="688"/>
      <c r="AS80" s="688"/>
    </row>
    <row r="81" spans="1:45" s="681" customFormat="1" ht="35.25" customHeight="1" outlineLevel="3" thickTop="1" thickBot="1" x14ac:dyDescent="0.3">
      <c r="A81" s="386"/>
      <c r="B81" s="758"/>
      <c r="C81" s="637" t="s">
        <v>2030</v>
      </c>
      <c r="D81" s="1030" t="s">
        <v>2029</v>
      </c>
      <c r="E81" s="1031"/>
      <c r="F81" s="1031"/>
      <c r="G81" s="1031"/>
      <c r="H81" s="1031"/>
      <c r="I81" s="1031"/>
      <c r="J81" s="1031"/>
      <c r="K81" s="1031"/>
      <c r="L81" s="1032"/>
      <c r="M81" s="602" t="s">
        <v>357</v>
      </c>
      <c r="N81" s="654"/>
      <c r="O81" s="655">
        <v>1</v>
      </c>
      <c r="P81" s="655">
        <v>1</v>
      </c>
      <c r="Q81" s="655">
        <v>1</v>
      </c>
      <c r="R81" s="655">
        <v>1</v>
      </c>
      <c r="S81" s="656">
        <v>4</v>
      </c>
      <c r="T81" s="657" t="s">
        <v>32</v>
      </c>
      <c r="U81" s="662"/>
      <c r="V81" s="663"/>
      <c r="W81" s="686"/>
      <c r="X81" s="386"/>
      <c r="Y81" s="386"/>
      <c r="Z81" s="386"/>
      <c r="AA81" s="386"/>
      <c r="AB81" s="386"/>
      <c r="AC81" s="386"/>
      <c r="AD81" s="386"/>
      <c r="AE81" s="386"/>
      <c r="AF81" s="386"/>
      <c r="AG81" s="386"/>
      <c r="AH81" s="386"/>
      <c r="AI81" s="386"/>
      <c r="AJ81" s="682"/>
      <c r="AK81" s="682"/>
      <c r="AL81" s="682"/>
      <c r="AM81" s="683"/>
      <c r="AO81" s="687"/>
      <c r="AP81" s="688"/>
      <c r="AQ81" s="688"/>
      <c r="AR81" s="688"/>
      <c r="AS81" s="688"/>
    </row>
    <row r="82" spans="1:45" s="681" customFormat="1" ht="35.25" customHeight="1" outlineLevel="3" thickTop="1" thickBot="1" x14ac:dyDescent="0.3">
      <c r="A82" s="386"/>
      <c r="B82" s="758"/>
      <c r="C82" s="637" t="s">
        <v>2031</v>
      </c>
      <c r="D82" s="1030" t="s">
        <v>2032</v>
      </c>
      <c r="E82" s="1031"/>
      <c r="F82" s="1031"/>
      <c r="G82" s="1031"/>
      <c r="H82" s="1031"/>
      <c r="I82" s="1031"/>
      <c r="J82" s="1031"/>
      <c r="K82" s="1031"/>
      <c r="L82" s="1032"/>
      <c r="M82" s="602" t="s">
        <v>357</v>
      </c>
      <c r="N82" s="654"/>
      <c r="O82" s="655">
        <v>1</v>
      </c>
      <c r="P82" s="655">
        <v>1</v>
      </c>
      <c r="Q82" s="655">
        <v>1</v>
      </c>
      <c r="R82" s="655">
        <v>1</v>
      </c>
      <c r="S82" s="656">
        <v>4</v>
      </c>
      <c r="T82" s="657" t="s">
        <v>32</v>
      </c>
      <c r="U82" s="662"/>
      <c r="V82" s="663"/>
      <c r="W82" s="686"/>
      <c r="X82" s="386"/>
      <c r="Y82" s="386"/>
      <c r="Z82" s="386"/>
      <c r="AA82" s="386"/>
      <c r="AB82" s="386"/>
      <c r="AC82" s="386"/>
      <c r="AD82" s="386"/>
      <c r="AE82" s="386"/>
      <c r="AF82" s="386"/>
      <c r="AG82" s="386"/>
      <c r="AH82" s="386"/>
      <c r="AI82" s="386"/>
      <c r="AJ82" s="682"/>
      <c r="AK82" s="682"/>
      <c r="AL82" s="682"/>
      <c r="AM82" s="683"/>
      <c r="AO82" s="687"/>
      <c r="AP82" s="688"/>
      <c r="AQ82" s="688"/>
      <c r="AR82" s="688"/>
      <c r="AS82" s="688"/>
    </row>
    <row r="83" spans="1:45" s="681" customFormat="1" ht="35.25" customHeight="1" outlineLevel="3" thickTop="1" thickBot="1" x14ac:dyDescent="0.3">
      <c r="A83" s="386"/>
      <c r="B83" s="758"/>
      <c r="C83" s="637" t="s">
        <v>2037</v>
      </c>
      <c r="D83" s="1030" t="s">
        <v>2039</v>
      </c>
      <c r="E83" s="1031"/>
      <c r="F83" s="1031"/>
      <c r="G83" s="1031"/>
      <c r="H83" s="1031"/>
      <c r="I83" s="1031"/>
      <c r="J83" s="1031"/>
      <c r="K83" s="1031"/>
      <c r="L83" s="1032"/>
      <c r="M83" s="602" t="s">
        <v>357</v>
      </c>
      <c r="N83" s="654"/>
      <c r="O83" s="655">
        <v>1</v>
      </c>
      <c r="P83" s="655">
        <v>1</v>
      </c>
      <c r="Q83" s="655">
        <v>1</v>
      </c>
      <c r="R83" s="655">
        <v>1</v>
      </c>
      <c r="S83" s="656">
        <v>4</v>
      </c>
      <c r="T83" s="657" t="s">
        <v>32</v>
      </c>
      <c r="U83" s="662"/>
      <c r="V83" s="663"/>
      <c r="W83" s="686"/>
      <c r="X83" s="386"/>
      <c r="Y83" s="386"/>
      <c r="Z83" s="386"/>
      <c r="AA83" s="386"/>
      <c r="AB83" s="386"/>
      <c r="AC83" s="386"/>
      <c r="AD83" s="386"/>
      <c r="AE83" s="386"/>
      <c r="AF83" s="386"/>
      <c r="AG83" s="386"/>
      <c r="AH83" s="386"/>
      <c r="AI83" s="386"/>
      <c r="AJ83" s="682"/>
      <c r="AK83" s="682"/>
      <c r="AL83" s="682"/>
      <c r="AM83" s="683"/>
      <c r="AO83" s="687"/>
      <c r="AP83" s="688"/>
      <c r="AQ83" s="688"/>
      <c r="AR83" s="688"/>
      <c r="AS83" s="688"/>
    </row>
    <row r="84" spans="1:45" s="681" customFormat="1" ht="35.25" customHeight="1" outlineLevel="3" thickTop="1" thickBot="1" x14ac:dyDescent="0.3">
      <c r="A84" s="386"/>
      <c r="B84" s="758"/>
      <c r="C84" s="637" t="s">
        <v>2038</v>
      </c>
      <c r="D84" s="1030" t="s">
        <v>2040</v>
      </c>
      <c r="E84" s="1031"/>
      <c r="F84" s="1031"/>
      <c r="G84" s="1031"/>
      <c r="H84" s="1031"/>
      <c r="I84" s="1031"/>
      <c r="J84" s="1031"/>
      <c r="K84" s="1031"/>
      <c r="L84" s="1032"/>
      <c r="M84" s="602" t="s">
        <v>460</v>
      </c>
      <c r="N84" s="654"/>
      <c r="O84" s="655">
        <v>1</v>
      </c>
      <c r="P84" s="655">
        <v>1</v>
      </c>
      <c r="Q84" s="655">
        <v>1</v>
      </c>
      <c r="R84" s="655">
        <v>1</v>
      </c>
      <c r="S84" s="656">
        <v>4</v>
      </c>
      <c r="T84" s="657" t="s">
        <v>32</v>
      </c>
      <c r="U84" s="662"/>
      <c r="V84" s="663"/>
      <c r="W84" s="686"/>
      <c r="X84" s="386"/>
      <c r="Y84" s="386"/>
      <c r="Z84" s="386"/>
      <c r="AA84" s="386"/>
      <c r="AB84" s="386"/>
      <c r="AC84" s="386"/>
      <c r="AD84" s="386"/>
      <c r="AE84" s="386"/>
      <c r="AF84" s="386"/>
      <c r="AG84" s="386"/>
      <c r="AH84" s="386"/>
      <c r="AI84" s="386"/>
      <c r="AJ84" s="682"/>
      <c r="AK84" s="682"/>
      <c r="AL84" s="682"/>
      <c r="AM84" s="683"/>
      <c r="AO84" s="687"/>
      <c r="AP84" s="688"/>
      <c r="AQ84" s="688"/>
      <c r="AR84" s="688"/>
      <c r="AS84" s="688"/>
    </row>
    <row r="85" spans="1:45" s="681" customFormat="1" ht="47.25" customHeight="1" outlineLevel="2" thickTop="1" thickBot="1" x14ac:dyDescent="0.3">
      <c r="A85" s="386"/>
      <c r="B85" s="923" t="s">
        <v>1020</v>
      </c>
      <c r="C85" s="858" t="s">
        <v>775</v>
      </c>
      <c r="D85" s="995" t="s">
        <v>959</v>
      </c>
      <c r="E85" s="997"/>
      <c r="F85" s="940" t="s">
        <v>1007</v>
      </c>
      <c r="G85" s="894" t="s">
        <v>1273</v>
      </c>
      <c r="H85" s="895"/>
      <c r="I85" s="914" t="s">
        <v>1213</v>
      </c>
      <c r="J85" s="915"/>
      <c r="K85" s="915"/>
      <c r="L85" s="916"/>
      <c r="M85" s="603" t="s">
        <v>427</v>
      </c>
      <c r="N85" s="652">
        <v>100</v>
      </c>
      <c r="O85" s="653">
        <v>100</v>
      </c>
      <c r="P85" s="653">
        <v>100</v>
      </c>
      <c r="Q85" s="653">
        <v>100</v>
      </c>
      <c r="R85" s="653">
        <v>100</v>
      </c>
      <c r="S85" s="652">
        <v>100</v>
      </c>
      <c r="T85" s="752" t="s">
        <v>45</v>
      </c>
      <c r="U85" s="664"/>
      <c r="V85" s="665"/>
      <c r="W85" s="684"/>
      <c r="X85" s="386"/>
      <c r="Y85" s="386"/>
      <c r="Z85" s="386"/>
      <c r="AA85" s="386"/>
      <c r="AB85" s="386"/>
      <c r="AC85" s="386"/>
      <c r="AD85" s="386"/>
      <c r="AE85" s="386"/>
      <c r="AF85" s="386"/>
      <c r="AG85" s="386"/>
      <c r="AH85" s="386"/>
      <c r="AI85" s="386"/>
      <c r="AJ85" s="386"/>
      <c r="AK85" s="386"/>
      <c r="AL85" s="386"/>
      <c r="AM85" s="685"/>
      <c r="AO85" s="682"/>
      <c r="AP85" s="682"/>
      <c r="AQ85" s="682"/>
      <c r="AR85" s="682"/>
      <c r="AS85" s="682"/>
    </row>
    <row r="86" spans="1:45" s="681" customFormat="1" ht="50.25" customHeight="1" outlineLevel="2" thickTop="1" thickBot="1" x14ac:dyDescent="0.3">
      <c r="A86" s="386"/>
      <c r="B86" s="924"/>
      <c r="C86" s="859"/>
      <c r="D86" s="862"/>
      <c r="E86" s="998"/>
      <c r="F86" s="918"/>
      <c r="G86" s="864" t="s">
        <v>1274</v>
      </c>
      <c r="H86" s="865"/>
      <c r="I86" s="914" t="s">
        <v>1930</v>
      </c>
      <c r="J86" s="915"/>
      <c r="K86" s="915"/>
      <c r="L86" s="916"/>
      <c r="M86" s="603" t="s">
        <v>427</v>
      </c>
      <c r="N86" s="652">
        <v>100</v>
      </c>
      <c r="O86" s="653">
        <v>100</v>
      </c>
      <c r="P86" s="653">
        <v>100</v>
      </c>
      <c r="Q86" s="653">
        <v>100</v>
      </c>
      <c r="R86" s="653">
        <v>100</v>
      </c>
      <c r="S86" s="652">
        <v>100</v>
      </c>
      <c r="T86" s="752" t="s">
        <v>45</v>
      </c>
      <c r="U86" s="664"/>
      <c r="V86" s="665"/>
      <c r="W86" s="684"/>
      <c r="X86" s="386"/>
      <c r="Y86" s="386"/>
      <c r="Z86" s="386"/>
      <c r="AA86" s="386"/>
      <c r="AB86" s="386"/>
      <c r="AC86" s="386"/>
      <c r="AD86" s="386"/>
      <c r="AE86" s="386"/>
      <c r="AF86" s="386"/>
      <c r="AG86" s="386"/>
      <c r="AH86" s="386"/>
      <c r="AI86" s="386"/>
      <c r="AJ86" s="386"/>
      <c r="AK86" s="386"/>
      <c r="AL86" s="386"/>
      <c r="AM86" s="685"/>
      <c r="AO86" s="682"/>
      <c r="AP86" s="682"/>
      <c r="AQ86" s="682"/>
      <c r="AR86" s="682"/>
      <c r="AS86" s="682"/>
    </row>
    <row r="87" spans="1:45" s="681" customFormat="1" ht="35.25" customHeight="1" outlineLevel="3" thickTop="1" thickBot="1" x14ac:dyDescent="0.3">
      <c r="A87" s="386"/>
      <c r="B87" s="460" t="s">
        <v>990</v>
      </c>
      <c r="C87" s="637" t="s">
        <v>254</v>
      </c>
      <c r="D87" s="872" t="s">
        <v>1603</v>
      </c>
      <c r="E87" s="873"/>
      <c r="F87" s="873"/>
      <c r="G87" s="873"/>
      <c r="H87" s="873"/>
      <c r="I87" s="873"/>
      <c r="J87" s="873"/>
      <c r="K87" s="873"/>
      <c r="L87" s="874"/>
      <c r="M87" s="602" t="s">
        <v>427</v>
      </c>
      <c r="N87" s="654">
        <v>3</v>
      </c>
      <c r="O87" s="655">
        <v>2</v>
      </c>
      <c r="P87" s="655">
        <v>2</v>
      </c>
      <c r="Q87" s="655">
        <v>2</v>
      </c>
      <c r="R87" s="655">
        <v>2</v>
      </c>
      <c r="S87" s="656">
        <v>8</v>
      </c>
      <c r="T87" s="657" t="s">
        <v>32</v>
      </c>
      <c r="U87" s="662"/>
      <c r="V87" s="663"/>
      <c r="W87" s="686"/>
      <c r="X87" s="386"/>
      <c r="Y87" s="386"/>
      <c r="Z87" s="386"/>
      <c r="AA87" s="386"/>
      <c r="AB87" s="386"/>
      <c r="AC87" s="386"/>
      <c r="AD87" s="386"/>
      <c r="AE87" s="386"/>
      <c r="AF87" s="386"/>
      <c r="AG87" s="386"/>
      <c r="AH87" s="386"/>
      <c r="AI87" s="386"/>
      <c r="AJ87" s="682"/>
      <c r="AK87" s="682"/>
      <c r="AL87" s="682"/>
      <c r="AM87" s="683"/>
      <c r="AO87" s="687"/>
      <c r="AP87" s="688"/>
      <c r="AQ87" s="688"/>
      <c r="AR87" s="688"/>
      <c r="AS87" s="688"/>
    </row>
    <row r="88" spans="1:45" s="681" customFormat="1" ht="35.25" customHeight="1" outlineLevel="3" thickTop="1" thickBot="1" x14ac:dyDescent="0.3">
      <c r="A88" s="386"/>
      <c r="B88" s="460" t="s">
        <v>990</v>
      </c>
      <c r="C88" s="637" t="s">
        <v>441</v>
      </c>
      <c r="D88" s="872" t="s">
        <v>1214</v>
      </c>
      <c r="E88" s="873"/>
      <c r="F88" s="873"/>
      <c r="G88" s="873"/>
      <c r="H88" s="873"/>
      <c r="I88" s="873"/>
      <c r="J88" s="873"/>
      <c r="K88" s="873"/>
      <c r="L88" s="874"/>
      <c r="M88" s="602" t="s">
        <v>427</v>
      </c>
      <c r="N88" s="654">
        <v>1</v>
      </c>
      <c r="O88" s="655">
        <v>1</v>
      </c>
      <c r="P88" s="655">
        <v>1</v>
      </c>
      <c r="Q88" s="655">
        <v>1</v>
      </c>
      <c r="R88" s="655">
        <v>1</v>
      </c>
      <c r="S88" s="656">
        <v>4</v>
      </c>
      <c r="T88" s="657" t="s">
        <v>32</v>
      </c>
      <c r="U88" s="662"/>
      <c r="V88" s="663"/>
      <c r="W88" s="686"/>
      <c r="X88" s="386"/>
      <c r="Y88" s="386"/>
      <c r="Z88" s="386"/>
      <c r="AA88" s="386"/>
      <c r="AB88" s="386"/>
      <c r="AC88" s="386"/>
      <c r="AD88" s="386"/>
      <c r="AE88" s="386"/>
      <c r="AF88" s="386"/>
      <c r="AG88" s="386"/>
      <c r="AH88" s="386"/>
      <c r="AI88" s="386"/>
      <c r="AJ88" s="682"/>
      <c r="AK88" s="682"/>
      <c r="AL88" s="682"/>
      <c r="AM88" s="683"/>
      <c r="AO88" s="687"/>
      <c r="AP88" s="688"/>
      <c r="AQ88" s="688"/>
      <c r="AR88" s="688"/>
      <c r="AS88" s="688"/>
    </row>
    <row r="89" spans="1:45" s="681" customFormat="1" ht="35.25" customHeight="1" outlineLevel="3" thickTop="1" thickBot="1" x14ac:dyDescent="0.3">
      <c r="A89" s="386"/>
      <c r="B89" s="460" t="s">
        <v>990</v>
      </c>
      <c r="C89" s="637" t="s">
        <v>326</v>
      </c>
      <c r="D89" s="872" t="s">
        <v>1215</v>
      </c>
      <c r="E89" s="873"/>
      <c r="F89" s="873"/>
      <c r="G89" s="873"/>
      <c r="H89" s="873"/>
      <c r="I89" s="873"/>
      <c r="J89" s="873"/>
      <c r="K89" s="873"/>
      <c r="L89" s="874"/>
      <c r="M89" s="602" t="s">
        <v>427</v>
      </c>
      <c r="N89" s="654">
        <v>11</v>
      </c>
      <c r="O89" s="655">
        <v>11</v>
      </c>
      <c r="P89" s="655">
        <v>11</v>
      </c>
      <c r="Q89" s="655">
        <v>11</v>
      </c>
      <c r="R89" s="655">
        <v>11</v>
      </c>
      <c r="S89" s="656">
        <v>44</v>
      </c>
      <c r="T89" s="657" t="s">
        <v>32</v>
      </c>
      <c r="U89" s="662"/>
      <c r="V89" s="663"/>
      <c r="W89" s="686"/>
      <c r="X89" s="386"/>
      <c r="Y89" s="386"/>
      <c r="Z89" s="386"/>
      <c r="AA89" s="386"/>
      <c r="AB89" s="386"/>
      <c r="AC89" s="386"/>
      <c r="AD89" s="386"/>
      <c r="AE89" s="386"/>
      <c r="AF89" s="386"/>
      <c r="AG89" s="386"/>
      <c r="AH89" s="386"/>
      <c r="AI89" s="386"/>
      <c r="AJ89" s="682"/>
      <c r="AK89" s="682"/>
      <c r="AL89" s="682"/>
      <c r="AM89" s="683"/>
      <c r="AO89" s="687"/>
      <c r="AP89" s="688"/>
      <c r="AQ89" s="688"/>
      <c r="AR89" s="688"/>
      <c r="AS89" s="688"/>
    </row>
    <row r="90" spans="1:45" s="677" customFormat="1" ht="54" customHeight="1" outlineLevel="1" thickTop="1" thickBot="1" x14ac:dyDescent="0.3">
      <c r="A90" s="386"/>
      <c r="B90" s="678" t="s">
        <v>1133</v>
      </c>
      <c r="C90" s="622" t="s">
        <v>296</v>
      </c>
      <c r="D90" s="913" t="s">
        <v>1014</v>
      </c>
      <c r="E90" s="913"/>
      <c r="F90" s="913"/>
      <c r="G90" s="913"/>
      <c r="H90" s="913"/>
      <c r="I90" s="913"/>
      <c r="J90" s="913"/>
      <c r="K90" s="913"/>
      <c r="L90" s="913"/>
      <c r="M90" s="913"/>
      <c r="N90" s="649"/>
      <c r="O90" s="650"/>
      <c r="P90" s="650"/>
      <c r="Q90" s="650"/>
      <c r="R90" s="650"/>
      <c r="S90" s="658"/>
      <c r="T90" s="651"/>
      <c r="U90" s="660"/>
      <c r="V90" s="661"/>
      <c r="W90" s="676"/>
      <c r="X90" s="386"/>
      <c r="Y90" s="386"/>
      <c r="Z90" s="386"/>
      <c r="AA90" s="386"/>
      <c r="AB90" s="386"/>
      <c r="AC90" s="386"/>
      <c r="AD90" s="386"/>
      <c r="AE90" s="386"/>
      <c r="AF90" s="386"/>
      <c r="AG90" s="386"/>
      <c r="AH90" s="386"/>
      <c r="AI90" s="386"/>
      <c r="AJ90" s="386"/>
      <c r="AK90" s="386"/>
      <c r="AL90" s="386"/>
      <c r="AM90" s="386"/>
      <c r="AN90" s="386"/>
      <c r="AO90" s="386"/>
      <c r="AP90" s="386"/>
      <c r="AQ90" s="386"/>
      <c r="AR90" s="386"/>
    </row>
    <row r="91" spans="1:45" s="677" customFormat="1" ht="68.25" customHeight="1" outlineLevel="1" thickTop="1" thickBot="1" x14ac:dyDescent="0.3">
      <c r="A91" s="386"/>
      <c r="B91" s="678" t="s">
        <v>974</v>
      </c>
      <c r="C91" s="622" t="s">
        <v>1037</v>
      </c>
      <c r="D91" s="891" t="s">
        <v>1142</v>
      </c>
      <c r="E91" s="892"/>
      <c r="F91" s="892"/>
      <c r="G91" s="893"/>
      <c r="H91" s="893"/>
      <c r="I91" s="892"/>
      <c r="J91" s="646" t="s">
        <v>1252</v>
      </c>
      <c r="K91" s="936" t="s">
        <v>1008</v>
      </c>
      <c r="L91" s="937"/>
      <c r="M91" s="627" t="s">
        <v>1429</v>
      </c>
      <c r="N91" s="649">
        <v>1</v>
      </c>
      <c r="O91" s="650">
        <v>1</v>
      </c>
      <c r="P91" s="650">
        <v>1</v>
      </c>
      <c r="Q91" s="650">
        <v>1</v>
      </c>
      <c r="R91" s="650">
        <v>1</v>
      </c>
      <c r="S91" s="649">
        <v>5</v>
      </c>
      <c r="T91" s="651" t="s">
        <v>32</v>
      </c>
      <c r="U91" s="660"/>
      <c r="V91" s="661"/>
      <c r="W91" s="676"/>
      <c r="X91" s="386"/>
      <c r="Y91" s="386"/>
      <c r="Z91" s="386"/>
      <c r="AA91" s="386"/>
      <c r="AB91" s="386"/>
      <c r="AC91" s="386"/>
      <c r="AD91" s="386"/>
      <c r="AE91" s="386"/>
      <c r="AF91" s="386"/>
      <c r="AG91" s="386"/>
      <c r="AH91" s="386"/>
      <c r="AI91" s="386"/>
      <c r="AJ91" s="386"/>
      <c r="AK91" s="386"/>
      <c r="AL91" s="386"/>
      <c r="AM91" s="386"/>
      <c r="AN91" s="386"/>
      <c r="AO91" s="386"/>
      <c r="AP91" s="386"/>
      <c r="AQ91" s="386"/>
      <c r="AR91" s="386"/>
    </row>
    <row r="92" spans="1:45" s="681" customFormat="1" ht="63.75" customHeight="1" outlineLevel="2" thickTop="1" thickBot="1" x14ac:dyDescent="0.3">
      <c r="A92" s="386"/>
      <c r="B92" s="923" t="s">
        <v>1021</v>
      </c>
      <c r="C92" s="858" t="s">
        <v>776</v>
      </c>
      <c r="D92" s="995" t="s">
        <v>961</v>
      </c>
      <c r="E92" s="997"/>
      <c r="F92" s="940" t="s">
        <v>1007</v>
      </c>
      <c r="G92" s="894" t="s">
        <v>1275</v>
      </c>
      <c r="H92" s="895"/>
      <c r="I92" s="914" t="s">
        <v>1429</v>
      </c>
      <c r="J92" s="915"/>
      <c r="K92" s="915"/>
      <c r="L92" s="916"/>
      <c r="M92" s="603" t="s">
        <v>427</v>
      </c>
      <c r="N92" s="652">
        <v>1</v>
      </c>
      <c r="O92" s="653">
        <v>1</v>
      </c>
      <c r="P92" s="653">
        <v>1</v>
      </c>
      <c r="Q92" s="653">
        <v>1</v>
      </c>
      <c r="R92" s="653">
        <v>1</v>
      </c>
      <c r="S92" s="652">
        <v>5</v>
      </c>
      <c r="T92" s="752" t="s">
        <v>32</v>
      </c>
      <c r="U92" s="664"/>
      <c r="V92" s="665"/>
      <c r="W92" s="684"/>
      <c r="X92" s="386"/>
      <c r="Y92" s="386"/>
      <c r="Z92" s="386"/>
      <c r="AA92" s="386"/>
      <c r="AB92" s="386"/>
      <c r="AC92" s="386"/>
      <c r="AD92" s="386"/>
      <c r="AE92" s="386"/>
      <c r="AF92" s="386"/>
      <c r="AG92" s="386"/>
      <c r="AH92" s="386"/>
      <c r="AI92" s="386"/>
      <c r="AJ92" s="386"/>
      <c r="AK92" s="386"/>
      <c r="AL92" s="386"/>
      <c r="AM92" s="685"/>
      <c r="AO92" s="682"/>
      <c r="AP92" s="682"/>
      <c r="AQ92" s="682"/>
      <c r="AR92" s="682"/>
      <c r="AS92" s="682"/>
    </row>
    <row r="93" spans="1:45" s="681" customFormat="1" ht="63.75" customHeight="1" outlineLevel="2" thickTop="1" thickBot="1" x14ac:dyDescent="0.3">
      <c r="A93" s="386"/>
      <c r="B93" s="924"/>
      <c r="C93" s="859"/>
      <c r="D93" s="862"/>
      <c r="E93" s="998"/>
      <c r="F93" s="918"/>
      <c r="G93" s="864" t="s">
        <v>1510</v>
      </c>
      <c r="H93" s="865"/>
      <c r="I93" s="866" t="s">
        <v>1931</v>
      </c>
      <c r="J93" s="867"/>
      <c r="K93" s="867"/>
      <c r="L93" s="868"/>
      <c r="M93" s="603" t="s">
        <v>427</v>
      </c>
      <c r="N93" s="652">
        <v>100</v>
      </c>
      <c r="O93" s="653">
        <v>100</v>
      </c>
      <c r="P93" s="653">
        <v>100</v>
      </c>
      <c r="Q93" s="653">
        <v>100</v>
      </c>
      <c r="R93" s="653">
        <v>100</v>
      </c>
      <c r="S93" s="652">
        <v>100</v>
      </c>
      <c r="T93" s="752" t="s">
        <v>45</v>
      </c>
      <c r="U93" s="664"/>
      <c r="V93" s="665"/>
      <c r="W93" s="684"/>
      <c r="X93" s="386"/>
      <c r="Y93" s="386"/>
      <c r="Z93" s="386"/>
      <c r="AA93" s="386"/>
      <c r="AB93" s="386"/>
      <c r="AC93" s="386"/>
      <c r="AD93" s="386"/>
      <c r="AE93" s="386"/>
      <c r="AF93" s="386"/>
      <c r="AG93" s="386"/>
      <c r="AH93" s="386"/>
      <c r="AI93" s="386"/>
      <c r="AJ93" s="386"/>
      <c r="AK93" s="386"/>
      <c r="AL93" s="386"/>
      <c r="AM93" s="685"/>
      <c r="AO93" s="682"/>
      <c r="AP93" s="682"/>
      <c r="AQ93" s="682"/>
      <c r="AR93" s="682"/>
      <c r="AS93" s="682"/>
    </row>
    <row r="94" spans="1:45" s="681" customFormat="1" ht="37.5" customHeight="1" outlineLevel="3" thickTop="1" thickBot="1" x14ac:dyDescent="0.3">
      <c r="A94" s="386"/>
      <c r="B94" s="460" t="s">
        <v>990</v>
      </c>
      <c r="C94" s="637" t="s">
        <v>70</v>
      </c>
      <c r="D94" s="875" t="s">
        <v>1405</v>
      </c>
      <c r="E94" s="876"/>
      <c r="F94" s="876"/>
      <c r="G94" s="876"/>
      <c r="H94" s="876"/>
      <c r="I94" s="876"/>
      <c r="J94" s="876"/>
      <c r="K94" s="876"/>
      <c r="L94" s="877"/>
      <c r="M94" s="602" t="s">
        <v>427</v>
      </c>
      <c r="N94" s="654">
        <v>1</v>
      </c>
      <c r="O94" s="655">
        <v>1</v>
      </c>
      <c r="P94" s="655">
        <v>1</v>
      </c>
      <c r="Q94" s="655">
        <v>1</v>
      </c>
      <c r="R94" s="655">
        <v>1</v>
      </c>
      <c r="S94" s="656">
        <v>5</v>
      </c>
      <c r="T94" s="657" t="s">
        <v>32</v>
      </c>
      <c r="U94" s="662"/>
      <c r="V94" s="663"/>
      <c r="W94" s="686"/>
      <c r="X94" s="386"/>
      <c r="Y94" s="386"/>
      <c r="Z94" s="386"/>
      <c r="AA94" s="386"/>
      <c r="AB94" s="386"/>
      <c r="AC94" s="386"/>
      <c r="AD94" s="386"/>
      <c r="AE94" s="386"/>
      <c r="AF94" s="386"/>
      <c r="AG94" s="386"/>
      <c r="AH94" s="386"/>
      <c r="AI94" s="386"/>
      <c r="AJ94" s="682"/>
      <c r="AK94" s="682"/>
      <c r="AL94" s="682"/>
      <c r="AM94" s="683"/>
      <c r="AO94" s="687"/>
      <c r="AP94" s="688"/>
      <c r="AQ94" s="688"/>
      <c r="AR94" s="688"/>
      <c r="AS94" s="688"/>
    </row>
    <row r="95" spans="1:45" s="681" customFormat="1" ht="35.25" customHeight="1" outlineLevel="3" thickTop="1" thickBot="1" x14ac:dyDescent="0.3">
      <c r="A95" s="386"/>
      <c r="B95" s="460" t="s">
        <v>990</v>
      </c>
      <c r="C95" s="637" t="s">
        <v>540</v>
      </c>
      <c r="D95" s="875" t="s">
        <v>1406</v>
      </c>
      <c r="E95" s="876"/>
      <c r="F95" s="876"/>
      <c r="G95" s="876"/>
      <c r="H95" s="876"/>
      <c r="I95" s="876"/>
      <c r="J95" s="876"/>
      <c r="K95" s="876"/>
      <c r="L95" s="877"/>
      <c r="M95" s="602" t="s">
        <v>427</v>
      </c>
      <c r="N95" s="654">
        <v>1</v>
      </c>
      <c r="O95" s="655">
        <v>1</v>
      </c>
      <c r="P95" s="655">
        <v>1</v>
      </c>
      <c r="Q95" s="655">
        <v>1</v>
      </c>
      <c r="R95" s="655">
        <v>1</v>
      </c>
      <c r="S95" s="656">
        <v>5</v>
      </c>
      <c r="T95" s="657" t="s">
        <v>32</v>
      </c>
      <c r="U95" s="662"/>
      <c r="V95" s="663"/>
      <c r="W95" s="686"/>
      <c r="X95" s="386"/>
      <c r="Y95" s="386"/>
      <c r="Z95" s="386"/>
      <c r="AA95" s="386"/>
      <c r="AB95" s="386"/>
      <c r="AC95" s="386"/>
      <c r="AD95" s="386"/>
      <c r="AE95" s="386"/>
      <c r="AF95" s="386"/>
      <c r="AG95" s="386"/>
      <c r="AH95" s="386"/>
      <c r="AI95" s="386"/>
      <c r="AJ95" s="682"/>
      <c r="AK95" s="682"/>
      <c r="AL95" s="682"/>
      <c r="AM95" s="683"/>
      <c r="AO95" s="687"/>
      <c r="AP95" s="688"/>
      <c r="AQ95" s="688"/>
      <c r="AR95" s="688"/>
      <c r="AS95" s="688"/>
    </row>
    <row r="96" spans="1:45" s="681" customFormat="1" ht="35.25" customHeight="1" outlineLevel="3" thickTop="1" thickBot="1" x14ac:dyDescent="0.3">
      <c r="A96" s="386"/>
      <c r="B96" s="460" t="s">
        <v>990</v>
      </c>
      <c r="C96" s="637" t="s">
        <v>443</v>
      </c>
      <c r="D96" s="899" t="s">
        <v>1407</v>
      </c>
      <c r="E96" s="900"/>
      <c r="F96" s="900"/>
      <c r="G96" s="900"/>
      <c r="H96" s="900"/>
      <c r="I96" s="900"/>
      <c r="J96" s="900"/>
      <c r="K96" s="900"/>
      <c r="L96" s="901"/>
      <c r="M96" s="602" t="s">
        <v>427</v>
      </c>
      <c r="N96" s="654">
        <v>1</v>
      </c>
      <c r="O96" s="655">
        <v>1</v>
      </c>
      <c r="P96" s="655">
        <v>1</v>
      </c>
      <c r="Q96" s="655">
        <v>1</v>
      </c>
      <c r="R96" s="655">
        <v>1</v>
      </c>
      <c r="S96" s="656">
        <v>5</v>
      </c>
      <c r="T96" s="657" t="s">
        <v>32</v>
      </c>
      <c r="U96" s="662"/>
      <c r="V96" s="663"/>
      <c r="W96" s="686"/>
      <c r="X96" s="386"/>
      <c r="Y96" s="386"/>
      <c r="Z96" s="386"/>
      <c r="AA96" s="386"/>
      <c r="AB96" s="386"/>
      <c r="AC96" s="386"/>
      <c r="AD96" s="386"/>
      <c r="AE96" s="386"/>
      <c r="AF96" s="386"/>
      <c r="AG96" s="386"/>
      <c r="AH96" s="386"/>
      <c r="AI96" s="386"/>
      <c r="AJ96" s="682"/>
      <c r="AK96" s="682"/>
      <c r="AL96" s="682"/>
      <c r="AM96" s="683"/>
      <c r="AO96" s="687"/>
      <c r="AP96" s="688"/>
      <c r="AQ96" s="688"/>
      <c r="AR96" s="688"/>
      <c r="AS96" s="688"/>
    </row>
    <row r="97" spans="1:2416" s="673" customFormat="1" ht="66" customHeight="1" thickTop="1" thickBot="1" x14ac:dyDescent="0.3">
      <c r="A97" s="386"/>
      <c r="B97" s="674" t="s">
        <v>1015</v>
      </c>
      <c r="C97" s="675" t="s">
        <v>1016</v>
      </c>
      <c r="D97" s="929" t="s">
        <v>1943</v>
      </c>
      <c r="E97" s="929"/>
      <c r="F97" s="929"/>
      <c r="G97" s="929"/>
      <c r="H97" s="929"/>
      <c r="I97" s="929"/>
      <c r="J97" s="929"/>
      <c r="K97" s="929"/>
      <c r="L97" s="929"/>
      <c r="M97" s="929"/>
      <c r="N97" s="669"/>
      <c r="O97" s="669"/>
      <c r="P97" s="669"/>
      <c r="Q97" s="668"/>
      <c r="R97" s="669"/>
      <c r="S97" s="669"/>
      <c r="T97" s="669"/>
      <c r="U97" s="668"/>
      <c r="V97" s="669"/>
      <c r="W97" s="669"/>
      <c r="X97" s="386"/>
      <c r="Y97" s="386"/>
      <c r="Z97" s="386"/>
      <c r="AA97" s="386"/>
      <c r="AB97" s="386"/>
      <c r="AC97" s="386"/>
      <c r="AD97" s="386"/>
      <c r="AE97" s="670"/>
      <c r="AF97" s="671"/>
      <c r="AG97" s="671"/>
      <c r="AH97" s="671"/>
      <c r="AI97" s="671"/>
      <c r="AJ97" s="671"/>
      <c r="AK97" s="671"/>
      <c r="AL97" s="671"/>
      <c r="AM97" s="671"/>
      <c r="AN97" s="671"/>
      <c r="AO97" s="671"/>
      <c r="AP97" s="671"/>
      <c r="AQ97" s="671"/>
      <c r="AR97" s="671"/>
      <c r="AS97" s="671"/>
      <c r="AT97" s="671"/>
      <c r="AU97" s="671"/>
      <c r="AV97" s="671"/>
      <c r="AW97" s="671"/>
      <c r="AX97" s="671"/>
      <c r="AY97" s="671"/>
      <c r="AZ97" s="671"/>
      <c r="BA97" s="671"/>
      <c r="BB97" s="671"/>
      <c r="BC97" s="671"/>
      <c r="BD97" s="671"/>
      <c r="BE97" s="671"/>
      <c r="BF97" s="671"/>
      <c r="BG97" s="671"/>
      <c r="BH97" s="671"/>
      <c r="BI97" s="671"/>
      <c r="BJ97" s="671"/>
      <c r="BK97" s="671"/>
      <c r="BL97" s="671"/>
      <c r="BM97" s="671"/>
      <c r="BN97" s="671"/>
      <c r="BO97" s="671"/>
      <c r="BP97" s="671"/>
      <c r="BQ97" s="671"/>
      <c r="BR97" s="671"/>
      <c r="BS97" s="671"/>
      <c r="BT97" s="671"/>
      <c r="BU97" s="671"/>
      <c r="BV97" s="671"/>
      <c r="BW97" s="671"/>
      <c r="BX97" s="671"/>
      <c r="BY97" s="671"/>
      <c r="BZ97" s="671"/>
      <c r="CA97" s="671"/>
      <c r="CB97" s="671"/>
      <c r="CC97" s="671"/>
      <c r="CD97" s="671"/>
      <c r="CE97" s="671"/>
      <c r="CF97" s="671"/>
      <c r="CG97" s="671"/>
      <c r="CH97" s="671"/>
      <c r="CI97" s="672"/>
      <c r="CJ97" s="672"/>
      <c r="CK97" s="672"/>
      <c r="CL97" s="672"/>
      <c r="CM97" s="672"/>
      <c r="CN97" s="672"/>
      <c r="CO97" s="672"/>
      <c r="CP97" s="672"/>
      <c r="CQ97" s="672"/>
      <c r="CR97" s="672"/>
      <c r="CS97" s="672"/>
      <c r="CT97" s="672"/>
      <c r="CU97" s="672"/>
      <c r="CV97" s="672"/>
      <c r="CW97" s="672"/>
      <c r="CX97" s="672"/>
      <c r="CY97" s="672"/>
      <c r="CZ97" s="672"/>
      <c r="DA97" s="672"/>
      <c r="DB97" s="672"/>
      <c r="DC97" s="672"/>
      <c r="DD97" s="672"/>
      <c r="DE97" s="672"/>
      <c r="DF97" s="672"/>
      <c r="DG97" s="672"/>
      <c r="DH97" s="672"/>
      <c r="DI97" s="672"/>
      <c r="DJ97" s="672"/>
      <c r="DK97" s="672"/>
      <c r="DL97" s="672"/>
      <c r="DM97" s="672"/>
      <c r="DN97" s="672"/>
      <c r="DO97" s="672"/>
      <c r="DP97" s="672"/>
      <c r="DQ97" s="672"/>
      <c r="DR97" s="672"/>
      <c r="DS97" s="672"/>
      <c r="DT97" s="672"/>
      <c r="DU97" s="672"/>
      <c r="DV97" s="672"/>
      <c r="DW97" s="672"/>
      <c r="DX97" s="672"/>
      <c r="DY97" s="672"/>
      <c r="DZ97" s="672"/>
      <c r="EA97" s="672"/>
      <c r="EB97" s="672"/>
      <c r="EC97" s="672"/>
      <c r="ED97" s="672"/>
      <c r="EE97" s="672"/>
      <c r="EF97" s="672"/>
      <c r="EG97" s="672"/>
      <c r="EH97" s="672"/>
      <c r="EI97" s="672"/>
      <c r="EJ97" s="672"/>
      <c r="EK97" s="672"/>
      <c r="EL97" s="672"/>
      <c r="EM97" s="672"/>
      <c r="EN97" s="672"/>
      <c r="EO97" s="672"/>
      <c r="EP97" s="672"/>
      <c r="EQ97" s="672"/>
      <c r="ER97" s="672"/>
      <c r="ES97" s="672"/>
      <c r="ET97" s="672"/>
      <c r="EU97" s="672"/>
      <c r="EV97" s="672"/>
      <c r="EW97" s="672"/>
      <c r="EX97" s="672"/>
      <c r="EY97" s="672"/>
      <c r="EZ97" s="672"/>
      <c r="FA97" s="672"/>
      <c r="FB97" s="672"/>
      <c r="FC97" s="672"/>
      <c r="FD97" s="672"/>
      <c r="FE97" s="672"/>
      <c r="FF97" s="672"/>
      <c r="FG97" s="672"/>
      <c r="FH97" s="672"/>
      <c r="FI97" s="672"/>
      <c r="FJ97" s="672"/>
      <c r="FK97" s="672"/>
      <c r="FL97" s="672"/>
      <c r="FM97" s="672"/>
      <c r="FN97" s="672"/>
      <c r="FO97" s="672"/>
      <c r="FP97" s="672"/>
      <c r="FQ97" s="672"/>
      <c r="FR97" s="672"/>
      <c r="FS97" s="672"/>
      <c r="FT97" s="672"/>
      <c r="FU97" s="672"/>
      <c r="FV97" s="672"/>
      <c r="FW97" s="672"/>
      <c r="FX97" s="672"/>
      <c r="FY97" s="672"/>
      <c r="FZ97" s="672"/>
      <c r="GA97" s="672"/>
      <c r="GB97" s="672"/>
      <c r="GC97" s="672"/>
      <c r="GD97" s="672"/>
      <c r="GE97" s="672"/>
      <c r="GF97" s="672"/>
      <c r="GG97" s="672"/>
      <c r="GH97" s="672"/>
      <c r="GI97" s="672"/>
      <c r="GJ97" s="672"/>
      <c r="GK97" s="672"/>
      <c r="GL97" s="672"/>
      <c r="GM97" s="672"/>
      <c r="GN97" s="672"/>
      <c r="GO97" s="672"/>
      <c r="GP97" s="672"/>
      <c r="GQ97" s="672"/>
      <c r="GR97" s="672"/>
      <c r="GS97" s="672"/>
      <c r="GT97" s="672"/>
      <c r="GU97" s="672"/>
      <c r="GV97" s="672"/>
      <c r="GW97" s="672"/>
      <c r="GX97" s="672"/>
      <c r="GY97" s="672"/>
      <c r="GZ97" s="672"/>
      <c r="HA97" s="672"/>
      <c r="HB97" s="672"/>
      <c r="HC97" s="672"/>
      <c r="HD97" s="672"/>
      <c r="HE97" s="672"/>
      <c r="HF97" s="672"/>
      <c r="HG97" s="672"/>
      <c r="HH97" s="672"/>
      <c r="HI97" s="672"/>
      <c r="HJ97" s="672"/>
      <c r="HK97" s="672"/>
      <c r="HL97" s="672"/>
      <c r="HM97" s="672"/>
      <c r="HN97" s="672"/>
      <c r="HO97" s="672"/>
      <c r="HP97" s="672"/>
      <c r="HQ97" s="672"/>
      <c r="HR97" s="672"/>
      <c r="HS97" s="672"/>
      <c r="HT97" s="672"/>
      <c r="HU97" s="672"/>
      <c r="HV97" s="672"/>
      <c r="HW97" s="672"/>
      <c r="HX97" s="672"/>
      <c r="HY97" s="672"/>
      <c r="HZ97" s="672"/>
      <c r="IA97" s="672"/>
      <c r="IB97" s="672"/>
      <c r="IC97" s="672"/>
      <c r="ID97" s="672"/>
      <c r="IE97" s="672"/>
      <c r="IF97" s="672"/>
      <c r="IG97" s="672"/>
      <c r="IH97" s="672"/>
      <c r="II97" s="672"/>
      <c r="IJ97" s="672"/>
      <c r="IK97" s="672"/>
      <c r="IL97" s="672"/>
      <c r="IM97" s="672"/>
      <c r="IN97" s="672"/>
      <c r="IO97" s="672"/>
      <c r="IP97" s="672"/>
      <c r="IQ97" s="672"/>
      <c r="IR97" s="672"/>
      <c r="IS97" s="672"/>
      <c r="IT97" s="672"/>
      <c r="IU97" s="672"/>
      <c r="IV97" s="672"/>
      <c r="IW97" s="672"/>
      <c r="IX97" s="672"/>
      <c r="IY97" s="672"/>
      <c r="IZ97" s="672"/>
      <c r="JA97" s="672"/>
      <c r="JB97" s="672"/>
      <c r="JC97" s="672"/>
      <c r="JD97" s="672"/>
      <c r="JE97" s="672"/>
      <c r="JF97" s="672"/>
      <c r="JG97" s="672"/>
      <c r="JH97" s="672"/>
      <c r="JI97" s="672"/>
      <c r="JJ97" s="672"/>
      <c r="JK97" s="672"/>
      <c r="JL97" s="672"/>
      <c r="JM97" s="672"/>
      <c r="JN97" s="672"/>
      <c r="JO97" s="672"/>
      <c r="JP97" s="672"/>
      <c r="JQ97" s="672"/>
      <c r="JR97" s="672"/>
      <c r="JS97" s="672"/>
      <c r="JT97" s="672"/>
      <c r="JU97" s="672"/>
      <c r="JV97" s="672"/>
      <c r="JW97" s="672"/>
      <c r="JX97" s="672"/>
      <c r="JY97" s="672"/>
      <c r="JZ97" s="672"/>
      <c r="KA97" s="672"/>
      <c r="KB97" s="672"/>
      <c r="KC97" s="672"/>
      <c r="KD97" s="672"/>
      <c r="KE97" s="672"/>
      <c r="KF97" s="672"/>
      <c r="KG97" s="672"/>
      <c r="KH97" s="672"/>
      <c r="KI97" s="672"/>
      <c r="KJ97" s="672"/>
      <c r="KK97" s="672"/>
      <c r="KL97" s="672"/>
      <c r="KM97" s="672"/>
      <c r="KN97" s="672"/>
      <c r="KO97" s="672"/>
      <c r="KP97" s="672"/>
      <c r="KQ97" s="672"/>
      <c r="KR97" s="672"/>
      <c r="KS97" s="672"/>
      <c r="KT97" s="672"/>
      <c r="KU97" s="672"/>
      <c r="KV97" s="672"/>
      <c r="KW97" s="672"/>
      <c r="KX97" s="672"/>
      <c r="KY97" s="672"/>
      <c r="KZ97" s="672"/>
      <c r="LA97" s="672"/>
      <c r="LB97" s="672"/>
      <c r="LC97" s="672"/>
      <c r="LD97" s="672"/>
      <c r="LE97" s="672"/>
      <c r="LF97" s="672"/>
      <c r="LG97" s="672"/>
      <c r="LH97" s="672"/>
      <c r="LI97" s="672"/>
      <c r="LJ97" s="672"/>
      <c r="LK97" s="672"/>
      <c r="LL97" s="672"/>
      <c r="LM97" s="672"/>
      <c r="LN97" s="672"/>
      <c r="LO97" s="672"/>
      <c r="LP97" s="672"/>
      <c r="LQ97" s="672"/>
      <c r="LR97" s="672"/>
      <c r="LS97" s="672"/>
      <c r="LT97" s="672"/>
      <c r="LU97" s="672"/>
      <c r="LV97" s="672"/>
      <c r="LW97" s="672"/>
      <c r="LX97" s="672"/>
      <c r="LY97" s="672"/>
      <c r="LZ97" s="672"/>
      <c r="MA97" s="672"/>
      <c r="MB97" s="672"/>
      <c r="MC97" s="672"/>
      <c r="MD97" s="672"/>
      <c r="ME97" s="672"/>
      <c r="MF97" s="672"/>
      <c r="MG97" s="672"/>
      <c r="MH97" s="672"/>
      <c r="MI97" s="672"/>
      <c r="MJ97" s="672"/>
      <c r="MK97" s="672"/>
      <c r="ML97" s="672"/>
      <c r="MM97" s="672"/>
      <c r="MN97" s="672"/>
      <c r="MO97" s="672"/>
      <c r="MP97" s="672"/>
      <c r="MQ97" s="672"/>
      <c r="MR97" s="672"/>
      <c r="MS97" s="672"/>
      <c r="MT97" s="672"/>
      <c r="MU97" s="672"/>
      <c r="MV97" s="672"/>
      <c r="MW97" s="672"/>
      <c r="MX97" s="672"/>
      <c r="MY97" s="672"/>
      <c r="MZ97" s="672"/>
      <c r="NA97" s="672"/>
      <c r="NB97" s="672"/>
      <c r="NC97" s="672"/>
      <c r="ND97" s="672"/>
      <c r="NE97" s="672"/>
      <c r="NF97" s="672"/>
      <c r="NG97" s="672"/>
      <c r="NH97" s="672"/>
      <c r="NI97" s="672"/>
      <c r="NJ97" s="672"/>
      <c r="NK97" s="672"/>
      <c r="NL97" s="672"/>
      <c r="NM97" s="672"/>
      <c r="NN97" s="672"/>
      <c r="NO97" s="672"/>
      <c r="NP97" s="672"/>
      <c r="NQ97" s="672"/>
      <c r="NR97" s="672"/>
      <c r="NS97" s="672"/>
      <c r="NT97" s="672"/>
      <c r="NU97" s="672"/>
      <c r="NV97" s="672"/>
      <c r="NW97" s="672"/>
      <c r="NX97" s="672"/>
      <c r="NY97" s="672"/>
      <c r="NZ97" s="672"/>
      <c r="OA97" s="672"/>
      <c r="OB97" s="672"/>
      <c r="OC97" s="672"/>
      <c r="OD97" s="672"/>
      <c r="OE97" s="672"/>
      <c r="OF97" s="672"/>
      <c r="OG97" s="672"/>
      <c r="OH97" s="672"/>
      <c r="OI97" s="672"/>
      <c r="OJ97" s="672"/>
      <c r="OK97" s="672"/>
      <c r="OL97" s="672"/>
      <c r="OM97" s="672"/>
      <c r="ON97" s="672"/>
      <c r="OO97" s="672"/>
      <c r="OP97" s="672"/>
      <c r="OQ97" s="672"/>
      <c r="OR97" s="672"/>
      <c r="OS97" s="672"/>
      <c r="OT97" s="672"/>
      <c r="OU97" s="672"/>
      <c r="OV97" s="672"/>
      <c r="OW97" s="672"/>
      <c r="OX97" s="672"/>
      <c r="OY97" s="672"/>
      <c r="OZ97" s="672"/>
      <c r="PA97" s="672"/>
      <c r="PB97" s="672"/>
      <c r="PC97" s="672"/>
      <c r="PD97" s="672"/>
      <c r="PE97" s="672"/>
      <c r="PF97" s="672"/>
      <c r="PG97" s="672"/>
      <c r="PH97" s="672"/>
      <c r="PI97" s="672"/>
      <c r="PJ97" s="672"/>
      <c r="PK97" s="672"/>
      <c r="PL97" s="672"/>
      <c r="PM97" s="672"/>
      <c r="PN97" s="672"/>
      <c r="PO97" s="672"/>
      <c r="PP97" s="672"/>
      <c r="PQ97" s="672"/>
      <c r="PR97" s="672"/>
      <c r="PS97" s="672"/>
      <c r="PT97" s="672"/>
      <c r="PU97" s="672"/>
      <c r="PV97" s="672"/>
      <c r="PW97" s="672"/>
      <c r="PX97" s="672"/>
      <c r="PY97" s="672"/>
      <c r="PZ97" s="672"/>
      <c r="QA97" s="672"/>
      <c r="QB97" s="672"/>
      <c r="QC97" s="672"/>
      <c r="QD97" s="672"/>
      <c r="QE97" s="672"/>
      <c r="QF97" s="672"/>
      <c r="QG97" s="672"/>
      <c r="QH97" s="672"/>
      <c r="QI97" s="672"/>
      <c r="QJ97" s="672"/>
      <c r="QK97" s="672"/>
      <c r="QL97" s="672"/>
      <c r="QM97" s="672"/>
      <c r="QN97" s="672"/>
      <c r="QO97" s="672"/>
      <c r="QP97" s="672"/>
      <c r="QQ97" s="672"/>
      <c r="QR97" s="672"/>
      <c r="QS97" s="672"/>
      <c r="QT97" s="672"/>
      <c r="QU97" s="672"/>
      <c r="QV97" s="672"/>
      <c r="QW97" s="672"/>
      <c r="QX97" s="672"/>
      <c r="QY97" s="672"/>
      <c r="QZ97" s="672"/>
      <c r="RA97" s="672"/>
      <c r="RB97" s="672"/>
      <c r="RC97" s="672"/>
      <c r="RD97" s="672"/>
      <c r="RE97" s="672"/>
      <c r="RF97" s="672"/>
      <c r="RG97" s="672"/>
      <c r="RH97" s="672"/>
      <c r="RI97" s="672"/>
      <c r="RJ97" s="672"/>
      <c r="RK97" s="672"/>
      <c r="RL97" s="672"/>
      <c r="RM97" s="672"/>
      <c r="RN97" s="672"/>
      <c r="RO97" s="672"/>
      <c r="RP97" s="672"/>
      <c r="RQ97" s="672"/>
      <c r="RR97" s="672"/>
      <c r="RS97" s="672"/>
      <c r="RT97" s="672"/>
      <c r="RU97" s="672"/>
      <c r="RV97" s="672"/>
      <c r="RW97" s="672"/>
      <c r="RX97" s="672"/>
      <c r="RY97" s="672"/>
      <c r="RZ97" s="672"/>
      <c r="SA97" s="672"/>
      <c r="SB97" s="672"/>
      <c r="SC97" s="672"/>
      <c r="SD97" s="672"/>
      <c r="SE97" s="672"/>
      <c r="SF97" s="672"/>
      <c r="SG97" s="672"/>
      <c r="SH97" s="672"/>
      <c r="SI97" s="672"/>
      <c r="SJ97" s="672"/>
      <c r="SK97" s="672"/>
      <c r="SL97" s="672"/>
      <c r="SM97" s="672"/>
      <c r="SN97" s="672"/>
      <c r="SO97" s="672"/>
      <c r="SP97" s="672"/>
      <c r="SQ97" s="672"/>
      <c r="SR97" s="672"/>
      <c r="SS97" s="672"/>
      <c r="ST97" s="672"/>
      <c r="SU97" s="672"/>
      <c r="SV97" s="672"/>
      <c r="SW97" s="672"/>
      <c r="SX97" s="672"/>
      <c r="SY97" s="672"/>
      <c r="SZ97" s="672"/>
      <c r="TA97" s="672"/>
      <c r="TB97" s="672"/>
      <c r="TC97" s="672"/>
      <c r="TD97" s="672"/>
      <c r="TE97" s="672"/>
      <c r="TF97" s="672"/>
      <c r="TG97" s="672"/>
      <c r="TH97" s="672"/>
      <c r="TI97" s="672"/>
      <c r="TJ97" s="672"/>
      <c r="TK97" s="672"/>
      <c r="TL97" s="672"/>
      <c r="TM97" s="672"/>
      <c r="TN97" s="672"/>
      <c r="TO97" s="672"/>
      <c r="TP97" s="672"/>
      <c r="TQ97" s="672"/>
      <c r="TR97" s="672"/>
      <c r="TS97" s="672"/>
      <c r="TT97" s="672"/>
      <c r="TU97" s="672"/>
      <c r="TV97" s="672"/>
      <c r="TW97" s="672"/>
      <c r="TX97" s="672"/>
      <c r="TY97" s="672"/>
      <c r="TZ97" s="672"/>
      <c r="UA97" s="672"/>
      <c r="UB97" s="672"/>
      <c r="UC97" s="672"/>
      <c r="UD97" s="672"/>
      <c r="UE97" s="672"/>
      <c r="UF97" s="672"/>
      <c r="UG97" s="672"/>
      <c r="UH97" s="672"/>
      <c r="UI97" s="672"/>
      <c r="UJ97" s="672"/>
      <c r="UK97" s="672"/>
      <c r="UL97" s="672"/>
      <c r="UM97" s="672"/>
      <c r="UN97" s="672"/>
      <c r="UO97" s="672"/>
      <c r="UP97" s="672"/>
      <c r="UQ97" s="672"/>
      <c r="UR97" s="672"/>
      <c r="US97" s="672"/>
      <c r="UT97" s="672"/>
      <c r="UU97" s="672"/>
      <c r="UV97" s="672"/>
      <c r="UW97" s="672"/>
      <c r="UX97" s="672"/>
      <c r="UY97" s="672"/>
      <c r="UZ97" s="672"/>
      <c r="VA97" s="672"/>
      <c r="VB97" s="672"/>
      <c r="VC97" s="672"/>
      <c r="VD97" s="672"/>
      <c r="VE97" s="672"/>
      <c r="VF97" s="672"/>
      <c r="VG97" s="672"/>
      <c r="VH97" s="672"/>
      <c r="VI97" s="672"/>
      <c r="VJ97" s="672"/>
      <c r="VK97" s="672"/>
      <c r="VL97" s="672"/>
      <c r="VM97" s="672"/>
      <c r="VN97" s="672"/>
      <c r="VO97" s="672"/>
      <c r="VP97" s="672"/>
      <c r="VQ97" s="672"/>
      <c r="VR97" s="672"/>
      <c r="VS97" s="672"/>
      <c r="VT97" s="672"/>
      <c r="VU97" s="672"/>
      <c r="VV97" s="672"/>
      <c r="VW97" s="672"/>
      <c r="VX97" s="672"/>
      <c r="VY97" s="672"/>
      <c r="VZ97" s="672"/>
      <c r="WA97" s="672"/>
      <c r="WB97" s="672"/>
      <c r="WC97" s="672"/>
      <c r="WD97" s="672"/>
      <c r="WE97" s="672"/>
      <c r="WF97" s="672"/>
      <c r="WG97" s="672"/>
      <c r="WH97" s="672"/>
      <c r="WI97" s="672"/>
      <c r="WJ97" s="672"/>
      <c r="WK97" s="672"/>
      <c r="WL97" s="672"/>
      <c r="WM97" s="672"/>
      <c r="WN97" s="672"/>
      <c r="WO97" s="672"/>
      <c r="WP97" s="672"/>
      <c r="WQ97" s="672"/>
      <c r="WR97" s="672"/>
      <c r="WS97" s="672"/>
      <c r="WT97" s="672"/>
      <c r="WU97" s="672"/>
      <c r="WV97" s="672"/>
      <c r="WW97" s="672"/>
      <c r="WX97" s="672"/>
      <c r="WY97" s="672"/>
      <c r="WZ97" s="672"/>
      <c r="XA97" s="672"/>
      <c r="XB97" s="672"/>
      <c r="XC97" s="672"/>
      <c r="XD97" s="672"/>
      <c r="XE97" s="672"/>
      <c r="XF97" s="672"/>
      <c r="XG97" s="672"/>
      <c r="XH97" s="672"/>
      <c r="XI97" s="672"/>
      <c r="XJ97" s="672"/>
      <c r="XK97" s="672"/>
      <c r="XL97" s="672"/>
      <c r="XM97" s="672"/>
      <c r="XN97" s="672"/>
      <c r="XO97" s="672"/>
      <c r="XP97" s="672"/>
      <c r="XQ97" s="672"/>
      <c r="XR97" s="672"/>
      <c r="XS97" s="672"/>
      <c r="XT97" s="672"/>
      <c r="XU97" s="672"/>
      <c r="XV97" s="672"/>
      <c r="XW97" s="672"/>
      <c r="XX97" s="672"/>
      <c r="XY97" s="672"/>
      <c r="XZ97" s="672"/>
      <c r="YA97" s="672"/>
      <c r="YB97" s="672"/>
      <c r="YC97" s="672"/>
      <c r="YD97" s="672"/>
      <c r="YE97" s="672"/>
      <c r="YF97" s="672"/>
      <c r="YG97" s="672"/>
      <c r="YH97" s="672"/>
      <c r="YI97" s="672"/>
      <c r="YJ97" s="672"/>
      <c r="YK97" s="672"/>
      <c r="YL97" s="672"/>
      <c r="YM97" s="672"/>
      <c r="YN97" s="672"/>
      <c r="YO97" s="672"/>
      <c r="YP97" s="672"/>
      <c r="YQ97" s="672"/>
      <c r="YR97" s="672"/>
      <c r="YS97" s="672"/>
      <c r="YT97" s="672"/>
      <c r="YU97" s="672"/>
      <c r="YV97" s="672"/>
      <c r="YW97" s="672"/>
      <c r="YX97" s="672"/>
      <c r="YY97" s="672"/>
      <c r="YZ97" s="672"/>
      <c r="ZA97" s="672"/>
      <c r="ZB97" s="672"/>
      <c r="ZC97" s="672"/>
      <c r="ZD97" s="672"/>
      <c r="ZE97" s="672"/>
      <c r="ZF97" s="672"/>
      <c r="ZG97" s="672"/>
      <c r="ZH97" s="672"/>
      <c r="ZI97" s="672"/>
      <c r="ZJ97" s="672"/>
      <c r="ZK97" s="672"/>
      <c r="ZL97" s="672"/>
      <c r="ZM97" s="672"/>
      <c r="ZN97" s="672"/>
      <c r="ZO97" s="672"/>
      <c r="ZP97" s="672"/>
      <c r="ZQ97" s="672"/>
      <c r="ZR97" s="672"/>
      <c r="ZS97" s="672"/>
      <c r="ZT97" s="672"/>
      <c r="ZU97" s="672"/>
      <c r="ZV97" s="672"/>
      <c r="ZW97" s="672"/>
      <c r="ZX97" s="672"/>
      <c r="ZY97" s="672"/>
      <c r="ZZ97" s="672"/>
      <c r="AAA97" s="672"/>
      <c r="AAB97" s="672"/>
      <c r="AAC97" s="672"/>
      <c r="AAD97" s="672"/>
      <c r="AAE97" s="672"/>
      <c r="AAF97" s="672"/>
      <c r="AAG97" s="672"/>
      <c r="AAH97" s="672"/>
      <c r="AAI97" s="672"/>
      <c r="AAJ97" s="672"/>
      <c r="AAK97" s="672"/>
      <c r="AAL97" s="672"/>
      <c r="AAM97" s="672"/>
      <c r="AAN97" s="672"/>
      <c r="AAO97" s="672"/>
      <c r="AAP97" s="672"/>
      <c r="AAQ97" s="672"/>
      <c r="AAR97" s="672"/>
      <c r="AAS97" s="672"/>
      <c r="AAT97" s="672"/>
      <c r="AAU97" s="672"/>
      <c r="AAV97" s="672"/>
      <c r="AAW97" s="672"/>
      <c r="AAX97" s="672"/>
      <c r="AAY97" s="672"/>
      <c r="AAZ97" s="672"/>
      <c r="ABA97" s="672"/>
      <c r="ABB97" s="672"/>
      <c r="ABC97" s="672"/>
      <c r="ABD97" s="672"/>
      <c r="ABE97" s="672"/>
      <c r="ABF97" s="672"/>
      <c r="ABG97" s="672"/>
      <c r="ABH97" s="672"/>
      <c r="ABI97" s="672"/>
      <c r="ABJ97" s="672"/>
      <c r="ABK97" s="672"/>
      <c r="ABL97" s="672"/>
      <c r="ABM97" s="672"/>
      <c r="ABN97" s="672"/>
      <c r="ABO97" s="672"/>
      <c r="ABP97" s="672"/>
      <c r="ABQ97" s="672"/>
      <c r="ABR97" s="672"/>
      <c r="ABS97" s="672"/>
      <c r="ABT97" s="672"/>
      <c r="ABU97" s="672"/>
      <c r="ABV97" s="672"/>
      <c r="ABW97" s="672"/>
      <c r="ABX97" s="672"/>
      <c r="ABY97" s="672"/>
      <c r="ABZ97" s="672"/>
      <c r="ACA97" s="672"/>
      <c r="ACB97" s="672"/>
      <c r="ACC97" s="672"/>
      <c r="ACD97" s="672"/>
      <c r="ACE97" s="672"/>
      <c r="ACF97" s="672"/>
      <c r="ACG97" s="672"/>
      <c r="ACH97" s="672"/>
      <c r="ACI97" s="672"/>
      <c r="ACJ97" s="672"/>
      <c r="ACK97" s="672"/>
      <c r="ACL97" s="672"/>
      <c r="ACM97" s="672"/>
      <c r="ACN97" s="672"/>
      <c r="ACO97" s="672"/>
      <c r="ACP97" s="672"/>
      <c r="ACQ97" s="672"/>
      <c r="ACR97" s="672"/>
      <c r="ACS97" s="672"/>
      <c r="ACT97" s="672"/>
      <c r="ACU97" s="672"/>
      <c r="ACV97" s="672"/>
      <c r="ACW97" s="672"/>
      <c r="ACX97" s="672"/>
      <c r="ACY97" s="672"/>
      <c r="ACZ97" s="672"/>
      <c r="ADA97" s="672"/>
      <c r="ADB97" s="672"/>
      <c r="ADC97" s="672"/>
      <c r="ADD97" s="672"/>
      <c r="ADE97" s="672"/>
      <c r="ADF97" s="672"/>
      <c r="ADG97" s="672"/>
      <c r="ADH97" s="672"/>
      <c r="ADI97" s="672"/>
      <c r="ADJ97" s="672"/>
      <c r="ADK97" s="672"/>
      <c r="ADL97" s="672"/>
      <c r="ADM97" s="672"/>
      <c r="ADN97" s="672"/>
      <c r="ADO97" s="672"/>
      <c r="ADP97" s="672"/>
      <c r="ADQ97" s="672"/>
      <c r="ADR97" s="672"/>
      <c r="ADS97" s="672"/>
      <c r="ADT97" s="672"/>
      <c r="ADU97" s="672"/>
      <c r="ADV97" s="672"/>
      <c r="ADW97" s="672"/>
      <c r="ADX97" s="672"/>
      <c r="ADY97" s="672"/>
      <c r="ADZ97" s="672"/>
      <c r="AEA97" s="672"/>
      <c r="AEB97" s="672"/>
      <c r="AEC97" s="672"/>
      <c r="AED97" s="672"/>
      <c r="AEE97" s="672"/>
      <c r="AEF97" s="672"/>
      <c r="AEG97" s="672"/>
      <c r="AEH97" s="672"/>
      <c r="AEI97" s="672"/>
      <c r="AEJ97" s="672"/>
      <c r="AEK97" s="672"/>
      <c r="AEL97" s="672"/>
      <c r="AEM97" s="672"/>
      <c r="AEN97" s="672"/>
      <c r="AEO97" s="672"/>
      <c r="AEP97" s="672"/>
      <c r="AEQ97" s="672"/>
      <c r="AER97" s="672"/>
      <c r="AES97" s="672"/>
      <c r="AET97" s="672"/>
      <c r="AEU97" s="672"/>
      <c r="AEV97" s="672"/>
      <c r="AEW97" s="672"/>
      <c r="AEX97" s="672"/>
      <c r="AEY97" s="672"/>
      <c r="AEZ97" s="672"/>
      <c r="AFA97" s="672"/>
      <c r="AFB97" s="672"/>
      <c r="AFC97" s="672"/>
      <c r="AFD97" s="672"/>
      <c r="AFE97" s="672"/>
      <c r="AFF97" s="672"/>
      <c r="AFG97" s="672"/>
      <c r="AFH97" s="672"/>
      <c r="AFI97" s="672"/>
      <c r="AFJ97" s="672"/>
      <c r="AFK97" s="672"/>
      <c r="AFL97" s="672"/>
      <c r="AFM97" s="672"/>
      <c r="AFN97" s="672"/>
      <c r="AFO97" s="672"/>
      <c r="AFP97" s="672"/>
      <c r="AFQ97" s="672"/>
      <c r="AFR97" s="672"/>
      <c r="AFS97" s="672"/>
      <c r="AFT97" s="672"/>
      <c r="AFU97" s="672"/>
      <c r="AFV97" s="672"/>
      <c r="AFW97" s="672"/>
      <c r="AFX97" s="672"/>
      <c r="AFY97" s="672"/>
      <c r="AFZ97" s="672"/>
      <c r="AGA97" s="672"/>
      <c r="AGB97" s="672"/>
      <c r="AGC97" s="672"/>
      <c r="AGD97" s="672"/>
      <c r="AGE97" s="672"/>
      <c r="AGF97" s="672"/>
      <c r="AGG97" s="672"/>
      <c r="AGH97" s="672"/>
      <c r="AGI97" s="672"/>
      <c r="AGJ97" s="672"/>
      <c r="AGK97" s="672"/>
      <c r="AGL97" s="672"/>
      <c r="AGM97" s="672"/>
      <c r="AGN97" s="672"/>
      <c r="AGO97" s="672"/>
      <c r="AGP97" s="672"/>
      <c r="AGQ97" s="672"/>
      <c r="AGR97" s="672"/>
      <c r="AGS97" s="672"/>
      <c r="AGT97" s="672"/>
      <c r="AGU97" s="672"/>
      <c r="AGV97" s="672"/>
      <c r="AGW97" s="672"/>
      <c r="AGX97" s="672"/>
      <c r="AGY97" s="672"/>
      <c r="AGZ97" s="672"/>
      <c r="AHA97" s="672"/>
      <c r="AHB97" s="672"/>
      <c r="AHC97" s="672"/>
      <c r="AHD97" s="672"/>
      <c r="AHE97" s="672"/>
      <c r="AHF97" s="672"/>
      <c r="AHG97" s="672"/>
      <c r="AHH97" s="672"/>
      <c r="AHI97" s="672"/>
      <c r="AHJ97" s="672"/>
      <c r="AHK97" s="672"/>
      <c r="AHL97" s="672"/>
      <c r="AHM97" s="672"/>
      <c r="AHN97" s="672"/>
      <c r="AHO97" s="672"/>
      <c r="AHP97" s="672"/>
      <c r="AHQ97" s="672"/>
      <c r="AHR97" s="672"/>
      <c r="AHS97" s="672"/>
      <c r="AHT97" s="672"/>
      <c r="AHU97" s="672"/>
      <c r="AHV97" s="672"/>
      <c r="AHW97" s="672"/>
      <c r="AHX97" s="672"/>
      <c r="AHY97" s="672"/>
      <c r="AHZ97" s="672"/>
      <c r="AIA97" s="672"/>
      <c r="AIB97" s="672"/>
      <c r="AIC97" s="672"/>
      <c r="AID97" s="672"/>
      <c r="AIE97" s="672"/>
      <c r="AIF97" s="672"/>
      <c r="AIG97" s="672"/>
      <c r="AIH97" s="672"/>
      <c r="AII97" s="672"/>
      <c r="AIJ97" s="672"/>
      <c r="AIK97" s="672"/>
      <c r="AIL97" s="672"/>
      <c r="AIM97" s="672"/>
      <c r="AIN97" s="672"/>
      <c r="AIO97" s="672"/>
      <c r="AIP97" s="672"/>
      <c r="AIQ97" s="672"/>
      <c r="AIR97" s="672"/>
      <c r="AIS97" s="672"/>
      <c r="AIT97" s="672"/>
      <c r="AIU97" s="672"/>
      <c r="AIV97" s="672"/>
      <c r="AIW97" s="672"/>
      <c r="AIX97" s="672"/>
      <c r="AIY97" s="672"/>
      <c r="AIZ97" s="672"/>
      <c r="AJA97" s="672"/>
      <c r="AJB97" s="672"/>
      <c r="AJC97" s="672"/>
      <c r="AJD97" s="672"/>
      <c r="AJE97" s="672"/>
      <c r="AJF97" s="672"/>
      <c r="AJG97" s="672"/>
      <c r="AJH97" s="672"/>
      <c r="AJI97" s="672"/>
      <c r="AJJ97" s="672"/>
      <c r="AJK97" s="672"/>
      <c r="AJL97" s="672"/>
      <c r="AJM97" s="672"/>
      <c r="AJN97" s="672"/>
      <c r="AJO97" s="672"/>
      <c r="AJP97" s="672"/>
      <c r="AJQ97" s="672"/>
      <c r="AJR97" s="672"/>
      <c r="AJS97" s="672"/>
      <c r="AJT97" s="672"/>
      <c r="AJU97" s="672"/>
      <c r="AJV97" s="672"/>
      <c r="AJW97" s="672"/>
      <c r="AJX97" s="672"/>
      <c r="AJY97" s="672"/>
      <c r="AJZ97" s="672"/>
      <c r="AKA97" s="672"/>
      <c r="AKB97" s="672"/>
      <c r="AKC97" s="672"/>
      <c r="AKD97" s="672"/>
      <c r="AKE97" s="672"/>
      <c r="AKF97" s="672"/>
      <c r="AKG97" s="672"/>
      <c r="AKH97" s="672"/>
      <c r="AKI97" s="672"/>
      <c r="AKJ97" s="672"/>
      <c r="AKK97" s="672"/>
      <c r="AKL97" s="672"/>
      <c r="AKM97" s="672"/>
      <c r="AKN97" s="672"/>
      <c r="AKO97" s="672"/>
      <c r="AKP97" s="672"/>
      <c r="AKQ97" s="672"/>
      <c r="AKR97" s="672"/>
      <c r="AKS97" s="672"/>
      <c r="AKT97" s="672"/>
      <c r="AKU97" s="672"/>
      <c r="AKV97" s="672"/>
      <c r="AKW97" s="672"/>
      <c r="AKX97" s="672"/>
      <c r="AKY97" s="672"/>
      <c r="AKZ97" s="672"/>
      <c r="ALA97" s="672"/>
      <c r="ALB97" s="672"/>
      <c r="ALC97" s="672"/>
      <c r="ALD97" s="672"/>
      <c r="ALE97" s="672"/>
      <c r="ALF97" s="672"/>
      <c r="ALG97" s="672"/>
      <c r="ALH97" s="672"/>
      <c r="ALI97" s="672"/>
      <c r="ALJ97" s="672"/>
      <c r="ALK97" s="672"/>
      <c r="ALL97" s="672"/>
      <c r="ALM97" s="672"/>
      <c r="ALN97" s="672"/>
      <c r="ALO97" s="672"/>
      <c r="ALP97" s="672"/>
      <c r="ALQ97" s="672"/>
      <c r="ALR97" s="672"/>
      <c r="ALS97" s="672"/>
      <c r="ALT97" s="672"/>
      <c r="ALU97" s="672"/>
      <c r="ALV97" s="672"/>
      <c r="ALW97" s="672"/>
      <c r="ALX97" s="672"/>
      <c r="ALY97" s="672"/>
      <c r="ALZ97" s="672"/>
      <c r="AMA97" s="672"/>
      <c r="AMB97" s="672"/>
      <c r="AMC97" s="672"/>
      <c r="AMD97" s="672"/>
      <c r="AME97" s="672"/>
      <c r="AMF97" s="672"/>
      <c r="AMG97" s="672"/>
      <c r="AMH97" s="672"/>
      <c r="AMI97" s="672"/>
      <c r="AMJ97" s="672"/>
      <c r="AMK97" s="672"/>
      <c r="AML97" s="672"/>
      <c r="AMM97" s="672"/>
      <c r="AMN97" s="672"/>
      <c r="AMO97" s="672"/>
      <c r="AMP97" s="672"/>
      <c r="AMQ97" s="672"/>
      <c r="AMR97" s="672"/>
      <c r="AMS97" s="672"/>
      <c r="AMT97" s="672"/>
      <c r="AMU97" s="672"/>
      <c r="AMV97" s="672"/>
      <c r="AMW97" s="672"/>
      <c r="AMX97" s="672"/>
      <c r="AMY97" s="672"/>
      <c r="AMZ97" s="672"/>
      <c r="ANA97" s="672"/>
      <c r="ANB97" s="672"/>
      <c r="ANC97" s="672"/>
      <c r="AND97" s="672"/>
      <c r="ANE97" s="672"/>
      <c r="ANF97" s="672"/>
      <c r="ANG97" s="672"/>
      <c r="ANH97" s="672"/>
      <c r="ANI97" s="672"/>
      <c r="ANJ97" s="672"/>
      <c r="ANK97" s="672"/>
      <c r="ANL97" s="672"/>
      <c r="ANM97" s="672"/>
      <c r="ANN97" s="672"/>
      <c r="ANO97" s="672"/>
      <c r="ANP97" s="672"/>
      <c r="ANQ97" s="672"/>
      <c r="ANR97" s="672"/>
      <c r="ANS97" s="672"/>
      <c r="ANT97" s="672"/>
      <c r="ANU97" s="672"/>
      <c r="ANV97" s="672"/>
      <c r="ANW97" s="672"/>
      <c r="ANX97" s="672"/>
      <c r="ANY97" s="672"/>
      <c r="ANZ97" s="672"/>
      <c r="AOA97" s="672"/>
      <c r="AOB97" s="672"/>
      <c r="AOC97" s="672"/>
      <c r="AOD97" s="672"/>
      <c r="AOE97" s="672"/>
      <c r="AOF97" s="672"/>
      <c r="AOG97" s="672"/>
      <c r="AOH97" s="672"/>
      <c r="AOI97" s="672"/>
      <c r="AOJ97" s="672"/>
      <c r="AOK97" s="672"/>
      <c r="AOL97" s="672"/>
      <c r="AOM97" s="672"/>
      <c r="AON97" s="672"/>
      <c r="AOO97" s="672"/>
      <c r="AOP97" s="672"/>
      <c r="AOQ97" s="672"/>
      <c r="AOR97" s="672"/>
      <c r="AOS97" s="672"/>
      <c r="AOT97" s="672"/>
      <c r="AOU97" s="672"/>
      <c r="AOV97" s="672"/>
      <c r="AOW97" s="672"/>
      <c r="AOX97" s="672"/>
      <c r="AOY97" s="672"/>
      <c r="AOZ97" s="672"/>
      <c r="APA97" s="672"/>
      <c r="APB97" s="672"/>
      <c r="APC97" s="672"/>
      <c r="APD97" s="672"/>
      <c r="APE97" s="672"/>
      <c r="APF97" s="672"/>
      <c r="APG97" s="672"/>
      <c r="APH97" s="672"/>
      <c r="API97" s="672"/>
      <c r="APJ97" s="672"/>
      <c r="APK97" s="672"/>
      <c r="APL97" s="672"/>
      <c r="APM97" s="672"/>
      <c r="APN97" s="672"/>
      <c r="APO97" s="672"/>
      <c r="APP97" s="672"/>
      <c r="APQ97" s="672"/>
      <c r="APR97" s="672"/>
      <c r="APS97" s="672"/>
      <c r="APT97" s="672"/>
      <c r="APU97" s="672"/>
      <c r="APV97" s="672"/>
      <c r="APW97" s="672"/>
      <c r="APX97" s="672"/>
      <c r="APY97" s="672"/>
      <c r="APZ97" s="672"/>
      <c r="AQA97" s="672"/>
      <c r="AQB97" s="672"/>
      <c r="AQC97" s="672"/>
      <c r="AQD97" s="672"/>
      <c r="AQE97" s="672"/>
      <c r="AQF97" s="672"/>
      <c r="AQG97" s="672"/>
      <c r="AQH97" s="672"/>
      <c r="AQI97" s="672"/>
      <c r="AQJ97" s="672"/>
      <c r="AQK97" s="672"/>
      <c r="AQL97" s="672"/>
      <c r="AQM97" s="672"/>
      <c r="AQN97" s="672"/>
      <c r="AQO97" s="672"/>
      <c r="AQP97" s="672"/>
      <c r="AQQ97" s="672"/>
      <c r="AQR97" s="672"/>
      <c r="AQS97" s="672"/>
      <c r="AQT97" s="672"/>
      <c r="AQU97" s="672"/>
      <c r="AQV97" s="672"/>
      <c r="AQW97" s="672"/>
      <c r="AQX97" s="672"/>
      <c r="AQY97" s="672"/>
      <c r="AQZ97" s="672"/>
      <c r="ARA97" s="672"/>
      <c r="ARB97" s="672"/>
      <c r="ARC97" s="672"/>
      <c r="ARD97" s="672"/>
      <c r="ARE97" s="672"/>
      <c r="ARF97" s="672"/>
      <c r="ARG97" s="672"/>
      <c r="ARH97" s="672"/>
      <c r="ARI97" s="672"/>
      <c r="ARJ97" s="672"/>
      <c r="ARK97" s="672"/>
      <c r="ARL97" s="672"/>
      <c r="ARM97" s="672"/>
      <c r="ARN97" s="672"/>
      <c r="ARO97" s="672"/>
      <c r="ARP97" s="672"/>
      <c r="ARQ97" s="672"/>
      <c r="ARR97" s="672"/>
      <c r="ARS97" s="672"/>
      <c r="ART97" s="672"/>
      <c r="ARU97" s="672"/>
      <c r="ARV97" s="672"/>
      <c r="ARW97" s="672"/>
      <c r="ARX97" s="672"/>
      <c r="ARY97" s="672"/>
      <c r="ARZ97" s="672"/>
      <c r="ASA97" s="672"/>
      <c r="ASB97" s="672"/>
      <c r="ASC97" s="672"/>
      <c r="ASD97" s="672"/>
      <c r="ASE97" s="672"/>
      <c r="ASF97" s="672"/>
      <c r="ASG97" s="672"/>
      <c r="ASH97" s="672"/>
      <c r="ASI97" s="672"/>
      <c r="ASJ97" s="672"/>
      <c r="ASK97" s="672"/>
      <c r="ASL97" s="672"/>
      <c r="ASM97" s="672"/>
      <c r="ASN97" s="672"/>
      <c r="ASO97" s="672"/>
      <c r="ASP97" s="672"/>
      <c r="ASQ97" s="672"/>
      <c r="ASR97" s="672"/>
      <c r="ASS97" s="672"/>
      <c r="AST97" s="672"/>
      <c r="ASU97" s="672"/>
      <c r="ASV97" s="672"/>
      <c r="ASW97" s="672"/>
      <c r="ASX97" s="672"/>
      <c r="ASY97" s="672"/>
      <c r="ASZ97" s="672"/>
      <c r="ATA97" s="672"/>
      <c r="ATB97" s="672"/>
      <c r="ATC97" s="672"/>
      <c r="ATD97" s="672"/>
      <c r="ATE97" s="672"/>
      <c r="ATF97" s="672"/>
      <c r="ATG97" s="672"/>
      <c r="ATH97" s="672"/>
      <c r="ATI97" s="672"/>
      <c r="ATJ97" s="672"/>
      <c r="ATK97" s="672"/>
      <c r="ATL97" s="672"/>
      <c r="ATM97" s="672"/>
      <c r="ATN97" s="672"/>
      <c r="ATO97" s="672"/>
      <c r="ATP97" s="672"/>
      <c r="ATQ97" s="672"/>
      <c r="ATR97" s="672"/>
      <c r="ATS97" s="672"/>
      <c r="ATT97" s="672"/>
      <c r="ATU97" s="672"/>
      <c r="ATV97" s="672"/>
      <c r="ATW97" s="672"/>
      <c r="ATX97" s="672"/>
      <c r="ATY97" s="672"/>
      <c r="ATZ97" s="672"/>
      <c r="AUA97" s="672"/>
      <c r="AUB97" s="672"/>
      <c r="AUC97" s="672"/>
      <c r="AUD97" s="672"/>
      <c r="AUE97" s="672"/>
      <c r="AUF97" s="672"/>
      <c r="AUG97" s="672"/>
      <c r="AUH97" s="672"/>
      <c r="AUI97" s="672"/>
      <c r="AUJ97" s="672"/>
      <c r="AUK97" s="672"/>
      <c r="AUL97" s="672"/>
      <c r="AUM97" s="672"/>
      <c r="AUN97" s="672"/>
      <c r="AUO97" s="672"/>
      <c r="AUP97" s="672"/>
      <c r="AUQ97" s="672"/>
      <c r="AUR97" s="672"/>
      <c r="AUS97" s="672"/>
      <c r="AUT97" s="672"/>
      <c r="AUU97" s="672"/>
      <c r="AUV97" s="672"/>
      <c r="AUW97" s="672"/>
      <c r="AUX97" s="672"/>
      <c r="AUY97" s="672"/>
      <c r="AUZ97" s="672"/>
      <c r="AVA97" s="672"/>
      <c r="AVB97" s="672"/>
      <c r="AVC97" s="672"/>
      <c r="AVD97" s="672"/>
      <c r="AVE97" s="672"/>
      <c r="AVF97" s="672"/>
      <c r="AVG97" s="672"/>
      <c r="AVH97" s="672"/>
      <c r="AVI97" s="672"/>
      <c r="AVJ97" s="672"/>
      <c r="AVK97" s="672"/>
      <c r="AVL97" s="672"/>
      <c r="AVM97" s="672"/>
      <c r="AVN97" s="672"/>
      <c r="AVO97" s="672"/>
      <c r="AVP97" s="672"/>
      <c r="AVQ97" s="672"/>
      <c r="AVR97" s="672"/>
      <c r="AVS97" s="672"/>
      <c r="AVT97" s="672"/>
      <c r="AVU97" s="672"/>
      <c r="AVV97" s="672"/>
      <c r="AVW97" s="672"/>
      <c r="AVX97" s="672"/>
      <c r="AVY97" s="672"/>
      <c r="AVZ97" s="672"/>
      <c r="AWA97" s="672"/>
      <c r="AWB97" s="672"/>
      <c r="AWC97" s="672"/>
      <c r="AWD97" s="672"/>
      <c r="AWE97" s="672"/>
      <c r="AWF97" s="672"/>
      <c r="AWG97" s="672"/>
      <c r="AWH97" s="672"/>
      <c r="AWI97" s="672"/>
      <c r="AWJ97" s="672"/>
      <c r="AWK97" s="672"/>
      <c r="AWL97" s="672"/>
      <c r="AWM97" s="672"/>
      <c r="AWN97" s="672"/>
      <c r="AWO97" s="672"/>
      <c r="AWP97" s="672"/>
      <c r="AWQ97" s="672"/>
      <c r="AWR97" s="672"/>
      <c r="AWS97" s="672"/>
      <c r="AWT97" s="672"/>
      <c r="AWU97" s="672"/>
      <c r="AWV97" s="672"/>
      <c r="AWW97" s="672"/>
      <c r="AWX97" s="672"/>
      <c r="AWY97" s="672"/>
      <c r="AWZ97" s="672"/>
      <c r="AXA97" s="672"/>
      <c r="AXB97" s="672"/>
      <c r="AXC97" s="672"/>
      <c r="AXD97" s="672"/>
      <c r="AXE97" s="672"/>
      <c r="AXF97" s="672"/>
      <c r="AXG97" s="672"/>
      <c r="AXH97" s="672"/>
      <c r="AXI97" s="672"/>
      <c r="AXJ97" s="672"/>
      <c r="AXK97" s="672"/>
      <c r="AXL97" s="672"/>
      <c r="AXM97" s="672"/>
      <c r="AXN97" s="672"/>
      <c r="AXO97" s="672"/>
      <c r="AXP97" s="672"/>
      <c r="AXQ97" s="672"/>
      <c r="AXR97" s="672"/>
      <c r="AXS97" s="672"/>
      <c r="AXT97" s="672"/>
      <c r="AXU97" s="672"/>
      <c r="AXV97" s="672"/>
      <c r="AXW97" s="672"/>
      <c r="AXX97" s="672"/>
      <c r="AXY97" s="672"/>
      <c r="AXZ97" s="672"/>
      <c r="AYA97" s="672"/>
      <c r="AYB97" s="672"/>
      <c r="AYC97" s="672"/>
      <c r="AYD97" s="672"/>
      <c r="AYE97" s="672"/>
      <c r="AYF97" s="672"/>
      <c r="AYG97" s="672"/>
      <c r="AYH97" s="672"/>
      <c r="AYI97" s="672"/>
      <c r="AYJ97" s="672"/>
      <c r="AYK97" s="672"/>
      <c r="AYL97" s="672"/>
      <c r="AYM97" s="672"/>
      <c r="AYN97" s="672"/>
      <c r="AYO97" s="672"/>
      <c r="AYP97" s="672"/>
      <c r="AYQ97" s="672"/>
      <c r="AYR97" s="672"/>
      <c r="AYS97" s="672"/>
      <c r="AYT97" s="672"/>
      <c r="AYU97" s="672"/>
      <c r="AYV97" s="672"/>
      <c r="AYW97" s="672"/>
      <c r="AYX97" s="672"/>
      <c r="AYY97" s="672"/>
      <c r="AYZ97" s="672"/>
      <c r="AZA97" s="672"/>
      <c r="AZB97" s="672"/>
      <c r="AZC97" s="672"/>
      <c r="AZD97" s="672"/>
      <c r="AZE97" s="672"/>
      <c r="AZF97" s="672"/>
      <c r="AZG97" s="672"/>
      <c r="AZH97" s="672"/>
      <c r="AZI97" s="672"/>
      <c r="AZJ97" s="672"/>
      <c r="AZK97" s="672"/>
      <c r="AZL97" s="672"/>
      <c r="AZM97" s="672"/>
      <c r="AZN97" s="672"/>
      <c r="AZO97" s="672"/>
      <c r="AZP97" s="672"/>
      <c r="AZQ97" s="672"/>
      <c r="AZR97" s="672"/>
      <c r="AZS97" s="672"/>
      <c r="AZT97" s="672"/>
      <c r="AZU97" s="672"/>
      <c r="AZV97" s="672"/>
      <c r="AZW97" s="672"/>
      <c r="AZX97" s="672"/>
      <c r="AZY97" s="672"/>
      <c r="AZZ97" s="672"/>
      <c r="BAA97" s="672"/>
      <c r="BAB97" s="672"/>
      <c r="BAC97" s="672"/>
      <c r="BAD97" s="672"/>
      <c r="BAE97" s="672"/>
      <c r="BAF97" s="672"/>
      <c r="BAG97" s="672"/>
      <c r="BAH97" s="672"/>
      <c r="BAI97" s="672"/>
      <c r="BAJ97" s="672"/>
      <c r="BAK97" s="672"/>
      <c r="BAL97" s="672"/>
      <c r="BAM97" s="672"/>
      <c r="BAN97" s="672"/>
      <c r="BAO97" s="672"/>
      <c r="BAP97" s="672"/>
      <c r="BAQ97" s="672"/>
      <c r="BAR97" s="672"/>
      <c r="BAS97" s="672"/>
      <c r="BAT97" s="672"/>
      <c r="BAU97" s="672"/>
      <c r="BAV97" s="672"/>
      <c r="BAW97" s="672"/>
      <c r="BAX97" s="672"/>
      <c r="BAY97" s="672"/>
      <c r="BAZ97" s="672"/>
      <c r="BBA97" s="672"/>
      <c r="BBB97" s="672"/>
      <c r="BBC97" s="672"/>
      <c r="BBD97" s="672"/>
      <c r="BBE97" s="672"/>
      <c r="BBF97" s="672"/>
      <c r="BBG97" s="672"/>
      <c r="BBH97" s="672"/>
      <c r="BBI97" s="672"/>
      <c r="BBJ97" s="672"/>
      <c r="BBK97" s="672"/>
      <c r="BBL97" s="672"/>
      <c r="BBM97" s="672"/>
      <c r="BBN97" s="672"/>
      <c r="BBO97" s="672"/>
      <c r="BBP97" s="672"/>
      <c r="BBQ97" s="672"/>
      <c r="BBR97" s="672"/>
      <c r="BBS97" s="672"/>
      <c r="BBT97" s="672"/>
      <c r="BBU97" s="672"/>
      <c r="BBV97" s="672"/>
      <c r="BBW97" s="672"/>
      <c r="BBX97" s="672"/>
      <c r="BBY97" s="672"/>
      <c r="BBZ97" s="672"/>
      <c r="BCA97" s="672"/>
      <c r="BCB97" s="672"/>
      <c r="BCC97" s="672"/>
      <c r="BCD97" s="672"/>
      <c r="BCE97" s="672"/>
      <c r="BCF97" s="672"/>
      <c r="BCG97" s="672"/>
      <c r="BCH97" s="672"/>
      <c r="BCI97" s="672"/>
      <c r="BCJ97" s="672"/>
      <c r="BCK97" s="672"/>
      <c r="BCL97" s="672"/>
      <c r="BCM97" s="672"/>
      <c r="BCN97" s="672"/>
      <c r="BCO97" s="672"/>
      <c r="BCP97" s="672"/>
      <c r="BCQ97" s="672"/>
      <c r="BCR97" s="672"/>
      <c r="BCS97" s="672"/>
      <c r="BCT97" s="672"/>
      <c r="BCU97" s="672"/>
      <c r="BCV97" s="672"/>
      <c r="BCW97" s="672"/>
      <c r="BCX97" s="672"/>
      <c r="BCY97" s="672"/>
      <c r="BCZ97" s="672"/>
      <c r="BDA97" s="672"/>
      <c r="BDB97" s="672"/>
      <c r="BDC97" s="672"/>
      <c r="BDD97" s="672"/>
      <c r="BDE97" s="672"/>
      <c r="BDF97" s="672"/>
      <c r="BDG97" s="672"/>
      <c r="BDH97" s="672"/>
      <c r="BDI97" s="672"/>
      <c r="BDJ97" s="672"/>
      <c r="BDK97" s="672"/>
      <c r="BDL97" s="672"/>
      <c r="BDM97" s="672"/>
      <c r="BDN97" s="672"/>
      <c r="BDO97" s="672"/>
      <c r="BDP97" s="672"/>
      <c r="BDQ97" s="672"/>
      <c r="BDR97" s="672"/>
      <c r="BDS97" s="672"/>
      <c r="BDT97" s="672"/>
      <c r="BDU97" s="672"/>
      <c r="BDV97" s="672"/>
      <c r="BDW97" s="672"/>
      <c r="BDX97" s="672"/>
      <c r="BDY97" s="672"/>
      <c r="BDZ97" s="672"/>
      <c r="BEA97" s="672"/>
      <c r="BEB97" s="672"/>
      <c r="BEC97" s="672"/>
      <c r="BED97" s="672"/>
      <c r="BEE97" s="672"/>
      <c r="BEF97" s="672"/>
      <c r="BEG97" s="672"/>
      <c r="BEH97" s="672"/>
      <c r="BEI97" s="672"/>
      <c r="BEJ97" s="672"/>
      <c r="BEK97" s="672"/>
      <c r="BEL97" s="672"/>
      <c r="BEM97" s="672"/>
      <c r="BEN97" s="672"/>
      <c r="BEO97" s="672"/>
      <c r="BEP97" s="672"/>
      <c r="BEQ97" s="672"/>
      <c r="BER97" s="672"/>
      <c r="BES97" s="672"/>
      <c r="BET97" s="672"/>
      <c r="BEU97" s="672"/>
      <c r="BEV97" s="672"/>
      <c r="BEW97" s="672"/>
      <c r="BEX97" s="672"/>
      <c r="BEY97" s="672"/>
      <c r="BEZ97" s="672"/>
      <c r="BFA97" s="672"/>
      <c r="BFB97" s="672"/>
      <c r="BFC97" s="672"/>
      <c r="BFD97" s="672"/>
      <c r="BFE97" s="672"/>
      <c r="BFF97" s="672"/>
      <c r="BFG97" s="672"/>
      <c r="BFH97" s="672"/>
      <c r="BFI97" s="672"/>
      <c r="BFJ97" s="672"/>
      <c r="BFK97" s="672"/>
      <c r="BFL97" s="672"/>
      <c r="BFM97" s="672"/>
      <c r="BFN97" s="672"/>
      <c r="BFO97" s="672"/>
      <c r="BFP97" s="672"/>
      <c r="BFQ97" s="672"/>
      <c r="BFR97" s="672"/>
      <c r="BFS97" s="672"/>
      <c r="BFT97" s="672"/>
      <c r="BFU97" s="672"/>
      <c r="BFV97" s="672"/>
      <c r="BFW97" s="672"/>
      <c r="BFX97" s="672"/>
      <c r="BFY97" s="672"/>
      <c r="BFZ97" s="672"/>
      <c r="BGA97" s="672"/>
      <c r="BGB97" s="672"/>
      <c r="BGC97" s="672"/>
      <c r="BGD97" s="672"/>
      <c r="BGE97" s="672"/>
      <c r="BGF97" s="672"/>
      <c r="BGG97" s="672"/>
      <c r="BGH97" s="672"/>
      <c r="BGI97" s="672"/>
      <c r="BGJ97" s="672"/>
      <c r="BGK97" s="672"/>
      <c r="BGL97" s="672"/>
      <c r="BGM97" s="672"/>
      <c r="BGN97" s="672"/>
      <c r="BGO97" s="672"/>
      <c r="BGP97" s="672"/>
      <c r="BGQ97" s="672"/>
      <c r="BGR97" s="672"/>
      <c r="BGS97" s="672"/>
      <c r="BGT97" s="672"/>
      <c r="BGU97" s="672"/>
      <c r="BGV97" s="672"/>
      <c r="BGW97" s="672"/>
      <c r="BGX97" s="672"/>
      <c r="BGY97" s="672"/>
      <c r="BGZ97" s="672"/>
      <c r="BHA97" s="672"/>
      <c r="BHB97" s="672"/>
      <c r="BHC97" s="672"/>
      <c r="BHD97" s="672"/>
      <c r="BHE97" s="672"/>
      <c r="BHF97" s="672"/>
      <c r="BHG97" s="672"/>
      <c r="BHH97" s="672"/>
      <c r="BHI97" s="672"/>
      <c r="BHJ97" s="672"/>
      <c r="BHK97" s="672"/>
      <c r="BHL97" s="672"/>
      <c r="BHM97" s="672"/>
      <c r="BHN97" s="672"/>
      <c r="BHO97" s="672"/>
      <c r="BHP97" s="672"/>
      <c r="BHQ97" s="672"/>
      <c r="BHR97" s="672"/>
      <c r="BHS97" s="672"/>
      <c r="BHT97" s="672"/>
      <c r="BHU97" s="672"/>
      <c r="BHV97" s="672"/>
      <c r="BHW97" s="672"/>
      <c r="BHX97" s="672"/>
      <c r="BHY97" s="672"/>
      <c r="BHZ97" s="672"/>
      <c r="BIA97" s="672"/>
      <c r="BIB97" s="672"/>
      <c r="BIC97" s="672"/>
      <c r="BID97" s="672"/>
      <c r="BIE97" s="672"/>
      <c r="BIF97" s="672"/>
      <c r="BIG97" s="672"/>
      <c r="BIH97" s="672"/>
      <c r="BII97" s="672"/>
      <c r="BIJ97" s="672"/>
      <c r="BIK97" s="672"/>
      <c r="BIL97" s="672"/>
      <c r="BIM97" s="672"/>
      <c r="BIN97" s="672"/>
      <c r="BIO97" s="672"/>
      <c r="BIP97" s="672"/>
      <c r="BIQ97" s="672"/>
      <c r="BIR97" s="672"/>
      <c r="BIS97" s="672"/>
      <c r="BIT97" s="672"/>
      <c r="BIU97" s="672"/>
      <c r="BIV97" s="672"/>
      <c r="BIW97" s="672"/>
      <c r="BIX97" s="672"/>
      <c r="BIY97" s="672"/>
      <c r="BIZ97" s="672"/>
      <c r="BJA97" s="672"/>
      <c r="BJB97" s="672"/>
      <c r="BJC97" s="672"/>
      <c r="BJD97" s="672"/>
      <c r="BJE97" s="672"/>
      <c r="BJF97" s="672"/>
      <c r="BJG97" s="672"/>
      <c r="BJH97" s="672"/>
      <c r="BJI97" s="672"/>
      <c r="BJJ97" s="672"/>
      <c r="BJK97" s="672"/>
      <c r="BJL97" s="672"/>
      <c r="BJM97" s="672"/>
      <c r="BJN97" s="672"/>
      <c r="BJO97" s="672"/>
      <c r="BJP97" s="672"/>
      <c r="BJQ97" s="672"/>
      <c r="BJR97" s="672"/>
      <c r="BJS97" s="672"/>
      <c r="BJT97" s="672"/>
      <c r="BJU97" s="672"/>
      <c r="BJV97" s="672"/>
      <c r="BJW97" s="672"/>
      <c r="BJX97" s="672"/>
      <c r="BJY97" s="672"/>
      <c r="BJZ97" s="672"/>
      <c r="BKA97" s="672"/>
      <c r="BKB97" s="672"/>
      <c r="BKC97" s="672"/>
      <c r="BKD97" s="672"/>
      <c r="BKE97" s="672"/>
      <c r="BKF97" s="672"/>
      <c r="BKG97" s="672"/>
      <c r="BKH97" s="672"/>
      <c r="BKI97" s="672"/>
      <c r="BKJ97" s="672"/>
      <c r="BKK97" s="672"/>
      <c r="BKL97" s="672"/>
      <c r="BKM97" s="672"/>
      <c r="BKN97" s="672"/>
      <c r="BKO97" s="672"/>
      <c r="BKP97" s="672"/>
      <c r="BKQ97" s="672"/>
      <c r="BKR97" s="672"/>
      <c r="BKS97" s="672"/>
      <c r="BKT97" s="672"/>
      <c r="BKU97" s="672"/>
      <c r="BKV97" s="672"/>
      <c r="BKW97" s="672"/>
      <c r="BKX97" s="672"/>
      <c r="BKY97" s="672"/>
      <c r="BKZ97" s="672"/>
      <c r="BLA97" s="672"/>
      <c r="BLB97" s="672"/>
      <c r="BLC97" s="672"/>
      <c r="BLD97" s="672"/>
      <c r="BLE97" s="672"/>
      <c r="BLF97" s="672"/>
      <c r="BLG97" s="672"/>
      <c r="BLH97" s="672"/>
      <c r="BLI97" s="672"/>
      <c r="BLJ97" s="672"/>
      <c r="BLK97" s="672"/>
      <c r="BLL97" s="672"/>
      <c r="BLM97" s="672"/>
      <c r="BLN97" s="672"/>
      <c r="BLO97" s="672"/>
      <c r="BLP97" s="672"/>
      <c r="BLQ97" s="672"/>
      <c r="BLR97" s="672"/>
      <c r="BLS97" s="672"/>
      <c r="BLT97" s="672"/>
      <c r="BLU97" s="672"/>
      <c r="BLV97" s="672"/>
      <c r="BLW97" s="672"/>
      <c r="BLX97" s="672"/>
      <c r="BLY97" s="672"/>
      <c r="BLZ97" s="672"/>
      <c r="BMA97" s="672"/>
      <c r="BMB97" s="672"/>
      <c r="BMC97" s="672"/>
      <c r="BMD97" s="672"/>
      <c r="BME97" s="672"/>
      <c r="BMF97" s="672"/>
      <c r="BMG97" s="672"/>
      <c r="BMH97" s="672"/>
      <c r="BMI97" s="672"/>
      <c r="BMJ97" s="672"/>
      <c r="BMK97" s="672"/>
      <c r="BML97" s="672"/>
      <c r="BMM97" s="672"/>
      <c r="BMN97" s="672"/>
      <c r="BMO97" s="672"/>
      <c r="BMP97" s="672"/>
      <c r="BMQ97" s="672"/>
      <c r="BMR97" s="672"/>
      <c r="BMS97" s="672"/>
      <c r="BMT97" s="672"/>
      <c r="BMU97" s="672"/>
      <c r="BMV97" s="672"/>
      <c r="BMW97" s="672"/>
      <c r="BMX97" s="672"/>
      <c r="BMY97" s="672"/>
      <c r="BMZ97" s="672"/>
      <c r="BNA97" s="672"/>
      <c r="BNB97" s="672"/>
      <c r="BNC97" s="672"/>
      <c r="BND97" s="672"/>
      <c r="BNE97" s="672"/>
      <c r="BNF97" s="672"/>
      <c r="BNG97" s="672"/>
      <c r="BNH97" s="672"/>
      <c r="BNI97" s="672"/>
      <c r="BNJ97" s="672"/>
      <c r="BNK97" s="672"/>
      <c r="BNL97" s="672"/>
      <c r="BNM97" s="672"/>
      <c r="BNN97" s="672"/>
      <c r="BNO97" s="672"/>
      <c r="BNP97" s="672"/>
      <c r="BNQ97" s="672"/>
      <c r="BNR97" s="672"/>
      <c r="BNS97" s="672"/>
      <c r="BNT97" s="672"/>
      <c r="BNU97" s="672"/>
      <c r="BNV97" s="672"/>
      <c r="BNW97" s="672"/>
      <c r="BNX97" s="672"/>
      <c r="BNY97" s="672"/>
      <c r="BNZ97" s="672"/>
      <c r="BOA97" s="672"/>
      <c r="BOB97" s="672"/>
      <c r="BOC97" s="672"/>
      <c r="BOD97" s="672"/>
      <c r="BOE97" s="672"/>
      <c r="BOF97" s="672"/>
      <c r="BOG97" s="672"/>
      <c r="BOH97" s="672"/>
      <c r="BOI97" s="672"/>
      <c r="BOJ97" s="672"/>
      <c r="BOK97" s="672"/>
      <c r="BOL97" s="672"/>
      <c r="BOM97" s="672"/>
      <c r="BON97" s="672"/>
      <c r="BOO97" s="672"/>
      <c r="BOP97" s="672"/>
      <c r="BOQ97" s="672"/>
      <c r="BOR97" s="672"/>
      <c r="BOS97" s="672"/>
      <c r="BOT97" s="672"/>
      <c r="BOU97" s="672"/>
      <c r="BOV97" s="672"/>
      <c r="BOW97" s="672"/>
      <c r="BOX97" s="672"/>
      <c r="BOY97" s="672"/>
      <c r="BOZ97" s="672"/>
      <c r="BPA97" s="672"/>
      <c r="BPB97" s="672"/>
      <c r="BPC97" s="672"/>
      <c r="BPD97" s="672"/>
      <c r="BPE97" s="672"/>
      <c r="BPF97" s="672"/>
      <c r="BPG97" s="672"/>
      <c r="BPH97" s="672"/>
      <c r="BPI97" s="672"/>
      <c r="BPJ97" s="672"/>
      <c r="BPK97" s="672"/>
      <c r="BPL97" s="672"/>
      <c r="BPM97" s="672"/>
      <c r="BPN97" s="672"/>
      <c r="BPO97" s="672"/>
      <c r="BPP97" s="672"/>
      <c r="BPQ97" s="672"/>
      <c r="BPR97" s="672"/>
      <c r="BPS97" s="672"/>
      <c r="BPT97" s="672"/>
      <c r="BPU97" s="672"/>
      <c r="BPV97" s="672"/>
      <c r="BPW97" s="672"/>
      <c r="BPX97" s="672"/>
      <c r="BPY97" s="672"/>
      <c r="BPZ97" s="672"/>
      <c r="BQA97" s="672"/>
      <c r="BQB97" s="672"/>
      <c r="BQC97" s="672"/>
      <c r="BQD97" s="672"/>
      <c r="BQE97" s="672"/>
      <c r="BQF97" s="672"/>
      <c r="BQG97" s="672"/>
      <c r="BQH97" s="672"/>
      <c r="BQI97" s="672"/>
      <c r="BQJ97" s="672"/>
      <c r="BQK97" s="672"/>
      <c r="BQL97" s="672"/>
      <c r="BQM97" s="672"/>
      <c r="BQN97" s="672"/>
      <c r="BQO97" s="672"/>
      <c r="BQP97" s="672"/>
      <c r="BQQ97" s="672"/>
      <c r="BQR97" s="672"/>
      <c r="BQS97" s="672"/>
      <c r="BQT97" s="672"/>
      <c r="BQU97" s="672"/>
      <c r="BQV97" s="672"/>
      <c r="BQW97" s="672"/>
      <c r="BQX97" s="672"/>
      <c r="BQY97" s="672"/>
      <c r="BQZ97" s="672"/>
      <c r="BRA97" s="672"/>
      <c r="BRB97" s="672"/>
      <c r="BRC97" s="672"/>
      <c r="BRD97" s="672"/>
      <c r="BRE97" s="672"/>
      <c r="BRF97" s="672"/>
      <c r="BRG97" s="672"/>
      <c r="BRH97" s="672"/>
      <c r="BRI97" s="672"/>
      <c r="BRJ97" s="672"/>
      <c r="BRK97" s="672"/>
      <c r="BRL97" s="672"/>
      <c r="BRM97" s="672"/>
      <c r="BRN97" s="672"/>
      <c r="BRO97" s="672"/>
      <c r="BRP97" s="672"/>
      <c r="BRQ97" s="672"/>
      <c r="BRR97" s="672"/>
      <c r="BRS97" s="672"/>
      <c r="BRT97" s="672"/>
      <c r="BRU97" s="672"/>
      <c r="BRV97" s="672"/>
      <c r="BRW97" s="672"/>
      <c r="BRX97" s="672"/>
      <c r="BRY97" s="672"/>
      <c r="BRZ97" s="672"/>
      <c r="BSA97" s="672"/>
      <c r="BSB97" s="672"/>
      <c r="BSC97" s="672"/>
      <c r="BSD97" s="672"/>
      <c r="BSE97" s="672"/>
      <c r="BSF97" s="672"/>
      <c r="BSG97" s="672"/>
      <c r="BSH97" s="672"/>
      <c r="BSI97" s="672"/>
      <c r="BSJ97" s="672"/>
      <c r="BSK97" s="672"/>
      <c r="BSL97" s="672"/>
      <c r="BSM97" s="672"/>
      <c r="BSN97" s="672"/>
      <c r="BSO97" s="672"/>
      <c r="BSP97" s="672"/>
      <c r="BSQ97" s="672"/>
      <c r="BSR97" s="672"/>
      <c r="BSS97" s="672"/>
      <c r="BST97" s="672"/>
      <c r="BSU97" s="672"/>
      <c r="BSV97" s="672"/>
      <c r="BSW97" s="672"/>
      <c r="BSX97" s="672"/>
      <c r="BSY97" s="672"/>
      <c r="BSZ97" s="672"/>
      <c r="BTA97" s="672"/>
      <c r="BTB97" s="672"/>
      <c r="BTC97" s="672"/>
      <c r="BTD97" s="672"/>
      <c r="BTE97" s="672"/>
      <c r="BTF97" s="672"/>
      <c r="BTG97" s="672"/>
      <c r="BTH97" s="672"/>
      <c r="BTI97" s="672"/>
      <c r="BTJ97" s="672"/>
      <c r="BTK97" s="672"/>
      <c r="BTL97" s="672"/>
      <c r="BTM97" s="672"/>
      <c r="BTN97" s="672"/>
      <c r="BTO97" s="672"/>
      <c r="BTP97" s="672"/>
      <c r="BTQ97" s="672"/>
      <c r="BTR97" s="672"/>
      <c r="BTS97" s="672"/>
      <c r="BTT97" s="672"/>
      <c r="BTU97" s="672"/>
      <c r="BTV97" s="672"/>
      <c r="BTW97" s="672"/>
      <c r="BTX97" s="672"/>
      <c r="BTY97" s="672"/>
      <c r="BTZ97" s="672"/>
      <c r="BUA97" s="672"/>
      <c r="BUB97" s="672"/>
      <c r="BUC97" s="672"/>
      <c r="BUD97" s="672"/>
      <c r="BUE97" s="672"/>
      <c r="BUF97" s="672"/>
      <c r="BUG97" s="672"/>
      <c r="BUH97" s="672"/>
      <c r="BUI97" s="672"/>
      <c r="BUJ97" s="672"/>
      <c r="BUK97" s="672"/>
      <c r="BUL97" s="672"/>
      <c r="BUM97" s="672"/>
      <c r="BUN97" s="672"/>
      <c r="BUO97" s="672"/>
      <c r="BUP97" s="672"/>
      <c r="BUQ97" s="672"/>
      <c r="BUR97" s="672"/>
      <c r="BUS97" s="672"/>
      <c r="BUT97" s="672"/>
      <c r="BUU97" s="672"/>
      <c r="BUV97" s="672"/>
      <c r="BUW97" s="672"/>
      <c r="BUX97" s="672"/>
      <c r="BUY97" s="672"/>
      <c r="BUZ97" s="672"/>
      <c r="BVA97" s="672"/>
      <c r="BVB97" s="672"/>
      <c r="BVC97" s="672"/>
      <c r="BVD97" s="672"/>
      <c r="BVE97" s="672"/>
      <c r="BVF97" s="672"/>
      <c r="BVG97" s="672"/>
      <c r="BVH97" s="672"/>
      <c r="BVI97" s="672"/>
      <c r="BVJ97" s="672"/>
      <c r="BVK97" s="672"/>
      <c r="BVL97" s="672"/>
      <c r="BVM97" s="672"/>
      <c r="BVN97" s="672"/>
      <c r="BVO97" s="672"/>
      <c r="BVP97" s="672"/>
      <c r="BVQ97" s="672"/>
      <c r="BVR97" s="672"/>
      <c r="BVS97" s="672"/>
      <c r="BVT97" s="672"/>
      <c r="BVU97" s="672"/>
      <c r="BVV97" s="672"/>
      <c r="BVW97" s="672"/>
      <c r="BVX97" s="672"/>
      <c r="BVY97" s="672"/>
      <c r="BVZ97" s="672"/>
      <c r="BWA97" s="672"/>
      <c r="BWB97" s="672"/>
      <c r="BWC97" s="672"/>
      <c r="BWD97" s="672"/>
      <c r="BWE97" s="672"/>
      <c r="BWF97" s="672"/>
      <c r="BWG97" s="672"/>
      <c r="BWH97" s="672"/>
      <c r="BWI97" s="672"/>
      <c r="BWJ97" s="672"/>
      <c r="BWK97" s="672"/>
      <c r="BWL97" s="672"/>
      <c r="BWM97" s="672"/>
      <c r="BWN97" s="672"/>
      <c r="BWO97" s="672"/>
      <c r="BWP97" s="672"/>
      <c r="BWQ97" s="672"/>
      <c r="BWR97" s="672"/>
      <c r="BWS97" s="672"/>
      <c r="BWT97" s="672"/>
      <c r="BWU97" s="672"/>
      <c r="BWV97" s="672"/>
      <c r="BWW97" s="672"/>
      <c r="BWX97" s="672"/>
      <c r="BWY97" s="672"/>
      <c r="BWZ97" s="672"/>
      <c r="BXA97" s="672"/>
      <c r="BXB97" s="672"/>
      <c r="BXC97" s="672"/>
      <c r="BXD97" s="672"/>
      <c r="BXE97" s="672"/>
      <c r="BXF97" s="672"/>
      <c r="BXG97" s="672"/>
      <c r="BXH97" s="672"/>
      <c r="BXI97" s="672"/>
      <c r="BXJ97" s="672"/>
      <c r="BXK97" s="672"/>
      <c r="BXL97" s="672"/>
      <c r="BXM97" s="672"/>
      <c r="BXN97" s="672"/>
      <c r="BXO97" s="672"/>
      <c r="BXP97" s="672"/>
      <c r="BXQ97" s="672"/>
      <c r="BXR97" s="672"/>
      <c r="BXS97" s="672"/>
      <c r="BXT97" s="672"/>
      <c r="BXU97" s="672"/>
      <c r="BXV97" s="672"/>
      <c r="BXW97" s="672"/>
      <c r="BXX97" s="672"/>
      <c r="BXY97" s="672"/>
      <c r="BXZ97" s="672"/>
      <c r="BYA97" s="672"/>
      <c r="BYB97" s="672"/>
      <c r="BYC97" s="672"/>
      <c r="BYD97" s="672"/>
      <c r="BYE97" s="672"/>
      <c r="BYF97" s="672"/>
      <c r="BYG97" s="672"/>
      <c r="BYH97" s="672"/>
      <c r="BYI97" s="672"/>
      <c r="BYJ97" s="672"/>
      <c r="BYK97" s="672"/>
      <c r="BYL97" s="672"/>
      <c r="BYM97" s="672"/>
      <c r="BYN97" s="672"/>
      <c r="BYO97" s="672"/>
      <c r="BYP97" s="672"/>
      <c r="BYQ97" s="672"/>
      <c r="BYR97" s="672"/>
      <c r="BYS97" s="672"/>
      <c r="BYT97" s="672"/>
      <c r="BYU97" s="672"/>
      <c r="BYV97" s="672"/>
      <c r="BYW97" s="672"/>
      <c r="BYX97" s="672"/>
      <c r="BYY97" s="672"/>
      <c r="BYZ97" s="672"/>
      <c r="BZA97" s="672"/>
      <c r="BZB97" s="672"/>
      <c r="BZC97" s="672"/>
      <c r="BZD97" s="672"/>
      <c r="BZE97" s="672"/>
      <c r="BZF97" s="672"/>
      <c r="BZG97" s="672"/>
      <c r="BZH97" s="672"/>
      <c r="BZI97" s="672"/>
      <c r="BZJ97" s="672"/>
      <c r="BZK97" s="672"/>
      <c r="BZL97" s="672"/>
      <c r="BZM97" s="672"/>
      <c r="BZN97" s="672"/>
      <c r="BZO97" s="672"/>
      <c r="BZP97" s="672"/>
      <c r="BZQ97" s="672"/>
      <c r="BZR97" s="672"/>
      <c r="BZS97" s="672"/>
      <c r="BZT97" s="672"/>
      <c r="BZU97" s="672"/>
      <c r="BZV97" s="672"/>
      <c r="BZW97" s="672"/>
      <c r="BZX97" s="672"/>
      <c r="BZY97" s="672"/>
      <c r="BZZ97" s="672"/>
      <c r="CAA97" s="672"/>
      <c r="CAB97" s="672"/>
      <c r="CAC97" s="672"/>
      <c r="CAD97" s="672"/>
      <c r="CAE97" s="672"/>
      <c r="CAF97" s="672"/>
      <c r="CAG97" s="672"/>
      <c r="CAH97" s="672"/>
      <c r="CAI97" s="672"/>
      <c r="CAJ97" s="672"/>
      <c r="CAK97" s="672"/>
      <c r="CAL97" s="672"/>
      <c r="CAM97" s="672"/>
      <c r="CAN97" s="672"/>
      <c r="CAO97" s="672"/>
      <c r="CAP97" s="672"/>
      <c r="CAQ97" s="672"/>
      <c r="CAR97" s="672"/>
      <c r="CAS97" s="672"/>
      <c r="CAT97" s="672"/>
      <c r="CAU97" s="672"/>
      <c r="CAV97" s="672"/>
      <c r="CAW97" s="672"/>
      <c r="CAX97" s="672"/>
      <c r="CAY97" s="672"/>
      <c r="CAZ97" s="672"/>
      <c r="CBA97" s="672"/>
      <c r="CBB97" s="672"/>
      <c r="CBC97" s="672"/>
      <c r="CBD97" s="672"/>
      <c r="CBE97" s="672"/>
      <c r="CBF97" s="672"/>
      <c r="CBG97" s="672"/>
      <c r="CBH97" s="672"/>
      <c r="CBI97" s="672"/>
      <c r="CBJ97" s="672"/>
      <c r="CBK97" s="672"/>
      <c r="CBL97" s="672"/>
      <c r="CBM97" s="672"/>
      <c r="CBN97" s="672"/>
      <c r="CBO97" s="672"/>
      <c r="CBP97" s="672"/>
      <c r="CBQ97" s="672"/>
      <c r="CBR97" s="672"/>
      <c r="CBS97" s="672"/>
      <c r="CBT97" s="672"/>
      <c r="CBU97" s="672"/>
      <c r="CBV97" s="672"/>
      <c r="CBW97" s="672"/>
      <c r="CBX97" s="672"/>
      <c r="CBY97" s="672"/>
      <c r="CBZ97" s="672"/>
      <c r="CCA97" s="672"/>
      <c r="CCB97" s="672"/>
      <c r="CCC97" s="672"/>
      <c r="CCD97" s="672"/>
      <c r="CCE97" s="672"/>
      <c r="CCF97" s="672"/>
      <c r="CCG97" s="672"/>
      <c r="CCH97" s="672"/>
      <c r="CCI97" s="672"/>
      <c r="CCJ97" s="672"/>
      <c r="CCK97" s="672"/>
      <c r="CCL97" s="672"/>
      <c r="CCM97" s="672"/>
      <c r="CCN97" s="672"/>
      <c r="CCO97" s="672"/>
      <c r="CCP97" s="672"/>
      <c r="CCQ97" s="672"/>
      <c r="CCR97" s="672"/>
      <c r="CCS97" s="672"/>
      <c r="CCT97" s="672"/>
      <c r="CCU97" s="672"/>
      <c r="CCV97" s="672"/>
      <c r="CCW97" s="672"/>
      <c r="CCX97" s="672"/>
      <c r="CCY97" s="672"/>
      <c r="CCZ97" s="672"/>
      <c r="CDA97" s="672"/>
      <c r="CDB97" s="672"/>
      <c r="CDC97" s="672"/>
      <c r="CDD97" s="672"/>
      <c r="CDE97" s="672"/>
      <c r="CDF97" s="672"/>
      <c r="CDG97" s="672"/>
      <c r="CDH97" s="672"/>
      <c r="CDI97" s="672"/>
      <c r="CDJ97" s="672"/>
      <c r="CDK97" s="672"/>
      <c r="CDL97" s="672"/>
      <c r="CDM97" s="672"/>
      <c r="CDN97" s="672"/>
      <c r="CDO97" s="672"/>
      <c r="CDP97" s="672"/>
      <c r="CDQ97" s="672"/>
      <c r="CDR97" s="672"/>
      <c r="CDS97" s="672"/>
      <c r="CDT97" s="672"/>
      <c r="CDU97" s="672"/>
      <c r="CDV97" s="672"/>
      <c r="CDW97" s="672"/>
      <c r="CDX97" s="672"/>
      <c r="CDY97" s="672"/>
      <c r="CDZ97" s="672"/>
      <c r="CEA97" s="672"/>
      <c r="CEB97" s="672"/>
      <c r="CEC97" s="672"/>
      <c r="CED97" s="672"/>
      <c r="CEE97" s="672"/>
      <c r="CEF97" s="672"/>
      <c r="CEG97" s="672"/>
      <c r="CEH97" s="672"/>
      <c r="CEI97" s="672"/>
      <c r="CEJ97" s="672"/>
      <c r="CEK97" s="672"/>
      <c r="CEL97" s="672"/>
      <c r="CEM97" s="672"/>
      <c r="CEN97" s="672"/>
      <c r="CEO97" s="672"/>
      <c r="CEP97" s="672"/>
      <c r="CEQ97" s="672"/>
      <c r="CER97" s="672"/>
      <c r="CES97" s="672"/>
      <c r="CET97" s="672"/>
      <c r="CEU97" s="672"/>
      <c r="CEV97" s="672"/>
      <c r="CEW97" s="672"/>
      <c r="CEX97" s="672"/>
      <c r="CEY97" s="672"/>
      <c r="CEZ97" s="672"/>
      <c r="CFA97" s="672"/>
      <c r="CFB97" s="672"/>
      <c r="CFC97" s="672"/>
      <c r="CFD97" s="672"/>
      <c r="CFE97" s="672"/>
      <c r="CFF97" s="672"/>
      <c r="CFG97" s="672"/>
      <c r="CFH97" s="672"/>
      <c r="CFI97" s="672"/>
      <c r="CFJ97" s="672"/>
      <c r="CFK97" s="672"/>
      <c r="CFL97" s="672"/>
      <c r="CFM97" s="672"/>
      <c r="CFN97" s="672"/>
      <c r="CFO97" s="672"/>
      <c r="CFP97" s="672"/>
      <c r="CFQ97" s="672"/>
      <c r="CFR97" s="672"/>
      <c r="CFS97" s="672"/>
      <c r="CFT97" s="672"/>
      <c r="CFU97" s="672"/>
      <c r="CFV97" s="672"/>
      <c r="CFW97" s="672"/>
      <c r="CFX97" s="672"/>
      <c r="CFY97" s="672"/>
      <c r="CFZ97" s="672"/>
      <c r="CGA97" s="672"/>
      <c r="CGB97" s="672"/>
      <c r="CGC97" s="672"/>
      <c r="CGD97" s="672"/>
      <c r="CGE97" s="672"/>
      <c r="CGF97" s="672"/>
      <c r="CGG97" s="672"/>
      <c r="CGH97" s="672"/>
      <c r="CGI97" s="672"/>
      <c r="CGJ97" s="672"/>
      <c r="CGK97" s="672"/>
      <c r="CGL97" s="672"/>
      <c r="CGM97" s="672"/>
      <c r="CGN97" s="672"/>
      <c r="CGO97" s="672"/>
      <c r="CGP97" s="672"/>
      <c r="CGQ97" s="672"/>
      <c r="CGR97" s="672"/>
      <c r="CGS97" s="672"/>
      <c r="CGT97" s="672"/>
      <c r="CGU97" s="672"/>
      <c r="CGV97" s="672"/>
      <c r="CGW97" s="672"/>
      <c r="CGX97" s="672"/>
      <c r="CGY97" s="672"/>
      <c r="CGZ97" s="672"/>
      <c r="CHA97" s="672"/>
      <c r="CHB97" s="672"/>
      <c r="CHC97" s="672"/>
      <c r="CHD97" s="672"/>
      <c r="CHE97" s="672"/>
      <c r="CHF97" s="672"/>
      <c r="CHG97" s="672"/>
      <c r="CHH97" s="672"/>
      <c r="CHI97" s="672"/>
      <c r="CHJ97" s="672"/>
      <c r="CHK97" s="672"/>
      <c r="CHL97" s="672"/>
      <c r="CHM97" s="672"/>
      <c r="CHN97" s="672"/>
      <c r="CHO97" s="672"/>
      <c r="CHP97" s="672"/>
      <c r="CHQ97" s="672"/>
      <c r="CHR97" s="672"/>
      <c r="CHS97" s="672"/>
      <c r="CHT97" s="672"/>
      <c r="CHU97" s="672"/>
      <c r="CHV97" s="672"/>
      <c r="CHW97" s="672"/>
      <c r="CHX97" s="672"/>
      <c r="CHY97" s="672"/>
      <c r="CHZ97" s="672"/>
      <c r="CIA97" s="672"/>
      <c r="CIB97" s="672"/>
      <c r="CIC97" s="672"/>
      <c r="CID97" s="672"/>
      <c r="CIE97" s="672"/>
      <c r="CIF97" s="672"/>
      <c r="CIG97" s="672"/>
      <c r="CIH97" s="672"/>
      <c r="CII97" s="672"/>
      <c r="CIJ97" s="672"/>
      <c r="CIK97" s="672"/>
      <c r="CIL97" s="672"/>
      <c r="CIM97" s="672"/>
      <c r="CIN97" s="672"/>
      <c r="CIO97" s="672"/>
      <c r="CIP97" s="672"/>
      <c r="CIQ97" s="672"/>
      <c r="CIR97" s="672"/>
      <c r="CIS97" s="672"/>
      <c r="CIT97" s="672"/>
      <c r="CIU97" s="672"/>
      <c r="CIV97" s="672"/>
      <c r="CIW97" s="672"/>
      <c r="CIX97" s="672"/>
      <c r="CIY97" s="672"/>
      <c r="CIZ97" s="672"/>
      <c r="CJA97" s="672"/>
      <c r="CJB97" s="672"/>
      <c r="CJC97" s="672"/>
      <c r="CJD97" s="672"/>
      <c r="CJE97" s="672"/>
      <c r="CJF97" s="672"/>
      <c r="CJG97" s="672"/>
      <c r="CJH97" s="672"/>
      <c r="CJI97" s="672"/>
      <c r="CJJ97" s="672"/>
      <c r="CJK97" s="672"/>
      <c r="CJL97" s="672"/>
      <c r="CJM97" s="672"/>
      <c r="CJN97" s="672"/>
      <c r="CJO97" s="672"/>
      <c r="CJP97" s="672"/>
      <c r="CJQ97" s="672"/>
      <c r="CJR97" s="672"/>
      <c r="CJS97" s="672"/>
      <c r="CJT97" s="672"/>
      <c r="CJU97" s="672"/>
      <c r="CJV97" s="672"/>
      <c r="CJW97" s="672"/>
      <c r="CJX97" s="672"/>
      <c r="CJY97" s="672"/>
      <c r="CJZ97" s="672"/>
      <c r="CKA97" s="672"/>
      <c r="CKB97" s="672"/>
      <c r="CKC97" s="672"/>
      <c r="CKD97" s="672"/>
      <c r="CKE97" s="672"/>
      <c r="CKF97" s="672"/>
      <c r="CKG97" s="672"/>
      <c r="CKH97" s="672"/>
      <c r="CKI97" s="672"/>
      <c r="CKJ97" s="672"/>
      <c r="CKK97" s="672"/>
      <c r="CKL97" s="672"/>
      <c r="CKM97" s="672"/>
      <c r="CKN97" s="672"/>
      <c r="CKO97" s="672"/>
      <c r="CKP97" s="672"/>
      <c r="CKQ97" s="672"/>
      <c r="CKR97" s="672"/>
      <c r="CKS97" s="672"/>
      <c r="CKT97" s="672"/>
      <c r="CKU97" s="672"/>
      <c r="CKV97" s="672"/>
      <c r="CKW97" s="672"/>
      <c r="CKX97" s="672"/>
      <c r="CKY97" s="672"/>
      <c r="CKZ97" s="672"/>
      <c r="CLA97" s="672"/>
      <c r="CLB97" s="672"/>
      <c r="CLC97" s="672"/>
      <c r="CLD97" s="672"/>
      <c r="CLE97" s="672"/>
      <c r="CLF97" s="672"/>
      <c r="CLG97" s="672"/>
      <c r="CLH97" s="672"/>
      <c r="CLI97" s="672"/>
      <c r="CLJ97" s="672"/>
      <c r="CLK97" s="672"/>
      <c r="CLL97" s="672"/>
      <c r="CLM97" s="672"/>
      <c r="CLN97" s="672"/>
      <c r="CLO97" s="672"/>
      <c r="CLP97" s="672"/>
      <c r="CLQ97" s="672"/>
      <c r="CLR97" s="672"/>
      <c r="CLS97" s="672"/>
      <c r="CLT97" s="672"/>
      <c r="CLU97" s="672"/>
      <c r="CLV97" s="672"/>
      <c r="CLW97" s="672"/>
      <c r="CLX97" s="672"/>
      <c r="CLY97" s="672"/>
      <c r="CLZ97" s="672"/>
      <c r="CMA97" s="672"/>
      <c r="CMB97" s="672"/>
      <c r="CMC97" s="672"/>
      <c r="CMD97" s="672"/>
      <c r="CME97" s="672"/>
      <c r="CMF97" s="672"/>
      <c r="CMG97" s="672"/>
      <c r="CMH97" s="672"/>
      <c r="CMI97" s="672"/>
      <c r="CMJ97" s="672"/>
      <c r="CMK97" s="672"/>
      <c r="CML97" s="672"/>
      <c r="CMM97" s="672"/>
      <c r="CMN97" s="672"/>
      <c r="CMO97" s="672"/>
      <c r="CMP97" s="672"/>
      <c r="CMQ97" s="672"/>
      <c r="CMR97" s="672"/>
      <c r="CMS97" s="672"/>
      <c r="CMT97" s="672"/>
      <c r="CMU97" s="672"/>
      <c r="CMV97" s="672"/>
      <c r="CMW97" s="672"/>
      <c r="CMX97" s="672"/>
      <c r="CMY97" s="672"/>
      <c r="CMZ97" s="672"/>
      <c r="CNA97" s="672"/>
      <c r="CNB97" s="672"/>
      <c r="CNC97" s="672"/>
      <c r="CND97" s="672"/>
      <c r="CNE97" s="672"/>
      <c r="CNF97" s="672"/>
      <c r="CNG97" s="672"/>
      <c r="CNH97" s="672"/>
      <c r="CNI97" s="672"/>
      <c r="CNJ97" s="672"/>
      <c r="CNK97" s="672"/>
      <c r="CNL97" s="672"/>
      <c r="CNM97" s="672"/>
      <c r="CNN97" s="672"/>
      <c r="CNO97" s="672"/>
      <c r="CNP97" s="672"/>
      <c r="CNQ97" s="672"/>
      <c r="CNR97" s="672"/>
      <c r="CNS97" s="672"/>
      <c r="CNT97" s="672"/>
      <c r="CNU97" s="672"/>
      <c r="CNV97" s="672"/>
      <c r="CNW97" s="672"/>
      <c r="CNX97" s="672"/>
    </row>
    <row r="98" spans="1:2416" s="673" customFormat="1" ht="45.75" customHeight="1" thickTop="1" thickBot="1" x14ac:dyDescent="0.3">
      <c r="A98" s="386"/>
      <c r="B98" s="674" t="s">
        <v>1070</v>
      </c>
      <c r="C98" s="675" t="s">
        <v>1017</v>
      </c>
      <c r="D98" s="927" t="s">
        <v>1203</v>
      </c>
      <c r="E98" s="927"/>
      <c r="F98" s="927"/>
      <c r="G98" s="927"/>
      <c r="H98" s="927"/>
      <c r="I98" s="927"/>
      <c r="J98" s="927"/>
      <c r="K98" s="927"/>
      <c r="L98" s="927"/>
      <c r="M98" s="927"/>
      <c r="N98" s="669"/>
      <c r="O98" s="669"/>
      <c r="P98" s="669"/>
      <c r="Q98" s="668"/>
      <c r="R98" s="669"/>
      <c r="S98" s="669"/>
      <c r="T98" s="669"/>
      <c r="U98" s="668"/>
      <c r="V98" s="669"/>
      <c r="W98" s="669"/>
      <c r="X98" s="386"/>
      <c r="Y98" s="386"/>
      <c r="Z98" s="386"/>
      <c r="AA98" s="386"/>
      <c r="AB98" s="386"/>
      <c r="AC98" s="386"/>
      <c r="AD98" s="386"/>
      <c r="AE98" s="386"/>
      <c r="AF98" s="386"/>
      <c r="AG98" s="386"/>
      <c r="AH98" s="386"/>
      <c r="AI98" s="386"/>
      <c r="AJ98" s="386"/>
      <c r="AK98" s="386"/>
      <c r="AL98" s="386"/>
      <c r="AM98" s="386"/>
      <c r="AN98" s="386"/>
      <c r="AO98" s="386"/>
      <c r="AP98" s="386"/>
      <c r="AQ98" s="386"/>
      <c r="AR98" s="386"/>
      <c r="AS98" s="386"/>
      <c r="AT98" s="671"/>
      <c r="AU98" s="671"/>
      <c r="AV98" s="671"/>
      <c r="AW98" s="671"/>
      <c r="AX98" s="671"/>
      <c r="AY98" s="671"/>
      <c r="AZ98" s="671"/>
      <c r="BA98" s="671"/>
      <c r="BB98" s="671"/>
      <c r="BC98" s="671"/>
      <c r="BD98" s="671"/>
      <c r="BE98" s="671"/>
      <c r="BF98" s="671"/>
      <c r="BG98" s="671"/>
      <c r="BH98" s="671"/>
      <c r="BI98" s="671"/>
      <c r="BJ98" s="671"/>
      <c r="BK98" s="671"/>
      <c r="BL98" s="671"/>
      <c r="BM98" s="671"/>
      <c r="BN98" s="671"/>
      <c r="BO98" s="671"/>
      <c r="BP98" s="671"/>
      <c r="BQ98" s="671"/>
      <c r="BR98" s="671"/>
      <c r="BS98" s="671"/>
      <c r="BT98" s="671"/>
      <c r="BU98" s="671"/>
      <c r="BV98" s="671"/>
      <c r="BW98" s="671"/>
      <c r="BX98" s="671"/>
      <c r="BY98" s="671"/>
      <c r="BZ98" s="671"/>
      <c r="CA98" s="671"/>
      <c r="CB98" s="671"/>
      <c r="CC98" s="671"/>
      <c r="CD98" s="671"/>
      <c r="CE98" s="671"/>
      <c r="CF98" s="671"/>
      <c r="CG98" s="671"/>
      <c r="CH98" s="671"/>
      <c r="CI98" s="672"/>
      <c r="CJ98" s="672"/>
      <c r="CK98" s="672"/>
      <c r="CL98" s="672"/>
      <c r="CM98" s="672"/>
      <c r="CN98" s="672"/>
      <c r="CO98" s="672"/>
      <c r="CP98" s="672"/>
      <c r="CQ98" s="672"/>
      <c r="CR98" s="672"/>
      <c r="CS98" s="672"/>
      <c r="CT98" s="672"/>
      <c r="CU98" s="672"/>
      <c r="CV98" s="672"/>
      <c r="CW98" s="672"/>
      <c r="CX98" s="672"/>
      <c r="CY98" s="672"/>
      <c r="CZ98" s="672"/>
      <c r="DA98" s="672"/>
      <c r="DB98" s="672"/>
      <c r="DC98" s="672"/>
      <c r="DD98" s="672"/>
      <c r="DE98" s="672"/>
      <c r="DF98" s="672"/>
      <c r="DG98" s="672"/>
      <c r="DH98" s="672"/>
      <c r="DI98" s="672"/>
      <c r="DJ98" s="672"/>
      <c r="DK98" s="672"/>
      <c r="DL98" s="672"/>
      <c r="DM98" s="672"/>
      <c r="DN98" s="672"/>
      <c r="DO98" s="672"/>
      <c r="DP98" s="672"/>
      <c r="DQ98" s="672"/>
      <c r="DR98" s="672"/>
      <c r="DS98" s="672"/>
      <c r="DT98" s="672"/>
      <c r="DU98" s="672"/>
      <c r="DV98" s="672"/>
      <c r="DW98" s="672"/>
      <c r="DX98" s="672"/>
      <c r="DY98" s="672"/>
      <c r="DZ98" s="672"/>
      <c r="EA98" s="672"/>
      <c r="EB98" s="672"/>
      <c r="EC98" s="672"/>
      <c r="ED98" s="672"/>
      <c r="EE98" s="672"/>
      <c r="EF98" s="672"/>
      <c r="EG98" s="672"/>
      <c r="EH98" s="672"/>
      <c r="EI98" s="672"/>
      <c r="EJ98" s="672"/>
      <c r="EK98" s="672"/>
      <c r="EL98" s="672"/>
      <c r="EM98" s="672"/>
      <c r="EN98" s="672"/>
      <c r="EO98" s="672"/>
      <c r="EP98" s="672"/>
      <c r="EQ98" s="672"/>
      <c r="ER98" s="672"/>
      <c r="ES98" s="672"/>
      <c r="ET98" s="672"/>
      <c r="EU98" s="672"/>
      <c r="EV98" s="672"/>
      <c r="EW98" s="672"/>
      <c r="EX98" s="672"/>
      <c r="EY98" s="672"/>
      <c r="EZ98" s="672"/>
      <c r="FA98" s="672"/>
      <c r="FB98" s="672"/>
      <c r="FC98" s="672"/>
      <c r="FD98" s="672"/>
      <c r="FE98" s="672"/>
      <c r="FF98" s="672"/>
      <c r="FG98" s="672"/>
      <c r="FH98" s="672"/>
      <c r="FI98" s="672"/>
      <c r="FJ98" s="672"/>
      <c r="FK98" s="672"/>
      <c r="FL98" s="672"/>
      <c r="FM98" s="672"/>
      <c r="FN98" s="672"/>
      <c r="FO98" s="672"/>
      <c r="FP98" s="672"/>
      <c r="FQ98" s="672"/>
      <c r="FR98" s="672"/>
      <c r="FS98" s="672"/>
      <c r="FT98" s="672"/>
      <c r="FU98" s="672"/>
      <c r="FV98" s="672"/>
      <c r="FW98" s="672"/>
      <c r="FX98" s="672"/>
      <c r="FY98" s="672"/>
      <c r="FZ98" s="672"/>
      <c r="GA98" s="672"/>
      <c r="GB98" s="672"/>
      <c r="GC98" s="672"/>
      <c r="GD98" s="672"/>
      <c r="GE98" s="672"/>
      <c r="GF98" s="672"/>
      <c r="GG98" s="672"/>
      <c r="GH98" s="672"/>
      <c r="GI98" s="672"/>
      <c r="GJ98" s="672"/>
      <c r="GK98" s="672"/>
      <c r="GL98" s="672"/>
      <c r="GM98" s="672"/>
      <c r="GN98" s="672"/>
      <c r="GO98" s="672"/>
      <c r="GP98" s="672"/>
      <c r="GQ98" s="672"/>
      <c r="GR98" s="672"/>
      <c r="GS98" s="672"/>
      <c r="GT98" s="672"/>
      <c r="GU98" s="672"/>
      <c r="GV98" s="672"/>
      <c r="GW98" s="672"/>
      <c r="GX98" s="672"/>
      <c r="GY98" s="672"/>
      <c r="GZ98" s="672"/>
      <c r="HA98" s="672"/>
      <c r="HB98" s="672"/>
      <c r="HC98" s="672"/>
      <c r="HD98" s="672"/>
      <c r="HE98" s="672"/>
      <c r="HF98" s="672"/>
      <c r="HG98" s="672"/>
      <c r="HH98" s="672"/>
      <c r="HI98" s="672"/>
      <c r="HJ98" s="672"/>
      <c r="HK98" s="672"/>
      <c r="HL98" s="672"/>
      <c r="HM98" s="672"/>
      <c r="HN98" s="672"/>
      <c r="HO98" s="672"/>
      <c r="HP98" s="672"/>
      <c r="HQ98" s="672"/>
      <c r="HR98" s="672"/>
      <c r="HS98" s="672"/>
      <c r="HT98" s="672"/>
      <c r="HU98" s="672"/>
      <c r="HV98" s="672"/>
      <c r="HW98" s="672"/>
      <c r="HX98" s="672"/>
      <c r="HY98" s="672"/>
      <c r="HZ98" s="672"/>
      <c r="IA98" s="672"/>
      <c r="IB98" s="672"/>
      <c r="IC98" s="672"/>
      <c r="ID98" s="672"/>
      <c r="IE98" s="672"/>
      <c r="IF98" s="672"/>
      <c r="IG98" s="672"/>
      <c r="IH98" s="672"/>
      <c r="II98" s="672"/>
      <c r="IJ98" s="672"/>
      <c r="IK98" s="672"/>
      <c r="IL98" s="672"/>
      <c r="IM98" s="672"/>
      <c r="IN98" s="672"/>
      <c r="IO98" s="672"/>
      <c r="IP98" s="672"/>
      <c r="IQ98" s="672"/>
      <c r="IR98" s="672"/>
      <c r="IS98" s="672"/>
      <c r="IT98" s="672"/>
      <c r="IU98" s="672"/>
      <c r="IV98" s="672"/>
      <c r="IW98" s="672"/>
      <c r="IX98" s="672"/>
      <c r="IY98" s="672"/>
      <c r="IZ98" s="672"/>
      <c r="JA98" s="672"/>
      <c r="JB98" s="672"/>
      <c r="JC98" s="672"/>
      <c r="JD98" s="672"/>
      <c r="JE98" s="672"/>
      <c r="JF98" s="672"/>
      <c r="JG98" s="672"/>
      <c r="JH98" s="672"/>
      <c r="JI98" s="672"/>
      <c r="JJ98" s="672"/>
      <c r="JK98" s="672"/>
      <c r="JL98" s="672"/>
      <c r="JM98" s="672"/>
      <c r="JN98" s="672"/>
      <c r="JO98" s="672"/>
      <c r="JP98" s="672"/>
      <c r="JQ98" s="672"/>
      <c r="JR98" s="672"/>
      <c r="JS98" s="672"/>
      <c r="JT98" s="672"/>
      <c r="JU98" s="672"/>
      <c r="JV98" s="672"/>
      <c r="JW98" s="672"/>
      <c r="JX98" s="672"/>
      <c r="JY98" s="672"/>
      <c r="JZ98" s="672"/>
      <c r="KA98" s="672"/>
      <c r="KB98" s="672"/>
      <c r="KC98" s="672"/>
      <c r="KD98" s="672"/>
      <c r="KE98" s="672"/>
      <c r="KF98" s="672"/>
      <c r="KG98" s="672"/>
      <c r="KH98" s="672"/>
      <c r="KI98" s="672"/>
      <c r="KJ98" s="672"/>
      <c r="KK98" s="672"/>
      <c r="KL98" s="672"/>
      <c r="KM98" s="672"/>
      <c r="KN98" s="672"/>
      <c r="KO98" s="672"/>
      <c r="KP98" s="672"/>
      <c r="KQ98" s="672"/>
      <c r="KR98" s="672"/>
      <c r="KS98" s="672"/>
      <c r="KT98" s="672"/>
      <c r="KU98" s="672"/>
      <c r="KV98" s="672"/>
      <c r="KW98" s="672"/>
      <c r="KX98" s="672"/>
      <c r="KY98" s="672"/>
      <c r="KZ98" s="672"/>
      <c r="LA98" s="672"/>
      <c r="LB98" s="672"/>
      <c r="LC98" s="672"/>
      <c r="LD98" s="672"/>
      <c r="LE98" s="672"/>
      <c r="LF98" s="672"/>
      <c r="LG98" s="672"/>
      <c r="LH98" s="672"/>
      <c r="LI98" s="672"/>
      <c r="LJ98" s="672"/>
      <c r="LK98" s="672"/>
      <c r="LL98" s="672"/>
      <c r="LM98" s="672"/>
      <c r="LN98" s="672"/>
      <c r="LO98" s="672"/>
      <c r="LP98" s="672"/>
      <c r="LQ98" s="672"/>
      <c r="LR98" s="672"/>
      <c r="LS98" s="672"/>
      <c r="LT98" s="672"/>
      <c r="LU98" s="672"/>
      <c r="LV98" s="672"/>
      <c r="LW98" s="672"/>
      <c r="LX98" s="672"/>
      <c r="LY98" s="672"/>
      <c r="LZ98" s="672"/>
      <c r="MA98" s="672"/>
      <c r="MB98" s="672"/>
      <c r="MC98" s="672"/>
      <c r="MD98" s="672"/>
      <c r="ME98" s="672"/>
      <c r="MF98" s="672"/>
      <c r="MG98" s="672"/>
      <c r="MH98" s="672"/>
      <c r="MI98" s="672"/>
      <c r="MJ98" s="672"/>
      <c r="MK98" s="672"/>
      <c r="ML98" s="672"/>
      <c r="MM98" s="672"/>
      <c r="MN98" s="672"/>
      <c r="MO98" s="672"/>
      <c r="MP98" s="672"/>
      <c r="MQ98" s="672"/>
      <c r="MR98" s="672"/>
      <c r="MS98" s="672"/>
      <c r="MT98" s="672"/>
      <c r="MU98" s="672"/>
      <c r="MV98" s="672"/>
      <c r="MW98" s="672"/>
      <c r="MX98" s="672"/>
      <c r="MY98" s="672"/>
      <c r="MZ98" s="672"/>
      <c r="NA98" s="672"/>
      <c r="NB98" s="672"/>
      <c r="NC98" s="672"/>
      <c r="ND98" s="672"/>
      <c r="NE98" s="672"/>
      <c r="NF98" s="672"/>
      <c r="NG98" s="672"/>
      <c r="NH98" s="672"/>
      <c r="NI98" s="672"/>
      <c r="NJ98" s="672"/>
      <c r="NK98" s="672"/>
      <c r="NL98" s="672"/>
      <c r="NM98" s="672"/>
      <c r="NN98" s="672"/>
      <c r="NO98" s="672"/>
      <c r="NP98" s="672"/>
      <c r="NQ98" s="672"/>
      <c r="NR98" s="672"/>
      <c r="NS98" s="672"/>
      <c r="NT98" s="672"/>
      <c r="NU98" s="672"/>
      <c r="NV98" s="672"/>
      <c r="NW98" s="672"/>
      <c r="NX98" s="672"/>
      <c r="NY98" s="672"/>
      <c r="NZ98" s="672"/>
      <c r="OA98" s="672"/>
      <c r="OB98" s="672"/>
      <c r="OC98" s="672"/>
      <c r="OD98" s="672"/>
      <c r="OE98" s="672"/>
      <c r="OF98" s="672"/>
      <c r="OG98" s="672"/>
      <c r="OH98" s="672"/>
      <c r="OI98" s="672"/>
      <c r="OJ98" s="672"/>
      <c r="OK98" s="672"/>
      <c r="OL98" s="672"/>
      <c r="OM98" s="672"/>
      <c r="ON98" s="672"/>
      <c r="OO98" s="672"/>
      <c r="OP98" s="672"/>
      <c r="OQ98" s="672"/>
      <c r="OR98" s="672"/>
      <c r="OS98" s="672"/>
      <c r="OT98" s="672"/>
      <c r="OU98" s="672"/>
      <c r="OV98" s="672"/>
      <c r="OW98" s="672"/>
      <c r="OX98" s="672"/>
      <c r="OY98" s="672"/>
      <c r="OZ98" s="672"/>
      <c r="PA98" s="672"/>
      <c r="PB98" s="672"/>
      <c r="PC98" s="672"/>
      <c r="PD98" s="672"/>
      <c r="PE98" s="672"/>
      <c r="PF98" s="672"/>
      <c r="PG98" s="672"/>
      <c r="PH98" s="672"/>
      <c r="PI98" s="672"/>
      <c r="PJ98" s="672"/>
      <c r="PK98" s="672"/>
      <c r="PL98" s="672"/>
      <c r="PM98" s="672"/>
      <c r="PN98" s="672"/>
      <c r="PO98" s="672"/>
      <c r="PP98" s="672"/>
      <c r="PQ98" s="672"/>
      <c r="PR98" s="672"/>
      <c r="PS98" s="672"/>
      <c r="PT98" s="672"/>
      <c r="PU98" s="672"/>
      <c r="PV98" s="672"/>
      <c r="PW98" s="672"/>
      <c r="PX98" s="672"/>
      <c r="PY98" s="672"/>
      <c r="PZ98" s="672"/>
      <c r="QA98" s="672"/>
      <c r="QB98" s="672"/>
      <c r="QC98" s="672"/>
      <c r="QD98" s="672"/>
      <c r="QE98" s="672"/>
      <c r="QF98" s="672"/>
      <c r="QG98" s="672"/>
      <c r="QH98" s="672"/>
      <c r="QI98" s="672"/>
      <c r="QJ98" s="672"/>
      <c r="QK98" s="672"/>
      <c r="QL98" s="672"/>
      <c r="QM98" s="672"/>
      <c r="QN98" s="672"/>
      <c r="QO98" s="672"/>
      <c r="QP98" s="672"/>
      <c r="QQ98" s="672"/>
      <c r="QR98" s="672"/>
      <c r="QS98" s="672"/>
      <c r="QT98" s="672"/>
      <c r="QU98" s="672"/>
      <c r="QV98" s="672"/>
      <c r="QW98" s="672"/>
      <c r="QX98" s="672"/>
      <c r="QY98" s="672"/>
      <c r="QZ98" s="672"/>
      <c r="RA98" s="672"/>
      <c r="RB98" s="672"/>
      <c r="RC98" s="672"/>
      <c r="RD98" s="672"/>
      <c r="RE98" s="672"/>
      <c r="RF98" s="672"/>
      <c r="RG98" s="672"/>
      <c r="RH98" s="672"/>
      <c r="RI98" s="672"/>
      <c r="RJ98" s="672"/>
      <c r="RK98" s="672"/>
      <c r="RL98" s="672"/>
      <c r="RM98" s="672"/>
      <c r="RN98" s="672"/>
      <c r="RO98" s="672"/>
      <c r="RP98" s="672"/>
      <c r="RQ98" s="672"/>
      <c r="RR98" s="672"/>
      <c r="RS98" s="672"/>
      <c r="RT98" s="672"/>
      <c r="RU98" s="672"/>
      <c r="RV98" s="672"/>
      <c r="RW98" s="672"/>
      <c r="RX98" s="672"/>
      <c r="RY98" s="672"/>
      <c r="RZ98" s="672"/>
      <c r="SA98" s="672"/>
      <c r="SB98" s="672"/>
      <c r="SC98" s="672"/>
      <c r="SD98" s="672"/>
      <c r="SE98" s="672"/>
      <c r="SF98" s="672"/>
      <c r="SG98" s="672"/>
      <c r="SH98" s="672"/>
      <c r="SI98" s="672"/>
      <c r="SJ98" s="672"/>
      <c r="SK98" s="672"/>
      <c r="SL98" s="672"/>
      <c r="SM98" s="672"/>
      <c r="SN98" s="672"/>
      <c r="SO98" s="672"/>
      <c r="SP98" s="672"/>
      <c r="SQ98" s="672"/>
      <c r="SR98" s="672"/>
      <c r="SS98" s="672"/>
      <c r="ST98" s="672"/>
      <c r="SU98" s="672"/>
      <c r="SV98" s="672"/>
      <c r="SW98" s="672"/>
      <c r="SX98" s="672"/>
      <c r="SY98" s="672"/>
      <c r="SZ98" s="672"/>
      <c r="TA98" s="672"/>
      <c r="TB98" s="672"/>
      <c r="TC98" s="672"/>
      <c r="TD98" s="672"/>
      <c r="TE98" s="672"/>
      <c r="TF98" s="672"/>
      <c r="TG98" s="672"/>
      <c r="TH98" s="672"/>
      <c r="TI98" s="672"/>
      <c r="TJ98" s="672"/>
      <c r="TK98" s="672"/>
      <c r="TL98" s="672"/>
      <c r="TM98" s="672"/>
      <c r="TN98" s="672"/>
      <c r="TO98" s="672"/>
      <c r="TP98" s="672"/>
      <c r="TQ98" s="672"/>
      <c r="TR98" s="672"/>
      <c r="TS98" s="672"/>
      <c r="TT98" s="672"/>
      <c r="TU98" s="672"/>
      <c r="TV98" s="672"/>
      <c r="TW98" s="672"/>
      <c r="TX98" s="672"/>
      <c r="TY98" s="672"/>
      <c r="TZ98" s="672"/>
      <c r="UA98" s="672"/>
      <c r="UB98" s="672"/>
      <c r="UC98" s="672"/>
      <c r="UD98" s="672"/>
      <c r="UE98" s="672"/>
      <c r="UF98" s="672"/>
      <c r="UG98" s="672"/>
      <c r="UH98" s="672"/>
      <c r="UI98" s="672"/>
      <c r="UJ98" s="672"/>
      <c r="UK98" s="672"/>
      <c r="UL98" s="672"/>
      <c r="UM98" s="672"/>
      <c r="UN98" s="672"/>
      <c r="UO98" s="672"/>
      <c r="UP98" s="672"/>
      <c r="UQ98" s="672"/>
      <c r="UR98" s="672"/>
      <c r="US98" s="672"/>
      <c r="UT98" s="672"/>
      <c r="UU98" s="672"/>
      <c r="UV98" s="672"/>
      <c r="UW98" s="672"/>
      <c r="UX98" s="672"/>
      <c r="UY98" s="672"/>
      <c r="UZ98" s="672"/>
      <c r="VA98" s="672"/>
      <c r="VB98" s="672"/>
      <c r="VC98" s="672"/>
      <c r="VD98" s="672"/>
      <c r="VE98" s="672"/>
      <c r="VF98" s="672"/>
      <c r="VG98" s="672"/>
      <c r="VH98" s="672"/>
      <c r="VI98" s="672"/>
      <c r="VJ98" s="672"/>
      <c r="VK98" s="672"/>
      <c r="VL98" s="672"/>
      <c r="VM98" s="672"/>
      <c r="VN98" s="672"/>
      <c r="VO98" s="672"/>
      <c r="VP98" s="672"/>
      <c r="VQ98" s="672"/>
      <c r="VR98" s="672"/>
      <c r="VS98" s="672"/>
      <c r="VT98" s="672"/>
      <c r="VU98" s="672"/>
      <c r="VV98" s="672"/>
      <c r="VW98" s="672"/>
      <c r="VX98" s="672"/>
      <c r="VY98" s="672"/>
      <c r="VZ98" s="672"/>
      <c r="WA98" s="672"/>
      <c r="WB98" s="672"/>
      <c r="WC98" s="672"/>
      <c r="WD98" s="672"/>
      <c r="WE98" s="672"/>
      <c r="WF98" s="672"/>
      <c r="WG98" s="672"/>
      <c r="WH98" s="672"/>
      <c r="WI98" s="672"/>
      <c r="WJ98" s="672"/>
      <c r="WK98" s="672"/>
      <c r="WL98" s="672"/>
      <c r="WM98" s="672"/>
      <c r="WN98" s="672"/>
      <c r="WO98" s="672"/>
      <c r="WP98" s="672"/>
      <c r="WQ98" s="672"/>
      <c r="WR98" s="672"/>
      <c r="WS98" s="672"/>
      <c r="WT98" s="672"/>
      <c r="WU98" s="672"/>
      <c r="WV98" s="672"/>
      <c r="WW98" s="672"/>
      <c r="WX98" s="672"/>
      <c r="WY98" s="672"/>
      <c r="WZ98" s="672"/>
      <c r="XA98" s="672"/>
      <c r="XB98" s="672"/>
      <c r="XC98" s="672"/>
      <c r="XD98" s="672"/>
      <c r="XE98" s="672"/>
      <c r="XF98" s="672"/>
      <c r="XG98" s="672"/>
      <c r="XH98" s="672"/>
      <c r="XI98" s="672"/>
      <c r="XJ98" s="672"/>
      <c r="XK98" s="672"/>
      <c r="XL98" s="672"/>
      <c r="XM98" s="672"/>
      <c r="XN98" s="672"/>
      <c r="XO98" s="672"/>
      <c r="XP98" s="672"/>
      <c r="XQ98" s="672"/>
      <c r="XR98" s="672"/>
      <c r="XS98" s="672"/>
      <c r="XT98" s="672"/>
      <c r="XU98" s="672"/>
      <c r="XV98" s="672"/>
      <c r="XW98" s="672"/>
      <c r="XX98" s="672"/>
      <c r="XY98" s="672"/>
      <c r="XZ98" s="672"/>
      <c r="YA98" s="672"/>
      <c r="YB98" s="672"/>
      <c r="YC98" s="672"/>
      <c r="YD98" s="672"/>
      <c r="YE98" s="672"/>
      <c r="YF98" s="672"/>
      <c r="YG98" s="672"/>
      <c r="YH98" s="672"/>
      <c r="YI98" s="672"/>
      <c r="YJ98" s="672"/>
      <c r="YK98" s="672"/>
      <c r="YL98" s="672"/>
      <c r="YM98" s="672"/>
      <c r="YN98" s="672"/>
      <c r="YO98" s="672"/>
      <c r="YP98" s="672"/>
      <c r="YQ98" s="672"/>
      <c r="YR98" s="672"/>
      <c r="YS98" s="672"/>
      <c r="YT98" s="672"/>
      <c r="YU98" s="672"/>
      <c r="YV98" s="672"/>
      <c r="YW98" s="672"/>
      <c r="YX98" s="672"/>
      <c r="YY98" s="672"/>
      <c r="YZ98" s="672"/>
      <c r="ZA98" s="672"/>
      <c r="ZB98" s="672"/>
      <c r="ZC98" s="672"/>
      <c r="ZD98" s="672"/>
      <c r="ZE98" s="672"/>
      <c r="ZF98" s="672"/>
      <c r="ZG98" s="672"/>
      <c r="ZH98" s="672"/>
      <c r="ZI98" s="672"/>
      <c r="ZJ98" s="672"/>
      <c r="ZK98" s="672"/>
      <c r="ZL98" s="672"/>
      <c r="ZM98" s="672"/>
      <c r="ZN98" s="672"/>
      <c r="ZO98" s="672"/>
      <c r="ZP98" s="672"/>
      <c r="ZQ98" s="672"/>
      <c r="ZR98" s="672"/>
      <c r="ZS98" s="672"/>
      <c r="ZT98" s="672"/>
      <c r="ZU98" s="672"/>
      <c r="ZV98" s="672"/>
      <c r="ZW98" s="672"/>
      <c r="ZX98" s="672"/>
      <c r="ZY98" s="672"/>
      <c r="ZZ98" s="672"/>
      <c r="AAA98" s="672"/>
      <c r="AAB98" s="672"/>
      <c r="AAC98" s="672"/>
      <c r="AAD98" s="672"/>
      <c r="AAE98" s="672"/>
      <c r="AAF98" s="672"/>
      <c r="AAG98" s="672"/>
      <c r="AAH98" s="672"/>
      <c r="AAI98" s="672"/>
      <c r="AAJ98" s="672"/>
      <c r="AAK98" s="672"/>
      <c r="AAL98" s="672"/>
      <c r="AAM98" s="672"/>
      <c r="AAN98" s="672"/>
      <c r="AAO98" s="672"/>
      <c r="AAP98" s="672"/>
      <c r="AAQ98" s="672"/>
      <c r="AAR98" s="672"/>
      <c r="AAS98" s="672"/>
      <c r="AAT98" s="672"/>
      <c r="AAU98" s="672"/>
      <c r="AAV98" s="672"/>
      <c r="AAW98" s="672"/>
      <c r="AAX98" s="672"/>
      <c r="AAY98" s="672"/>
      <c r="AAZ98" s="672"/>
      <c r="ABA98" s="672"/>
      <c r="ABB98" s="672"/>
      <c r="ABC98" s="672"/>
      <c r="ABD98" s="672"/>
      <c r="ABE98" s="672"/>
      <c r="ABF98" s="672"/>
      <c r="ABG98" s="672"/>
      <c r="ABH98" s="672"/>
      <c r="ABI98" s="672"/>
      <c r="ABJ98" s="672"/>
      <c r="ABK98" s="672"/>
      <c r="ABL98" s="672"/>
      <c r="ABM98" s="672"/>
      <c r="ABN98" s="672"/>
      <c r="ABO98" s="672"/>
      <c r="ABP98" s="672"/>
      <c r="ABQ98" s="672"/>
      <c r="ABR98" s="672"/>
      <c r="ABS98" s="672"/>
      <c r="ABT98" s="672"/>
      <c r="ABU98" s="672"/>
      <c r="ABV98" s="672"/>
      <c r="ABW98" s="672"/>
      <c r="ABX98" s="672"/>
      <c r="ABY98" s="672"/>
      <c r="ABZ98" s="672"/>
      <c r="ACA98" s="672"/>
      <c r="ACB98" s="672"/>
      <c r="ACC98" s="672"/>
      <c r="ACD98" s="672"/>
      <c r="ACE98" s="672"/>
      <c r="ACF98" s="672"/>
      <c r="ACG98" s="672"/>
      <c r="ACH98" s="672"/>
      <c r="ACI98" s="672"/>
      <c r="ACJ98" s="672"/>
      <c r="ACK98" s="672"/>
      <c r="ACL98" s="672"/>
      <c r="ACM98" s="672"/>
      <c r="ACN98" s="672"/>
      <c r="ACO98" s="672"/>
      <c r="ACP98" s="672"/>
      <c r="ACQ98" s="672"/>
      <c r="ACR98" s="672"/>
      <c r="ACS98" s="672"/>
      <c r="ACT98" s="672"/>
      <c r="ACU98" s="672"/>
      <c r="ACV98" s="672"/>
      <c r="ACW98" s="672"/>
      <c r="ACX98" s="672"/>
      <c r="ACY98" s="672"/>
      <c r="ACZ98" s="672"/>
      <c r="ADA98" s="672"/>
      <c r="ADB98" s="672"/>
      <c r="ADC98" s="672"/>
      <c r="ADD98" s="672"/>
      <c r="ADE98" s="672"/>
      <c r="ADF98" s="672"/>
      <c r="ADG98" s="672"/>
      <c r="ADH98" s="672"/>
      <c r="ADI98" s="672"/>
      <c r="ADJ98" s="672"/>
      <c r="ADK98" s="672"/>
      <c r="ADL98" s="672"/>
      <c r="ADM98" s="672"/>
      <c r="ADN98" s="672"/>
      <c r="ADO98" s="672"/>
      <c r="ADP98" s="672"/>
      <c r="ADQ98" s="672"/>
      <c r="ADR98" s="672"/>
      <c r="ADS98" s="672"/>
      <c r="ADT98" s="672"/>
      <c r="ADU98" s="672"/>
      <c r="ADV98" s="672"/>
      <c r="ADW98" s="672"/>
      <c r="ADX98" s="672"/>
      <c r="ADY98" s="672"/>
      <c r="ADZ98" s="672"/>
      <c r="AEA98" s="672"/>
      <c r="AEB98" s="672"/>
      <c r="AEC98" s="672"/>
      <c r="AED98" s="672"/>
      <c r="AEE98" s="672"/>
      <c r="AEF98" s="672"/>
      <c r="AEG98" s="672"/>
      <c r="AEH98" s="672"/>
      <c r="AEI98" s="672"/>
      <c r="AEJ98" s="672"/>
      <c r="AEK98" s="672"/>
      <c r="AEL98" s="672"/>
      <c r="AEM98" s="672"/>
      <c r="AEN98" s="672"/>
      <c r="AEO98" s="672"/>
      <c r="AEP98" s="672"/>
      <c r="AEQ98" s="672"/>
      <c r="AER98" s="672"/>
      <c r="AES98" s="672"/>
      <c r="AET98" s="672"/>
      <c r="AEU98" s="672"/>
      <c r="AEV98" s="672"/>
      <c r="AEW98" s="672"/>
      <c r="AEX98" s="672"/>
      <c r="AEY98" s="672"/>
      <c r="AEZ98" s="672"/>
      <c r="AFA98" s="672"/>
      <c r="AFB98" s="672"/>
      <c r="AFC98" s="672"/>
      <c r="AFD98" s="672"/>
      <c r="AFE98" s="672"/>
      <c r="AFF98" s="672"/>
      <c r="AFG98" s="672"/>
      <c r="AFH98" s="672"/>
      <c r="AFI98" s="672"/>
      <c r="AFJ98" s="672"/>
      <c r="AFK98" s="672"/>
      <c r="AFL98" s="672"/>
      <c r="AFM98" s="672"/>
      <c r="AFN98" s="672"/>
      <c r="AFO98" s="672"/>
      <c r="AFP98" s="672"/>
      <c r="AFQ98" s="672"/>
      <c r="AFR98" s="672"/>
      <c r="AFS98" s="672"/>
      <c r="AFT98" s="672"/>
      <c r="AFU98" s="672"/>
      <c r="AFV98" s="672"/>
      <c r="AFW98" s="672"/>
      <c r="AFX98" s="672"/>
      <c r="AFY98" s="672"/>
      <c r="AFZ98" s="672"/>
      <c r="AGA98" s="672"/>
      <c r="AGB98" s="672"/>
      <c r="AGC98" s="672"/>
      <c r="AGD98" s="672"/>
      <c r="AGE98" s="672"/>
      <c r="AGF98" s="672"/>
      <c r="AGG98" s="672"/>
      <c r="AGH98" s="672"/>
      <c r="AGI98" s="672"/>
      <c r="AGJ98" s="672"/>
      <c r="AGK98" s="672"/>
      <c r="AGL98" s="672"/>
      <c r="AGM98" s="672"/>
      <c r="AGN98" s="672"/>
      <c r="AGO98" s="672"/>
      <c r="AGP98" s="672"/>
      <c r="AGQ98" s="672"/>
      <c r="AGR98" s="672"/>
      <c r="AGS98" s="672"/>
      <c r="AGT98" s="672"/>
      <c r="AGU98" s="672"/>
      <c r="AGV98" s="672"/>
      <c r="AGW98" s="672"/>
      <c r="AGX98" s="672"/>
      <c r="AGY98" s="672"/>
      <c r="AGZ98" s="672"/>
      <c r="AHA98" s="672"/>
      <c r="AHB98" s="672"/>
      <c r="AHC98" s="672"/>
      <c r="AHD98" s="672"/>
      <c r="AHE98" s="672"/>
      <c r="AHF98" s="672"/>
      <c r="AHG98" s="672"/>
      <c r="AHH98" s="672"/>
      <c r="AHI98" s="672"/>
      <c r="AHJ98" s="672"/>
      <c r="AHK98" s="672"/>
      <c r="AHL98" s="672"/>
      <c r="AHM98" s="672"/>
      <c r="AHN98" s="672"/>
      <c r="AHO98" s="672"/>
      <c r="AHP98" s="672"/>
      <c r="AHQ98" s="672"/>
      <c r="AHR98" s="672"/>
      <c r="AHS98" s="672"/>
      <c r="AHT98" s="672"/>
      <c r="AHU98" s="672"/>
      <c r="AHV98" s="672"/>
      <c r="AHW98" s="672"/>
      <c r="AHX98" s="672"/>
      <c r="AHY98" s="672"/>
      <c r="AHZ98" s="672"/>
      <c r="AIA98" s="672"/>
      <c r="AIB98" s="672"/>
      <c r="AIC98" s="672"/>
      <c r="AID98" s="672"/>
      <c r="AIE98" s="672"/>
      <c r="AIF98" s="672"/>
      <c r="AIG98" s="672"/>
      <c r="AIH98" s="672"/>
      <c r="AII98" s="672"/>
      <c r="AIJ98" s="672"/>
      <c r="AIK98" s="672"/>
      <c r="AIL98" s="672"/>
      <c r="AIM98" s="672"/>
      <c r="AIN98" s="672"/>
      <c r="AIO98" s="672"/>
      <c r="AIP98" s="672"/>
      <c r="AIQ98" s="672"/>
      <c r="AIR98" s="672"/>
      <c r="AIS98" s="672"/>
      <c r="AIT98" s="672"/>
      <c r="AIU98" s="672"/>
      <c r="AIV98" s="672"/>
      <c r="AIW98" s="672"/>
      <c r="AIX98" s="672"/>
      <c r="AIY98" s="672"/>
      <c r="AIZ98" s="672"/>
      <c r="AJA98" s="672"/>
      <c r="AJB98" s="672"/>
      <c r="AJC98" s="672"/>
      <c r="AJD98" s="672"/>
      <c r="AJE98" s="672"/>
      <c r="AJF98" s="672"/>
      <c r="AJG98" s="672"/>
      <c r="AJH98" s="672"/>
      <c r="AJI98" s="672"/>
      <c r="AJJ98" s="672"/>
      <c r="AJK98" s="672"/>
      <c r="AJL98" s="672"/>
      <c r="AJM98" s="672"/>
      <c r="AJN98" s="672"/>
      <c r="AJO98" s="672"/>
      <c r="AJP98" s="672"/>
      <c r="AJQ98" s="672"/>
      <c r="AJR98" s="672"/>
      <c r="AJS98" s="672"/>
      <c r="AJT98" s="672"/>
      <c r="AJU98" s="672"/>
      <c r="AJV98" s="672"/>
      <c r="AJW98" s="672"/>
      <c r="AJX98" s="672"/>
      <c r="AJY98" s="672"/>
      <c r="AJZ98" s="672"/>
      <c r="AKA98" s="672"/>
      <c r="AKB98" s="672"/>
      <c r="AKC98" s="672"/>
      <c r="AKD98" s="672"/>
      <c r="AKE98" s="672"/>
      <c r="AKF98" s="672"/>
      <c r="AKG98" s="672"/>
      <c r="AKH98" s="672"/>
      <c r="AKI98" s="672"/>
      <c r="AKJ98" s="672"/>
      <c r="AKK98" s="672"/>
      <c r="AKL98" s="672"/>
      <c r="AKM98" s="672"/>
      <c r="AKN98" s="672"/>
      <c r="AKO98" s="672"/>
      <c r="AKP98" s="672"/>
      <c r="AKQ98" s="672"/>
      <c r="AKR98" s="672"/>
      <c r="AKS98" s="672"/>
      <c r="AKT98" s="672"/>
      <c r="AKU98" s="672"/>
      <c r="AKV98" s="672"/>
      <c r="AKW98" s="672"/>
      <c r="AKX98" s="672"/>
      <c r="AKY98" s="672"/>
      <c r="AKZ98" s="672"/>
      <c r="ALA98" s="672"/>
      <c r="ALB98" s="672"/>
      <c r="ALC98" s="672"/>
      <c r="ALD98" s="672"/>
      <c r="ALE98" s="672"/>
      <c r="ALF98" s="672"/>
      <c r="ALG98" s="672"/>
      <c r="ALH98" s="672"/>
      <c r="ALI98" s="672"/>
      <c r="ALJ98" s="672"/>
      <c r="ALK98" s="672"/>
      <c r="ALL98" s="672"/>
      <c r="ALM98" s="672"/>
      <c r="ALN98" s="672"/>
      <c r="ALO98" s="672"/>
      <c r="ALP98" s="672"/>
      <c r="ALQ98" s="672"/>
      <c r="ALR98" s="672"/>
      <c r="ALS98" s="672"/>
      <c r="ALT98" s="672"/>
      <c r="ALU98" s="672"/>
      <c r="ALV98" s="672"/>
      <c r="ALW98" s="672"/>
      <c r="ALX98" s="672"/>
      <c r="ALY98" s="672"/>
      <c r="ALZ98" s="672"/>
      <c r="AMA98" s="672"/>
      <c r="AMB98" s="672"/>
      <c r="AMC98" s="672"/>
      <c r="AMD98" s="672"/>
      <c r="AME98" s="672"/>
      <c r="AMF98" s="672"/>
      <c r="AMG98" s="672"/>
      <c r="AMH98" s="672"/>
      <c r="AMI98" s="672"/>
      <c r="AMJ98" s="672"/>
      <c r="AMK98" s="672"/>
      <c r="AML98" s="672"/>
      <c r="AMM98" s="672"/>
      <c r="AMN98" s="672"/>
      <c r="AMO98" s="672"/>
      <c r="AMP98" s="672"/>
      <c r="AMQ98" s="672"/>
      <c r="AMR98" s="672"/>
      <c r="AMS98" s="672"/>
      <c r="AMT98" s="672"/>
      <c r="AMU98" s="672"/>
      <c r="AMV98" s="672"/>
      <c r="AMW98" s="672"/>
      <c r="AMX98" s="672"/>
      <c r="AMY98" s="672"/>
      <c r="AMZ98" s="672"/>
      <c r="ANA98" s="672"/>
      <c r="ANB98" s="672"/>
      <c r="ANC98" s="672"/>
      <c r="AND98" s="672"/>
      <c r="ANE98" s="672"/>
      <c r="ANF98" s="672"/>
      <c r="ANG98" s="672"/>
      <c r="ANH98" s="672"/>
      <c r="ANI98" s="672"/>
      <c r="ANJ98" s="672"/>
      <c r="ANK98" s="672"/>
      <c r="ANL98" s="672"/>
      <c r="ANM98" s="672"/>
      <c r="ANN98" s="672"/>
      <c r="ANO98" s="672"/>
      <c r="ANP98" s="672"/>
      <c r="ANQ98" s="672"/>
      <c r="ANR98" s="672"/>
      <c r="ANS98" s="672"/>
      <c r="ANT98" s="672"/>
      <c r="ANU98" s="672"/>
      <c r="ANV98" s="672"/>
      <c r="ANW98" s="672"/>
      <c r="ANX98" s="672"/>
      <c r="ANY98" s="672"/>
      <c r="ANZ98" s="672"/>
      <c r="AOA98" s="672"/>
      <c r="AOB98" s="672"/>
      <c r="AOC98" s="672"/>
      <c r="AOD98" s="672"/>
      <c r="AOE98" s="672"/>
      <c r="AOF98" s="672"/>
      <c r="AOG98" s="672"/>
      <c r="AOH98" s="672"/>
      <c r="AOI98" s="672"/>
      <c r="AOJ98" s="672"/>
      <c r="AOK98" s="672"/>
      <c r="AOL98" s="672"/>
      <c r="AOM98" s="672"/>
      <c r="AON98" s="672"/>
      <c r="AOO98" s="672"/>
      <c r="AOP98" s="672"/>
      <c r="AOQ98" s="672"/>
      <c r="AOR98" s="672"/>
      <c r="AOS98" s="672"/>
      <c r="AOT98" s="672"/>
      <c r="AOU98" s="672"/>
      <c r="AOV98" s="672"/>
      <c r="AOW98" s="672"/>
      <c r="AOX98" s="672"/>
      <c r="AOY98" s="672"/>
      <c r="AOZ98" s="672"/>
      <c r="APA98" s="672"/>
      <c r="APB98" s="672"/>
      <c r="APC98" s="672"/>
      <c r="APD98" s="672"/>
      <c r="APE98" s="672"/>
      <c r="APF98" s="672"/>
      <c r="APG98" s="672"/>
      <c r="APH98" s="672"/>
      <c r="API98" s="672"/>
      <c r="APJ98" s="672"/>
      <c r="APK98" s="672"/>
      <c r="APL98" s="672"/>
      <c r="APM98" s="672"/>
      <c r="APN98" s="672"/>
      <c r="APO98" s="672"/>
      <c r="APP98" s="672"/>
      <c r="APQ98" s="672"/>
      <c r="APR98" s="672"/>
      <c r="APS98" s="672"/>
      <c r="APT98" s="672"/>
      <c r="APU98" s="672"/>
      <c r="APV98" s="672"/>
      <c r="APW98" s="672"/>
      <c r="APX98" s="672"/>
      <c r="APY98" s="672"/>
      <c r="APZ98" s="672"/>
      <c r="AQA98" s="672"/>
      <c r="AQB98" s="672"/>
      <c r="AQC98" s="672"/>
      <c r="AQD98" s="672"/>
      <c r="AQE98" s="672"/>
      <c r="AQF98" s="672"/>
      <c r="AQG98" s="672"/>
      <c r="AQH98" s="672"/>
      <c r="AQI98" s="672"/>
      <c r="AQJ98" s="672"/>
      <c r="AQK98" s="672"/>
      <c r="AQL98" s="672"/>
      <c r="AQM98" s="672"/>
      <c r="AQN98" s="672"/>
      <c r="AQO98" s="672"/>
      <c r="AQP98" s="672"/>
      <c r="AQQ98" s="672"/>
      <c r="AQR98" s="672"/>
      <c r="AQS98" s="672"/>
      <c r="AQT98" s="672"/>
      <c r="AQU98" s="672"/>
      <c r="AQV98" s="672"/>
      <c r="AQW98" s="672"/>
      <c r="AQX98" s="672"/>
      <c r="AQY98" s="672"/>
      <c r="AQZ98" s="672"/>
      <c r="ARA98" s="672"/>
      <c r="ARB98" s="672"/>
      <c r="ARC98" s="672"/>
      <c r="ARD98" s="672"/>
      <c r="ARE98" s="672"/>
      <c r="ARF98" s="672"/>
      <c r="ARG98" s="672"/>
      <c r="ARH98" s="672"/>
      <c r="ARI98" s="672"/>
      <c r="ARJ98" s="672"/>
      <c r="ARK98" s="672"/>
      <c r="ARL98" s="672"/>
      <c r="ARM98" s="672"/>
      <c r="ARN98" s="672"/>
      <c r="ARO98" s="672"/>
      <c r="ARP98" s="672"/>
      <c r="ARQ98" s="672"/>
      <c r="ARR98" s="672"/>
      <c r="ARS98" s="672"/>
      <c r="ART98" s="672"/>
      <c r="ARU98" s="672"/>
      <c r="ARV98" s="672"/>
      <c r="ARW98" s="672"/>
      <c r="ARX98" s="672"/>
      <c r="ARY98" s="672"/>
      <c r="ARZ98" s="672"/>
      <c r="ASA98" s="672"/>
      <c r="ASB98" s="672"/>
      <c r="ASC98" s="672"/>
      <c r="ASD98" s="672"/>
      <c r="ASE98" s="672"/>
      <c r="ASF98" s="672"/>
      <c r="ASG98" s="672"/>
      <c r="ASH98" s="672"/>
      <c r="ASI98" s="672"/>
      <c r="ASJ98" s="672"/>
      <c r="ASK98" s="672"/>
      <c r="ASL98" s="672"/>
      <c r="ASM98" s="672"/>
      <c r="ASN98" s="672"/>
      <c r="ASO98" s="672"/>
      <c r="ASP98" s="672"/>
      <c r="ASQ98" s="672"/>
      <c r="ASR98" s="672"/>
      <c r="ASS98" s="672"/>
      <c r="AST98" s="672"/>
      <c r="ASU98" s="672"/>
      <c r="ASV98" s="672"/>
      <c r="ASW98" s="672"/>
      <c r="ASX98" s="672"/>
      <c r="ASY98" s="672"/>
      <c r="ASZ98" s="672"/>
      <c r="ATA98" s="672"/>
      <c r="ATB98" s="672"/>
      <c r="ATC98" s="672"/>
      <c r="ATD98" s="672"/>
      <c r="ATE98" s="672"/>
      <c r="ATF98" s="672"/>
      <c r="ATG98" s="672"/>
      <c r="ATH98" s="672"/>
      <c r="ATI98" s="672"/>
      <c r="ATJ98" s="672"/>
      <c r="ATK98" s="672"/>
      <c r="ATL98" s="672"/>
      <c r="ATM98" s="672"/>
      <c r="ATN98" s="672"/>
      <c r="ATO98" s="672"/>
      <c r="ATP98" s="672"/>
      <c r="ATQ98" s="672"/>
      <c r="ATR98" s="672"/>
      <c r="ATS98" s="672"/>
      <c r="ATT98" s="672"/>
      <c r="ATU98" s="672"/>
      <c r="ATV98" s="672"/>
      <c r="ATW98" s="672"/>
      <c r="ATX98" s="672"/>
      <c r="ATY98" s="672"/>
      <c r="ATZ98" s="672"/>
      <c r="AUA98" s="672"/>
      <c r="AUB98" s="672"/>
      <c r="AUC98" s="672"/>
      <c r="AUD98" s="672"/>
      <c r="AUE98" s="672"/>
      <c r="AUF98" s="672"/>
      <c r="AUG98" s="672"/>
      <c r="AUH98" s="672"/>
      <c r="AUI98" s="672"/>
      <c r="AUJ98" s="672"/>
      <c r="AUK98" s="672"/>
      <c r="AUL98" s="672"/>
      <c r="AUM98" s="672"/>
      <c r="AUN98" s="672"/>
      <c r="AUO98" s="672"/>
      <c r="AUP98" s="672"/>
      <c r="AUQ98" s="672"/>
      <c r="AUR98" s="672"/>
      <c r="AUS98" s="672"/>
      <c r="AUT98" s="672"/>
      <c r="AUU98" s="672"/>
      <c r="AUV98" s="672"/>
      <c r="AUW98" s="672"/>
      <c r="AUX98" s="672"/>
      <c r="AUY98" s="672"/>
      <c r="AUZ98" s="672"/>
      <c r="AVA98" s="672"/>
      <c r="AVB98" s="672"/>
      <c r="AVC98" s="672"/>
      <c r="AVD98" s="672"/>
      <c r="AVE98" s="672"/>
      <c r="AVF98" s="672"/>
      <c r="AVG98" s="672"/>
      <c r="AVH98" s="672"/>
      <c r="AVI98" s="672"/>
      <c r="AVJ98" s="672"/>
      <c r="AVK98" s="672"/>
      <c r="AVL98" s="672"/>
      <c r="AVM98" s="672"/>
      <c r="AVN98" s="672"/>
      <c r="AVO98" s="672"/>
      <c r="AVP98" s="672"/>
      <c r="AVQ98" s="672"/>
      <c r="AVR98" s="672"/>
      <c r="AVS98" s="672"/>
      <c r="AVT98" s="672"/>
      <c r="AVU98" s="672"/>
      <c r="AVV98" s="672"/>
      <c r="AVW98" s="672"/>
      <c r="AVX98" s="672"/>
      <c r="AVY98" s="672"/>
      <c r="AVZ98" s="672"/>
      <c r="AWA98" s="672"/>
      <c r="AWB98" s="672"/>
      <c r="AWC98" s="672"/>
      <c r="AWD98" s="672"/>
      <c r="AWE98" s="672"/>
      <c r="AWF98" s="672"/>
      <c r="AWG98" s="672"/>
      <c r="AWH98" s="672"/>
      <c r="AWI98" s="672"/>
      <c r="AWJ98" s="672"/>
      <c r="AWK98" s="672"/>
      <c r="AWL98" s="672"/>
      <c r="AWM98" s="672"/>
      <c r="AWN98" s="672"/>
      <c r="AWO98" s="672"/>
      <c r="AWP98" s="672"/>
      <c r="AWQ98" s="672"/>
      <c r="AWR98" s="672"/>
      <c r="AWS98" s="672"/>
      <c r="AWT98" s="672"/>
      <c r="AWU98" s="672"/>
      <c r="AWV98" s="672"/>
      <c r="AWW98" s="672"/>
      <c r="AWX98" s="672"/>
      <c r="AWY98" s="672"/>
      <c r="AWZ98" s="672"/>
      <c r="AXA98" s="672"/>
      <c r="AXB98" s="672"/>
      <c r="AXC98" s="672"/>
      <c r="AXD98" s="672"/>
      <c r="AXE98" s="672"/>
      <c r="AXF98" s="672"/>
      <c r="AXG98" s="672"/>
      <c r="AXH98" s="672"/>
      <c r="AXI98" s="672"/>
      <c r="AXJ98" s="672"/>
      <c r="AXK98" s="672"/>
      <c r="AXL98" s="672"/>
      <c r="AXM98" s="672"/>
      <c r="AXN98" s="672"/>
      <c r="AXO98" s="672"/>
      <c r="AXP98" s="672"/>
      <c r="AXQ98" s="672"/>
      <c r="AXR98" s="672"/>
      <c r="AXS98" s="672"/>
      <c r="AXT98" s="672"/>
      <c r="AXU98" s="672"/>
      <c r="AXV98" s="672"/>
      <c r="AXW98" s="672"/>
      <c r="AXX98" s="672"/>
      <c r="AXY98" s="672"/>
      <c r="AXZ98" s="672"/>
      <c r="AYA98" s="672"/>
      <c r="AYB98" s="672"/>
      <c r="AYC98" s="672"/>
      <c r="AYD98" s="672"/>
      <c r="AYE98" s="672"/>
      <c r="AYF98" s="672"/>
      <c r="AYG98" s="672"/>
      <c r="AYH98" s="672"/>
      <c r="AYI98" s="672"/>
      <c r="AYJ98" s="672"/>
      <c r="AYK98" s="672"/>
      <c r="AYL98" s="672"/>
      <c r="AYM98" s="672"/>
      <c r="AYN98" s="672"/>
      <c r="AYO98" s="672"/>
      <c r="AYP98" s="672"/>
      <c r="AYQ98" s="672"/>
      <c r="AYR98" s="672"/>
      <c r="AYS98" s="672"/>
      <c r="AYT98" s="672"/>
      <c r="AYU98" s="672"/>
      <c r="AYV98" s="672"/>
      <c r="AYW98" s="672"/>
      <c r="AYX98" s="672"/>
      <c r="AYY98" s="672"/>
      <c r="AYZ98" s="672"/>
      <c r="AZA98" s="672"/>
      <c r="AZB98" s="672"/>
      <c r="AZC98" s="672"/>
      <c r="AZD98" s="672"/>
      <c r="AZE98" s="672"/>
      <c r="AZF98" s="672"/>
      <c r="AZG98" s="672"/>
      <c r="AZH98" s="672"/>
      <c r="AZI98" s="672"/>
      <c r="AZJ98" s="672"/>
      <c r="AZK98" s="672"/>
      <c r="AZL98" s="672"/>
      <c r="AZM98" s="672"/>
      <c r="AZN98" s="672"/>
      <c r="AZO98" s="672"/>
      <c r="AZP98" s="672"/>
      <c r="AZQ98" s="672"/>
      <c r="AZR98" s="672"/>
      <c r="AZS98" s="672"/>
      <c r="AZT98" s="672"/>
      <c r="AZU98" s="672"/>
      <c r="AZV98" s="672"/>
      <c r="AZW98" s="672"/>
      <c r="AZX98" s="672"/>
      <c r="AZY98" s="672"/>
      <c r="AZZ98" s="672"/>
      <c r="BAA98" s="672"/>
      <c r="BAB98" s="672"/>
      <c r="BAC98" s="672"/>
      <c r="BAD98" s="672"/>
      <c r="BAE98" s="672"/>
      <c r="BAF98" s="672"/>
      <c r="BAG98" s="672"/>
      <c r="BAH98" s="672"/>
      <c r="BAI98" s="672"/>
      <c r="BAJ98" s="672"/>
      <c r="BAK98" s="672"/>
      <c r="BAL98" s="672"/>
      <c r="BAM98" s="672"/>
      <c r="BAN98" s="672"/>
      <c r="BAO98" s="672"/>
      <c r="BAP98" s="672"/>
      <c r="BAQ98" s="672"/>
      <c r="BAR98" s="672"/>
      <c r="BAS98" s="672"/>
      <c r="BAT98" s="672"/>
      <c r="BAU98" s="672"/>
      <c r="BAV98" s="672"/>
      <c r="BAW98" s="672"/>
      <c r="BAX98" s="672"/>
      <c r="BAY98" s="672"/>
      <c r="BAZ98" s="672"/>
      <c r="BBA98" s="672"/>
      <c r="BBB98" s="672"/>
      <c r="BBC98" s="672"/>
      <c r="BBD98" s="672"/>
      <c r="BBE98" s="672"/>
      <c r="BBF98" s="672"/>
      <c r="BBG98" s="672"/>
      <c r="BBH98" s="672"/>
      <c r="BBI98" s="672"/>
      <c r="BBJ98" s="672"/>
      <c r="BBK98" s="672"/>
      <c r="BBL98" s="672"/>
      <c r="BBM98" s="672"/>
      <c r="BBN98" s="672"/>
      <c r="BBO98" s="672"/>
      <c r="BBP98" s="672"/>
      <c r="BBQ98" s="672"/>
      <c r="BBR98" s="672"/>
      <c r="BBS98" s="672"/>
      <c r="BBT98" s="672"/>
      <c r="BBU98" s="672"/>
      <c r="BBV98" s="672"/>
      <c r="BBW98" s="672"/>
      <c r="BBX98" s="672"/>
      <c r="BBY98" s="672"/>
      <c r="BBZ98" s="672"/>
      <c r="BCA98" s="672"/>
      <c r="BCB98" s="672"/>
      <c r="BCC98" s="672"/>
      <c r="BCD98" s="672"/>
      <c r="BCE98" s="672"/>
      <c r="BCF98" s="672"/>
      <c r="BCG98" s="672"/>
      <c r="BCH98" s="672"/>
      <c r="BCI98" s="672"/>
      <c r="BCJ98" s="672"/>
      <c r="BCK98" s="672"/>
      <c r="BCL98" s="672"/>
      <c r="BCM98" s="672"/>
      <c r="BCN98" s="672"/>
      <c r="BCO98" s="672"/>
      <c r="BCP98" s="672"/>
      <c r="BCQ98" s="672"/>
      <c r="BCR98" s="672"/>
      <c r="BCS98" s="672"/>
      <c r="BCT98" s="672"/>
      <c r="BCU98" s="672"/>
      <c r="BCV98" s="672"/>
      <c r="BCW98" s="672"/>
      <c r="BCX98" s="672"/>
      <c r="BCY98" s="672"/>
      <c r="BCZ98" s="672"/>
      <c r="BDA98" s="672"/>
      <c r="BDB98" s="672"/>
      <c r="BDC98" s="672"/>
      <c r="BDD98" s="672"/>
      <c r="BDE98" s="672"/>
      <c r="BDF98" s="672"/>
      <c r="BDG98" s="672"/>
      <c r="BDH98" s="672"/>
      <c r="BDI98" s="672"/>
      <c r="BDJ98" s="672"/>
      <c r="BDK98" s="672"/>
      <c r="BDL98" s="672"/>
      <c r="BDM98" s="672"/>
      <c r="BDN98" s="672"/>
      <c r="BDO98" s="672"/>
      <c r="BDP98" s="672"/>
      <c r="BDQ98" s="672"/>
      <c r="BDR98" s="672"/>
      <c r="BDS98" s="672"/>
      <c r="BDT98" s="672"/>
      <c r="BDU98" s="672"/>
      <c r="BDV98" s="672"/>
      <c r="BDW98" s="672"/>
      <c r="BDX98" s="672"/>
      <c r="BDY98" s="672"/>
      <c r="BDZ98" s="672"/>
      <c r="BEA98" s="672"/>
      <c r="BEB98" s="672"/>
      <c r="BEC98" s="672"/>
      <c r="BED98" s="672"/>
      <c r="BEE98" s="672"/>
      <c r="BEF98" s="672"/>
      <c r="BEG98" s="672"/>
      <c r="BEH98" s="672"/>
      <c r="BEI98" s="672"/>
      <c r="BEJ98" s="672"/>
      <c r="BEK98" s="672"/>
      <c r="BEL98" s="672"/>
      <c r="BEM98" s="672"/>
      <c r="BEN98" s="672"/>
      <c r="BEO98" s="672"/>
      <c r="BEP98" s="672"/>
      <c r="BEQ98" s="672"/>
      <c r="BER98" s="672"/>
      <c r="BES98" s="672"/>
      <c r="BET98" s="672"/>
      <c r="BEU98" s="672"/>
      <c r="BEV98" s="672"/>
      <c r="BEW98" s="672"/>
      <c r="BEX98" s="672"/>
      <c r="BEY98" s="672"/>
      <c r="BEZ98" s="672"/>
      <c r="BFA98" s="672"/>
      <c r="BFB98" s="672"/>
      <c r="BFC98" s="672"/>
      <c r="BFD98" s="672"/>
      <c r="BFE98" s="672"/>
      <c r="BFF98" s="672"/>
      <c r="BFG98" s="672"/>
      <c r="BFH98" s="672"/>
      <c r="BFI98" s="672"/>
      <c r="BFJ98" s="672"/>
      <c r="BFK98" s="672"/>
      <c r="BFL98" s="672"/>
      <c r="BFM98" s="672"/>
      <c r="BFN98" s="672"/>
      <c r="BFO98" s="672"/>
      <c r="BFP98" s="672"/>
      <c r="BFQ98" s="672"/>
      <c r="BFR98" s="672"/>
      <c r="BFS98" s="672"/>
      <c r="BFT98" s="672"/>
      <c r="BFU98" s="672"/>
      <c r="BFV98" s="672"/>
      <c r="BFW98" s="672"/>
      <c r="BFX98" s="672"/>
      <c r="BFY98" s="672"/>
      <c r="BFZ98" s="672"/>
      <c r="BGA98" s="672"/>
      <c r="BGB98" s="672"/>
      <c r="BGC98" s="672"/>
      <c r="BGD98" s="672"/>
      <c r="BGE98" s="672"/>
      <c r="BGF98" s="672"/>
      <c r="BGG98" s="672"/>
      <c r="BGH98" s="672"/>
      <c r="BGI98" s="672"/>
      <c r="BGJ98" s="672"/>
      <c r="BGK98" s="672"/>
      <c r="BGL98" s="672"/>
      <c r="BGM98" s="672"/>
      <c r="BGN98" s="672"/>
      <c r="BGO98" s="672"/>
      <c r="BGP98" s="672"/>
      <c r="BGQ98" s="672"/>
      <c r="BGR98" s="672"/>
      <c r="BGS98" s="672"/>
      <c r="BGT98" s="672"/>
      <c r="BGU98" s="672"/>
      <c r="BGV98" s="672"/>
      <c r="BGW98" s="672"/>
      <c r="BGX98" s="672"/>
      <c r="BGY98" s="672"/>
      <c r="BGZ98" s="672"/>
      <c r="BHA98" s="672"/>
      <c r="BHB98" s="672"/>
      <c r="BHC98" s="672"/>
      <c r="BHD98" s="672"/>
      <c r="BHE98" s="672"/>
      <c r="BHF98" s="672"/>
      <c r="BHG98" s="672"/>
      <c r="BHH98" s="672"/>
      <c r="BHI98" s="672"/>
      <c r="BHJ98" s="672"/>
      <c r="BHK98" s="672"/>
      <c r="BHL98" s="672"/>
      <c r="BHM98" s="672"/>
      <c r="BHN98" s="672"/>
      <c r="BHO98" s="672"/>
      <c r="BHP98" s="672"/>
      <c r="BHQ98" s="672"/>
      <c r="BHR98" s="672"/>
      <c r="BHS98" s="672"/>
      <c r="BHT98" s="672"/>
      <c r="BHU98" s="672"/>
      <c r="BHV98" s="672"/>
      <c r="BHW98" s="672"/>
      <c r="BHX98" s="672"/>
      <c r="BHY98" s="672"/>
      <c r="BHZ98" s="672"/>
      <c r="BIA98" s="672"/>
      <c r="BIB98" s="672"/>
      <c r="BIC98" s="672"/>
      <c r="BID98" s="672"/>
      <c r="BIE98" s="672"/>
      <c r="BIF98" s="672"/>
      <c r="BIG98" s="672"/>
      <c r="BIH98" s="672"/>
      <c r="BII98" s="672"/>
      <c r="BIJ98" s="672"/>
      <c r="BIK98" s="672"/>
      <c r="BIL98" s="672"/>
      <c r="BIM98" s="672"/>
      <c r="BIN98" s="672"/>
      <c r="BIO98" s="672"/>
      <c r="BIP98" s="672"/>
      <c r="BIQ98" s="672"/>
      <c r="BIR98" s="672"/>
      <c r="BIS98" s="672"/>
      <c r="BIT98" s="672"/>
      <c r="BIU98" s="672"/>
      <c r="BIV98" s="672"/>
      <c r="BIW98" s="672"/>
      <c r="BIX98" s="672"/>
      <c r="BIY98" s="672"/>
      <c r="BIZ98" s="672"/>
      <c r="BJA98" s="672"/>
      <c r="BJB98" s="672"/>
      <c r="BJC98" s="672"/>
      <c r="BJD98" s="672"/>
      <c r="BJE98" s="672"/>
      <c r="BJF98" s="672"/>
      <c r="BJG98" s="672"/>
      <c r="BJH98" s="672"/>
      <c r="BJI98" s="672"/>
      <c r="BJJ98" s="672"/>
      <c r="BJK98" s="672"/>
      <c r="BJL98" s="672"/>
      <c r="BJM98" s="672"/>
      <c r="BJN98" s="672"/>
      <c r="BJO98" s="672"/>
      <c r="BJP98" s="672"/>
      <c r="BJQ98" s="672"/>
      <c r="BJR98" s="672"/>
      <c r="BJS98" s="672"/>
      <c r="BJT98" s="672"/>
      <c r="BJU98" s="672"/>
      <c r="BJV98" s="672"/>
      <c r="BJW98" s="672"/>
      <c r="BJX98" s="672"/>
      <c r="BJY98" s="672"/>
      <c r="BJZ98" s="672"/>
      <c r="BKA98" s="672"/>
      <c r="BKB98" s="672"/>
      <c r="BKC98" s="672"/>
      <c r="BKD98" s="672"/>
      <c r="BKE98" s="672"/>
      <c r="BKF98" s="672"/>
      <c r="BKG98" s="672"/>
      <c r="BKH98" s="672"/>
      <c r="BKI98" s="672"/>
      <c r="BKJ98" s="672"/>
      <c r="BKK98" s="672"/>
      <c r="BKL98" s="672"/>
      <c r="BKM98" s="672"/>
      <c r="BKN98" s="672"/>
      <c r="BKO98" s="672"/>
      <c r="BKP98" s="672"/>
      <c r="BKQ98" s="672"/>
      <c r="BKR98" s="672"/>
      <c r="BKS98" s="672"/>
      <c r="BKT98" s="672"/>
      <c r="BKU98" s="672"/>
      <c r="BKV98" s="672"/>
      <c r="BKW98" s="672"/>
      <c r="BKX98" s="672"/>
      <c r="BKY98" s="672"/>
      <c r="BKZ98" s="672"/>
      <c r="BLA98" s="672"/>
      <c r="BLB98" s="672"/>
      <c r="BLC98" s="672"/>
      <c r="BLD98" s="672"/>
      <c r="BLE98" s="672"/>
      <c r="BLF98" s="672"/>
      <c r="BLG98" s="672"/>
      <c r="BLH98" s="672"/>
      <c r="BLI98" s="672"/>
      <c r="BLJ98" s="672"/>
      <c r="BLK98" s="672"/>
      <c r="BLL98" s="672"/>
      <c r="BLM98" s="672"/>
      <c r="BLN98" s="672"/>
      <c r="BLO98" s="672"/>
      <c r="BLP98" s="672"/>
      <c r="BLQ98" s="672"/>
      <c r="BLR98" s="672"/>
      <c r="BLS98" s="672"/>
      <c r="BLT98" s="672"/>
      <c r="BLU98" s="672"/>
      <c r="BLV98" s="672"/>
      <c r="BLW98" s="672"/>
      <c r="BLX98" s="672"/>
      <c r="BLY98" s="672"/>
      <c r="BLZ98" s="672"/>
      <c r="BMA98" s="672"/>
      <c r="BMB98" s="672"/>
      <c r="BMC98" s="672"/>
      <c r="BMD98" s="672"/>
      <c r="BME98" s="672"/>
      <c r="BMF98" s="672"/>
      <c r="BMG98" s="672"/>
      <c r="BMH98" s="672"/>
      <c r="BMI98" s="672"/>
      <c r="BMJ98" s="672"/>
      <c r="BMK98" s="672"/>
      <c r="BML98" s="672"/>
      <c r="BMM98" s="672"/>
      <c r="BMN98" s="672"/>
      <c r="BMO98" s="672"/>
      <c r="BMP98" s="672"/>
      <c r="BMQ98" s="672"/>
      <c r="BMR98" s="672"/>
      <c r="BMS98" s="672"/>
      <c r="BMT98" s="672"/>
      <c r="BMU98" s="672"/>
      <c r="BMV98" s="672"/>
      <c r="BMW98" s="672"/>
      <c r="BMX98" s="672"/>
      <c r="BMY98" s="672"/>
      <c r="BMZ98" s="672"/>
      <c r="BNA98" s="672"/>
      <c r="BNB98" s="672"/>
      <c r="BNC98" s="672"/>
      <c r="BND98" s="672"/>
      <c r="BNE98" s="672"/>
      <c r="BNF98" s="672"/>
      <c r="BNG98" s="672"/>
      <c r="BNH98" s="672"/>
      <c r="BNI98" s="672"/>
      <c r="BNJ98" s="672"/>
      <c r="BNK98" s="672"/>
      <c r="BNL98" s="672"/>
      <c r="BNM98" s="672"/>
      <c r="BNN98" s="672"/>
      <c r="BNO98" s="672"/>
      <c r="BNP98" s="672"/>
      <c r="BNQ98" s="672"/>
      <c r="BNR98" s="672"/>
      <c r="BNS98" s="672"/>
      <c r="BNT98" s="672"/>
      <c r="BNU98" s="672"/>
      <c r="BNV98" s="672"/>
      <c r="BNW98" s="672"/>
      <c r="BNX98" s="672"/>
      <c r="BNY98" s="672"/>
      <c r="BNZ98" s="672"/>
      <c r="BOA98" s="672"/>
      <c r="BOB98" s="672"/>
      <c r="BOC98" s="672"/>
      <c r="BOD98" s="672"/>
      <c r="BOE98" s="672"/>
      <c r="BOF98" s="672"/>
      <c r="BOG98" s="672"/>
      <c r="BOH98" s="672"/>
      <c r="BOI98" s="672"/>
      <c r="BOJ98" s="672"/>
      <c r="BOK98" s="672"/>
      <c r="BOL98" s="672"/>
      <c r="BOM98" s="672"/>
      <c r="BON98" s="672"/>
      <c r="BOO98" s="672"/>
      <c r="BOP98" s="672"/>
      <c r="BOQ98" s="672"/>
      <c r="BOR98" s="672"/>
      <c r="BOS98" s="672"/>
      <c r="BOT98" s="672"/>
      <c r="BOU98" s="672"/>
      <c r="BOV98" s="672"/>
      <c r="BOW98" s="672"/>
      <c r="BOX98" s="672"/>
      <c r="BOY98" s="672"/>
      <c r="BOZ98" s="672"/>
      <c r="BPA98" s="672"/>
      <c r="BPB98" s="672"/>
      <c r="BPC98" s="672"/>
      <c r="BPD98" s="672"/>
      <c r="BPE98" s="672"/>
      <c r="BPF98" s="672"/>
      <c r="BPG98" s="672"/>
      <c r="BPH98" s="672"/>
      <c r="BPI98" s="672"/>
      <c r="BPJ98" s="672"/>
      <c r="BPK98" s="672"/>
      <c r="BPL98" s="672"/>
      <c r="BPM98" s="672"/>
      <c r="BPN98" s="672"/>
      <c r="BPO98" s="672"/>
      <c r="BPP98" s="672"/>
      <c r="BPQ98" s="672"/>
      <c r="BPR98" s="672"/>
      <c r="BPS98" s="672"/>
      <c r="BPT98" s="672"/>
      <c r="BPU98" s="672"/>
      <c r="BPV98" s="672"/>
      <c r="BPW98" s="672"/>
      <c r="BPX98" s="672"/>
      <c r="BPY98" s="672"/>
      <c r="BPZ98" s="672"/>
      <c r="BQA98" s="672"/>
      <c r="BQB98" s="672"/>
      <c r="BQC98" s="672"/>
      <c r="BQD98" s="672"/>
      <c r="BQE98" s="672"/>
      <c r="BQF98" s="672"/>
      <c r="BQG98" s="672"/>
      <c r="BQH98" s="672"/>
      <c r="BQI98" s="672"/>
      <c r="BQJ98" s="672"/>
      <c r="BQK98" s="672"/>
      <c r="BQL98" s="672"/>
      <c r="BQM98" s="672"/>
      <c r="BQN98" s="672"/>
      <c r="BQO98" s="672"/>
      <c r="BQP98" s="672"/>
      <c r="BQQ98" s="672"/>
      <c r="BQR98" s="672"/>
      <c r="BQS98" s="672"/>
      <c r="BQT98" s="672"/>
      <c r="BQU98" s="672"/>
      <c r="BQV98" s="672"/>
      <c r="BQW98" s="672"/>
      <c r="BQX98" s="672"/>
      <c r="BQY98" s="672"/>
      <c r="BQZ98" s="672"/>
      <c r="BRA98" s="672"/>
      <c r="BRB98" s="672"/>
      <c r="BRC98" s="672"/>
      <c r="BRD98" s="672"/>
      <c r="BRE98" s="672"/>
      <c r="BRF98" s="672"/>
      <c r="BRG98" s="672"/>
      <c r="BRH98" s="672"/>
      <c r="BRI98" s="672"/>
      <c r="BRJ98" s="672"/>
      <c r="BRK98" s="672"/>
      <c r="BRL98" s="672"/>
      <c r="BRM98" s="672"/>
      <c r="BRN98" s="672"/>
      <c r="BRO98" s="672"/>
      <c r="BRP98" s="672"/>
      <c r="BRQ98" s="672"/>
      <c r="BRR98" s="672"/>
      <c r="BRS98" s="672"/>
      <c r="BRT98" s="672"/>
      <c r="BRU98" s="672"/>
      <c r="BRV98" s="672"/>
      <c r="BRW98" s="672"/>
      <c r="BRX98" s="672"/>
      <c r="BRY98" s="672"/>
      <c r="BRZ98" s="672"/>
      <c r="BSA98" s="672"/>
      <c r="BSB98" s="672"/>
      <c r="BSC98" s="672"/>
      <c r="BSD98" s="672"/>
      <c r="BSE98" s="672"/>
      <c r="BSF98" s="672"/>
      <c r="BSG98" s="672"/>
      <c r="BSH98" s="672"/>
      <c r="BSI98" s="672"/>
      <c r="BSJ98" s="672"/>
      <c r="BSK98" s="672"/>
      <c r="BSL98" s="672"/>
      <c r="BSM98" s="672"/>
      <c r="BSN98" s="672"/>
      <c r="BSO98" s="672"/>
      <c r="BSP98" s="672"/>
      <c r="BSQ98" s="672"/>
      <c r="BSR98" s="672"/>
      <c r="BSS98" s="672"/>
      <c r="BST98" s="672"/>
      <c r="BSU98" s="672"/>
      <c r="BSV98" s="672"/>
      <c r="BSW98" s="672"/>
      <c r="BSX98" s="672"/>
      <c r="BSY98" s="672"/>
      <c r="BSZ98" s="672"/>
      <c r="BTA98" s="672"/>
      <c r="BTB98" s="672"/>
      <c r="BTC98" s="672"/>
      <c r="BTD98" s="672"/>
      <c r="BTE98" s="672"/>
      <c r="BTF98" s="672"/>
      <c r="BTG98" s="672"/>
      <c r="BTH98" s="672"/>
      <c r="BTI98" s="672"/>
      <c r="BTJ98" s="672"/>
      <c r="BTK98" s="672"/>
      <c r="BTL98" s="672"/>
      <c r="BTM98" s="672"/>
      <c r="BTN98" s="672"/>
      <c r="BTO98" s="672"/>
      <c r="BTP98" s="672"/>
      <c r="BTQ98" s="672"/>
      <c r="BTR98" s="672"/>
      <c r="BTS98" s="672"/>
      <c r="BTT98" s="672"/>
      <c r="BTU98" s="672"/>
      <c r="BTV98" s="672"/>
      <c r="BTW98" s="672"/>
      <c r="BTX98" s="672"/>
      <c r="BTY98" s="672"/>
      <c r="BTZ98" s="672"/>
      <c r="BUA98" s="672"/>
      <c r="BUB98" s="672"/>
      <c r="BUC98" s="672"/>
      <c r="BUD98" s="672"/>
      <c r="BUE98" s="672"/>
      <c r="BUF98" s="672"/>
      <c r="BUG98" s="672"/>
      <c r="BUH98" s="672"/>
      <c r="BUI98" s="672"/>
      <c r="BUJ98" s="672"/>
      <c r="BUK98" s="672"/>
      <c r="BUL98" s="672"/>
      <c r="BUM98" s="672"/>
      <c r="BUN98" s="672"/>
      <c r="BUO98" s="672"/>
      <c r="BUP98" s="672"/>
      <c r="BUQ98" s="672"/>
      <c r="BUR98" s="672"/>
      <c r="BUS98" s="672"/>
      <c r="BUT98" s="672"/>
      <c r="BUU98" s="672"/>
      <c r="BUV98" s="672"/>
      <c r="BUW98" s="672"/>
      <c r="BUX98" s="672"/>
      <c r="BUY98" s="672"/>
      <c r="BUZ98" s="672"/>
      <c r="BVA98" s="672"/>
      <c r="BVB98" s="672"/>
      <c r="BVC98" s="672"/>
      <c r="BVD98" s="672"/>
      <c r="BVE98" s="672"/>
      <c r="BVF98" s="672"/>
      <c r="BVG98" s="672"/>
      <c r="BVH98" s="672"/>
      <c r="BVI98" s="672"/>
      <c r="BVJ98" s="672"/>
      <c r="BVK98" s="672"/>
      <c r="BVL98" s="672"/>
      <c r="BVM98" s="672"/>
      <c r="BVN98" s="672"/>
      <c r="BVO98" s="672"/>
      <c r="BVP98" s="672"/>
      <c r="BVQ98" s="672"/>
      <c r="BVR98" s="672"/>
      <c r="BVS98" s="672"/>
      <c r="BVT98" s="672"/>
      <c r="BVU98" s="672"/>
      <c r="BVV98" s="672"/>
      <c r="BVW98" s="672"/>
      <c r="BVX98" s="672"/>
      <c r="BVY98" s="672"/>
      <c r="BVZ98" s="672"/>
      <c r="BWA98" s="672"/>
      <c r="BWB98" s="672"/>
      <c r="BWC98" s="672"/>
      <c r="BWD98" s="672"/>
      <c r="BWE98" s="672"/>
      <c r="BWF98" s="672"/>
      <c r="BWG98" s="672"/>
      <c r="BWH98" s="672"/>
      <c r="BWI98" s="672"/>
      <c r="BWJ98" s="672"/>
      <c r="BWK98" s="672"/>
      <c r="BWL98" s="672"/>
      <c r="BWM98" s="672"/>
      <c r="BWN98" s="672"/>
      <c r="BWO98" s="672"/>
      <c r="BWP98" s="672"/>
      <c r="BWQ98" s="672"/>
      <c r="BWR98" s="672"/>
      <c r="BWS98" s="672"/>
      <c r="BWT98" s="672"/>
      <c r="BWU98" s="672"/>
      <c r="BWV98" s="672"/>
      <c r="BWW98" s="672"/>
      <c r="BWX98" s="672"/>
      <c r="BWY98" s="672"/>
      <c r="BWZ98" s="672"/>
      <c r="BXA98" s="672"/>
      <c r="BXB98" s="672"/>
      <c r="BXC98" s="672"/>
      <c r="BXD98" s="672"/>
      <c r="BXE98" s="672"/>
      <c r="BXF98" s="672"/>
      <c r="BXG98" s="672"/>
      <c r="BXH98" s="672"/>
      <c r="BXI98" s="672"/>
      <c r="BXJ98" s="672"/>
      <c r="BXK98" s="672"/>
      <c r="BXL98" s="672"/>
      <c r="BXM98" s="672"/>
      <c r="BXN98" s="672"/>
      <c r="BXO98" s="672"/>
      <c r="BXP98" s="672"/>
      <c r="BXQ98" s="672"/>
      <c r="BXR98" s="672"/>
      <c r="BXS98" s="672"/>
      <c r="BXT98" s="672"/>
      <c r="BXU98" s="672"/>
      <c r="BXV98" s="672"/>
      <c r="BXW98" s="672"/>
      <c r="BXX98" s="672"/>
      <c r="BXY98" s="672"/>
      <c r="BXZ98" s="672"/>
      <c r="BYA98" s="672"/>
      <c r="BYB98" s="672"/>
      <c r="BYC98" s="672"/>
      <c r="BYD98" s="672"/>
      <c r="BYE98" s="672"/>
      <c r="BYF98" s="672"/>
      <c r="BYG98" s="672"/>
      <c r="BYH98" s="672"/>
      <c r="BYI98" s="672"/>
      <c r="BYJ98" s="672"/>
      <c r="BYK98" s="672"/>
      <c r="BYL98" s="672"/>
      <c r="BYM98" s="672"/>
      <c r="BYN98" s="672"/>
      <c r="BYO98" s="672"/>
      <c r="BYP98" s="672"/>
      <c r="BYQ98" s="672"/>
      <c r="BYR98" s="672"/>
      <c r="BYS98" s="672"/>
      <c r="BYT98" s="672"/>
      <c r="BYU98" s="672"/>
      <c r="BYV98" s="672"/>
      <c r="BYW98" s="672"/>
      <c r="BYX98" s="672"/>
      <c r="BYY98" s="672"/>
      <c r="BYZ98" s="672"/>
      <c r="BZA98" s="672"/>
      <c r="BZB98" s="672"/>
      <c r="BZC98" s="672"/>
      <c r="BZD98" s="672"/>
      <c r="BZE98" s="672"/>
      <c r="BZF98" s="672"/>
      <c r="BZG98" s="672"/>
      <c r="BZH98" s="672"/>
      <c r="BZI98" s="672"/>
      <c r="BZJ98" s="672"/>
      <c r="BZK98" s="672"/>
      <c r="BZL98" s="672"/>
      <c r="BZM98" s="672"/>
      <c r="BZN98" s="672"/>
      <c r="BZO98" s="672"/>
      <c r="BZP98" s="672"/>
      <c r="BZQ98" s="672"/>
      <c r="BZR98" s="672"/>
      <c r="BZS98" s="672"/>
      <c r="BZT98" s="672"/>
      <c r="BZU98" s="672"/>
      <c r="BZV98" s="672"/>
      <c r="BZW98" s="672"/>
      <c r="BZX98" s="672"/>
      <c r="BZY98" s="672"/>
      <c r="BZZ98" s="672"/>
      <c r="CAA98" s="672"/>
      <c r="CAB98" s="672"/>
      <c r="CAC98" s="672"/>
      <c r="CAD98" s="672"/>
      <c r="CAE98" s="672"/>
      <c r="CAF98" s="672"/>
      <c r="CAG98" s="672"/>
      <c r="CAH98" s="672"/>
      <c r="CAI98" s="672"/>
      <c r="CAJ98" s="672"/>
      <c r="CAK98" s="672"/>
      <c r="CAL98" s="672"/>
      <c r="CAM98" s="672"/>
      <c r="CAN98" s="672"/>
      <c r="CAO98" s="672"/>
      <c r="CAP98" s="672"/>
      <c r="CAQ98" s="672"/>
      <c r="CAR98" s="672"/>
      <c r="CAS98" s="672"/>
      <c r="CAT98" s="672"/>
      <c r="CAU98" s="672"/>
      <c r="CAV98" s="672"/>
      <c r="CAW98" s="672"/>
      <c r="CAX98" s="672"/>
      <c r="CAY98" s="672"/>
      <c r="CAZ98" s="672"/>
      <c r="CBA98" s="672"/>
      <c r="CBB98" s="672"/>
      <c r="CBC98" s="672"/>
      <c r="CBD98" s="672"/>
      <c r="CBE98" s="672"/>
      <c r="CBF98" s="672"/>
      <c r="CBG98" s="672"/>
      <c r="CBH98" s="672"/>
      <c r="CBI98" s="672"/>
      <c r="CBJ98" s="672"/>
      <c r="CBK98" s="672"/>
      <c r="CBL98" s="672"/>
      <c r="CBM98" s="672"/>
      <c r="CBN98" s="672"/>
      <c r="CBO98" s="672"/>
      <c r="CBP98" s="672"/>
      <c r="CBQ98" s="672"/>
      <c r="CBR98" s="672"/>
      <c r="CBS98" s="672"/>
      <c r="CBT98" s="672"/>
      <c r="CBU98" s="672"/>
      <c r="CBV98" s="672"/>
      <c r="CBW98" s="672"/>
      <c r="CBX98" s="672"/>
      <c r="CBY98" s="672"/>
      <c r="CBZ98" s="672"/>
      <c r="CCA98" s="672"/>
      <c r="CCB98" s="672"/>
      <c r="CCC98" s="672"/>
      <c r="CCD98" s="672"/>
      <c r="CCE98" s="672"/>
      <c r="CCF98" s="672"/>
      <c r="CCG98" s="672"/>
      <c r="CCH98" s="672"/>
      <c r="CCI98" s="672"/>
      <c r="CCJ98" s="672"/>
      <c r="CCK98" s="672"/>
      <c r="CCL98" s="672"/>
      <c r="CCM98" s="672"/>
      <c r="CCN98" s="672"/>
      <c r="CCO98" s="672"/>
      <c r="CCP98" s="672"/>
      <c r="CCQ98" s="672"/>
      <c r="CCR98" s="672"/>
      <c r="CCS98" s="672"/>
      <c r="CCT98" s="672"/>
      <c r="CCU98" s="672"/>
      <c r="CCV98" s="672"/>
      <c r="CCW98" s="672"/>
      <c r="CCX98" s="672"/>
      <c r="CCY98" s="672"/>
      <c r="CCZ98" s="672"/>
      <c r="CDA98" s="672"/>
      <c r="CDB98" s="672"/>
      <c r="CDC98" s="672"/>
      <c r="CDD98" s="672"/>
      <c r="CDE98" s="672"/>
      <c r="CDF98" s="672"/>
      <c r="CDG98" s="672"/>
      <c r="CDH98" s="672"/>
      <c r="CDI98" s="672"/>
      <c r="CDJ98" s="672"/>
      <c r="CDK98" s="672"/>
      <c r="CDL98" s="672"/>
      <c r="CDM98" s="672"/>
      <c r="CDN98" s="672"/>
      <c r="CDO98" s="672"/>
      <c r="CDP98" s="672"/>
      <c r="CDQ98" s="672"/>
      <c r="CDR98" s="672"/>
      <c r="CDS98" s="672"/>
      <c r="CDT98" s="672"/>
      <c r="CDU98" s="672"/>
      <c r="CDV98" s="672"/>
      <c r="CDW98" s="672"/>
      <c r="CDX98" s="672"/>
      <c r="CDY98" s="672"/>
      <c r="CDZ98" s="672"/>
      <c r="CEA98" s="672"/>
      <c r="CEB98" s="672"/>
      <c r="CEC98" s="672"/>
      <c r="CED98" s="672"/>
      <c r="CEE98" s="672"/>
      <c r="CEF98" s="672"/>
      <c r="CEG98" s="672"/>
      <c r="CEH98" s="672"/>
      <c r="CEI98" s="672"/>
      <c r="CEJ98" s="672"/>
      <c r="CEK98" s="672"/>
      <c r="CEL98" s="672"/>
      <c r="CEM98" s="672"/>
      <c r="CEN98" s="672"/>
      <c r="CEO98" s="672"/>
      <c r="CEP98" s="672"/>
      <c r="CEQ98" s="672"/>
      <c r="CER98" s="672"/>
      <c r="CES98" s="672"/>
      <c r="CET98" s="672"/>
      <c r="CEU98" s="672"/>
      <c r="CEV98" s="672"/>
      <c r="CEW98" s="672"/>
      <c r="CEX98" s="672"/>
      <c r="CEY98" s="672"/>
      <c r="CEZ98" s="672"/>
      <c r="CFA98" s="672"/>
      <c r="CFB98" s="672"/>
      <c r="CFC98" s="672"/>
      <c r="CFD98" s="672"/>
      <c r="CFE98" s="672"/>
      <c r="CFF98" s="672"/>
      <c r="CFG98" s="672"/>
      <c r="CFH98" s="672"/>
      <c r="CFI98" s="672"/>
      <c r="CFJ98" s="672"/>
      <c r="CFK98" s="672"/>
      <c r="CFL98" s="672"/>
      <c r="CFM98" s="672"/>
      <c r="CFN98" s="672"/>
      <c r="CFO98" s="672"/>
      <c r="CFP98" s="672"/>
      <c r="CFQ98" s="672"/>
      <c r="CFR98" s="672"/>
      <c r="CFS98" s="672"/>
      <c r="CFT98" s="672"/>
      <c r="CFU98" s="672"/>
      <c r="CFV98" s="672"/>
      <c r="CFW98" s="672"/>
      <c r="CFX98" s="672"/>
      <c r="CFY98" s="672"/>
      <c r="CFZ98" s="672"/>
      <c r="CGA98" s="672"/>
      <c r="CGB98" s="672"/>
      <c r="CGC98" s="672"/>
      <c r="CGD98" s="672"/>
      <c r="CGE98" s="672"/>
      <c r="CGF98" s="672"/>
      <c r="CGG98" s="672"/>
      <c r="CGH98" s="672"/>
      <c r="CGI98" s="672"/>
      <c r="CGJ98" s="672"/>
      <c r="CGK98" s="672"/>
      <c r="CGL98" s="672"/>
      <c r="CGM98" s="672"/>
      <c r="CGN98" s="672"/>
      <c r="CGO98" s="672"/>
      <c r="CGP98" s="672"/>
      <c r="CGQ98" s="672"/>
      <c r="CGR98" s="672"/>
      <c r="CGS98" s="672"/>
      <c r="CGT98" s="672"/>
      <c r="CGU98" s="672"/>
      <c r="CGV98" s="672"/>
      <c r="CGW98" s="672"/>
      <c r="CGX98" s="672"/>
      <c r="CGY98" s="672"/>
      <c r="CGZ98" s="672"/>
      <c r="CHA98" s="672"/>
      <c r="CHB98" s="672"/>
      <c r="CHC98" s="672"/>
      <c r="CHD98" s="672"/>
      <c r="CHE98" s="672"/>
      <c r="CHF98" s="672"/>
      <c r="CHG98" s="672"/>
      <c r="CHH98" s="672"/>
      <c r="CHI98" s="672"/>
      <c r="CHJ98" s="672"/>
      <c r="CHK98" s="672"/>
      <c r="CHL98" s="672"/>
      <c r="CHM98" s="672"/>
      <c r="CHN98" s="672"/>
      <c r="CHO98" s="672"/>
      <c r="CHP98" s="672"/>
      <c r="CHQ98" s="672"/>
      <c r="CHR98" s="672"/>
      <c r="CHS98" s="672"/>
      <c r="CHT98" s="672"/>
      <c r="CHU98" s="672"/>
      <c r="CHV98" s="672"/>
      <c r="CHW98" s="672"/>
      <c r="CHX98" s="672"/>
      <c r="CHY98" s="672"/>
      <c r="CHZ98" s="672"/>
      <c r="CIA98" s="672"/>
      <c r="CIB98" s="672"/>
      <c r="CIC98" s="672"/>
      <c r="CID98" s="672"/>
      <c r="CIE98" s="672"/>
      <c r="CIF98" s="672"/>
      <c r="CIG98" s="672"/>
      <c r="CIH98" s="672"/>
      <c r="CII98" s="672"/>
      <c r="CIJ98" s="672"/>
      <c r="CIK98" s="672"/>
      <c r="CIL98" s="672"/>
      <c r="CIM98" s="672"/>
      <c r="CIN98" s="672"/>
      <c r="CIO98" s="672"/>
      <c r="CIP98" s="672"/>
      <c r="CIQ98" s="672"/>
      <c r="CIR98" s="672"/>
      <c r="CIS98" s="672"/>
      <c r="CIT98" s="672"/>
      <c r="CIU98" s="672"/>
      <c r="CIV98" s="672"/>
      <c r="CIW98" s="672"/>
      <c r="CIX98" s="672"/>
      <c r="CIY98" s="672"/>
      <c r="CIZ98" s="672"/>
      <c r="CJA98" s="672"/>
      <c r="CJB98" s="672"/>
      <c r="CJC98" s="672"/>
      <c r="CJD98" s="672"/>
      <c r="CJE98" s="672"/>
      <c r="CJF98" s="672"/>
      <c r="CJG98" s="672"/>
      <c r="CJH98" s="672"/>
      <c r="CJI98" s="672"/>
      <c r="CJJ98" s="672"/>
      <c r="CJK98" s="672"/>
      <c r="CJL98" s="672"/>
      <c r="CJM98" s="672"/>
      <c r="CJN98" s="672"/>
      <c r="CJO98" s="672"/>
      <c r="CJP98" s="672"/>
      <c r="CJQ98" s="672"/>
      <c r="CJR98" s="672"/>
      <c r="CJS98" s="672"/>
      <c r="CJT98" s="672"/>
      <c r="CJU98" s="672"/>
      <c r="CJV98" s="672"/>
      <c r="CJW98" s="672"/>
      <c r="CJX98" s="672"/>
      <c r="CJY98" s="672"/>
      <c r="CJZ98" s="672"/>
      <c r="CKA98" s="672"/>
      <c r="CKB98" s="672"/>
      <c r="CKC98" s="672"/>
      <c r="CKD98" s="672"/>
      <c r="CKE98" s="672"/>
      <c r="CKF98" s="672"/>
      <c r="CKG98" s="672"/>
      <c r="CKH98" s="672"/>
      <c r="CKI98" s="672"/>
      <c r="CKJ98" s="672"/>
      <c r="CKK98" s="672"/>
      <c r="CKL98" s="672"/>
      <c r="CKM98" s="672"/>
      <c r="CKN98" s="672"/>
      <c r="CKO98" s="672"/>
      <c r="CKP98" s="672"/>
      <c r="CKQ98" s="672"/>
      <c r="CKR98" s="672"/>
      <c r="CKS98" s="672"/>
      <c r="CKT98" s="672"/>
      <c r="CKU98" s="672"/>
      <c r="CKV98" s="672"/>
      <c r="CKW98" s="672"/>
      <c r="CKX98" s="672"/>
      <c r="CKY98" s="672"/>
      <c r="CKZ98" s="672"/>
      <c r="CLA98" s="672"/>
      <c r="CLB98" s="672"/>
      <c r="CLC98" s="672"/>
      <c r="CLD98" s="672"/>
      <c r="CLE98" s="672"/>
      <c r="CLF98" s="672"/>
      <c r="CLG98" s="672"/>
      <c r="CLH98" s="672"/>
      <c r="CLI98" s="672"/>
      <c r="CLJ98" s="672"/>
      <c r="CLK98" s="672"/>
      <c r="CLL98" s="672"/>
      <c r="CLM98" s="672"/>
      <c r="CLN98" s="672"/>
      <c r="CLO98" s="672"/>
      <c r="CLP98" s="672"/>
      <c r="CLQ98" s="672"/>
      <c r="CLR98" s="672"/>
      <c r="CLS98" s="672"/>
      <c r="CLT98" s="672"/>
      <c r="CLU98" s="672"/>
      <c r="CLV98" s="672"/>
      <c r="CLW98" s="672"/>
      <c r="CLX98" s="672"/>
      <c r="CLY98" s="672"/>
      <c r="CLZ98" s="672"/>
      <c r="CMA98" s="672"/>
      <c r="CMB98" s="672"/>
      <c r="CMC98" s="672"/>
      <c r="CMD98" s="672"/>
      <c r="CME98" s="672"/>
      <c r="CMF98" s="672"/>
      <c r="CMG98" s="672"/>
      <c r="CMH98" s="672"/>
      <c r="CMI98" s="672"/>
      <c r="CMJ98" s="672"/>
      <c r="CMK98" s="672"/>
      <c r="CML98" s="672"/>
      <c r="CMM98" s="672"/>
      <c r="CMN98" s="672"/>
      <c r="CMO98" s="672"/>
      <c r="CMP98" s="672"/>
      <c r="CMQ98" s="672"/>
      <c r="CMR98" s="672"/>
      <c r="CMS98" s="672"/>
      <c r="CMT98" s="672"/>
      <c r="CMU98" s="672"/>
      <c r="CMV98" s="672"/>
      <c r="CMW98" s="672"/>
      <c r="CMX98" s="672"/>
      <c r="CMY98" s="672"/>
      <c r="CMZ98" s="672"/>
      <c r="CNA98" s="672"/>
      <c r="CNB98" s="672"/>
      <c r="CNC98" s="672"/>
      <c r="CND98" s="672"/>
      <c r="CNE98" s="672"/>
      <c r="CNF98" s="672"/>
      <c r="CNG98" s="672"/>
      <c r="CNH98" s="672"/>
      <c r="CNI98" s="672"/>
      <c r="CNJ98" s="672"/>
      <c r="CNK98" s="672"/>
      <c r="CNL98" s="672"/>
      <c r="CNM98" s="672"/>
      <c r="CNN98" s="672"/>
      <c r="CNO98" s="672"/>
      <c r="CNP98" s="672"/>
      <c r="CNQ98" s="672"/>
      <c r="CNR98" s="672"/>
      <c r="CNS98" s="672"/>
      <c r="CNT98" s="672"/>
      <c r="CNU98" s="672"/>
      <c r="CNV98" s="672"/>
      <c r="CNW98" s="672"/>
      <c r="CNX98" s="672"/>
    </row>
    <row r="99" spans="1:2416" s="677" customFormat="1" ht="54" customHeight="1" outlineLevel="1" thickTop="1" thickBot="1" x14ac:dyDescent="0.3">
      <c r="A99" s="386"/>
      <c r="B99" s="678" t="s">
        <v>1134</v>
      </c>
      <c r="C99" s="622" t="s">
        <v>421</v>
      </c>
      <c r="D99" s="913" t="s">
        <v>1148</v>
      </c>
      <c r="E99" s="913"/>
      <c r="F99" s="913"/>
      <c r="G99" s="913"/>
      <c r="H99" s="913"/>
      <c r="I99" s="913"/>
      <c r="J99" s="913"/>
      <c r="K99" s="913"/>
      <c r="L99" s="913"/>
      <c r="M99" s="913"/>
      <c r="N99" s="649"/>
      <c r="O99" s="650"/>
      <c r="P99" s="650"/>
      <c r="Q99" s="650"/>
      <c r="R99" s="650"/>
      <c r="S99" s="658"/>
      <c r="T99" s="651"/>
      <c r="U99" s="660"/>
      <c r="V99" s="661"/>
      <c r="W99" s="676"/>
      <c r="X99" s="386"/>
      <c r="Y99" s="386"/>
      <c r="Z99" s="386"/>
      <c r="AA99" s="386"/>
      <c r="AB99" s="386"/>
      <c r="AC99" s="386"/>
      <c r="AD99" s="386"/>
      <c r="AE99" s="386"/>
      <c r="AF99" s="386"/>
      <c r="AG99" s="386"/>
      <c r="AH99" s="386"/>
      <c r="AI99" s="386"/>
      <c r="AJ99" s="386"/>
      <c r="AK99" s="386"/>
      <c r="AL99" s="386"/>
      <c r="AM99" s="386"/>
      <c r="AN99" s="386"/>
      <c r="AO99" s="386"/>
      <c r="AP99" s="386"/>
      <c r="AQ99" s="386"/>
      <c r="AR99" s="386"/>
    </row>
    <row r="100" spans="1:2416" s="677" customFormat="1" ht="46.5" customHeight="1" outlineLevel="1" thickTop="1" thickBot="1" x14ac:dyDescent="0.3">
      <c r="A100" s="386"/>
      <c r="B100" s="678" t="s">
        <v>974</v>
      </c>
      <c r="C100" s="622" t="s">
        <v>1038</v>
      </c>
      <c r="D100" s="891" t="s">
        <v>1188</v>
      </c>
      <c r="E100" s="892"/>
      <c r="F100" s="892"/>
      <c r="G100" s="893"/>
      <c r="H100" s="893"/>
      <c r="I100" s="892"/>
      <c r="J100" s="646" t="s">
        <v>1253</v>
      </c>
      <c r="K100" s="936" t="s">
        <v>1008</v>
      </c>
      <c r="L100" s="937"/>
      <c r="M100" s="627" t="s">
        <v>1189</v>
      </c>
      <c r="N100" s="649">
        <v>84</v>
      </c>
      <c r="O100" s="650">
        <v>85</v>
      </c>
      <c r="P100" s="650">
        <v>86</v>
      </c>
      <c r="Q100" s="650">
        <v>87</v>
      </c>
      <c r="R100" s="650">
        <v>88</v>
      </c>
      <c r="S100" s="649">
        <v>88</v>
      </c>
      <c r="T100" s="651" t="s">
        <v>1101</v>
      </c>
      <c r="U100" s="660"/>
      <c r="V100" s="661"/>
      <c r="W100" s="676"/>
      <c r="X100" s="386"/>
      <c r="Y100" s="386"/>
      <c r="Z100" s="386"/>
      <c r="AA100" s="386"/>
      <c r="AB100" s="386"/>
      <c r="AC100" s="386"/>
      <c r="AD100" s="386"/>
      <c r="AE100" s="386"/>
      <c r="AF100" s="386"/>
      <c r="AG100" s="386"/>
      <c r="AH100" s="386"/>
      <c r="AI100" s="386"/>
      <c r="AJ100" s="386"/>
      <c r="AK100" s="386"/>
      <c r="AL100" s="386"/>
      <c r="AM100" s="386"/>
      <c r="AN100" s="386"/>
      <c r="AO100" s="386"/>
      <c r="AP100" s="386"/>
      <c r="AQ100" s="386"/>
      <c r="AR100" s="386"/>
    </row>
    <row r="101" spans="1:2416" s="681" customFormat="1" ht="45" customHeight="1" outlineLevel="2" thickTop="1" thickBot="1" x14ac:dyDescent="0.3">
      <c r="A101" s="386"/>
      <c r="B101" s="923" t="s">
        <v>1022</v>
      </c>
      <c r="C101" s="858" t="s">
        <v>766</v>
      </c>
      <c r="D101" s="995" t="s">
        <v>1143</v>
      </c>
      <c r="E101" s="996"/>
      <c r="F101" s="940" t="s">
        <v>1007</v>
      </c>
      <c r="G101" s="894" t="s">
        <v>1276</v>
      </c>
      <c r="H101" s="895"/>
      <c r="I101" s="914" t="s">
        <v>1967</v>
      </c>
      <c r="J101" s="915"/>
      <c r="K101" s="915"/>
      <c r="L101" s="916"/>
      <c r="M101" s="603" t="s">
        <v>465</v>
      </c>
      <c r="N101" s="652">
        <v>100</v>
      </c>
      <c r="O101" s="653">
        <v>100</v>
      </c>
      <c r="P101" s="653">
        <v>100</v>
      </c>
      <c r="Q101" s="653">
        <v>100</v>
      </c>
      <c r="R101" s="653">
        <v>100</v>
      </c>
      <c r="S101" s="652">
        <v>100</v>
      </c>
      <c r="T101" s="752" t="s">
        <v>1101</v>
      </c>
      <c r="U101" s="664"/>
      <c r="V101" s="665"/>
      <c r="W101" s="684"/>
      <c r="X101" s="386"/>
      <c r="Y101" s="386"/>
      <c r="Z101" s="386"/>
      <c r="AA101" s="386"/>
      <c r="AB101" s="386"/>
      <c r="AC101" s="386"/>
      <c r="AD101" s="386"/>
      <c r="AE101" s="386"/>
      <c r="AF101" s="386"/>
      <c r="AG101" s="386"/>
      <c r="AH101" s="386"/>
      <c r="AI101" s="386"/>
      <c r="AJ101" s="386"/>
      <c r="AK101" s="386"/>
      <c r="AL101" s="386"/>
      <c r="AM101" s="685"/>
      <c r="AO101" s="682"/>
      <c r="AP101" s="682"/>
      <c r="AQ101" s="682"/>
      <c r="AR101" s="682"/>
      <c r="AS101" s="682"/>
    </row>
    <row r="102" spans="1:2416" s="681" customFormat="1" ht="54" customHeight="1" outlineLevel="2" thickTop="1" thickBot="1" x14ac:dyDescent="0.3">
      <c r="A102" s="386"/>
      <c r="B102" s="924"/>
      <c r="C102" s="859"/>
      <c r="D102" s="862"/>
      <c r="E102" s="863"/>
      <c r="F102" s="918"/>
      <c r="G102" s="864" t="s">
        <v>1277</v>
      </c>
      <c r="H102" s="865"/>
      <c r="I102" s="914" t="s">
        <v>1933</v>
      </c>
      <c r="J102" s="915"/>
      <c r="K102" s="915"/>
      <c r="L102" s="916"/>
      <c r="M102" s="603" t="s">
        <v>1426</v>
      </c>
      <c r="N102" s="652">
        <v>100</v>
      </c>
      <c r="O102" s="653">
        <v>100</v>
      </c>
      <c r="P102" s="653">
        <v>100</v>
      </c>
      <c r="Q102" s="653">
        <v>100</v>
      </c>
      <c r="R102" s="653">
        <v>100</v>
      </c>
      <c r="S102" s="652">
        <v>100</v>
      </c>
      <c r="T102" s="752" t="s">
        <v>1101</v>
      </c>
      <c r="U102" s="664"/>
      <c r="V102" s="665"/>
      <c r="W102" s="684"/>
      <c r="X102" s="386"/>
      <c r="Y102" s="386"/>
      <c r="Z102" s="386"/>
      <c r="AA102" s="386"/>
      <c r="AB102" s="386"/>
      <c r="AC102" s="386"/>
      <c r="AD102" s="386"/>
      <c r="AE102" s="386"/>
      <c r="AF102" s="386"/>
      <c r="AG102" s="386"/>
      <c r="AH102" s="386"/>
      <c r="AI102" s="386"/>
      <c r="AJ102" s="386"/>
      <c r="AK102" s="386"/>
      <c r="AL102" s="386"/>
      <c r="AM102" s="685"/>
      <c r="AO102" s="682"/>
      <c r="AP102" s="682"/>
      <c r="AQ102" s="682"/>
      <c r="AR102" s="682"/>
      <c r="AS102" s="682"/>
    </row>
    <row r="103" spans="1:2416" s="681" customFormat="1" ht="35.25" customHeight="1" outlineLevel="3" thickTop="1" thickBot="1" x14ac:dyDescent="0.3">
      <c r="A103" s="386"/>
      <c r="B103" s="460" t="s">
        <v>990</v>
      </c>
      <c r="C103" s="637" t="s">
        <v>328</v>
      </c>
      <c r="D103" s="875" t="s">
        <v>2017</v>
      </c>
      <c r="E103" s="876"/>
      <c r="F103" s="876"/>
      <c r="G103" s="876"/>
      <c r="H103" s="876"/>
      <c r="I103" s="876"/>
      <c r="J103" s="876"/>
      <c r="K103" s="876"/>
      <c r="L103" s="877"/>
      <c r="M103" s="602" t="s">
        <v>465</v>
      </c>
      <c r="N103" s="654" t="s">
        <v>128</v>
      </c>
      <c r="O103" s="655">
        <v>100</v>
      </c>
      <c r="P103" s="655">
        <v>100</v>
      </c>
      <c r="Q103" s="655">
        <v>100</v>
      </c>
      <c r="R103" s="655">
        <v>100</v>
      </c>
      <c r="S103" s="656">
        <v>100</v>
      </c>
      <c r="T103" s="657" t="s">
        <v>1101</v>
      </c>
      <c r="U103" s="662"/>
      <c r="V103" s="663"/>
      <c r="W103" s="686"/>
      <c r="X103" s="386"/>
      <c r="Y103" s="386"/>
      <c r="Z103" s="386"/>
      <c r="AA103" s="386"/>
      <c r="AB103" s="386"/>
      <c r="AC103" s="386"/>
      <c r="AD103" s="386"/>
      <c r="AE103" s="386"/>
      <c r="AF103" s="386"/>
      <c r="AG103" s="386"/>
      <c r="AH103" s="386"/>
      <c r="AI103" s="386"/>
      <c r="AJ103" s="682"/>
      <c r="AK103" s="682"/>
      <c r="AL103" s="682"/>
      <c r="AM103" s="683"/>
      <c r="AO103" s="687"/>
      <c r="AP103" s="688"/>
      <c r="AQ103" s="688"/>
      <c r="AR103" s="688"/>
      <c r="AS103" s="688"/>
    </row>
    <row r="104" spans="1:2416" s="681" customFormat="1" ht="35.25" customHeight="1" outlineLevel="3" thickTop="1" thickBot="1" x14ac:dyDescent="0.3">
      <c r="A104" s="386"/>
      <c r="B104" s="460" t="s">
        <v>990</v>
      </c>
      <c r="C104" s="637" t="s">
        <v>330</v>
      </c>
      <c r="D104" s="875" t="s">
        <v>2018</v>
      </c>
      <c r="E104" s="876"/>
      <c r="F104" s="876"/>
      <c r="G104" s="876"/>
      <c r="H104" s="876"/>
      <c r="I104" s="876"/>
      <c r="J104" s="876"/>
      <c r="K104" s="876"/>
      <c r="L104" s="877"/>
      <c r="M104" s="602" t="s">
        <v>465</v>
      </c>
      <c r="N104" s="654" t="s">
        <v>128</v>
      </c>
      <c r="O104" s="655">
        <v>100</v>
      </c>
      <c r="P104" s="655">
        <v>100</v>
      </c>
      <c r="Q104" s="655">
        <v>100</v>
      </c>
      <c r="R104" s="655">
        <v>100</v>
      </c>
      <c r="S104" s="656">
        <v>100</v>
      </c>
      <c r="T104" s="657" t="s">
        <v>1101</v>
      </c>
      <c r="U104" s="662"/>
      <c r="V104" s="663"/>
      <c r="W104" s="686"/>
      <c r="X104" s="386"/>
      <c r="Y104" s="386"/>
      <c r="Z104" s="386"/>
      <c r="AA104" s="386"/>
      <c r="AB104" s="386"/>
      <c r="AC104" s="386"/>
      <c r="AD104" s="386"/>
      <c r="AE104" s="386"/>
      <c r="AF104" s="386"/>
      <c r="AG104" s="386"/>
      <c r="AH104" s="386"/>
      <c r="AI104" s="386"/>
      <c r="AJ104" s="682"/>
      <c r="AK104" s="682"/>
      <c r="AL104" s="682"/>
      <c r="AM104" s="683"/>
      <c r="AO104" s="687"/>
      <c r="AP104" s="688"/>
      <c r="AQ104" s="688"/>
      <c r="AR104" s="688"/>
      <c r="AS104" s="688"/>
    </row>
    <row r="105" spans="1:2416" s="681" customFormat="1" ht="35.25" customHeight="1" outlineLevel="3" thickTop="1" thickBot="1" x14ac:dyDescent="0.3">
      <c r="A105" s="386"/>
      <c r="B105" s="460" t="s">
        <v>990</v>
      </c>
      <c r="C105" s="637" t="s">
        <v>717</v>
      </c>
      <c r="D105" s="875" t="s">
        <v>1241</v>
      </c>
      <c r="E105" s="876"/>
      <c r="F105" s="876"/>
      <c r="G105" s="876"/>
      <c r="H105" s="876"/>
      <c r="I105" s="876"/>
      <c r="J105" s="876"/>
      <c r="K105" s="876"/>
      <c r="L105" s="877"/>
      <c r="M105" s="602" t="s">
        <v>465</v>
      </c>
      <c r="N105" s="654" t="s">
        <v>128</v>
      </c>
      <c r="O105" s="655">
        <v>100</v>
      </c>
      <c r="P105" s="655">
        <v>2</v>
      </c>
      <c r="Q105" s="655">
        <v>2</v>
      </c>
      <c r="R105" s="655">
        <v>2</v>
      </c>
      <c r="S105" s="656">
        <v>6</v>
      </c>
      <c r="T105" s="657" t="s">
        <v>32</v>
      </c>
      <c r="U105" s="662"/>
      <c r="V105" s="663"/>
      <c r="W105" s="686"/>
      <c r="X105" s="386"/>
      <c r="Y105" s="386"/>
      <c r="Z105" s="386"/>
      <c r="AA105" s="386"/>
      <c r="AB105" s="386"/>
      <c r="AC105" s="386"/>
      <c r="AD105" s="386"/>
      <c r="AE105" s="386"/>
      <c r="AF105" s="386"/>
      <c r="AG105" s="386"/>
      <c r="AH105" s="386"/>
      <c r="AI105" s="386"/>
      <c r="AJ105" s="682"/>
      <c r="AK105" s="682"/>
      <c r="AL105" s="682"/>
      <c r="AM105" s="683"/>
      <c r="AO105" s="687"/>
      <c r="AP105" s="688"/>
      <c r="AQ105" s="688"/>
      <c r="AR105" s="688"/>
      <c r="AS105" s="688"/>
    </row>
    <row r="106" spans="1:2416" s="681" customFormat="1" ht="35.25" customHeight="1" outlineLevel="3" thickTop="1" thickBot="1" x14ac:dyDescent="0.3">
      <c r="A106" s="386"/>
      <c r="B106" s="460" t="s">
        <v>990</v>
      </c>
      <c r="C106" s="637" t="s">
        <v>480</v>
      </c>
      <c r="D106" s="875" t="s">
        <v>1242</v>
      </c>
      <c r="E106" s="876"/>
      <c r="F106" s="876"/>
      <c r="G106" s="876"/>
      <c r="H106" s="876"/>
      <c r="I106" s="876"/>
      <c r="J106" s="876"/>
      <c r="K106" s="876"/>
      <c r="L106" s="877"/>
      <c r="M106" s="602" t="s">
        <v>465</v>
      </c>
      <c r="N106" s="654" t="s">
        <v>128</v>
      </c>
      <c r="O106" s="655">
        <v>1</v>
      </c>
      <c r="P106" s="655"/>
      <c r="Q106" s="655"/>
      <c r="R106" s="655"/>
      <c r="S106" s="656">
        <v>1</v>
      </c>
      <c r="T106" s="657" t="s">
        <v>1243</v>
      </c>
      <c r="U106" s="662"/>
      <c r="V106" s="663"/>
      <c r="W106" s="686"/>
      <c r="X106" s="386"/>
      <c r="Y106" s="386"/>
      <c r="Z106" s="386"/>
      <c r="AA106" s="386"/>
      <c r="AB106" s="386"/>
      <c r="AC106" s="386"/>
      <c r="AD106" s="386"/>
      <c r="AE106" s="386"/>
      <c r="AF106" s="386"/>
      <c r="AG106" s="386"/>
      <c r="AH106" s="386"/>
      <c r="AI106" s="386"/>
      <c r="AJ106" s="682"/>
      <c r="AK106" s="682"/>
      <c r="AL106" s="682"/>
      <c r="AM106" s="683"/>
      <c r="AO106" s="687"/>
      <c r="AP106" s="688"/>
      <c r="AQ106" s="688"/>
      <c r="AR106" s="688"/>
      <c r="AS106" s="688"/>
    </row>
    <row r="107" spans="1:2416" s="681" customFormat="1" ht="38.25" customHeight="1" outlineLevel="3" thickTop="1" thickBot="1" x14ac:dyDescent="0.3">
      <c r="A107" s="386"/>
      <c r="B107" s="460" t="s">
        <v>990</v>
      </c>
      <c r="C107" s="637" t="s">
        <v>256</v>
      </c>
      <c r="D107" s="875" t="s">
        <v>1244</v>
      </c>
      <c r="E107" s="876"/>
      <c r="F107" s="876"/>
      <c r="G107" s="876"/>
      <c r="H107" s="876"/>
      <c r="I107" s="876"/>
      <c r="J107" s="876"/>
      <c r="K107" s="876"/>
      <c r="L107" s="877"/>
      <c r="M107" s="602" t="s">
        <v>465</v>
      </c>
      <c r="N107" s="654" t="s">
        <v>128</v>
      </c>
      <c r="O107" s="655">
        <v>1</v>
      </c>
      <c r="P107" s="655">
        <v>1</v>
      </c>
      <c r="Q107" s="655">
        <v>1</v>
      </c>
      <c r="R107" s="655">
        <v>1</v>
      </c>
      <c r="S107" s="656">
        <v>4</v>
      </c>
      <c r="T107" s="657" t="s">
        <v>1243</v>
      </c>
      <c r="U107" s="662"/>
      <c r="V107" s="663"/>
      <c r="W107" s="686"/>
      <c r="X107" s="386"/>
      <c r="Y107" s="386"/>
      <c r="Z107" s="386"/>
      <c r="AA107" s="386"/>
      <c r="AB107" s="386"/>
      <c r="AC107" s="386"/>
      <c r="AD107" s="386"/>
      <c r="AE107" s="386"/>
      <c r="AF107" s="386"/>
      <c r="AG107" s="386"/>
      <c r="AH107" s="386"/>
      <c r="AI107" s="386"/>
      <c r="AJ107" s="682"/>
      <c r="AK107" s="682"/>
      <c r="AL107" s="682"/>
      <c r="AM107" s="683"/>
      <c r="AO107" s="687"/>
      <c r="AP107" s="688"/>
      <c r="AQ107" s="688"/>
      <c r="AR107" s="688"/>
      <c r="AS107" s="688"/>
    </row>
    <row r="108" spans="1:2416" s="681" customFormat="1" ht="51.75" customHeight="1" outlineLevel="3" thickTop="1" thickBot="1" x14ac:dyDescent="0.3">
      <c r="A108" s="386"/>
      <c r="B108" s="460" t="s">
        <v>990</v>
      </c>
      <c r="C108" s="637" t="s">
        <v>668</v>
      </c>
      <c r="D108" s="875" t="s">
        <v>2019</v>
      </c>
      <c r="E108" s="876"/>
      <c r="F108" s="876"/>
      <c r="G108" s="876"/>
      <c r="H108" s="876"/>
      <c r="I108" s="876"/>
      <c r="J108" s="876"/>
      <c r="K108" s="876"/>
      <c r="L108" s="877"/>
      <c r="M108" s="602" t="s">
        <v>465</v>
      </c>
      <c r="N108" s="654" t="s">
        <v>128</v>
      </c>
      <c r="O108" s="655">
        <v>1</v>
      </c>
      <c r="P108" s="655">
        <v>1</v>
      </c>
      <c r="Q108" s="655">
        <v>1</v>
      </c>
      <c r="R108" s="655">
        <v>1</v>
      </c>
      <c r="S108" s="656">
        <v>4</v>
      </c>
      <c r="T108" s="657" t="s">
        <v>1243</v>
      </c>
      <c r="U108" s="662"/>
      <c r="V108" s="663"/>
      <c r="W108" s="686"/>
      <c r="X108" s="386"/>
      <c r="Y108" s="386"/>
      <c r="Z108" s="386"/>
      <c r="AA108" s="386"/>
      <c r="AB108" s="386"/>
      <c r="AC108" s="386"/>
      <c r="AD108" s="386"/>
      <c r="AE108" s="386"/>
      <c r="AF108" s="386"/>
      <c r="AG108" s="386"/>
      <c r="AH108" s="386"/>
      <c r="AI108" s="386"/>
      <c r="AJ108" s="682"/>
      <c r="AK108" s="682"/>
      <c r="AL108" s="682"/>
      <c r="AM108" s="683"/>
      <c r="AO108" s="687"/>
      <c r="AP108" s="688"/>
      <c r="AQ108" s="688"/>
      <c r="AR108" s="688"/>
      <c r="AS108" s="688"/>
    </row>
    <row r="109" spans="1:2416" s="681" customFormat="1" ht="35.25" customHeight="1" outlineLevel="3" thickTop="1" thickBot="1" x14ac:dyDescent="0.3">
      <c r="A109" s="386"/>
      <c r="B109" s="460" t="s">
        <v>990</v>
      </c>
      <c r="C109" s="637" t="s">
        <v>190</v>
      </c>
      <c r="D109" s="875" t="s">
        <v>1989</v>
      </c>
      <c r="E109" s="876"/>
      <c r="F109" s="876"/>
      <c r="G109" s="876"/>
      <c r="H109" s="876"/>
      <c r="I109" s="876"/>
      <c r="J109" s="876"/>
      <c r="K109" s="876"/>
      <c r="L109" s="877"/>
      <c r="M109" s="602" t="s">
        <v>465</v>
      </c>
      <c r="N109" s="654" t="s">
        <v>128</v>
      </c>
      <c r="O109" s="655">
        <v>1</v>
      </c>
      <c r="P109" s="655"/>
      <c r="Q109" s="655"/>
      <c r="R109" s="655"/>
      <c r="S109" s="656">
        <v>4</v>
      </c>
      <c r="T109" s="657" t="s">
        <v>1243</v>
      </c>
      <c r="U109" s="662"/>
      <c r="V109" s="663"/>
      <c r="W109" s="686"/>
      <c r="X109" s="386"/>
      <c r="Y109" s="386"/>
      <c r="Z109" s="386"/>
      <c r="AA109" s="386"/>
      <c r="AB109" s="386"/>
      <c r="AC109" s="386"/>
      <c r="AD109" s="386"/>
      <c r="AE109" s="386"/>
      <c r="AF109" s="386"/>
      <c r="AG109" s="386"/>
      <c r="AH109" s="386"/>
      <c r="AI109" s="386"/>
      <c r="AJ109" s="682"/>
      <c r="AK109" s="682"/>
      <c r="AL109" s="682"/>
      <c r="AM109" s="683"/>
      <c r="AO109" s="687"/>
      <c r="AP109" s="688"/>
      <c r="AQ109" s="688"/>
      <c r="AR109" s="688"/>
      <c r="AS109" s="688"/>
    </row>
    <row r="110" spans="1:2416" s="681" customFormat="1" ht="38.25" customHeight="1" outlineLevel="3" thickTop="1" thickBot="1" x14ac:dyDescent="0.3">
      <c r="A110" s="386"/>
      <c r="B110" s="460" t="s">
        <v>990</v>
      </c>
      <c r="C110" s="637" t="s">
        <v>487</v>
      </c>
      <c r="D110" s="875" t="s">
        <v>1990</v>
      </c>
      <c r="E110" s="876"/>
      <c r="F110" s="876"/>
      <c r="G110" s="876"/>
      <c r="H110" s="876"/>
      <c r="I110" s="876"/>
      <c r="J110" s="876"/>
      <c r="K110" s="876"/>
      <c r="L110" s="877"/>
      <c r="M110" s="602" t="s">
        <v>465</v>
      </c>
      <c r="N110" s="654" t="s">
        <v>128</v>
      </c>
      <c r="O110" s="655">
        <v>100</v>
      </c>
      <c r="P110" s="655"/>
      <c r="Q110" s="655"/>
      <c r="R110" s="655"/>
      <c r="S110" s="656">
        <v>100</v>
      </c>
      <c r="T110" s="657" t="s">
        <v>1101</v>
      </c>
      <c r="U110" s="662"/>
      <c r="V110" s="663"/>
      <c r="W110" s="686"/>
      <c r="X110" s="386"/>
      <c r="Y110" s="386"/>
      <c r="Z110" s="386"/>
      <c r="AA110" s="386"/>
      <c r="AB110" s="386"/>
      <c r="AC110" s="386"/>
      <c r="AD110" s="386"/>
      <c r="AE110" s="386"/>
      <c r="AF110" s="386"/>
      <c r="AG110" s="386"/>
      <c r="AH110" s="386"/>
      <c r="AI110" s="386"/>
      <c r="AJ110" s="682"/>
      <c r="AK110" s="682"/>
      <c r="AL110" s="682"/>
      <c r="AM110" s="683"/>
      <c r="AO110" s="687"/>
      <c r="AP110" s="688"/>
      <c r="AQ110" s="688"/>
      <c r="AR110" s="688"/>
      <c r="AS110" s="688"/>
    </row>
    <row r="111" spans="1:2416" s="681" customFormat="1" ht="35.25" customHeight="1" outlineLevel="3" thickTop="1" thickBot="1" x14ac:dyDescent="0.3">
      <c r="A111" s="386"/>
      <c r="B111" s="460" t="s">
        <v>990</v>
      </c>
      <c r="C111" s="637" t="s">
        <v>350</v>
      </c>
      <c r="D111" s="875" t="s">
        <v>1991</v>
      </c>
      <c r="E111" s="876"/>
      <c r="F111" s="876"/>
      <c r="G111" s="876"/>
      <c r="H111" s="876"/>
      <c r="I111" s="876"/>
      <c r="J111" s="876"/>
      <c r="K111" s="876"/>
      <c r="L111" s="877"/>
      <c r="M111" s="602" t="s">
        <v>465</v>
      </c>
      <c r="N111" s="654" t="s">
        <v>128</v>
      </c>
      <c r="O111" s="655">
        <v>1</v>
      </c>
      <c r="P111" s="655">
        <v>1</v>
      </c>
      <c r="Q111" s="655">
        <v>1</v>
      </c>
      <c r="R111" s="655">
        <v>1</v>
      </c>
      <c r="S111" s="656">
        <v>4</v>
      </c>
      <c r="T111" s="657" t="s">
        <v>1243</v>
      </c>
      <c r="U111" s="662"/>
      <c r="V111" s="663"/>
      <c r="W111" s="686"/>
      <c r="X111" s="386"/>
      <c r="Y111" s="386"/>
      <c r="Z111" s="386"/>
      <c r="AA111" s="386"/>
      <c r="AB111" s="386"/>
      <c r="AC111" s="386"/>
      <c r="AD111" s="386"/>
      <c r="AE111" s="386"/>
      <c r="AF111" s="386"/>
      <c r="AG111" s="386"/>
      <c r="AH111" s="386"/>
      <c r="AI111" s="386"/>
      <c r="AJ111" s="682"/>
      <c r="AK111" s="682"/>
      <c r="AL111" s="682"/>
      <c r="AM111" s="683"/>
      <c r="AO111" s="687"/>
      <c r="AP111" s="688"/>
      <c r="AQ111" s="688"/>
      <c r="AR111" s="688"/>
      <c r="AS111" s="688"/>
    </row>
    <row r="112" spans="1:2416" s="681" customFormat="1" ht="40.5" customHeight="1" outlineLevel="3" thickTop="1" thickBot="1" x14ac:dyDescent="0.3">
      <c r="A112" s="386"/>
      <c r="B112" s="460" t="s">
        <v>990</v>
      </c>
      <c r="C112" s="637" t="s">
        <v>372</v>
      </c>
      <c r="D112" s="875" t="s">
        <v>2043</v>
      </c>
      <c r="E112" s="876"/>
      <c r="F112" s="876"/>
      <c r="G112" s="876"/>
      <c r="H112" s="876"/>
      <c r="I112" s="876"/>
      <c r="J112" s="876"/>
      <c r="K112" s="876"/>
      <c r="L112" s="877"/>
      <c r="M112" s="602" t="s">
        <v>465</v>
      </c>
      <c r="N112" s="654" t="s">
        <v>128</v>
      </c>
      <c r="O112" s="655">
        <v>1</v>
      </c>
      <c r="P112" s="655">
        <v>1</v>
      </c>
      <c r="Q112" s="655">
        <v>1</v>
      </c>
      <c r="R112" s="655">
        <v>1</v>
      </c>
      <c r="S112" s="656">
        <v>4</v>
      </c>
      <c r="T112" s="657" t="s">
        <v>1243</v>
      </c>
      <c r="U112" s="662"/>
      <c r="V112" s="663"/>
      <c r="W112" s="686"/>
      <c r="X112" s="386"/>
      <c r="Y112" s="386"/>
      <c r="Z112" s="386"/>
      <c r="AA112" s="386"/>
      <c r="AB112" s="386"/>
      <c r="AC112" s="386"/>
      <c r="AD112" s="386"/>
      <c r="AE112" s="386"/>
      <c r="AF112" s="386"/>
      <c r="AG112" s="386"/>
      <c r="AH112" s="386"/>
      <c r="AI112" s="386"/>
      <c r="AJ112" s="682"/>
      <c r="AK112" s="682"/>
      <c r="AL112" s="682"/>
      <c r="AM112" s="683"/>
      <c r="AO112" s="687"/>
      <c r="AP112" s="688"/>
      <c r="AQ112" s="688"/>
      <c r="AR112" s="688"/>
      <c r="AS112" s="688"/>
    </row>
    <row r="113" spans="1:45" s="681" customFormat="1" ht="40.5" customHeight="1" outlineLevel="3" thickTop="1" thickBot="1" x14ac:dyDescent="0.3">
      <c r="A113" s="386"/>
      <c r="B113" s="460" t="s">
        <v>990</v>
      </c>
      <c r="C113" s="637" t="s">
        <v>659</v>
      </c>
      <c r="D113" s="875" t="s">
        <v>2020</v>
      </c>
      <c r="E113" s="876"/>
      <c r="F113" s="876"/>
      <c r="G113" s="876"/>
      <c r="H113" s="876"/>
      <c r="I113" s="876"/>
      <c r="J113" s="876"/>
      <c r="K113" s="876"/>
      <c r="L113" s="877"/>
      <c r="M113" s="602" t="s">
        <v>465</v>
      </c>
      <c r="N113" s="654" t="s">
        <v>128</v>
      </c>
      <c r="O113" s="655">
        <v>19</v>
      </c>
      <c r="P113" s="655">
        <v>9</v>
      </c>
      <c r="Q113" s="655">
        <v>44</v>
      </c>
      <c r="R113" s="655">
        <v>45</v>
      </c>
      <c r="S113" s="656">
        <v>117</v>
      </c>
      <c r="T113" s="657" t="s">
        <v>1101</v>
      </c>
      <c r="U113" s="662"/>
      <c r="V113" s="663"/>
      <c r="W113" s="686"/>
      <c r="X113" s="386"/>
      <c r="Y113" s="386"/>
      <c r="Z113" s="386"/>
      <c r="AA113" s="386"/>
      <c r="AB113" s="386"/>
      <c r="AC113" s="386"/>
      <c r="AD113" s="386"/>
      <c r="AE113" s="386"/>
      <c r="AF113" s="386"/>
      <c r="AG113" s="386"/>
      <c r="AH113" s="386"/>
      <c r="AI113" s="386"/>
      <c r="AJ113" s="682"/>
      <c r="AK113" s="682"/>
      <c r="AL113" s="682"/>
      <c r="AM113" s="683"/>
      <c r="AO113" s="687"/>
      <c r="AP113" s="688"/>
      <c r="AQ113" s="688"/>
      <c r="AR113" s="688"/>
      <c r="AS113" s="688"/>
    </row>
    <row r="114" spans="1:45" s="681" customFormat="1" ht="35.25" customHeight="1" outlineLevel="3" thickTop="1" thickBot="1" x14ac:dyDescent="0.3">
      <c r="A114" s="386"/>
      <c r="B114" s="460" t="s">
        <v>990</v>
      </c>
      <c r="C114" s="637" t="s">
        <v>502</v>
      </c>
      <c r="D114" s="890" t="s">
        <v>1970</v>
      </c>
      <c r="E114" s="873"/>
      <c r="F114" s="873"/>
      <c r="G114" s="873"/>
      <c r="H114" s="873"/>
      <c r="I114" s="873"/>
      <c r="J114" s="873"/>
      <c r="K114" s="873"/>
      <c r="L114" s="874"/>
      <c r="M114" s="602" t="s">
        <v>1426</v>
      </c>
      <c r="N114" s="654" t="s">
        <v>128</v>
      </c>
      <c r="O114" s="655">
        <v>5</v>
      </c>
      <c r="P114" s="746">
        <v>1</v>
      </c>
      <c r="Q114" s="655"/>
      <c r="R114" s="655"/>
      <c r="S114" s="656">
        <v>5</v>
      </c>
      <c r="T114" s="657" t="s">
        <v>32</v>
      </c>
      <c r="U114" s="662"/>
      <c r="V114" s="663"/>
      <c r="W114" s="686"/>
      <c r="X114" s="386"/>
      <c r="Y114" s="386"/>
      <c r="Z114" s="386"/>
      <c r="AA114" s="386"/>
      <c r="AB114" s="386"/>
      <c r="AC114" s="386"/>
      <c r="AD114" s="386"/>
      <c r="AE114" s="386"/>
      <c r="AF114" s="386"/>
      <c r="AG114" s="386"/>
      <c r="AH114" s="386"/>
      <c r="AI114" s="386"/>
      <c r="AJ114" s="682"/>
      <c r="AK114" s="682"/>
      <c r="AL114" s="682"/>
      <c r="AM114" s="683"/>
      <c r="AO114" s="687"/>
      <c r="AP114" s="688"/>
      <c r="AQ114" s="688"/>
      <c r="AR114" s="688"/>
      <c r="AS114" s="688"/>
    </row>
    <row r="115" spans="1:45" s="681" customFormat="1" ht="40.5" customHeight="1" outlineLevel="3" thickTop="1" thickBot="1" x14ac:dyDescent="0.3">
      <c r="A115" s="386"/>
      <c r="B115" s="460" t="s">
        <v>990</v>
      </c>
      <c r="C115" s="637" t="s">
        <v>1511</v>
      </c>
      <c r="D115" s="890" t="s">
        <v>1599</v>
      </c>
      <c r="E115" s="873"/>
      <c r="F115" s="873"/>
      <c r="G115" s="873"/>
      <c r="H115" s="873"/>
      <c r="I115" s="873"/>
      <c r="J115" s="873"/>
      <c r="K115" s="873"/>
      <c r="L115" s="874"/>
      <c r="M115" s="602" t="s">
        <v>1426</v>
      </c>
      <c r="N115" s="654">
        <v>100</v>
      </c>
      <c r="O115" s="655">
        <v>100</v>
      </c>
      <c r="P115" s="655">
        <v>100</v>
      </c>
      <c r="Q115" s="655">
        <v>100</v>
      </c>
      <c r="R115" s="655">
        <v>100</v>
      </c>
      <c r="S115" s="656">
        <v>100</v>
      </c>
      <c r="T115" s="657" t="s">
        <v>1101</v>
      </c>
      <c r="U115" s="662"/>
      <c r="V115" s="663"/>
      <c r="W115" s="686"/>
      <c r="X115" s="386"/>
      <c r="Y115" s="386"/>
      <c r="Z115" s="386"/>
      <c r="AA115" s="386"/>
      <c r="AB115" s="386"/>
      <c r="AC115" s="386"/>
      <c r="AD115" s="386"/>
      <c r="AE115" s="386"/>
      <c r="AF115" s="386"/>
      <c r="AG115" s="386"/>
      <c r="AH115" s="386"/>
      <c r="AI115" s="386"/>
      <c r="AJ115" s="682"/>
      <c r="AK115" s="682"/>
      <c r="AL115" s="682"/>
      <c r="AM115" s="683"/>
      <c r="AO115" s="687"/>
      <c r="AP115" s="688"/>
      <c r="AQ115" s="688"/>
      <c r="AR115" s="688"/>
      <c r="AS115" s="688"/>
    </row>
    <row r="116" spans="1:45" s="681" customFormat="1" ht="40.5" customHeight="1" outlineLevel="3" thickTop="1" thickBot="1" x14ac:dyDescent="0.3">
      <c r="A116" s="386"/>
      <c r="B116" s="460" t="s">
        <v>990</v>
      </c>
      <c r="C116" s="637" t="s">
        <v>577</v>
      </c>
      <c r="D116" s="890" t="s">
        <v>1598</v>
      </c>
      <c r="E116" s="873"/>
      <c r="F116" s="873"/>
      <c r="G116" s="873"/>
      <c r="H116" s="873"/>
      <c r="I116" s="873"/>
      <c r="J116" s="873"/>
      <c r="K116" s="873"/>
      <c r="L116" s="874"/>
      <c r="M116" s="602" t="s">
        <v>1426</v>
      </c>
      <c r="N116" s="654">
        <v>100</v>
      </c>
      <c r="O116" s="655">
        <v>100</v>
      </c>
      <c r="P116" s="655">
        <v>100</v>
      </c>
      <c r="Q116" s="655">
        <v>100</v>
      </c>
      <c r="R116" s="655">
        <v>100</v>
      </c>
      <c r="S116" s="656">
        <v>100</v>
      </c>
      <c r="T116" s="657" t="s">
        <v>1101</v>
      </c>
      <c r="U116" s="662"/>
      <c r="V116" s="663"/>
      <c r="W116" s="686"/>
      <c r="X116" s="386"/>
      <c r="Y116" s="386"/>
      <c r="Z116" s="386"/>
      <c r="AA116" s="386"/>
      <c r="AB116" s="386"/>
      <c r="AC116" s="386"/>
      <c r="AD116" s="386"/>
      <c r="AE116" s="386"/>
      <c r="AF116" s="386"/>
      <c r="AG116" s="386"/>
      <c r="AH116" s="386"/>
      <c r="AI116" s="386"/>
      <c r="AJ116" s="682"/>
      <c r="AK116" s="682"/>
      <c r="AL116" s="682"/>
      <c r="AM116" s="683"/>
      <c r="AO116" s="687"/>
      <c r="AP116" s="688"/>
      <c r="AQ116" s="688"/>
      <c r="AR116" s="688"/>
      <c r="AS116" s="688"/>
    </row>
    <row r="117" spans="1:45" s="681" customFormat="1" ht="63.75" customHeight="1" outlineLevel="3" thickTop="1" thickBot="1" x14ac:dyDescent="0.3">
      <c r="A117" s="386"/>
      <c r="B117" s="460" t="s">
        <v>990</v>
      </c>
      <c r="C117" s="637" t="s">
        <v>579</v>
      </c>
      <c r="D117" s="899" t="s">
        <v>1600</v>
      </c>
      <c r="E117" s="900"/>
      <c r="F117" s="900"/>
      <c r="G117" s="900"/>
      <c r="H117" s="900"/>
      <c r="I117" s="900"/>
      <c r="J117" s="900"/>
      <c r="K117" s="900"/>
      <c r="L117" s="901"/>
      <c r="M117" s="602" t="s">
        <v>1426</v>
      </c>
      <c r="N117" s="654">
        <v>100</v>
      </c>
      <c r="O117" s="655">
        <v>100</v>
      </c>
      <c r="P117" s="655">
        <v>100</v>
      </c>
      <c r="Q117" s="655">
        <v>100</v>
      </c>
      <c r="R117" s="655">
        <v>100</v>
      </c>
      <c r="S117" s="656">
        <v>100</v>
      </c>
      <c r="T117" s="657" t="s">
        <v>1101</v>
      </c>
      <c r="U117" s="662"/>
      <c r="V117" s="663"/>
      <c r="W117" s="686"/>
      <c r="X117" s="386"/>
      <c r="Y117" s="386"/>
      <c r="Z117" s="386"/>
      <c r="AA117" s="386"/>
      <c r="AB117" s="386"/>
      <c r="AC117" s="386"/>
      <c r="AD117" s="386"/>
      <c r="AE117" s="386"/>
      <c r="AF117" s="386"/>
      <c r="AG117" s="386"/>
      <c r="AH117" s="386"/>
      <c r="AI117" s="386"/>
      <c r="AJ117" s="682"/>
      <c r="AK117" s="682"/>
      <c r="AL117" s="682"/>
      <c r="AM117" s="683"/>
      <c r="AO117" s="687"/>
      <c r="AP117" s="688"/>
      <c r="AQ117" s="688"/>
      <c r="AR117" s="688"/>
      <c r="AS117" s="688"/>
    </row>
    <row r="118" spans="1:45" s="681" customFormat="1" ht="54" customHeight="1" outlineLevel="2" thickTop="1" thickBot="1" x14ac:dyDescent="0.3">
      <c r="A118" s="386"/>
      <c r="B118" s="923" t="s">
        <v>1023</v>
      </c>
      <c r="C118" s="858" t="s">
        <v>808</v>
      </c>
      <c r="D118" s="962" t="s">
        <v>1411</v>
      </c>
      <c r="E118" s="963"/>
      <c r="F118" s="917" t="s">
        <v>1007</v>
      </c>
      <c r="G118" s="894" t="s">
        <v>1278</v>
      </c>
      <c r="H118" s="895"/>
      <c r="I118" s="866" t="s">
        <v>1934</v>
      </c>
      <c r="J118" s="867"/>
      <c r="K118" s="867"/>
      <c r="L118" s="868"/>
      <c r="M118" s="603" t="s">
        <v>465</v>
      </c>
      <c r="N118" s="652">
        <v>77</v>
      </c>
      <c r="O118" s="653">
        <v>78</v>
      </c>
      <c r="P118" s="653">
        <v>79</v>
      </c>
      <c r="Q118" s="653">
        <v>80</v>
      </c>
      <c r="R118" s="653">
        <v>81</v>
      </c>
      <c r="S118" s="693">
        <v>81</v>
      </c>
      <c r="T118" s="752" t="s">
        <v>1101</v>
      </c>
      <c r="U118" s="664"/>
      <c r="V118" s="665"/>
      <c r="W118" s="684"/>
      <c r="X118" s="386"/>
      <c r="Y118" s="386"/>
      <c r="Z118" s="386"/>
      <c r="AA118" s="386"/>
      <c r="AB118" s="386"/>
      <c r="AC118" s="386"/>
      <c r="AD118" s="386"/>
      <c r="AE118" s="386"/>
      <c r="AF118" s="386"/>
      <c r="AG118" s="386"/>
      <c r="AH118" s="386"/>
      <c r="AI118" s="386"/>
      <c r="AJ118" s="386"/>
      <c r="AK118" s="386"/>
      <c r="AL118" s="386"/>
      <c r="AM118" s="685"/>
      <c r="AO118" s="682"/>
      <c r="AP118" s="682"/>
      <c r="AQ118" s="682"/>
      <c r="AR118" s="682"/>
      <c r="AS118" s="682"/>
    </row>
    <row r="119" spans="1:45" s="681" customFormat="1" ht="41.25" customHeight="1" outlineLevel="2" thickTop="1" thickBot="1" x14ac:dyDescent="0.3">
      <c r="A119" s="386"/>
      <c r="B119" s="954"/>
      <c r="C119" s="955"/>
      <c r="D119" s="962"/>
      <c r="E119" s="963"/>
      <c r="F119" s="917"/>
      <c r="G119" s="894" t="s">
        <v>1279</v>
      </c>
      <c r="H119" s="895"/>
      <c r="I119" s="914" t="s">
        <v>1656</v>
      </c>
      <c r="J119" s="915"/>
      <c r="K119" s="915"/>
      <c r="L119" s="916"/>
      <c r="M119" s="603" t="s">
        <v>1413</v>
      </c>
      <c r="N119" s="652">
        <v>100</v>
      </c>
      <c r="O119" s="653">
        <v>100</v>
      </c>
      <c r="P119" s="653">
        <v>100</v>
      </c>
      <c r="Q119" s="653">
        <v>100</v>
      </c>
      <c r="R119" s="653">
        <v>100</v>
      </c>
      <c r="S119" s="693">
        <v>100</v>
      </c>
      <c r="T119" s="752" t="s">
        <v>1101</v>
      </c>
      <c r="U119" s="664"/>
      <c r="V119" s="665"/>
      <c r="W119" s="684"/>
      <c r="X119" s="386"/>
      <c r="Y119" s="386"/>
      <c r="Z119" s="386"/>
      <c r="AA119" s="386"/>
      <c r="AB119" s="386"/>
      <c r="AC119" s="386"/>
      <c r="AD119" s="386"/>
      <c r="AE119" s="386"/>
      <c r="AF119" s="386"/>
      <c r="AG119" s="386"/>
      <c r="AH119" s="386"/>
      <c r="AI119" s="386"/>
      <c r="AJ119" s="386"/>
      <c r="AK119" s="386"/>
      <c r="AL119" s="386"/>
      <c r="AM119" s="685"/>
      <c r="AO119" s="682"/>
      <c r="AP119" s="682"/>
      <c r="AQ119" s="682"/>
      <c r="AR119" s="682"/>
      <c r="AS119" s="682"/>
    </row>
    <row r="120" spans="1:45" s="681" customFormat="1" ht="41.25" customHeight="1" outlineLevel="2" thickTop="1" thickBot="1" x14ac:dyDescent="0.3">
      <c r="A120" s="386"/>
      <c r="B120" s="924"/>
      <c r="C120" s="859"/>
      <c r="D120" s="862"/>
      <c r="E120" s="863"/>
      <c r="F120" s="918"/>
      <c r="G120" s="864" t="s">
        <v>1280</v>
      </c>
      <c r="H120" s="865"/>
      <c r="I120" s="914" t="s">
        <v>1935</v>
      </c>
      <c r="J120" s="915"/>
      <c r="K120" s="915"/>
      <c r="L120" s="916"/>
      <c r="M120" s="603" t="s">
        <v>1413</v>
      </c>
      <c r="N120" s="652">
        <v>100</v>
      </c>
      <c r="O120" s="653">
        <v>100</v>
      </c>
      <c r="P120" s="653">
        <v>100</v>
      </c>
      <c r="Q120" s="653">
        <v>100</v>
      </c>
      <c r="R120" s="653">
        <v>100</v>
      </c>
      <c r="S120" s="693">
        <v>100</v>
      </c>
      <c r="T120" s="752" t="s">
        <v>1101</v>
      </c>
      <c r="U120" s="664"/>
      <c r="V120" s="665"/>
      <c r="W120" s="684"/>
      <c r="X120" s="386"/>
      <c r="Y120" s="386"/>
      <c r="Z120" s="386"/>
      <c r="AA120" s="386"/>
      <c r="AB120" s="386"/>
      <c r="AC120" s="386"/>
      <c r="AD120" s="386"/>
      <c r="AE120" s="386"/>
      <c r="AF120" s="386"/>
      <c r="AG120" s="386"/>
      <c r="AH120" s="386"/>
      <c r="AI120" s="386"/>
      <c r="AJ120" s="386"/>
      <c r="AK120" s="386"/>
      <c r="AL120" s="386"/>
      <c r="AM120" s="685"/>
      <c r="AO120" s="682"/>
      <c r="AP120" s="682"/>
      <c r="AQ120" s="682"/>
      <c r="AR120" s="682"/>
      <c r="AS120" s="682"/>
    </row>
    <row r="121" spans="1:45" s="681" customFormat="1" ht="41.25" customHeight="1" outlineLevel="3" thickTop="1" thickBot="1" x14ac:dyDescent="0.3">
      <c r="A121" s="386"/>
      <c r="B121" s="460" t="s">
        <v>990</v>
      </c>
      <c r="C121" s="637" t="s">
        <v>332</v>
      </c>
      <c r="D121" s="890" t="s">
        <v>2021</v>
      </c>
      <c r="E121" s="873"/>
      <c r="F121" s="873"/>
      <c r="G121" s="873"/>
      <c r="H121" s="873"/>
      <c r="I121" s="873"/>
      <c r="J121" s="873"/>
      <c r="K121" s="873"/>
      <c r="L121" s="874"/>
      <c r="M121" s="602" t="s">
        <v>465</v>
      </c>
      <c r="N121" s="654" t="s">
        <v>128</v>
      </c>
      <c r="O121" s="655">
        <v>1</v>
      </c>
      <c r="P121" s="655">
        <v>6</v>
      </c>
      <c r="Q121" s="655">
        <v>30</v>
      </c>
      <c r="R121" s="655">
        <v>40</v>
      </c>
      <c r="S121" s="656">
        <v>77</v>
      </c>
      <c r="T121" s="657" t="s">
        <v>1243</v>
      </c>
      <c r="U121" s="662"/>
      <c r="V121" s="663"/>
      <c r="W121" s="686"/>
      <c r="X121" s="386"/>
      <c r="Y121" s="386"/>
      <c r="Z121" s="386"/>
      <c r="AA121" s="386"/>
      <c r="AB121" s="386"/>
      <c r="AC121" s="386"/>
      <c r="AD121" s="386"/>
      <c r="AE121" s="386"/>
      <c r="AF121" s="386"/>
      <c r="AG121" s="386"/>
      <c r="AH121" s="386"/>
      <c r="AI121" s="386"/>
      <c r="AJ121" s="682"/>
      <c r="AK121" s="682"/>
      <c r="AL121" s="682"/>
      <c r="AM121" s="683"/>
      <c r="AO121" s="687"/>
      <c r="AP121" s="688"/>
      <c r="AQ121" s="688"/>
      <c r="AR121" s="688"/>
      <c r="AS121" s="688"/>
    </row>
    <row r="122" spans="1:45" s="681" customFormat="1" ht="41.25" customHeight="1" outlineLevel="3" thickTop="1" thickBot="1" x14ac:dyDescent="0.3">
      <c r="A122" s="386"/>
      <c r="B122" s="460" t="s">
        <v>990</v>
      </c>
      <c r="C122" s="637" t="s">
        <v>386</v>
      </c>
      <c r="D122" s="890" t="s">
        <v>1992</v>
      </c>
      <c r="E122" s="873"/>
      <c r="F122" s="873"/>
      <c r="G122" s="873"/>
      <c r="H122" s="873"/>
      <c r="I122" s="873"/>
      <c r="J122" s="873"/>
      <c r="K122" s="873"/>
      <c r="L122" s="874"/>
      <c r="M122" s="602" t="s">
        <v>465</v>
      </c>
      <c r="N122" s="654" t="s">
        <v>128</v>
      </c>
      <c r="O122" s="655">
        <v>1</v>
      </c>
      <c r="P122" s="655"/>
      <c r="Q122" s="655"/>
      <c r="R122" s="655"/>
      <c r="S122" s="656">
        <v>1</v>
      </c>
      <c r="T122" s="657" t="s">
        <v>1243</v>
      </c>
      <c r="U122" s="662"/>
      <c r="V122" s="663"/>
      <c r="W122" s="686"/>
      <c r="X122" s="386"/>
      <c r="Y122" s="386"/>
      <c r="Z122" s="386"/>
      <c r="AA122" s="386"/>
      <c r="AB122" s="386"/>
      <c r="AC122" s="386"/>
      <c r="AD122" s="386"/>
      <c r="AE122" s="386"/>
      <c r="AF122" s="386"/>
      <c r="AG122" s="386"/>
      <c r="AH122" s="386"/>
      <c r="AI122" s="386"/>
      <c r="AJ122" s="682"/>
      <c r="AK122" s="682"/>
      <c r="AL122" s="682"/>
      <c r="AM122" s="683"/>
      <c r="AO122" s="687"/>
      <c r="AP122" s="688"/>
      <c r="AQ122" s="688"/>
      <c r="AR122" s="688"/>
      <c r="AS122" s="688"/>
    </row>
    <row r="123" spans="1:45" s="681" customFormat="1" ht="49.5" customHeight="1" outlineLevel="3" thickTop="1" thickBot="1" x14ac:dyDescent="0.3">
      <c r="A123" s="386"/>
      <c r="B123" s="460" t="s">
        <v>990</v>
      </c>
      <c r="C123" s="637" t="s">
        <v>106</v>
      </c>
      <c r="D123" s="890" t="s">
        <v>1993</v>
      </c>
      <c r="E123" s="873"/>
      <c r="F123" s="873"/>
      <c r="G123" s="873"/>
      <c r="H123" s="873"/>
      <c r="I123" s="873"/>
      <c r="J123" s="873"/>
      <c r="K123" s="873"/>
      <c r="L123" s="874"/>
      <c r="M123" s="602" t="s">
        <v>465</v>
      </c>
      <c r="N123" s="654" t="s">
        <v>128</v>
      </c>
      <c r="O123" s="655">
        <v>1</v>
      </c>
      <c r="P123" s="655"/>
      <c r="Q123" s="655"/>
      <c r="R123" s="655"/>
      <c r="S123" s="656">
        <v>1</v>
      </c>
      <c r="T123" s="657" t="s">
        <v>1243</v>
      </c>
      <c r="U123" s="662"/>
      <c r="V123" s="663"/>
      <c r="W123" s="686"/>
      <c r="X123" s="386"/>
      <c r="Y123" s="386"/>
      <c r="Z123" s="386"/>
      <c r="AA123" s="386"/>
      <c r="AB123" s="386"/>
      <c r="AC123" s="386"/>
      <c r="AD123" s="386"/>
      <c r="AE123" s="386"/>
      <c r="AF123" s="386"/>
      <c r="AG123" s="386"/>
      <c r="AH123" s="386"/>
      <c r="AI123" s="386"/>
      <c r="AJ123" s="682"/>
      <c r="AK123" s="682"/>
      <c r="AL123" s="682"/>
      <c r="AM123" s="683"/>
      <c r="AO123" s="687"/>
      <c r="AP123" s="688"/>
      <c r="AQ123" s="688"/>
      <c r="AR123" s="688"/>
      <c r="AS123" s="688"/>
    </row>
    <row r="124" spans="1:45" s="681" customFormat="1" ht="35.25" customHeight="1" outlineLevel="3" thickTop="1" thickBot="1" x14ac:dyDescent="0.3">
      <c r="A124" s="386"/>
      <c r="B124" s="460" t="s">
        <v>990</v>
      </c>
      <c r="C124" s="637" t="s">
        <v>674</v>
      </c>
      <c r="D124" s="890" t="s">
        <v>1994</v>
      </c>
      <c r="E124" s="873"/>
      <c r="F124" s="873"/>
      <c r="G124" s="873"/>
      <c r="H124" s="873"/>
      <c r="I124" s="873"/>
      <c r="J124" s="873"/>
      <c r="K124" s="873"/>
      <c r="L124" s="874"/>
      <c r="M124" s="602" t="s">
        <v>465</v>
      </c>
      <c r="N124" s="654" t="s">
        <v>128</v>
      </c>
      <c r="O124" s="655">
        <v>100</v>
      </c>
      <c r="P124" s="655"/>
      <c r="Q124" s="655"/>
      <c r="R124" s="655"/>
      <c r="S124" s="656">
        <v>100</v>
      </c>
      <c r="T124" s="657" t="s">
        <v>1101</v>
      </c>
      <c r="U124" s="662"/>
      <c r="V124" s="663"/>
      <c r="W124" s="686"/>
      <c r="X124" s="386"/>
      <c r="Y124" s="386"/>
      <c r="Z124" s="386"/>
      <c r="AA124" s="386"/>
      <c r="AB124" s="386"/>
      <c r="AC124" s="386"/>
      <c r="AD124" s="386"/>
      <c r="AE124" s="386"/>
      <c r="AF124" s="386"/>
      <c r="AG124" s="386"/>
      <c r="AH124" s="386"/>
      <c r="AI124" s="386"/>
      <c r="AJ124" s="682"/>
      <c r="AK124" s="682"/>
      <c r="AL124" s="682"/>
      <c r="AM124" s="683"/>
      <c r="AO124" s="687"/>
      <c r="AP124" s="688"/>
      <c r="AQ124" s="688"/>
      <c r="AR124" s="688"/>
      <c r="AS124" s="688"/>
    </row>
    <row r="125" spans="1:45" s="681" customFormat="1" ht="35.25" customHeight="1" outlineLevel="3" thickTop="1" thickBot="1" x14ac:dyDescent="0.3">
      <c r="A125" s="386"/>
      <c r="B125" s="460" t="s">
        <v>990</v>
      </c>
      <c r="C125" s="637" t="s">
        <v>388</v>
      </c>
      <c r="D125" s="890" t="s">
        <v>1245</v>
      </c>
      <c r="E125" s="873"/>
      <c r="F125" s="873"/>
      <c r="G125" s="873"/>
      <c r="H125" s="873"/>
      <c r="I125" s="873"/>
      <c r="J125" s="873"/>
      <c r="K125" s="873"/>
      <c r="L125" s="874"/>
      <c r="M125" s="602" t="s">
        <v>465</v>
      </c>
      <c r="N125" s="654" t="s">
        <v>128</v>
      </c>
      <c r="O125" s="655">
        <v>100</v>
      </c>
      <c r="P125" s="655"/>
      <c r="Q125" s="655"/>
      <c r="R125" s="655"/>
      <c r="S125" s="656">
        <v>100</v>
      </c>
      <c r="T125" s="657" t="s">
        <v>1101</v>
      </c>
      <c r="U125" s="662"/>
      <c r="V125" s="663"/>
      <c r="W125" s="686"/>
      <c r="X125" s="386"/>
      <c r="Y125" s="386"/>
      <c r="Z125" s="386"/>
      <c r="AA125" s="386"/>
      <c r="AB125" s="386"/>
      <c r="AC125" s="386"/>
      <c r="AD125" s="386"/>
      <c r="AE125" s="386"/>
      <c r="AF125" s="386"/>
      <c r="AG125" s="386"/>
      <c r="AH125" s="386"/>
      <c r="AI125" s="386"/>
      <c r="AJ125" s="682"/>
      <c r="AK125" s="682"/>
      <c r="AL125" s="682"/>
      <c r="AM125" s="683"/>
      <c r="AO125" s="687"/>
      <c r="AP125" s="688"/>
      <c r="AQ125" s="688"/>
      <c r="AR125" s="688"/>
      <c r="AS125" s="688"/>
    </row>
    <row r="126" spans="1:45" s="681" customFormat="1" ht="35.25" customHeight="1" outlineLevel="3" thickTop="1" thickBot="1" x14ac:dyDescent="0.3">
      <c r="A126" s="386"/>
      <c r="B126" s="460" t="s">
        <v>990</v>
      </c>
      <c r="C126" s="637" t="s">
        <v>508</v>
      </c>
      <c r="D126" s="890" t="s">
        <v>2022</v>
      </c>
      <c r="E126" s="873"/>
      <c r="F126" s="873"/>
      <c r="G126" s="873"/>
      <c r="H126" s="873"/>
      <c r="I126" s="873"/>
      <c r="J126" s="873"/>
      <c r="K126" s="873"/>
      <c r="L126" s="874"/>
      <c r="M126" s="602" t="s">
        <v>465</v>
      </c>
      <c r="N126" s="654" t="s">
        <v>128</v>
      </c>
      <c r="O126" s="655">
        <v>1</v>
      </c>
      <c r="P126" s="655">
        <v>100</v>
      </c>
      <c r="Q126" s="655">
        <v>100</v>
      </c>
      <c r="R126" s="655">
        <v>100</v>
      </c>
      <c r="S126" s="656">
        <v>100</v>
      </c>
      <c r="T126" s="657" t="s">
        <v>1101</v>
      </c>
      <c r="U126" s="662"/>
      <c r="V126" s="663"/>
      <c r="W126" s="686"/>
      <c r="X126" s="386"/>
      <c r="Y126" s="386"/>
      <c r="Z126" s="386"/>
      <c r="AA126" s="386"/>
      <c r="AB126" s="386"/>
      <c r="AC126" s="386"/>
      <c r="AD126" s="386"/>
      <c r="AE126" s="386"/>
      <c r="AF126" s="386"/>
      <c r="AG126" s="386"/>
      <c r="AH126" s="386"/>
      <c r="AI126" s="386"/>
      <c r="AJ126" s="682"/>
      <c r="AK126" s="682"/>
      <c r="AL126" s="682"/>
      <c r="AM126" s="683"/>
      <c r="AO126" s="687"/>
      <c r="AP126" s="688"/>
      <c r="AQ126" s="688"/>
      <c r="AR126" s="688"/>
      <c r="AS126" s="688"/>
    </row>
    <row r="127" spans="1:45" s="681" customFormat="1" ht="38.25" customHeight="1" outlineLevel="3" thickTop="1" thickBot="1" x14ac:dyDescent="0.3">
      <c r="A127" s="386"/>
      <c r="B127" s="460" t="s">
        <v>990</v>
      </c>
      <c r="C127" s="637" t="s">
        <v>670</v>
      </c>
      <c r="D127" s="890" t="s">
        <v>2023</v>
      </c>
      <c r="E127" s="873"/>
      <c r="F127" s="873"/>
      <c r="G127" s="873"/>
      <c r="H127" s="873"/>
      <c r="I127" s="873"/>
      <c r="J127" s="873"/>
      <c r="K127" s="873"/>
      <c r="L127" s="874"/>
      <c r="M127" s="602" t="s">
        <v>465</v>
      </c>
      <c r="N127" s="654" t="s">
        <v>128</v>
      </c>
      <c r="O127" s="655">
        <v>100</v>
      </c>
      <c r="P127" s="655">
        <v>100</v>
      </c>
      <c r="Q127" s="655">
        <v>100</v>
      </c>
      <c r="R127" s="655">
        <v>100</v>
      </c>
      <c r="S127" s="656">
        <v>100</v>
      </c>
      <c r="T127" s="657" t="s">
        <v>1101</v>
      </c>
      <c r="U127" s="662"/>
      <c r="V127" s="663"/>
      <c r="W127" s="686"/>
      <c r="X127" s="386"/>
      <c r="Y127" s="386"/>
      <c r="Z127" s="386"/>
      <c r="AA127" s="386"/>
      <c r="AB127" s="386"/>
      <c r="AC127" s="386"/>
      <c r="AD127" s="386"/>
      <c r="AE127" s="386"/>
      <c r="AF127" s="386"/>
      <c r="AG127" s="386"/>
      <c r="AH127" s="386"/>
      <c r="AI127" s="386"/>
      <c r="AJ127" s="682"/>
      <c r="AK127" s="682"/>
      <c r="AL127" s="682"/>
      <c r="AM127" s="683"/>
      <c r="AO127" s="687"/>
      <c r="AP127" s="688"/>
      <c r="AQ127" s="688"/>
      <c r="AR127" s="688"/>
      <c r="AS127" s="688"/>
    </row>
    <row r="128" spans="1:45" s="681" customFormat="1" ht="38.25" customHeight="1" outlineLevel="3" thickTop="1" thickBot="1" x14ac:dyDescent="0.3">
      <c r="A128" s="386"/>
      <c r="B128" s="460" t="s">
        <v>990</v>
      </c>
      <c r="C128" s="637" t="s">
        <v>1512</v>
      </c>
      <c r="D128" s="890" t="s">
        <v>2024</v>
      </c>
      <c r="E128" s="873"/>
      <c r="F128" s="873"/>
      <c r="G128" s="873"/>
      <c r="H128" s="873"/>
      <c r="I128" s="873"/>
      <c r="J128" s="873"/>
      <c r="K128" s="873"/>
      <c r="L128" s="874"/>
      <c r="M128" s="602" t="s">
        <v>465</v>
      </c>
      <c r="N128" s="654" t="s">
        <v>128</v>
      </c>
      <c r="O128" s="655">
        <v>100</v>
      </c>
      <c r="P128" s="655">
        <v>100</v>
      </c>
      <c r="Q128" s="655">
        <v>100</v>
      </c>
      <c r="R128" s="655">
        <v>100</v>
      </c>
      <c r="S128" s="656">
        <v>100</v>
      </c>
      <c r="T128" s="657" t="s">
        <v>1101</v>
      </c>
      <c r="U128" s="662"/>
      <c r="V128" s="663"/>
      <c r="W128" s="686"/>
      <c r="X128" s="386"/>
      <c r="Y128" s="386"/>
      <c r="Z128" s="386"/>
      <c r="AA128" s="386"/>
      <c r="AB128" s="386"/>
      <c r="AC128" s="386"/>
      <c r="AD128" s="386"/>
      <c r="AE128" s="386"/>
      <c r="AF128" s="386"/>
      <c r="AG128" s="386"/>
      <c r="AH128" s="386"/>
      <c r="AI128" s="386"/>
      <c r="AJ128" s="682"/>
      <c r="AK128" s="682"/>
      <c r="AL128" s="682"/>
      <c r="AM128" s="683"/>
      <c r="AO128" s="687"/>
      <c r="AP128" s="688"/>
      <c r="AQ128" s="688"/>
      <c r="AR128" s="688"/>
      <c r="AS128" s="688"/>
    </row>
    <row r="129" spans="1:45" s="681" customFormat="1" ht="35.25" customHeight="1" outlineLevel="3" thickTop="1" thickBot="1" x14ac:dyDescent="0.3">
      <c r="A129" s="386"/>
      <c r="B129" s="460" t="s">
        <v>990</v>
      </c>
      <c r="C129" s="637" t="s">
        <v>484</v>
      </c>
      <c r="D129" s="890" t="s">
        <v>1246</v>
      </c>
      <c r="E129" s="873"/>
      <c r="F129" s="873"/>
      <c r="G129" s="873"/>
      <c r="H129" s="873"/>
      <c r="I129" s="873"/>
      <c r="J129" s="873"/>
      <c r="K129" s="873"/>
      <c r="L129" s="874"/>
      <c r="M129" s="602" t="s">
        <v>465</v>
      </c>
      <c r="N129" s="654" t="s">
        <v>128</v>
      </c>
      <c r="O129" s="655">
        <v>1</v>
      </c>
      <c r="P129" s="655">
        <v>1</v>
      </c>
      <c r="Q129" s="655">
        <v>1</v>
      </c>
      <c r="R129" s="655">
        <v>1</v>
      </c>
      <c r="S129" s="656">
        <v>4</v>
      </c>
      <c r="T129" s="657" t="s">
        <v>1243</v>
      </c>
      <c r="U129" s="662"/>
      <c r="V129" s="663"/>
      <c r="W129" s="686"/>
      <c r="X129" s="386"/>
      <c r="Y129" s="386"/>
      <c r="Z129" s="386"/>
      <c r="AA129" s="386"/>
      <c r="AB129" s="386"/>
      <c r="AC129" s="386"/>
      <c r="AD129" s="386"/>
      <c r="AE129" s="386"/>
      <c r="AF129" s="386"/>
      <c r="AG129" s="386"/>
      <c r="AH129" s="386"/>
      <c r="AI129" s="386"/>
      <c r="AJ129" s="682"/>
      <c r="AK129" s="682"/>
      <c r="AL129" s="682"/>
      <c r="AM129" s="683"/>
      <c r="AO129" s="687"/>
      <c r="AP129" s="688"/>
      <c r="AQ129" s="688"/>
      <c r="AR129" s="688"/>
      <c r="AS129" s="688"/>
    </row>
    <row r="130" spans="1:45" s="681" customFormat="1" ht="48" customHeight="1" outlineLevel="3" thickTop="1" thickBot="1" x14ac:dyDescent="0.3">
      <c r="A130" s="386"/>
      <c r="B130" s="460" t="s">
        <v>990</v>
      </c>
      <c r="C130" s="637" t="s">
        <v>121</v>
      </c>
      <c r="D130" s="890" t="s">
        <v>1995</v>
      </c>
      <c r="E130" s="873"/>
      <c r="F130" s="873"/>
      <c r="G130" s="873"/>
      <c r="H130" s="873"/>
      <c r="I130" s="873"/>
      <c r="J130" s="873"/>
      <c r="K130" s="873"/>
      <c r="L130" s="874"/>
      <c r="M130" s="602" t="s">
        <v>465</v>
      </c>
      <c r="N130" s="654" t="s">
        <v>128</v>
      </c>
      <c r="O130" s="655">
        <v>1</v>
      </c>
      <c r="P130" s="655"/>
      <c r="Q130" s="655"/>
      <c r="R130" s="655"/>
      <c r="S130" s="656">
        <v>1</v>
      </c>
      <c r="T130" s="657" t="s">
        <v>1243</v>
      </c>
      <c r="U130" s="662"/>
      <c r="V130" s="663"/>
      <c r="W130" s="686"/>
      <c r="X130" s="386"/>
      <c r="Y130" s="386"/>
      <c r="Z130" s="386"/>
      <c r="AA130" s="386"/>
      <c r="AB130" s="386"/>
      <c r="AC130" s="386"/>
      <c r="AD130" s="386"/>
      <c r="AE130" s="386"/>
      <c r="AF130" s="386"/>
      <c r="AG130" s="386"/>
      <c r="AH130" s="386"/>
      <c r="AI130" s="386"/>
      <c r="AJ130" s="682"/>
      <c r="AK130" s="682"/>
      <c r="AL130" s="682"/>
      <c r="AM130" s="683"/>
      <c r="AO130" s="687"/>
      <c r="AP130" s="688"/>
      <c r="AQ130" s="688"/>
      <c r="AR130" s="688"/>
      <c r="AS130" s="688"/>
    </row>
    <row r="131" spans="1:45" s="681" customFormat="1" ht="39.75" customHeight="1" outlineLevel="3" thickTop="1" thickBot="1" x14ac:dyDescent="0.3">
      <c r="A131" s="386"/>
      <c r="B131" s="460" t="s">
        <v>990</v>
      </c>
      <c r="C131" s="637" t="s">
        <v>54</v>
      </c>
      <c r="D131" s="890" t="s">
        <v>1412</v>
      </c>
      <c r="E131" s="873"/>
      <c r="F131" s="873"/>
      <c r="G131" s="873"/>
      <c r="H131" s="873"/>
      <c r="I131" s="873"/>
      <c r="J131" s="873"/>
      <c r="K131" s="873"/>
      <c r="L131" s="874"/>
      <c r="M131" s="602" t="s">
        <v>1413</v>
      </c>
      <c r="N131" s="654">
        <v>100</v>
      </c>
      <c r="O131" s="655">
        <v>100</v>
      </c>
      <c r="P131" s="655">
        <v>100</v>
      </c>
      <c r="Q131" s="655">
        <v>100</v>
      </c>
      <c r="R131" s="655">
        <v>100</v>
      </c>
      <c r="S131" s="656">
        <v>100</v>
      </c>
      <c r="T131" s="657" t="s">
        <v>1101</v>
      </c>
      <c r="U131" s="662"/>
      <c r="V131" s="663"/>
      <c r="W131" s="686"/>
      <c r="X131" s="386"/>
      <c r="Y131" s="386"/>
      <c r="Z131" s="386"/>
      <c r="AA131" s="386"/>
      <c r="AB131" s="386"/>
      <c r="AC131" s="386"/>
      <c r="AD131" s="386"/>
      <c r="AE131" s="386"/>
      <c r="AF131" s="386"/>
      <c r="AG131" s="386"/>
      <c r="AH131" s="386"/>
      <c r="AI131" s="386"/>
      <c r="AJ131" s="682"/>
      <c r="AK131" s="682"/>
      <c r="AL131" s="682"/>
      <c r="AM131" s="683"/>
      <c r="AO131" s="687"/>
      <c r="AP131" s="688"/>
      <c r="AQ131" s="688"/>
      <c r="AR131" s="688"/>
      <c r="AS131" s="688"/>
    </row>
    <row r="132" spans="1:45" s="681" customFormat="1" ht="38.25" customHeight="1" outlineLevel="3" thickTop="1" thickBot="1" x14ac:dyDescent="0.3">
      <c r="A132" s="386"/>
      <c r="B132" s="460" t="s">
        <v>990</v>
      </c>
      <c r="C132" s="637" t="s">
        <v>67</v>
      </c>
      <c r="D132" s="890" t="s">
        <v>1414</v>
      </c>
      <c r="E132" s="873"/>
      <c r="F132" s="873"/>
      <c r="G132" s="873"/>
      <c r="H132" s="873"/>
      <c r="I132" s="873"/>
      <c r="J132" s="873"/>
      <c r="K132" s="873"/>
      <c r="L132" s="874"/>
      <c r="M132" s="602" t="s">
        <v>1413</v>
      </c>
      <c r="N132" s="654">
        <v>100</v>
      </c>
      <c r="O132" s="655">
        <v>100</v>
      </c>
      <c r="P132" s="655">
        <v>100</v>
      </c>
      <c r="Q132" s="655">
        <v>100</v>
      </c>
      <c r="R132" s="655">
        <v>100</v>
      </c>
      <c r="S132" s="656">
        <v>100</v>
      </c>
      <c r="T132" s="657" t="s">
        <v>1101</v>
      </c>
      <c r="U132" s="662"/>
      <c r="V132" s="663"/>
      <c r="W132" s="686"/>
      <c r="X132" s="386"/>
      <c r="Y132" s="386"/>
      <c r="Z132" s="386"/>
      <c r="AA132" s="386"/>
      <c r="AB132" s="386"/>
      <c r="AC132" s="386"/>
      <c r="AD132" s="386"/>
      <c r="AE132" s="386"/>
      <c r="AF132" s="386"/>
      <c r="AG132" s="386"/>
      <c r="AH132" s="386"/>
      <c r="AI132" s="386"/>
      <c r="AJ132" s="682"/>
      <c r="AK132" s="682"/>
      <c r="AL132" s="682"/>
      <c r="AM132" s="683"/>
      <c r="AO132" s="687"/>
      <c r="AP132" s="688"/>
      <c r="AQ132" s="688"/>
      <c r="AR132" s="688"/>
      <c r="AS132" s="688"/>
    </row>
    <row r="133" spans="1:45" s="681" customFormat="1" ht="35.25" customHeight="1" outlineLevel="3" thickTop="1" thickBot="1" x14ac:dyDescent="0.3">
      <c r="A133" s="386"/>
      <c r="B133" s="460" t="s">
        <v>990</v>
      </c>
      <c r="C133" s="637" t="s">
        <v>657</v>
      </c>
      <c r="D133" s="890" t="s">
        <v>1594</v>
      </c>
      <c r="E133" s="873"/>
      <c r="F133" s="873"/>
      <c r="G133" s="873"/>
      <c r="H133" s="873"/>
      <c r="I133" s="873"/>
      <c r="J133" s="873"/>
      <c r="K133" s="873"/>
      <c r="L133" s="874"/>
      <c r="M133" s="602" t="s">
        <v>1413</v>
      </c>
      <c r="N133" s="654">
        <v>100</v>
      </c>
      <c r="O133" s="655">
        <v>100</v>
      </c>
      <c r="P133" s="655">
        <v>100</v>
      </c>
      <c r="Q133" s="655">
        <v>100</v>
      </c>
      <c r="R133" s="655">
        <v>100</v>
      </c>
      <c r="S133" s="656">
        <v>100</v>
      </c>
      <c r="T133" s="657" t="s">
        <v>1101</v>
      </c>
      <c r="U133" s="662"/>
      <c r="V133" s="663"/>
      <c r="W133" s="686"/>
      <c r="X133" s="386"/>
      <c r="Y133" s="386"/>
      <c r="Z133" s="386"/>
      <c r="AA133" s="386"/>
      <c r="AB133" s="386"/>
      <c r="AC133" s="386"/>
      <c r="AD133" s="386"/>
      <c r="AE133" s="386"/>
      <c r="AF133" s="386"/>
      <c r="AG133" s="386"/>
      <c r="AH133" s="386"/>
      <c r="AI133" s="386"/>
      <c r="AJ133" s="682"/>
      <c r="AK133" s="682"/>
      <c r="AL133" s="682"/>
      <c r="AM133" s="683"/>
      <c r="AO133" s="687"/>
      <c r="AP133" s="688"/>
      <c r="AQ133" s="688"/>
      <c r="AR133" s="688"/>
      <c r="AS133" s="688"/>
    </row>
    <row r="134" spans="1:45" s="681" customFormat="1" ht="35.25" customHeight="1" outlineLevel="3" thickTop="1" thickBot="1" x14ac:dyDescent="0.3">
      <c r="A134" s="386"/>
      <c r="B134" s="460" t="s">
        <v>990</v>
      </c>
      <c r="C134" s="637" t="s">
        <v>731</v>
      </c>
      <c r="D134" s="890" t="s">
        <v>1595</v>
      </c>
      <c r="E134" s="873"/>
      <c r="F134" s="873"/>
      <c r="G134" s="873"/>
      <c r="H134" s="873"/>
      <c r="I134" s="873"/>
      <c r="J134" s="873"/>
      <c r="K134" s="873"/>
      <c r="L134" s="874"/>
      <c r="M134" s="602" t="s">
        <v>1413</v>
      </c>
      <c r="N134" s="654">
        <v>100</v>
      </c>
      <c r="O134" s="655">
        <v>100</v>
      </c>
      <c r="P134" s="655">
        <v>100</v>
      </c>
      <c r="Q134" s="655">
        <v>100</v>
      </c>
      <c r="R134" s="655">
        <v>100</v>
      </c>
      <c r="S134" s="656">
        <v>100</v>
      </c>
      <c r="T134" s="657" t="s">
        <v>1101</v>
      </c>
      <c r="U134" s="662"/>
      <c r="V134" s="663"/>
      <c r="W134" s="686"/>
      <c r="X134" s="386"/>
      <c r="Y134" s="386"/>
      <c r="Z134" s="386"/>
      <c r="AA134" s="386"/>
      <c r="AB134" s="386"/>
      <c r="AC134" s="386"/>
      <c r="AD134" s="386"/>
      <c r="AE134" s="386"/>
      <c r="AF134" s="386"/>
      <c r="AG134" s="386"/>
      <c r="AH134" s="386"/>
      <c r="AI134" s="386"/>
      <c r="AJ134" s="682"/>
      <c r="AK134" s="682"/>
      <c r="AL134" s="682"/>
      <c r="AM134" s="683"/>
      <c r="AO134" s="687"/>
      <c r="AP134" s="688"/>
      <c r="AQ134" s="688"/>
      <c r="AR134" s="688"/>
      <c r="AS134" s="688"/>
    </row>
    <row r="135" spans="1:45" s="681" customFormat="1" ht="35.25" customHeight="1" outlineLevel="3" thickTop="1" thickBot="1" x14ac:dyDescent="0.3">
      <c r="A135" s="386"/>
      <c r="B135" s="460" t="s">
        <v>990</v>
      </c>
      <c r="C135" s="637" t="s">
        <v>500</v>
      </c>
      <c r="D135" s="890" t="s">
        <v>1596</v>
      </c>
      <c r="E135" s="873"/>
      <c r="F135" s="873"/>
      <c r="G135" s="873"/>
      <c r="H135" s="873"/>
      <c r="I135" s="873"/>
      <c r="J135" s="873"/>
      <c r="K135" s="873"/>
      <c r="L135" s="874"/>
      <c r="M135" s="602" t="s">
        <v>1413</v>
      </c>
      <c r="N135" s="654">
        <v>100</v>
      </c>
      <c r="O135" s="655">
        <v>100</v>
      </c>
      <c r="P135" s="655">
        <v>100</v>
      </c>
      <c r="Q135" s="655">
        <v>100</v>
      </c>
      <c r="R135" s="655">
        <v>100</v>
      </c>
      <c r="S135" s="656">
        <v>100</v>
      </c>
      <c r="T135" s="657" t="s">
        <v>1101</v>
      </c>
      <c r="U135" s="662"/>
      <c r="V135" s="663"/>
      <c r="W135" s="686"/>
      <c r="X135" s="386"/>
      <c r="Y135" s="386"/>
      <c r="Z135" s="386"/>
      <c r="AA135" s="386"/>
      <c r="AB135" s="386"/>
      <c r="AC135" s="386"/>
      <c r="AD135" s="386"/>
      <c r="AE135" s="386"/>
      <c r="AF135" s="386"/>
      <c r="AG135" s="386"/>
      <c r="AH135" s="386"/>
      <c r="AI135" s="386"/>
      <c r="AJ135" s="682"/>
      <c r="AK135" s="682"/>
      <c r="AL135" s="682"/>
      <c r="AM135" s="683"/>
      <c r="AO135" s="687"/>
      <c r="AP135" s="688"/>
      <c r="AQ135" s="688"/>
      <c r="AR135" s="688"/>
      <c r="AS135" s="688"/>
    </row>
    <row r="136" spans="1:45" s="681" customFormat="1" ht="35.25" customHeight="1" outlineLevel="3" thickTop="1" thickBot="1" x14ac:dyDescent="0.3">
      <c r="A136" s="386"/>
      <c r="B136" s="460" t="s">
        <v>990</v>
      </c>
      <c r="C136" s="637" t="s">
        <v>666</v>
      </c>
      <c r="D136" s="899" t="s">
        <v>1593</v>
      </c>
      <c r="E136" s="900"/>
      <c r="F136" s="900"/>
      <c r="G136" s="900"/>
      <c r="H136" s="900"/>
      <c r="I136" s="900"/>
      <c r="J136" s="900"/>
      <c r="K136" s="900"/>
      <c r="L136" s="901"/>
      <c r="M136" s="602" t="s">
        <v>1413</v>
      </c>
      <c r="N136" s="654">
        <v>100</v>
      </c>
      <c r="O136" s="655">
        <v>100</v>
      </c>
      <c r="P136" s="655">
        <v>100</v>
      </c>
      <c r="Q136" s="655">
        <v>100</v>
      </c>
      <c r="R136" s="655">
        <v>100</v>
      </c>
      <c r="S136" s="656">
        <v>100</v>
      </c>
      <c r="T136" s="657" t="s">
        <v>1101</v>
      </c>
      <c r="U136" s="662"/>
      <c r="V136" s="663"/>
      <c r="W136" s="686"/>
      <c r="X136" s="386"/>
      <c r="Y136" s="386"/>
      <c r="Z136" s="386"/>
      <c r="AA136" s="386"/>
      <c r="AB136" s="386"/>
      <c r="AC136" s="386"/>
      <c r="AD136" s="386"/>
      <c r="AE136" s="386"/>
      <c r="AF136" s="386"/>
      <c r="AG136" s="386"/>
      <c r="AH136" s="386"/>
      <c r="AI136" s="386"/>
      <c r="AJ136" s="682"/>
      <c r="AK136" s="682"/>
      <c r="AL136" s="682"/>
      <c r="AM136" s="683"/>
      <c r="AO136" s="687"/>
      <c r="AP136" s="688"/>
      <c r="AQ136" s="688"/>
      <c r="AR136" s="688"/>
      <c r="AS136" s="688"/>
    </row>
    <row r="137" spans="1:45" s="681" customFormat="1" ht="54" customHeight="1" outlineLevel="2" thickTop="1" thickBot="1" x14ac:dyDescent="0.3">
      <c r="A137" s="386"/>
      <c r="B137" s="680" t="s">
        <v>1096</v>
      </c>
      <c r="C137" s="453" t="s">
        <v>812</v>
      </c>
      <c r="D137" s="862" t="s">
        <v>1144</v>
      </c>
      <c r="E137" s="863"/>
      <c r="F137" s="689" t="s">
        <v>1007</v>
      </c>
      <c r="G137" s="864" t="s">
        <v>1281</v>
      </c>
      <c r="H137" s="865"/>
      <c r="I137" s="866" t="s">
        <v>1665</v>
      </c>
      <c r="J137" s="867"/>
      <c r="K137" s="867"/>
      <c r="L137" s="868"/>
      <c r="M137" s="603" t="s">
        <v>1192</v>
      </c>
      <c r="N137" s="652">
        <v>65.7</v>
      </c>
      <c r="O137" s="653">
        <v>70</v>
      </c>
      <c r="P137" s="653">
        <v>72</v>
      </c>
      <c r="Q137" s="653">
        <v>74</v>
      </c>
      <c r="R137" s="653">
        <v>76</v>
      </c>
      <c r="S137" s="652">
        <v>76</v>
      </c>
      <c r="T137" s="752" t="s">
        <v>45</v>
      </c>
      <c r="U137" s="664"/>
      <c r="V137" s="665"/>
      <c r="W137" s="684"/>
      <c r="X137" s="386"/>
      <c r="Y137" s="386"/>
      <c r="Z137" s="386"/>
      <c r="AA137" s="386"/>
      <c r="AB137" s="386"/>
      <c r="AC137" s="386"/>
      <c r="AD137" s="386"/>
      <c r="AE137" s="386"/>
      <c r="AF137" s="386"/>
      <c r="AG137" s="386"/>
      <c r="AH137" s="386"/>
      <c r="AI137" s="386"/>
      <c r="AJ137" s="386"/>
      <c r="AK137" s="386"/>
      <c r="AL137" s="386"/>
      <c r="AM137" s="685"/>
      <c r="AO137" s="682"/>
      <c r="AP137" s="682"/>
      <c r="AQ137" s="682"/>
      <c r="AR137" s="682"/>
      <c r="AS137" s="682"/>
    </row>
    <row r="138" spans="1:45" s="681" customFormat="1" ht="35.25" customHeight="1" outlineLevel="3" thickTop="1" thickBot="1" x14ac:dyDescent="0.3">
      <c r="A138" s="386"/>
      <c r="B138" s="460" t="s">
        <v>990</v>
      </c>
      <c r="C138" s="637" t="s">
        <v>546</v>
      </c>
      <c r="D138" s="875" t="s">
        <v>1216</v>
      </c>
      <c r="E138" s="876"/>
      <c r="F138" s="876"/>
      <c r="G138" s="876"/>
      <c r="H138" s="876"/>
      <c r="I138" s="876"/>
      <c r="J138" s="876"/>
      <c r="K138" s="876"/>
      <c r="L138" s="877"/>
      <c r="M138" s="602" t="s">
        <v>1192</v>
      </c>
      <c r="N138" s="654">
        <v>100</v>
      </c>
      <c r="O138" s="655">
        <v>100</v>
      </c>
      <c r="P138" s="655">
        <v>100</v>
      </c>
      <c r="Q138" s="655">
        <v>100</v>
      </c>
      <c r="R138" s="655">
        <v>100</v>
      </c>
      <c r="S138" s="656">
        <v>100</v>
      </c>
      <c r="T138" s="657" t="s">
        <v>1101</v>
      </c>
      <c r="U138" s="662"/>
      <c r="V138" s="663"/>
      <c r="W138" s="686"/>
      <c r="X138" s="386"/>
      <c r="Y138" s="386"/>
      <c r="Z138" s="386"/>
      <c r="AA138" s="386"/>
      <c r="AB138" s="386"/>
      <c r="AC138" s="386"/>
      <c r="AD138" s="386"/>
      <c r="AE138" s="386"/>
      <c r="AF138" s="386"/>
      <c r="AG138" s="386"/>
      <c r="AH138" s="386"/>
      <c r="AI138" s="386"/>
      <c r="AJ138" s="682"/>
      <c r="AK138" s="682"/>
      <c r="AL138" s="682"/>
      <c r="AM138" s="683"/>
      <c r="AO138" s="687"/>
      <c r="AP138" s="688"/>
      <c r="AQ138" s="688"/>
      <c r="AR138" s="688"/>
      <c r="AS138" s="688"/>
    </row>
    <row r="139" spans="1:45" s="681" customFormat="1" ht="35.25" customHeight="1" outlineLevel="3" thickTop="1" thickBot="1" x14ac:dyDescent="0.3">
      <c r="A139" s="386"/>
      <c r="B139" s="460" t="s">
        <v>990</v>
      </c>
      <c r="C139" s="637" t="s">
        <v>559</v>
      </c>
      <c r="D139" s="875" t="s">
        <v>1217</v>
      </c>
      <c r="E139" s="876"/>
      <c r="F139" s="876"/>
      <c r="G139" s="876"/>
      <c r="H139" s="876"/>
      <c r="I139" s="876"/>
      <c r="J139" s="876"/>
      <c r="K139" s="876"/>
      <c r="L139" s="877"/>
      <c r="M139" s="602" t="s">
        <v>1192</v>
      </c>
      <c r="N139" s="654">
        <v>100</v>
      </c>
      <c r="O139" s="655">
        <v>100</v>
      </c>
      <c r="P139" s="655">
        <v>100</v>
      </c>
      <c r="Q139" s="655">
        <v>100</v>
      </c>
      <c r="R139" s="655">
        <v>100</v>
      </c>
      <c r="S139" s="656">
        <v>100</v>
      </c>
      <c r="T139" s="657" t="s">
        <v>1101</v>
      </c>
      <c r="U139" s="662"/>
      <c r="V139" s="663"/>
      <c r="W139" s="686"/>
      <c r="X139" s="386"/>
      <c r="Y139" s="386"/>
      <c r="Z139" s="386"/>
      <c r="AA139" s="386"/>
      <c r="AB139" s="386"/>
      <c r="AC139" s="386"/>
      <c r="AD139" s="386"/>
      <c r="AE139" s="386"/>
      <c r="AF139" s="386"/>
      <c r="AG139" s="386"/>
      <c r="AH139" s="386"/>
      <c r="AI139" s="386"/>
      <c r="AJ139" s="682"/>
      <c r="AK139" s="682"/>
      <c r="AL139" s="682"/>
      <c r="AM139" s="683"/>
      <c r="AO139" s="687"/>
      <c r="AP139" s="688"/>
      <c r="AQ139" s="688"/>
      <c r="AR139" s="688"/>
      <c r="AS139" s="688"/>
    </row>
    <row r="140" spans="1:45" s="681" customFormat="1" ht="35.25" customHeight="1" outlineLevel="3" thickTop="1" thickBot="1" x14ac:dyDescent="0.3">
      <c r="A140" s="386"/>
      <c r="B140" s="460" t="s">
        <v>990</v>
      </c>
      <c r="C140" s="637" t="s">
        <v>685</v>
      </c>
      <c r="D140" s="899" t="s">
        <v>1218</v>
      </c>
      <c r="E140" s="900"/>
      <c r="F140" s="900"/>
      <c r="G140" s="900"/>
      <c r="H140" s="900"/>
      <c r="I140" s="900"/>
      <c r="J140" s="900"/>
      <c r="K140" s="900"/>
      <c r="L140" s="901"/>
      <c r="M140" s="602" t="s">
        <v>1192</v>
      </c>
      <c r="N140" s="654">
        <v>100</v>
      </c>
      <c r="O140" s="655">
        <v>100</v>
      </c>
      <c r="P140" s="655">
        <v>100</v>
      </c>
      <c r="Q140" s="655">
        <v>100</v>
      </c>
      <c r="R140" s="655">
        <v>100</v>
      </c>
      <c r="S140" s="656">
        <v>100</v>
      </c>
      <c r="T140" s="657" t="s">
        <v>1101</v>
      </c>
      <c r="U140" s="662"/>
      <c r="V140" s="663"/>
      <c r="W140" s="686"/>
      <c r="X140" s="386"/>
      <c r="Y140" s="386"/>
      <c r="Z140" s="386"/>
      <c r="AA140" s="386"/>
      <c r="AB140" s="386"/>
      <c r="AC140" s="386"/>
      <c r="AD140" s="386"/>
      <c r="AE140" s="386"/>
      <c r="AF140" s="386"/>
      <c r="AG140" s="386"/>
      <c r="AH140" s="386"/>
      <c r="AI140" s="386"/>
      <c r="AJ140" s="682"/>
      <c r="AK140" s="682"/>
      <c r="AL140" s="682"/>
      <c r="AM140" s="683"/>
      <c r="AO140" s="687"/>
      <c r="AP140" s="688"/>
      <c r="AQ140" s="688"/>
      <c r="AR140" s="688"/>
      <c r="AS140" s="688"/>
    </row>
    <row r="141" spans="1:45" s="681" customFormat="1" ht="54" customHeight="1" outlineLevel="2" collapsed="1" thickTop="1" thickBot="1" x14ac:dyDescent="0.3">
      <c r="A141" s="386"/>
      <c r="B141" s="923" t="s">
        <v>1152</v>
      </c>
      <c r="C141" s="858" t="s">
        <v>801</v>
      </c>
      <c r="D141" s="962" t="s">
        <v>1151</v>
      </c>
      <c r="E141" s="963"/>
      <c r="F141" s="917" t="s">
        <v>1007</v>
      </c>
      <c r="G141" s="894" t="s">
        <v>1282</v>
      </c>
      <c r="H141" s="895"/>
      <c r="I141" s="866" t="s">
        <v>1651</v>
      </c>
      <c r="J141" s="867"/>
      <c r="K141" s="867"/>
      <c r="L141" s="868"/>
      <c r="M141" s="603" t="s">
        <v>962</v>
      </c>
      <c r="N141" s="652">
        <v>82.8</v>
      </c>
      <c r="O141" s="653">
        <v>84</v>
      </c>
      <c r="P141" s="653">
        <v>85</v>
      </c>
      <c r="Q141" s="653">
        <v>86</v>
      </c>
      <c r="R141" s="653">
        <v>87</v>
      </c>
      <c r="S141" s="652">
        <v>87</v>
      </c>
      <c r="T141" s="752" t="s">
        <v>45</v>
      </c>
      <c r="U141" s="664"/>
      <c r="V141" s="665"/>
      <c r="W141" s="684"/>
      <c r="X141" s="386"/>
      <c r="Y141" s="386"/>
      <c r="Z141" s="386"/>
      <c r="AA141" s="386"/>
      <c r="AB141" s="386"/>
      <c r="AC141" s="386"/>
      <c r="AD141" s="386"/>
      <c r="AE141" s="386"/>
      <c r="AF141" s="386"/>
      <c r="AG141" s="386"/>
      <c r="AH141" s="386"/>
      <c r="AI141" s="386"/>
      <c r="AJ141" s="386"/>
      <c r="AK141" s="386"/>
      <c r="AL141" s="386"/>
      <c r="AM141" s="685"/>
      <c r="AO141" s="682"/>
      <c r="AP141" s="682"/>
      <c r="AQ141" s="682"/>
      <c r="AR141" s="682"/>
      <c r="AS141" s="682"/>
    </row>
    <row r="142" spans="1:45" s="681" customFormat="1" ht="54" customHeight="1" outlineLevel="2" thickTop="1" thickBot="1" x14ac:dyDescent="0.3">
      <c r="A142" s="386"/>
      <c r="B142" s="924"/>
      <c r="C142" s="859"/>
      <c r="D142" s="862"/>
      <c r="E142" s="863"/>
      <c r="F142" s="918"/>
      <c r="G142" s="864" t="s">
        <v>1283</v>
      </c>
      <c r="H142" s="865"/>
      <c r="I142" s="914" t="s">
        <v>1652</v>
      </c>
      <c r="J142" s="915"/>
      <c r="K142" s="915"/>
      <c r="L142" s="916"/>
      <c r="M142" s="603" t="s">
        <v>427</v>
      </c>
      <c r="N142" s="652">
        <v>76.900000000000006</v>
      </c>
      <c r="O142" s="653">
        <v>77</v>
      </c>
      <c r="P142" s="653">
        <v>78</v>
      </c>
      <c r="Q142" s="653">
        <v>79</v>
      </c>
      <c r="R142" s="653">
        <v>80</v>
      </c>
      <c r="S142" s="652">
        <v>80</v>
      </c>
      <c r="T142" s="752" t="s">
        <v>45</v>
      </c>
      <c r="U142" s="664"/>
      <c r="V142" s="665"/>
      <c r="W142" s="684"/>
      <c r="X142" s="386"/>
      <c r="Y142" s="386"/>
      <c r="Z142" s="386"/>
      <c r="AA142" s="386"/>
      <c r="AB142" s="386"/>
      <c r="AC142" s="386"/>
      <c r="AD142" s="386"/>
      <c r="AE142" s="386"/>
      <c r="AF142" s="386"/>
      <c r="AG142" s="386"/>
      <c r="AH142" s="386"/>
      <c r="AI142" s="386"/>
      <c r="AJ142" s="386"/>
      <c r="AK142" s="386"/>
      <c r="AL142" s="386"/>
      <c r="AM142" s="685"/>
      <c r="AO142" s="682"/>
      <c r="AP142" s="682"/>
      <c r="AQ142" s="682"/>
      <c r="AR142" s="682"/>
      <c r="AS142" s="682"/>
    </row>
    <row r="143" spans="1:45" s="681" customFormat="1" ht="35.25" customHeight="1" outlineLevel="3" thickTop="1" thickBot="1" x14ac:dyDescent="0.3">
      <c r="A143" s="386"/>
      <c r="B143" s="460" t="s">
        <v>990</v>
      </c>
      <c r="C143" s="637" t="s">
        <v>335</v>
      </c>
      <c r="D143" s="875" t="s">
        <v>1226</v>
      </c>
      <c r="E143" s="876"/>
      <c r="F143" s="876"/>
      <c r="G143" s="876"/>
      <c r="H143" s="876"/>
      <c r="I143" s="876"/>
      <c r="J143" s="876"/>
      <c r="K143" s="876"/>
      <c r="L143" s="877"/>
      <c r="M143" s="602" t="s">
        <v>1192</v>
      </c>
      <c r="N143" s="654">
        <v>100</v>
      </c>
      <c r="O143" s="655">
        <v>100</v>
      </c>
      <c r="P143" s="655">
        <v>100</v>
      </c>
      <c r="Q143" s="655">
        <v>100</v>
      </c>
      <c r="R143" s="655">
        <v>100</v>
      </c>
      <c r="S143" s="656">
        <v>100</v>
      </c>
      <c r="T143" s="657" t="s">
        <v>45</v>
      </c>
      <c r="U143" s="662"/>
      <c r="V143" s="663"/>
      <c r="W143" s="686"/>
      <c r="X143" s="386"/>
      <c r="Y143" s="386"/>
      <c r="Z143" s="386"/>
      <c r="AA143" s="386"/>
      <c r="AB143" s="386"/>
      <c r="AC143" s="386"/>
      <c r="AD143" s="386"/>
      <c r="AE143" s="386"/>
      <c r="AF143" s="386"/>
      <c r="AG143" s="386"/>
      <c r="AH143" s="386"/>
      <c r="AI143" s="386"/>
      <c r="AJ143" s="682"/>
      <c r="AK143" s="682"/>
      <c r="AL143" s="682"/>
      <c r="AM143" s="683"/>
      <c r="AO143" s="687"/>
      <c r="AP143" s="688"/>
      <c r="AQ143" s="688"/>
      <c r="AR143" s="688"/>
      <c r="AS143" s="688"/>
    </row>
    <row r="144" spans="1:45" s="681" customFormat="1" ht="35.25" customHeight="1" outlineLevel="3" thickTop="1" thickBot="1" x14ac:dyDescent="0.3">
      <c r="A144" s="386"/>
      <c r="B144" s="460" t="s">
        <v>990</v>
      </c>
      <c r="C144" s="637" t="s">
        <v>76</v>
      </c>
      <c r="D144" s="875" t="s">
        <v>1227</v>
      </c>
      <c r="E144" s="876"/>
      <c r="F144" s="876"/>
      <c r="G144" s="876"/>
      <c r="H144" s="876"/>
      <c r="I144" s="876"/>
      <c r="J144" s="876"/>
      <c r="K144" s="876"/>
      <c r="L144" s="877"/>
      <c r="M144" s="602" t="s">
        <v>427</v>
      </c>
      <c r="N144" s="654">
        <v>100</v>
      </c>
      <c r="O144" s="655">
        <v>100</v>
      </c>
      <c r="P144" s="655">
        <v>100</v>
      </c>
      <c r="Q144" s="655">
        <v>100</v>
      </c>
      <c r="R144" s="655">
        <v>100</v>
      </c>
      <c r="S144" s="656">
        <v>100</v>
      </c>
      <c r="T144" s="657" t="s">
        <v>45</v>
      </c>
      <c r="U144" s="662"/>
      <c r="V144" s="663"/>
      <c r="W144" s="686"/>
      <c r="X144" s="386"/>
      <c r="Y144" s="386"/>
      <c r="Z144" s="386"/>
      <c r="AA144" s="386"/>
      <c r="AB144" s="386"/>
      <c r="AC144" s="386"/>
      <c r="AD144" s="386"/>
      <c r="AE144" s="386"/>
      <c r="AF144" s="386"/>
      <c r="AG144" s="386"/>
      <c r="AH144" s="386"/>
      <c r="AI144" s="386"/>
      <c r="AJ144" s="682"/>
      <c r="AK144" s="682"/>
      <c r="AL144" s="682"/>
      <c r="AM144" s="683"/>
      <c r="AO144" s="687"/>
      <c r="AP144" s="688"/>
      <c r="AQ144" s="688"/>
      <c r="AR144" s="688"/>
      <c r="AS144" s="688"/>
    </row>
    <row r="145" spans="1:45" s="681" customFormat="1" ht="35.25" customHeight="1" outlineLevel="3" thickTop="1" thickBot="1" x14ac:dyDescent="0.3">
      <c r="A145" s="386"/>
      <c r="B145" s="460" t="s">
        <v>990</v>
      </c>
      <c r="C145" s="637" t="s">
        <v>575</v>
      </c>
      <c r="D145" s="875" t="s">
        <v>1228</v>
      </c>
      <c r="E145" s="876"/>
      <c r="F145" s="876"/>
      <c r="G145" s="876"/>
      <c r="H145" s="876"/>
      <c r="I145" s="876"/>
      <c r="J145" s="876"/>
      <c r="K145" s="876"/>
      <c r="L145" s="877"/>
      <c r="M145" s="602" t="s">
        <v>427</v>
      </c>
      <c r="N145" s="654">
        <v>100</v>
      </c>
      <c r="O145" s="655">
        <v>100</v>
      </c>
      <c r="P145" s="655">
        <v>100</v>
      </c>
      <c r="Q145" s="655">
        <v>100</v>
      </c>
      <c r="R145" s="655">
        <v>100</v>
      </c>
      <c r="S145" s="656">
        <v>100</v>
      </c>
      <c r="T145" s="657" t="s">
        <v>45</v>
      </c>
      <c r="U145" s="662"/>
      <c r="V145" s="663"/>
      <c r="W145" s="686"/>
      <c r="X145" s="386"/>
      <c r="Y145" s="386"/>
      <c r="Z145" s="386"/>
      <c r="AA145" s="386"/>
      <c r="AB145" s="386"/>
      <c r="AC145" s="386"/>
      <c r="AD145" s="386"/>
      <c r="AE145" s="386"/>
      <c r="AF145" s="386"/>
      <c r="AG145" s="386"/>
      <c r="AH145" s="386"/>
      <c r="AI145" s="386"/>
      <c r="AJ145" s="682"/>
      <c r="AK145" s="682"/>
      <c r="AL145" s="682"/>
      <c r="AM145" s="683"/>
      <c r="AO145" s="687"/>
      <c r="AP145" s="688"/>
      <c r="AQ145" s="688"/>
      <c r="AR145" s="688"/>
      <c r="AS145" s="688"/>
    </row>
    <row r="146" spans="1:45" s="681" customFormat="1" ht="35.25" customHeight="1" outlineLevel="3" thickTop="1" thickBot="1" x14ac:dyDescent="0.3">
      <c r="A146" s="386"/>
      <c r="B146" s="460" t="s">
        <v>990</v>
      </c>
      <c r="C146" s="637" t="s">
        <v>46</v>
      </c>
      <c r="D146" s="875" t="s">
        <v>1601</v>
      </c>
      <c r="E146" s="876"/>
      <c r="F146" s="876"/>
      <c r="G146" s="876"/>
      <c r="H146" s="876"/>
      <c r="I146" s="876"/>
      <c r="J146" s="876"/>
      <c r="K146" s="876"/>
      <c r="L146" s="877"/>
      <c r="M146" s="602" t="s">
        <v>427</v>
      </c>
      <c r="N146" s="654">
        <v>100</v>
      </c>
      <c r="O146" s="655">
        <v>100</v>
      </c>
      <c r="P146" s="655">
        <v>100</v>
      </c>
      <c r="Q146" s="655">
        <v>100</v>
      </c>
      <c r="R146" s="655">
        <v>100</v>
      </c>
      <c r="S146" s="656">
        <v>100</v>
      </c>
      <c r="T146" s="657" t="s">
        <v>1101</v>
      </c>
      <c r="U146" s="662"/>
      <c r="V146" s="663"/>
      <c r="W146" s="686"/>
      <c r="X146" s="386"/>
      <c r="Y146" s="386"/>
      <c r="Z146" s="386"/>
      <c r="AA146" s="386"/>
      <c r="AB146" s="386"/>
      <c r="AC146" s="386"/>
      <c r="AD146" s="386"/>
      <c r="AE146" s="386"/>
      <c r="AF146" s="386"/>
      <c r="AG146" s="386"/>
      <c r="AH146" s="386"/>
      <c r="AI146" s="386"/>
      <c r="AJ146" s="682"/>
      <c r="AK146" s="682"/>
      <c r="AL146" s="682"/>
      <c r="AM146" s="683"/>
      <c r="AO146" s="687"/>
      <c r="AP146" s="688"/>
      <c r="AQ146" s="688"/>
      <c r="AR146" s="688"/>
      <c r="AS146" s="688"/>
    </row>
    <row r="147" spans="1:45" s="681" customFormat="1" ht="35.25" customHeight="1" outlineLevel="3" thickTop="1" thickBot="1" x14ac:dyDescent="0.3">
      <c r="A147" s="386"/>
      <c r="B147" s="460" t="s">
        <v>990</v>
      </c>
      <c r="C147" s="637" t="s">
        <v>51</v>
      </c>
      <c r="D147" s="872" t="s">
        <v>1209</v>
      </c>
      <c r="E147" s="873"/>
      <c r="F147" s="873"/>
      <c r="G147" s="873"/>
      <c r="H147" s="873"/>
      <c r="I147" s="873"/>
      <c r="J147" s="873"/>
      <c r="K147" s="873"/>
      <c r="L147" s="874"/>
      <c r="M147" s="602" t="s">
        <v>690</v>
      </c>
      <c r="N147" s="654">
        <v>100</v>
      </c>
      <c r="O147" s="655">
        <v>100</v>
      </c>
      <c r="P147" s="655">
        <v>100</v>
      </c>
      <c r="Q147" s="655">
        <v>100</v>
      </c>
      <c r="R147" s="655">
        <v>100</v>
      </c>
      <c r="S147" s="656">
        <v>100</v>
      </c>
      <c r="T147" s="657" t="s">
        <v>1101</v>
      </c>
      <c r="U147" s="662"/>
      <c r="V147" s="663"/>
      <c r="W147" s="686"/>
      <c r="X147" s="386"/>
      <c r="Y147" s="386"/>
      <c r="Z147" s="386"/>
      <c r="AA147" s="386"/>
      <c r="AB147" s="386"/>
      <c r="AC147" s="386"/>
      <c r="AD147" s="386"/>
      <c r="AE147" s="386"/>
      <c r="AF147" s="386"/>
      <c r="AG147" s="386"/>
      <c r="AH147" s="386"/>
      <c r="AI147" s="386"/>
      <c r="AJ147" s="682"/>
      <c r="AK147" s="682"/>
      <c r="AL147" s="682"/>
      <c r="AM147" s="683"/>
      <c r="AO147" s="687"/>
      <c r="AP147" s="688"/>
      <c r="AQ147" s="688"/>
      <c r="AR147" s="688"/>
      <c r="AS147" s="688"/>
    </row>
    <row r="148" spans="1:45" s="681" customFormat="1" ht="35.25" customHeight="1" outlineLevel="3" thickTop="1" thickBot="1" x14ac:dyDescent="0.3">
      <c r="A148" s="386"/>
      <c r="B148" s="460" t="s">
        <v>990</v>
      </c>
      <c r="C148" s="637" t="s">
        <v>1513</v>
      </c>
      <c r="D148" s="872" t="s">
        <v>1118</v>
      </c>
      <c r="E148" s="873"/>
      <c r="F148" s="873"/>
      <c r="G148" s="873"/>
      <c r="H148" s="873"/>
      <c r="I148" s="873"/>
      <c r="J148" s="873"/>
      <c r="K148" s="873"/>
      <c r="L148" s="874"/>
      <c r="M148" s="602" t="s">
        <v>690</v>
      </c>
      <c r="N148" s="654">
        <v>100</v>
      </c>
      <c r="O148" s="655">
        <v>100</v>
      </c>
      <c r="P148" s="655">
        <v>100</v>
      </c>
      <c r="Q148" s="655">
        <v>100</v>
      </c>
      <c r="R148" s="655">
        <v>100</v>
      </c>
      <c r="S148" s="656">
        <v>100</v>
      </c>
      <c r="T148" s="657" t="s">
        <v>1101</v>
      </c>
      <c r="U148" s="662"/>
      <c r="V148" s="663"/>
      <c r="W148" s="686"/>
      <c r="X148" s="386"/>
      <c r="Y148" s="386"/>
      <c r="Z148" s="386"/>
      <c r="AA148" s="386"/>
      <c r="AB148" s="386"/>
      <c r="AC148" s="386"/>
      <c r="AD148" s="386"/>
      <c r="AE148" s="386"/>
      <c r="AF148" s="386"/>
      <c r="AG148" s="386"/>
      <c r="AH148" s="386"/>
      <c r="AI148" s="386"/>
      <c r="AJ148" s="682"/>
      <c r="AK148" s="682"/>
      <c r="AL148" s="682"/>
      <c r="AM148" s="683"/>
      <c r="AO148" s="687"/>
      <c r="AP148" s="688"/>
      <c r="AQ148" s="688"/>
      <c r="AR148" s="688"/>
      <c r="AS148" s="688"/>
    </row>
    <row r="149" spans="1:45" s="681" customFormat="1" ht="35.25" customHeight="1" outlineLevel="3" thickTop="1" thickBot="1" x14ac:dyDescent="0.3">
      <c r="A149" s="386"/>
      <c r="B149" s="460" t="s">
        <v>990</v>
      </c>
      <c r="C149" s="637" t="s">
        <v>1514</v>
      </c>
      <c r="D149" s="872" t="s">
        <v>1240</v>
      </c>
      <c r="E149" s="873"/>
      <c r="F149" s="873"/>
      <c r="G149" s="873"/>
      <c r="H149" s="873"/>
      <c r="I149" s="873"/>
      <c r="J149" s="873"/>
      <c r="K149" s="873"/>
      <c r="L149" s="874"/>
      <c r="M149" s="602" t="s">
        <v>1235</v>
      </c>
      <c r="N149" s="654">
        <v>100</v>
      </c>
      <c r="O149" s="655">
        <v>100</v>
      </c>
      <c r="P149" s="655">
        <v>100</v>
      </c>
      <c r="Q149" s="655">
        <v>100</v>
      </c>
      <c r="R149" s="655">
        <v>100</v>
      </c>
      <c r="S149" s="656">
        <v>100</v>
      </c>
      <c r="T149" s="657" t="s">
        <v>1101</v>
      </c>
      <c r="U149" s="662"/>
      <c r="V149" s="663"/>
      <c r="W149" s="686"/>
      <c r="X149" s="386"/>
      <c r="Y149" s="386"/>
      <c r="Z149" s="386"/>
      <c r="AA149" s="386"/>
      <c r="AB149" s="386"/>
      <c r="AC149" s="386"/>
      <c r="AD149" s="386"/>
      <c r="AE149" s="386"/>
      <c r="AF149" s="386"/>
      <c r="AG149" s="386"/>
      <c r="AH149" s="386"/>
      <c r="AI149" s="386"/>
      <c r="AJ149" s="682"/>
      <c r="AK149" s="682"/>
      <c r="AL149" s="682"/>
      <c r="AM149" s="683"/>
      <c r="AO149" s="687"/>
      <c r="AP149" s="688"/>
      <c r="AQ149" s="688"/>
      <c r="AR149" s="688"/>
      <c r="AS149" s="688"/>
    </row>
    <row r="150" spans="1:45" s="681" customFormat="1" ht="35.25" customHeight="1" outlineLevel="3" thickTop="1" thickBot="1" x14ac:dyDescent="0.3">
      <c r="A150" s="386"/>
      <c r="B150" s="460" t="s">
        <v>990</v>
      </c>
      <c r="C150" s="637" t="s">
        <v>573</v>
      </c>
      <c r="D150" s="872" t="s">
        <v>1229</v>
      </c>
      <c r="E150" s="873"/>
      <c r="F150" s="873"/>
      <c r="G150" s="873"/>
      <c r="H150" s="873"/>
      <c r="I150" s="873"/>
      <c r="J150" s="873"/>
      <c r="K150" s="873"/>
      <c r="L150" s="874"/>
      <c r="M150" s="602" t="s">
        <v>1235</v>
      </c>
      <c r="N150" s="654">
        <v>100</v>
      </c>
      <c r="O150" s="655">
        <v>100</v>
      </c>
      <c r="P150" s="655">
        <v>100</v>
      </c>
      <c r="Q150" s="655">
        <v>100</v>
      </c>
      <c r="R150" s="655">
        <v>100</v>
      </c>
      <c r="S150" s="656">
        <v>100</v>
      </c>
      <c r="T150" s="657" t="s">
        <v>1101</v>
      </c>
      <c r="U150" s="662"/>
      <c r="V150" s="663"/>
      <c r="W150" s="686"/>
      <c r="X150" s="386"/>
      <c r="Y150" s="386"/>
      <c r="Z150" s="386"/>
      <c r="AA150" s="386"/>
      <c r="AB150" s="386"/>
      <c r="AC150" s="386"/>
      <c r="AD150" s="386"/>
      <c r="AE150" s="386"/>
      <c r="AF150" s="386"/>
      <c r="AG150" s="386"/>
      <c r="AH150" s="386"/>
      <c r="AI150" s="386"/>
      <c r="AJ150" s="682"/>
      <c r="AK150" s="682"/>
      <c r="AL150" s="682"/>
      <c r="AM150" s="683"/>
      <c r="AO150" s="687"/>
      <c r="AP150" s="688"/>
      <c r="AQ150" s="688"/>
      <c r="AR150" s="688"/>
      <c r="AS150" s="688"/>
    </row>
    <row r="151" spans="1:45" s="681" customFormat="1" ht="35.25" customHeight="1" outlineLevel="3" thickTop="1" thickBot="1" x14ac:dyDescent="0.3">
      <c r="A151" s="386"/>
      <c r="B151" s="460" t="s">
        <v>990</v>
      </c>
      <c r="C151" s="637" t="s">
        <v>63</v>
      </c>
      <c r="D151" s="875" t="s">
        <v>1230</v>
      </c>
      <c r="E151" s="876"/>
      <c r="F151" s="876"/>
      <c r="G151" s="876"/>
      <c r="H151" s="876"/>
      <c r="I151" s="876"/>
      <c r="J151" s="876"/>
      <c r="K151" s="876"/>
      <c r="L151" s="877"/>
      <c r="M151" s="602" t="s">
        <v>427</v>
      </c>
      <c r="N151" s="654">
        <v>100</v>
      </c>
      <c r="O151" s="655">
        <v>100</v>
      </c>
      <c r="P151" s="655">
        <v>100</v>
      </c>
      <c r="Q151" s="655">
        <v>100</v>
      </c>
      <c r="R151" s="655">
        <v>100</v>
      </c>
      <c r="S151" s="656">
        <v>100</v>
      </c>
      <c r="T151" s="657" t="s">
        <v>1101</v>
      </c>
      <c r="U151" s="662"/>
      <c r="V151" s="663"/>
      <c r="W151" s="686"/>
      <c r="X151" s="386"/>
      <c r="Y151" s="386"/>
      <c r="Z151" s="386"/>
      <c r="AA151" s="386"/>
      <c r="AB151" s="386"/>
      <c r="AC151" s="386"/>
      <c r="AD151" s="386"/>
      <c r="AE151" s="386"/>
      <c r="AF151" s="386"/>
      <c r="AG151" s="386"/>
      <c r="AH151" s="386"/>
      <c r="AI151" s="386"/>
      <c r="AJ151" s="682"/>
      <c r="AK151" s="682"/>
      <c r="AL151" s="682"/>
      <c r="AM151" s="683"/>
      <c r="AO151" s="687"/>
      <c r="AP151" s="688"/>
      <c r="AQ151" s="688"/>
      <c r="AR151" s="688"/>
      <c r="AS151" s="688"/>
    </row>
    <row r="152" spans="1:45" s="681" customFormat="1" ht="35.25" customHeight="1" outlineLevel="3" thickTop="1" thickBot="1" x14ac:dyDescent="0.3">
      <c r="A152" s="386"/>
      <c r="B152" s="460" t="s">
        <v>990</v>
      </c>
      <c r="C152" s="637" t="s">
        <v>79</v>
      </c>
      <c r="D152" s="875" t="s">
        <v>1428</v>
      </c>
      <c r="E152" s="876"/>
      <c r="F152" s="876"/>
      <c r="G152" s="876"/>
      <c r="H152" s="876"/>
      <c r="I152" s="876"/>
      <c r="J152" s="876"/>
      <c r="K152" s="876"/>
      <c r="L152" s="877"/>
      <c r="M152" s="602" t="s">
        <v>427</v>
      </c>
      <c r="N152" s="654">
        <v>100</v>
      </c>
      <c r="O152" s="655">
        <v>100</v>
      </c>
      <c r="P152" s="655">
        <v>100</v>
      </c>
      <c r="Q152" s="655">
        <v>100</v>
      </c>
      <c r="R152" s="655">
        <v>100</v>
      </c>
      <c r="S152" s="656">
        <v>100</v>
      </c>
      <c r="T152" s="657" t="s">
        <v>1101</v>
      </c>
      <c r="U152" s="662"/>
      <c r="V152" s="663"/>
      <c r="W152" s="686"/>
      <c r="X152" s="386"/>
      <c r="Y152" s="386"/>
      <c r="Z152" s="386"/>
      <c r="AA152" s="386"/>
      <c r="AB152" s="386"/>
      <c r="AC152" s="386"/>
      <c r="AD152" s="386"/>
      <c r="AE152" s="386"/>
      <c r="AF152" s="386"/>
      <c r="AG152" s="386"/>
      <c r="AH152" s="386"/>
      <c r="AI152" s="386"/>
      <c r="AJ152" s="682"/>
      <c r="AK152" s="682"/>
      <c r="AL152" s="682"/>
      <c r="AM152" s="683"/>
      <c r="AO152" s="687"/>
      <c r="AP152" s="688"/>
      <c r="AQ152" s="688"/>
      <c r="AR152" s="688"/>
      <c r="AS152" s="688"/>
    </row>
    <row r="153" spans="1:45" s="681" customFormat="1" ht="35.25" customHeight="1" outlineLevel="3" thickTop="1" thickBot="1" x14ac:dyDescent="0.3">
      <c r="A153" s="386"/>
      <c r="B153" s="460" t="s">
        <v>990</v>
      </c>
      <c r="C153" s="637" t="s">
        <v>108</v>
      </c>
      <c r="D153" s="872" t="s">
        <v>1231</v>
      </c>
      <c r="E153" s="873"/>
      <c r="F153" s="873"/>
      <c r="G153" s="873"/>
      <c r="H153" s="873"/>
      <c r="I153" s="873"/>
      <c r="J153" s="873"/>
      <c r="K153" s="873"/>
      <c r="L153" s="874"/>
      <c r="M153" s="602" t="s">
        <v>1235</v>
      </c>
      <c r="N153" s="654">
        <v>100</v>
      </c>
      <c r="O153" s="655">
        <v>100</v>
      </c>
      <c r="P153" s="655">
        <v>100</v>
      </c>
      <c r="Q153" s="655">
        <v>100</v>
      </c>
      <c r="R153" s="655">
        <v>100</v>
      </c>
      <c r="S153" s="656">
        <v>100</v>
      </c>
      <c r="T153" s="657" t="s">
        <v>1101</v>
      </c>
      <c r="U153" s="662"/>
      <c r="V153" s="663"/>
      <c r="W153" s="686"/>
      <c r="X153" s="386"/>
      <c r="Y153" s="386"/>
      <c r="Z153" s="386"/>
      <c r="AA153" s="386"/>
      <c r="AB153" s="386"/>
      <c r="AC153" s="386"/>
      <c r="AD153" s="386"/>
      <c r="AE153" s="386"/>
      <c r="AF153" s="386"/>
      <c r="AG153" s="386"/>
      <c r="AH153" s="386"/>
      <c r="AI153" s="386"/>
      <c r="AJ153" s="682"/>
      <c r="AK153" s="682"/>
      <c r="AL153" s="682"/>
      <c r="AM153" s="683"/>
      <c r="AO153" s="687"/>
      <c r="AP153" s="688"/>
      <c r="AQ153" s="688"/>
      <c r="AR153" s="688"/>
      <c r="AS153" s="688"/>
    </row>
    <row r="154" spans="1:45" s="681" customFormat="1" ht="35.25" customHeight="1" outlineLevel="3" thickTop="1" thickBot="1" x14ac:dyDescent="0.3">
      <c r="A154" s="386"/>
      <c r="B154" s="460" t="s">
        <v>990</v>
      </c>
      <c r="C154" s="637" t="s">
        <v>153</v>
      </c>
      <c r="D154" s="872" t="s">
        <v>1232</v>
      </c>
      <c r="E154" s="873"/>
      <c r="F154" s="873"/>
      <c r="G154" s="873"/>
      <c r="H154" s="873"/>
      <c r="I154" s="873"/>
      <c r="J154" s="873"/>
      <c r="K154" s="873"/>
      <c r="L154" s="874"/>
      <c r="M154" s="602" t="s">
        <v>1235</v>
      </c>
      <c r="N154" s="654">
        <v>100</v>
      </c>
      <c r="O154" s="655">
        <v>100</v>
      </c>
      <c r="P154" s="655">
        <v>100</v>
      </c>
      <c r="Q154" s="655">
        <v>100</v>
      </c>
      <c r="R154" s="655">
        <v>100</v>
      </c>
      <c r="S154" s="656">
        <v>100</v>
      </c>
      <c r="T154" s="657" t="s">
        <v>1101</v>
      </c>
      <c r="U154" s="662"/>
      <c r="V154" s="663"/>
      <c r="W154" s="686"/>
      <c r="X154" s="386"/>
      <c r="Y154" s="386"/>
      <c r="Z154" s="386"/>
      <c r="AA154" s="386"/>
      <c r="AB154" s="386"/>
      <c r="AC154" s="386"/>
      <c r="AD154" s="386"/>
      <c r="AE154" s="386"/>
      <c r="AF154" s="386"/>
      <c r="AG154" s="386"/>
      <c r="AH154" s="386"/>
      <c r="AI154" s="386"/>
      <c r="AJ154" s="682"/>
      <c r="AK154" s="682"/>
      <c r="AL154" s="682"/>
      <c r="AM154" s="683"/>
      <c r="AO154" s="687"/>
      <c r="AP154" s="688"/>
      <c r="AQ154" s="688"/>
      <c r="AR154" s="688"/>
      <c r="AS154" s="688"/>
    </row>
    <row r="155" spans="1:45" s="681" customFormat="1" ht="35.25" customHeight="1" outlineLevel="3" thickTop="1" thickBot="1" x14ac:dyDescent="0.3">
      <c r="A155" s="386"/>
      <c r="B155" s="460" t="s">
        <v>990</v>
      </c>
      <c r="C155" s="637" t="s">
        <v>155</v>
      </c>
      <c r="D155" s="872" t="s">
        <v>1476</v>
      </c>
      <c r="E155" s="873"/>
      <c r="F155" s="873"/>
      <c r="G155" s="873"/>
      <c r="H155" s="873"/>
      <c r="I155" s="873"/>
      <c r="J155" s="873"/>
      <c r="K155" s="873"/>
      <c r="L155" s="874"/>
      <c r="M155" s="602" t="s">
        <v>427</v>
      </c>
      <c r="N155" s="654">
        <v>100</v>
      </c>
      <c r="O155" s="655">
        <v>100</v>
      </c>
      <c r="P155" s="655">
        <v>100</v>
      </c>
      <c r="Q155" s="655">
        <v>100</v>
      </c>
      <c r="R155" s="655">
        <v>100</v>
      </c>
      <c r="S155" s="656">
        <v>100</v>
      </c>
      <c r="T155" s="657" t="s">
        <v>1101</v>
      </c>
      <c r="U155" s="662"/>
      <c r="V155" s="663"/>
      <c r="W155" s="686"/>
      <c r="X155" s="386"/>
      <c r="Y155" s="386"/>
      <c r="Z155" s="386"/>
      <c r="AA155" s="386"/>
      <c r="AB155" s="386"/>
      <c r="AC155" s="386"/>
      <c r="AD155" s="386"/>
      <c r="AE155" s="386"/>
      <c r="AF155" s="386"/>
      <c r="AG155" s="386"/>
      <c r="AH155" s="386"/>
      <c r="AI155" s="386"/>
      <c r="AJ155" s="682"/>
      <c r="AK155" s="682"/>
      <c r="AL155" s="682"/>
      <c r="AM155" s="683"/>
      <c r="AO155" s="687"/>
      <c r="AP155" s="688"/>
      <c r="AQ155" s="688"/>
      <c r="AR155" s="688"/>
      <c r="AS155" s="688"/>
    </row>
    <row r="156" spans="1:45" s="681" customFormat="1" ht="35.25" customHeight="1" outlineLevel="3" thickTop="1" thickBot="1" x14ac:dyDescent="0.3">
      <c r="A156" s="386"/>
      <c r="B156" s="460" t="s">
        <v>990</v>
      </c>
      <c r="C156" s="637" t="s">
        <v>89</v>
      </c>
      <c r="D156" s="872" t="s">
        <v>1234</v>
      </c>
      <c r="E156" s="873"/>
      <c r="F156" s="873"/>
      <c r="G156" s="873"/>
      <c r="H156" s="873"/>
      <c r="I156" s="873"/>
      <c r="J156" s="873"/>
      <c r="K156" s="873"/>
      <c r="L156" s="874"/>
      <c r="M156" s="602" t="s">
        <v>427</v>
      </c>
      <c r="N156" s="654">
        <v>100</v>
      </c>
      <c r="O156" s="655">
        <v>100</v>
      </c>
      <c r="P156" s="655">
        <v>100</v>
      </c>
      <c r="Q156" s="655">
        <v>100</v>
      </c>
      <c r="R156" s="655">
        <v>100</v>
      </c>
      <c r="S156" s="656">
        <v>100</v>
      </c>
      <c r="T156" s="657" t="s">
        <v>1101</v>
      </c>
      <c r="U156" s="662"/>
      <c r="V156" s="663"/>
      <c r="W156" s="686"/>
      <c r="X156" s="386"/>
      <c r="Y156" s="386"/>
      <c r="Z156" s="386"/>
      <c r="AA156" s="386"/>
      <c r="AB156" s="386"/>
      <c r="AC156" s="386"/>
      <c r="AD156" s="386"/>
      <c r="AE156" s="386"/>
      <c r="AF156" s="386"/>
      <c r="AG156" s="386"/>
      <c r="AH156" s="386"/>
      <c r="AI156" s="386"/>
      <c r="AJ156" s="682"/>
      <c r="AK156" s="682"/>
      <c r="AL156" s="682"/>
      <c r="AM156" s="683"/>
      <c r="AO156" s="687"/>
      <c r="AP156" s="688"/>
      <c r="AQ156" s="688"/>
      <c r="AR156" s="688"/>
      <c r="AS156" s="688"/>
    </row>
    <row r="157" spans="1:45" s="681" customFormat="1" ht="35.25" customHeight="1" outlineLevel="3" thickTop="1" thickBot="1" x14ac:dyDescent="0.3">
      <c r="A157" s="386"/>
      <c r="B157" s="460" t="s">
        <v>990</v>
      </c>
      <c r="C157" s="737" t="s">
        <v>91</v>
      </c>
      <c r="D157" s="875" t="s">
        <v>1233</v>
      </c>
      <c r="E157" s="876"/>
      <c r="F157" s="876"/>
      <c r="G157" s="876"/>
      <c r="H157" s="876"/>
      <c r="I157" s="876"/>
      <c r="J157" s="876"/>
      <c r="K157" s="876"/>
      <c r="L157" s="877"/>
      <c r="M157" s="602" t="s">
        <v>1235</v>
      </c>
      <c r="N157" s="654">
        <v>100</v>
      </c>
      <c r="O157" s="655">
        <v>100</v>
      </c>
      <c r="P157" s="655">
        <v>100</v>
      </c>
      <c r="Q157" s="655">
        <v>100</v>
      </c>
      <c r="R157" s="655">
        <v>100</v>
      </c>
      <c r="S157" s="656">
        <v>100</v>
      </c>
      <c r="T157" s="657" t="s">
        <v>1101</v>
      </c>
      <c r="U157" s="662"/>
      <c r="V157" s="663"/>
      <c r="W157" s="686"/>
      <c r="X157" s="386"/>
      <c r="Y157" s="386"/>
      <c r="Z157" s="386"/>
      <c r="AA157" s="386"/>
      <c r="AB157" s="386"/>
      <c r="AC157" s="386"/>
      <c r="AD157" s="386"/>
      <c r="AE157" s="386"/>
      <c r="AF157" s="386"/>
      <c r="AG157" s="386"/>
      <c r="AH157" s="386"/>
      <c r="AI157" s="386"/>
      <c r="AJ157" s="682"/>
      <c r="AK157" s="682"/>
      <c r="AL157" s="682"/>
      <c r="AM157" s="683"/>
      <c r="AO157" s="687"/>
      <c r="AP157" s="688"/>
      <c r="AQ157" s="688"/>
      <c r="AR157" s="688"/>
      <c r="AS157" s="688"/>
    </row>
    <row r="158" spans="1:45" s="681" customFormat="1" ht="35.25" customHeight="1" outlineLevel="3" thickTop="1" thickBot="1" x14ac:dyDescent="0.3">
      <c r="A158" s="386"/>
      <c r="B158" s="460" t="s">
        <v>990</v>
      </c>
      <c r="C158" s="737" t="s">
        <v>93</v>
      </c>
      <c r="D158" s="875" t="s">
        <v>2025</v>
      </c>
      <c r="E158" s="876"/>
      <c r="F158" s="876"/>
      <c r="G158" s="876"/>
      <c r="H158" s="876"/>
      <c r="I158" s="876"/>
      <c r="J158" s="876"/>
      <c r="K158" s="876"/>
      <c r="L158" s="877"/>
      <c r="M158" s="602" t="s">
        <v>465</v>
      </c>
      <c r="N158" s="654">
        <v>100</v>
      </c>
      <c r="O158" s="655">
        <v>100</v>
      </c>
      <c r="P158" s="655">
        <v>100</v>
      </c>
      <c r="Q158" s="655">
        <v>100</v>
      </c>
      <c r="R158" s="655">
        <v>100</v>
      </c>
      <c r="S158" s="656">
        <v>100</v>
      </c>
      <c r="T158" s="657" t="s">
        <v>1101</v>
      </c>
      <c r="U158" s="662"/>
      <c r="V158" s="663"/>
      <c r="W158" s="686"/>
      <c r="X158" s="386"/>
      <c r="Y158" s="386"/>
      <c r="Z158" s="386"/>
      <c r="AA158" s="386"/>
      <c r="AB158" s="386"/>
      <c r="AC158" s="386"/>
      <c r="AD158" s="386"/>
      <c r="AE158" s="386"/>
      <c r="AF158" s="386"/>
      <c r="AG158" s="386"/>
      <c r="AH158" s="386"/>
      <c r="AI158" s="386"/>
      <c r="AJ158" s="682"/>
      <c r="AK158" s="682"/>
      <c r="AL158" s="682"/>
      <c r="AM158" s="683"/>
      <c r="AO158" s="687"/>
      <c r="AP158" s="688"/>
      <c r="AQ158" s="688"/>
      <c r="AR158" s="688"/>
      <c r="AS158" s="688"/>
    </row>
    <row r="159" spans="1:45" s="681" customFormat="1" ht="35.25" customHeight="1" outlineLevel="3" thickTop="1" thickBot="1" x14ac:dyDescent="0.3">
      <c r="A159" s="386"/>
      <c r="B159" s="460" t="s">
        <v>990</v>
      </c>
      <c r="C159" s="737" t="s">
        <v>95</v>
      </c>
      <c r="D159" s="875" t="s">
        <v>1247</v>
      </c>
      <c r="E159" s="876"/>
      <c r="F159" s="876"/>
      <c r="G159" s="876"/>
      <c r="H159" s="876"/>
      <c r="I159" s="876"/>
      <c r="J159" s="876"/>
      <c r="K159" s="876"/>
      <c r="L159" s="877"/>
      <c r="M159" s="602" t="s">
        <v>465</v>
      </c>
      <c r="N159" s="654">
        <v>1</v>
      </c>
      <c r="O159" s="655">
        <v>1</v>
      </c>
      <c r="P159" s="655">
        <v>1</v>
      </c>
      <c r="Q159" s="655">
        <v>1</v>
      </c>
      <c r="R159" s="655">
        <v>1</v>
      </c>
      <c r="S159" s="656">
        <v>5</v>
      </c>
      <c r="T159" s="657" t="s">
        <v>1243</v>
      </c>
      <c r="U159" s="662"/>
      <c r="V159" s="663"/>
      <c r="W159" s="686"/>
      <c r="X159" s="386"/>
      <c r="Y159" s="386"/>
      <c r="Z159" s="386"/>
      <c r="AA159" s="386"/>
      <c r="AB159" s="386"/>
      <c r="AC159" s="386"/>
      <c r="AD159" s="386"/>
      <c r="AE159" s="386"/>
      <c r="AF159" s="386"/>
      <c r="AG159" s="386"/>
      <c r="AH159" s="386"/>
      <c r="AI159" s="386"/>
      <c r="AJ159" s="682"/>
      <c r="AK159" s="682"/>
      <c r="AL159" s="682"/>
      <c r="AM159" s="683"/>
      <c r="AO159" s="687"/>
      <c r="AP159" s="688"/>
      <c r="AQ159" s="688"/>
      <c r="AR159" s="688"/>
      <c r="AS159" s="688"/>
    </row>
    <row r="160" spans="1:45" s="681" customFormat="1" ht="35.25" customHeight="1" outlineLevel="3" thickTop="1" thickBot="1" x14ac:dyDescent="0.3">
      <c r="A160" s="386"/>
      <c r="B160" s="460" t="s">
        <v>990</v>
      </c>
      <c r="C160" s="737" t="s">
        <v>97</v>
      </c>
      <c r="D160" s="875" t="s">
        <v>1996</v>
      </c>
      <c r="E160" s="876"/>
      <c r="F160" s="876"/>
      <c r="G160" s="876"/>
      <c r="H160" s="876"/>
      <c r="I160" s="876"/>
      <c r="J160" s="876"/>
      <c r="K160" s="876"/>
      <c r="L160" s="877"/>
      <c r="M160" s="602" t="s">
        <v>465</v>
      </c>
      <c r="N160" s="654">
        <v>1</v>
      </c>
      <c r="O160" s="655">
        <v>1</v>
      </c>
      <c r="P160" s="655">
        <v>3</v>
      </c>
      <c r="Q160" s="655">
        <v>1</v>
      </c>
      <c r="R160" s="655">
        <v>1</v>
      </c>
      <c r="S160" s="656">
        <v>7</v>
      </c>
      <c r="T160" s="657" t="s">
        <v>1243</v>
      </c>
      <c r="U160" s="662"/>
      <c r="V160" s="663"/>
      <c r="W160" s="686"/>
      <c r="X160" s="386"/>
      <c r="Y160" s="386"/>
      <c r="Z160" s="386"/>
      <c r="AA160" s="386"/>
      <c r="AB160" s="386"/>
      <c r="AC160" s="386"/>
      <c r="AD160" s="386"/>
      <c r="AE160" s="386"/>
      <c r="AF160" s="386"/>
      <c r="AG160" s="386"/>
      <c r="AH160" s="386"/>
      <c r="AI160" s="386"/>
      <c r="AJ160" s="682"/>
      <c r="AK160" s="682"/>
      <c r="AL160" s="682"/>
      <c r="AM160" s="683"/>
      <c r="AO160" s="687"/>
      <c r="AP160" s="688"/>
      <c r="AQ160" s="688"/>
      <c r="AR160" s="688"/>
      <c r="AS160" s="688"/>
    </row>
    <row r="161" spans="1:45" s="681" customFormat="1" ht="35.25" customHeight="1" outlineLevel="3" thickTop="1" thickBot="1" x14ac:dyDescent="0.3">
      <c r="A161" s="386"/>
      <c r="B161" s="460" t="s">
        <v>990</v>
      </c>
      <c r="C161" s="737" t="s">
        <v>100</v>
      </c>
      <c r="D161" s="875" t="s">
        <v>2026</v>
      </c>
      <c r="E161" s="876"/>
      <c r="F161" s="876"/>
      <c r="G161" s="876"/>
      <c r="H161" s="876"/>
      <c r="I161" s="876"/>
      <c r="J161" s="876"/>
      <c r="K161" s="876"/>
      <c r="L161" s="877"/>
      <c r="M161" s="602" t="s">
        <v>465</v>
      </c>
      <c r="N161" s="654">
        <v>100</v>
      </c>
      <c r="O161" s="655">
        <v>100</v>
      </c>
      <c r="P161" s="655"/>
      <c r="Q161" s="655"/>
      <c r="R161" s="655"/>
      <c r="S161" s="656">
        <v>100</v>
      </c>
      <c r="T161" s="657" t="s">
        <v>1101</v>
      </c>
      <c r="U161" s="662"/>
      <c r="V161" s="663"/>
      <c r="W161" s="686"/>
      <c r="X161" s="386"/>
      <c r="Y161" s="386"/>
      <c r="Z161" s="386"/>
      <c r="AA161" s="386"/>
      <c r="AB161" s="386"/>
      <c r="AC161" s="386"/>
      <c r="AD161" s="386"/>
      <c r="AE161" s="386"/>
      <c r="AF161" s="386"/>
      <c r="AG161" s="386"/>
      <c r="AH161" s="386"/>
      <c r="AI161" s="386"/>
      <c r="AJ161" s="682"/>
      <c r="AK161" s="682"/>
      <c r="AL161" s="682"/>
      <c r="AM161" s="683"/>
      <c r="AO161" s="687"/>
      <c r="AP161" s="688"/>
      <c r="AQ161" s="688"/>
      <c r="AR161" s="688"/>
      <c r="AS161" s="688"/>
    </row>
    <row r="162" spans="1:45" s="681" customFormat="1" ht="35.25" customHeight="1" outlineLevel="3" thickTop="1" thickBot="1" x14ac:dyDescent="0.3">
      <c r="A162" s="386"/>
      <c r="B162" s="460" t="s">
        <v>990</v>
      </c>
      <c r="C162" s="737" t="s">
        <v>102</v>
      </c>
      <c r="D162" s="899" t="s">
        <v>1997</v>
      </c>
      <c r="E162" s="900"/>
      <c r="F162" s="900"/>
      <c r="G162" s="900"/>
      <c r="H162" s="900"/>
      <c r="I162" s="900"/>
      <c r="J162" s="900"/>
      <c r="K162" s="900"/>
      <c r="L162" s="901"/>
      <c r="M162" s="602" t="s">
        <v>465</v>
      </c>
      <c r="N162" s="654">
        <v>100</v>
      </c>
      <c r="O162" s="655">
        <v>100</v>
      </c>
      <c r="P162" s="655">
        <v>100</v>
      </c>
      <c r="Q162" s="655">
        <v>100</v>
      </c>
      <c r="R162" s="655">
        <v>100</v>
      </c>
      <c r="S162" s="656">
        <v>100</v>
      </c>
      <c r="T162" s="657" t="s">
        <v>1101</v>
      </c>
      <c r="U162" s="662"/>
      <c r="V162" s="663"/>
      <c r="W162" s="686"/>
      <c r="X162" s="386"/>
      <c r="Y162" s="386"/>
      <c r="Z162" s="386"/>
      <c r="AA162" s="386"/>
      <c r="AB162" s="386"/>
      <c r="AC162" s="386"/>
      <c r="AD162" s="386"/>
      <c r="AE162" s="386"/>
      <c r="AF162" s="386"/>
      <c r="AG162" s="386"/>
      <c r="AH162" s="386"/>
      <c r="AI162" s="386"/>
      <c r="AJ162" s="682"/>
      <c r="AK162" s="682"/>
      <c r="AL162" s="682"/>
      <c r="AM162" s="683"/>
      <c r="AO162" s="687"/>
      <c r="AP162" s="688"/>
      <c r="AQ162" s="688"/>
      <c r="AR162" s="688"/>
      <c r="AS162" s="688"/>
    </row>
    <row r="163" spans="1:45" s="681" customFormat="1" ht="35.25" customHeight="1" outlineLevel="3" thickTop="1" thickBot="1" x14ac:dyDescent="0.3">
      <c r="A163" s="386"/>
      <c r="B163" s="460" t="s">
        <v>990</v>
      </c>
      <c r="C163" s="737" t="s">
        <v>1986</v>
      </c>
      <c r="D163" s="884" t="s">
        <v>1987</v>
      </c>
      <c r="E163" s="885"/>
      <c r="F163" s="885"/>
      <c r="G163" s="885"/>
      <c r="H163" s="885"/>
      <c r="I163" s="885"/>
      <c r="J163" s="885"/>
      <c r="K163" s="885"/>
      <c r="L163" s="886"/>
      <c r="M163" s="602" t="s">
        <v>1235</v>
      </c>
      <c r="N163" s="654"/>
      <c r="O163" s="655"/>
      <c r="P163" s="655">
        <v>100</v>
      </c>
      <c r="Q163" s="655"/>
      <c r="R163" s="655"/>
      <c r="S163" s="656">
        <v>100</v>
      </c>
      <c r="T163" s="657" t="s">
        <v>1101</v>
      </c>
      <c r="U163" s="662"/>
      <c r="V163" s="663"/>
      <c r="W163" s="686"/>
      <c r="X163" s="386"/>
      <c r="Y163" s="386"/>
      <c r="Z163" s="386"/>
      <c r="AA163" s="386"/>
      <c r="AB163" s="386"/>
      <c r="AC163" s="386"/>
      <c r="AD163" s="386"/>
      <c r="AE163" s="386"/>
      <c r="AF163" s="386"/>
      <c r="AG163" s="386"/>
      <c r="AH163" s="386"/>
      <c r="AI163" s="386"/>
      <c r="AJ163" s="682"/>
      <c r="AK163" s="682"/>
      <c r="AL163" s="682"/>
      <c r="AM163" s="683"/>
      <c r="AO163" s="687"/>
      <c r="AP163" s="688"/>
      <c r="AQ163" s="688"/>
      <c r="AR163" s="688"/>
      <c r="AS163" s="688"/>
    </row>
    <row r="164" spans="1:45" s="681" customFormat="1" ht="54" customHeight="1" outlineLevel="2" thickTop="1" thickBot="1" x14ac:dyDescent="0.3">
      <c r="A164" s="386"/>
      <c r="B164" s="923" t="s">
        <v>1153</v>
      </c>
      <c r="C164" s="858" t="s">
        <v>803</v>
      </c>
      <c r="D164" s="962" t="s">
        <v>1145</v>
      </c>
      <c r="E164" s="963"/>
      <c r="F164" s="917" t="s">
        <v>1007</v>
      </c>
      <c r="G164" s="911" t="s">
        <v>1284</v>
      </c>
      <c r="H164" s="912"/>
      <c r="I164" s="866" t="s">
        <v>1667</v>
      </c>
      <c r="J164" s="867"/>
      <c r="K164" s="867"/>
      <c r="L164" s="868"/>
      <c r="M164" s="603" t="s">
        <v>1018</v>
      </c>
      <c r="N164" s="652">
        <v>100</v>
      </c>
      <c r="O164" s="653">
        <v>100</v>
      </c>
      <c r="P164" s="653">
        <v>100</v>
      </c>
      <c r="Q164" s="653">
        <v>100</v>
      </c>
      <c r="R164" s="653">
        <v>100</v>
      </c>
      <c r="S164" s="652">
        <v>100</v>
      </c>
      <c r="T164" s="752" t="s">
        <v>1101</v>
      </c>
      <c r="U164" s="664"/>
      <c r="V164" s="665"/>
      <c r="W164" s="684"/>
      <c r="X164" s="386"/>
      <c r="Y164" s="386"/>
      <c r="Z164" s="386"/>
      <c r="AA164" s="386"/>
      <c r="AB164" s="386"/>
      <c r="AC164" s="386"/>
      <c r="AD164" s="386"/>
      <c r="AE164" s="386"/>
      <c r="AF164" s="386"/>
      <c r="AG164" s="386"/>
      <c r="AH164" s="386"/>
      <c r="AI164" s="386"/>
      <c r="AJ164" s="386"/>
      <c r="AK164" s="386"/>
      <c r="AL164" s="386"/>
      <c r="AM164" s="685"/>
      <c r="AO164" s="682"/>
      <c r="AP164" s="682"/>
      <c r="AQ164" s="682"/>
      <c r="AR164" s="682"/>
      <c r="AS164" s="682"/>
    </row>
    <row r="165" spans="1:45" s="681" customFormat="1" ht="54" customHeight="1" outlineLevel="2" thickTop="1" thickBot="1" x14ac:dyDescent="0.3">
      <c r="A165" s="386"/>
      <c r="B165" s="954"/>
      <c r="C165" s="955"/>
      <c r="D165" s="962"/>
      <c r="E165" s="963"/>
      <c r="F165" s="917"/>
      <c r="G165" s="864" t="s">
        <v>1285</v>
      </c>
      <c r="H165" s="865"/>
      <c r="I165" s="914" t="s">
        <v>1666</v>
      </c>
      <c r="J165" s="915"/>
      <c r="K165" s="915"/>
      <c r="L165" s="916"/>
      <c r="M165" s="603" t="s">
        <v>1018</v>
      </c>
      <c r="N165" s="652">
        <v>100</v>
      </c>
      <c r="O165" s="653">
        <v>100</v>
      </c>
      <c r="P165" s="653">
        <v>100</v>
      </c>
      <c r="Q165" s="653">
        <v>100</v>
      </c>
      <c r="R165" s="653">
        <v>100</v>
      </c>
      <c r="S165" s="652">
        <v>100</v>
      </c>
      <c r="T165" s="752" t="s">
        <v>1101</v>
      </c>
      <c r="U165" s="664"/>
      <c r="V165" s="665"/>
      <c r="W165" s="684"/>
      <c r="X165" s="386"/>
      <c r="Y165" s="386"/>
      <c r="Z165" s="386"/>
      <c r="AA165" s="386"/>
      <c r="AB165" s="386"/>
      <c r="AC165" s="386"/>
      <c r="AD165" s="386"/>
      <c r="AE165" s="386"/>
      <c r="AF165" s="386"/>
      <c r="AG165" s="386"/>
      <c r="AH165" s="386"/>
      <c r="AI165" s="386"/>
      <c r="AJ165" s="386"/>
      <c r="AK165" s="386"/>
      <c r="AL165" s="386"/>
      <c r="AM165" s="685"/>
      <c r="AO165" s="682"/>
      <c r="AP165" s="682"/>
      <c r="AQ165" s="682"/>
      <c r="AR165" s="682"/>
      <c r="AS165" s="682"/>
    </row>
    <row r="166" spans="1:45" s="681" customFormat="1" ht="54" customHeight="1" outlineLevel="2" thickTop="1" thickBot="1" x14ac:dyDescent="0.3">
      <c r="A166" s="386"/>
      <c r="B166" s="924"/>
      <c r="C166" s="859"/>
      <c r="D166" s="862"/>
      <c r="E166" s="863"/>
      <c r="F166" s="918"/>
      <c r="G166" s="944" t="s">
        <v>1286</v>
      </c>
      <c r="H166" s="945"/>
      <c r="I166" s="914" t="s">
        <v>1640</v>
      </c>
      <c r="J166" s="915"/>
      <c r="K166" s="915"/>
      <c r="L166" s="916"/>
      <c r="M166" s="603" t="s">
        <v>1018</v>
      </c>
      <c r="N166" s="652">
        <v>100</v>
      </c>
      <c r="O166" s="653">
        <v>100</v>
      </c>
      <c r="P166" s="653">
        <v>100</v>
      </c>
      <c r="Q166" s="653">
        <v>100</v>
      </c>
      <c r="R166" s="653">
        <v>100</v>
      </c>
      <c r="S166" s="652">
        <v>100</v>
      </c>
      <c r="T166" s="752" t="s">
        <v>1101</v>
      </c>
      <c r="U166" s="664"/>
      <c r="V166" s="665"/>
      <c r="W166" s="684"/>
      <c r="X166" s="386"/>
      <c r="Y166" s="386"/>
      <c r="Z166" s="386"/>
      <c r="AA166" s="386"/>
      <c r="AB166" s="386"/>
      <c r="AC166" s="386"/>
      <c r="AD166" s="386"/>
      <c r="AE166" s="386"/>
      <c r="AF166" s="386"/>
      <c r="AG166" s="386"/>
      <c r="AH166" s="386"/>
      <c r="AI166" s="386"/>
      <c r="AJ166" s="386"/>
      <c r="AK166" s="386"/>
      <c r="AL166" s="386"/>
      <c r="AM166" s="685"/>
      <c r="AO166" s="682"/>
      <c r="AP166" s="682"/>
      <c r="AQ166" s="682"/>
      <c r="AR166" s="682"/>
      <c r="AS166" s="682"/>
    </row>
    <row r="167" spans="1:45" s="681" customFormat="1" ht="35.25" customHeight="1" outlineLevel="3" thickTop="1" thickBot="1" x14ac:dyDescent="0.3">
      <c r="A167" s="386"/>
      <c r="B167" s="460" t="s">
        <v>990</v>
      </c>
      <c r="C167" s="637" t="s">
        <v>119</v>
      </c>
      <c r="D167" s="992" t="s">
        <v>1477</v>
      </c>
      <c r="E167" s="993"/>
      <c r="F167" s="993"/>
      <c r="G167" s="993"/>
      <c r="H167" s="993"/>
      <c r="I167" s="993"/>
      <c r="J167" s="993"/>
      <c r="K167" s="993"/>
      <c r="L167" s="994"/>
      <c r="M167" s="602" t="s">
        <v>1018</v>
      </c>
      <c r="N167" s="654" t="s">
        <v>128</v>
      </c>
      <c r="O167" s="655">
        <v>25</v>
      </c>
      <c r="P167" s="655">
        <v>25</v>
      </c>
      <c r="Q167" s="655">
        <v>25</v>
      </c>
      <c r="R167" s="655">
        <v>25</v>
      </c>
      <c r="S167" s="656">
        <v>100</v>
      </c>
      <c r="T167" s="657" t="s">
        <v>1101</v>
      </c>
      <c r="U167" s="662"/>
      <c r="V167" s="663"/>
      <c r="W167" s="686"/>
      <c r="X167" s="386"/>
      <c r="Y167" s="386"/>
      <c r="Z167" s="386"/>
      <c r="AA167" s="386"/>
      <c r="AB167" s="386"/>
      <c r="AC167" s="386"/>
      <c r="AD167" s="386"/>
      <c r="AE167" s="386"/>
      <c r="AF167" s="386"/>
      <c r="AG167" s="386"/>
      <c r="AH167" s="386"/>
      <c r="AI167" s="386"/>
      <c r="AJ167" s="682"/>
      <c r="AK167" s="682"/>
      <c r="AL167" s="682"/>
      <c r="AM167" s="683"/>
      <c r="AO167" s="687"/>
      <c r="AP167" s="688"/>
      <c r="AQ167" s="688"/>
      <c r="AR167" s="688"/>
      <c r="AS167" s="688"/>
    </row>
    <row r="168" spans="1:45" s="681" customFormat="1" ht="35.25" customHeight="1" outlineLevel="3" thickTop="1" thickBot="1" x14ac:dyDescent="0.3">
      <c r="A168" s="386"/>
      <c r="B168" s="460" t="s">
        <v>990</v>
      </c>
      <c r="C168" s="637" t="s">
        <v>1515</v>
      </c>
      <c r="D168" s="992" t="s">
        <v>1478</v>
      </c>
      <c r="E168" s="993"/>
      <c r="F168" s="993"/>
      <c r="G168" s="993"/>
      <c r="H168" s="993"/>
      <c r="I168" s="993"/>
      <c r="J168" s="993"/>
      <c r="K168" s="993"/>
      <c r="L168" s="994"/>
      <c r="M168" s="602" t="s">
        <v>1018</v>
      </c>
      <c r="N168" s="654" t="s">
        <v>128</v>
      </c>
      <c r="O168" s="655">
        <v>32</v>
      </c>
      <c r="P168" s="655">
        <v>33</v>
      </c>
      <c r="Q168" s="655">
        <v>35</v>
      </c>
      <c r="R168" s="655">
        <v>0</v>
      </c>
      <c r="S168" s="656">
        <v>100</v>
      </c>
      <c r="T168" s="657" t="s">
        <v>1101</v>
      </c>
      <c r="U168" s="662"/>
      <c r="V168" s="663"/>
      <c r="W168" s="686"/>
      <c r="X168" s="386"/>
      <c r="Y168" s="386"/>
      <c r="Z168" s="386"/>
      <c r="AA168" s="386"/>
      <c r="AB168" s="386"/>
      <c r="AC168" s="386"/>
      <c r="AD168" s="386"/>
      <c r="AE168" s="386"/>
      <c r="AF168" s="386"/>
      <c r="AG168" s="386"/>
      <c r="AH168" s="386"/>
      <c r="AI168" s="386"/>
      <c r="AJ168" s="682"/>
      <c r="AK168" s="682"/>
      <c r="AL168" s="682"/>
      <c r="AM168" s="683"/>
      <c r="AO168" s="687"/>
      <c r="AP168" s="688"/>
      <c r="AQ168" s="688"/>
      <c r="AR168" s="688"/>
      <c r="AS168" s="688"/>
    </row>
    <row r="169" spans="1:45" s="681" customFormat="1" ht="35.25" customHeight="1" outlineLevel="3" thickTop="1" thickBot="1" x14ac:dyDescent="0.3">
      <c r="A169" s="386"/>
      <c r="B169" s="460" t="s">
        <v>990</v>
      </c>
      <c r="C169" s="637" t="s">
        <v>134</v>
      </c>
      <c r="D169" s="992" t="s">
        <v>1415</v>
      </c>
      <c r="E169" s="993"/>
      <c r="F169" s="993"/>
      <c r="G169" s="993"/>
      <c r="H169" s="993"/>
      <c r="I169" s="993"/>
      <c r="J169" s="993"/>
      <c r="K169" s="993"/>
      <c r="L169" s="994"/>
      <c r="M169" s="602" t="s">
        <v>1018</v>
      </c>
      <c r="N169" s="654" t="s">
        <v>128</v>
      </c>
      <c r="O169" s="655">
        <v>0</v>
      </c>
      <c r="P169" s="655">
        <v>0</v>
      </c>
      <c r="Q169" s="655">
        <v>100</v>
      </c>
      <c r="R169" s="655">
        <v>0</v>
      </c>
      <c r="S169" s="656">
        <v>100</v>
      </c>
      <c r="T169" s="657" t="s">
        <v>1101</v>
      </c>
      <c r="U169" s="662"/>
      <c r="V169" s="663"/>
      <c r="W169" s="686"/>
      <c r="X169" s="386"/>
      <c r="Y169" s="386"/>
      <c r="Z169" s="386"/>
      <c r="AA169" s="386"/>
      <c r="AB169" s="386"/>
      <c r="AC169" s="386"/>
      <c r="AD169" s="386"/>
      <c r="AE169" s="386"/>
      <c r="AF169" s="386"/>
      <c r="AG169" s="386"/>
      <c r="AH169" s="386"/>
      <c r="AI169" s="386"/>
      <c r="AJ169" s="682"/>
      <c r="AK169" s="682"/>
      <c r="AL169" s="682"/>
      <c r="AM169" s="683"/>
      <c r="AO169" s="687"/>
      <c r="AP169" s="688"/>
      <c r="AQ169" s="688"/>
      <c r="AR169" s="688"/>
      <c r="AS169" s="688"/>
    </row>
    <row r="170" spans="1:45" s="681" customFormat="1" ht="35.25" customHeight="1" outlineLevel="3" thickTop="1" thickBot="1" x14ac:dyDescent="0.3">
      <c r="A170" s="386"/>
      <c r="B170" s="460" t="s">
        <v>990</v>
      </c>
      <c r="C170" s="637" t="s">
        <v>147</v>
      </c>
      <c r="D170" s="992" t="s">
        <v>2010</v>
      </c>
      <c r="E170" s="993"/>
      <c r="F170" s="993"/>
      <c r="G170" s="993"/>
      <c r="H170" s="993"/>
      <c r="I170" s="993"/>
      <c r="J170" s="993"/>
      <c r="K170" s="993"/>
      <c r="L170" s="994"/>
      <c r="M170" s="602" t="s">
        <v>1018</v>
      </c>
      <c r="N170" s="654" t="s">
        <v>128</v>
      </c>
      <c r="O170" s="655">
        <v>25</v>
      </c>
      <c r="P170" s="655">
        <v>25</v>
      </c>
      <c r="Q170" s="655">
        <v>25</v>
      </c>
      <c r="R170" s="655">
        <v>25</v>
      </c>
      <c r="S170" s="656">
        <v>100</v>
      </c>
      <c r="T170" s="657" t="s">
        <v>1101</v>
      </c>
      <c r="U170" s="662"/>
      <c r="V170" s="663"/>
      <c r="W170" s="686"/>
      <c r="X170" s="386"/>
      <c r="Y170" s="386"/>
      <c r="Z170" s="386"/>
      <c r="AA170" s="386"/>
      <c r="AB170" s="386"/>
      <c r="AC170" s="386"/>
      <c r="AD170" s="386"/>
      <c r="AE170" s="386"/>
      <c r="AF170" s="386"/>
      <c r="AG170" s="386"/>
      <c r="AH170" s="386"/>
      <c r="AI170" s="386"/>
      <c r="AJ170" s="682"/>
      <c r="AK170" s="682"/>
      <c r="AL170" s="682"/>
      <c r="AM170" s="683"/>
      <c r="AO170" s="687"/>
      <c r="AP170" s="688"/>
      <c r="AQ170" s="688"/>
      <c r="AR170" s="688"/>
      <c r="AS170" s="688"/>
    </row>
    <row r="171" spans="1:45" s="681" customFormat="1" ht="35.25" customHeight="1" outlineLevel="3" thickTop="1" thickBot="1" x14ac:dyDescent="0.3">
      <c r="A171" s="386"/>
      <c r="B171" s="460" t="s">
        <v>990</v>
      </c>
      <c r="C171" s="637" t="s">
        <v>151</v>
      </c>
      <c r="D171" s="992" t="s">
        <v>2011</v>
      </c>
      <c r="E171" s="993"/>
      <c r="F171" s="993"/>
      <c r="G171" s="993"/>
      <c r="H171" s="993"/>
      <c r="I171" s="993"/>
      <c r="J171" s="993"/>
      <c r="K171" s="993"/>
      <c r="L171" s="994"/>
      <c r="M171" s="602" t="s">
        <v>1018</v>
      </c>
      <c r="N171" s="654" t="s">
        <v>128</v>
      </c>
      <c r="O171" s="655">
        <v>25</v>
      </c>
      <c r="P171" s="655">
        <v>25</v>
      </c>
      <c r="Q171" s="655">
        <v>25</v>
      </c>
      <c r="R171" s="655">
        <v>25</v>
      </c>
      <c r="S171" s="656">
        <v>100</v>
      </c>
      <c r="T171" s="657" t="s">
        <v>1101</v>
      </c>
      <c r="U171" s="662"/>
      <c r="V171" s="663"/>
      <c r="W171" s="686"/>
      <c r="X171" s="386"/>
      <c r="Y171" s="386"/>
      <c r="Z171" s="386"/>
      <c r="AA171" s="386"/>
      <c r="AB171" s="386"/>
      <c r="AC171" s="386"/>
      <c r="AD171" s="386"/>
      <c r="AE171" s="386"/>
      <c r="AF171" s="386"/>
      <c r="AG171" s="386"/>
      <c r="AH171" s="386"/>
      <c r="AI171" s="386"/>
      <c r="AJ171" s="682"/>
      <c r="AK171" s="682"/>
      <c r="AL171" s="682"/>
      <c r="AM171" s="683"/>
      <c r="AO171" s="687"/>
      <c r="AP171" s="688"/>
      <c r="AQ171" s="688"/>
      <c r="AR171" s="688"/>
      <c r="AS171" s="688"/>
    </row>
    <row r="172" spans="1:45" s="681" customFormat="1" ht="35.25" customHeight="1" outlineLevel="3" thickTop="1" thickBot="1" x14ac:dyDescent="0.3">
      <c r="A172" s="386"/>
      <c r="B172" s="460" t="s">
        <v>990</v>
      </c>
      <c r="C172" s="637" t="s">
        <v>166</v>
      </c>
      <c r="D172" s="878" t="s">
        <v>2012</v>
      </c>
      <c r="E172" s="879"/>
      <c r="F172" s="879"/>
      <c r="G172" s="879"/>
      <c r="H172" s="879"/>
      <c r="I172" s="879"/>
      <c r="J172" s="879"/>
      <c r="K172" s="879"/>
      <c r="L172" s="880"/>
      <c r="M172" s="602" t="s">
        <v>1018</v>
      </c>
      <c r="N172" s="654" t="s">
        <v>128</v>
      </c>
      <c r="O172" s="655">
        <v>25</v>
      </c>
      <c r="P172" s="655">
        <v>25</v>
      </c>
      <c r="Q172" s="655">
        <v>25</v>
      </c>
      <c r="R172" s="655">
        <v>25</v>
      </c>
      <c r="S172" s="656">
        <v>100</v>
      </c>
      <c r="T172" s="657" t="s">
        <v>1101</v>
      </c>
      <c r="U172" s="662"/>
      <c r="V172" s="663"/>
      <c r="W172" s="686"/>
      <c r="X172" s="386"/>
      <c r="Y172" s="386"/>
      <c r="Z172" s="386"/>
      <c r="AA172" s="386"/>
      <c r="AB172" s="386"/>
      <c r="AC172" s="386"/>
      <c r="AD172" s="386"/>
      <c r="AE172" s="386"/>
      <c r="AF172" s="386"/>
      <c r="AG172" s="386"/>
      <c r="AH172" s="386"/>
      <c r="AI172" s="386"/>
      <c r="AJ172" s="682"/>
      <c r="AK172" s="682"/>
      <c r="AL172" s="682"/>
      <c r="AM172" s="683"/>
      <c r="AO172" s="687"/>
      <c r="AP172" s="688"/>
      <c r="AQ172" s="688"/>
      <c r="AR172" s="688"/>
      <c r="AS172" s="688"/>
    </row>
    <row r="173" spans="1:45" s="677" customFormat="1" ht="54" customHeight="1" outlineLevel="1" thickTop="1" thickBot="1" x14ac:dyDescent="0.3">
      <c r="A173" s="386"/>
      <c r="B173" s="678" t="s">
        <v>1135</v>
      </c>
      <c r="C173" s="622" t="s">
        <v>600</v>
      </c>
      <c r="D173" s="991" t="s">
        <v>1149</v>
      </c>
      <c r="E173" s="991"/>
      <c r="F173" s="991"/>
      <c r="G173" s="991"/>
      <c r="H173" s="991"/>
      <c r="I173" s="991"/>
      <c r="J173" s="991"/>
      <c r="K173" s="991"/>
      <c r="L173" s="991"/>
      <c r="M173" s="913"/>
      <c r="N173" s="649"/>
      <c r="O173" s="650"/>
      <c r="P173" s="650"/>
      <c r="Q173" s="650"/>
      <c r="R173" s="650"/>
      <c r="S173" s="658"/>
      <c r="T173" s="651"/>
      <c r="U173" s="660"/>
      <c r="V173" s="661"/>
      <c r="W173" s="676"/>
      <c r="X173" s="386"/>
      <c r="Y173" s="386"/>
      <c r="Z173" s="386"/>
      <c r="AA173" s="386"/>
      <c r="AB173" s="386"/>
      <c r="AC173" s="386"/>
      <c r="AD173" s="386"/>
      <c r="AE173" s="386"/>
      <c r="AF173" s="386"/>
      <c r="AG173" s="386"/>
      <c r="AH173" s="386"/>
      <c r="AI173" s="386"/>
      <c r="AJ173" s="386"/>
      <c r="AK173" s="386"/>
      <c r="AL173" s="386"/>
      <c r="AM173" s="386"/>
      <c r="AN173" s="386"/>
      <c r="AO173" s="386"/>
      <c r="AP173" s="386"/>
      <c r="AQ173" s="386"/>
      <c r="AR173" s="386"/>
    </row>
    <row r="174" spans="1:45" s="386" customFormat="1" ht="39.75" customHeight="1" outlineLevel="1" thickTop="1" thickBot="1" x14ac:dyDescent="0.3">
      <c r="B174" s="636" t="s">
        <v>974</v>
      </c>
      <c r="C174" s="622" t="s">
        <v>1039</v>
      </c>
      <c r="D174" s="881" t="s">
        <v>1190</v>
      </c>
      <c r="E174" s="882"/>
      <c r="F174" s="882"/>
      <c r="G174" s="922"/>
      <c r="H174" s="922"/>
      <c r="I174" s="882"/>
      <c r="J174" s="946" t="s">
        <v>1381</v>
      </c>
      <c r="K174" s="1036" t="s">
        <v>1008</v>
      </c>
      <c r="L174" s="1037"/>
      <c r="M174" s="919" t="s">
        <v>1191</v>
      </c>
      <c r="N174" s="905">
        <v>79.599999999999994</v>
      </c>
      <c r="O174" s="869">
        <v>80</v>
      </c>
      <c r="P174" s="869">
        <v>81</v>
      </c>
      <c r="Q174" s="869">
        <v>82</v>
      </c>
      <c r="R174" s="869">
        <v>83</v>
      </c>
      <c r="S174" s="896">
        <v>83</v>
      </c>
      <c r="T174" s="941" t="s">
        <v>1101</v>
      </c>
      <c r="U174" s="902"/>
      <c r="V174" s="887"/>
      <c r="W174" s="205"/>
    </row>
    <row r="175" spans="1:45" s="386" customFormat="1" ht="51.75" customHeight="1" outlineLevel="1" thickTop="1" thickBot="1" x14ac:dyDescent="0.3">
      <c r="B175" s="636" t="s">
        <v>974</v>
      </c>
      <c r="C175" s="622" t="s">
        <v>1363</v>
      </c>
      <c r="D175" s="881" t="s">
        <v>1431</v>
      </c>
      <c r="E175" s="882"/>
      <c r="F175" s="882"/>
      <c r="G175" s="882"/>
      <c r="H175" s="882"/>
      <c r="I175" s="883"/>
      <c r="J175" s="947"/>
      <c r="K175" s="1038"/>
      <c r="L175" s="1039"/>
      <c r="M175" s="920"/>
      <c r="N175" s="906"/>
      <c r="O175" s="870"/>
      <c r="P175" s="870"/>
      <c r="Q175" s="870"/>
      <c r="R175" s="870"/>
      <c r="S175" s="897"/>
      <c r="T175" s="942"/>
      <c r="U175" s="903"/>
      <c r="V175" s="888"/>
      <c r="W175" s="205"/>
    </row>
    <row r="176" spans="1:45" s="386" customFormat="1" ht="51.75" customHeight="1" outlineLevel="1" thickTop="1" thickBot="1" x14ac:dyDescent="0.3">
      <c r="B176" s="636" t="s">
        <v>974</v>
      </c>
      <c r="C176" s="622" t="s">
        <v>1032</v>
      </c>
      <c r="D176" s="881" t="s">
        <v>1432</v>
      </c>
      <c r="E176" s="882"/>
      <c r="F176" s="882"/>
      <c r="G176" s="882"/>
      <c r="H176" s="882"/>
      <c r="I176" s="883"/>
      <c r="J176" s="947"/>
      <c r="K176" s="1038"/>
      <c r="L176" s="1039"/>
      <c r="M176" s="920"/>
      <c r="N176" s="906"/>
      <c r="O176" s="870"/>
      <c r="P176" s="870"/>
      <c r="Q176" s="870"/>
      <c r="R176" s="870"/>
      <c r="S176" s="897"/>
      <c r="T176" s="942"/>
      <c r="U176" s="903"/>
      <c r="V176" s="888"/>
      <c r="W176" s="205"/>
    </row>
    <row r="177" spans="1:45" s="386" customFormat="1" ht="40.5" customHeight="1" outlineLevel="1" thickTop="1" thickBot="1" x14ac:dyDescent="0.3">
      <c r="B177" s="636" t="s">
        <v>974</v>
      </c>
      <c r="C177" s="622" t="s">
        <v>1040</v>
      </c>
      <c r="D177" s="881" t="s">
        <v>1433</v>
      </c>
      <c r="E177" s="882"/>
      <c r="F177" s="882"/>
      <c r="G177" s="882"/>
      <c r="H177" s="882"/>
      <c r="I177" s="883"/>
      <c r="J177" s="947"/>
      <c r="K177" s="1038"/>
      <c r="L177" s="1039"/>
      <c r="M177" s="920"/>
      <c r="N177" s="906"/>
      <c r="O177" s="870"/>
      <c r="P177" s="870"/>
      <c r="Q177" s="870"/>
      <c r="R177" s="870"/>
      <c r="S177" s="897"/>
      <c r="T177" s="942"/>
      <c r="U177" s="903"/>
      <c r="V177" s="888"/>
      <c r="W177" s="205"/>
    </row>
    <row r="178" spans="1:45" s="386" customFormat="1" ht="45" customHeight="1" outlineLevel="1" thickTop="1" thickBot="1" x14ac:dyDescent="0.3">
      <c r="B178" s="636" t="s">
        <v>974</v>
      </c>
      <c r="C178" s="622" t="s">
        <v>1430</v>
      </c>
      <c r="D178" s="881" t="s">
        <v>1434</v>
      </c>
      <c r="E178" s="882"/>
      <c r="F178" s="882"/>
      <c r="G178" s="882"/>
      <c r="H178" s="882"/>
      <c r="I178" s="883"/>
      <c r="J178" s="947"/>
      <c r="K178" s="1038"/>
      <c r="L178" s="1039"/>
      <c r="M178" s="920"/>
      <c r="N178" s="906"/>
      <c r="O178" s="870"/>
      <c r="P178" s="870"/>
      <c r="Q178" s="870"/>
      <c r="R178" s="870"/>
      <c r="S178" s="897"/>
      <c r="T178" s="942"/>
      <c r="U178" s="903"/>
      <c r="V178" s="888"/>
      <c r="W178" s="205"/>
    </row>
    <row r="179" spans="1:45" s="386" customFormat="1" ht="52.5" customHeight="1" outlineLevel="1" thickTop="1" thickBot="1" x14ac:dyDescent="0.3">
      <c r="B179" s="636" t="s">
        <v>974</v>
      </c>
      <c r="C179" s="622" t="s">
        <v>1041</v>
      </c>
      <c r="D179" s="881" t="s">
        <v>1435</v>
      </c>
      <c r="E179" s="882"/>
      <c r="F179" s="882"/>
      <c r="G179" s="882"/>
      <c r="H179" s="882"/>
      <c r="I179" s="883"/>
      <c r="J179" s="947"/>
      <c r="K179" s="1038"/>
      <c r="L179" s="1039"/>
      <c r="M179" s="920"/>
      <c r="N179" s="906"/>
      <c r="O179" s="870"/>
      <c r="P179" s="870"/>
      <c r="Q179" s="870"/>
      <c r="R179" s="870"/>
      <c r="S179" s="897"/>
      <c r="T179" s="942"/>
      <c r="U179" s="903"/>
      <c r="V179" s="888"/>
      <c r="W179" s="205"/>
    </row>
    <row r="180" spans="1:45" s="386" customFormat="1" ht="39.75" customHeight="1" outlineLevel="1" thickTop="1" thickBot="1" x14ac:dyDescent="0.3">
      <c r="B180" s="636" t="s">
        <v>974</v>
      </c>
      <c r="C180" s="622" t="s">
        <v>1042</v>
      </c>
      <c r="D180" s="881" t="s">
        <v>1479</v>
      </c>
      <c r="E180" s="882"/>
      <c r="F180" s="882"/>
      <c r="G180" s="882"/>
      <c r="H180" s="882"/>
      <c r="I180" s="883"/>
      <c r="J180" s="947"/>
      <c r="K180" s="1038"/>
      <c r="L180" s="1039"/>
      <c r="M180" s="920"/>
      <c r="N180" s="906"/>
      <c r="O180" s="870"/>
      <c r="P180" s="870"/>
      <c r="Q180" s="870"/>
      <c r="R180" s="870"/>
      <c r="S180" s="897"/>
      <c r="T180" s="942"/>
      <c r="U180" s="903"/>
      <c r="V180" s="888"/>
      <c r="W180" s="205"/>
    </row>
    <row r="181" spans="1:45" s="386" customFormat="1" ht="39.75" customHeight="1" outlineLevel="1" thickTop="1" thickBot="1" x14ac:dyDescent="0.3">
      <c r="B181" s="636" t="s">
        <v>974</v>
      </c>
      <c r="C181" s="622" t="s">
        <v>1051</v>
      </c>
      <c r="D181" s="881" t="s">
        <v>1480</v>
      </c>
      <c r="E181" s="882"/>
      <c r="F181" s="882"/>
      <c r="G181" s="882"/>
      <c r="H181" s="882"/>
      <c r="I181" s="883"/>
      <c r="J181" s="947"/>
      <c r="K181" s="1038"/>
      <c r="L181" s="1039"/>
      <c r="M181" s="920"/>
      <c r="N181" s="906"/>
      <c r="O181" s="870"/>
      <c r="P181" s="870"/>
      <c r="Q181" s="870"/>
      <c r="R181" s="870"/>
      <c r="S181" s="897"/>
      <c r="T181" s="942"/>
      <c r="U181" s="903"/>
      <c r="V181" s="888"/>
      <c r="W181" s="205"/>
    </row>
    <row r="182" spans="1:45" s="386" customFormat="1" ht="39.75" customHeight="1" outlineLevel="1" thickTop="1" thickBot="1" x14ac:dyDescent="0.3">
      <c r="B182" s="636" t="s">
        <v>974</v>
      </c>
      <c r="C182" s="622" t="s">
        <v>1052</v>
      </c>
      <c r="D182" s="881" t="s">
        <v>1575</v>
      </c>
      <c r="E182" s="882"/>
      <c r="F182" s="882"/>
      <c r="G182" s="922"/>
      <c r="H182" s="922"/>
      <c r="I182" s="883"/>
      <c r="J182" s="948"/>
      <c r="K182" s="1040"/>
      <c r="L182" s="1041"/>
      <c r="M182" s="921"/>
      <c r="N182" s="907"/>
      <c r="O182" s="871"/>
      <c r="P182" s="871"/>
      <c r="Q182" s="871"/>
      <c r="R182" s="871"/>
      <c r="S182" s="898"/>
      <c r="T182" s="943"/>
      <c r="U182" s="904"/>
      <c r="V182" s="889"/>
      <c r="W182" s="205"/>
    </row>
    <row r="183" spans="1:45" s="681" customFormat="1" ht="54" customHeight="1" outlineLevel="2" thickTop="1" thickBot="1" x14ac:dyDescent="0.3">
      <c r="A183" s="386"/>
      <c r="B183" s="680" t="s">
        <v>1024</v>
      </c>
      <c r="C183" s="453" t="s">
        <v>813</v>
      </c>
      <c r="D183" s="862" t="s">
        <v>1947</v>
      </c>
      <c r="E183" s="863"/>
      <c r="F183" s="679" t="s">
        <v>1007</v>
      </c>
      <c r="G183" s="864" t="s">
        <v>1287</v>
      </c>
      <c r="H183" s="865"/>
      <c r="I183" s="866" t="s">
        <v>1653</v>
      </c>
      <c r="J183" s="867"/>
      <c r="K183" s="867"/>
      <c r="L183" s="868"/>
      <c r="M183" s="603" t="s">
        <v>427</v>
      </c>
      <c r="N183" s="652" t="s">
        <v>128</v>
      </c>
      <c r="O183" s="653">
        <v>5</v>
      </c>
      <c r="P183" s="653">
        <v>5</v>
      </c>
      <c r="Q183" s="653">
        <v>5</v>
      </c>
      <c r="R183" s="653">
        <v>5</v>
      </c>
      <c r="S183" s="652">
        <v>20</v>
      </c>
      <c r="T183" s="752" t="s">
        <v>1101</v>
      </c>
      <c r="U183" s="664"/>
      <c r="V183" s="665"/>
      <c r="W183" s="684"/>
      <c r="X183" s="386"/>
      <c r="Y183" s="386"/>
      <c r="Z183" s="386"/>
      <c r="AA183" s="386"/>
      <c r="AB183" s="386"/>
      <c r="AC183" s="386"/>
      <c r="AD183" s="386"/>
      <c r="AE183" s="386"/>
      <c r="AF183" s="386"/>
      <c r="AG183" s="386"/>
      <c r="AH183" s="386"/>
      <c r="AI183" s="386"/>
      <c r="AJ183" s="386"/>
      <c r="AK183" s="386"/>
      <c r="AL183" s="386"/>
      <c r="AM183" s="685"/>
      <c r="AO183" s="682"/>
      <c r="AP183" s="682"/>
      <c r="AQ183" s="682"/>
      <c r="AR183" s="682"/>
      <c r="AS183" s="682"/>
    </row>
    <row r="184" spans="1:45" s="681" customFormat="1" ht="46.5" customHeight="1" outlineLevel="3" thickTop="1" thickBot="1" x14ac:dyDescent="0.3">
      <c r="A184" s="386"/>
      <c r="B184" s="460" t="s">
        <v>990</v>
      </c>
      <c r="C184" s="637" t="s">
        <v>168</v>
      </c>
      <c r="D184" s="908" t="s">
        <v>1984</v>
      </c>
      <c r="E184" s="909"/>
      <c r="F184" s="909"/>
      <c r="G184" s="909"/>
      <c r="H184" s="909"/>
      <c r="I184" s="909"/>
      <c r="J184" s="909"/>
      <c r="K184" s="909"/>
      <c r="L184" s="910"/>
      <c r="M184" s="602" t="s">
        <v>427</v>
      </c>
      <c r="N184" s="654" t="s">
        <v>128</v>
      </c>
      <c r="O184" s="655">
        <v>100</v>
      </c>
      <c r="P184" s="655">
        <v>100</v>
      </c>
      <c r="Q184" s="655">
        <v>100</v>
      </c>
      <c r="R184" s="655">
        <v>100</v>
      </c>
      <c r="S184" s="656">
        <v>100</v>
      </c>
      <c r="T184" s="657" t="s">
        <v>1211</v>
      </c>
      <c r="U184" s="662"/>
      <c r="V184" s="663"/>
      <c r="W184" s="686"/>
      <c r="X184" s="386"/>
      <c r="Y184" s="386"/>
      <c r="Z184" s="386"/>
      <c r="AA184" s="386"/>
      <c r="AB184" s="386"/>
      <c r="AC184" s="386"/>
      <c r="AD184" s="386"/>
      <c r="AE184" s="386"/>
      <c r="AF184" s="386"/>
      <c r="AG184" s="386"/>
      <c r="AH184" s="386"/>
      <c r="AI184" s="386"/>
      <c r="AJ184" s="682"/>
      <c r="AK184" s="682"/>
      <c r="AL184" s="682"/>
      <c r="AM184" s="683"/>
      <c r="AO184" s="687"/>
      <c r="AP184" s="688"/>
      <c r="AQ184" s="688"/>
      <c r="AR184" s="688"/>
      <c r="AS184" s="688"/>
    </row>
    <row r="185" spans="1:45" s="681" customFormat="1" ht="35.25" customHeight="1" outlineLevel="3" thickTop="1" thickBot="1" x14ac:dyDescent="0.3">
      <c r="A185" s="386"/>
      <c r="B185" s="460" t="s">
        <v>990</v>
      </c>
      <c r="C185" s="637" t="s">
        <v>170</v>
      </c>
      <c r="D185" s="908" t="s">
        <v>1481</v>
      </c>
      <c r="E185" s="909"/>
      <c r="F185" s="909"/>
      <c r="G185" s="909"/>
      <c r="H185" s="909"/>
      <c r="I185" s="909"/>
      <c r="J185" s="909"/>
      <c r="K185" s="909"/>
      <c r="L185" s="910"/>
      <c r="M185" s="602" t="s">
        <v>427</v>
      </c>
      <c r="N185" s="654">
        <v>12</v>
      </c>
      <c r="O185" s="655">
        <v>25</v>
      </c>
      <c r="P185" s="655">
        <v>25</v>
      </c>
      <c r="Q185" s="655">
        <v>25</v>
      </c>
      <c r="R185" s="655">
        <v>25</v>
      </c>
      <c r="S185" s="656">
        <v>100</v>
      </c>
      <c r="T185" s="657" t="s">
        <v>1211</v>
      </c>
      <c r="U185" s="662"/>
      <c r="V185" s="663"/>
      <c r="W185" s="686"/>
      <c r="X185" s="386"/>
      <c r="Y185" s="386"/>
      <c r="Z185" s="386"/>
      <c r="AA185" s="386"/>
      <c r="AB185" s="386"/>
      <c r="AC185" s="386"/>
      <c r="AD185" s="386"/>
      <c r="AE185" s="386"/>
      <c r="AF185" s="386"/>
      <c r="AG185" s="386"/>
      <c r="AH185" s="386"/>
      <c r="AI185" s="386"/>
      <c r="AJ185" s="682"/>
      <c r="AK185" s="682"/>
      <c r="AL185" s="682"/>
      <c r="AM185" s="683"/>
      <c r="AO185" s="687"/>
      <c r="AP185" s="688"/>
      <c r="AQ185" s="688"/>
      <c r="AR185" s="688"/>
      <c r="AS185" s="688"/>
    </row>
    <row r="186" spans="1:45" s="681" customFormat="1" ht="35.25" customHeight="1" outlineLevel="3" thickTop="1" thickBot="1" x14ac:dyDescent="0.3">
      <c r="A186" s="386"/>
      <c r="B186" s="460" t="s">
        <v>990</v>
      </c>
      <c r="C186" s="637" t="s">
        <v>1517</v>
      </c>
      <c r="D186" s="908" t="s">
        <v>1482</v>
      </c>
      <c r="E186" s="909"/>
      <c r="F186" s="909"/>
      <c r="G186" s="909"/>
      <c r="H186" s="909"/>
      <c r="I186" s="909"/>
      <c r="J186" s="909"/>
      <c r="K186" s="909"/>
      <c r="L186" s="910"/>
      <c r="M186" s="602" t="s">
        <v>427</v>
      </c>
      <c r="N186" s="654">
        <v>1</v>
      </c>
      <c r="O186" s="655">
        <v>30</v>
      </c>
      <c r="P186" s="655">
        <v>40</v>
      </c>
      <c r="Q186" s="655">
        <v>15</v>
      </c>
      <c r="R186" s="655">
        <v>15</v>
      </c>
      <c r="S186" s="656">
        <v>100</v>
      </c>
      <c r="T186" s="657" t="s">
        <v>1211</v>
      </c>
      <c r="U186" s="662"/>
      <c r="V186" s="663"/>
      <c r="W186" s="686"/>
      <c r="X186" s="386"/>
      <c r="Y186" s="386"/>
      <c r="Z186" s="386"/>
      <c r="AA186" s="386"/>
      <c r="AB186" s="386"/>
      <c r="AC186" s="386"/>
      <c r="AD186" s="386"/>
      <c r="AE186" s="386"/>
      <c r="AF186" s="386"/>
      <c r="AG186" s="386"/>
      <c r="AH186" s="386"/>
      <c r="AI186" s="386"/>
      <c r="AJ186" s="682"/>
      <c r="AK186" s="682"/>
      <c r="AL186" s="682"/>
      <c r="AM186" s="683"/>
      <c r="AO186" s="687"/>
      <c r="AP186" s="688"/>
      <c r="AQ186" s="688"/>
      <c r="AR186" s="688"/>
      <c r="AS186" s="688"/>
    </row>
    <row r="187" spans="1:45" s="681" customFormat="1" ht="35.25" customHeight="1" outlineLevel="3" thickTop="1" thickBot="1" x14ac:dyDescent="0.3">
      <c r="A187" s="386"/>
      <c r="B187" s="460" t="s">
        <v>990</v>
      </c>
      <c r="C187" s="637" t="s">
        <v>174</v>
      </c>
      <c r="D187" s="908" t="s">
        <v>1983</v>
      </c>
      <c r="E187" s="909"/>
      <c r="F187" s="909"/>
      <c r="G187" s="909"/>
      <c r="H187" s="909"/>
      <c r="I187" s="909"/>
      <c r="J187" s="909"/>
      <c r="K187" s="909"/>
      <c r="L187" s="910"/>
      <c r="M187" s="602" t="s">
        <v>427</v>
      </c>
      <c r="N187" s="654">
        <v>1</v>
      </c>
      <c r="O187" s="655">
        <v>25</v>
      </c>
      <c r="P187" s="655">
        <v>25</v>
      </c>
      <c r="Q187" s="655">
        <v>25</v>
      </c>
      <c r="R187" s="655">
        <v>25</v>
      </c>
      <c r="S187" s="656">
        <v>100</v>
      </c>
      <c r="T187" s="657" t="s">
        <v>1211</v>
      </c>
      <c r="U187" s="662"/>
      <c r="V187" s="663"/>
      <c r="W187" s="686"/>
      <c r="X187" s="386"/>
      <c r="Y187" s="386"/>
      <c r="Z187" s="386"/>
      <c r="AA187" s="386"/>
      <c r="AB187" s="386"/>
      <c r="AC187" s="386"/>
      <c r="AD187" s="386"/>
      <c r="AE187" s="386"/>
      <c r="AF187" s="386"/>
      <c r="AG187" s="386"/>
      <c r="AH187" s="386"/>
      <c r="AI187" s="386"/>
      <c r="AJ187" s="682"/>
      <c r="AK187" s="682"/>
      <c r="AL187" s="682"/>
      <c r="AM187" s="683"/>
      <c r="AO187" s="687"/>
      <c r="AP187" s="688"/>
      <c r="AQ187" s="688"/>
      <c r="AR187" s="688"/>
      <c r="AS187" s="688"/>
    </row>
    <row r="188" spans="1:45" s="681" customFormat="1" ht="51.75" customHeight="1" outlineLevel="3" thickTop="1" thickBot="1" x14ac:dyDescent="0.3">
      <c r="A188" s="386"/>
      <c r="B188" s="460" t="s">
        <v>990</v>
      </c>
      <c r="C188" s="637" t="s">
        <v>176</v>
      </c>
      <c r="D188" s="908" t="s">
        <v>1483</v>
      </c>
      <c r="E188" s="909"/>
      <c r="F188" s="909"/>
      <c r="G188" s="909"/>
      <c r="H188" s="909"/>
      <c r="I188" s="909"/>
      <c r="J188" s="909"/>
      <c r="K188" s="909"/>
      <c r="L188" s="910"/>
      <c r="M188" s="602" t="s">
        <v>427</v>
      </c>
      <c r="N188" s="654">
        <v>16</v>
      </c>
      <c r="O188" s="655">
        <v>20</v>
      </c>
      <c r="P188" s="655">
        <v>20</v>
      </c>
      <c r="Q188" s="655">
        <v>20</v>
      </c>
      <c r="R188" s="655">
        <v>20</v>
      </c>
      <c r="S188" s="656">
        <v>80</v>
      </c>
      <c r="T188" s="657" t="s">
        <v>1211</v>
      </c>
      <c r="U188" s="662"/>
      <c r="V188" s="663"/>
      <c r="W188" s="686"/>
      <c r="X188" s="386"/>
      <c r="Y188" s="386"/>
      <c r="Z188" s="386"/>
      <c r="AA188" s="386"/>
      <c r="AB188" s="386"/>
      <c r="AC188" s="386"/>
      <c r="AD188" s="386"/>
      <c r="AE188" s="386"/>
      <c r="AF188" s="386"/>
      <c r="AG188" s="386"/>
      <c r="AH188" s="386"/>
      <c r="AI188" s="386"/>
      <c r="AJ188" s="682"/>
      <c r="AK188" s="682"/>
      <c r="AL188" s="682"/>
      <c r="AM188" s="683"/>
      <c r="AO188" s="687"/>
      <c r="AP188" s="688"/>
      <c r="AQ188" s="688"/>
      <c r="AR188" s="688"/>
      <c r="AS188" s="688"/>
    </row>
    <row r="189" spans="1:45" s="681" customFormat="1" ht="35.25" customHeight="1" outlineLevel="3" thickTop="1" thickBot="1" x14ac:dyDescent="0.3">
      <c r="A189" s="386"/>
      <c r="B189" s="460" t="s">
        <v>990</v>
      </c>
      <c r="C189" s="637" t="s">
        <v>1518</v>
      </c>
      <c r="D189" s="908" t="s">
        <v>1985</v>
      </c>
      <c r="E189" s="909"/>
      <c r="F189" s="909"/>
      <c r="G189" s="909"/>
      <c r="H189" s="909"/>
      <c r="I189" s="909"/>
      <c r="J189" s="909"/>
      <c r="K189" s="909"/>
      <c r="L189" s="910"/>
      <c r="M189" s="602" t="s">
        <v>427</v>
      </c>
      <c r="N189" s="654">
        <v>200</v>
      </c>
      <c r="O189" s="655"/>
      <c r="P189" s="655">
        <v>30</v>
      </c>
      <c r="Q189" s="655">
        <v>30</v>
      </c>
      <c r="R189" s="655">
        <v>30</v>
      </c>
      <c r="S189" s="656">
        <v>290</v>
      </c>
      <c r="T189" s="657" t="s">
        <v>1212</v>
      </c>
      <c r="U189" s="662"/>
      <c r="V189" s="663"/>
      <c r="W189" s="686"/>
      <c r="X189" s="386"/>
      <c r="Y189" s="386"/>
      <c r="Z189" s="386"/>
      <c r="AA189" s="386"/>
      <c r="AB189" s="386"/>
      <c r="AC189" s="386"/>
      <c r="AD189" s="386"/>
      <c r="AE189" s="386"/>
      <c r="AF189" s="386"/>
      <c r="AG189" s="386"/>
      <c r="AH189" s="386"/>
      <c r="AI189" s="386"/>
      <c r="AJ189" s="682"/>
      <c r="AK189" s="682"/>
      <c r="AL189" s="682"/>
      <c r="AM189" s="683"/>
      <c r="AO189" s="687"/>
      <c r="AP189" s="688"/>
      <c r="AQ189" s="688"/>
      <c r="AR189" s="688"/>
      <c r="AS189" s="688"/>
    </row>
    <row r="190" spans="1:45" s="681" customFormat="1" ht="35.25" customHeight="1" outlineLevel="3" thickTop="1" thickBot="1" x14ac:dyDescent="0.3">
      <c r="A190" s="386"/>
      <c r="B190" s="460" t="s">
        <v>990</v>
      </c>
      <c r="C190" s="637" t="s">
        <v>1519</v>
      </c>
      <c r="D190" s="908" t="s">
        <v>1484</v>
      </c>
      <c r="E190" s="909"/>
      <c r="F190" s="909"/>
      <c r="G190" s="909"/>
      <c r="H190" s="909"/>
      <c r="I190" s="909"/>
      <c r="J190" s="909"/>
      <c r="K190" s="909"/>
      <c r="L190" s="910"/>
      <c r="M190" s="602" t="s">
        <v>427</v>
      </c>
      <c r="N190" s="654">
        <v>27</v>
      </c>
      <c r="O190" s="655">
        <v>100</v>
      </c>
      <c r="P190" s="655">
        <v>100</v>
      </c>
      <c r="Q190" s="655">
        <v>100</v>
      </c>
      <c r="R190" s="655">
        <v>100</v>
      </c>
      <c r="S190" s="656">
        <v>100</v>
      </c>
      <c r="T190" s="657" t="s">
        <v>1211</v>
      </c>
      <c r="U190" s="662"/>
      <c r="V190" s="663"/>
      <c r="W190" s="686"/>
      <c r="X190" s="386"/>
      <c r="Y190" s="386"/>
      <c r="Z190" s="386"/>
      <c r="AA190" s="386"/>
      <c r="AB190" s="386"/>
      <c r="AC190" s="386"/>
      <c r="AD190" s="386"/>
      <c r="AE190" s="386"/>
      <c r="AF190" s="386"/>
      <c r="AG190" s="386"/>
      <c r="AH190" s="386"/>
      <c r="AI190" s="386"/>
      <c r="AJ190" s="682"/>
      <c r="AK190" s="682"/>
      <c r="AL190" s="682"/>
      <c r="AM190" s="683"/>
      <c r="AO190" s="687"/>
      <c r="AP190" s="688"/>
      <c r="AQ190" s="688"/>
      <c r="AR190" s="688"/>
      <c r="AS190" s="688"/>
    </row>
    <row r="191" spans="1:45" s="681" customFormat="1" ht="35.25" customHeight="1" outlineLevel="3" thickTop="1" thickBot="1" x14ac:dyDescent="0.3">
      <c r="A191" s="386"/>
      <c r="B191" s="460" t="s">
        <v>990</v>
      </c>
      <c r="C191" s="637" t="s">
        <v>1520</v>
      </c>
      <c r="D191" s="908" t="s">
        <v>1485</v>
      </c>
      <c r="E191" s="909"/>
      <c r="F191" s="909"/>
      <c r="G191" s="909"/>
      <c r="H191" s="909"/>
      <c r="I191" s="909"/>
      <c r="J191" s="909"/>
      <c r="K191" s="909"/>
      <c r="L191" s="910"/>
      <c r="M191" s="602" t="s">
        <v>427</v>
      </c>
      <c r="N191" s="654" t="s">
        <v>128</v>
      </c>
      <c r="O191" s="655">
        <v>100</v>
      </c>
      <c r="P191" s="655">
        <v>100</v>
      </c>
      <c r="Q191" s="655">
        <v>100</v>
      </c>
      <c r="R191" s="655">
        <v>100</v>
      </c>
      <c r="S191" s="656">
        <v>100</v>
      </c>
      <c r="T191" s="657" t="s">
        <v>1211</v>
      </c>
      <c r="U191" s="662"/>
      <c r="V191" s="663"/>
      <c r="W191" s="686"/>
      <c r="X191" s="386"/>
      <c r="Y191" s="386"/>
      <c r="Z191" s="386"/>
      <c r="AA191" s="386"/>
      <c r="AB191" s="386"/>
      <c r="AC191" s="386"/>
      <c r="AD191" s="386"/>
      <c r="AE191" s="386"/>
      <c r="AF191" s="386"/>
      <c r="AG191" s="386"/>
      <c r="AH191" s="386"/>
      <c r="AI191" s="386"/>
      <c r="AJ191" s="682"/>
      <c r="AK191" s="682"/>
      <c r="AL191" s="682"/>
      <c r="AM191" s="683"/>
      <c r="AO191" s="687"/>
      <c r="AP191" s="688"/>
      <c r="AQ191" s="688"/>
      <c r="AR191" s="688"/>
      <c r="AS191" s="688"/>
    </row>
    <row r="192" spans="1:45" s="681" customFormat="1" ht="35.25" customHeight="1" outlineLevel="3" thickTop="1" thickBot="1" x14ac:dyDescent="0.3">
      <c r="A192" s="386"/>
      <c r="B192" s="460" t="s">
        <v>990</v>
      </c>
      <c r="C192" s="637" t="s">
        <v>192</v>
      </c>
      <c r="D192" s="908" t="s">
        <v>1486</v>
      </c>
      <c r="E192" s="909"/>
      <c r="F192" s="909"/>
      <c r="G192" s="1002"/>
      <c r="H192" s="1002"/>
      <c r="I192" s="909"/>
      <c r="J192" s="909"/>
      <c r="K192" s="909"/>
      <c r="L192" s="910"/>
      <c r="M192" s="602" t="s">
        <v>427</v>
      </c>
      <c r="N192" s="654" t="s">
        <v>128</v>
      </c>
      <c r="O192" s="655">
        <v>30</v>
      </c>
      <c r="P192" s="655">
        <v>30</v>
      </c>
      <c r="Q192" s="655">
        <v>20</v>
      </c>
      <c r="R192" s="655">
        <v>20</v>
      </c>
      <c r="S192" s="656">
        <v>100</v>
      </c>
      <c r="T192" s="657" t="s">
        <v>1211</v>
      </c>
      <c r="U192" s="662"/>
      <c r="V192" s="663"/>
      <c r="W192" s="686"/>
      <c r="X192" s="386"/>
      <c r="Y192" s="386"/>
      <c r="Z192" s="386"/>
      <c r="AA192" s="386"/>
      <c r="AB192" s="386"/>
      <c r="AC192" s="386"/>
      <c r="AD192" s="386"/>
      <c r="AE192" s="386"/>
      <c r="AF192" s="386"/>
      <c r="AG192" s="386"/>
      <c r="AH192" s="386"/>
      <c r="AI192" s="386"/>
      <c r="AJ192" s="682"/>
      <c r="AK192" s="682"/>
      <c r="AL192" s="682"/>
      <c r="AM192" s="683"/>
      <c r="AO192" s="687"/>
      <c r="AP192" s="688"/>
      <c r="AQ192" s="688"/>
      <c r="AR192" s="688"/>
      <c r="AS192" s="688"/>
    </row>
    <row r="193" spans="1:45" s="681" customFormat="1" ht="37.5" customHeight="1" outlineLevel="2" thickTop="1" thickBot="1" x14ac:dyDescent="0.3">
      <c r="A193" s="386"/>
      <c r="B193" s="923" t="s">
        <v>1025</v>
      </c>
      <c r="C193" s="858" t="s">
        <v>818</v>
      </c>
      <c r="D193" s="962" t="s">
        <v>1026</v>
      </c>
      <c r="E193" s="963"/>
      <c r="F193" s="917" t="s">
        <v>1007</v>
      </c>
      <c r="G193" s="894" t="s">
        <v>1288</v>
      </c>
      <c r="H193" s="895"/>
      <c r="I193" s="914" t="s">
        <v>1193</v>
      </c>
      <c r="J193" s="915"/>
      <c r="K193" s="915"/>
      <c r="L193" s="916"/>
      <c r="M193" s="603" t="s">
        <v>427</v>
      </c>
      <c r="N193" s="652">
        <v>96</v>
      </c>
      <c r="O193" s="653">
        <v>96</v>
      </c>
      <c r="P193" s="653">
        <v>96</v>
      </c>
      <c r="Q193" s="653">
        <v>96</v>
      </c>
      <c r="R193" s="653">
        <v>96</v>
      </c>
      <c r="S193" s="653">
        <v>96</v>
      </c>
      <c r="T193" s="752" t="s">
        <v>1101</v>
      </c>
      <c r="U193" s="664"/>
      <c r="V193" s="665"/>
      <c r="W193" s="684"/>
      <c r="X193" s="386"/>
      <c r="Y193" s="386"/>
      <c r="Z193" s="386"/>
      <c r="AA193" s="386"/>
      <c r="AB193" s="386"/>
      <c r="AC193" s="386"/>
      <c r="AD193" s="386"/>
      <c r="AE193" s="386"/>
      <c r="AF193" s="386"/>
      <c r="AG193" s="386"/>
      <c r="AH193" s="386"/>
      <c r="AI193" s="386"/>
      <c r="AJ193" s="386"/>
      <c r="AK193" s="386"/>
      <c r="AL193" s="386"/>
      <c r="AM193" s="685"/>
      <c r="AO193" s="682"/>
      <c r="AP193" s="682"/>
      <c r="AQ193" s="682"/>
      <c r="AR193" s="682"/>
      <c r="AS193" s="682"/>
    </row>
    <row r="194" spans="1:45" s="681" customFormat="1" ht="40.5" customHeight="1" outlineLevel="2" thickTop="1" thickBot="1" x14ac:dyDescent="0.3">
      <c r="A194" s="386"/>
      <c r="B194" s="954"/>
      <c r="C194" s="955"/>
      <c r="D194" s="962"/>
      <c r="E194" s="963"/>
      <c r="F194" s="917"/>
      <c r="G194" s="894" t="s">
        <v>1289</v>
      </c>
      <c r="H194" s="895"/>
      <c r="I194" s="969" t="s">
        <v>1659</v>
      </c>
      <c r="J194" s="970"/>
      <c r="K194" s="970"/>
      <c r="L194" s="971"/>
      <c r="M194" s="603" t="s">
        <v>1027</v>
      </c>
      <c r="N194" s="652">
        <v>4</v>
      </c>
      <c r="O194" s="653">
        <v>4</v>
      </c>
      <c r="P194" s="653">
        <v>4</v>
      </c>
      <c r="Q194" s="653">
        <v>4</v>
      </c>
      <c r="R194" s="653">
        <v>4</v>
      </c>
      <c r="S194" s="652">
        <v>20</v>
      </c>
      <c r="T194" s="752" t="s">
        <v>32</v>
      </c>
      <c r="U194" s="664"/>
      <c r="V194" s="665"/>
      <c r="W194" s="684"/>
      <c r="X194" s="386"/>
      <c r="Y194" s="386"/>
      <c r="Z194" s="386"/>
      <c r="AA194" s="386"/>
      <c r="AB194" s="386"/>
      <c r="AC194" s="386"/>
      <c r="AD194" s="386"/>
      <c r="AE194" s="386"/>
      <c r="AF194" s="386"/>
      <c r="AG194" s="386"/>
      <c r="AH194" s="386"/>
      <c r="AI194" s="386"/>
      <c r="AJ194" s="386"/>
      <c r="AK194" s="386"/>
      <c r="AL194" s="386"/>
      <c r="AM194" s="685"/>
      <c r="AO194" s="682"/>
      <c r="AP194" s="682"/>
      <c r="AQ194" s="682"/>
      <c r="AR194" s="682"/>
      <c r="AS194" s="682"/>
    </row>
    <row r="195" spans="1:45" s="681" customFormat="1" ht="42" customHeight="1" outlineLevel="2" thickTop="1" thickBot="1" x14ac:dyDescent="0.3">
      <c r="A195" s="386"/>
      <c r="B195" s="954"/>
      <c r="C195" s="955"/>
      <c r="D195" s="962"/>
      <c r="E195" s="963"/>
      <c r="F195" s="917"/>
      <c r="G195" s="864" t="s">
        <v>1290</v>
      </c>
      <c r="H195" s="865"/>
      <c r="I195" s="914" t="s">
        <v>1668</v>
      </c>
      <c r="J195" s="915"/>
      <c r="K195" s="915"/>
      <c r="L195" s="916"/>
      <c r="M195" s="603" t="s">
        <v>1027</v>
      </c>
      <c r="N195" s="652">
        <v>3</v>
      </c>
      <c r="O195" s="653">
        <v>3</v>
      </c>
      <c r="P195" s="653">
        <v>3</v>
      </c>
      <c r="Q195" s="653">
        <v>3</v>
      </c>
      <c r="R195" s="653">
        <v>3</v>
      </c>
      <c r="S195" s="652">
        <v>15</v>
      </c>
      <c r="T195" s="752" t="s">
        <v>32</v>
      </c>
      <c r="U195" s="664"/>
      <c r="V195" s="665"/>
      <c r="W195" s="684"/>
      <c r="X195" s="386"/>
      <c r="Y195" s="386"/>
      <c r="Z195" s="386"/>
      <c r="AA195" s="386"/>
      <c r="AB195" s="386"/>
      <c r="AC195" s="386"/>
      <c r="AD195" s="386"/>
      <c r="AE195" s="386"/>
      <c r="AF195" s="386"/>
      <c r="AG195" s="386"/>
      <c r="AH195" s="386"/>
      <c r="AI195" s="386"/>
      <c r="AJ195" s="386"/>
      <c r="AK195" s="386"/>
      <c r="AL195" s="386"/>
      <c r="AM195" s="685"/>
      <c r="AO195" s="682"/>
      <c r="AP195" s="682"/>
      <c r="AQ195" s="682"/>
      <c r="AR195" s="682"/>
      <c r="AS195" s="682"/>
    </row>
    <row r="196" spans="1:45" s="681" customFormat="1" ht="34.5" customHeight="1" outlineLevel="2" thickTop="1" thickBot="1" x14ac:dyDescent="0.3">
      <c r="A196" s="386"/>
      <c r="B196" s="954"/>
      <c r="C196" s="955"/>
      <c r="D196" s="962"/>
      <c r="E196" s="963"/>
      <c r="F196" s="917"/>
      <c r="G196" s="911" t="s">
        <v>1516</v>
      </c>
      <c r="H196" s="912"/>
      <c r="I196" s="914" t="s">
        <v>2045</v>
      </c>
      <c r="J196" s="915"/>
      <c r="K196" s="915"/>
      <c r="L196" s="916"/>
      <c r="M196" s="603" t="s">
        <v>1027</v>
      </c>
      <c r="N196" s="652">
        <v>90</v>
      </c>
      <c r="O196" s="653">
        <v>90</v>
      </c>
      <c r="P196" s="653">
        <v>90</v>
      </c>
      <c r="Q196" s="653">
        <v>90</v>
      </c>
      <c r="R196" s="653">
        <v>90</v>
      </c>
      <c r="S196" s="652">
        <v>90</v>
      </c>
      <c r="T196" s="752" t="s">
        <v>1101</v>
      </c>
      <c r="U196" s="664"/>
      <c r="V196" s="665"/>
      <c r="W196" s="684"/>
      <c r="X196" s="386"/>
      <c r="Y196" s="386"/>
      <c r="Z196" s="386"/>
      <c r="AA196" s="386"/>
      <c r="AB196" s="386"/>
      <c r="AC196" s="386"/>
      <c r="AD196" s="386"/>
      <c r="AE196" s="386"/>
      <c r="AF196" s="386"/>
      <c r="AG196" s="386"/>
      <c r="AH196" s="386"/>
      <c r="AI196" s="386"/>
      <c r="AJ196" s="386"/>
      <c r="AK196" s="386"/>
      <c r="AL196" s="386"/>
      <c r="AM196" s="685"/>
      <c r="AO196" s="682"/>
      <c r="AP196" s="682"/>
      <c r="AQ196" s="682"/>
      <c r="AR196" s="682"/>
      <c r="AS196" s="682"/>
    </row>
    <row r="197" spans="1:45" s="681" customFormat="1" ht="54" customHeight="1" outlineLevel="2" thickTop="1" thickBot="1" x14ac:dyDescent="0.3">
      <c r="A197" s="386"/>
      <c r="B197" s="954"/>
      <c r="C197" s="955"/>
      <c r="D197" s="962"/>
      <c r="E197" s="963"/>
      <c r="F197" s="917"/>
      <c r="G197" s="864" t="s">
        <v>1291</v>
      </c>
      <c r="H197" s="865"/>
      <c r="I197" s="914" t="s">
        <v>1924</v>
      </c>
      <c r="J197" s="915"/>
      <c r="K197" s="915"/>
      <c r="L197" s="916"/>
      <c r="M197" s="603" t="s">
        <v>1027</v>
      </c>
      <c r="N197" s="652">
        <v>90</v>
      </c>
      <c r="O197" s="653">
        <v>90</v>
      </c>
      <c r="P197" s="653">
        <v>90</v>
      </c>
      <c r="Q197" s="653">
        <v>90</v>
      </c>
      <c r="R197" s="653">
        <v>90</v>
      </c>
      <c r="S197" s="652">
        <v>90</v>
      </c>
      <c r="T197" s="752" t="s">
        <v>1101</v>
      </c>
      <c r="U197" s="664"/>
      <c r="V197" s="665"/>
      <c r="W197" s="684"/>
      <c r="X197" s="386"/>
      <c r="Y197" s="386"/>
      <c r="Z197" s="386"/>
      <c r="AA197" s="386"/>
      <c r="AB197" s="386"/>
      <c r="AC197" s="386"/>
      <c r="AD197" s="386"/>
      <c r="AE197" s="386"/>
      <c r="AF197" s="386"/>
      <c r="AG197" s="386"/>
      <c r="AH197" s="386"/>
      <c r="AI197" s="386"/>
      <c r="AJ197" s="386"/>
      <c r="AK197" s="386"/>
      <c r="AL197" s="386"/>
      <c r="AM197" s="685"/>
      <c r="AO197" s="682"/>
      <c r="AP197" s="682"/>
      <c r="AQ197" s="682"/>
      <c r="AR197" s="682"/>
      <c r="AS197" s="682"/>
    </row>
    <row r="198" spans="1:45" s="681" customFormat="1" ht="40.5" customHeight="1" outlineLevel="2" thickTop="1" thickBot="1" x14ac:dyDescent="0.3">
      <c r="A198" s="386"/>
      <c r="B198" s="954"/>
      <c r="C198" s="955"/>
      <c r="D198" s="962"/>
      <c r="E198" s="963"/>
      <c r="F198" s="917"/>
      <c r="G198" s="911" t="s">
        <v>1292</v>
      </c>
      <c r="H198" s="912"/>
      <c r="I198" s="914" t="s">
        <v>1657</v>
      </c>
      <c r="J198" s="915"/>
      <c r="K198" s="915"/>
      <c r="L198" s="916"/>
      <c r="M198" s="603" t="s">
        <v>1027</v>
      </c>
      <c r="N198" s="652">
        <v>4</v>
      </c>
      <c r="O198" s="653">
        <v>4</v>
      </c>
      <c r="P198" s="653">
        <v>4</v>
      </c>
      <c r="Q198" s="653">
        <v>4</v>
      </c>
      <c r="R198" s="653">
        <v>4</v>
      </c>
      <c r="S198" s="652">
        <v>20</v>
      </c>
      <c r="T198" s="752" t="s">
        <v>32</v>
      </c>
      <c r="U198" s="664"/>
      <c r="V198" s="665"/>
      <c r="W198" s="684"/>
      <c r="X198" s="386"/>
      <c r="Y198" s="386"/>
      <c r="Z198" s="386"/>
      <c r="AA198" s="386"/>
      <c r="AB198" s="386"/>
      <c r="AC198" s="386"/>
      <c r="AD198" s="386"/>
      <c r="AE198" s="386"/>
      <c r="AF198" s="386"/>
      <c r="AG198" s="386"/>
      <c r="AH198" s="386"/>
      <c r="AI198" s="386"/>
      <c r="AJ198" s="386"/>
      <c r="AK198" s="386"/>
      <c r="AL198" s="386"/>
      <c r="AM198" s="685"/>
      <c r="AO198" s="682"/>
      <c r="AP198" s="682"/>
      <c r="AQ198" s="682"/>
      <c r="AR198" s="682"/>
      <c r="AS198" s="682"/>
    </row>
    <row r="199" spans="1:45" s="681" customFormat="1" ht="70.5" customHeight="1" outlineLevel="2" thickTop="1" thickBot="1" x14ac:dyDescent="0.3">
      <c r="A199" s="386"/>
      <c r="B199" s="954"/>
      <c r="C199" s="955"/>
      <c r="D199" s="962"/>
      <c r="E199" s="963"/>
      <c r="F199" s="917"/>
      <c r="G199" s="894" t="s">
        <v>1654</v>
      </c>
      <c r="H199" s="895"/>
      <c r="I199" s="914" t="s">
        <v>1925</v>
      </c>
      <c r="J199" s="915"/>
      <c r="K199" s="915"/>
      <c r="L199" s="916"/>
      <c r="M199" s="603" t="s">
        <v>1027</v>
      </c>
      <c r="N199" s="652">
        <v>100</v>
      </c>
      <c r="O199" s="653">
        <v>100</v>
      </c>
      <c r="P199" s="653">
        <v>100</v>
      </c>
      <c r="Q199" s="653">
        <v>100</v>
      </c>
      <c r="R199" s="653">
        <v>100</v>
      </c>
      <c r="S199" s="652">
        <v>100</v>
      </c>
      <c r="T199" s="752" t="s">
        <v>1101</v>
      </c>
      <c r="U199" s="664"/>
      <c r="V199" s="665"/>
      <c r="W199" s="684"/>
      <c r="X199" s="386"/>
      <c r="Y199" s="386"/>
      <c r="Z199" s="386"/>
      <c r="AA199" s="386"/>
      <c r="AB199" s="386"/>
      <c r="AC199" s="386"/>
      <c r="AD199" s="386"/>
      <c r="AE199" s="386"/>
      <c r="AF199" s="386"/>
      <c r="AG199" s="386"/>
      <c r="AH199" s="386"/>
      <c r="AI199" s="386"/>
      <c r="AJ199" s="386"/>
      <c r="AK199" s="386"/>
      <c r="AL199" s="386"/>
      <c r="AM199" s="685"/>
      <c r="AO199" s="682"/>
      <c r="AP199" s="682"/>
      <c r="AQ199" s="682"/>
      <c r="AR199" s="682"/>
      <c r="AS199" s="682"/>
    </row>
    <row r="200" spans="1:45" s="681" customFormat="1" ht="54" customHeight="1" outlineLevel="2" thickTop="1" thickBot="1" x14ac:dyDescent="0.3">
      <c r="A200" s="386"/>
      <c r="B200" s="954"/>
      <c r="C200" s="955"/>
      <c r="D200" s="962"/>
      <c r="E200" s="963"/>
      <c r="F200" s="917"/>
      <c r="G200" s="864" t="s">
        <v>1293</v>
      </c>
      <c r="H200" s="865"/>
      <c r="I200" s="914" t="s">
        <v>2044</v>
      </c>
      <c r="J200" s="915"/>
      <c r="K200" s="915"/>
      <c r="L200" s="916"/>
      <c r="M200" s="603" t="s">
        <v>1027</v>
      </c>
      <c r="N200" s="652">
        <v>100</v>
      </c>
      <c r="O200" s="653">
        <v>100</v>
      </c>
      <c r="P200" s="653">
        <v>100</v>
      </c>
      <c r="Q200" s="653">
        <v>100</v>
      </c>
      <c r="R200" s="653">
        <v>100</v>
      </c>
      <c r="S200" s="652">
        <v>100</v>
      </c>
      <c r="T200" s="752" t="s">
        <v>1101</v>
      </c>
      <c r="U200" s="664"/>
      <c r="V200" s="665"/>
      <c r="W200" s="684"/>
      <c r="X200" s="386"/>
      <c r="Y200" s="386"/>
      <c r="Z200" s="386"/>
      <c r="AA200" s="386"/>
      <c r="AB200" s="386"/>
      <c r="AC200" s="386"/>
      <c r="AD200" s="386"/>
      <c r="AE200" s="386"/>
      <c r="AF200" s="386"/>
      <c r="AG200" s="386"/>
      <c r="AH200" s="386"/>
      <c r="AI200" s="386"/>
      <c r="AJ200" s="386"/>
      <c r="AK200" s="386"/>
      <c r="AL200" s="386"/>
      <c r="AM200" s="685"/>
      <c r="AO200" s="682"/>
      <c r="AP200" s="682"/>
      <c r="AQ200" s="682"/>
      <c r="AR200" s="682"/>
      <c r="AS200" s="682"/>
    </row>
    <row r="201" spans="1:45" s="681" customFormat="1" ht="42.75" customHeight="1" outlineLevel="2" thickTop="1" thickBot="1" x14ac:dyDescent="0.3">
      <c r="A201" s="386"/>
      <c r="B201" s="924"/>
      <c r="C201" s="859"/>
      <c r="D201" s="862"/>
      <c r="E201" s="863"/>
      <c r="F201" s="918"/>
      <c r="G201" s="944" t="s">
        <v>1294</v>
      </c>
      <c r="H201" s="945"/>
      <c r="I201" s="914" t="s">
        <v>1660</v>
      </c>
      <c r="J201" s="915"/>
      <c r="K201" s="915"/>
      <c r="L201" s="916"/>
      <c r="M201" s="603" t="s">
        <v>1027</v>
      </c>
      <c r="N201" s="652">
        <v>100</v>
      </c>
      <c r="O201" s="653">
        <v>100</v>
      </c>
      <c r="P201" s="653">
        <v>100</v>
      </c>
      <c r="Q201" s="653">
        <v>100</v>
      </c>
      <c r="R201" s="653">
        <v>100</v>
      </c>
      <c r="S201" s="652">
        <v>100</v>
      </c>
      <c r="T201" s="752" t="s">
        <v>1101</v>
      </c>
      <c r="U201" s="664"/>
      <c r="V201" s="665"/>
      <c r="W201" s="684"/>
      <c r="X201" s="386"/>
      <c r="Y201" s="386"/>
      <c r="Z201" s="386"/>
      <c r="AA201" s="386"/>
      <c r="AB201" s="386"/>
      <c r="AC201" s="386"/>
      <c r="AD201" s="386"/>
      <c r="AE201" s="386"/>
      <c r="AF201" s="386"/>
      <c r="AG201" s="386"/>
      <c r="AH201" s="386"/>
      <c r="AI201" s="386"/>
      <c r="AJ201" s="386"/>
      <c r="AK201" s="386"/>
      <c r="AL201" s="386"/>
      <c r="AM201" s="685"/>
      <c r="AO201" s="682"/>
      <c r="AP201" s="682"/>
      <c r="AQ201" s="682"/>
      <c r="AR201" s="682"/>
      <c r="AS201" s="682"/>
    </row>
    <row r="202" spans="1:45" s="681" customFormat="1" ht="35.25" customHeight="1" outlineLevel="3" thickTop="1" thickBot="1" x14ac:dyDescent="0.3">
      <c r="A202" s="386"/>
      <c r="B202" s="460" t="s">
        <v>990</v>
      </c>
      <c r="C202" s="637" t="s">
        <v>198</v>
      </c>
      <c r="D202" s="875" t="s">
        <v>1238</v>
      </c>
      <c r="E202" s="876"/>
      <c r="F202" s="876"/>
      <c r="G202" s="876"/>
      <c r="H202" s="876"/>
      <c r="I202" s="876"/>
      <c r="J202" s="876"/>
      <c r="K202" s="876"/>
      <c r="L202" s="877"/>
      <c r="M202" s="602" t="s">
        <v>1202</v>
      </c>
      <c r="N202" s="654" t="s">
        <v>128</v>
      </c>
      <c r="O202" s="655">
        <v>100</v>
      </c>
      <c r="P202" s="655">
        <v>100</v>
      </c>
      <c r="Q202" s="655">
        <v>100</v>
      </c>
      <c r="R202" s="655">
        <v>100</v>
      </c>
      <c r="S202" s="656">
        <v>100</v>
      </c>
      <c r="T202" s="657" t="s">
        <v>1101</v>
      </c>
      <c r="U202" s="662"/>
      <c r="V202" s="663"/>
      <c r="W202" s="686"/>
      <c r="X202" s="386"/>
      <c r="Y202" s="386"/>
      <c r="Z202" s="386"/>
      <c r="AA202" s="386"/>
      <c r="AB202" s="386"/>
      <c r="AC202" s="386"/>
      <c r="AD202" s="386"/>
      <c r="AE202" s="386"/>
      <c r="AF202" s="386"/>
      <c r="AG202" s="386"/>
      <c r="AH202" s="386"/>
      <c r="AI202" s="386"/>
      <c r="AJ202" s="682"/>
      <c r="AK202" s="682"/>
      <c r="AL202" s="682"/>
      <c r="AM202" s="683"/>
      <c r="AO202" s="687"/>
      <c r="AP202" s="688"/>
      <c r="AQ202" s="688"/>
      <c r="AR202" s="688"/>
      <c r="AS202" s="688"/>
    </row>
    <row r="203" spans="1:45" s="681" customFormat="1" ht="35.25" customHeight="1" outlineLevel="3" thickTop="1" thickBot="1" x14ac:dyDescent="0.3">
      <c r="A203" s="386"/>
      <c r="B203" s="460" t="s">
        <v>990</v>
      </c>
      <c r="C203" s="637" t="s">
        <v>200</v>
      </c>
      <c r="D203" s="875" t="s">
        <v>1408</v>
      </c>
      <c r="E203" s="876"/>
      <c r="F203" s="876"/>
      <c r="G203" s="876"/>
      <c r="H203" s="876"/>
      <c r="I203" s="876"/>
      <c r="J203" s="876"/>
      <c r="K203" s="876"/>
      <c r="L203" s="877"/>
      <c r="M203" s="602" t="s">
        <v>1192</v>
      </c>
      <c r="N203" s="654">
        <v>4</v>
      </c>
      <c r="O203" s="655">
        <v>1</v>
      </c>
      <c r="P203" s="655">
        <v>1</v>
      </c>
      <c r="Q203" s="655">
        <v>1</v>
      </c>
      <c r="R203" s="655">
        <v>1</v>
      </c>
      <c r="S203" s="656">
        <v>4</v>
      </c>
      <c r="T203" s="657" t="s">
        <v>32</v>
      </c>
      <c r="U203" s="662"/>
      <c r="V203" s="663"/>
      <c r="W203" s="686"/>
      <c r="X203" s="386"/>
      <c r="Y203" s="386"/>
      <c r="Z203" s="386"/>
      <c r="AA203" s="386"/>
      <c r="AB203" s="386"/>
      <c r="AC203" s="386"/>
      <c r="AD203" s="386"/>
      <c r="AE203" s="386"/>
      <c r="AF203" s="386"/>
      <c r="AG203" s="386"/>
      <c r="AH203" s="386"/>
      <c r="AI203" s="386"/>
      <c r="AJ203" s="682"/>
      <c r="AK203" s="682"/>
      <c r="AL203" s="682"/>
      <c r="AM203" s="683"/>
      <c r="AO203" s="687"/>
      <c r="AP203" s="688"/>
      <c r="AQ203" s="688"/>
      <c r="AR203" s="688"/>
      <c r="AS203" s="688"/>
    </row>
    <row r="204" spans="1:45" s="681" customFormat="1" ht="35.25" customHeight="1" outlineLevel="3" thickTop="1" thickBot="1" x14ac:dyDescent="0.3">
      <c r="A204" s="386"/>
      <c r="B204" s="460" t="s">
        <v>990</v>
      </c>
      <c r="C204" s="637" t="s">
        <v>202</v>
      </c>
      <c r="D204" s="899" t="s">
        <v>1581</v>
      </c>
      <c r="E204" s="900"/>
      <c r="F204" s="900"/>
      <c r="G204" s="900"/>
      <c r="H204" s="900"/>
      <c r="I204" s="900"/>
      <c r="J204" s="900"/>
      <c r="K204" s="900"/>
      <c r="L204" s="901"/>
      <c r="M204" s="602" t="s">
        <v>460</v>
      </c>
      <c r="N204" s="654" t="s">
        <v>128</v>
      </c>
      <c r="O204" s="655">
        <v>4</v>
      </c>
      <c r="P204" s="655">
        <v>4</v>
      </c>
      <c r="Q204" s="655">
        <v>4</v>
      </c>
      <c r="R204" s="655">
        <v>4</v>
      </c>
      <c r="S204" s="656">
        <v>16</v>
      </c>
      <c r="T204" s="657" t="s">
        <v>32</v>
      </c>
      <c r="U204" s="662"/>
      <c r="V204" s="663"/>
      <c r="W204" s="686"/>
      <c r="X204" s="386"/>
      <c r="Y204" s="386"/>
      <c r="Z204" s="386"/>
      <c r="AA204" s="386"/>
      <c r="AB204" s="386"/>
      <c r="AC204" s="386"/>
      <c r="AD204" s="386"/>
      <c r="AE204" s="386"/>
      <c r="AF204" s="386"/>
      <c r="AG204" s="386"/>
      <c r="AH204" s="386"/>
      <c r="AI204" s="386"/>
      <c r="AJ204" s="682"/>
      <c r="AK204" s="682"/>
      <c r="AL204" s="682"/>
      <c r="AM204" s="683"/>
      <c r="AO204" s="687"/>
      <c r="AP204" s="688"/>
      <c r="AQ204" s="688"/>
      <c r="AR204" s="688"/>
      <c r="AS204" s="688"/>
    </row>
    <row r="205" spans="1:45" s="681" customFormat="1" ht="35.25" customHeight="1" outlineLevel="3" thickTop="1" thickBot="1" x14ac:dyDescent="0.3">
      <c r="A205" s="386"/>
      <c r="B205" s="460" t="s">
        <v>990</v>
      </c>
      <c r="C205" s="637" t="s">
        <v>204</v>
      </c>
      <c r="D205" s="930" t="s">
        <v>1436</v>
      </c>
      <c r="E205" s="931"/>
      <c r="F205" s="931"/>
      <c r="G205" s="931"/>
      <c r="H205" s="931"/>
      <c r="I205" s="931"/>
      <c r="J205" s="931"/>
      <c r="K205" s="931"/>
      <c r="L205" s="932"/>
      <c r="M205" s="602" t="s">
        <v>460</v>
      </c>
      <c r="N205" s="654" t="s">
        <v>128</v>
      </c>
      <c r="O205" s="655">
        <v>100</v>
      </c>
      <c r="P205" s="655">
        <v>100</v>
      </c>
      <c r="Q205" s="655">
        <v>100</v>
      </c>
      <c r="R205" s="655">
        <v>100</v>
      </c>
      <c r="S205" s="656">
        <v>100</v>
      </c>
      <c r="T205" s="657" t="s">
        <v>1101</v>
      </c>
      <c r="U205" s="662"/>
      <c r="V205" s="663"/>
      <c r="W205" s="686"/>
      <c r="X205" s="386"/>
      <c r="Y205" s="386"/>
      <c r="Z205" s="386"/>
      <c r="AA205" s="386"/>
      <c r="AB205" s="386"/>
      <c r="AC205" s="386"/>
      <c r="AD205" s="386"/>
      <c r="AE205" s="386"/>
      <c r="AF205" s="386"/>
      <c r="AG205" s="386"/>
      <c r="AH205" s="386"/>
      <c r="AI205" s="386"/>
      <c r="AJ205" s="682"/>
      <c r="AK205" s="682"/>
      <c r="AL205" s="682"/>
      <c r="AM205" s="683"/>
      <c r="AO205" s="687"/>
      <c r="AP205" s="688"/>
      <c r="AQ205" s="688"/>
      <c r="AR205" s="688"/>
      <c r="AS205" s="688"/>
    </row>
    <row r="206" spans="1:45" s="681" customFormat="1" ht="35.25" customHeight="1" outlineLevel="3" thickTop="1" thickBot="1" x14ac:dyDescent="0.3">
      <c r="A206" s="386"/>
      <c r="B206" s="460" t="s">
        <v>990</v>
      </c>
      <c r="C206" s="637" t="s">
        <v>206</v>
      </c>
      <c r="D206" s="875" t="s">
        <v>1437</v>
      </c>
      <c r="E206" s="876"/>
      <c r="F206" s="876"/>
      <c r="G206" s="876"/>
      <c r="H206" s="876"/>
      <c r="I206" s="876"/>
      <c r="J206" s="876"/>
      <c r="K206" s="876"/>
      <c r="L206" s="877"/>
      <c r="M206" s="602" t="s">
        <v>460</v>
      </c>
      <c r="N206" s="654" t="s">
        <v>128</v>
      </c>
      <c r="O206" s="655">
        <v>100</v>
      </c>
      <c r="P206" s="655">
        <v>100</v>
      </c>
      <c r="Q206" s="655">
        <v>100</v>
      </c>
      <c r="R206" s="655">
        <v>100</v>
      </c>
      <c r="S206" s="656">
        <v>100</v>
      </c>
      <c r="T206" s="657" t="s">
        <v>1101</v>
      </c>
      <c r="U206" s="662"/>
      <c r="V206" s="663"/>
      <c r="W206" s="686"/>
      <c r="X206" s="386"/>
      <c r="Y206" s="386"/>
      <c r="Z206" s="386"/>
      <c r="AA206" s="386"/>
      <c r="AB206" s="386"/>
      <c r="AC206" s="386"/>
      <c r="AD206" s="386"/>
      <c r="AE206" s="386"/>
      <c r="AF206" s="386"/>
      <c r="AG206" s="386"/>
      <c r="AH206" s="386"/>
      <c r="AI206" s="386"/>
      <c r="AJ206" s="682"/>
      <c r="AK206" s="682"/>
      <c r="AL206" s="682"/>
      <c r="AM206" s="683"/>
      <c r="AO206" s="687"/>
      <c r="AP206" s="688"/>
      <c r="AQ206" s="688"/>
      <c r="AR206" s="688"/>
      <c r="AS206" s="688"/>
    </row>
    <row r="207" spans="1:45" s="681" customFormat="1" ht="35.25" customHeight="1" outlineLevel="3" thickTop="1" thickBot="1" x14ac:dyDescent="0.3">
      <c r="A207" s="386"/>
      <c r="B207" s="460" t="s">
        <v>990</v>
      </c>
      <c r="C207" s="637" t="s">
        <v>219</v>
      </c>
      <c r="D207" s="875" t="s">
        <v>1438</v>
      </c>
      <c r="E207" s="876"/>
      <c r="F207" s="876"/>
      <c r="G207" s="876"/>
      <c r="H207" s="876"/>
      <c r="I207" s="876"/>
      <c r="J207" s="876"/>
      <c r="K207" s="876"/>
      <c r="L207" s="877"/>
      <c r="M207" s="602" t="s">
        <v>460</v>
      </c>
      <c r="N207" s="654">
        <v>2</v>
      </c>
      <c r="O207" s="655">
        <v>2</v>
      </c>
      <c r="P207" s="655">
        <v>2</v>
      </c>
      <c r="Q207" s="655">
        <v>2</v>
      </c>
      <c r="R207" s="655">
        <v>2</v>
      </c>
      <c r="S207" s="656">
        <v>8</v>
      </c>
      <c r="T207" s="657" t="s">
        <v>32</v>
      </c>
      <c r="U207" s="662"/>
      <c r="V207" s="663"/>
      <c r="W207" s="686"/>
      <c r="X207" s="386"/>
      <c r="Y207" s="386"/>
      <c r="Z207" s="386"/>
      <c r="AA207" s="386"/>
      <c r="AB207" s="386"/>
      <c r="AC207" s="386"/>
      <c r="AD207" s="386"/>
      <c r="AE207" s="386"/>
      <c r="AF207" s="386"/>
      <c r="AG207" s="386"/>
      <c r="AH207" s="386"/>
      <c r="AI207" s="386"/>
      <c r="AJ207" s="682"/>
      <c r="AK207" s="682"/>
      <c r="AL207" s="682"/>
      <c r="AM207" s="683"/>
      <c r="AO207" s="687"/>
      <c r="AP207" s="688"/>
      <c r="AQ207" s="688"/>
      <c r="AR207" s="688"/>
      <c r="AS207" s="688"/>
    </row>
    <row r="208" spans="1:45" s="681" customFormat="1" ht="35.25" customHeight="1" outlineLevel="3" thickTop="1" thickBot="1" x14ac:dyDescent="0.3">
      <c r="A208" s="386"/>
      <c r="B208" s="460" t="s">
        <v>990</v>
      </c>
      <c r="C208" s="637" t="s">
        <v>258</v>
      </c>
      <c r="D208" s="875" t="s">
        <v>1439</v>
      </c>
      <c r="E208" s="876"/>
      <c r="F208" s="876"/>
      <c r="G208" s="876"/>
      <c r="H208" s="876"/>
      <c r="I208" s="876"/>
      <c r="J208" s="876"/>
      <c r="K208" s="876"/>
      <c r="L208" s="877"/>
      <c r="M208" s="602" t="s">
        <v>460</v>
      </c>
      <c r="N208" s="654">
        <v>4</v>
      </c>
      <c r="O208" s="655">
        <v>4</v>
      </c>
      <c r="P208" s="655">
        <v>4</v>
      </c>
      <c r="Q208" s="655">
        <v>4</v>
      </c>
      <c r="R208" s="655">
        <v>4</v>
      </c>
      <c r="S208" s="656">
        <v>16</v>
      </c>
      <c r="T208" s="657" t="s">
        <v>32</v>
      </c>
      <c r="U208" s="662"/>
      <c r="V208" s="663"/>
      <c r="W208" s="686"/>
      <c r="X208" s="386"/>
      <c r="Y208" s="386"/>
      <c r="Z208" s="386"/>
      <c r="AA208" s="386"/>
      <c r="AB208" s="386"/>
      <c r="AC208" s="386"/>
      <c r="AD208" s="386"/>
      <c r="AE208" s="386"/>
      <c r="AF208" s="386"/>
      <c r="AG208" s="386"/>
      <c r="AH208" s="386"/>
      <c r="AI208" s="386"/>
      <c r="AJ208" s="682"/>
      <c r="AK208" s="682"/>
      <c r="AL208" s="682"/>
      <c r="AM208" s="683"/>
      <c r="AO208" s="687"/>
      <c r="AP208" s="688"/>
      <c r="AQ208" s="688"/>
      <c r="AR208" s="688"/>
      <c r="AS208" s="688"/>
    </row>
    <row r="209" spans="1:45" s="681" customFormat="1" ht="35.25" customHeight="1" outlineLevel="3" thickTop="1" thickBot="1" x14ac:dyDescent="0.3">
      <c r="A209" s="386"/>
      <c r="B209" s="460" t="s">
        <v>990</v>
      </c>
      <c r="C209" s="637" t="s">
        <v>260</v>
      </c>
      <c r="D209" s="875" t="s">
        <v>1440</v>
      </c>
      <c r="E209" s="876"/>
      <c r="F209" s="876"/>
      <c r="G209" s="876"/>
      <c r="H209" s="876"/>
      <c r="I209" s="876"/>
      <c r="J209" s="876"/>
      <c r="K209" s="876"/>
      <c r="L209" s="877"/>
      <c r="M209" s="602" t="s">
        <v>460</v>
      </c>
      <c r="N209" s="654">
        <v>90</v>
      </c>
      <c r="O209" s="655">
        <v>90</v>
      </c>
      <c r="P209" s="655">
        <v>90</v>
      </c>
      <c r="Q209" s="655">
        <v>90</v>
      </c>
      <c r="R209" s="655">
        <v>90</v>
      </c>
      <c r="S209" s="656">
        <v>90</v>
      </c>
      <c r="T209" s="657" t="s">
        <v>1101</v>
      </c>
      <c r="U209" s="662"/>
      <c r="V209" s="663"/>
      <c r="W209" s="686"/>
      <c r="X209" s="386"/>
      <c r="Y209" s="386"/>
      <c r="Z209" s="386"/>
      <c r="AA209" s="386"/>
      <c r="AB209" s="386"/>
      <c r="AC209" s="386"/>
      <c r="AD209" s="386"/>
      <c r="AE209" s="386"/>
      <c r="AF209" s="386"/>
      <c r="AG209" s="386"/>
      <c r="AH209" s="386"/>
      <c r="AI209" s="386"/>
      <c r="AJ209" s="682"/>
      <c r="AK209" s="682"/>
      <c r="AL209" s="682"/>
      <c r="AM209" s="683"/>
      <c r="AO209" s="687"/>
      <c r="AP209" s="688"/>
      <c r="AQ209" s="688"/>
      <c r="AR209" s="688"/>
      <c r="AS209" s="688"/>
    </row>
    <row r="210" spans="1:45" s="681" customFormat="1" ht="35.25" customHeight="1" outlineLevel="3" thickTop="1" thickBot="1" x14ac:dyDescent="0.3">
      <c r="A210" s="386"/>
      <c r="B210" s="460" t="s">
        <v>990</v>
      </c>
      <c r="C210" s="637" t="s">
        <v>1521</v>
      </c>
      <c r="D210" s="875" t="s">
        <v>1441</v>
      </c>
      <c r="E210" s="876"/>
      <c r="F210" s="876"/>
      <c r="G210" s="876"/>
      <c r="H210" s="876"/>
      <c r="I210" s="876"/>
      <c r="J210" s="876"/>
      <c r="K210" s="876"/>
      <c r="L210" s="877"/>
      <c r="M210" s="602" t="s">
        <v>460</v>
      </c>
      <c r="N210" s="654">
        <v>1</v>
      </c>
      <c r="O210" s="655">
        <v>1</v>
      </c>
      <c r="P210" s="655">
        <v>1</v>
      </c>
      <c r="Q210" s="655">
        <v>1</v>
      </c>
      <c r="R210" s="655">
        <v>1</v>
      </c>
      <c r="S210" s="656">
        <v>4</v>
      </c>
      <c r="T210" s="657" t="s">
        <v>32</v>
      </c>
      <c r="U210" s="662"/>
      <c r="V210" s="663"/>
      <c r="W210" s="686"/>
      <c r="X210" s="386"/>
      <c r="Y210" s="386"/>
      <c r="Z210" s="386"/>
      <c r="AA210" s="386"/>
      <c r="AB210" s="386"/>
      <c r="AC210" s="386"/>
      <c r="AD210" s="386"/>
      <c r="AE210" s="386"/>
      <c r="AF210" s="386"/>
      <c r="AG210" s="386"/>
      <c r="AH210" s="386"/>
      <c r="AI210" s="386"/>
      <c r="AJ210" s="682"/>
      <c r="AK210" s="682"/>
      <c r="AL210" s="682"/>
      <c r="AM210" s="683"/>
      <c r="AO210" s="687"/>
      <c r="AP210" s="688"/>
      <c r="AQ210" s="688"/>
      <c r="AR210" s="688"/>
      <c r="AS210" s="688"/>
    </row>
    <row r="211" spans="1:45" s="681" customFormat="1" ht="48.75" customHeight="1" outlineLevel="3" thickTop="1" thickBot="1" x14ac:dyDescent="0.3">
      <c r="A211" s="386"/>
      <c r="B211" s="460" t="s">
        <v>990</v>
      </c>
      <c r="C211" s="637" t="s">
        <v>281</v>
      </c>
      <c r="D211" s="875" t="s">
        <v>1442</v>
      </c>
      <c r="E211" s="876"/>
      <c r="F211" s="876"/>
      <c r="G211" s="876"/>
      <c r="H211" s="876"/>
      <c r="I211" s="876"/>
      <c r="J211" s="876"/>
      <c r="K211" s="876"/>
      <c r="L211" s="877"/>
      <c r="M211" s="602" t="s">
        <v>460</v>
      </c>
      <c r="N211" s="654">
        <v>100</v>
      </c>
      <c r="O211" s="655">
        <v>100</v>
      </c>
      <c r="P211" s="655">
        <v>100</v>
      </c>
      <c r="Q211" s="655">
        <v>100</v>
      </c>
      <c r="R211" s="655">
        <v>100</v>
      </c>
      <c r="S211" s="656">
        <v>100</v>
      </c>
      <c r="T211" s="657" t="s">
        <v>1101</v>
      </c>
      <c r="U211" s="662"/>
      <c r="V211" s="663"/>
      <c r="W211" s="686"/>
      <c r="X211" s="386"/>
      <c r="Y211" s="386"/>
      <c r="Z211" s="386"/>
      <c r="AA211" s="386"/>
      <c r="AB211" s="386"/>
      <c r="AC211" s="386"/>
      <c r="AD211" s="386"/>
      <c r="AE211" s="386"/>
      <c r="AF211" s="386"/>
      <c r="AG211" s="386"/>
      <c r="AH211" s="386"/>
      <c r="AI211" s="386"/>
      <c r="AJ211" s="682"/>
      <c r="AK211" s="682"/>
      <c r="AL211" s="682"/>
      <c r="AM211" s="683"/>
      <c r="AO211" s="687"/>
      <c r="AP211" s="688"/>
      <c r="AQ211" s="688"/>
      <c r="AR211" s="688"/>
      <c r="AS211" s="688"/>
    </row>
    <row r="212" spans="1:45" s="681" customFormat="1" ht="35.25" customHeight="1" outlineLevel="3" thickTop="1" thickBot="1" x14ac:dyDescent="0.3">
      <c r="A212" s="386"/>
      <c r="B212" s="460" t="s">
        <v>990</v>
      </c>
      <c r="C212" s="637" t="s">
        <v>283</v>
      </c>
      <c r="D212" s="875" t="s">
        <v>1582</v>
      </c>
      <c r="E212" s="876"/>
      <c r="F212" s="876"/>
      <c r="G212" s="876"/>
      <c r="H212" s="876"/>
      <c r="I212" s="876"/>
      <c r="J212" s="876"/>
      <c r="K212" s="876"/>
      <c r="L212" s="877"/>
      <c r="M212" s="602" t="s">
        <v>460</v>
      </c>
      <c r="N212" s="654" t="s">
        <v>128</v>
      </c>
      <c r="O212" s="655">
        <v>90</v>
      </c>
      <c r="P212" s="655">
        <v>90</v>
      </c>
      <c r="Q212" s="655">
        <v>90</v>
      </c>
      <c r="R212" s="655">
        <v>90</v>
      </c>
      <c r="S212" s="656">
        <v>90</v>
      </c>
      <c r="T212" s="657" t="s">
        <v>1101</v>
      </c>
      <c r="U212" s="662"/>
      <c r="V212" s="663"/>
      <c r="W212" s="686"/>
      <c r="X212" s="386"/>
      <c r="Y212" s="386"/>
      <c r="Z212" s="386"/>
      <c r="AA212" s="386"/>
      <c r="AB212" s="386"/>
      <c r="AC212" s="386"/>
      <c r="AD212" s="386"/>
      <c r="AE212" s="386"/>
      <c r="AF212" s="386"/>
      <c r="AG212" s="386"/>
      <c r="AH212" s="386"/>
      <c r="AI212" s="386"/>
      <c r="AJ212" s="682"/>
      <c r="AK212" s="682"/>
      <c r="AL212" s="682"/>
      <c r="AM212" s="683"/>
      <c r="AO212" s="687"/>
      <c r="AP212" s="688"/>
      <c r="AQ212" s="688"/>
      <c r="AR212" s="688"/>
      <c r="AS212" s="688"/>
    </row>
    <row r="213" spans="1:45" s="681" customFormat="1" ht="42" customHeight="1" outlineLevel="3" thickTop="1" thickBot="1" x14ac:dyDescent="0.3">
      <c r="A213" s="386"/>
      <c r="B213" s="460" t="s">
        <v>990</v>
      </c>
      <c r="C213" s="637" t="s">
        <v>285</v>
      </c>
      <c r="D213" s="875" t="s">
        <v>1443</v>
      </c>
      <c r="E213" s="876"/>
      <c r="F213" s="876"/>
      <c r="G213" s="876"/>
      <c r="H213" s="876"/>
      <c r="I213" s="876"/>
      <c r="J213" s="876"/>
      <c r="K213" s="876"/>
      <c r="L213" s="877"/>
      <c r="M213" s="602" t="s">
        <v>460</v>
      </c>
      <c r="N213" s="654">
        <v>90</v>
      </c>
      <c r="O213" s="655">
        <v>90</v>
      </c>
      <c r="P213" s="655">
        <v>90</v>
      </c>
      <c r="Q213" s="655">
        <v>90</v>
      </c>
      <c r="R213" s="655">
        <v>90</v>
      </c>
      <c r="S213" s="656">
        <v>90</v>
      </c>
      <c r="T213" s="657" t="s">
        <v>1101</v>
      </c>
      <c r="U213" s="662"/>
      <c r="V213" s="663"/>
      <c r="W213" s="686"/>
      <c r="X213" s="386"/>
      <c r="Y213" s="386"/>
      <c r="Z213" s="386"/>
      <c r="AA213" s="386"/>
      <c r="AB213" s="386"/>
      <c r="AC213" s="386"/>
      <c r="AD213" s="386"/>
      <c r="AE213" s="386"/>
      <c r="AF213" s="386"/>
      <c r="AG213" s="386"/>
      <c r="AH213" s="386"/>
      <c r="AI213" s="386"/>
      <c r="AJ213" s="682"/>
      <c r="AK213" s="682"/>
      <c r="AL213" s="682"/>
      <c r="AM213" s="683"/>
      <c r="AO213" s="687"/>
      <c r="AP213" s="688"/>
      <c r="AQ213" s="688"/>
      <c r="AR213" s="688"/>
      <c r="AS213" s="688"/>
    </row>
    <row r="214" spans="1:45" s="681" customFormat="1" ht="42" customHeight="1" outlineLevel="3" thickTop="1" thickBot="1" x14ac:dyDescent="0.3">
      <c r="A214" s="386"/>
      <c r="B214" s="460" t="s">
        <v>990</v>
      </c>
      <c r="C214" s="637" t="s">
        <v>287</v>
      </c>
      <c r="D214" s="875" t="s">
        <v>1444</v>
      </c>
      <c r="E214" s="876"/>
      <c r="F214" s="876"/>
      <c r="G214" s="876"/>
      <c r="H214" s="876"/>
      <c r="I214" s="876"/>
      <c r="J214" s="876"/>
      <c r="K214" s="876"/>
      <c r="L214" s="877"/>
      <c r="M214" s="602" t="s">
        <v>460</v>
      </c>
      <c r="N214" s="654">
        <v>90</v>
      </c>
      <c r="O214" s="655">
        <v>90</v>
      </c>
      <c r="P214" s="655">
        <v>90</v>
      </c>
      <c r="Q214" s="655">
        <v>90</v>
      </c>
      <c r="R214" s="655">
        <v>90</v>
      </c>
      <c r="S214" s="656">
        <v>90</v>
      </c>
      <c r="T214" s="657" t="s">
        <v>1101</v>
      </c>
      <c r="U214" s="662"/>
      <c r="V214" s="663"/>
      <c r="W214" s="686"/>
      <c r="X214" s="386"/>
      <c r="Y214" s="386"/>
      <c r="Z214" s="386"/>
      <c r="AA214" s="386"/>
      <c r="AB214" s="386"/>
      <c r="AC214" s="386"/>
      <c r="AD214" s="386"/>
      <c r="AE214" s="386"/>
      <c r="AF214" s="386"/>
      <c r="AG214" s="386"/>
      <c r="AH214" s="386"/>
      <c r="AI214" s="386"/>
      <c r="AJ214" s="682"/>
      <c r="AK214" s="682"/>
      <c r="AL214" s="682"/>
      <c r="AM214" s="683"/>
      <c r="AO214" s="687"/>
      <c r="AP214" s="688"/>
      <c r="AQ214" s="688"/>
      <c r="AR214" s="688"/>
      <c r="AS214" s="688"/>
    </row>
    <row r="215" spans="1:45" s="681" customFormat="1" ht="35.25" customHeight="1" outlineLevel="3" thickTop="1" thickBot="1" x14ac:dyDescent="0.3">
      <c r="A215" s="386"/>
      <c r="B215" s="460" t="s">
        <v>990</v>
      </c>
      <c r="C215" s="637" t="s">
        <v>289</v>
      </c>
      <c r="D215" s="875" t="s">
        <v>1445</v>
      </c>
      <c r="E215" s="876"/>
      <c r="F215" s="876"/>
      <c r="G215" s="876"/>
      <c r="H215" s="876"/>
      <c r="I215" s="876"/>
      <c r="J215" s="876"/>
      <c r="K215" s="876"/>
      <c r="L215" s="877"/>
      <c r="M215" s="602" t="s">
        <v>460</v>
      </c>
      <c r="N215" s="654">
        <v>10</v>
      </c>
      <c r="O215" s="655">
        <v>10</v>
      </c>
      <c r="P215" s="655">
        <v>10</v>
      </c>
      <c r="Q215" s="655">
        <v>10</v>
      </c>
      <c r="R215" s="655">
        <v>10</v>
      </c>
      <c r="S215" s="656">
        <v>40</v>
      </c>
      <c r="T215" s="657" t="s">
        <v>32</v>
      </c>
      <c r="U215" s="662"/>
      <c r="V215" s="663"/>
      <c r="W215" s="686"/>
      <c r="X215" s="386"/>
      <c r="Y215" s="386"/>
      <c r="Z215" s="386"/>
      <c r="AA215" s="386"/>
      <c r="AB215" s="386"/>
      <c r="AC215" s="386"/>
      <c r="AD215" s="386"/>
      <c r="AE215" s="386"/>
      <c r="AF215" s="386"/>
      <c r="AG215" s="386"/>
      <c r="AH215" s="386"/>
      <c r="AI215" s="386"/>
      <c r="AJ215" s="682"/>
      <c r="AK215" s="682"/>
      <c r="AL215" s="682"/>
      <c r="AM215" s="683"/>
      <c r="AO215" s="687"/>
      <c r="AP215" s="688"/>
      <c r="AQ215" s="688"/>
      <c r="AR215" s="688"/>
      <c r="AS215" s="688"/>
    </row>
    <row r="216" spans="1:45" s="681" customFormat="1" ht="35.25" customHeight="1" outlineLevel="3" thickTop="1" thickBot="1" x14ac:dyDescent="0.3">
      <c r="A216" s="386"/>
      <c r="B216" s="460" t="s">
        <v>990</v>
      </c>
      <c r="C216" s="637" t="s">
        <v>1522</v>
      </c>
      <c r="D216" s="875" t="s">
        <v>1446</v>
      </c>
      <c r="E216" s="876"/>
      <c r="F216" s="876"/>
      <c r="G216" s="876"/>
      <c r="H216" s="876"/>
      <c r="I216" s="876"/>
      <c r="J216" s="876"/>
      <c r="K216" s="876"/>
      <c r="L216" s="877"/>
      <c r="M216" s="602" t="s">
        <v>460</v>
      </c>
      <c r="N216" s="654" t="s">
        <v>128</v>
      </c>
      <c r="O216" s="655">
        <v>3</v>
      </c>
      <c r="P216" s="655">
        <v>3</v>
      </c>
      <c r="Q216" s="655">
        <v>3</v>
      </c>
      <c r="R216" s="655">
        <v>3</v>
      </c>
      <c r="S216" s="656">
        <v>12</v>
      </c>
      <c r="T216" s="657" t="s">
        <v>32</v>
      </c>
      <c r="U216" s="662"/>
      <c r="V216" s="663"/>
      <c r="W216" s="686"/>
      <c r="X216" s="386"/>
      <c r="Y216" s="386"/>
      <c r="Z216" s="386"/>
      <c r="AA216" s="386"/>
      <c r="AB216" s="386"/>
      <c r="AC216" s="386"/>
      <c r="AD216" s="386"/>
      <c r="AE216" s="386"/>
      <c r="AF216" s="386"/>
      <c r="AG216" s="386"/>
      <c r="AH216" s="386"/>
      <c r="AI216" s="386"/>
      <c r="AJ216" s="682"/>
      <c r="AK216" s="682"/>
      <c r="AL216" s="682"/>
      <c r="AM216" s="683"/>
      <c r="AO216" s="687"/>
      <c r="AP216" s="688"/>
      <c r="AQ216" s="688"/>
      <c r="AR216" s="688"/>
      <c r="AS216" s="688"/>
    </row>
    <row r="217" spans="1:45" s="681" customFormat="1" ht="35.25" customHeight="1" outlineLevel="3" thickTop="1" thickBot="1" x14ac:dyDescent="0.3">
      <c r="A217" s="386"/>
      <c r="B217" s="460" t="s">
        <v>990</v>
      </c>
      <c r="C217" s="637" t="s">
        <v>1523</v>
      </c>
      <c r="D217" s="899" t="s">
        <v>1447</v>
      </c>
      <c r="E217" s="900"/>
      <c r="F217" s="900"/>
      <c r="G217" s="900"/>
      <c r="H217" s="900"/>
      <c r="I217" s="900"/>
      <c r="J217" s="900"/>
      <c r="K217" s="900"/>
      <c r="L217" s="901"/>
      <c r="M217" s="602" t="s">
        <v>460</v>
      </c>
      <c r="N217" s="654" t="s">
        <v>128</v>
      </c>
      <c r="O217" s="655">
        <v>100</v>
      </c>
      <c r="P217" s="655">
        <v>100</v>
      </c>
      <c r="Q217" s="655">
        <v>100</v>
      </c>
      <c r="R217" s="655">
        <v>100</v>
      </c>
      <c r="S217" s="656">
        <v>100</v>
      </c>
      <c r="T217" s="657" t="s">
        <v>1101</v>
      </c>
      <c r="U217" s="662"/>
      <c r="V217" s="663"/>
      <c r="W217" s="686"/>
      <c r="X217" s="386"/>
      <c r="Y217" s="386"/>
      <c r="Z217" s="386"/>
      <c r="AA217" s="386"/>
      <c r="AB217" s="386"/>
      <c r="AC217" s="386"/>
      <c r="AD217" s="386"/>
      <c r="AE217" s="386"/>
      <c r="AF217" s="386"/>
      <c r="AG217" s="386"/>
      <c r="AH217" s="386"/>
      <c r="AI217" s="386"/>
      <c r="AJ217" s="682"/>
      <c r="AK217" s="682"/>
      <c r="AL217" s="682"/>
      <c r="AM217" s="683"/>
      <c r="AO217" s="687"/>
      <c r="AP217" s="688"/>
      <c r="AQ217" s="688"/>
      <c r="AR217" s="688"/>
      <c r="AS217" s="688"/>
    </row>
    <row r="218" spans="1:45" s="681" customFormat="1" ht="35.25" customHeight="1" outlineLevel="3" thickTop="1" thickBot="1" x14ac:dyDescent="0.3">
      <c r="A218" s="386"/>
      <c r="B218" s="460" t="s">
        <v>990</v>
      </c>
      <c r="C218" s="637" t="s">
        <v>1524</v>
      </c>
      <c r="D218" s="930" t="s">
        <v>1448</v>
      </c>
      <c r="E218" s="931"/>
      <c r="F218" s="931"/>
      <c r="G218" s="931"/>
      <c r="H218" s="931"/>
      <c r="I218" s="931"/>
      <c r="J218" s="931"/>
      <c r="K218" s="931"/>
      <c r="L218" s="932"/>
      <c r="M218" s="602" t="s">
        <v>460</v>
      </c>
      <c r="N218" s="654" t="s">
        <v>128</v>
      </c>
      <c r="O218" s="655">
        <v>3</v>
      </c>
      <c r="P218" s="655">
        <v>3</v>
      </c>
      <c r="Q218" s="655">
        <v>3</v>
      </c>
      <c r="R218" s="655">
        <v>3</v>
      </c>
      <c r="S218" s="656">
        <v>12</v>
      </c>
      <c r="T218" s="657" t="s">
        <v>32</v>
      </c>
      <c r="U218" s="662"/>
      <c r="V218" s="663"/>
      <c r="W218" s="686"/>
      <c r="X218" s="386"/>
      <c r="Y218" s="386"/>
      <c r="Z218" s="386"/>
      <c r="AA218" s="386"/>
      <c r="AB218" s="386"/>
      <c r="AC218" s="386"/>
      <c r="AD218" s="386"/>
      <c r="AE218" s="386"/>
      <c r="AF218" s="386"/>
      <c r="AG218" s="386"/>
      <c r="AH218" s="386"/>
      <c r="AI218" s="386"/>
      <c r="AJ218" s="682"/>
      <c r="AK218" s="682"/>
      <c r="AL218" s="682"/>
      <c r="AM218" s="683"/>
      <c r="AO218" s="687"/>
      <c r="AP218" s="688"/>
      <c r="AQ218" s="688"/>
      <c r="AR218" s="688"/>
      <c r="AS218" s="688"/>
    </row>
    <row r="219" spans="1:45" s="681" customFormat="1" ht="35.25" customHeight="1" outlineLevel="3" thickTop="1" thickBot="1" x14ac:dyDescent="0.3">
      <c r="A219" s="386"/>
      <c r="B219" s="460" t="s">
        <v>990</v>
      </c>
      <c r="C219" s="637" t="s">
        <v>314</v>
      </c>
      <c r="D219" s="875" t="s">
        <v>1449</v>
      </c>
      <c r="E219" s="876"/>
      <c r="F219" s="876"/>
      <c r="G219" s="876"/>
      <c r="H219" s="876"/>
      <c r="I219" s="876"/>
      <c r="J219" s="876"/>
      <c r="K219" s="876"/>
      <c r="L219" s="877"/>
      <c r="M219" s="602" t="s">
        <v>460</v>
      </c>
      <c r="N219" s="654" t="s">
        <v>128</v>
      </c>
      <c r="O219" s="655">
        <v>100</v>
      </c>
      <c r="P219" s="655">
        <v>100</v>
      </c>
      <c r="Q219" s="655">
        <v>100</v>
      </c>
      <c r="R219" s="655">
        <v>100</v>
      </c>
      <c r="S219" s="656">
        <v>100</v>
      </c>
      <c r="T219" s="657" t="s">
        <v>1101</v>
      </c>
      <c r="U219" s="662"/>
      <c r="V219" s="663"/>
      <c r="W219" s="686"/>
      <c r="X219" s="386"/>
      <c r="Y219" s="386"/>
      <c r="Z219" s="386"/>
      <c r="AA219" s="386"/>
      <c r="AB219" s="386"/>
      <c r="AC219" s="386"/>
      <c r="AD219" s="386"/>
      <c r="AE219" s="386"/>
      <c r="AF219" s="386"/>
      <c r="AG219" s="386"/>
      <c r="AH219" s="386"/>
      <c r="AI219" s="386"/>
      <c r="AJ219" s="682"/>
      <c r="AK219" s="682"/>
      <c r="AL219" s="682"/>
      <c r="AM219" s="683"/>
      <c r="AO219" s="687"/>
      <c r="AP219" s="688"/>
      <c r="AQ219" s="688"/>
      <c r="AR219" s="688"/>
      <c r="AS219" s="688"/>
    </row>
    <row r="220" spans="1:45" s="681" customFormat="1" ht="35.25" customHeight="1" outlineLevel="3" thickTop="1" thickBot="1" x14ac:dyDescent="0.3">
      <c r="A220" s="386"/>
      <c r="B220" s="460" t="s">
        <v>990</v>
      </c>
      <c r="C220" s="637" t="s">
        <v>567</v>
      </c>
      <c r="D220" s="875" t="s">
        <v>1450</v>
      </c>
      <c r="E220" s="876"/>
      <c r="F220" s="876"/>
      <c r="G220" s="876"/>
      <c r="H220" s="876"/>
      <c r="I220" s="876"/>
      <c r="J220" s="876"/>
      <c r="K220" s="876"/>
      <c r="L220" s="877"/>
      <c r="M220" s="602" t="s">
        <v>460</v>
      </c>
      <c r="N220" s="654" t="s">
        <v>128</v>
      </c>
      <c r="O220" s="655">
        <v>1</v>
      </c>
      <c r="P220" s="655">
        <v>1</v>
      </c>
      <c r="Q220" s="655">
        <v>1</v>
      </c>
      <c r="R220" s="655">
        <v>1</v>
      </c>
      <c r="S220" s="656">
        <v>4</v>
      </c>
      <c r="T220" s="657" t="s">
        <v>32</v>
      </c>
      <c r="U220" s="662"/>
      <c r="V220" s="663"/>
      <c r="W220" s="686"/>
      <c r="X220" s="386"/>
      <c r="Y220" s="386"/>
      <c r="Z220" s="386"/>
      <c r="AA220" s="386"/>
      <c r="AB220" s="386"/>
      <c r="AC220" s="386"/>
      <c r="AD220" s="386"/>
      <c r="AE220" s="386"/>
      <c r="AF220" s="386"/>
      <c r="AG220" s="386"/>
      <c r="AH220" s="386"/>
      <c r="AI220" s="386"/>
      <c r="AJ220" s="682"/>
      <c r="AK220" s="682"/>
      <c r="AL220" s="682"/>
      <c r="AM220" s="683"/>
      <c r="AO220" s="687"/>
      <c r="AP220" s="688"/>
      <c r="AQ220" s="688"/>
      <c r="AR220" s="688"/>
      <c r="AS220" s="688"/>
    </row>
    <row r="221" spans="1:45" s="681" customFormat="1" ht="40.5" customHeight="1" outlineLevel="3" thickTop="1" thickBot="1" x14ac:dyDescent="0.3">
      <c r="A221" s="386"/>
      <c r="B221" s="460" t="s">
        <v>990</v>
      </c>
      <c r="C221" s="637" t="s">
        <v>344</v>
      </c>
      <c r="D221" s="875" t="s">
        <v>1451</v>
      </c>
      <c r="E221" s="876"/>
      <c r="F221" s="876"/>
      <c r="G221" s="876"/>
      <c r="H221" s="876"/>
      <c r="I221" s="876"/>
      <c r="J221" s="876"/>
      <c r="K221" s="876"/>
      <c r="L221" s="877"/>
      <c r="M221" s="602" t="s">
        <v>460</v>
      </c>
      <c r="N221" s="654">
        <v>75</v>
      </c>
      <c r="O221" s="655">
        <v>70</v>
      </c>
      <c r="P221" s="655">
        <v>80</v>
      </c>
      <c r="Q221" s="655">
        <v>80</v>
      </c>
      <c r="R221" s="655">
        <v>80</v>
      </c>
      <c r="S221" s="656">
        <v>80</v>
      </c>
      <c r="T221" s="657" t="s">
        <v>1101</v>
      </c>
      <c r="U221" s="662"/>
      <c r="V221" s="663"/>
      <c r="W221" s="686"/>
      <c r="X221" s="386"/>
      <c r="Y221" s="386"/>
      <c r="Z221" s="386"/>
      <c r="AA221" s="386"/>
      <c r="AB221" s="386"/>
      <c r="AC221" s="386"/>
      <c r="AD221" s="386"/>
      <c r="AE221" s="386"/>
      <c r="AF221" s="386"/>
      <c r="AG221" s="386"/>
      <c r="AH221" s="386"/>
      <c r="AI221" s="386"/>
      <c r="AJ221" s="682"/>
      <c r="AK221" s="682"/>
      <c r="AL221" s="682"/>
      <c r="AM221" s="683"/>
      <c r="AO221" s="687"/>
      <c r="AP221" s="688"/>
      <c r="AQ221" s="688"/>
      <c r="AR221" s="688"/>
      <c r="AS221" s="688"/>
    </row>
    <row r="222" spans="1:45" s="681" customFormat="1" ht="40.5" customHeight="1" outlineLevel="3" thickTop="1" thickBot="1" x14ac:dyDescent="0.3">
      <c r="A222" s="386"/>
      <c r="B222" s="460" t="s">
        <v>990</v>
      </c>
      <c r="C222" s="637" t="s">
        <v>352</v>
      </c>
      <c r="D222" s="875" t="s">
        <v>1452</v>
      </c>
      <c r="E222" s="876"/>
      <c r="F222" s="876"/>
      <c r="G222" s="876"/>
      <c r="H222" s="876"/>
      <c r="I222" s="876"/>
      <c r="J222" s="876"/>
      <c r="K222" s="876"/>
      <c r="L222" s="877"/>
      <c r="M222" s="602" t="s">
        <v>460</v>
      </c>
      <c r="N222" s="654">
        <v>90</v>
      </c>
      <c r="O222" s="655">
        <v>90</v>
      </c>
      <c r="P222" s="655">
        <v>90</v>
      </c>
      <c r="Q222" s="655">
        <v>90</v>
      </c>
      <c r="R222" s="655">
        <v>90</v>
      </c>
      <c r="S222" s="656">
        <v>90</v>
      </c>
      <c r="T222" s="657" t="s">
        <v>1101</v>
      </c>
      <c r="U222" s="662"/>
      <c r="V222" s="663"/>
      <c r="W222" s="686"/>
      <c r="X222" s="386"/>
      <c r="Y222" s="386"/>
      <c r="Z222" s="386"/>
      <c r="AA222" s="386"/>
      <c r="AB222" s="386"/>
      <c r="AC222" s="386"/>
      <c r="AD222" s="386"/>
      <c r="AE222" s="386"/>
      <c r="AF222" s="386"/>
      <c r="AG222" s="386"/>
      <c r="AH222" s="386"/>
      <c r="AI222" s="386"/>
      <c r="AJ222" s="682"/>
      <c r="AK222" s="682"/>
      <c r="AL222" s="682"/>
      <c r="AM222" s="683"/>
      <c r="AO222" s="687"/>
      <c r="AP222" s="688"/>
      <c r="AQ222" s="688"/>
      <c r="AR222" s="688"/>
      <c r="AS222" s="688"/>
    </row>
    <row r="223" spans="1:45" s="681" customFormat="1" ht="35.25" customHeight="1" outlineLevel="3" thickTop="1" thickBot="1" x14ac:dyDescent="0.3">
      <c r="A223" s="386"/>
      <c r="B223" s="460" t="s">
        <v>990</v>
      </c>
      <c r="C223" s="637" t="s">
        <v>362</v>
      </c>
      <c r="D223" s="875" t="s">
        <v>1453</v>
      </c>
      <c r="E223" s="876"/>
      <c r="F223" s="876"/>
      <c r="G223" s="876"/>
      <c r="H223" s="876"/>
      <c r="I223" s="876"/>
      <c r="J223" s="876"/>
      <c r="K223" s="876"/>
      <c r="L223" s="877"/>
      <c r="M223" s="602" t="s">
        <v>460</v>
      </c>
      <c r="N223" s="654" t="s">
        <v>128</v>
      </c>
      <c r="O223" s="655">
        <v>100</v>
      </c>
      <c r="P223" s="655">
        <v>100</v>
      </c>
      <c r="Q223" s="655">
        <v>100</v>
      </c>
      <c r="R223" s="655">
        <v>100</v>
      </c>
      <c r="S223" s="656">
        <v>10</v>
      </c>
      <c r="T223" s="657" t="s">
        <v>1101</v>
      </c>
      <c r="U223" s="662"/>
      <c r="V223" s="663"/>
      <c r="W223" s="686"/>
      <c r="X223" s="386"/>
      <c r="Y223" s="386"/>
      <c r="Z223" s="386"/>
      <c r="AA223" s="386"/>
      <c r="AB223" s="386"/>
      <c r="AC223" s="386"/>
      <c r="AD223" s="386"/>
      <c r="AE223" s="386"/>
      <c r="AF223" s="386"/>
      <c r="AG223" s="386"/>
      <c r="AH223" s="386"/>
      <c r="AI223" s="386"/>
      <c r="AJ223" s="682"/>
      <c r="AK223" s="682"/>
      <c r="AL223" s="682"/>
      <c r="AM223" s="683"/>
      <c r="AO223" s="687"/>
      <c r="AP223" s="688"/>
      <c r="AQ223" s="688"/>
      <c r="AR223" s="688"/>
      <c r="AS223" s="688"/>
    </row>
    <row r="224" spans="1:45" s="681" customFormat="1" ht="35.25" customHeight="1" outlineLevel="3" thickTop="1" thickBot="1" x14ac:dyDescent="0.3">
      <c r="A224" s="386"/>
      <c r="B224" s="460" t="s">
        <v>990</v>
      </c>
      <c r="C224" s="637" t="s">
        <v>664</v>
      </c>
      <c r="D224" s="875" t="s">
        <v>1454</v>
      </c>
      <c r="E224" s="876"/>
      <c r="F224" s="876"/>
      <c r="G224" s="876"/>
      <c r="H224" s="876"/>
      <c r="I224" s="876"/>
      <c r="J224" s="876"/>
      <c r="K224" s="876"/>
      <c r="L224" s="877"/>
      <c r="M224" s="602" t="s">
        <v>460</v>
      </c>
      <c r="N224" s="654" t="s">
        <v>128</v>
      </c>
      <c r="O224" s="655">
        <v>100</v>
      </c>
      <c r="P224" s="655">
        <v>100</v>
      </c>
      <c r="Q224" s="655">
        <v>100</v>
      </c>
      <c r="R224" s="655">
        <v>100</v>
      </c>
      <c r="S224" s="656">
        <v>100</v>
      </c>
      <c r="T224" s="657" t="s">
        <v>1101</v>
      </c>
      <c r="U224" s="662"/>
      <c r="V224" s="663"/>
      <c r="W224" s="686"/>
      <c r="X224" s="386"/>
      <c r="Y224" s="386"/>
      <c r="Z224" s="386"/>
      <c r="AA224" s="386"/>
      <c r="AB224" s="386"/>
      <c r="AC224" s="386"/>
      <c r="AD224" s="386"/>
      <c r="AE224" s="386"/>
      <c r="AF224" s="386"/>
      <c r="AG224" s="386"/>
      <c r="AH224" s="386"/>
      <c r="AI224" s="386"/>
      <c r="AJ224" s="682"/>
      <c r="AK224" s="682"/>
      <c r="AL224" s="682"/>
      <c r="AM224" s="683"/>
      <c r="AO224" s="687"/>
      <c r="AP224" s="688"/>
      <c r="AQ224" s="688"/>
      <c r="AR224" s="688"/>
      <c r="AS224" s="688"/>
    </row>
    <row r="225" spans="1:45" s="681" customFormat="1" ht="35.25" customHeight="1" outlineLevel="3" thickTop="1" thickBot="1" x14ac:dyDescent="0.3">
      <c r="A225" s="386"/>
      <c r="B225" s="460" t="s">
        <v>990</v>
      </c>
      <c r="C225" s="637" t="s">
        <v>374</v>
      </c>
      <c r="D225" s="875" t="s">
        <v>1455</v>
      </c>
      <c r="E225" s="876"/>
      <c r="F225" s="876"/>
      <c r="G225" s="876"/>
      <c r="H225" s="876"/>
      <c r="I225" s="876"/>
      <c r="J225" s="876"/>
      <c r="K225" s="876"/>
      <c r="L225" s="877"/>
      <c r="M225" s="602" t="s">
        <v>460</v>
      </c>
      <c r="N225" s="654" t="s">
        <v>128</v>
      </c>
      <c r="O225" s="655">
        <v>100</v>
      </c>
      <c r="P225" s="655">
        <v>100</v>
      </c>
      <c r="Q225" s="655">
        <v>100</v>
      </c>
      <c r="R225" s="655">
        <v>100</v>
      </c>
      <c r="S225" s="656">
        <v>100</v>
      </c>
      <c r="T225" s="657" t="s">
        <v>1101</v>
      </c>
      <c r="U225" s="662"/>
      <c r="V225" s="663"/>
      <c r="W225" s="686"/>
      <c r="X225" s="386"/>
      <c r="Y225" s="386"/>
      <c r="Z225" s="386"/>
      <c r="AA225" s="386"/>
      <c r="AB225" s="386"/>
      <c r="AC225" s="386"/>
      <c r="AD225" s="386"/>
      <c r="AE225" s="386"/>
      <c r="AF225" s="386"/>
      <c r="AG225" s="386"/>
      <c r="AH225" s="386"/>
      <c r="AI225" s="386"/>
      <c r="AJ225" s="682"/>
      <c r="AK225" s="682"/>
      <c r="AL225" s="682"/>
      <c r="AM225" s="683"/>
      <c r="AO225" s="687"/>
      <c r="AP225" s="688"/>
      <c r="AQ225" s="688"/>
      <c r="AR225" s="688"/>
      <c r="AS225" s="688"/>
    </row>
    <row r="226" spans="1:45" s="681" customFormat="1" ht="35.25" customHeight="1" outlineLevel="3" thickTop="1" thickBot="1" x14ac:dyDescent="0.3">
      <c r="A226" s="386"/>
      <c r="B226" s="460" t="s">
        <v>990</v>
      </c>
      <c r="C226" s="637" t="s">
        <v>376</v>
      </c>
      <c r="D226" s="875" t="s">
        <v>1456</v>
      </c>
      <c r="E226" s="876"/>
      <c r="F226" s="876"/>
      <c r="G226" s="876"/>
      <c r="H226" s="876"/>
      <c r="I226" s="876"/>
      <c r="J226" s="876"/>
      <c r="K226" s="876"/>
      <c r="L226" s="877"/>
      <c r="M226" s="602" t="s">
        <v>460</v>
      </c>
      <c r="N226" s="654" t="s">
        <v>128</v>
      </c>
      <c r="O226" s="655">
        <v>96</v>
      </c>
      <c r="P226" s="655">
        <v>96</v>
      </c>
      <c r="Q226" s="655">
        <v>96</v>
      </c>
      <c r="R226" s="655">
        <v>96</v>
      </c>
      <c r="S226" s="656">
        <v>96</v>
      </c>
      <c r="T226" s="657" t="s">
        <v>1101</v>
      </c>
      <c r="U226" s="662"/>
      <c r="V226" s="663"/>
      <c r="W226" s="686"/>
      <c r="X226" s="386"/>
      <c r="Y226" s="386"/>
      <c r="Z226" s="386"/>
      <c r="AA226" s="386"/>
      <c r="AB226" s="386"/>
      <c r="AC226" s="386"/>
      <c r="AD226" s="386"/>
      <c r="AE226" s="386"/>
      <c r="AF226" s="386"/>
      <c r="AG226" s="386"/>
      <c r="AH226" s="386"/>
      <c r="AI226" s="386"/>
      <c r="AJ226" s="682"/>
      <c r="AK226" s="682"/>
      <c r="AL226" s="682"/>
      <c r="AM226" s="683"/>
      <c r="AO226" s="687"/>
      <c r="AP226" s="688"/>
      <c r="AQ226" s="688"/>
      <c r="AR226" s="688"/>
      <c r="AS226" s="688"/>
    </row>
    <row r="227" spans="1:45" s="681" customFormat="1" ht="35.25" customHeight="1" outlineLevel="3" thickTop="1" thickBot="1" x14ac:dyDescent="0.3">
      <c r="A227" s="386"/>
      <c r="B227" s="460" t="s">
        <v>990</v>
      </c>
      <c r="C227" s="637" t="s">
        <v>378</v>
      </c>
      <c r="D227" s="875" t="s">
        <v>1457</v>
      </c>
      <c r="E227" s="876"/>
      <c r="F227" s="876"/>
      <c r="G227" s="876"/>
      <c r="H227" s="876"/>
      <c r="I227" s="876"/>
      <c r="J227" s="876"/>
      <c r="K227" s="876"/>
      <c r="L227" s="877"/>
      <c r="M227" s="602" t="s">
        <v>460</v>
      </c>
      <c r="N227" s="654" t="s">
        <v>128</v>
      </c>
      <c r="O227" s="655">
        <v>3</v>
      </c>
      <c r="P227" s="655">
        <v>3</v>
      </c>
      <c r="Q227" s="655">
        <v>3</v>
      </c>
      <c r="R227" s="655">
        <v>3</v>
      </c>
      <c r="S227" s="656">
        <v>12</v>
      </c>
      <c r="T227" s="657" t="s">
        <v>32</v>
      </c>
      <c r="U227" s="662"/>
      <c r="V227" s="663"/>
      <c r="W227" s="686"/>
      <c r="X227" s="386"/>
      <c r="Y227" s="386"/>
      <c r="Z227" s="386"/>
      <c r="AA227" s="386"/>
      <c r="AB227" s="386"/>
      <c r="AC227" s="386"/>
      <c r="AD227" s="386"/>
      <c r="AE227" s="386"/>
      <c r="AF227" s="386"/>
      <c r="AG227" s="386"/>
      <c r="AH227" s="386"/>
      <c r="AI227" s="386"/>
      <c r="AJ227" s="682"/>
      <c r="AK227" s="682"/>
      <c r="AL227" s="682"/>
      <c r="AM227" s="683"/>
      <c r="AO227" s="687"/>
      <c r="AP227" s="688"/>
      <c r="AQ227" s="688"/>
      <c r="AR227" s="688"/>
      <c r="AS227" s="688"/>
    </row>
    <row r="228" spans="1:45" s="681" customFormat="1" ht="35.25" customHeight="1" outlineLevel="3" thickTop="1" thickBot="1" x14ac:dyDescent="0.3">
      <c r="A228" s="386"/>
      <c r="B228" s="460" t="s">
        <v>990</v>
      </c>
      <c r="C228" s="637" t="s">
        <v>392</v>
      </c>
      <c r="D228" s="875" t="s">
        <v>1458</v>
      </c>
      <c r="E228" s="876"/>
      <c r="F228" s="876"/>
      <c r="G228" s="876"/>
      <c r="H228" s="876"/>
      <c r="I228" s="876"/>
      <c r="J228" s="876"/>
      <c r="K228" s="876"/>
      <c r="L228" s="877"/>
      <c r="M228" s="602" t="s">
        <v>460</v>
      </c>
      <c r="N228" s="654" t="s">
        <v>128</v>
      </c>
      <c r="O228" s="655">
        <v>100</v>
      </c>
      <c r="P228" s="655">
        <v>100</v>
      </c>
      <c r="Q228" s="655">
        <v>100</v>
      </c>
      <c r="R228" s="655">
        <v>100</v>
      </c>
      <c r="S228" s="656">
        <v>100</v>
      </c>
      <c r="T228" s="657" t="s">
        <v>1101</v>
      </c>
      <c r="U228" s="662"/>
      <c r="V228" s="663"/>
      <c r="W228" s="686"/>
      <c r="X228" s="386"/>
      <c r="Y228" s="386"/>
      <c r="Z228" s="386"/>
      <c r="AA228" s="386"/>
      <c r="AB228" s="386"/>
      <c r="AC228" s="386"/>
      <c r="AD228" s="386"/>
      <c r="AE228" s="386"/>
      <c r="AF228" s="386"/>
      <c r="AG228" s="386"/>
      <c r="AH228" s="386"/>
      <c r="AI228" s="386"/>
      <c r="AJ228" s="682"/>
      <c r="AK228" s="682"/>
      <c r="AL228" s="682"/>
      <c r="AM228" s="683"/>
      <c r="AO228" s="687"/>
      <c r="AP228" s="688"/>
      <c r="AQ228" s="688"/>
      <c r="AR228" s="688"/>
      <c r="AS228" s="688"/>
    </row>
    <row r="229" spans="1:45" s="681" customFormat="1" ht="35.25" customHeight="1" outlineLevel="3" thickTop="1" thickBot="1" x14ac:dyDescent="0.3">
      <c r="A229" s="386"/>
      <c r="B229" s="460" t="s">
        <v>990</v>
      </c>
      <c r="C229" s="637" t="s">
        <v>394</v>
      </c>
      <c r="D229" s="875" t="s">
        <v>1577</v>
      </c>
      <c r="E229" s="876"/>
      <c r="F229" s="876"/>
      <c r="G229" s="876"/>
      <c r="H229" s="876"/>
      <c r="I229" s="876"/>
      <c r="J229" s="876"/>
      <c r="K229" s="876"/>
      <c r="L229" s="877"/>
      <c r="M229" s="602" t="s">
        <v>460</v>
      </c>
      <c r="N229" s="654">
        <v>12</v>
      </c>
      <c r="O229" s="655">
        <v>12</v>
      </c>
      <c r="P229" s="655">
        <v>12</v>
      </c>
      <c r="Q229" s="655">
        <v>12</v>
      </c>
      <c r="R229" s="655">
        <v>12</v>
      </c>
      <c r="S229" s="656">
        <v>48</v>
      </c>
      <c r="T229" s="657" t="s">
        <v>32</v>
      </c>
      <c r="U229" s="662"/>
      <c r="V229" s="663"/>
      <c r="W229" s="686"/>
      <c r="X229" s="386"/>
      <c r="Y229" s="386"/>
      <c r="Z229" s="386"/>
      <c r="AA229" s="386"/>
      <c r="AB229" s="386"/>
      <c r="AC229" s="386"/>
      <c r="AD229" s="386"/>
      <c r="AE229" s="386"/>
      <c r="AF229" s="386"/>
      <c r="AG229" s="386"/>
      <c r="AH229" s="386"/>
      <c r="AI229" s="386"/>
      <c r="AJ229" s="682"/>
      <c r="AK229" s="682"/>
      <c r="AL229" s="682"/>
      <c r="AM229" s="683"/>
      <c r="AO229" s="687"/>
      <c r="AP229" s="688"/>
      <c r="AQ229" s="688"/>
      <c r="AR229" s="688"/>
      <c r="AS229" s="688"/>
    </row>
    <row r="230" spans="1:45" s="681" customFormat="1" ht="35.25" customHeight="1" outlineLevel="3" thickTop="1" thickBot="1" x14ac:dyDescent="0.3">
      <c r="A230" s="386"/>
      <c r="B230" s="460" t="s">
        <v>990</v>
      </c>
      <c r="C230" s="637" t="s">
        <v>396</v>
      </c>
      <c r="D230" s="875" t="s">
        <v>1578</v>
      </c>
      <c r="E230" s="876"/>
      <c r="F230" s="876"/>
      <c r="G230" s="876"/>
      <c r="H230" s="876"/>
      <c r="I230" s="876"/>
      <c r="J230" s="876"/>
      <c r="K230" s="876"/>
      <c r="L230" s="877"/>
      <c r="M230" s="602" t="s">
        <v>460</v>
      </c>
      <c r="N230" s="654">
        <v>1</v>
      </c>
      <c r="O230" s="655">
        <v>1</v>
      </c>
      <c r="P230" s="655">
        <v>1</v>
      </c>
      <c r="Q230" s="655">
        <v>1</v>
      </c>
      <c r="R230" s="655">
        <v>1</v>
      </c>
      <c r="S230" s="656">
        <v>4</v>
      </c>
      <c r="T230" s="657" t="s">
        <v>32</v>
      </c>
      <c r="U230" s="662"/>
      <c r="V230" s="663"/>
      <c r="W230" s="686"/>
      <c r="X230" s="386"/>
      <c r="Y230" s="386"/>
      <c r="Z230" s="386"/>
      <c r="AA230" s="386"/>
      <c r="AB230" s="386"/>
      <c r="AC230" s="386"/>
      <c r="AD230" s="386"/>
      <c r="AE230" s="386"/>
      <c r="AF230" s="386"/>
      <c r="AG230" s="386"/>
      <c r="AH230" s="386"/>
      <c r="AI230" s="386"/>
      <c r="AJ230" s="682"/>
      <c r="AK230" s="682"/>
      <c r="AL230" s="682"/>
      <c r="AM230" s="683"/>
      <c r="AO230" s="687"/>
      <c r="AP230" s="688"/>
      <c r="AQ230" s="688"/>
      <c r="AR230" s="688"/>
      <c r="AS230" s="688"/>
    </row>
    <row r="231" spans="1:45" s="681" customFormat="1" ht="47.25" customHeight="1" outlineLevel="3" thickTop="1" thickBot="1" x14ac:dyDescent="0.3">
      <c r="A231" s="386"/>
      <c r="B231" s="460" t="s">
        <v>990</v>
      </c>
      <c r="C231" s="637" t="s">
        <v>398</v>
      </c>
      <c r="D231" s="899" t="s">
        <v>1579</v>
      </c>
      <c r="E231" s="900"/>
      <c r="F231" s="900"/>
      <c r="G231" s="900"/>
      <c r="H231" s="900"/>
      <c r="I231" s="900"/>
      <c r="J231" s="900"/>
      <c r="K231" s="900"/>
      <c r="L231" s="901"/>
      <c r="M231" s="602" t="s">
        <v>460</v>
      </c>
      <c r="N231" s="654">
        <v>1</v>
      </c>
      <c r="O231" s="655">
        <v>1</v>
      </c>
      <c r="P231" s="655">
        <v>1</v>
      </c>
      <c r="Q231" s="655">
        <v>1</v>
      </c>
      <c r="R231" s="655">
        <v>1</v>
      </c>
      <c r="S231" s="656">
        <v>1</v>
      </c>
      <c r="T231" s="657" t="s">
        <v>32</v>
      </c>
      <c r="U231" s="662"/>
      <c r="V231" s="663"/>
      <c r="W231" s="686"/>
      <c r="X231" s="386"/>
      <c r="Y231" s="386"/>
      <c r="Z231" s="386"/>
      <c r="AA231" s="386"/>
      <c r="AB231" s="386"/>
      <c r="AC231" s="386"/>
      <c r="AD231" s="386"/>
      <c r="AE231" s="386"/>
      <c r="AF231" s="386"/>
      <c r="AG231" s="386"/>
      <c r="AH231" s="386"/>
      <c r="AI231" s="386"/>
      <c r="AJ231" s="682"/>
      <c r="AK231" s="682"/>
      <c r="AL231" s="682"/>
      <c r="AM231" s="683"/>
      <c r="AO231" s="687"/>
      <c r="AP231" s="688"/>
      <c r="AQ231" s="688"/>
      <c r="AR231" s="688"/>
      <c r="AS231" s="688"/>
    </row>
    <row r="232" spans="1:45" s="681" customFormat="1" ht="54" customHeight="1" outlineLevel="2" thickTop="1" thickBot="1" x14ac:dyDescent="0.3">
      <c r="A232" s="386"/>
      <c r="B232" s="923" t="s">
        <v>1028</v>
      </c>
      <c r="C232" s="858" t="s">
        <v>815</v>
      </c>
      <c r="D232" s="962" t="s">
        <v>1146</v>
      </c>
      <c r="E232" s="963"/>
      <c r="F232" s="917" t="s">
        <v>1007</v>
      </c>
      <c r="G232" s="894" t="s">
        <v>1295</v>
      </c>
      <c r="H232" s="895"/>
      <c r="I232" s="866" t="s">
        <v>1661</v>
      </c>
      <c r="J232" s="867"/>
      <c r="K232" s="867"/>
      <c r="L232" s="868"/>
      <c r="M232" s="603" t="s">
        <v>1018</v>
      </c>
      <c r="N232" s="652">
        <v>100</v>
      </c>
      <c r="O232" s="653">
        <v>100</v>
      </c>
      <c r="P232" s="653">
        <v>100</v>
      </c>
      <c r="Q232" s="653">
        <v>100</v>
      </c>
      <c r="R232" s="653">
        <v>100</v>
      </c>
      <c r="S232" s="652">
        <v>100</v>
      </c>
      <c r="T232" s="752" t="s">
        <v>1101</v>
      </c>
      <c r="U232" s="664"/>
      <c r="V232" s="665"/>
      <c r="W232" s="684"/>
      <c r="X232" s="386"/>
      <c r="Y232" s="386"/>
      <c r="Z232" s="386"/>
      <c r="AA232" s="386"/>
      <c r="AB232" s="386"/>
      <c r="AC232" s="386"/>
      <c r="AD232" s="386"/>
      <c r="AE232" s="386"/>
      <c r="AF232" s="386"/>
      <c r="AG232" s="386"/>
      <c r="AH232" s="386"/>
      <c r="AI232" s="386"/>
      <c r="AJ232" s="386"/>
      <c r="AK232" s="386"/>
      <c r="AL232" s="386"/>
      <c r="AM232" s="685"/>
      <c r="AO232" s="682"/>
      <c r="AP232" s="682"/>
      <c r="AQ232" s="682"/>
      <c r="AR232" s="682"/>
      <c r="AS232" s="682"/>
    </row>
    <row r="233" spans="1:45" s="681" customFormat="1" ht="54" customHeight="1" outlineLevel="2" thickTop="1" thickBot="1" x14ac:dyDescent="0.3">
      <c r="A233" s="386"/>
      <c r="B233" s="924"/>
      <c r="C233" s="859"/>
      <c r="D233" s="862"/>
      <c r="E233" s="863"/>
      <c r="F233" s="918"/>
      <c r="G233" s="864" t="s">
        <v>1296</v>
      </c>
      <c r="H233" s="865"/>
      <c r="I233" s="914" t="s">
        <v>1662</v>
      </c>
      <c r="J233" s="915"/>
      <c r="K233" s="915"/>
      <c r="L233" s="916"/>
      <c r="M233" s="603" t="s">
        <v>1018</v>
      </c>
      <c r="N233" s="652">
        <v>100</v>
      </c>
      <c r="O233" s="653">
        <v>100</v>
      </c>
      <c r="P233" s="653">
        <v>100</v>
      </c>
      <c r="Q233" s="653">
        <v>100</v>
      </c>
      <c r="R233" s="653">
        <v>100</v>
      </c>
      <c r="S233" s="652">
        <v>100</v>
      </c>
      <c r="T233" s="752" t="s">
        <v>1101</v>
      </c>
      <c r="U233" s="664"/>
      <c r="V233" s="665"/>
      <c r="W233" s="684"/>
      <c r="X233" s="386"/>
      <c r="Y233" s="386"/>
      <c r="Z233" s="386"/>
      <c r="AA233" s="386"/>
      <c r="AB233" s="386"/>
      <c r="AC233" s="386"/>
      <c r="AD233" s="386"/>
      <c r="AE233" s="386"/>
      <c r="AF233" s="386"/>
      <c r="AG233" s="386"/>
      <c r="AH233" s="386"/>
      <c r="AI233" s="386"/>
      <c r="AJ233" s="386"/>
      <c r="AK233" s="386"/>
      <c r="AL233" s="386"/>
      <c r="AM233" s="685"/>
      <c r="AO233" s="682"/>
      <c r="AP233" s="682"/>
      <c r="AQ233" s="682"/>
      <c r="AR233" s="682"/>
      <c r="AS233" s="682"/>
    </row>
    <row r="234" spans="1:45" s="681" customFormat="1" ht="35.25" customHeight="1" outlineLevel="3" thickTop="1" thickBot="1" x14ac:dyDescent="0.3">
      <c r="A234" s="386"/>
      <c r="B234" s="460" t="s">
        <v>990</v>
      </c>
      <c r="C234" s="637" t="s">
        <v>400</v>
      </c>
      <c r="D234" s="875" t="s">
        <v>1416</v>
      </c>
      <c r="E234" s="876"/>
      <c r="F234" s="876"/>
      <c r="G234" s="876"/>
      <c r="H234" s="876"/>
      <c r="I234" s="876"/>
      <c r="J234" s="876"/>
      <c r="K234" s="876"/>
      <c r="L234" s="877"/>
      <c r="M234" s="602" t="s">
        <v>1018</v>
      </c>
      <c r="N234" s="654" t="s">
        <v>128</v>
      </c>
      <c r="O234" s="655">
        <v>0</v>
      </c>
      <c r="P234" s="655">
        <v>100</v>
      </c>
      <c r="Q234" s="655">
        <v>0</v>
      </c>
      <c r="R234" s="655">
        <v>0</v>
      </c>
      <c r="S234" s="656">
        <v>100</v>
      </c>
      <c r="T234" s="657" t="s">
        <v>1101</v>
      </c>
      <c r="U234" s="662"/>
      <c r="V234" s="663"/>
      <c r="W234" s="686"/>
      <c r="X234" s="386"/>
      <c r="Y234" s="386"/>
      <c r="Z234" s="386"/>
      <c r="AA234" s="386"/>
      <c r="AB234" s="386"/>
      <c r="AC234" s="386"/>
      <c r="AD234" s="386"/>
      <c r="AE234" s="386"/>
      <c r="AF234" s="386"/>
      <c r="AG234" s="386"/>
      <c r="AH234" s="386"/>
      <c r="AI234" s="386"/>
      <c r="AJ234" s="682"/>
      <c r="AK234" s="682"/>
      <c r="AL234" s="682"/>
      <c r="AM234" s="683"/>
      <c r="AO234" s="687"/>
      <c r="AP234" s="688"/>
      <c r="AQ234" s="688"/>
      <c r="AR234" s="688"/>
      <c r="AS234" s="688"/>
    </row>
    <row r="235" spans="1:45" s="681" customFormat="1" ht="35.25" customHeight="1" outlineLevel="3" thickTop="1" thickBot="1" x14ac:dyDescent="0.3">
      <c r="A235" s="386"/>
      <c r="B235" s="460" t="s">
        <v>990</v>
      </c>
      <c r="C235" s="637" t="s">
        <v>402</v>
      </c>
      <c r="D235" s="875" t="s">
        <v>2013</v>
      </c>
      <c r="E235" s="876"/>
      <c r="F235" s="876"/>
      <c r="G235" s="876"/>
      <c r="H235" s="876"/>
      <c r="I235" s="876"/>
      <c r="J235" s="876"/>
      <c r="K235" s="876"/>
      <c r="L235" s="877"/>
      <c r="M235" s="602" t="s">
        <v>1018</v>
      </c>
      <c r="N235" s="654" t="s">
        <v>128</v>
      </c>
      <c r="O235" s="655">
        <v>25</v>
      </c>
      <c r="P235" s="655">
        <v>25</v>
      </c>
      <c r="Q235" s="655">
        <v>25</v>
      </c>
      <c r="R235" s="655">
        <v>25</v>
      </c>
      <c r="S235" s="656">
        <v>100</v>
      </c>
      <c r="T235" s="657" t="s">
        <v>1101</v>
      </c>
      <c r="U235" s="662"/>
      <c r="V235" s="663"/>
      <c r="W235" s="686"/>
      <c r="X235" s="386"/>
      <c r="Y235" s="386"/>
      <c r="Z235" s="386"/>
      <c r="AA235" s="386"/>
      <c r="AB235" s="386"/>
      <c r="AC235" s="386"/>
      <c r="AD235" s="386"/>
      <c r="AE235" s="386"/>
      <c r="AF235" s="386"/>
      <c r="AG235" s="386"/>
      <c r="AH235" s="386"/>
      <c r="AI235" s="386"/>
      <c r="AJ235" s="682"/>
      <c r="AK235" s="682"/>
      <c r="AL235" s="682"/>
      <c r="AM235" s="683"/>
      <c r="AO235" s="687"/>
      <c r="AP235" s="688"/>
      <c r="AQ235" s="688"/>
      <c r="AR235" s="688"/>
      <c r="AS235" s="688"/>
    </row>
    <row r="236" spans="1:45" s="681" customFormat="1" ht="35.25" customHeight="1" outlineLevel="3" thickTop="1" thickBot="1" x14ac:dyDescent="0.3">
      <c r="A236" s="386"/>
      <c r="B236" s="460" t="s">
        <v>990</v>
      </c>
      <c r="C236" s="637" t="s">
        <v>436</v>
      </c>
      <c r="D236" s="875" t="s">
        <v>1427</v>
      </c>
      <c r="E236" s="876"/>
      <c r="F236" s="876"/>
      <c r="G236" s="876"/>
      <c r="H236" s="876"/>
      <c r="I236" s="876"/>
      <c r="J236" s="876"/>
      <c r="K236" s="876"/>
      <c r="L236" s="877"/>
      <c r="M236" s="602" t="s">
        <v>1018</v>
      </c>
      <c r="N236" s="654" t="s">
        <v>128</v>
      </c>
      <c r="O236" s="655">
        <v>25</v>
      </c>
      <c r="P236" s="655">
        <v>25</v>
      </c>
      <c r="Q236" s="655">
        <v>25</v>
      </c>
      <c r="R236" s="655">
        <v>25</v>
      </c>
      <c r="S236" s="656">
        <v>100</v>
      </c>
      <c r="T236" s="657" t="s">
        <v>1101</v>
      </c>
      <c r="U236" s="662"/>
      <c r="V236" s="663"/>
      <c r="W236" s="686"/>
      <c r="X236" s="386"/>
      <c r="Y236" s="386"/>
      <c r="Z236" s="386"/>
      <c r="AA236" s="386"/>
      <c r="AB236" s="386"/>
      <c r="AC236" s="386"/>
      <c r="AD236" s="386"/>
      <c r="AE236" s="386"/>
      <c r="AF236" s="386"/>
      <c r="AG236" s="386"/>
      <c r="AH236" s="386"/>
      <c r="AI236" s="386"/>
      <c r="AJ236" s="682"/>
      <c r="AK236" s="682"/>
      <c r="AL236" s="682"/>
      <c r="AM236" s="683"/>
      <c r="AO236" s="687"/>
      <c r="AP236" s="688"/>
      <c r="AQ236" s="688"/>
      <c r="AR236" s="688"/>
      <c r="AS236" s="688"/>
    </row>
    <row r="237" spans="1:45" s="681" customFormat="1" ht="35.25" customHeight="1" outlineLevel="3" thickTop="1" thickBot="1" x14ac:dyDescent="0.3">
      <c r="A237" s="386"/>
      <c r="B237" s="460" t="s">
        <v>990</v>
      </c>
      <c r="C237" s="637" t="s">
        <v>437</v>
      </c>
      <c r="D237" s="875" t="s">
        <v>2014</v>
      </c>
      <c r="E237" s="876"/>
      <c r="F237" s="876"/>
      <c r="G237" s="876"/>
      <c r="H237" s="876"/>
      <c r="I237" s="876"/>
      <c r="J237" s="876"/>
      <c r="K237" s="876"/>
      <c r="L237" s="877"/>
      <c r="M237" s="602" t="s">
        <v>1018</v>
      </c>
      <c r="N237" s="654" t="s">
        <v>128</v>
      </c>
      <c r="O237" s="655">
        <v>25</v>
      </c>
      <c r="P237" s="655">
        <v>25</v>
      </c>
      <c r="Q237" s="655">
        <v>25</v>
      </c>
      <c r="R237" s="655">
        <v>25</v>
      </c>
      <c r="S237" s="656">
        <v>100</v>
      </c>
      <c r="T237" s="657" t="s">
        <v>1101</v>
      </c>
      <c r="U237" s="662"/>
      <c r="V237" s="663"/>
      <c r="W237" s="686"/>
      <c r="X237" s="386"/>
      <c r="Y237" s="386"/>
      <c r="Z237" s="386"/>
      <c r="AA237" s="386"/>
      <c r="AB237" s="386"/>
      <c r="AC237" s="386"/>
      <c r="AD237" s="386"/>
      <c r="AE237" s="386"/>
      <c r="AF237" s="386"/>
      <c r="AG237" s="386"/>
      <c r="AH237" s="386"/>
      <c r="AI237" s="386"/>
      <c r="AJ237" s="682"/>
      <c r="AK237" s="682"/>
      <c r="AL237" s="682"/>
      <c r="AM237" s="683"/>
      <c r="AO237" s="687"/>
      <c r="AP237" s="688"/>
      <c r="AQ237" s="688"/>
      <c r="AR237" s="688"/>
      <c r="AS237" s="688"/>
    </row>
    <row r="238" spans="1:45" s="681" customFormat="1" ht="35.25" customHeight="1" outlineLevel="3" thickTop="1" thickBot="1" x14ac:dyDescent="0.3">
      <c r="A238" s="386"/>
      <c r="B238" s="460" t="s">
        <v>990</v>
      </c>
      <c r="C238" s="637" t="s">
        <v>439</v>
      </c>
      <c r="D238" s="899" t="s">
        <v>2015</v>
      </c>
      <c r="E238" s="900"/>
      <c r="F238" s="900"/>
      <c r="G238" s="900"/>
      <c r="H238" s="900"/>
      <c r="I238" s="900"/>
      <c r="J238" s="900"/>
      <c r="K238" s="900"/>
      <c r="L238" s="901"/>
      <c r="M238" s="602" t="s">
        <v>1018</v>
      </c>
      <c r="N238" s="654" t="s">
        <v>128</v>
      </c>
      <c r="O238" s="655">
        <v>25</v>
      </c>
      <c r="P238" s="655">
        <v>25</v>
      </c>
      <c r="Q238" s="655">
        <v>25</v>
      </c>
      <c r="R238" s="655">
        <v>25</v>
      </c>
      <c r="S238" s="656">
        <v>100</v>
      </c>
      <c r="T238" s="657" t="s">
        <v>1101</v>
      </c>
      <c r="U238" s="662"/>
      <c r="V238" s="663"/>
      <c r="W238" s="686"/>
      <c r="X238" s="386"/>
      <c r="Y238" s="386"/>
      <c r="Z238" s="386"/>
      <c r="AA238" s="386"/>
      <c r="AB238" s="386"/>
      <c r="AC238" s="386"/>
      <c r="AD238" s="386"/>
      <c r="AE238" s="386"/>
      <c r="AF238" s="386"/>
      <c r="AG238" s="386"/>
      <c r="AH238" s="386"/>
      <c r="AI238" s="386"/>
      <c r="AJ238" s="682"/>
      <c r="AK238" s="682"/>
      <c r="AL238" s="682"/>
      <c r="AM238" s="683"/>
      <c r="AO238" s="687"/>
      <c r="AP238" s="688"/>
      <c r="AQ238" s="688"/>
      <c r="AR238" s="688"/>
      <c r="AS238" s="688"/>
    </row>
    <row r="239" spans="1:45" s="681" customFormat="1" ht="54" customHeight="1" outlineLevel="2" thickTop="1" thickBot="1" x14ac:dyDescent="0.3">
      <c r="A239" s="386"/>
      <c r="B239" s="923" t="s">
        <v>1029</v>
      </c>
      <c r="C239" s="858" t="s">
        <v>817</v>
      </c>
      <c r="D239" s="962" t="s">
        <v>1154</v>
      </c>
      <c r="E239" s="963"/>
      <c r="F239" s="917" t="s">
        <v>1007</v>
      </c>
      <c r="G239" s="894" t="s">
        <v>1297</v>
      </c>
      <c r="H239" s="895"/>
      <c r="I239" s="866" t="s">
        <v>1641</v>
      </c>
      <c r="J239" s="867"/>
      <c r="K239" s="867"/>
      <c r="L239" s="868"/>
      <c r="M239" s="603" t="s">
        <v>1018</v>
      </c>
      <c r="N239" s="652" t="s">
        <v>128</v>
      </c>
      <c r="O239" s="653">
        <v>25</v>
      </c>
      <c r="P239" s="653">
        <v>25</v>
      </c>
      <c r="Q239" s="653">
        <v>25</v>
      </c>
      <c r="R239" s="653">
        <v>25</v>
      </c>
      <c r="S239" s="652">
        <v>100</v>
      </c>
      <c r="T239" s="752" t="s">
        <v>1101</v>
      </c>
      <c r="U239" s="664"/>
      <c r="V239" s="665"/>
      <c r="W239" s="684"/>
      <c r="X239" s="386"/>
      <c r="Y239" s="386"/>
      <c r="Z239" s="386"/>
      <c r="AA239" s="386"/>
      <c r="AB239" s="386"/>
      <c r="AC239" s="386"/>
      <c r="AD239" s="386"/>
      <c r="AE239" s="386"/>
      <c r="AF239" s="386"/>
      <c r="AG239" s="386"/>
      <c r="AH239" s="386"/>
      <c r="AI239" s="386"/>
      <c r="AJ239" s="386"/>
      <c r="AK239" s="386"/>
      <c r="AL239" s="386"/>
      <c r="AM239" s="685"/>
      <c r="AO239" s="682"/>
      <c r="AP239" s="682"/>
      <c r="AQ239" s="682"/>
      <c r="AR239" s="682"/>
      <c r="AS239" s="682"/>
    </row>
    <row r="240" spans="1:45" s="681" customFormat="1" ht="54" customHeight="1" outlineLevel="2" thickTop="1" thickBot="1" x14ac:dyDescent="0.3">
      <c r="A240" s="386"/>
      <c r="B240" s="954"/>
      <c r="C240" s="955"/>
      <c r="D240" s="962"/>
      <c r="E240" s="963"/>
      <c r="F240" s="917"/>
      <c r="G240" s="864" t="s">
        <v>1298</v>
      </c>
      <c r="H240" s="865"/>
      <c r="I240" s="914" t="s">
        <v>1663</v>
      </c>
      <c r="J240" s="915"/>
      <c r="K240" s="915"/>
      <c r="L240" s="916"/>
      <c r="M240" s="603" t="s">
        <v>1018</v>
      </c>
      <c r="N240" s="652" t="s">
        <v>128</v>
      </c>
      <c r="O240" s="653">
        <v>25</v>
      </c>
      <c r="P240" s="653">
        <v>25</v>
      </c>
      <c r="Q240" s="653">
        <v>25</v>
      </c>
      <c r="R240" s="653">
        <v>25</v>
      </c>
      <c r="S240" s="652">
        <v>100</v>
      </c>
      <c r="T240" s="752" t="s">
        <v>1101</v>
      </c>
      <c r="U240" s="664"/>
      <c r="V240" s="665"/>
      <c r="W240" s="684"/>
      <c r="X240" s="386"/>
      <c r="Y240" s="386"/>
      <c r="Z240" s="386"/>
      <c r="AA240" s="386"/>
      <c r="AB240" s="386"/>
      <c r="AC240" s="386"/>
      <c r="AD240" s="386"/>
      <c r="AE240" s="386"/>
      <c r="AF240" s="386"/>
      <c r="AG240" s="386"/>
      <c r="AH240" s="386"/>
      <c r="AI240" s="386"/>
      <c r="AJ240" s="386"/>
      <c r="AK240" s="386"/>
      <c r="AL240" s="386"/>
      <c r="AM240" s="685"/>
      <c r="AO240" s="682"/>
      <c r="AP240" s="682"/>
      <c r="AQ240" s="682"/>
      <c r="AR240" s="682"/>
      <c r="AS240" s="682"/>
    </row>
    <row r="241" spans="1:45" s="681" customFormat="1" ht="54" customHeight="1" outlineLevel="2" thickTop="1" thickBot="1" x14ac:dyDescent="0.3">
      <c r="A241" s="386"/>
      <c r="B241" s="954"/>
      <c r="C241" s="955"/>
      <c r="D241" s="962"/>
      <c r="E241" s="963"/>
      <c r="F241" s="917"/>
      <c r="G241" s="911" t="s">
        <v>1299</v>
      </c>
      <c r="H241" s="912"/>
      <c r="I241" s="914" t="s">
        <v>1669</v>
      </c>
      <c r="J241" s="915"/>
      <c r="K241" s="915"/>
      <c r="L241" s="916"/>
      <c r="M241" s="603" t="s">
        <v>1018</v>
      </c>
      <c r="N241" s="652" t="s">
        <v>128</v>
      </c>
      <c r="O241" s="653">
        <v>25</v>
      </c>
      <c r="P241" s="653">
        <v>25</v>
      </c>
      <c r="Q241" s="653">
        <v>25</v>
      </c>
      <c r="R241" s="653">
        <v>25</v>
      </c>
      <c r="S241" s="652">
        <v>100</v>
      </c>
      <c r="T241" s="752" t="s">
        <v>1101</v>
      </c>
      <c r="U241" s="664"/>
      <c r="V241" s="665"/>
      <c r="W241" s="684"/>
      <c r="X241" s="386"/>
      <c r="Y241" s="386"/>
      <c r="Z241" s="386"/>
      <c r="AA241" s="386"/>
      <c r="AB241" s="386"/>
      <c r="AC241" s="386"/>
      <c r="AD241" s="386"/>
      <c r="AE241" s="386"/>
      <c r="AF241" s="386"/>
      <c r="AG241" s="386"/>
      <c r="AH241" s="386"/>
      <c r="AI241" s="386"/>
      <c r="AJ241" s="386"/>
      <c r="AK241" s="386"/>
      <c r="AL241" s="386"/>
      <c r="AM241" s="685"/>
      <c r="AO241" s="682"/>
      <c r="AP241" s="682"/>
      <c r="AQ241" s="682"/>
      <c r="AR241" s="682"/>
      <c r="AS241" s="682"/>
    </row>
    <row r="242" spans="1:45" s="681" customFormat="1" ht="54" customHeight="1" outlineLevel="2" thickTop="1" thickBot="1" x14ac:dyDescent="0.3">
      <c r="A242" s="386"/>
      <c r="B242" s="954"/>
      <c r="C242" s="955"/>
      <c r="D242" s="962"/>
      <c r="E242" s="963"/>
      <c r="F242" s="917"/>
      <c r="G242" s="894" t="s">
        <v>1300</v>
      </c>
      <c r="H242" s="895"/>
      <c r="I242" s="914" t="s">
        <v>1664</v>
      </c>
      <c r="J242" s="915"/>
      <c r="K242" s="915"/>
      <c r="L242" s="916"/>
      <c r="M242" s="603" t="s">
        <v>1018</v>
      </c>
      <c r="N242" s="652" t="s">
        <v>128</v>
      </c>
      <c r="O242" s="653">
        <v>25</v>
      </c>
      <c r="P242" s="653">
        <v>25</v>
      </c>
      <c r="Q242" s="653">
        <v>25</v>
      </c>
      <c r="R242" s="653">
        <v>25</v>
      </c>
      <c r="S242" s="652">
        <v>100</v>
      </c>
      <c r="T242" s="752" t="s">
        <v>1101</v>
      </c>
      <c r="U242" s="664"/>
      <c r="V242" s="665"/>
      <c r="W242" s="684"/>
      <c r="X242" s="386"/>
      <c r="Y242" s="386"/>
      <c r="Z242" s="386"/>
      <c r="AA242" s="386"/>
      <c r="AB242" s="386"/>
      <c r="AC242" s="386"/>
      <c r="AD242" s="386"/>
      <c r="AE242" s="386"/>
      <c r="AF242" s="386"/>
      <c r="AG242" s="386"/>
      <c r="AH242" s="386"/>
      <c r="AI242" s="386"/>
      <c r="AJ242" s="386"/>
      <c r="AK242" s="386"/>
      <c r="AL242" s="386"/>
      <c r="AM242" s="685"/>
      <c r="AO242" s="682"/>
      <c r="AP242" s="682"/>
      <c r="AQ242" s="682"/>
      <c r="AR242" s="682"/>
      <c r="AS242" s="682"/>
    </row>
    <row r="243" spans="1:45" s="681" customFormat="1" ht="54" customHeight="1" outlineLevel="2" thickTop="1" thickBot="1" x14ac:dyDescent="0.3">
      <c r="A243" s="386"/>
      <c r="B243" s="924"/>
      <c r="C243" s="859"/>
      <c r="D243" s="862"/>
      <c r="E243" s="863"/>
      <c r="F243" s="918"/>
      <c r="G243" s="864" t="s">
        <v>1301</v>
      </c>
      <c r="H243" s="865"/>
      <c r="I243" s="914" t="s">
        <v>1670</v>
      </c>
      <c r="J243" s="915"/>
      <c r="K243" s="915"/>
      <c r="L243" s="916"/>
      <c r="M243" s="603" t="s">
        <v>1018</v>
      </c>
      <c r="N243" s="652">
        <v>100</v>
      </c>
      <c r="O243" s="653">
        <v>100</v>
      </c>
      <c r="P243" s="653">
        <v>100</v>
      </c>
      <c r="Q243" s="653">
        <v>100</v>
      </c>
      <c r="R243" s="653">
        <v>100</v>
      </c>
      <c r="S243" s="652">
        <v>100</v>
      </c>
      <c r="T243" s="752" t="s">
        <v>1101</v>
      </c>
      <c r="U243" s="664"/>
      <c r="V243" s="665"/>
      <c r="W243" s="684"/>
      <c r="X243" s="386"/>
      <c r="Y243" s="386"/>
      <c r="Z243" s="386"/>
      <c r="AA243" s="386"/>
      <c r="AB243" s="386"/>
      <c r="AC243" s="386"/>
      <c r="AD243" s="386"/>
      <c r="AE243" s="386"/>
      <c r="AF243" s="386"/>
      <c r="AG243" s="386"/>
      <c r="AH243" s="386"/>
      <c r="AI243" s="386"/>
      <c r="AJ243" s="386"/>
      <c r="AK243" s="386"/>
      <c r="AL243" s="386"/>
      <c r="AM243" s="685"/>
      <c r="AO243" s="682"/>
      <c r="AP243" s="682"/>
      <c r="AQ243" s="682"/>
      <c r="AR243" s="682"/>
      <c r="AS243" s="682"/>
    </row>
    <row r="244" spans="1:45" s="681" customFormat="1" ht="35.25" customHeight="1" outlineLevel="3" thickTop="1" thickBot="1" x14ac:dyDescent="0.3">
      <c r="A244" s="386"/>
      <c r="B244" s="460" t="s">
        <v>990</v>
      </c>
      <c r="C244" s="637" t="s">
        <v>450</v>
      </c>
      <c r="D244" s="875" t="s">
        <v>1625</v>
      </c>
      <c r="E244" s="876"/>
      <c r="F244" s="876"/>
      <c r="G244" s="876"/>
      <c r="H244" s="876"/>
      <c r="I244" s="876"/>
      <c r="J244" s="876"/>
      <c r="K244" s="876"/>
      <c r="L244" s="877"/>
      <c r="M244" s="602" t="s">
        <v>1018</v>
      </c>
      <c r="N244" s="654" t="s">
        <v>128</v>
      </c>
      <c r="O244" s="655">
        <v>70</v>
      </c>
      <c r="P244" s="655">
        <v>30</v>
      </c>
      <c r="Q244" s="655">
        <v>0</v>
      </c>
      <c r="R244" s="655">
        <v>0</v>
      </c>
      <c r="S244" s="656">
        <v>100</v>
      </c>
      <c r="T244" s="657" t="s">
        <v>1101</v>
      </c>
      <c r="U244" s="662"/>
      <c r="V244" s="663"/>
      <c r="W244" s="686"/>
      <c r="X244" s="386"/>
      <c r="Y244" s="386"/>
      <c r="Z244" s="386"/>
      <c r="AA244" s="386"/>
      <c r="AB244" s="386"/>
      <c r="AC244" s="386"/>
      <c r="AD244" s="386"/>
      <c r="AE244" s="386"/>
      <c r="AF244" s="386"/>
      <c r="AG244" s="386"/>
      <c r="AH244" s="386"/>
      <c r="AI244" s="386"/>
      <c r="AJ244" s="682"/>
      <c r="AK244" s="682"/>
      <c r="AL244" s="682"/>
      <c r="AM244" s="683"/>
      <c r="AO244" s="687"/>
      <c r="AP244" s="688"/>
      <c r="AQ244" s="688"/>
      <c r="AR244" s="688"/>
      <c r="AS244" s="688"/>
    </row>
    <row r="245" spans="1:45" s="681" customFormat="1" ht="35.25" customHeight="1" outlineLevel="3" thickTop="1" thickBot="1" x14ac:dyDescent="0.3">
      <c r="A245" s="386"/>
      <c r="B245" s="460" t="s">
        <v>990</v>
      </c>
      <c r="C245" s="637" t="s">
        <v>456</v>
      </c>
      <c r="D245" s="875" t="s">
        <v>2016</v>
      </c>
      <c r="E245" s="876"/>
      <c r="F245" s="876"/>
      <c r="G245" s="876"/>
      <c r="H245" s="876"/>
      <c r="I245" s="876"/>
      <c r="J245" s="876"/>
      <c r="K245" s="876"/>
      <c r="L245" s="877"/>
      <c r="M245" s="602" t="s">
        <v>1018</v>
      </c>
      <c r="N245" s="654" t="s">
        <v>128</v>
      </c>
      <c r="O245" s="655">
        <v>60</v>
      </c>
      <c r="P245" s="655">
        <v>15</v>
      </c>
      <c r="Q245" s="655">
        <v>15</v>
      </c>
      <c r="R245" s="655">
        <v>10</v>
      </c>
      <c r="S245" s="656">
        <v>100</v>
      </c>
      <c r="T245" s="657" t="s">
        <v>1101</v>
      </c>
      <c r="U245" s="662"/>
      <c r="V245" s="663"/>
      <c r="W245" s="686"/>
      <c r="X245" s="386"/>
      <c r="Y245" s="386"/>
      <c r="Z245" s="386"/>
      <c r="AA245" s="386"/>
      <c r="AB245" s="386"/>
      <c r="AC245" s="386"/>
      <c r="AD245" s="386"/>
      <c r="AE245" s="386"/>
      <c r="AF245" s="386"/>
      <c r="AG245" s="386"/>
      <c r="AH245" s="386"/>
      <c r="AI245" s="386"/>
      <c r="AJ245" s="682"/>
      <c r="AK245" s="682"/>
      <c r="AL245" s="682"/>
      <c r="AM245" s="683"/>
      <c r="AO245" s="687"/>
      <c r="AP245" s="688"/>
      <c r="AQ245" s="688"/>
      <c r="AR245" s="688"/>
      <c r="AS245" s="688"/>
    </row>
    <row r="246" spans="1:45" s="681" customFormat="1" ht="35.25" customHeight="1" outlineLevel="3" thickTop="1" thickBot="1" x14ac:dyDescent="0.3">
      <c r="A246" s="386"/>
      <c r="B246" s="460" t="s">
        <v>990</v>
      </c>
      <c r="C246" s="637" t="s">
        <v>458</v>
      </c>
      <c r="D246" s="899" t="s">
        <v>1626</v>
      </c>
      <c r="E246" s="900"/>
      <c r="F246" s="900"/>
      <c r="G246" s="900"/>
      <c r="H246" s="900"/>
      <c r="I246" s="900"/>
      <c r="J246" s="900"/>
      <c r="K246" s="900"/>
      <c r="L246" s="901"/>
      <c r="M246" s="602" t="s">
        <v>1018</v>
      </c>
      <c r="N246" s="654" t="s">
        <v>128</v>
      </c>
      <c r="O246" s="655">
        <v>25</v>
      </c>
      <c r="P246" s="655">
        <v>25</v>
      </c>
      <c r="Q246" s="655">
        <v>25</v>
      </c>
      <c r="R246" s="655">
        <v>25</v>
      </c>
      <c r="S246" s="656">
        <v>100</v>
      </c>
      <c r="T246" s="657" t="s">
        <v>1101</v>
      </c>
      <c r="U246" s="662"/>
      <c r="V246" s="663"/>
      <c r="W246" s="686"/>
      <c r="X246" s="386"/>
      <c r="Y246" s="386"/>
      <c r="Z246" s="386"/>
      <c r="AA246" s="386"/>
      <c r="AB246" s="386"/>
      <c r="AC246" s="386"/>
      <c r="AD246" s="386"/>
      <c r="AE246" s="386"/>
      <c r="AF246" s="386"/>
      <c r="AG246" s="386"/>
      <c r="AH246" s="386"/>
      <c r="AI246" s="386"/>
      <c r="AJ246" s="682"/>
      <c r="AK246" s="682"/>
      <c r="AL246" s="682"/>
      <c r="AM246" s="683"/>
      <c r="AO246" s="687"/>
      <c r="AP246" s="688"/>
      <c r="AQ246" s="688"/>
      <c r="AR246" s="688"/>
      <c r="AS246" s="688"/>
    </row>
    <row r="247" spans="1:45" s="681" customFormat="1" ht="54" customHeight="1" outlineLevel="2" thickTop="1" thickBot="1" x14ac:dyDescent="0.3">
      <c r="A247" s="386"/>
      <c r="B247" s="923" t="s">
        <v>1030</v>
      </c>
      <c r="C247" s="858" t="s">
        <v>788</v>
      </c>
      <c r="D247" s="962" t="s">
        <v>960</v>
      </c>
      <c r="E247" s="963"/>
      <c r="F247" s="917" t="s">
        <v>1007</v>
      </c>
      <c r="G247" s="894" t="s">
        <v>1302</v>
      </c>
      <c r="H247" s="895"/>
      <c r="I247" s="866" t="s">
        <v>1672</v>
      </c>
      <c r="J247" s="867"/>
      <c r="K247" s="867"/>
      <c r="L247" s="868"/>
      <c r="M247" s="603" t="s">
        <v>1202</v>
      </c>
      <c r="N247" s="652">
        <v>100</v>
      </c>
      <c r="O247" s="653">
        <v>100</v>
      </c>
      <c r="P247" s="653">
        <v>100</v>
      </c>
      <c r="Q247" s="653">
        <v>100</v>
      </c>
      <c r="R247" s="653">
        <v>100</v>
      </c>
      <c r="S247" s="652">
        <v>100</v>
      </c>
      <c r="T247" s="752" t="s">
        <v>1101</v>
      </c>
      <c r="U247" s="664"/>
      <c r="V247" s="665"/>
      <c r="W247" s="684"/>
      <c r="X247" s="386"/>
      <c r="Y247" s="386"/>
      <c r="Z247" s="386"/>
      <c r="AA247" s="386"/>
      <c r="AB247" s="386"/>
      <c r="AC247" s="386"/>
      <c r="AD247" s="386"/>
      <c r="AE247" s="386"/>
      <c r="AF247" s="386"/>
      <c r="AG247" s="386"/>
      <c r="AH247" s="386"/>
      <c r="AI247" s="386"/>
      <c r="AJ247" s="386"/>
      <c r="AK247" s="386"/>
      <c r="AL247" s="386"/>
      <c r="AM247" s="685"/>
      <c r="AO247" s="682"/>
      <c r="AP247" s="682"/>
      <c r="AQ247" s="682"/>
      <c r="AR247" s="682"/>
      <c r="AS247" s="682"/>
    </row>
    <row r="248" spans="1:45" s="681" customFormat="1" ht="54" customHeight="1" outlineLevel="2" thickTop="1" thickBot="1" x14ac:dyDescent="0.3">
      <c r="A248" s="386"/>
      <c r="B248" s="954"/>
      <c r="C248" s="955"/>
      <c r="D248" s="962"/>
      <c r="E248" s="963"/>
      <c r="F248" s="917"/>
      <c r="G248" s="864" t="s">
        <v>1303</v>
      </c>
      <c r="H248" s="865"/>
      <c r="I248" s="914" t="s">
        <v>1671</v>
      </c>
      <c r="J248" s="915"/>
      <c r="K248" s="915"/>
      <c r="L248" s="916"/>
      <c r="M248" s="603" t="s">
        <v>1239</v>
      </c>
      <c r="N248" s="652">
        <v>100</v>
      </c>
      <c r="O248" s="653">
        <v>100</v>
      </c>
      <c r="P248" s="653">
        <v>100</v>
      </c>
      <c r="Q248" s="653">
        <v>100</v>
      </c>
      <c r="R248" s="653">
        <v>100</v>
      </c>
      <c r="S248" s="652">
        <v>100</v>
      </c>
      <c r="T248" s="752" t="s">
        <v>1101</v>
      </c>
      <c r="U248" s="664"/>
      <c r="V248" s="665"/>
      <c r="W248" s="684"/>
      <c r="X248" s="386"/>
      <c r="Y248" s="386"/>
      <c r="Z248" s="386"/>
      <c r="AA248" s="386"/>
      <c r="AB248" s="386"/>
      <c r="AC248" s="386"/>
      <c r="AD248" s="386"/>
      <c r="AE248" s="386"/>
      <c r="AF248" s="386"/>
      <c r="AG248" s="386"/>
      <c r="AH248" s="386"/>
      <c r="AI248" s="386"/>
      <c r="AJ248" s="386"/>
      <c r="AK248" s="386"/>
      <c r="AL248" s="386"/>
      <c r="AM248" s="685"/>
      <c r="AO248" s="682"/>
      <c r="AP248" s="682"/>
      <c r="AQ248" s="682"/>
      <c r="AR248" s="682"/>
      <c r="AS248" s="682"/>
    </row>
    <row r="249" spans="1:45" s="681" customFormat="1" ht="54" customHeight="1" outlineLevel="2" thickTop="1" thickBot="1" x14ac:dyDescent="0.3">
      <c r="A249" s="386"/>
      <c r="B249" s="954"/>
      <c r="C249" s="955"/>
      <c r="D249" s="962"/>
      <c r="E249" s="963"/>
      <c r="F249" s="917"/>
      <c r="G249" s="894" t="s">
        <v>1304</v>
      </c>
      <c r="H249" s="895"/>
      <c r="I249" s="914" t="s">
        <v>1939</v>
      </c>
      <c r="J249" s="915"/>
      <c r="K249" s="915"/>
      <c r="L249" s="916"/>
      <c r="M249" s="603" t="s">
        <v>1239</v>
      </c>
      <c r="N249" s="652">
        <v>100</v>
      </c>
      <c r="O249" s="653">
        <v>100</v>
      </c>
      <c r="P249" s="653">
        <v>100</v>
      </c>
      <c r="Q249" s="653">
        <v>100</v>
      </c>
      <c r="R249" s="653">
        <v>100</v>
      </c>
      <c r="S249" s="652">
        <v>100</v>
      </c>
      <c r="T249" s="752" t="s">
        <v>1101</v>
      </c>
      <c r="U249" s="664"/>
      <c r="V249" s="665"/>
      <c r="W249" s="684"/>
      <c r="X249" s="386"/>
      <c r="Y249" s="386"/>
      <c r="Z249" s="386"/>
      <c r="AA249" s="386"/>
      <c r="AB249" s="386"/>
      <c r="AC249" s="386"/>
      <c r="AD249" s="386"/>
      <c r="AE249" s="386"/>
      <c r="AF249" s="386"/>
      <c r="AG249" s="386"/>
      <c r="AH249" s="386"/>
      <c r="AI249" s="386"/>
      <c r="AJ249" s="386"/>
      <c r="AK249" s="386"/>
      <c r="AL249" s="386"/>
      <c r="AM249" s="685"/>
      <c r="AO249" s="682"/>
      <c r="AP249" s="682"/>
      <c r="AQ249" s="682"/>
      <c r="AR249" s="682"/>
      <c r="AS249" s="682"/>
    </row>
    <row r="250" spans="1:45" s="681" customFormat="1" ht="54" customHeight="1" outlineLevel="2" thickTop="1" thickBot="1" x14ac:dyDescent="0.3">
      <c r="A250" s="386"/>
      <c r="B250" s="924"/>
      <c r="C250" s="859"/>
      <c r="D250" s="862"/>
      <c r="E250" s="863"/>
      <c r="F250" s="918"/>
      <c r="G250" s="864" t="s">
        <v>1305</v>
      </c>
      <c r="H250" s="865"/>
      <c r="I250" s="914" t="s">
        <v>1941</v>
      </c>
      <c r="J250" s="915"/>
      <c r="K250" s="915"/>
      <c r="L250" s="916"/>
      <c r="M250" s="603" t="s">
        <v>1239</v>
      </c>
      <c r="N250" s="652">
        <v>100</v>
      </c>
      <c r="O250" s="653">
        <v>100</v>
      </c>
      <c r="P250" s="653">
        <v>100</v>
      </c>
      <c r="Q250" s="653">
        <v>100</v>
      </c>
      <c r="R250" s="653">
        <v>100</v>
      </c>
      <c r="S250" s="652">
        <v>100</v>
      </c>
      <c r="T250" s="752" t="s">
        <v>1101</v>
      </c>
      <c r="U250" s="664"/>
      <c r="V250" s="665"/>
      <c r="W250" s="684"/>
      <c r="X250" s="386"/>
      <c r="Y250" s="386"/>
      <c r="Z250" s="386"/>
      <c r="AA250" s="386"/>
      <c r="AB250" s="386"/>
      <c r="AC250" s="386"/>
      <c r="AD250" s="386"/>
      <c r="AE250" s="386"/>
      <c r="AF250" s="386"/>
      <c r="AG250" s="386"/>
      <c r="AH250" s="386"/>
      <c r="AI250" s="386"/>
      <c r="AJ250" s="386"/>
      <c r="AK250" s="386"/>
      <c r="AL250" s="386"/>
      <c r="AM250" s="685"/>
      <c r="AO250" s="682"/>
      <c r="AP250" s="682"/>
      <c r="AQ250" s="682"/>
      <c r="AR250" s="682"/>
      <c r="AS250" s="682"/>
    </row>
    <row r="251" spans="1:45" s="681" customFormat="1" ht="35.25" customHeight="1" outlineLevel="3" thickTop="1" thickBot="1" x14ac:dyDescent="0.3">
      <c r="A251" s="386"/>
      <c r="B251" s="460" t="s">
        <v>990</v>
      </c>
      <c r="C251" s="637" t="s">
        <v>461</v>
      </c>
      <c r="D251" s="875" t="s">
        <v>1384</v>
      </c>
      <c r="E251" s="876"/>
      <c r="F251" s="876"/>
      <c r="G251" s="876"/>
      <c r="H251" s="876"/>
      <c r="I251" s="876"/>
      <c r="J251" s="876"/>
      <c r="K251" s="876"/>
      <c r="L251" s="877"/>
      <c r="M251" s="602" t="s">
        <v>1202</v>
      </c>
      <c r="N251" s="654" t="s">
        <v>128</v>
      </c>
      <c r="O251" s="655">
        <v>100</v>
      </c>
      <c r="P251" s="655">
        <v>100</v>
      </c>
      <c r="Q251" s="655">
        <v>100</v>
      </c>
      <c r="R251" s="655">
        <v>100</v>
      </c>
      <c r="S251" s="656">
        <v>100</v>
      </c>
      <c r="T251" s="657" t="s">
        <v>1101</v>
      </c>
      <c r="U251" s="662"/>
      <c r="V251" s="663"/>
      <c r="W251" s="686"/>
      <c r="X251" s="386"/>
      <c r="Y251" s="386"/>
      <c r="Z251" s="386"/>
      <c r="AA251" s="386"/>
      <c r="AB251" s="386"/>
      <c r="AC251" s="386"/>
      <c r="AD251" s="386"/>
      <c r="AE251" s="386"/>
      <c r="AF251" s="386"/>
      <c r="AG251" s="386"/>
      <c r="AH251" s="386"/>
      <c r="AI251" s="386"/>
      <c r="AJ251" s="682"/>
      <c r="AK251" s="682"/>
      <c r="AL251" s="682"/>
      <c r="AM251" s="683"/>
      <c r="AO251" s="687"/>
      <c r="AP251" s="688"/>
      <c r="AQ251" s="688"/>
      <c r="AR251" s="688"/>
      <c r="AS251" s="688"/>
    </row>
    <row r="252" spans="1:45" s="681" customFormat="1" ht="35.25" customHeight="1" outlineLevel="3" thickTop="1" thickBot="1" x14ac:dyDescent="0.3">
      <c r="A252" s="386"/>
      <c r="B252" s="460" t="s">
        <v>990</v>
      </c>
      <c r="C252" s="637" t="s">
        <v>691</v>
      </c>
      <c r="D252" s="899" t="s">
        <v>1385</v>
      </c>
      <c r="E252" s="900"/>
      <c r="F252" s="900"/>
      <c r="G252" s="900"/>
      <c r="H252" s="900"/>
      <c r="I252" s="900"/>
      <c r="J252" s="900"/>
      <c r="K252" s="900"/>
      <c r="L252" s="901"/>
      <c r="M252" s="602" t="s">
        <v>1202</v>
      </c>
      <c r="N252" s="654" t="s">
        <v>128</v>
      </c>
      <c r="O252" s="655">
        <v>100</v>
      </c>
      <c r="P252" s="655">
        <v>100</v>
      </c>
      <c r="Q252" s="655">
        <v>100</v>
      </c>
      <c r="R252" s="655">
        <v>100</v>
      </c>
      <c r="S252" s="656">
        <v>100</v>
      </c>
      <c r="T252" s="657" t="s">
        <v>1101</v>
      </c>
      <c r="U252" s="662"/>
      <c r="V252" s="663"/>
      <c r="W252" s="686"/>
      <c r="X252" s="386"/>
      <c r="Y252" s="386"/>
      <c r="Z252" s="386"/>
      <c r="AA252" s="386"/>
      <c r="AB252" s="386"/>
      <c r="AC252" s="386"/>
      <c r="AD252" s="386"/>
      <c r="AE252" s="386"/>
      <c r="AF252" s="386"/>
      <c r="AG252" s="386"/>
      <c r="AH252" s="386"/>
      <c r="AI252" s="386"/>
      <c r="AJ252" s="682"/>
      <c r="AK252" s="682"/>
      <c r="AL252" s="682"/>
      <c r="AM252" s="683"/>
      <c r="AO252" s="687"/>
      <c r="AP252" s="688"/>
      <c r="AQ252" s="688"/>
      <c r="AR252" s="688"/>
      <c r="AS252" s="688"/>
    </row>
    <row r="253" spans="1:45" s="681" customFormat="1" ht="35.25" customHeight="1" outlineLevel="3" thickTop="1" thickBot="1" x14ac:dyDescent="0.3">
      <c r="A253" s="386"/>
      <c r="B253" s="460" t="s">
        <v>990</v>
      </c>
      <c r="C253" s="637" t="s">
        <v>693</v>
      </c>
      <c r="D253" s="930" t="s">
        <v>1199</v>
      </c>
      <c r="E253" s="931"/>
      <c r="F253" s="931"/>
      <c r="G253" s="931"/>
      <c r="H253" s="931"/>
      <c r="I253" s="931"/>
      <c r="J253" s="931"/>
      <c r="K253" s="931"/>
      <c r="L253" s="932"/>
      <c r="M253" s="602" t="s">
        <v>1202</v>
      </c>
      <c r="N253" s="654" t="s">
        <v>128</v>
      </c>
      <c r="O253" s="655">
        <v>100</v>
      </c>
      <c r="P253" s="655">
        <v>100</v>
      </c>
      <c r="Q253" s="655">
        <v>100</v>
      </c>
      <c r="R253" s="655">
        <v>100</v>
      </c>
      <c r="S253" s="656">
        <v>100</v>
      </c>
      <c r="T253" s="657" t="s">
        <v>1101</v>
      </c>
      <c r="U253" s="662"/>
      <c r="V253" s="663"/>
      <c r="W253" s="686"/>
      <c r="X253" s="386"/>
      <c r="Y253" s="386"/>
      <c r="Z253" s="386"/>
      <c r="AA253" s="386"/>
      <c r="AB253" s="386"/>
      <c r="AC253" s="386"/>
      <c r="AD253" s="386"/>
      <c r="AE253" s="386"/>
      <c r="AF253" s="386"/>
      <c r="AG253" s="386"/>
      <c r="AH253" s="386"/>
      <c r="AI253" s="386"/>
      <c r="AJ253" s="682"/>
      <c r="AK253" s="682"/>
      <c r="AL253" s="682"/>
      <c r="AM253" s="683"/>
      <c r="AO253" s="687"/>
      <c r="AP253" s="688"/>
      <c r="AQ253" s="688"/>
      <c r="AR253" s="688"/>
      <c r="AS253" s="688"/>
    </row>
    <row r="254" spans="1:45" s="681" customFormat="1" ht="37.5" customHeight="1" outlineLevel="3" thickTop="1" thickBot="1" x14ac:dyDescent="0.3">
      <c r="A254" s="386"/>
      <c r="B254" s="460" t="s">
        <v>990</v>
      </c>
      <c r="C254" s="637" t="s">
        <v>695</v>
      </c>
      <c r="D254" s="875" t="s">
        <v>1200</v>
      </c>
      <c r="E254" s="876"/>
      <c r="F254" s="876"/>
      <c r="G254" s="876"/>
      <c r="H254" s="876"/>
      <c r="I254" s="876"/>
      <c r="J254" s="876"/>
      <c r="K254" s="876"/>
      <c r="L254" s="877"/>
      <c r="M254" s="602" t="s">
        <v>1202</v>
      </c>
      <c r="N254" s="654" t="s">
        <v>128</v>
      </c>
      <c r="O254" s="655">
        <v>100</v>
      </c>
      <c r="P254" s="655">
        <v>100</v>
      </c>
      <c r="Q254" s="655">
        <v>100</v>
      </c>
      <c r="R254" s="655">
        <v>100</v>
      </c>
      <c r="S254" s="656">
        <v>100</v>
      </c>
      <c r="T254" s="657" t="s">
        <v>1101</v>
      </c>
      <c r="U254" s="662"/>
      <c r="V254" s="663"/>
      <c r="W254" s="686"/>
      <c r="X254" s="386"/>
      <c r="Y254" s="386"/>
      <c r="Z254" s="386"/>
      <c r="AA254" s="386"/>
      <c r="AB254" s="386"/>
      <c r="AC254" s="386"/>
      <c r="AD254" s="386"/>
      <c r="AE254" s="386"/>
      <c r="AF254" s="386"/>
      <c r="AG254" s="386"/>
      <c r="AH254" s="386"/>
      <c r="AI254" s="386"/>
      <c r="AJ254" s="682"/>
      <c r="AK254" s="682"/>
      <c r="AL254" s="682"/>
      <c r="AM254" s="683"/>
      <c r="AO254" s="687"/>
      <c r="AP254" s="688"/>
      <c r="AQ254" s="688"/>
      <c r="AR254" s="688"/>
      <c r="AS254" s="688"/>
    </row>
    <row r="255" spans="1:45" s="681" customFormat="1" ht="35.25" customHeight="1" outlineLevel="3" thickTop="1" thickBot="1" x14ac:dyDescent="0.3">
      <c r="A255" s="386"/>
      <c r="B255" s="460" t="s">
        <v>990</v>
      </c>
      <c r="C255" s="637" t="s">
        <v>697</v>
      </c>
      <c r="D255" s="875" t="s">
        <v>1201</v>
      </c>
      <c r="E255" s="876"/>
      <c r="F255" s="876"/>
      <c r="G255" s="876"/>
      <c r="H255" s="876"/>
      <c r="I255" s="876"/>
      <c r="J255" s="876"/>
      <c r="K255" s="876"/>
      <c r="L255" s="877"/>
      <c r="M255" s="602" t="s">
        <v>1202</v>
      </c>
      <c r="N255" s="654" t="s">
        <v>128</v>
      </c>
      <c r="O255" s="655">
        <v>100</v>
      </c>
      <c r="P255" s="655">
        <v>100</v>
      </c>
      <c r="Q255" s="655">
        <v>100</v>
      </c>
      <c r="R255" s="655">
        <v>100</v>
      </c>
      <c r="S255" s="656">
        <v>100</v>
      </c>
      <c r="T255" s="657" t="s">
        <v>1101</v>
      </c>
      <c r="U255" s="662"/>
      <c r="V255" s="663"/>
      <c r="W255" s="686"/>
      <c r="X255" s="386"/>
      <c r="Y255" s="386"/>
      <c r="Z255" s="386"/>
      <c r="AA255" s="386"/>
      <c r="AB255" s="386"/>
      <c r="AC255" s="386"/>
      <c r="AD255" s="386"/>
      <c r="AE255" s="386"/>
      <c r="AF255" s="386"/>
      <c r="AG255" s="386"/>
      <c r="AH255" s="386"/>
      <c r="AI255" s="386"/>
      <c r="AJ255" s="682"/>
      <c r="AK255" s="682"/>
      <c r="AL255" s="682"/>
      <c r="AM255" s="683"/>
      <c r="AO255" s="687"/>
      <c r="AP255" s="688"/>
      <c r="AQ255" s="688"/>
      <c r="AR255" s="688"/>
      <c r="AS255" s="688"/>
    </row>
    <row r="256" spans="1:45" s="681" customFormat="1" ht="38.25" customHeight="1" outlineLevel="3" thickTop="1" thickBot="1" x14ac:dyDescent="0.3">
      <c r="A256" s="386"/>
      <c r="B256" s="460" t="s">
        <v>990</v>
      </c>
      <c r="C256" s="637" t="s">
        <v>699</v>
      </c>
      <c r="D256" s="875" t="s">
        <v>1386</v>
      </c>
      <c r="E256" s="876"/>
      <c r="F256" s="876"/>
      <c r="G256" s="876"/>
      <c r="H256" s="876"/>
      <c r="I256" s="876"/>
      <c r="J256" s="876"/>
      <c r="K256" s="876"/>
      <c r="L256" s="877"/>
      <c r="M256" s="602" t="s">
        <v>1202</v>
      </c>
      <c r="N256" s="654" t="s">
        <v>128</v>
      </c>
      <c r="O256" s="655">
        <v>100</v>
      </c>
      <c r="P256" s="655">
        <v>100</v>
      </c>
      <c r="Q256" s="655">
        <v>100</v>
      </c>
      <c r="R256" s="655">
        <v>100</v>
      </c>
      <c r="S256" s="656">
        <v>100</v>
      </c>
      <c r="T256" s="657" t="s">
        <v>1101</v>
      </c>
      <c r="U256" s="662"/>
      <c r="V256" s="663"/>
      <c r="W256" s="686"/>
      <c r="X256" s="386"/>
      <c r="Y256" s="386"/>
      <c r="Z256" s="386"/>
      <c r="AA256" s="386"/>
      <c r="AB256" s="386"/>
      <c r="AC256" s="386"/>
      <c r="AD256" s="386"/>
      <c r="AE256" s="386"/>
      <c r="AF256" s="386"/>
      <c r="AG256" s="386"/>
      <c r="AH256" s="386"/>
      <c r="AI256" s="386"/>
      <c r="AJ256" s="682"/>
      <c r="AK256" s="682"/>
      <c r="AL256" s="682"/>
      <c r="AM256" s="683"/>
      <c r="AO256" s="687"/>
      <c r="AP256" s="688"/>
      <c r="AQ256" s="688"/>
      <c r="AR256" s="688"/>
      <c r="AS256" s="688"/>
    </row>
    <row r="257" spans="1:2416" s="681" customFormat="1" ht="35.25" customHeight="1" outlineLevel="3" thickTop="1" thickBot="1" x14ac:dyDescent="0.3">
      <c r="A257" s="386"/>
      <c r="B257" s="460" t="s">
        <v>990</v>
      </c>
      <c r="C257" s="637" t="s">
        <v>701</v>
      </c>
      <c r="D257" s="875" t="s">
        <v>594</v>
      </c>
      <c r="E257" s="876"/>
      <c r="F257" s="876"/>
      <c r="G257" s="876"/>
      <c r="H257" s="876"/>
      <c r="I257" s="876"/>
      <c r="J257" s="876"/>
      <c r="K257" s="876"/>
      <c r="L257" s="877"/>
      <c r="M257" s="602" t="s">
        <v>1202</v>
      </c>
      <c r="N257" s="654" t="s">
        <v>128</v>
      </c>
      <c r="O257" s="655">
        <v>100</v>
      </c>
      <c r="P257" s="655">
        <v>100</v>
      </c>
      <c r="Q257" s="655">
        <v>100</v>
      </c>
      <c r="R257" s="655">
        <v>100</v>
      </c>
      <c r="S257" s="656">
        <v>100</v>
      </c>
      <c r="T257" s="657" t="s">
        <v>1101</v>
      </c>
      <c r="U257" s="662"/>
      <c r="V257" s="663"/>
      <c r="W257" s="686"/>
      <c r="X257" s="386"/>
      <c r="Y257" s="386"/>
      <c r="Z257" s="386"/>
      <c r="AA257" s="386"/>
      <c r="AB257" s="386"/>
      <c r="AC257" s="386"/>
      <c r="AD257" s="386"/>
      <c r="AE257" s="386"/>
      <c r="AF257" s="386"/>
      <c r="AG257" s="386"/>
      <c r="AH257" s="386"/>
      <c r="AI257" s="386"/>
      <c r="AJ257" s="682"/>
      <c r="AK257" s="682"/>
      <c r="AL257" s="682"/>
      <c r="AM257" s="683"/>
      <c r="AO257" s="687"/>
      <c r="AP257" s="688"/>
      <c r="AQ257" s="688"/>
      <c r="AR257" s="688"/>
      <c r="AS257" s="688"/>
    </row>
    <row r="258" spans="1:2416" s="681" customFormat="1" ht="35.25" customHeight="1" outlineLevel="3" thickTop="1" thickBot="1" x14ac:dyDescent="0.3">
      <c r="A258" s="386"/>
      <c r="B258" s="460" t="s">
        <v>990</v>
      </c>
      <c r="C258" s="737" t="s">
        <v>703</v>
      </c>
      <c r="D258" s="1008" t="s">
        <v>1971</v>
      </c>
      <c r="E258" s="1002"/>
      <c r="F258" s="1002"/>
      <c r="G258" s="1002"/>
      <c r="H258" s="1002"/>
      <c r="I258" s="1002"/>
      <c r="J258" s="1002"/>
      <c r="K258" s="1002"/>
      <c r="L258" s="1009"/>
      <c r="M258" s="602" t="s">
        <v>1239</v>
      </c>
      <c r="N258" s="654">
        <v>2507</v>
      </c>
      <c r="O258" s="655">
        <v>60</v>
      </c>
      <c r="P258" s="655">
        <v>500</v>
      </c>
      <c r="Q258" s="655">
        <v>500</v>
      </c>
      <c r="R258" s="655">
        <v>500</v>
      </c>
      <c r="S258" s="656">
        <v>1560</v>
      </c>
      <c r="T258" s="657" t="s">
        <v>32</v>
      </c>
      <c r="U258" s="662"/>
      <c r="V258" s="663"/>
      <c r="W258" s="686"/>
      <c r="X258" s="386"/>
      <c r="Y258" s="386"/>
      <c r="Z258" s="386"/>
      <c r="AA258" s="386"/>
      <c r="AB258" s="386"/>
      <c r="AC258" s="386"/>
      <c r="AD258" s="386"/>
      <c r="AE258" s="386"/>
      <c r="AF258" s="386"/>
      <c r="AG258" s="386"/>
      <c r="AH258" s="386"/>
      <c r="AI258" s="386"/>
      <c r="AJ258" s="682"/>
      <c r="AK258" s="682"/>
      <c r="AL258" s="682"/>
      <c r="AM258" s="683"/>
      <c r="AO258" s="687"/>
      <c r="AP258" s="688"/>
      <c r="AQ258" s="688"/>
      <c r="AR258" s="688"/>
      <c r="AS258" s="688"/>
    </row>
    <row r="259" spans="1:2416" s="681" customFormat="1" ht="35.25" customHeight="1" outlineLevel="3" thickTop="1" thickBot="1" x14ac:dyDescent="0.3">
      <c r="A259" s="386"/>
      <c r="B259" s="460" t="s">
        <v>990</v>
      </c>
      <c r="C259" s="737" t="s">
        <v>705</v>
      </c>
      <c r="D259" s="1008" t="s">
        <v>1210</v>
      </c>
      <c r="E259" s="1002"/>
      <c r="F259" s="1002"/>
      <c r="G259" s="1002"/>
      <c r="H259" s="1002"/>
      <c r="I259" s="1002"/>
      <c r="J259" s="1002"/>
      <c r="K259" s="1002"/>
      <c r="L259" s="1009"/>
      <c r="M259" s="602" t="s">
        <v>1239</v>
      </c>
      <c r="N259" s="654">
        <v>5440</v>
      </c>
      <c r="O259" s="655">
        <v>70</v>
      </c>
      <c r="P259" s="655">
        <v>100</v>
      </c>
      <c r="Q259" s="655">
        <v>100</v>
      </c>
      <c r="R259" s="655">
        <v>100</v>
      </c>
      <c r="S259" s="656">
        <v>100</v>
      </c>
      <c r="T259" s="657" t="s">
        <v>1101</v>
      </c>
      <c r="U259" s="662"/>
      <c r="V259" s="663"/>
      <c r="W259" s="686"/>
      <c r="X259" s="386"/>
      <c r="Y259" s="386"/>
      <c r="Z259" s="386"/>
      <c r="AA259" s="386"/>
      <c r="AB259" s="386"/>
      <c r="AC259" s="386"/>
      <c r="AD259" s="386"/>
      <c r="AE259" s="386"/>
      <c r="AF259" s="386"/>
      <c r="AG259" s="386"/>
      <c r="AH259" s="386"/>
      <c r="AI259" s="386"/>
      <c r="AJ259" s="682"/>
      <c r="AK259" s="682"/>
      <c r="AL259" s="682"/>
      <c r="AM259" s="683"/>
      <c r="AO259" s="687"/>
      <c r="AP259" s="688"/>
      <c r="AQ259" s="688"/>
      <c r="AR259" s="688"/>
      <c r="AS259" s="688"/>
    </row>
    <row r="260" spans="1:2416" s="681" customFormat="1" ht="35.25" customHeight="1" outlineLevel="3" thickTop="1" thickBot="1" x14ac:dyDescent="0.3">
      <c r="A260" s="386"/>
      <c r="B260" s="460" t="s">
        <v>990</v>
      </c>
      <c r="C260" s="637" t="s">
        <v>707</v>
      </c>
      <c r="D260" s="1008" t="s">
        <v>1972</v>
      </c>
      <c r="E260" s="1002"/>
      <c r="F260" s="1002"/>
      <c r="G260" s="1002"/>
      <c r="H260" s="1002"/>
      <c r="I260" s="1002"/>
      <c r="J260" s="1002"/>
      <c r="K260" s="1002"/>
      <c r="L260" s="1009"/>
      <c r="M260" s="602" t="s">
        <v>1239</v>
      </c>
      <c r="N260" s="654">
        <v>6</v>
      </c>
      <c r="O260" s="655">
        <v>100</v>
      </c>
      <c r="P260" s="655">
        <v>100</v>
      </c>
      <c r="Q260" s="655">
        <v>100</v>
      </c>
      <c r="R260" s="655">
        <v>100</v>
      </c>
      <c r="S260" s="656">
        <v>100</v>
      </c>
      <c r="T260" s="657" t="s">
        <v>1101</v>
      </c>
      <c r="U260" s="662"/>
      <c r="V260" s="663"/>
      <c r="W260" s="686"/>
      <c r="X260" s="386"/>
      <c r="Y260" s="386"/>
      <c r="Z260" s="386"/>
      <c r="AA260" s="386"/>
      <c r="AB260" s="386"/>
      <c r="AC260" s="386"/>
      <c r="AD260" s="386"/>
      <c r="AE260" s="386"/>
      <c r="AF260" s="386"/>
      <c r="AG260" s="386"/>
      <c r="AH260" s="386"/>
      <c r="AI260" s="386"/>
      <c r="AJ260" s="682"/>
      <c r="AK260" s="682"/>
      <c r="AL260" s="682"/>
      <c r="AM260" s="683"/>
      <c r="AO260" s="687"/>
      <c r="AP260" s="688"/>
      <c r="AQ260" s="688"/>
      <c r="AR260" s="688"/>
      <c r="AS260" s="688"/>
    </row>
    <row r="261" spans="1:2416" s="681" customFormat="1" ht="35.25" customHeight="1" outlineLevel="3" thickTop="1" thickBot="1" x14ac:dyDescent="0.3">
      <c r="A261" s="386"/>
      <c r="B261" s="460" t="s">
        <v>990</v>
      </c>
      <c r="C261" s="637" t="s">
        <v>709</v>
      </c>
      <c r="D261" s="1010" t="s">
        <v>1583</v>
      </c>
      <c r="E261" s="1011"/>
      <c r="F261" s="1011"/>
      <c r="G261" s="1011"/>
      <c r="H261" s="1011"/>
      <c r="I261" s="1011"/>
      <c r="J261" s="1011"/>
      <c r="K261" s="1011"/>
      <c r="L261" s="1012"/>
      <c r="M261" s="602" t="s">
        <v>1239</v>
      </c>
      <c r="N261" s="654" t="s">
        <v>128</v>
      </c>
      <c r="O261" s="655"/>
      <c r="P261" s="655">
        <v>25</v>
      </c>
      <c r="Q261" s="655">
        <v>50</v>
      </c>
      <c r="R261" s="655">
        <v>100</v>
      </c>
      <c r="S261" s="656">
        <v>100</v>
      </c>
      <c r="T261" s="657" t="s">
        <v>1101</v>
      </c>
      <c r="U261" s="662"/>
      <c r="V261" s="663"/>
      <c r="W261" s="686"/>
      <c r="X261" s="386"/>
      <c r="Y261" s="386"/>
      <c r="Z261" s="386"/>
      <c r="AA261" s="386"/>
      <c r="AB261" s="386"/>
      <c r="AC261" s="386"/>
      <c r="AD261" s="386"/>
      <c r="AE261" s="386"/>
      <c r="AF261" s="386"/>
      <c r="AG261" s="386"/>
      <c r="AH261" s="386"/>
      <c r="AI261" s="386"/>
      <c r="AJ261" s="682"/>
      <c r="AK261" s="682"/>
      <c r="AL261" s="682"/>
      <c r="AM261" s="683"/>
      <c r="AO261" s="687"/>
      <c r="AP261" s="688"/>
      <c r="AQ261" s="688"/>
      <c r="AR261" s="688"/>
      <c r="AS261" s="688"/>
    </row>
    <row r="262" spans="1:2416" s="681" customFormat="1" ht="54" customHeight="1" outlineLevel="2" thickTop="1" thickBot="1" x14ac:dyDescent="0.3">
      <c r="A262" s="386"/>
      <c r="B262" s="923" t="s">
        <v>1031</v>
      </c>
      <c r="C262" s="858" t="s">
        <v>785</v>
      </c>
      <c r="D262" s="962" t="s">
        <v>1147</v>
      </c>
      <c r="E262" s="963"/>
      <c r="F262" s="917" t="s">
        <v>1007</v>
      </c>
      <c r="G262" s="864" t="s">
        <v>1306</v>
      </c>
      <c r="H262" s="865"/>
      <c r="I262" s="866" t="s">
        <v>1675</v>
      </c>
      <c r="J262" s="867"/>
      <c r="K262" s="867"/>
      <c r="L262" s="868"/>
      <c r="M262" s="603" t="s">
        <v>1202</v>
      </c>
      <c r="N262" s="652">
        <v>84</v>
      </c>
      <c r="O262" s="653">
        <v>86</v>
      </c>
      <c r="P262" s="653">
        <v>90</v>
      </c>
      <c r="Q262" s="653">
        <v>92</v>
      </c>
      <c r="R262" s="653">
        <v>94</v>
      </c>
      <c r="S262" s="652">
        <v>94</v>
      </c>
      <c r="T262" s="752" t="s">
        <v>1101</v>
      </c>
      <c r="U262" s="664"/>
      <c r="V262" s="665"/>
      <c r="W262" s="684"/>
      <c r="X262" s="386"/>
      <c r="Y262" s="386"/>
      <c r="Z262" s="386"/>
      <c r="AA262" s="386"/>
      <c r="AB262" s="386"/>
      <c r="AC262" s="386"/>
      <c r="AD262" s="386"/>
      <c r="AE262" s="386"/>
      <c r="AF262" s="386"/>
      <c r="AG262" s="386"/>
      <c r="AH262" s="386"/>
      <c r="AI262" s="386"/>
      <c r="AJ262" s="386"/>
      <c r="AK262" s="386"/>
      <c r="AL262" s="386"/>
      <c r="AM262" s="685"/>
      <c r="AO262" s="682"/>
      <c r="AP262" s="682"/>
      <c r="AQ262" s="682"/>
      <c r="AR262" s="682"/>
      <c r="AS262" s="682"/>
    </row>
    <row r="263" spans="1:2416" s="681" customFormat="1" ht="54" customHeight="1" outlineLevel="2" thickTop="1" thickBot="1" x14ac:dyDescent="0.3">
      <c r="A263" s="386"/>
      <c r="B263" s="924"/>
      <c r="C263" s="859"/>
      <c r="D263" s="862"/>
      <c r="E263" s="863"/>
      <c r="F263" s="918"/>
      <c r="G263" s="944" t="s">
        <v>1307</v>
      </c>
      <c r="H263" s="945"/>
      <c r="I263" s="866" t="s">
        <v>1676</v>
      </c>
      <c r="J263" s="867"/>
      <c r="K263" s="867"/>
      <c r="L263" s="868"/>
      <c r="M263" s="603" t="s">
        <v>1202</v>
      </c>
      <c r="N263" s="652">
        <v>82</v>
      </c>
      <c r="O263" s="653">
        <v>84</v>
      </c>
      <c r="P263" s="653">
        <v>87</v>
      </c>
      <c r="Q263" s="653">
        <v>90</v>
      </c>
      <c r="R263" s="653">
        <v>94</v>
      </c>
      <c r="S263" s="652">
        <v>94</v>
      </c>
      <c r="T263" s="752" t="s">
        <v>1101</v>
      </c>
      <c r="U263" s="664"/>
      <c r="V263" s="665"/>
      <c r="W263" s="684"/>
      <c r="X263" s="386"/>
      <c r="Y263" s="386"/>
      <c r="Z263" s="386"/>
      <c r="AA263" s="386"/>
      <c r="AB263" s="386"/>
      <c r="AC263" s="386"/>
      <c r="AD263" s="386"/>
      <c r="AE263" s="386"/>
      <c r="AF263" s="386"/>
      <c r="AG263" s="386"/>
      <c r="AH263" s="386"/>
      <c r="AI263" s="386"/>
      <c r="AJ263" s="386"/>
      <c r="AK263" s="386"/>
      <c r="AL263" s="386"/>
      <c r="AM263" s="685"/>
      <c r="AO263" s="682"/>
      <c r="AP263" s="682"/>
      <c r="AQ263" s="682"/>
      <c r="AR263" s="682"/>
      <c r="AS263" s="682"/>
    </row>
    <row r="264" spans="1:2416" s="681" customFormat="1" ht="39.75" customHeight="1" outlineLevel="3" thickTop="1" thickBot="1" x14ac:dyDescent="0.3">
      <c r="A264" s="386"/>
      <c r="B264" s="460" t="s">
        <v>990</v>
      </c>
      <c r="C264" s="637" t="s">
        <v>711</v>
      </c>
      <c r="D264" s="875" t="s">
        <v>564</v>
      </c>
      <c r="E264" s="876"/>
      <c r="F264" s="876"/>
      <c r="G264" s="876"/>
      <c r="H264" s="876"/>
      <c r="I264" s="876"/>
      <c r="J264" s="876"/>
      <c r="K264" s="876"/>
      <c r="L264" s="877"/>
      <c r="M264" s="602" t="s">
        <v>1202</v>
      </c>
      <c r="N264" s="654" t="s">
        <v>128</v>
      </c>
      <c r="O264" s="655">
        <v>75</v>
      </c>
      <c r="P264" s="655">
        <v>80</v>
      </c>
      <c r="Q264" s="655">
        <v>85</v>
      </c>
      <c r="R264" s="655">
        <v>90</v>
      </c>
      <c r="S264" s="656">
        <v>90</v>
      </c>
      <c r="T264" s="657" t="s">
        <v>1101</v>
      </c>
      <c r="U264" s="662"/>
      <c r="V264" s="663"/>
      <c r="W264" s="686"/>
      <c r="X264" s="386"/>
      <c r="Y264" s="386"/>
      <c r="Z264" s="386"/>
      <c r="AA264" s="386"/>
      <c r="AB264" s="386"/>
      <c r="AC264" s="386"/>
      <c r="AD264" s="386"/>
      <c r="AE264" s="386"/>
      <c r="AF264" s="386"/>
      <c r="AG264" s="386"/>
      <c r="AH264" s="386"/>
      <c r="AI264" s="386"/>
      <c r="AJ264" s="682"/>
      <c r="AK264" s="682"/>
      <c r="AL264" s="682"/>
      <c r="AM264" s="683"/>
      <c r="AO264" s="687"/>
      <c r="AP264" s="688"/>
      <c r="AQ264" s="688"/>
      <c r="AR264" s="688"/>
      <c r="AS264" s="688"/>
    </row>
    <row r="265" spans="1:2416" s="681" customFormat="1" ht="35.25" customHeight="1" outlineLevel="3" thickTop="1" thickBot="1" x14ac:dyDescent="0.3">
      <c r="A265" s="386"/>
      <c r="B265" s="460" t="s">
        <v>990</v>
      </c>
      <c r="C265" s="637" t="s">
        <v>727</v>
      </c>
      <c r="D265" s="875" t="s">
        <v>568</v>
      </c>
      <c r="E265" s="876"/>
      <c r="F265" s="876"/>
      <c r="G265" s="876"/>
      <c r="H265" s="876"/>
      <c r="I265" s="876"/>
      <c r="J265" s="876"/>
      <c r="K265" s="876"/>
      <c r="L265" s="877"/>
      <c r="M265" s="602" t="s">
        <v>1202</v>
      </c>
      <c r="N265" s="654" t="s">
        <v>128</v>
      </c>
      <c r="O265" s="655">
        <v>75</v>
      </c>
      <c r="P265" s="655">
        <v>0</v>
      </c>
      <c r="Q265" s="655">
        <v>0</v>
      </c>
      <c r="R265" s="655">
        <v>0</v>
      </c>
      <c r="S265" s="656">
        <v>75</v>
      </c>
      <c r="T265" s="657" t="s">
        <v>1101</v>
      </c>
      <c r="U265" s="662"/>
      <c r="V265" s="663"/>
      <c r="W265" s="686"/>
      <c r="X265" s="386"/>
      <c r="Y265" s="386"/>
      <c r="Z265" s="386"/>
      <c r="AA265" s="386"/>
      <c r="AB265" s="386"/>
      <c r="AC265" s="386"/>
      <c r="AD265" s="386"/>
      <c r="AE265" s="386"/>
      <c r="AF265" s="386"/>
      <c r="AG265" s="386"/>
      <c r="AH265" s="386"/>
      <c r="AI265" s="386"/>
      <c r="AJ265" s="682"/>
      <c r="AK265" s="682"/>
      <c r="AL265" s="682"/>
      <c r="AM265" s="683"/>
      <c r="AO265" s="687"/>
      <c r="AP265" s="688"/>
      <c r="AQ265" s="688"/>
      <c r="AR265" s="688"/>
      <c r="AS265" s="688"/>
    </row>
    <row r="266" spans="1:2416" s="681" customFormat="1" ht="35.25" customHeight="1" outlineLevel="3" thickTop="1" thickBot="1" x14ac:dyDescent="0.3">
      <c r="A266" s="386"/>
      <c r="B266" s="460" t="s">
        <v>990</v>
      </c>
      <c r="C266" s="637" t="s">
        <v>739</v>
      </c>
      <c r="D266" s="875" t="s">
        <v>574</v>
      </c>
      <c r="E266" s="876"/>
      <c r="F266" s="876"/>
      <c r="G266" s="876"/>
      <c r="H266" s="876"/>
      <c r="I266" s="876"/>
      <c r="J266" s="876"/>
      <c r="K266" s="876"/>
      <c r="L266" s="877"/>
      <c r="M266" s="602" t="s">
        <v>1202</v>
      </c>
      <c r="N266" s="654" t="s">
        <v>128</v>
      </c>
      <c r="O266" s="655">
        <v>12</v>
      </c>
      <c r="P266" s="655">
        <v>0</v>
      </c>
      <c r="Q266" s="655">
        <v>0</v>
      </c>
      <c r="R266" s="655">
        <v>0</v>
      </c>
      <c r="S266" s="656">
        <v>12</v>
      </c>
      <c r="T266" s="657" t="s">
        <v>32</v>
      </c>
      <c r="U266" s="662"/>
      <c r="V266" s="663"/>
      <c r="W266" s="686"/>
      <c r="X266" s="386"/>
      <c r="Y266" s="386"/>
      <c r="Z266" s="386"/>
      <c r="AA266" s="386"/>
      <c r="AB266" s="386"/>
      <c r="AC266" s="386"/>
      <c r="AD266" s="386"/>
      <c r="AE266" s="386"/>
      <c r="AF266" s="386"/>
      <c r="AG266" s="386"/>
      <c r="AH266" s="386"/>
      <c r="AI266" s="386"/>
      <c r="AJ266" s="682"/>
      <c r="AK266" s="682"/>
      <c r="AL266" s="682"/>
      <c r="AM266" s="683"/>
      <c r="AO266" s="687"/>
      <c r="AP266" s="688"/>
      <c r="AQ266" s="688"/>
      <c r="AR266" s="688"/>
      <c r="AS266" s="688"/>
    </row>
    <row r="267" spans="1:2416" s="681" customFormat="1" ht="35.25" customHeight="1" outlineLevel="3" thickTop="1" thickBot="1" x14ac:dyDescent="0.3">
      <c r="A267" s="386"/>
      <c r="B267" s="460" t="s">
        <v>990</v>
      </c>
      <c r="C267" s="637" t="s">
        <v>737</v>
      </c>
      <c r="D267" s="899" t="s">
        <v>1988</v>
      </c>
      <c r="E267" s="900"/>
      <c r="F267" s="900"/>
      <c r="G267" s="900"/>
      <c r="H267" s="900"/>
      <c r="I267" s="900"/>
      <c r="J267" s="900"/>
      <c r="K267" s="900"/>
      <c r="L267" s="901"/>
      <c r="M267" s="602" t="s">
        <v>1202</v>
      </c>
      <c r="N267" s="654" t="s">
        <v>128</v>
      </c>
      <c r="O267" s="655">
        <v>80</v>
      </c>
      <c r="P267" s="655">
        <v>100</v>
      </c>
      <c r="Q267" s="655">
        <v>100</v>
      </c>
      <c r="R267" s="655">
        <v>100</v>
      </c>
      <c r="S267" s="656">
        <v>100</v>
      </c>
      <c r="T267" s="657" t="s">
        <v>1101</v>
      </c>
      <c r="U267" s="662"/>
      <c r="V267" s="663"/>
      <c r="W267" s="686"/>
      <c r="X267" s="386"/>
      <c r="Y267" s="386"/>
      <c r="Z267" s="386"/>
      <c r="AA267" s="386"/>
      <c r="AB267" s="386"/>
      <c r="AC267" s="386"/>
      <c r="AD267" s="386"/>
      <c r="AE267" s="386"/>
      <c r="AF267" s="386"/>
      <c r="AG267" s="386"/>
      <c r="AH267" s="386"/>
      <c r="AI267" s="386"/>
      <c r="AJ267" s="682"/>
      <c r="AK267" s="682"/>
      <c r="AL267" s="682"/>
      <c r="AM267" s="683"/>
      <c r="AO267" s="687"/>
      <c r="AP267" s="688"/>
      <c r="AQ267" s="688"/>
      <c r="AR267" s="688"/>
      <c r="AS267" s="688"/>
    </row>
    <row r="268" spans="1:2416" s="681" customFormat="1" ht="35.25" customHeight="1" outlineLevel="3" thickTop="1" thickBot="1" x14ac:dyDescent="0.3">
      <c r="A268" s="386"/>
      <c r="B268" s="460" t="s">
        <v>990</v>
      </c>
      <c r="C268" s="637" t="s">
        <v>729</v>
      </c>
      <c r="D268" s="930" t="s">
        <v>1487</v>
      </c>
      <c r="E268" s="931"/>
      <c r="F268" s="931"/>
      <c r="G268" s="931"/>
      <c r="H268" s="931"/>
      <c r="I268" s="931"/>
      <c r="J268" s="931"/>
      <c r="K268" s="931"/>
      <c r="L268" s="932"/>
      <c r="M268" s="602" t="s">
        <v>1202</v>
      </c>
      <c r="N268" s="654" t="s">
        <v>128</v>
      </c>
      <c r="O268" s="655">
        <v>100</v>
      </c>
      <c r="P268" s="655">
        <v>100</v>
      </c>
      <c r="Q268" s="655">
        <v>100</v>
      </c>
      <c r="R268" s="655">
        <v>100</v>
      </c>
      <c r="S268" s="656">
        <v>100</v>
      </c>
      <c r="T268" s="657" t="s">
        <v>1101</v>
      </c>
      <c r="U268" s="662"/>
      <c r="V268" s="663"/>
      <c r="W268" s="686"/>
      <c r="X268" s="386"/>
      <c r="Y268" s="386"/>
      <c r="Z268" s="386"/>
      <c r="AA268" s="386"/>
      <c r="AB268" s="386"/>
      <c r="AC268" s="386"/>
      <c r="AD268" s="386"/>
      <c r="AE268" s="386"/>
      <c r="AF268" s="386"/>
      <c r="AG268" s="386"/>
      <c r="AH268" s="386"/>
      <c r="AI268" s="386"/>
      <c r="AJ268" s="682"/>
      <c r="AK268" s="682"/>
      <c r="AL268" s="682"/>
      <c r="AM268" s="683"/>
      <c r="AO268" s="687"/>
      <c r="AP268" s="688"/>
      <c r="AQ268" s="688"/>
      <c r="AR268" s="688"/>
      <c r="AS268" s="688"/>
    </row>
    <row r="269" spans="1:2416" s="673" customFormat="1" ht="66" customHeight="1" thickTop="1" thickBot="1" x14ac:dyDescent="0.3">
      <c r="A269" s="386"/>
      <c r="B269" s="674" t="s">
        <v>1055</v>
      </c>
      <c r="C269" s="675" t="s">
        <v>1060</v>
      </c>
      <c r="D269" s="929" t="s">
        <v>963</v>
      </c>
      <c r="E269" s="929"/>
      <c r="F269" s="929"/>
      <c r="G269" s="929"/>
      <c r="H269" s="929"/>
      <c r="I269" s="929"/>
      <c r="J269" s="929"/>
      <c r="K269" s="929"/>
      <c r="L269" s="929"/>
      <c r="M269" s="929"/>
      <c r="N269" s="669"/>
      <c r="O269" s="669"/>
      <c r="P269" s="669"/>
      <c r="Q269" s="668"/>
      <c r="R269" s="669"/>
      <c r="S269" s="669"/>
      <c r="T269" s="669"/>
      <c r="U269" s="668"/>
      <c r="V269" s="669"/>
      <c r="W269" s="669"/>
      <c r="X269" s="386"/>
      <c r="Y269" s="386"/>
      <c r="Z269" s="386"/>
      <c r="AA269" s="386"/>
      <c r="AB269" s="386"/>
      <c r="AC269" s="386"/>
      <c r="AD269" s="386"/>
      <c r="AE269" s="670"/>
      <c r="AF269" s="671"/>
      <c r="AG269" s="671"/>
      <c r="AH269" s="671"/>
      <c r="AI269" s="671"/>
      <c r="AJ269" s="671"/>
      <c r="AK269" s="671"/>
      <c r="AL269" s="671"/>
      <c r="AM269" s="671"/>
      <c r="AN269" s="671"/>
      <c r="AO269" s="671"/>
      <c r="AP269" s="671"/>
      <c r="AQ269" s="671"/>
      <c r="AR269" s="671"/>
      <c r="AS269" s="671"/>
      <c r="AT269" s="671"/>
      <c r="AU269" s="671"/>
      <c r="AV269" s="671"/>
      <c r="AW269" s="671"/>
      <c r="AX269" s="671"/>
      <c r="AY269" s="671"/>
      <c r="AZ269" s="671"/>
      <c r="BA269" s="671"/>
      <c r="BB269" s="671"/>
      <c r="BC269" s="671"/>
      <c r="BD269" s="671"/>
      <c r="BE269" s="671"/>
      <c r="BF269" s="671"/>
      <c r="BG269" s="671"/>
      <c r="BH269" s="671"/>
      <c r="BI269" s="671"/>
      <c r="BJ269" s="671"/>
      <c r="BK269" s="671"/>
      <c r="BL269" s="671"/>
      <c r="BM269" s="671"/>
      <c r="BN269" s="671"/>
      <c r="BO269" s="671"/>
      <c r="BP269" s="671"/>
      <c r="BQ269" s="671"/>
      <c r="BR269" s="671"/>
      <c r="BS269" s="671"/>
      <c r="BT269" s="671"/>
      <c r="BU269" s="671"/>
      <c r="BV269" s="671"/>
      <c r="BW269" s="671"/>
      <c r="BX269" s="671"/>
      <c r="BY269" s="671"/>
      <c r="BZ269" s="671"/>
      <c r="CA269" s="671"/>
      <c r="CB269" s="671"/>
      <c r="CC269" s="671"/>
      <c r="CD269" s="671"/>
      <c r="CE269" s="671"/>
      <c r="CF269" s="671"/>
      <c r="CG269" s="671"/>
      <c r="CH269" s="671"/>
      <c r="CI269" s="672"/>
      <c r="CJ269" s="672"/>
      <c r="CK269" s="672"/>
      <c r="CL269" s="672"/>
      <c r="CM269" s="672"/>
      <c r="CN269" s="672"/>
      <c r="CO269" s="672"/>
      <c r="CP269" s="672"/>
      <c r="CQ269" s="672"/>
      <c r="CR269" s="672"/>
      <c r="CS269" s="672"/>
      <c r="CT269" s="672"/>
      <c r="CU269" s="672"/>
      <c r="CV269" s="672"/>
      <c r="CW269" s="672"/>
      <c r="CX269" s="672"/>
      <c r="CY269" s="672"/>
      <c r="CZ269" s="672"/>
      <c r="DA269" s="672"/>
      <c r="DB269" s="672"/>
      <c r="DC269" s="672"/>
      <c r="DD269" s="672"/>
      <c r="DE269" s="672"/>
      <c r="DF269" s="672"/>
      <c r="DG269" s="672"/>
      <c r="DH269" s="672"/>
      <c r="DI269" s="672"/>
      <c r="DJ269" s="672"/>
      <c r="DK269" s="672"/>
      <c r="DL269" s="672"/>
      <c r="DM269" s="672"/>
      <c r="DN269" s="672"/>
      <c r="DO269" s="672"/>
      <c r="DP269" s="672"/>
      <c r="DQ269" s="672"/>
      <c r="DR269" s="672"/>
      <c r="DS269" s="672"/>
      <c r="DT269" s="672"/>
      <c r="DU269" s="672"/>
      <c r="DV269" s="672"/>
      <c r="DW269" s="672"/>
      <c r="DX269" s="672"/>
      <c r="DY269" s="672"/>
      <c r="DZ269" s="672"/>
      <c r="EA269" s="672"/>
      <c r="EB269" s="672"/>
      <c r="EC269" s="672"/>
      <c r="ED269" s="672"/>
      <c r="EE269" s="672"/>
      <c r="EF269" s="672"/>
      <c r="EG269" s="672"/>
      <c r="EH269" s="672"/>
      <c r="EI269" s="672"/>
      <c r="EJ269" s="672"/>
      <c r="EK269" s="672"/>
      <c r="EL269" s="672"/>
      <c r="EM269" s="672"/>
      <c r="EN269" s="672"/>
      <c r="EO269" s="672"/>
      <c r="EP269" s="672"/>
      <c r="EQ269" s="672"/>
      <c r="ER269" s="672"/>
      <c r="ES269" s="672"/>
      <c r="ET269" s="672"/>
      <c r="EU269" s="672"/>
      <c r="EV269" s="672"/>
      <c r="EW269" s="672"/>
      <c r="EX269" s="672"/>
      <c r="EY269" s="672"/>
      <c r="EZ269" s="672"/>
      <c r="FA269" s="672"/>
      <c r="FB269" s="672"/>
      <c r="FC269" s="672"/>
      <c r="FD269" s="672"/>
      <c r="FE269" s="672"/>
      <c r="FF269" s="672"/>
      <c r="FG269" s="672"/>
      <c r="FH269" s="672"/>
      <c r="FI269" s="672"/>
      <c r="FJ269" s="672"/>
      <c r="FK269" s="672"/>
      <c r="FL269" s="672"/>
      <c r="FM269" s="672"/>
      <c r="FN269" s="672"/>
      <c r="FO269" s="672"/>
      <c r="FP269" s="672"/>
      <c r="FQ269" s="672"/>
      <c r="FR269" s="672"/>
      <c r="FS269" s="672"/>
      <c r="FT269" s="672"/>
      <c r="FU269" s="672"/>
      <c r="FV269" s="672"/>
      <c r="FW269" s="672"/>
      <c r="FX269" s="672"/>
      <c r="FY269" s="672"/>
      <c r="FZ269" s="672"/>
      <c r="GA269" s="672"/>
      <c r="GB269" s="672"/>
      <c r="GC269" s="672"/>
      <c r="GD269" s="672"/>
      <c r="GE269" s="672"/>
      <c r="GF269" s="672"/>
      <c r="GG269" s="672"/>
      <c r="GH269" s="672"/>
      <c r="GI269" s="672"/>
      <c r="GJ269" s="672"/>
      <c r="GK269" s="672"/>
      <c r="GL269" s="672"/>
      <c r="GM269" s="672"/>
      <c r="GN269" s="672"/>
      <c r="GO269" s="672"/>
      <c r="GP269" s="672"/>
      <c r="GQ269" s="672"/>
      <c r="GR269" s="672"/>
      <c r="GS269" s="672"/>
      <c r="GT269" s="672"/>
      <c r="GU269" s="672"/>
      <c r="GV269" s="672"/>
      <c r="GW269" s="672"/>
      <c r="GX269" s="672"/>
      <c r="GY269" s="672"/>
      <c r="GZ269" s="672"/>
      <c r="HA269" s="672"/>
      <c r="HB269" s="672"/>
      <c r="HC269" s="672"/>
      <c r="HD269" s="672"/>
      <c r="HE269" s="672"/>
      <c r="HF269" s="672"/>
      <c r="HG269" s="672"/>
      <c r="HH269" s="672"/>
      <c r="HI269" s="672"/>
      <c r="HJ269" s="672"/>
      <c r="HK269" s="672"/>
      <c r="HL269" s="672"/>
      <c r="HM269" s="672"/>
      <c r="HN269" s="672"/>
      <c r="HO269" s="672"/>
      <c r="HP269" s="672"/>
      <c r="HQ269" s="672"/>
      <c r="HR269" s="672"/>
      <c r="HS269" s="672"/>
      <c r="HT269" s="672"/>
      <c r="HU269" s="672"/>
      <c r="HV269" s="672"/>
      <c r="HW269" s="672"/>
      <c r="HX269" s="672"/>
      <c r="HY269" s="672"/>
      <c r="HZ269" s="672"/>
      <c r="IA269" s="672"/>
      <c r="IB269" s="672"/>
      <c r="IC269" s="672"/>
      <c r="ID269" s="672"/>
      <c r="IE269" s="672"/>
      <c r="IF269" s="672"/>
      <c r="IG269" s="672"/>
      <c r="IH269" s="672"/>
      <c r="II269" s="672"/>
      <c r="IJ269" s="672"/>
      <c r="IK269" s="672"/>
      <c r="IL269" s="672"/>
      <c r="IM269" s="672"/>
      <c r="IN269" s="672"/>
      <c r="IO269" s="672"/>
      <c r="IP269" s="672"/>
      <c r="IQ269" s="672"/>
      <c r="IR269" s="672"/>
      <c r="IS269" s="672"/>
      <c r="IT269" s="672"/>
      <c r="IU269" s="672"/>
      <c r="IV269" s="672"/>
      <c r="IW269" s="672"/>
      <c r="IX269" s="672"/>
      <c r="IY269" s="672"/>
      <c r="IZ269" s="672"/>
      <c r="JA269" s="672"/>
      <c r="JB269" s="672"/>
      <c r="JC269" s="672"/>
      <c r="JD269" s="672"/>
      <c r="JE269" s="672"/>
      <c r="JF269" s="672"/>
      <c r="JG269" s="672"/>
      <c r="JH269" s="672"/>
      <c r="JI269" s="672"/>
      <c r="JJ269" s="672"/>
      <c r="JK269" s="672"/>
      <c r="JL269" s="672"/>
      <c r="JM269" s="672"/>
      <c r="JN269" s="672"/>
      <c r="JO269" s="672"/>
      <c r="JP269" s="672"/>
      <c r="JQ269" s="672"/>
      <c r="JR269" s="672"/>
      <c r="JS269" s="672"/>
      <c r="JT269" s="672"/>
      <c r="JU269" s="672"/>
      <c r="JV269" s="672"/>
      <c r="JW269" s="672"/>
      <c r="JX269" s="672"/>
      <c r="JY269" s="672"/>
      <c r="JZ269" s="672"/>
      <c r="KA269" s="672"/>
      <c r="KB269" s="672"/>
      <c r="KC269" s="672"/>
      <c r="KD269" s="672"/>
      <c r="KE269" s="672"/>
      <c r="KF269" s="672"/>
      <c r="KG269" s="672"/>
      <c r="KH269" s="672"/>
      <c r="KI269" s="672"/>
      <c r="KJ269" s="672"/>
      <c r="KK269" s="672"/>
      <c r="KL269" s="672"/>
      <c r="KM269" s="672"/>
      <c r="KN269" s="672"/>
      <c r="KO269" s="672"/>
      <c r="KP269" s="672"/>
      <c r="KQ269" s="672"/>
      <c r="KR269" s="672"/>
      <c r="KS269" s="672"/>
      <c r="KT269" s="672"/>
      <c r="KU269" s="672"/>
      <c r="KV269" s="672"/>
      <c r="KW269" s="672"/>
      <c r="KX269" s="672"/>
      <c r="KY269" s="672"/>
      <c r="KZ269" s="672"/>
      <c r="LA269" s="672"/>
      <c r="LB269" s="672"/>
      <c r="LC269" s="672"/>
      <c r="LD269" s="672"/>
      <c r="LE269" s="672"/>
      <c r="LF269" s="672"/>
      <c r="LG269" s="672"/>
      <c r="LH269" s="672"/>
      <c r="LI269" s="672"/>
      <c r="LJ269" s="672"/>
      <c r="LK269" s="672"/>
      <c r="LL269" s="672"/>
      <c r="LM269" s="672"/>
      <c r="LN269" s="672"/>
      <c r="LO269" s="672"/>
      <c r="LP269" s="672"/>
      <c r="LQ269" s="672"/>
      <c r="LR269" s="672"/>
      <c r="LS269" s="672"/>
      <c r="LT269" s="672"/>
      <c r="LU269" s="672"/>
      <c r="LV269" s="672"/>
      <c r="LW269" s="672"/>
      <c r="LX269" s="672"/>
      <c r="LY269" s="672"/>
      <c r="LZ269" s="672"/>
      <c r="MA269" s="672"/>
      <c r="MB269" s="672"/>
      <c r="MC269" s="672"/>
      <c r="MD269" s="672"/>
      <c r="ME269" s="672"/>
      <c r="MF269" s="672"/>
      <c r="MG269" s="672"/>
      <c r="MH269" s="672"/>
      <c r="MI269" s="672"/>
      <c r="MJ269" s="672"/>
      <c r="MK269" s="672"/>
      <c r="ML269" s="672"/>
      <c r="MM269" s="672"/>
      <c r="MN269" s="672"/>
      <c r="MO269" s="672"/>
      <c r="MP269" s="672"/>
      <c r="MQ269" s="672"/>
      <c r="MR269" s="672"/>
      <c r="MS269" s="672"/>
      <c r="MT269" s="672"/>
      <c r="MU269" s="672"/>
      <c r="MV269" s="672"/>
      <c r="MW269" s="672"/>
      <c r="MX269" s="672"/>
      <c r="MY269" s="672"/>
      <c r="MZ269" s="672"/>
      <c r="NA269" s="672"/>
      <c r="NB269" s="672"/>
      <c r="NC269" s="672"/>
      <c r="ND269" s="672"/>
      <c r="NE269" s="672"/>
      <c r="NF269" s="672"/>
      <c r="NG269" s="672"/>
      <c r="NH269" s="672"/>
      <c r="NI269" s="672"/>
      <c r="NJ269" s="672"/>
      <c r="NK269" s="672"/>
      <c r="NL269" s="672"/>
      <c r="NM269" s="672"/>
      <c r="NN269" s="672"/>
      <c r="NO269" s="672"/>
      <c r="NP269" s="672"/>
      <c r="NQ269" s="672"/>
      <c r="NR269" s="672"/>
      <c r="NS269" s="672"/>
      <c r="NT269" s="672"/>
      <c r="NU269" s="672"/>
      <c r="NV269" s="672"/>
      <c r="NW269" s="672"/>
      <c r="NX269" s="672"/>
      <c r="NY269" s="672"/>
      <c r="NZ269" s="672"/>
      <c r="OA269" s="672"/>
      <c r="OB269" s="672"/>
      <c r="OC269" s="672"/>
      <c r="OD269" s="672"/>
      <c r="OE269" s="672"/>
      <c r="OF269" s="672"/>
      <c r="OG269" s="672"/>
      <c r="OH269" s="672"/>
      <c r="OI269" s="672"/>
      <c r="OJ269" s="672"/>
      <c r="OK269" s="672"/>
      <c r="OL269" s="672"/>
      <c r="OM269" s="672"/>
      <c r="ON269" s="672"/>
      <c r="OO269" s="672"/>
      <c r="OP269" s="672"/>
      <c r="OQ269" s="672"/>
      <c r="OR269" s="672"/>
      <c r="OS269" s="672"/>
      <c r="OT269" s="672"/>
      <c r="OU269" s="672"/>
      <c r="OV269" s="672"/>
      <c r="OW269" s="672"/>
      <c r="OX269" s="672"/>
      <c r="OY269" s="672"/>
      <c r="OZ269" s="672"/>
      <c r="PA269" s="672"/>
      <c r="PB269" s="672"/>
      <c r="PC269" s="672"/>
      <c r="PD269" s="672"/>
      <c r="PE269" s="672"/>
      <c r="PF269" s="672"/>
      <c r="PG269" s="672"/>
      <c r="PH269" s="672"/>
      <c r="PI269" s="672"/>
      <c r="PJ269" s="672"/>
      <c r="PK269" s="672"/>
      <c r="PL269" s="672"/>
      <c r="PM269" s="672"/>
      <c r="PN269" s="672"/>
      <c r="PO269" s="672"/>
      <c r="PP269" s="672"/>
      <c r="PQ269" s="672"/>
      <c r="PR269" s="672"/>
      <c r="PS269" s="672"/>
      <c r="PT269" s="672"/>
      <c r="PU269" s="672"/>
      <c r="PV269" s="672"/>
      <c r="PW269" s="672"/>
      <c r="PX269" s="672"/>
      <c r="PY269" s="672"/>
      <c r="PZ269" s="672"/>
      <c r="QA269" s="672"/>
      <c r="QB269" s="672"/>
      <c r="QC269" s="672"/>
      <c r="QD269" s="672"/>
      <c r="QE269" s="672"/>
      <c r="QF269" s="672"/>
      <c r="QG269" s="672"/>
      <c r="QH269" s="672"/>
      <c r="QI269" s="672"/>
      <c r="QJ269" s="672"/>
      <c r="QK269" s="672"/>
      <c r="QL269" s="672"/>
      <c r="QM269" s="672"/>
      <c r="QN269" s="672"/>
      <c r="QO269" s="672"/>
      <c r="QP269" s="672"/>
      <c r="QQ269" s="672"/>
      <c r="QR269" s="672"/>
      <c r="QS269" s="672"/>
      <c r="QT269" s="672"/>
      <c r="QU269" s="672"/>
      <c r="QV269" s="672"/>
      <c r="QW269" s="672"/>
      <c r="QX269" s="672"/>
      <c r="QY269" s="672"/>
      <c r="QZ269" s="672"/>
      <c r="RA269" s="672"/>
      <c r="RB269" s="672"/>
      <c r="RC269" s="672"/>
      <c r="RD269" s="672"/>
      <c r="RE269" s="672"/>
      <c r="RF269" s="672"/>
      <c r="RG269" s="672"/>
      <c r="RH269" s="672"/>
      <c r="RI269" s="672"/>
      <c r="RJ269" s="672"/>
      <c r="RK269" s="672"/>
      <c r="RL269" s="672"/>
      <c r="RM269" s="672"/>
      <c r="RN269" s="672"/>
      <c r="RO269" s="672"/>
      <c r="RP269" s="672"/>
      <c r="RQ269" s="672"/>
      <c r="RR269" s="672"/>
      <c r="RS269" s="672"/>
      <c r="RT269" s="672"/>
      <c r="RU269" s="672"/>
      <c r="RV269" s="672"/>
      <c r="RW269" s="672"/>
      <c r="RX269" s="672"/>
      <c r="RY269" s="672"/>
      <c r="RZ269" s="672"/>
      <c r="SA269" s="672"/>
      <c r="SB269" s="672"/>
      <c r="SC269" s="672"/>
      <c r="SD269" s="672"/>
      <c r="SE269" s="672"/>
      <c r="SF269" s="672"/>
      <c r="SG269" s="672"/>
      <c r="SH269" s="672"/>
      <c r="SI269" s="672"/>
      <c r="SJ269" s="672"/>
      <c r="SK269" s="672"/>
      <c r="SL269" s="672"/>
      <c r="SM269" s="672"/>
      <c r="SN269" s="672"/>
      <c r="SO269" s="672"/>
      <c r="SP269" s="672"/>
      <c r="SQ269" s="672"/>
      <c r="SR269" s="672"/>
      <c r="SS269" s="672"/>
      <c r="ST269" s="672"/>
      <c r="SU269" s="672"/>
      <c r="SV269" s="672"/>
      <c r="SW269" s="672"/>
      <c r="SX269" s="672"/>
      <c r="SY269" s="672"/>
      <c r="SZ269" s="672"/>
      <c r="TA269" s="672"/>
      <c r="TB269" s="672"/>
      <c r="TC269" s="672"/>
      <c r="TD269" s="672"/>
      <c r="TE269" s="672"/>
      <c r="TF269" s="672"/>
      <c r="TG269" s="672"/>
      <c r="TH269" s="672"/>
      <c r="TI269" s="672"/>
      <c r="TJ269" s="672"/>
      <c r="TK269" s="672"/>
      <c r="TL269" s="672"/>
      <c r="TM269" s="672"/>
      <c r="TN269" s="672"/>
      <c r="TO269" s="672"/>
      <c r="TP269" s="672"/>
      <c r="TQ269" s="672"/>
      <c r="TR269" s="672"/>
      <c r="TS269" s="672"/>
      <c r="TT269" s="672"/>
      <c r="TU269" s="672"/>
      <c r="TV269" s="672"/>
      <c r="TW269" s="672"/>
      <c r="TX269" s="672"/>
      <c r="TY269" s="672"/>
      <c r="TZ269" s="672"/>
      <c r="UA269" s="672"/>
      <c r="UB269" s="672"/>
      <c r="UC269" s="672"/>
      <c r="UD269" s="672"/>
      <c r="UE269" s="672"/>
      <c r="UF269" s="672"/>
      <c r="UG269" s="672"/>
      <c r="UH269" s="672"/>
      <c r="UI269" s="672"/>
      <c r="UJ269" s="672"/>
      <c r="UK269" s="672"/>
      <c r="UL269" s="672"/>
      <c r="UM269" s="672"/>
      <c r="UN269" s="672"/>
      <c r="UO269" s="672"/>
      <c r="UP269" s="672"/>
      <c r="UQ269" s="672"/>
      <c r="UR269" s="672"/>
      <c r="US269" s="672"/>
      <c r="UT269" s="672"/>
      <c r="UU269" s="672"/>
      <c r="UV269" s="672"/>
      <c r="UW269" s="672"/>
      <c r="UX269" s="672"/>
      <c r="UY269" s="672"/>
      <c r="UZ269" s="672"/>
      <c r="VA269" s="672"/>
      <c r="VB269" s="672"/>
      <c r="VC269" s="672"/>
      <c r="VD269" s="672"/>
      <c r="VE269" s="672"/>
      <c r="VF269" s="672"/>
      <c r="VG269" s="672"/>
      <c r="VH269" s="672"/>
      <c r="VI269" s="672"/>
      <c r="VJ269" s="672"/>
      <c r="VK269" s="672"/>
      <c r="VL269" s="672"/>
      <c r="VM269" s="672"/>
      <c r="VN269" s="672"/>
      <c r="VO269" s="672"/>
      <c r="VP269" s="672"/>
      <c r="VQ269" s="672"/>
      <c r="VR269" s="672"/>
      <c r="VS269" s="672"/>
      <c r="VT269" s="672"/>
      <c r="VU269" s="672"/>
      <c r="VV269" s="672"/>
      <c r="VW269" s="672"/>
      <c r="VX269" s="672"/>
      <c r="VY269" s="672"/>
      <c r="VZ269" s="672"/>
      <c r="WA269" s="672"/>
      <c r="WB269" s="672"/>
      <c r="WC269" s="672"/>
      <c r="WD269" s="672"/>
      <c r="WE269" s="672"/>
      <c r="WF269" s="672"/>
      <c r="WG269" s="672"/>
      <c r="WH269" s="672"/>
      <c r="WI269" s="672"/>
      <c r="WJ269" s="672"/>
      <c r="WK269" s="672"/>
      <c r="WL269" s="672"/>
      <c r="WM269" s="672"/>
      <c r="WN269" s="672"/>
      <c r="WO269" s="672"/>
      <c r="WP269" s="672"/>
      <c r="WQ269" s="672"/>
      <c r="WR269" s="672"/>
      <c r="WS269" s="672"/>
      <c r="WT269" s="672"/>
      <c r="WU269" s="672"/>
      <c r="WV269" s="672"/>
      <c r="WW269" s="672"/>
      <c r="WX269" s="672"/>
      <c r="WY269" s="672"/>
      <c r="WZ269" s="672"/>
      <c r="XA269" s="672"/>
      <c r="XB269" s="672"/>
      <c r="XC269" s="672"/>
      <c r="XD269" s="672"/>
      <c r="XE269" s="672"/>
      <c r="XF269" s="672"/>
      <c r="XG269" s="672"/>
      <c r="XH269" s="672"/>
      <c r="XI269" s="672"/>
      <c r="XJ269" s="672"/>
      <c r="XK269" s="672"/>
      <c r="XL269" s="672"/>
      <c r="XM269" s="672"/>
      <c r="XN269" s="672"/>
      <c r="XO269" s="672"/>
      <c r="XP269" s="672"/>
      <c r="XQ269" s="672"/>
      <c r="XR269" s="672"/>
      <c r="XS269" s="672"/>
      <c r="XT269" s="672"/>
      <c r="XU269" s="672"/>
      <c r="XV269" s="672"/>
      <c r="XW269" s="672"/>
      <c r="XX269" s="672"/>
      <c r="XY269" s="672"/>
      <c r="XZ269" s="672"/>
      <c r="YA269" s="672"/>
      <c r="YB269" s="672"/>
      <c r="YC269" s="672"/>
      <c r="YD269" s="672"/>
      <c r="YE269" s="672"/>
      <c r="YF269" s="672"/>
      <c r="YG269" s="672"/>
      <c r="YH269" s="672"/>
      <c r="YI269" s="672"/>
      <c r="YJ269" s="672"/>
      <c r="YK269" s="672"/>
      <c r="YL269" s="672"/>
      <c r="YM269" s="672"/>
      <c r="YN269" s="672"/>
      <c r="YO269" s="672"/>
      <c r="YP269" s="672"/>
      <c r="YQ269" s="672"/>
      <c r="YR269" s="672"/>
      <c r="YS269" s="672"/>
      <c r="YT269" s="672"/>
      <c r="YU269" s="672"/>
      <c r="YV269" s="672"/>
      <c r="YW269" s="672"/>
      <c r="YX269" s="672"/>
      <c r="YY269" s="672"/>
      <c r="YZ269" s="672"/>
      <c r="ZA269" s="672"/>
      <c r="ZB269" s="672"/>
      <c r="ZC269" s="672"/>
      <c r="ZD269" s="672"/>
      <c r="ZE269" s="672"/>
      <c r="ZF269" s="672"/>
      <c r="ZG269" s="672"/>
      <c r="ZH269" s="672"/>
      <c r="ZI269" s="672"/>
      <c r="ZJ269" s="672"/>
      <c r="ZK269" s="672"/>
      <c r="ZL269" s="672"/>
      <c r="ZM269" s="672"/>
      <c r="ZN269" s="672"/>
      <c r="ZO269" s="672"/>
      <c r="ZP269" s="672"/>
      <c r="ZQ269" s="672"/>
      <c r="ZR269" s="672"/>
      <c r="ZS269" s="672"/>
      <c r="ZT269" s="672"/>
      <c r="ZU269" s="672"/>
      <c r="ZV269" s="672"/>
      <c r="ZW269" s="672"/>
      <c r="ZX269" s="672"/>
      <c r="ZY269" s="672"/>
      <c r="ZZ269" s="672"/>
      <c r="AAA269" s="672"/>
      <c r="AAB269" s="672"/>
      <c r="AAC269" s="672"/>
      <c r="AAD269" s="672"/>
      <c r="AAE269" s="672"/>
      <c r="AAF269" s="672"/>
      <c r="AAG269" s="672"/>
      <c r="AAH269" s="672"/>
      <c r="AAI269" s="672"/>
      <c r="AAJ269" s="672"/>
      <c r="AAK269" s="672"/>
      <c r="AAL269" s="672"/>
      <c r="AAM269" s="672"/>
      <c r="AAN269" s="672"/>
      <c r="AAO269" s="672"/>
      <c r="AAP269" s="672"/>
      <c r="AAQ269" s="672"/>
      <c r="AAR269" s="672"/>
      <c r="AAS269" s="672"/>
      <c r="AAT269" s="672"/>
      <c r="AAU269" s="672"/>
      <c r="AAV269" s="672"/>
      <c r="AAW269" s="672"/>
      <c r="AAX269" s="672"/>
      <c r="AAY269" s="672"/>
      <c r="AAZ269" s="672"/>
      <c r="ABA269" s="672"/>
      <c r="ABB269" s="672"/>
      <c r="ABC269" s="672"/>
      <c r="ABD269" s="672"/>
      <c r="ABE269" s="672"/>
      <c r="ABF269" s="672"/>
      <c r="ABG269" s="672"/>
      <c r="ABH269" s="672"/>
      <c r="ABI269" s="672"/>
      <c r="ABJ269" s="672"/>
      <c r="ABK269" s="672"/>
      <c r="ABL269" s="672"/>
      <c r="ABM269" s="672"/>
      <c r="ABN269" s="672"/>
      <c r="ABO269" s="672"/>
      <c r="ABP269" s="672"/>
      <c r="ABQ269" s="672"/>
      <c r="ABR269" s="672"/>
      <c r="ABS269" s="672"/>
      <c r="ABT269" s="672"/>
      <c r="ABU269" s="672"/>
      <c r="ABV269" s="672"/>
      <c r="ABW269" s="672"/>
      <c r="ABX269" s="672"/>
      <c r="ABY269" s="672"/>
      <c r="ABZ269" s="672"/>
      <c r="ACA269" s="672"/>
      <c r="ACB269" s="672"/>
      <c r="ACC269" s="672"/>
      <c r="ACD269" s="672"/>
      <c r="ACE269" s="672"/>
      <c r="ACF269" s="672"/>
      <c r="ACG269" s="672"/>
      <c r="ACH269" s="672"/>
      <c r="ACI269" s="672"/>
      <c r="ACJ269" s="672"/>
      <c r="ACK269" s="672"/>
      <c r="ACL269" s="672"/>
      <c r="ACM269" s="672"/>
      <c r="ACN269" s="672"/>
      <c r="ACO269" s="672"/>
      <c r="ACP269" s="672"/>
      <c r="ACQ269" s="672"/>
      <c r="ACR269" s="672"/>
      <c r="ACS269" s="672"/>
      <c r="ACT269" s="672"/>
      <c r="ACU269" s="672"/>
      <c r="ACV269" s="672"/>
      <c r="ACW269" s="672"/>
      <c r="ACX269" s="672"/>
      <c r="ACY269" s="672"/>
      <c r="ACZ269" s="672"/>
      <c r="ADA269" s="672"/>
      <c r="ADB269" s="672"/>
      <c r="ADC269" s="672"/>
      <c r="ADD269" s="672"/>
      <c r="ADE269" s="672"/>
      <c r="ADF269" s="672"/>
      <c r="ADG269" s="672"/>
      <c r="ADH269" s="672"/>
      <c r="ADI269" s="672"/>
      <c r="ADJ269" s="672"/>
      <c r="ADK269" s="672"/>
      <c r="ADL269" s="672"/>
      <c r="ADM269" s="672"/>
      <c r="ADN269" s="672"/>
      <c r="ADO269" s="672"/>
      <c r="ADP269" s="672"/>
      <c r="ADQ269" s="672"/>
      <c r="ADR269" s="672"/>
      <c r="ADS269" s="672"/>
      <c r="ADT269" s="672"/>
      <c r="ADU269" s="672"/>
      <c r="ADV269" s="672"/>
      <c r="ADW269" s="672"/>
      <c r="ADX269" s="672"/>
      <c r="ADY269" s="672"/>
      <c r="ADZ269" s="672"/>
      <c r="AEA269" s="672"/>
      <c r="AEB269" s="672"/>
      <c r="AEC269" s="672"/>
      <c r="AED269" s="672"/>
      <c r="AEE269" s="672"/>
      <c r="AEF269" s="672"/>
      <c r="AEG269" s="672"/>
      <c r="AEH269" s="672"/>
      <c r="AEI269" s="672"/>
      <c r="AEJ269" s="672"/>
      <c r="AEK269" s="672"/>
      <c r="AEL269" s="672"/>
      <c r="AEM269" s="672"/>
      <c r="AEN269" s="672"/>
      <c r="AEO269" s="672"/>
      <c r="AEP269" s="672"/>
      <c r="AEQ269" s="672"/>
      <c r="AER269" s="672"/>
      <c r="AES269" s="672"/>
      <c r="AET269" s="672"/>
      <c r="AEU269" s="672"/>
      <c r="AEV269" s="672"/>
      <c r="AEW269" s="672"/>
      <c r="AEX269" s="672"/>
      <c r="AEY269" s="672"/>
      <c r="AEZ269" s="672"/>
      <c r="AFA269" s="672"/>
      <c r="AFB269" s="672"/>
      <c r="AFC269" s="672"/>
      <c r="AFD269" s="672"/>
      <c r="AFE269" s="672"/>
      <c r="AFF269" s="672"/>
      <c r="AFG269" s="672"/>
      <c r="AFH269" s="672"/>
      <c r="AFI269" s="672"/>
      <c r="AFJ269" s="672"/>
      <c r="AFK269" s="672"/>
      <c r="AFL269" s="672"/>
      <c r="AFM269" s="672"/>
      <c r="AFN269" s="672"/>
      <c r="AFO269" s="672"/>
      <c r="AFP269" s="672"/>
      <c r="AFQ269" s="672"/>
      <c r="AFR269" s="672"/>
      <c r="AFS269" s="672"/>
      <c r="AFT269" s="672"/>
      <c r="AFU269" s="672"/>
      <c r="AFV269" s="672"/>
      <c r="AFW269" s="672"/>
      <c r="AFX269" s="672"/>
      <c r="AFY269" s="672"/>
      <c r="AFZ269" s="672"/>
      <c r="AGA269" s="672"/>
      <c r="AGB269" s="672"/>
      <c r="AGC269" s="672"/>
      <c r="AGD269" s="672"/>
      <c r="AGE269" s="672"/>
      <c r="AGF269" s="672"/>
      <c r="AGG269" s="672"/>
      <c r="AGH269" s="672"/>
      <c r="AGI269" s="672"/>
      <c r="AGJ269" s="672"/>
      <c r="AGK269" s="672"/>
      <c r="AGL269" s="672"/>
      <c r="AGM269" s="672"/>
      <c r="AGN269" s="672"/>
      <c r="AGO269" s="672"/>
      <c r="AGP269" s="672"/>
      <c r="AGQ269" s="672"/>
      <c r="AGR269" s="672"/>
      <c r="AGS269" s="672"/>
      <c r="AGT269" s="672"/>
      <c r="AGU269" s="672"/>
      <c r="AGV269" s="672"/>
      <c r="AGW269" s="672"/>
      <c r="AGX269" s="672"/>
      <c r="AGY269" s="672"/>
      <c r="AGZ269" s="672"/>
      <c r="AHA269" s="672"/>
      <c r="AHB269" s="672"/>
      <c r="AHC269" s="672"/>
      <c r="AHD269" s="672"/>
      <c r="AHE269" s="672"/>
      <c r="AHF269" s="672"/>
      <c r="AHG269" s="672"/>
      <c r="AHH269" s="672"/>
      <c r="AHI269" s="672"/>
      <c r="AHJ269" s="672"/>
      <c r="AHK269" s="672"/>
      <c r="AHL269" s="672"/>
      <c r="AHM269" s="672"/>
      <c r="AHN269" s="672"/>
      <c r="AHO269" s="672"/>
      <c r="AHP269" s="672"/>
      <c r="AHQ269" s="672"/>
      <c r="AHR269" s="672"/>
      <c r="AHS269" s="672"/>
      <c r="AHT269" s="672"/>
      <c r="AHU269" s="672"/>
      <c r="AHV269" s="672"/>
      <c r="AHW269" s="672"/>
      <c r="AHX269" s="672"/>
      <c r="AHY269" s="672"/>
      <c r="AHZ269" s="672"/>
      <c r="AIA269" s="672"/>
      <c r="AIB269" s="672"/>
      <c r="AIC269" s="672"/>
      <c r="AID269" s="672"/>
      <c r="AIE269" s="672"/>
      <c r="AIF269" s="672"/>
      <c r="AIG269" s="672"/>
      <c r="AIH269" s="672"/>
      <c r="AII269" s="672"/>
      <c r="AIJ269" s="672"/>
      <c r="AIK269" s="672"/>
      <c r="AIL269" s="672"/>
      <c r="AIM269" s="672"/>
      <c r="AIN269" s="672"/>
      <c r="AIO269" s="672"/>
      <c r="AIP269" s="672"/>
      <c r="AIQ269" s="672"/>
      <c r="AIR269" s="672"/>
      <c r="AIS269" s="672"/>
      <c r="AIT269" s="672"/>
      <c r="AIU269" s="672"/>
      <c r="AIV269" s="672"/>
      <c r="AIW269" s="672"/>
      <c r="AIX269" s="672"/>
      <c r="AIY269" s="672"/>
      <c r="AIZ269" s="672"/>
      <c r="AJA269" s="672"/>
      <c r="AJB269" s="672"/>
      <c r="AJC269" s="672"/>
      <c r="AJD269" s="672"/>
      <c r="AJE269" s="672"/>
      <c r="AJF269" s="672"/>
      <c r="AJG269" s="672"/>
      <c r="AJH269" s="672"/>
      <c r="AJI269" s="672"/>
      <c r="AJJ269" s="672"/>
      <c r="AJK269" s="672"/>
      <c r="AJL269" s="672"/>
      <c r="AJM269" s="672"/>
      <c r="AJN269" s="672"/>
      <c r="AJO269" s="672"/>
      <c r="AJP269" s="672"/>
      <c r="AJQ269" s="672"/>
      <c r="AJR269" s="672"/>
      <c r="AJS269" s="672"/>
      <c r="AJT269" s="672"/>
      <c r="AJU269" s="672"/>
      <c r="AJV269" s="672"/>
      <c r="AJW269" s="672"/>
      <c r="AJX269" s="672"/>
      <c r="AJY269" s="672"/>
      <c r="AJZ269" s="672"/>
      <c r="AKA269" s="672"/>
      <c r="AKB269" s="672"/>
      <c r="AKC269" s="672"/>
      <c r="AKD269" s="672"/>
      <c r="AKE269" s="672"/>
      <c r="AKF269" s="672"/>
      <c r="AKG269" s="672"/>
      <c r="AKH269" s="672"/>
      <c r="AKI269" s="672"/>
      <c r="AKJ269" s="672"/>
      <c r="AKK269" s="672"/>
      <c r="AKL269" s="672"/>
      <c r="AKM269" s="672"/>
      <c r="AKN269" s="672"/>
      <c r="AKO269" s="672"/>
      <c r="AKP269" s="672"/>
      <c r="AKQ269" s="672"/>
      <c r="AKR269" s="672"/>
      <c r="AKS269" s="672"/>
      <c r="AKT269" s="672"/>
      <c r="AKU269" s="672"/>
      <c r="AKV269" s="672"/>
      <c r="AKW269" s="672"/>
      <c r="AKX269" s="672"/>
      <c r="AKY269" s="672"/>
      <c r="AKZ269" s="672"/>
      <c r="ALA269" s="672"/>
      <c r="ALB269" s="672"/>
      <c r="ALC269" s="672"/>
      <c r="ALD269" s="672"/>
      <c r="ALE269" s="672"/>
      <c r="ALF269" s="672"/>
      <c r="ALG269" s="672"/>
      <c r="ALH269" s="672"/>
      <c r="ALI269" s="672"/>
      <c r="ALJ269" s="672"/>
      <c r="ALK269" s="672"/>
      <c r="ALL269" s="672"/>
      <c r="ALM269" s="672"/>
      <c r="ALN269" s="672"/>
      <c r="ALO269" s="672"/>
      <c r="ALP269" s="672"/>
      <c r="ALQ269" s="672"/>
      <c r="ALR269" s="672"/>
      <c r="ALS269" s="672"/>
      <c r="ALT269" s="672"/>
      <c r="ALU269" s="672"/>
      <c r="ALV269" s="672"/>
      <c r="ALW269" s="672"/>
      <c r="ALX269" s="672"/>
      <c r="ALY269" s="672"/>
      <c r="ALZ269" s="672"/>
      <c r="AMA269" s="672"/>
      <c r="AMB269" s="672"/>
      <c r="AMC269" s="672"/>
      <c r="AMD269" s="672"/>
      <c r="AME269" s="672"/>
      <c r="AMF269" s="672"/>
      <c r="AMG269" s="672"/>
      <c r="AMH269" s="672"/>
      <c r="AMI269" s="672"/>
      <c r="AMJ269" s="672"/>
      <c r="AMK269" s="672"/>
      <c r="AML269" s="672"/>
      <c r="AMM269" s="672"/>
      <c r="AMN269" s="672"/>
      <c r="AMO269" s="672"/>
      <c r="AMP269" s="672"/>
      <c r="AMQ269" s="672"/>
      <c r="AMR269" s="672"/>
      <c r="AMS269" s="672"/>
      <c r="AMT269" s="672"/>
      <c r="AMU269" s="672"/>
      <c r="AMV269" s="672"/>
      <c r="AMW269" s="672"/>
      <c r="AMX269" s="672"/>
      <c r="AMY269" s="672"/>
      <c r="AMZ269" s="672"/>
      <c r="ANA269" s="672"/>
      <c r="ANB269" s="672"/>
      <c r="ANC269" s="672"/>
      <c r="AND269" s="672"/>
      <c r="ANE269" s="672"/>
      <c r="ANF269" s="672"/>
      <c r="ANG269" s="672"/>
      <c r="ANH269" s="672"/>
      <c r="ANI269" s="672"/>
      <c r="ANJ269" s="672"/>
      <c r="ANK269" s="672"/>
      <c r="ANL269" s="672"/>
      <c r="ANM269" s="672"/>
      <c r="ANN269" s="672"/>
      <c r="ANO269" s="672"/>
      <c r="ANP269" s="672"/>
      <c r="ANQ269" s="672"/>
      <c r="ANR269" s="672"/>
      <c r="ANS269" s="672"/>
      <c r="ANT269" s="672"/>
      <c r="ANU269" s="672"/>
      <c r="ANV269" s="672"/>
      <c r="ANW269" s="672"/>
      <c r="ANX269" s="672"/>
      <c r="ANY269" s="672"/>
      <c r="ANZ269" s="672"/>
      <c r="AOA269" s="672"/>
      <c r="AOB269" s="672"/>
      <c r="AOC269" s="672"/>
      <c r="AOD269" s="672"/>
      <c r="AOE269" s="672"/>
      <c r="AOF269" s="672"/>
      <c r="AOG269" s="672"/>
      <c r="AOH269" s="672"/>
      <c r="AOI269" s="672"/>
      <c r="AOJ269" s="672"/>
      <c r="AOK269" s="672"/>
      <c r="AOL269" s="672"/>
      <c r="AOM269" s="672"/>
      <c r="AON269" s="672"/>
      <c r="AOO269" s="672"/>
      <c r="AOP269" s="672"/>
      <c r="AOQ269" s="672"/>
      <c r="AOR269" s="672"/>
      <c r="AOS269" s="672"/>
      <c r="AOT269" s="672"/>
      <c r="AOU269" s="672"/>
      <c r="AOV269" s="672"/>
      <c r="AOW269" s="672"/>
      <c r="AOX269" s="672"/>
      <c r="AOY269" s="672"/>
      <c r="AOZ269" s="672"/>
      <c r="APA269" s="672"/>
      <c r="APB269" s="672"/>
      <c r="APC269" s="672"/>
      <c r="APD269" s="672"/>
      <c r="APE269" s="672"/>
      <c r="APF269" s="672"/>
      <c r="APG269" s="672"/>
      <c r="APH269" s="672"/>
      <c r="API269" s="672"/>
      <c r="APJ269" s="672"/>
      <c r="APK269" s="672"/>
      <c r="APL269" s="672"/>
      <c r="APM269" s="672"/>
      <c r="APN269" s="672"/>
      <c r="APO269" s="672"/>
      <c r="APP269" s="672"/>
      <c r="APQ269" s="672"/>
      <c r="APR269" s="672"/>
      <c r="APS269" s="672"/>
      <c r="APT269" s="672"/>
      <c r="APU269" s="672"/>
      <c r="APV269" s="672"/>
      <c r="APW269" s="672"/>
      <c r="APX269" s="672"/>
      <c r="APY269" s="672"/>
      <c r="APZ269" s="672"/>
      <c r="AQA269" s="672"/>
      <c r="AQB269" s="672"/>
      <c r="AQC269" s="672"/>
      <c r="AQD269" s="672"/>
      <c r="AQE269" s="672"/>
      <c r="AQF269" s="672"/>
      <c r="AQG269" s="672"/>
      <c r="AQH269" s="672"/>
      <c r="AQI269" s="672"/>
      <c r="AQJ269" s="672"/>
      <c r="AQK269" s="672"/>
      <c r="AQL269" s="672"/>
      <c r="AQM269" s="672"/>
      <c r="AQN269" s="672"/>
      <c r="AQO269" s="672"/>
      <c r="AQP269" s="672"/>
      <c r="AQQ269" s="672"/>
      <c r="AQR269" s="672"/>
      <c r="AQS269" s="672"/>
      <c r="AQT269" s="672"/>
      <c r="AQU269" s="672"/>
      <c r="AQV269" s="672"/>
      <c r="AQW269" s="672"/>
      <c r="AQX269" s="672"/>
      <c r="AQY269" s="672"/>
      <c r="AQZ269" s="672"/>
      <c r="ARA269" s="672"/>
      <c r="ARB269" s="672"/>
      <c r="ARC269" s="672"/>
      <c r="ARD269" s="672"/>
      <c r="ARE269" s="672"/>
      <c r="ARF269" s="672"/>
      <c r="ARG269" s="672"/>
      <c r="ARH269" s="672"/>
      <c r="ARI269" s="672"/>
      <c r="ARJ269" s="672"/>
      <c r="ARK269" s="672"/>
      <c r="ARL269" s="672"/>
      <c r="ARM269" s="672"/>
      <c r="ARN269" s="672"/>
      <c r="ARO269" s="672"/>
      <c r="ARP269" s="672"/>
      <c r="ARQ269" s="672"/>
      <c r="ARR269" s="672"/>
      <c r="ARS269" s="672"/>
      <c r="ART269" s="672"/>
      <c r="ARU269" s="672"/>
      <c r="ARV269" s="672"/>
      <c r="ARW269" s="672"/>
      <c r="ARX269" s="672"/>
      <c r="ARY269" s="672"/>
      <c r="ARZ269" s="672"/>
      <c r="ASA269" s="672"/>
      <c r="ASB269" s="672"/>
      <c r="ASC269" s="672"/>
      <c r="ASD269" s="672"/>
      <c r="ASE269" s="672"/>
      <c r="ASF269" s="672"/>
      <c r="ASG269" s="672"/>
      <c r="ASH269" s="672"/>
      <c r="ASI269" s="672"/>
      <c r="ASJ269" s="672"/>
      <c r="ASK269" s="672"/>
      <c r="ASL269" s="672"/>
      <c r="ASM269" s="672"/>
      <c r="ASN269" s="672"/>
      <c r="ASO269" s="672"/>
      <c r="ASP269" s="672"/>
      <c r="ASQ269" s="672"/>
      <c r="ASR269" s="672"/>
      <c r="ASS269" s="672"/>
      <c r="AST269" s="672"/>
      <c r="ASU269" s="672"/>
      <c r="ASV269" s="672"/>
      <c r="ASW269" s="672"/>
      <c r="ASX269" s="672"/>
      <c r="ASY269" s="672"/>
      <c r="ASZ269" s="672"/>
      <c r="ATA269" s="672"/>
      <c r="ATB269" s="672"/>
      <c r="ATC269" s="672"/>
      <c r="ATD269" s="672"/>
      <c r="ATE269" s="672"/>
      <c r="ATF269" s="672"/>
      <c r="ATG269" s="672"/>
      <c r="ATH269" s="672"/>
      <c r="ATI269" s="672"/>
      <c r="ATJ269" s="672"/>
      <c r="ATK269" s="672"/>
      <c r="ATL269" s="672"/>
      <c r="ATM269" s="672"/>
      <c r="ATN269" s="672"/>
      <c r="ATO269" s="672"/>
      <c r="ATP269" s="672"/>
      <c r="ATQ269" s="672"/>
      <c r="ATR269" s="672"/>
      <c r="ATS269" s="672"/>
      <c r="ATT269" s="672"/>
      <c r="ATU269" s="672"/>
      <c r="ATV269" s="672"/>
      <c r="ATW269" s="672"/>
      <c r="ATX269" s="672"/>
      <c r="ATY269" s="672"/>
      <c r="ATZ269" s="672"/>
      <c r="AUA269" s="672"/>
      <c r="AUB269" s="672"/>
      <c r="AUC269" s="672"/>
      <c r="AUD269" s="672"/>
      <c r="AUE269" s="672"/>
      <c r="AUF269" s="672"/>
      <c r="AUG269" s="672"/>
      <c r="AUH269" s="672"/>
      <c r="AUI269" s="672"/>
      <c r="AUJ269" s="672"/>
      <c r="AUK269" s="672"/>
      <c r="AUL269" s="672"/>
      <c r="AUM269" s="672"/>
      <c r="AUN269" s="672"/>
      <c r="AUO269" s="672"/>
      <c r="AUP269" s="672"/>
      <c r="AUQ269" s="672"/>
      <c r="AUR269" s="672"/>
      <c r="AUS269" s="672"/>
      <c r="AUT269" s="672"/>
      <c r="AUU269" s="672"/>
      <c r="AUV269" s="672"/>
      <c r="AUW269" s="672"/>
      <c r="AUX269" s="672"/>
      <c r="AUY269" s="672"/>
      <c r="AUZ269" s="672"/>
      <c r="AVA269" s="672"/>
      <c r="AVB269" s="672"/>
      <c r="AVC269" s="672"/>
      <c r="AVD269" s="672"/>
      <c r="AVE269" s="672"/>
      <c r="AVF269" s="672"/>
      <c r="AVG269" s="672"/>
      <c r="AVH269" s="672"/>
      <c r="AVI269" s="672"/>
      <c r="AVJ269" s="672"/>
      <c r="AVK269" s="672"/>
      <c r="AVL269" s="672"/>
      <c r="AVM269" s="672"/>
      <c r="AVN269" s="672"/>
      <c r="AVO269" s="672"/>
      <c r="AVP269" s="672"/>
      <c r="AVQ269" s="672"/>
      <c r="AVR269" s="672"/>
      <c r="AVS269" s="672"/>
      <c r="AVT269" s="672"/>
      <c r="AVU269" s="672"/>
      <c r="AVV269" s="672"/>
      <c r="AVW269" s="672"/>
      <c r="AVX269" s="672"/>
      <c r="AVY269" s="672"/>
      <c r="AVZ269" s="672"/>
      <c r="AWA269" s="672"/>
      <c r="AWB269" s="672"/>
      <c r="AWC269" s="672"/>
      <c r="AWD269" s="672"/>
      <c r="AWE269" s="672"/>
      <c r="AWF269" s="672"/>
      <c r="AWG269" s="672"/>
      <c r="AWH269" s="672"/>
      <c r="AWI269" s="672"/>
      <c r="AWJ269" s="672"/>
      <c r="AWK269" s="672"/>
      <c r="AWL269" s="672"/>
      <c r="AWM269" s="672"/>
      <c r="AWN269" s="672"/>
      <c r="AWO269" s="672"/>
      <c r="AWP269" s="672"/>
      <c r="AWQ269" s="672"/>
      <c r="AWR269" s="672"/>
      <c r="AWS269" s="672"/>
      <c r="AWT269" s="672"/>
      <c r="AWU269" s="672"/>
      <c r="AWV269" s="672"/>
      <c r="AWW269" s="672"/>
      <c r="AWX269" s="672"/>
      <c r="AWY269" s="672"/>
      <c r="AWZ269" s="672"/>
      <c r="AXA269" s="672"/>
      <c r="AXB269" s="672"/>
      <c r="AXC269" s="672"/>
      <c r="AXD269" s="672"/>
      <c r="AXE269" s="672"/>
      <c r="AXF269" s="672"/>
      <c r="AXG269" s="672"/>
      <c r="AXH269" s="672"/>
      <c r="AXI269" s="672"/>
      <c r="AXJ269" s="672"/>
      <c r="AXK269" s="672"/>
      <c r="AXL269" s="672"/>
      <c r="AXM269" s="672"/>
      <c r="AXN269" s="672"/>
      <c r="AXO269" s="672"/>
      <c r="AXP269" s="672"/>
      <c r="AXQ269" s="672"/>
      <c r="AXR269" s="672"/>
      <c r="AXS269" s="672"/>
      <c r="AXT269" s="672"/>
      <c r="AXU269" s="672"/>
      <c r="AXV269" s="672"/>
      <c r="AXW269" s="672"/>
      <c r="AXX269" s="672"/>
      <c r="AXY269" s="672"/>
      <c r="AXZ269" s="672"/>
      <c r="AYA269" s="672"/>
      <c r="AYB269" s="672"/>
      <c r="AYC269" s="672"/>
      <c r="AYD269" s="672"/>
      <c r="AYE269" s="672"/>
      <c r="AYF269" s="672"/>
      <c r="AYG269" s="672"/>
      <c r="AYH269" s="672"/>
      <c r="AYI269" s="672"/>
      <c r="AYJ269" s="672"/>
      <c r="AYK269" s="672"/>
      <c r="AYL269" s="672"/>
      <c r="AYM269" s="672"/>
      <c r="AYN269" s="672"/>
      <c r="AYO269" s="672"/>
      <c r="AYP269" s="672"/>
      <c r="AYQ269" s="672"/>
      <c r="AYR269" s="672"/>
      <c r="AYS269" s="672"/>
      <c r="AYT269" s="672"/>
      <c r="AYU269" s="672"/>
      <c r="AYV269" s="672"/>
      <c r="AYW269" s="672"/>
      <c r="AYX269" s="672"/>
      <c r="AYY269" s="672"/>
      <c r="AYZ269" s="672"/>
      <c r="AZA269" s="672"/>
      <c r="AZB269" s="672"/>
      <c r="AZC269" s="672"/>
      <c r="AZD269" s="672"/>
      <c r="AZE269" s="672"/>
      <c r="AZF269" s="672"/>
      <c r="AZG269" s="672"/>
      <c r="AZH269" s="672"/>
      <c r="AZI269" s="672"/>
      <c r="AZJ269" s="672"/>
      <c r="AZK269" s="672"/>
      <c r="AZL269" s="672"/>
      <c r="AZM269" s="672"/>
      <c r="AZN269" s="672"/>
      <c r="AZO269" s="672"/>
      <c r="AZP269" s="672"/>
      <c r="AZQ269" s="672"/>
      <c r="AZR269" s="672"/>
      <c r="AZS269" s="672"/>
      <c r="AZT269" s="672"/>
      <c r="AZU269" s="672"/>
      <c r="AZV269" s="672"/>
      <c r="AZW269" s="672"/>
      <c r="AZX269" s="672"/>
      <c r="AZY269" s="672"/>
      <c r="AZZ269" s="672"/>
      <c r="BAA269" s="672"/>
      <c r="BAB269" s="672"/>
      <c r="BAC269" s="672"/>
      <c r="BAD269" s="672"/>
      <c r="BAE269" s="672"/>
      <c r="BAF269" s="672"/>
      <c r="BAG269" s="672"/>
      <c r="BAH269" s="672"/>
      <c r="BAI269" s="672"/>
      <c r="BAJ269" s="672"/>
      <c r="BAK269" s="672"/>
      <c r="BAL269" s="672"/>
      <c r="BAM269" s="672"/>
      <c r="BAN269" s="672"/>
      <c r="BAO269" s="672"/>
      <c r="BAP269" s="672"/>
      <c r="BAQ269" s="672"/>
      <c r="BAR269" s="672"/>
      <c r="BAS269" s="672"/>
      <c r="BAT269" s="672"/>
      <c r="BAU269" s="672"/>
      <c r="BAV269" s="672"/>
      <c r="BAW269" s="672"/>
      <c r="BAX269" s="672"/>
      <c r="BAY269" s="672"/>
      <c r="BAZ269" s="672"/>
      <c r="BBA269" s="672"/>
      <c r="BBB269" s="672"/>
      <c r="BBC269" s="672"/>
      <c r="BBD269" s="672"/>
      <c r="BBE269" s="672"/>
      <c r="BBF269" s="672"/>
      <c r="BBG269" s="672"/>
      <c r="BBH269" s="672"/>
      <c r="BBI269" s="672"/>
      <c r="BBJ269" s="672"/>
      <c r="BBK269" s="672"/>
      <c r="BBL269" s="672"/>
      <c r="BBM269" s="672"/>
      <c r="BBN269" s="672"/>
      <c r="BBO269" s="672"/>
      <c r="BBP269" s="672"/>
      <c r="BBQ269" s="672"/>
      <c r="BBR269" s="672"/>
      <c r="BBS269" s="672"/>
      <c r="BBT269" s="672"/>
      <c r="BBU269" s="672"/>
      <c r="BBV269" s="672"/>
      <c r="BBW269" s="672"/>
      <c r="BBX269" s="672"/>
      <c r="BBY269" s="672"/>
      <c r="BBZ269" s="672"/>
      <c r="BCA269" s="672"/>
      <c r="BCB269" s="672"/>
      <c r="BCC269" s="672"/>
      <c r="BCD269" s="672"/>
      <c r="BCE269" s="672"/>
      <c r="BCF269" s="672"/>
      <c r="BCG269" s="672"/>
      <c r="BCH269" s="672"/>
      <c r="BCI269" s="672"/>
      <c r="BCJ269" s="672"/>
      <c r="BCK269" s="672"/>
      <c r="BCL269" s="672"/>
      <c r="BCM269" s="672"/>
      <c r="BCN269" s="672"/>
      <c r="BCO269" s="672"/>
      <c r="BCP269" s="672"/>
      <c r="BCQ269" s="672"/>
      <c r="BCR269" s="672"/>
      <c r="BCS269" s="672"/>
      <c r="BCT269" s="672"/>
      <c r="BCU269" s="672"/>
      <c r="BCV269" s="672"/>
      <c r="BCW269" s="672"/>
      <c r="BCX269" s="672"/>
      <c r="BCY269" s="672"/>
      <c r="BCZ269" s="672"/>
      <c r="BDA269" s="672"/>
      <c r="BDB269" s="672"/>
      <c r="BDC269" s="672"/>
      <c r="BDD269" s="672"/>
      <c r="BDE269" s="672"/>
      <c r="BDF269" s="672"/>
      <c r="BDG269" s="672"/>
      <c r="BDH269" s="672"/>
      <c r="BDI269" s="672"/>
      <c r="BDJ269" s="672"/>
      <c r="BDK269" s="672"/>
      <c r="BDL269" s="672"/>
      <c r="BDM269" s="672"/>
      <c r="BDN269" s="672"/>
      <c r="BDO269" s="672"/>
      <c r="BDP269" s="672"/>
      <c r="BDQ269" s="672"/>
      <c r="BDR269" s="672"/>
      <c r="BDS269" s="672"/>
      <c r="BDT269" s="672"/>
      <c r="BDU269" s="672"/>
      <c r="BDV269" s="672"/>
      <c r="BDW269" s="672"/>
      <c r="BDX269" s="672"/>
      <c r="BDY269" s="672"/>
      <c r="BDZ269" s="672"/>
      <c r="BEA269" s="672"/>
      <c r="BEB269" s="672"/>
      <c r="BEC269" s="672"/>
      <c r="BED269" s="672"/>
      <c r="BEE269" s="672"/>
      <c r="BEF269" s="672"/>
      <c r="BEG269" s="672"/>
      <c r="BEH269" s="672"/>
      <c r="BEI269" s="672"/>
      <c r="BEJ269" s="672"/>
      <c r="BEK269" s="672"/>
      <c r="BEL269" s="672"/>
      <c r="BEM269" s="672"/>
      <c r="BEN269" s="672"/>
      <c r="BEO269" s="672"/>
      <c r="BEP269" s="672"/>
      <c r="BEQ269" s="672"/>
      <c r="BER269" s="672"/>
      <c r="BES269" s="672"/>
      <c r="BET269" s="672"/>
      <c r="BEU269" s="672"/>
      <c r="BEV269" s="672"/>
      <c r="BEW269" s="672"/>
      <c r="BEX269" s="672"/>
      <c r="BEY269" s="672"/>
      <c r="BEZ269" s="672"/>
      <c r="BFA269" s="672"/>
      <c r="BFB269" s="672"/>
      <c r="BFC269" s="672"/>
      <c r="BFD269" s="672"/>
      <c r="BFE269" s="672"/>
      <c r="BFF269" s="672"/>
      <c r="BFG269" s="672"/>
      <c r="BFH269" s="672"/>
      <c r="BFI269" s="672"/>
      <c r="BFJ269" s="672"/>
      <c r="BFK269" s="672"/>
      <c r="BFL269" s="672"/>
      <c r="BFM269" s="672"/>
      <c r="BFN269" s="672"/>
      <c r="BFO269" s="672"/>
      <c r="BFP269" s="672"/>
      <c r="BFQ269" s="672"/>
      <c r="BFR269" s="672"/>
      <c r="BFS269" s="672"/>
      <c r="BFT269" s="672"/>
      <c r="BFU269" s="672"/>
      <c r="BFV269" s="672"/>
      <c r="BFW269" s="672"/>
      <c r="BFX269" s="672"/>
      <c r="BFY269" s="672"/>
      <c r="BFZ269" s="672"/>
      <c r="BGA269" s="672"/>
      <c r="BGB269" s="672"/>
      <c r="BGC269" s="672"/>
      <c r="BGD269" s="672"/>
      <c r="BGE269" s="672"/>
      <c r="BGF269" s="672"/>
      <c r="BGG269" s="672"/>
      <c r="BGH269" s="672"/>
      <c r="BGI269" s="672"/>
      <c r="BGJ269" s="672"/>
      <c r="BGK269" s="672"/>
      <c r="BGL269" s="672"/>
      <c r="BGM269" s="672"/>
      <c r="BGN269" s="672"/>
      <c r="BGO269" s="672"/>
      <c r="BGP269" s="672"/>
      <c r="BGQ269" s="672"/>
      <c r="BGR269" s="672"/>
      <c r="BGS269" s="672"/>
      <c r="BGT269" s="672"/>
      <c r="BGU269" s="672"/>
      <c r="BGV269" s="672"/>
      <c r="BGW269" s="672"/>
      <c r="BGX269" s="672"/>
      <c r="BGY269" s="672"/>
      <c r="BGZ269" s="672"/>
      <c r="BHA269" s="672"/>
      <c r="BHB269" s="672"/>
      <c r="BHC269" s="672"/>
      <c r="BHD269" s="672"/>
      <c r="BHE269" s="672"/>
      <c r="BHF269" s="672"/>
      <c r="BHG269" s="672"/>
      <c r="BHH269" s="672"/>
      <c r="BHI269" s="672"/>
      <c r="BHJ269" s="672"/>
      <c r="BHK269" s="672"/>
      <c r="BHL269" s="672"/>
      <c r="BHM269" s="672"/>
      <c r="BHN269" s="672"/>
      <c r="BHO269" s="672"/>
      <c r="BHP269" s="672"/>
      <c r="BHQ269" s="672"/>
      <c r="BHR269" s="672"/>
      <c r="BHS269" s="672"/>
      <c r="BHT269" s="672"/>
      <c r="BHU269" s="672"/>
      <c r="BHV269" s="672"/>
      <c r="BHW269" s="672"/>
      <c r="BHX269" s="672"/>
      <c r="BHY269" s="672"/>
      <c r="BHZ269" s="672"/>
      <c r="BIA269" s="672"/>
      <c r="BIB269" s="672"/>
      <c r="BIC269" s="672"/>
      <c r="BID269" s="672"/>
      <c r="BIE269" s="672"/>
      <c r="BIF269" s="672"/>
      <c r="BIG269" s="672"/>
      <c r="BIH269" s="672"/>
      <c r="BII269" s="672"/>
      <c r="BIJ269" s="672"/>
      <c r="BIK269" s="672"/>
      <c r="BIL269" s="672"/>
      <c r="BIM269" s="672"/>
      <c r="BIN269" s="672"/>
      <c r="BIO269" s="672"/>
      <c r="BIP269" s="672"/>
      <c r="BIQ269" s="672"/>
      <c r="BIR269" s="672"/>
      <c r="BIS269" s="672"/>
      <c r="BIT269" s="672"/>
      <c r="BIU269" s="672"/>
      <c r="BIV269" s="672"/>
      <c r="BIW269" s="672"/>
      <c r="BIX269" s="672"/>
      <c r="BIY269" s="672"/>
      <c r="BIZ269" s="672"/>
      <c r="BJA269" s="672"/>
      <c r="BJB269" s="672"/>
      <c r="BJC269" s="672"/>
      <c r="BJD269" s="672"/>
      <c r="BJE269" s="672"/>
      <c r="BJF269" s="672"/>
      <c r="BJG269" s="672"/>
      <c r="BJH269" s="672"/>
      <c r="BJI269" s="672"/>
      <c r="BJJ269" s="672"/>
      <c r="BJK269" s="672"/>
      <c r="BJL269" s="672"/>
      <c r="BJM269" s="672"/>
      <c r="BJN269" s="672"/>
      <c r="BJO269" s="672"/>
      <c r="BJP269" s="672"/>
      <c r="BJQ269" s="672"/>
      <c r="BJR269" s="672"/>
      <c r="BJS269" s="672"/>
      <c r="BJT269" s="672"/>
      <c r="BJU269" s="672"/>
      <c r="BJV269" s="672"/>
      <c r="BJW269" s="672"/>
      <c r="BJX269" s="672"/>
      <c r="BJY269" s="672"/>
      <c r="BJZ269" s="672"/>
      <c r="BKA269" s="672"/>
      <c r="BKB269" s="672"/>
      <c r="BKC269" s="672"/>
      <c r="BKD269" s="672"/>
      <c r="BKE269" s="672"/>
      <c r="BKF269" s="672"/>
      <c r="BKG269" s="672"/>
      <c r="BKH269" s="672"/>
      <c r="BKI269" s="672"/>
      <c r="BKJ269" s="672"/>
      <c r="BKK269" s="672"/>
      <c r="BKL269" s="672"/>
      <c r="BKM269" s="672"/>
      <c r="BKN269" s="672"/>
      <c r="BKO269" s="672"/>
      <c r="BKP269" s="672"/>
      <c r="BKQ269" s="672"/>
      <c r="BKR269" s="672"/>
      <c r="BKS269" s="672"/>
      <c r="BKT269" s="672"/>
      <c r="BKU269" s="672"/>
      <c r="BKV269" s="672"/>
      <c r="BKW269" s="672"/>
      <c r="BKX269" s="672"/>
      <c r="BKY269" s="672"/>
      <c r="BKZ269" s="672"/>
      <c r="BLA269" s="672"/>
      <c r="BLB269" s="672"/>
      <c r="BLC269" s="672"/>
      <c r="BLD269" s="672"/>
      <c r="BLE269" s="672"/>
      <c r="BLF269" s="672"/>
      <c r="BLG269" s="672"/>
      <c r="BLH269" s="672"/>
      <c r="BLI269" s="672"/>
      <c r="BLJ269" s="672"/>
      <c r="BLK269" s="672"/>
      <c r="BLL269" s="672"/>
      <c r="BLM269" s="672"/>
      <c r="BLN269" s="672"/>
      <c r="BLO269" s="672"/>
      <c r="BLP269" s="672"/>
      <c r="BLQ269" s="672"/>
      <c r="BLR269" s="672"/>
      <c r="BLS269" s="672"/>
      <c r="BLT269" s="672"/>
      <c r="BLU269" s="672"/>
      <c r="BLV269" s="672"/>
      <c r="BLW269" s="672"/>
      <c r="BLX269" s="672"/>
      <c r="BLY269" s="672"/>
      <c r="BLZ269" s="672"/>
      <c r="BMA269" s="672"/>
      <c r="BMB269" s="672"/>
      <c r="BMC269" s="672"/>
      <c r="BMD269" s="672"/>
      <c r="BME269" s="672"/>
      <c r="BMF269" s="672"/>
      <c r="BMG269" s="672"/>
      <c r="BMH269" s="672"/>
      <c r="BMI269" s="672"/>
      <c r="BMJ269" s="672"/>
      <c r="BMK269" s="672"/>
      <c r="BML269" s="672"/>
      <c r="BMM269" s="672"/>
      <c r="BMN269" s="672"/>
      <c r="BMO269" s="672"/>
      <c r="BMP269" s="672"/>
      <c r="BMQ269" s="672"/>
      <c r="BMR269" s="672"/>
      <c r="BMS269" s="672"/>
      <c r="BMT269" s="672"/>
      <c r="BMU269" s="672"/>
      <c r="BMV269" s="672"/>
      <c r="BMW269" s="672"/>
      <c r="BMX269" s="672"/>
      <c r="BMY269" s="672"/>
      <c r="BMZ269" s="672"/>
      <c r="BNA269" s="672"/>
      <c r="BNB269" s="672"/>
      <c r="BNC269" s="672"/>
      <c r="BND269" s="672"/>
      <c r="BNE269" s="672"/>
      <c r="BNF269" s="672"/>
      <c r="BNG269" s="672"/>
      <c r="BNH269" s="672"/>
      <c r="BNI269" s="672"/>
      <c r="BNJ269" s="672"/>
      <c r="BNK269" s="672"/>
      <c r="BNL269" s="672"/>
      <c r="BNM269" s="672"/>
      <c r="BNN269" s="672"/>
      <c r="BNO269" s="672"/>
      <c r="BNP269" s="672"/>
      <c r="BNQ269" s="672"/>
      <c r="BNR269" s="672"/>
      <c r="BNS269" s="672"/>
      <c r="BNT269" s="672"/>
      <c r="BNU269" s="672"/>
      <c r="BNV269" s="672"/>
      <c r="BNW269" s="672"/>
      <c r="BNX269" s="672"/>
      <c r="BNY269" s="672"/>
      <c r="BNZ269" s="672"/>
      <c r="BOA269" s="672"/>
      <c r="BOB269" s="672"/>
      <c r="BOC269" s="672"/>
      <c r="BOD269" s="672"/>
      <c r="BOE269" s="672"/>
      <c r="BOF269" s="672"/>
      <c r="BOG269" s="672"/>
      <c r="BOH269" s="672"/>
      <c r="BOI269" s="672"/>
      <c r="BOJ269" s="672"/>
      <c r="BOK269" s="672"/>
      <c r="BOL269" s="672"/>
      <c r="BOM269" s="672"/>
      <c r="BON269" s="672"/>
      <c r="BOO269" s="672"/>
      <c r="BOP269" s="672"/>
      <c r="BOQ269" s="672"/>
      <c r="BOR269" s="672"/>
      <c r="BOS269" s="672"/>
      <c r="BOT269" s="672"/>
      <c r="BOU269" s="672"/>
      <c r="BOV269" s="672"/>
      <c r="BOW269" s="672"/>
      <c r="BOX269" s="672"/>
      <c r="BOY269" s="672"/>
      <c r="BOZ269" s="672"/>
      <c r="BPA269" s="672"/>
      <c r="BPB269" s="672"/>
      <c r="BPC269" s="672"/>
      <c r="BPD269" s="672"/>
      <c r="BPE269" s="672"/>
      <c r="BPF269" s="672"/>
      <c r="BPG269" s="672"/>
      <c r="BPH269" s="672"/>
      <c r="BPI269" s="672"/>
      <c r="BPJ269" s="672"/>
      <c r="BPK269" s="672"/>
      <c r="BPL269" s="672"/>
      <c r="BPM269" s="672"/>
      <c r="BPN269" s="672"/>
      <c r="BPO269" s="672"/>
      <c r="BPP269" s="672"/>
      <c r="BPQ269" s="672"/>
      <c r="BPR269" s="672"/>
      <c r="BPS269" s="672"/>
      <c r="BPT269" s="672"/>
      <c r="BPU269" s="672"/>
      <c r="BPV269" s="672"/>
      <c r="BPW269" s="672"/>
      <c r="BPX269" s="672"/>
      <c r="BPY269" s="672"/>
      <c r="BPZ269" s="672"/>
      <c r="BQA269" s="672"/>
      <c r="BQB269" s="672"/>
      <c r="BQC269" s="672"/>
      <c r="BQD269" s="672"/>
      <c r="BQE269" s="672"/>
      <c r="BQF269" s="672"/>
      <c r="BQG269" s="672"/>
      <c r="BQH269" s="672"/>
      <c r="BQI269" s="672"/>
      <c r="BQJ269" s="672"/>
      <c r="BQK269" s="672"/>
      <c r="BQL269" s="672"/>
      <c r="BQM269" s="672"/>
      <c r="BQN269" s="672"/>
      <c r="BQO269" s="672"/>
      <c r="BQP269" s="672"/>
      <c r="BQQ269" s="672"/>
      <c r="BQR269" s="672"/>
      <c r="BQS269" s="672"/>
      <c r="BQT269" s="672"/>
      <c r="BQU269" s="672"/>
      <c r="BQV269" s="672"/>
      <c r="BQW269" s="672"/>
      <c r="BQX269" s="672"/>
      <c r="BQY269" s="672"/>
      <c r="BQZ269" s="672"/>
      <c r="BRA269" s="672"/>
      <c r="BRB269" s="672"/>
      <c r="BRC269" s="672"/>
      <c r="BRD269" s="672"/>
      <c r="BRE269" s="672"/>
      <c r="BRF269" s="672"/>
      <c r="BRG269" s="672"/>
      <c r="BRH269" s="672"/>
      <c r="BRI269" s="672"/>
      <c r="BRJ269" s="672"/>
      <c r="BRK269" s="672"/>
      <c r="BRL269" s="672"/>
      <c r="BRM269" s="672"/>
      <c r="BRN269" s="672"/>
      <c r="BRO269" s="672"/>
      <c r="BRP269" s="672"/>
      <c r="BRQ269" s="672"/>
      <c r="BRR269" s="672"/>
      <c r="BRS269" s="672"/>
      <c r="BRT269" s="672"/>
      <c r="BRU269" s="672"/>
      <c r="BRV269" s="672"/>
      <c r="BRW269" s="672"/>
      <c r="BRX269" s="672"/>
      <c r="BRY269" s="672"/>
      <c r="BRZ269" s="672"/>
      <c r="BSA269" s="672"/>
      <c r="BSB269" s="672"/>
      <c r="BSC269" s="672"/>
      <c r="BSD269" s="672"/>
      <c r="BSE269" s="672"/>
      <c r="BSF269" s="672"/>
      <c r="BSG269" s="672"/>
      <c r="BSH269" s="672"/>
      <c r="BSI269" s="672"/>
      <c r="BSJ269" s="672"/>
      <c r="BSK269" s="672"/>
      <c r="BSL269" s="672"/>
      <c r="BSM269" s="672"/>
      <c r="BSN269" s="672"/>
      <c r="BSO269" s="672"/>
      <c r="BSP269" s="672"/>
      <c r="BSQ269" s="672"/>
      <c r="BSR269" s="672"/>
      <c r="BSS269" s="672"/>
      <c r="BST269" s="672"/>
      <c r="BSU269" s="672"/>
      <c r="BSV269" s="672"/>
      <c r="BSW269" s="672"/>
      <c r="BSX269" s="672"/>
      <c r="BSY269" s="672"/>
      <c r="BSZ269" s="672"/>
      <c r="BTA269" s="672"/>
      <c r="BTB269" s="672"/>
      <c r="BTC269" s="672"/>
      <c r="BTD269" s="672"/>
      <c r="BTE269" s="672"/>
      <c r="BTF269" s="672"/>
      <c r="BTG269" s="672"/>
      <c r="BTH269" s="672"/>
      <c r="BTI269" s="672"/>
      <c r="BTJ269" s="672"/>
      <c r="BTK269" s="672"/>
      <c r="BTL269" s="672"/>
      <c r="BTM269" s="672"/>
      <c r="BTN269" s="672"/>
      <c r="BTO269" s="672"/>
      <c r="BTP269" s="672"/>
      <c r="BTQ269" s="672"/>
      <c r="BTR269" s="672"/>
      <c r="BTS269" s="672"/>
      <c r="BTT269" s="672"/>
      <c r="BTU269" s="672"/>
      <c r="BTV269" s="672"/>
      <c r="BTW269" s="672"/>
      <c r="BTX269" s="672"/>
      <c r="BTY269" s="672"/>
      <c r="BTZ269" s="672"/>
      <c r="BUA269" s="672"/>
      <c r="BUB269" s="672"/>
      <c r="BUC269" s="672"/>
      <c r="BUD269" s="672"/>
      <c r="BUE269" s="672"/>
      <c r="BUF269" s="672"/>
      <c r="BUG269" s="672"/>
      <c r="BUH269" s="672"/>
      <c r="BUI269" s="672"/>
      <c r="BUJ269" s="672"/>
      <c r="BUK269" s="672"/>
      <c r="BUL269" s="672"/>
      <c r="BUM269" s="672"/>
      <c r="BUN269" s="672"/>
      <c r="BUO269" s="672"/>
      <c r="BUP269" s="672"/>
      <c r="BUQ269" s="672"/>
      <c r="BUR269" s="672"/>
      <c r="BUS269" s="672"/>
      <c r="BUT269" s="672"/>
      <c r="BUU269" s="672"/>
      <c r="BUV269" s="672"/>
      <c r="BUW269" s="672"/>
      <c r="BUX269" s="672"/>
      <c r="BUY269" s="672"/>
      <c r="BUZ269" s="672"/>
      <c r="BVA269" s="672"/>
      <c r="BVB269" s="672"/>
      <c r="BVC269" s="672"/>
      <c r="BVD269" s="672"/>
      <c r="BVE269" s="672"/>
      <c r="BVF269" s="672"/>
      <c r="BVG269" s="672"/>
      <c r="BVH269" s="672"/>
      <c r="BVI269" s="672"/>
      <c r="BVJ269" s="672"/>
      <c r="BVK269" s="672"/>
      <c r="BVL269" s="672"/>
      <c r="BVM269" s="672"/>
      <c r="BVN269" s="672"/>
      <c r="BVO269" s="672"/>
      <c r="BVP269" s="672"/>
      <c r="BVQ269" s="672"/>
      <c r="BVR269" s="672"/>
      <c r="BVS269" s="672"/>
      <c r="BVT269" s="672"/>
      <c r="BVU269" s="672"/>
      <c r="BVV269" s="672"/>
      <c r="BVW269" s="672"/>
      <c r="BVX269" s="672"/>
      <c r="BVY269" s="672"/>
      <c r="BVZ269" s="672"/>
      <c r="BWA269" s="672"/>
      <c r="BWB269" s="672"/>
      <c r="BWC269" s="672"/>
      <c r="BWD269" s="672"/>
      <c r="BWE269" s="672"/>
      <c r="BWF269" s="672"/>
      <c r="BWG269" s="672"/>
      <c r="BWH269" s="672"/>
      <c r="BWI269" s="672"/>
      <c r="BWJ269" s="672"/>
      <c r="BWK269" s="672"/>
      <c r="BWL269" s="672"/>
      <c r="BWM269" s="672"/>
      <c r="BWN269" s="672"/>
      <c r="BWO269" s="672"/>
      <c r="BWP269" s="672"/>
      <c r="BWQ269" s="672"/>
      <c r="BWR269" s="672"/>
      <c r="BWS269" s="672"/>
      <c r="BWT269" s="672"/>
      <c r="BWU269" s="672"/>
      <c r="BWV269" s="672"/>
      <c r="BWW269" s="672"/>
      <c r="BWX269" s="672"/>
      <c r="BWY269" s="672"/>
      <c r="BWZ269" s="672"/>
      <c r="BXA269" s="672"/>
      <c r="BXB269" s="672"/>
      <c r="BXC269" s="672"/>
      <c r="BXD269" s="672"/>
      <c r="BXE269" s="672"/>
      <c r="BXF269" s="672"/>
      <c r="BXG269" s="672"/>
      <c r="BXH269" s="672"/>
      <c r="BXI269" s="672"/>
      <c r="BXJ269" s="672"/>
      <c r="BXK269" s="672"/>
      <c r="BXL269" s="672"/>
      <c r="BXM269" s="672"/>
      <c r="BXN269" s="672"/>
      <c r="BXO269" s="672"/>
      <c r="BXP269" s="672"/>
      <c r="BXQ269" s="672"/>
      <c r="BXR269" s="672"/>
      <c r="BXS269" s="672"/>
      <c r="BXT269" s="672"/>
      <c r="BXU269" s="672"/>
      <c r="BXV269" s="672"/>
      <c r="BXW269" s="672"/>
      <c r="BXX269" s="672"/>
      <c r="BXY269" s="672"/>
      <c r="BXZ269" s="672"/>
      <c r="BYA269" s="672"/>
      <c r="BYB269" s="672"/>
      <c r="BYC269" s="672"/>
      <c r="BYD269" s="672"/>
      <c r="BYE269" s="672"/>
      <c r="BYF269" s="672"/>
      <c r="BYG269" s="672"/>
      <c r="BYH269" s="672"/>
      <c r="BYI269" s="672"/>
      <c r="BYJ269" s="672"/>
      <c r="BYK269" s="672"/>
      <c r="BYL269" s="672"/>
      <c r="BYM269" s="672"/>
      <c r="BYN269" s="672"/>
      <c r="BYO269" s="672"/>
      <c r="BYP269" s="672"/>
      <c r="BYQ269" s="672"/>
      <c r="BYR269" s="672"/>
      <c r="BYS269" s="672"/>
      <c r="BYT269" s="672"/>
      <c r="BYU269" s="672"/>
      <c r="BYV269" s="672"/>
      <c r="BYW269" s="672"/>
      <c r="BYX269" s="672"/>
      <c r="BYY269" s="672"/>
      <c r="BYZ269" s="672"/>
      <c r="BZA269" s="672"/>
      <c r="BZB269" s="672"/>
      <c r="BZC269" s="672"/>
      <c r="BZD269" s="672"/>
      <c r="BZE269" s="672"/>
      <c r="BZF269" s="672"/>
      <c r="BZG269" s="672"/>
      <c r="BZH269" s="672"/>
      <c r="BZI269" s="672"/>
      <c r="BZJ269" s="672"/>
      <c r="BZK269" s="672"/>
      <c r="BZL269" s="672"/>
      <c r="BZM269" s="672"/>
      <c r="BZN269" s="672"/>
      <c r="BZO269" s="672"/>
      <c r="BZP269" s="672"/>
      <c r="BZQ269" s="672"/>
      <c r="BZR269" s="672"/>
      <c r="BZS269" s="672"/>
      <c r="BZT269" s="672"/>
      <c r="BZU269" s="672"/>
      <c r="BZV269" s="672"/>
      <c r="BZW269" s="672"/>
      <c r="BZX269" s="672"/>
      <c r="BZY269" s="672"/>
      <c r="BZZ269" s="672"/>
      <c r="CAA269" s="672"/>
      <c r="CAB269" s="672"/>
      <c r="CAC269" s="672"/>
      <c r="CAD269" s="672"/>
      <c r="CAE269" s="672"/>
      <c r="CAF269" s="672"/>
      <c r="CAG269" s="672"/>
      <c r="CAH269" s="672"/>
      <c r="CAI269" s="672"/>
      <c r="CAJ269" s="672"/>
      <c r="CAK269" s="672"/>
      <c r="CAL269" s="672"/>
      <c r="CAM269" s="672"/>
      <c r="CAN269" s="672"/>
      <c r="CAO269" s="672"/>
      <c r="CAP269" s="672"/>
      <c r="CAQ269" s="672"/>
      <c r="CAR269" s="672"/>
      <c r="CAS269" s="672"/>
      <c r="CAT269" s="672"/>
      <c r="CAU269" s="672"/>
      <c r="CAV269" s="672"/>
      <c r="CAW269" s="672"/>
      <c r="CAX269" s="672"/>
      <c r="CAY269" s="672"/>
      <c r="CAZ269" s="672"/>
      <c r="CBA269" s="672"/>
      <c r="CBB269" s="672"/>
      <c r="CBC269" s="672"/>
      <c r="CBD269" s="672"/>
      <c r="CBE269" s="672"/>
      <c r="CBF269" s="672"/>
      <c r="CBG269" s="672"/>
      <c r="CBH269" s="672"/>
      <c r="CBI269" s="672"/>
      <c r="CBJ269" s="672"/>
      <c r="CBK269" s="672"/>
      <c r="CBL269" s="672"/>
      <c r="CBM269" s="672"/>
      <c r="CBN269" s="672"/>
      <c r="CBO269" s="672"/>
      <c r="CBP269" s="672"/>
      <c r="CBQ269" s="672"/>
      <c r="CBR269" s="672"/>
      <c r="CBS269" s="672"/>
      <c r="CBT269" s="672"/>
      <c r="CBU269" s="672"/>
      <c r="CBV269" s="672"/>
      <c r="CBW269" s="672"/>
      <c r="CBX269" s="672"/>
      <c r="CBY269" s="672"/>
      <c r="CBZ269" s="672"/>
      <c r="CCA269" s="672"/>
      <c r="CCB269" s="672"/>
      <c r="CCC269" s="672"/>
      <c r="CCD269" s="672"/>
      <c r="CCE269" s="672"/>
      <c r="CCF269" s="672"/>
      <c r="CCG269" s="672"/>
      <c r="CCH269" s="672"/>
      <c r="CCI269" s="672"/>
      <c r="CCJ269" s="672"/>
      <c r="CCK269" s="672"/>
      <c r="CCL269" s="672"/>
      <c r="CCM269" s="672"/>
      <c r="CCN269" s="672"/>
      <c r="CCO269" s="672"/>
      <c r="CCP269" s="672"/>
      <c r="CCQ269" s="672"/>
      <c r="CCR269" s="672"/>
      <c r="CCS269" s="672"/>
      <c r="CCT269" s="672"/>
      <c r="CCU269" s="672"/>
      <c r="CCV269" s="672"/>
      <c r="CCW269" s="672"/>
      <c r="CCX269" s="672"/>
      <c r="CCY269" s="672"/>
      <c r="CCZ269" s="672"/>
      <c r="CDA269" s="672"/>
      <c r="CDB269" s="672"/>
      <c r="CDC269" s="672"/>
      <c r="CDD269" s="672"/>
      <c r="CDE269" s="672"/>
      <c r="CDF269" s="672"/>
      <c r="CDG269" s="672"/>
      <c r="CDH269" s="672"/>
      <c r="CDI269" s="672"/>
      <c r="CDJ269" s="672"/>
      <c r="CDK269" s="672"/>
      <c r="CDL269" s="672"/>
      <c r="CDM269" s="672"/>
      <c r="CDN269" s="672"/>
      <c r="CDO269" s="672"/>
      <c r="CDP269" s="672"/>
      <c r="CDQ269" s="672"/>
      <c r="CDR269" s="672"/>
      <c r="CDS269" s="672"/>
      <c r="CDT269" s="672"/>
      <c r="CDU269" s="672"/>
      <c r="CDV269" s="672"/>
      <c r="CDW269" s="672"/>
      <c r="CDX269" s="672"/>
      <c r="CDY269" s="672"/>
      <c r="CDZ269" s="672"/>
      <c r="CEA269" s="672"/>
      <c r="CEB269" s="672"/>
      <c r="CEC269" s="672"/>
      <c r="CED269" s="672"/>
      <c r="CEE269" s="672"/>
      <c r="CEF269" s="672"/>
      <c r="CEG269" s="672"/>
      <c r="CEH269" s="672"/>
      <c r="CEI269" s="672"/>
      <c r="CEJ269" s="672"/>
      <c r="CEK269" s="672"/>
      <c r="CEL269" s="672"/>
      <c r="CEM269" s="672"/>
      <c r="CEN269" s="672"/>
      <c r="CEO269" s="672"/>
      <c r="CEP269" s="672"/>
      <c r="CEQ269" s="672"/>
      <c r="CER269" s="672"/>
      <c r="CES269" s="672"/>
      <c r="CET269" s="672"/>
      <c r="CEU269" s="672"/>
      <c r="CEV269" s="672"/>
      <c r="CEW269" s="672"/>
      <c r="CEX269" s="672"/>
      <c r="CEY269" s="672"/>
      <c r="CEZ269" s="672"/>
      <c r="CFA269" s="672"/>
      <c r="CFB269" s="672"/>
      <c r="CFC269" s="672"/>
      <c r="CFD269" s="672"/>
      <c r="CFE269" s="672"/>
      <c r="CFF269" s="672"/>
      <c r="CFG269" s="672"/>
      <c r="CFH269" s="672"/>
      <c r="CFI269" s="672"/>
      <c r="CFJ269" s="672"/>
      <c r="CFK269" s="672"/>
      <c r="CFL269" s="672"/>
      <c r="CFM269" s="672"/>
      <c r="CFN269" s="672"/>
      <c r="CFO269" s="672"/>
      <c r="CFP269" s="672"/>
      <c r="CFQ269" s="672"/>
      <c r="CFR269" s="672"/>
      <c r="CFS269" s="672"/>
      <c r="CFT269" s="672"/>
      <c r="CFU269" s="672"/>
      <c r="CFV269" s="672"/>
      <c r="CFW269" s="672"/>
      <c r="CFX269" s="672"/>
      <c r="CFY269" s="672"/>
      <c r="CFZ269" s="672"/>
      <c r="CGA269" s="672"/>
      <c r="CGB269" s="672"/>
      <c r="CGC269" s="672"/>
      <c r="CGD269" s="672"/>
      <c r="CGE269" s="672"/>
      <c r="CGF269" s="672"/>
      <c r="CGG269" s="672"/>
      <c r="CGH269" s="672"/>
      <c r="CGI269" s="672"/>
      <c r="CGJ269" s="672"/>
      <c r="CGK269" s="672"/>
      <c r="CGL269" s="672"/>
      <c r="CGM269" s="672"/>
      <c r="CGN269" s="672"/>
      <c r="CGO269" s="672"/>
      <c r="CGP269" s="672"/>
      <c r="CGQ269" s="672"/>
      <c r="CGR269" s="672"/>
      <c r="CGS269" s="672"/>
      <c r="CGT269" s="672"/>
      <c r="CGU269" s="672"/>
      <c r="CGV269" s="672"/>
      <c r="CGW269" s="672"/>
      <c r="CGX269" s="672"/>
      <c r="CGY269" s="672"/>
      <c r="CGZ269" s="672"/>
      <c r="CHA269" s="672"/>
      <c r="CHB269" s="672"/>
      <c r="CHC269" s="672"/>
      <c r="CHD269" s="672"/>
      <c r="CHE269" s="672"/>
      <c r="CHF269" s="672"/>
      <c r="CHG269" s="672"/>
      <c r="CHH269" s="672"/>
      <c r="CHI269" s="672"/>
      <c r="CHJ269" s="672"/>
      <c r="CHK269" s="672"/>
      <c r="CHL269" s="672"/>
      <c r="CHM269" s="672"/>
      <c r="CHN269" s="672"/>
      <c r="CHO269" s="672"/>
      <c r="CHP269" s="672"/>
      <c r="CHQ269" s="672"/>
      <c r="CHR269" s="672"/>
      <c r="CHS269" s="672"/>
      <c r="CHT269" s="672"/>
      <c r="CHU269" s="672"/>
      <c r="CHV269" s="672"/>
      <c r="CHW269" s="672"/>
      <c r="CHX269" s="672"/>
      <c r="CHY269" s="672"/>
      <c r="CHZ269" s="672"/>
      <c r="CIA269" s="672"/>
      <c r="CIB269" s="672"/>
      <c r="CIC269" s="672"/>
      <c r="CID269" s="672"/>
      <c r="CIE269" s="672"/>
      <c r="CIF269" s="672"/>
      <c r="CIG269" s="672"/>
      <c r="CIH269" s="672"/>
      <c r="CII269" s="672"/>
      <c r="CIJ269" s="672"/>
      <c r="CIK269" s="672"/>
      <c r="CIL269" s="672"/>
      <c r="CIM269" s="672"/>
      <c r="CIN269" s="672"/>
      <c r="CIO269" s="672"/>
      <c r="CIP269" s="672"/>
      <c r="CIQ269" s="672"/>
      <c r="CIR269" s="672"/>
      <c r="CIS269" s="672"/>
      <c r="CIT269" s="672"/>
      <c r="CIU269" s="672"/>
      <c r="CIV269" s="672"/>
      <c r="CIW269" s="672"/>
      <c r="CIX269" s="672"/>
      <c r="CIY269" s="672"/>
      <c r="CIZ269" s="672"/>
      <c r="CJA269" s="672"/>
      <c r="CJB269" s="672"/>
      <c r="CJC269" s="672"/>
      <c r="CJD269" s="672"/>
      <c r="CJE269" s="672"/>
      <c r="CJF269" s="672"/>
      <c r="CJG269" s="672"/>
      <c r="CJH269" s="672"/>
      <c r="CJI269" s="672"/>
      <c r="CJJ269" s="672"/>
      <c r="CJK269" s="672"/>
      <c r="CJL269" s="672"/>
      <c r="CJM269" s="672"/>
      <c r="CJN269" s="672"/>
      <c r="CJO269" s="672"/>
      <c r="CJP269" s="672"/>
      <c r="CJQ269" s="672"/>
      <c r="CJR269" s="672"/>
      <c r="CJS269" s="672"/>
      <c r="CJT269" s="672"/>
      <c r="CJU269" s="672"/>
      <c r="CJV269" s="672"/>
      <c r="CJW269" s="672"/>
      <c r="CJX269" s="672"/>
      <c r="CJY269" s="672"/>
      <c r="CJZ269" s="672"/>
      <c r="CKA269" s="672"/>
      <c r="CKB269" s="672"/>
      <c r="CKC269" s="672"/>
      <c r="CKD269" s="672"/>
      <c r="CKE269" s="672"/>
      <c r="CKF269" s="672"/>
      <c r="CKG269" s="672"/>
      <c r="CKH269" s="672"/>
      <c r="CKI269" s="672"/>
      <c r="CKJ269" s="672"/>
      <c r="CKK269" s="672"/>
      <c r="CKL269" s="672"/>
      <c r="CKM269" s="672"/>
      <c r="CKN269" s="672"/>
      <c r="CKO269" s="672"/>
      <c r="CKP269" s="672"/>
      <c r="CKQ269" s="672"/>
      <c r="CKR269" s="672"/>
      <c r="CKS269" s="672"/>
      <c r="CKT269" s="672"/>
      <c r="CKU269" s="672"/>
      <c r="CKV269" s="672"/>
      <c r="CKW269" s="672"/>
      <c r="CKX269" s="672"/>
      <c r="CKY269" s="672"/>
      <c r="CKZ269" s="672"/>
      <c r="CLA269" s="672"/>
      <c r="CLB269" s="672"/>
      <c r="CLC269" s="672"/>
      <c r="CLD269" s="672"/>
      <c r="CLE269" s="672"/>
      <c r="CLF269" s="672"/>
      <c r="CLG269" s="672"/>
      <c r="CLH269" s="672"/>
      <c r="CLI269" s="672"/>
      <c r="CLJ269" s="672"/>
      <c r="CLK269" s="672"/>
      <c r="CLL269" s="672"/>
      <c r="CLM269" s="672"/>
      <c r="CLN269" s="672"/>
      <c r="CLO269" s="672"/>
      <c r="CLP269" s="672"/>
      <c r="CLQ269" s="672"/>
      <c r="CLR269" s="672"/>
      <c r="CLS269" s="672"/>
      <c r="CLT269" s="672"/>
      <c r="CLU269" s="672"/>
      <c r="CLV269" s="672"/>
      <c r="CLW269" s="672"/>
      <c r="CLX269" s="672"/>
      <c r="CLY269" s="672"/>
      <c r="CLZ269" s="672"/>
      <c r="CMA269" s="672"/>
      <c r="CMB269" s="672"/>
      <c r="CMC269" s="672"/>
      <c r="CMD269" s="672"/>
      <c r="CME269" s="672"/>
      <c r="CMF269" s="672"/>
      <c r="CMG269" s="672"/>
      <c r="CMH269" s="672"/>
      <c r="CMI269" s="672"/>
      <c r="CMJ269" s="672"/>
      <c r="CMK269" s="672"/>
      <c r="CML269" s="672"/>
      <c r="CMM269" s="672"/>
      <c r="CMN269" s="672"/>
      <c r="CMO269" s="672"/>
      <c r="CMP269" s="672"/>
      <c r="CMQ269" s="672"/>
      <c r="CMR269" s="672"/>
      <c r="CMS269" s="672"/>
      <c r="CMT269" s="672"/>
      <c r="CMU269" s="672"/>
      <c r="CMV269" s="672"/>
      <c r="CMW269" s="672"/>
      <c r="CMX269" s="672"/>
      <c r="CMY269" s="672"/>
      <c r="CMZ269" s="672"/>
      <c r="CNA269" s="672"/>
      <c r="CNB269" s="672"/>
      <c r="CNC269" s="672"/>
      <c r="CND269" s="672"/>
      <c r="CNE269" s="672"/>
      <c r="CNF269" s="672"/>
      <c r="CNG269" s="672"/>
      <c r="CNH269" s="672"/>
      <c r="CNI269" s="672"/>
      <c r="CNJ269" s="672"/>
      <c r="CNK269" s="672"/>
      <c r="CNL269" s="672"/>
      <c r="CNM269" s="672"/>
      <c r="CNN269" s="672"/>
      <c r="CNO269" s="672"/>
      <c r="CNP269" s="672"/>
      <c r="CNQ269" s="672"/>
      <c r="CNR269" s="672"/>
      <c r="CNS269" s="672"/>
      <c r="CNT269" s="672"/>
      <c r="CNU269" s="672"/>
      <c r="CNV269" s="672"/>
      <c r="CNW269" s="672"/>
      <c r="CNX269" s="672"/>
    </row>
    <row r="270" spans="1:2416" s="673" customFormat="1" ht="45.75" customHeight="1" thickTop="1" thickBot="1" x14ac:dyDescent="0.3">
      <c r="A270" s="386"/>
      <c r="B270" s="674" t="s">
        <v>1070</v>
      </c>
      <c r="C270" s="675" t="s">
        <v>1061</v>
      </c>
      <c r="D270" s="927" t="s">
        <v>1204</v>
      </c>
      <c r="E270" s="927"/>
      <c r="F270" s="927"/>
      <c r="G270" s="927"/>
      <c r="H270" s="927"/>
      <c r="I270" s="927"/>
      <c r="J270" s="927"/>
      <c r="K270" s="927"/>
      <c r="L270" s="927"/>
      <c r="M270" s="927"/>
      <c r="N270" s="669"/>
      <c r="O270" s="669"/>
      <c r="P270" s="669"/>
      <c r="Q270" s="668"/>
      <c r="R270" s="669"/>
      <c r="S270" s="669"/>
      <c r="T270" s="669"/>
      <c r="U270" s="668"/>
      <c r="V270" s="669"/>
      <c r="W270" s="669"/>
      <c r="X270" s="386"/>
      <c r="Y270" s="386"/>
      <c r="Z270" s="386"/>
      <c r="AA270" s="386"/>
      <c r="AB270" s="386"/>
      <c r="AC270" s="386"/>
      <c r="AD270" s="386"/>
      <c r="AE270" s="386"/>
      <c r="AF270" s="386"/>
      <c r="AG270" s="386"/>
      <c r="AH270" s="386"/>
      <c r="AI270" s="386"/>
      <c r="AJ270" s="386"/>
      <c r="AK270" s="386"/>
      <c r="AL270" s="386"/>
      <c r="AM270" s="386"/>
      <c r="AN270" s="386"/>
      <c r="AO270" s="386"/>
      <c r="AP270" s="386"/>
      <c r="AQ270" s="386"/>
      <c r="AR270" s="386"/>
      <c r="AS270" s="386"/>
      <c r="AT270" s="671"/>
      <c r="AU270" s="671"/>
      <c r="AV270" s="671"/>
      <c r="AW270" s="671"/>
      <c r="AX270" s="671"/>
      <c r="AY270" s="671"/>
      <c r="AZ270" s="671"/>
      <c r="BA270" s="671"/>
      <c r="BB270" s="671"/>
      <c r="BC270" s="671"/>
      <c r="BD270" s="671"/>
      <c r="BE270" s="671"/>
      <c r="BF270" s="671"/>
      <c r="BG270" s="671"/>
      <c r="BH270" s="671"/>
      <c r="BI270" s="671"/>
      <c r="BJ270" s="671"/>
      <c r="BK270" s="671"/>
      <c r="BL270" s="671"/>
      <c r="BM270" s="671"/>
      <c r="BN270" s="671"/>
      <c r="BO270" s="671"/>
      <c r="BP270" s="671"/>
      <c r="BQ270" s="671"/>
      <c r="BR270" s="671"/>
      <c r="BS270" s="671"/>
      <c r="BT270" s="671"/>
      <c r="BU270" s="671"/>
      <c r="BV270" s="671"/>
      <c r="BW270" s="671"/>
      <c r="BX270" s="671"/>
      <c r="BY270" s="671"/>
      <c r="BZ270" s="671"/>
      <c r="CA270" s="671"/>
      <c r="CB270" s="671"/>
      <c r="CC270" s="671"/>
      <c r="CD270" s="671"/>
      <c r="CE270" s="671"/>
      <c r="CF270" s="671"/>
      <c r="CG270" s="671"/>
      <c r="CH270" s="671"/>
      <c r="CI270" s="672"/>
      <c r="CJ270" s="672"/>
      <c r="CK270" s="672"/>
      <c r="CL270" s="672"/>
      <c r="CM270" s="672"/>
      <c r="CN270" s="672"/>
      <c r="CO270" s="672"/>
      <c r="CP270" s="672"/>
      <c r="CQ270" s="672"/>
      <c r="CR270" s="672"/>
      <c r="CS270" s="672"/>
      <c r="CT270" s="672"/>
      <c r="CU270" s="672"/>
      <c r="CV270" s="672"/>
      <c r="CW270" s="672"/>
      <c r="CX270" s="672"/>
      <c r="CY270" s="672"/>
      <c r="CZ270" s="672"/>
      <c r="DA270" s="672"/>
      <c r="DB270" s="672"/>
      <c r="DC270" s="672"/>
      <c r="DD270" s="672"/>
      <c r="DE270" s="672"/>
      <c r="DF270" s="672"/>
      <c r="DG270" s="672"/>
      <c r="DH270" s="672"/>
      <c r="DI270" s="672"/>
      <c r="DJ270" s="672"/>
      <c r="DK270" s="672"/>
      <c r="DL270" s="672"/>
      <c r="DM270" s="672"/>
      <c r="DN270" s="672"/>
      <c r="DO270" s="672"/>
      <c r="DP270" s="672"/>
      <c r="DQ270" s="672"/>
      <c r="DR270" s="672"/>
      <c r="DS270" s="672"/>
      <c r="DT270" s="672"/>
      <c r="DU270" s="672"/>
      <c r="DV270" s="672"/>
      <c r="DW270" s="672"/>
      <c r="DX270" s="672"/>
      <c r="DY270" s="672"/>
      <c r="DZ270" s="672"/>
      <c r="EA270" s="672"/>
      <c r="EB270" s="672"/>
      <c r="EC270" s="672"/>
      <c r="ED270" s="672"/>
      <c r="EE270" s="672"/>
      <c r="EF270" s="672"/>
      <c r="EG270" s="672"/>
      <c r="EH270" s="672"/>
      <c r="EI270" s="672"/>
      <c r="EJ270" s="672"/>
      <c r="EK270" s="672"/>
      <c r="EL270" s="672"/>
      <c r="EM270" s="672"/>
      <c r="EN270" s="672"/>
      <c r="EO270" s="672"/>
      <c r="EP270" s="672"/>
      <c r="EQ270" s="672"/>
      <c r="ER270" s="672"/>
      <c r="ES270" s="672"/>
      <c r="ET270" s="672"/>
      <c r="EU270" s="672"/>
      <c r="EV270" s="672"/>
      <c r="EW270" s="672"/>
      <c r="EX270" s="672"/>
      <c r="EY270" s="672"/>
      <c r="EZ270" s="672"/>
      <c r="FA270" s="672"/>
      <c r="FB270" s="672"/>
      <c r="FC270" s="672"/>
      <c r="FD270" s="672"/>
      <c r="FE270" s="672"/>
      <c r="FF270" s="672"/>
      <c r="FG270" s="672"/>
      <c r="FH270" s="672"/>
      <c r="FI270" s="672"/>
      <c r="FJ270" s="672"/>
      <c r="FK270" s="672"/>
      <c r="FL270" s="672"/>
      <c r="FM270" s="672"/>
      <c r="FN270" s="672"/>
      <c r="FO270" s="672"/>
      <c r="FP270" s="672"/>
      <c r="FQ270" s="672"/>
      <c r="FR270" s="672"/>
      <c r="FS270" s="672"/>
      <c r="FT270" s="672"/>
      <c r="FU270" s="672"/>
      <c r="FV270" s="672"/>
      <c r="FW270" s="672"/>
      <c r="FX270" s="672"/>
      <c r="FY270" s="672"/>
      <c r="FZ270" s="672"/>
      <c r="GA270" s="672"/>
      <c r="GB270" s="672"/>
      <c r="GC270" s="672"/>
      <c r="GD270" s="672"/>
      <c r="GE270" s="672"/>
      <c r="GF270" s="672"/>
      <c r="GG270" s="672"/>
      <c r="GH270" s="672"/>
      <c r="GI270" s="672"/>
      <c r="GJ270" s="672"/>
      <c r="GK270" s="672"/>
      <c r="GL270" s="672"/>
      <c r="GM270" s="672"/>
      <c r="GN270" s="672"/>
      <c r="GO270" s="672"/>
      <c r="GP270" s="672"/>
      <c r="GQ270" s="672"/>
      <c r="GR270" s="672"/>
      <c r="GS270" s="672"/>
      <c r="GT270" s="672"/>
      <c r="GU270" s="672"/>
      <c r="GV270" s="672"/>
      <c r="GW270" s="672"/>
      <c r="GX270" s="672"/>
      <c r="GY270" s="672"/>
      <c r="GZ270" s="672"/>
      <c r="HA270" s="672"/>
      <c r="HB270" s="672"/>
      <c r="HC270" s="672"/>
      <c r="HD270" s="672"/>
      <c r="HE270" s="672"/>
      <c r="HF270" s="672"/>
      <c r="HG270" s="672"/>
      <c r="HH270" s="672"/>
      <c r="HI270" s="672"/>
      <c r="HJ270" s="672"/>
      <c r="HK270" s="672"/>
      <c r="HL270" s="672"/>
      <c r="HM270" s="672"/>
      <c r="HN270" s="672"/>
      <c r="HO270" s="672"/>
      <c r="HP270" s="672"/>
      <c r="HQ270" s="672"/>
      <c r="HR270" s="672"/>
      <c r="HS270" s="672"/>
      <c r="HT270" s="672"/>
      <c r="HU270" s="672"/>
      <c r="HV270" s="672"/>
      <c r="HW270" s="672"/>
      <c r="HX270" s="672"/>
      <c r="HY270" s="672"/>
      <c r="HZ270" s="672"/>
      <c r="IA270" s="672"/>
      <c r="IB270" s="672"/>
      <c r="IC270" s="672"/>
      <c r="ID270" s="672"/>
      <c r="IE270" s="672"/>
      <c r="IF270" s="672"/>
      <c r="IG270" s="672"/>
      <c r="IH270" s="672"/>
      <c r="II270" s="672"/>
      <c r="IJ270" s="672"/>
      <c r="IK270" s="672"/>
      <c r="IL270" s="672"/>
      <c r="IM270" s="672"/>
      <c r="IN270" s="672"/>
      <c r="IO270" s="672"/>
      <c r="IP270" s="672"/>
      <c r="IQ270" s="672"/>
      <c r="IR270" s="672"/>
      <c r="IS270" s="672"/>
      <c r="IT270" s="672"/>
      <c r="IU270" s="672"/>
      <c r="IV270" s="672"/>
      <c r="IW270" s="672"/>
      <c r="IX270" s="672"/>
      <c r="IY270" s="672"/>
      <c r="IZ270" s="672"/>
      <c r="JA270" s="672"/>
      <c r="JB270" s="672"/>
      <c r="JC270" s="672"/>
      <c r="JD270" s="672"/>
      <c r="JE270" s="672"/>
      <c r="JF270" s="672"/>
      <c r="JG270" s="672"/>
      <c r="JH270" s="672"/>
      <c r="JI270" s="672"/>
      <c r="JJ270" s="672"/>
      <c r="JK270" s="672"/>
      <c r="JL270" s="672"/>
      <c r="JM270" s="672"/>
      <c r="JN270" s="672"/>
      <c r="JO270" s="672"/>
      <c r="JP270" s="672"/>
      <c r="JQ270" s="672"/>
      <c r="JR270" s="672"/>
      <c r="JS270" s="672"/>
      <c r="JT270" s="672"/>
      <c r="JU270" s="672"/>
      <c r="JV270" s="672"/>
      <c r="JW270" s="672"/>
      <c r="JX270" s="672"/>
      <c r="JY270" s="672"/>
      <c r="JZ270" s="672"/>
      <c r="KA270" s="672"/>
      <c r="KB270" s="672"/>
      <c r="KC270" s="672"/>
      <c r="KD270" s="672"/>
      <c r="KE270" s="672"/>
      <c r="KF270" s="672"/>
      <c r="KG270" s="672"/>
      <c r="KH270" s="672"/>
      <c r="KI270" s="672"/>
      <c r="KJ270" s="672"/>
      <c r="KK270" s="672"/>
      <c r="KL270" s="672"/>
      <c r="KM270" s="672"/>
      <c r="KN270" s="672"/>
      <c r="KO270" s="672"/>
      <c r="KP270" s="672"/>
      <c r="KQ270" s="672"/>
      <c r="KR270" s="672"/>
      <c r="KS270" s="672"/>
      <c r="KT270" s="672"/>
      <c r="KU270" s="672"/>
      <c r="KV270" s="672"/>
      <c r="KW270" s="672"/>
      <c r="KX270" s="672"/>
      <c r="KY270" s="672"/>
      <c r="KZ270" s="672"/>
      <c r="LA270" s="672"/>
      <c r="LB270" s="672"/>
      <c r="LC270" s="672"/>
      <c r="LD270" s="672"/>
      <c r="LE270" s="672"/>
      <c r="LF270" s="672"/>
      <c r="LG270" s="672"/>
      <c r="LH270" s="672"/>
      <c r="LI270" s="672"/>
      <c r="LJ270" s="672"/>
      <c r="LK270" s="672"/>
      <c r="LL270" s="672"/>
      <c r="LM270" s="672"/>
      <c r="LN270" s="672"/>
      <c r="LO270" s="672"/>
      <c r="LP270" s="672"/>
      <c r="LQ270" s="672"/>
      <c r="LR270" s="672"/>
      <c r="LS270" s="672"/>
      <c r="LT270" s="672"/>
      <c r="LU270" s="672"/>
      <c r="LV270" s="672"/>
      <c r="LW270" s="672"/>
      <c r="LX270" s="672"/>
      <c r="LY270" s="672"/>
      <c r="LZ270" s="672"/>
      <c r="MA270" s="672"/>
      <c r="MB270" s="672"/>
      <c r="MC270" s="672"/>
      <c r="MD270" s="672"/>
      <c r="ME270" s="672"/>
      <c r="MF270" s="672"/>
      <c r="MG270" s="672"/>
      <c r="MH270" s="672"/>
      <c r="MI270" s="672"/>
      <c r="MJ270" s="672"/>
      <c r="MK270" s="672"/>
      <c r="ML270" s="672"/>
      <c r="MM270" s="672"/>
      <c r="MN270" s="672"/>
      <c r="MO270" s="672"/>
      <c r="MP270" s="672"/>
      <c r="MQ270" s="672"/>
      <c r="MR270" s="672"/>
      <c r="MS270" s="672"/>
      <c r="MT270" s="672"/>
      <c r="MU270" s="672"/>
      <c r="MV270" s="672"/>
      <c r="MW270" s="672"/>
      <c r="MX270" s="672"/>
      <c r="MY270" s="672"/>
      <c r="MZ270" s="672"/>
      <c r="NA270" s="672"/>
      <c r="NB270" s="672"/>
      <c r="NC270" s="672"/>
      <c r="ND270" s="672"/>
      <c r="NE270" s="672"/>
      <c r="NF270" s="672"/>
      <c r="NG270" s="672"/>
      <c r="NH270" s="672"/>
      <c r="NI270" s="672"/>
      <c r="NJ270" s="672"/>
      <c r="NK270" s="672"/>
      <c r="NL270" s="672"/>
      <c r="NM270" s="672"/>
      <c r="NN270" s="672"/>
      <c r="NO270" s="672"/>
      <c r="NP270" s="672"/>
      <c r="NQ270" s="672"/>
      <c r="NR270" s="672"/>
      <c r="NS270" s="672"/>
      <c r="NT270" s="672"/>
      <c r="NU270" s="672"/>
      <c r="NV270" s="672"/>
      <c r="NW270" s="672"/>
      <c r="NX270" s="672"/>
      <c r="NY270" s="672"/>
      <c r="NZ270" s="672"/>
      <c r="OA270" s="672"/>
      <c r="OB270" s="672"/>
      <c r="OC270" s="672"/>
      <c r="OD270" s="672"/>
      <c r="OE270" s="672"/>
      <c r="OF270" s="672"/>
      <c r="OG270" s="672"/>
      <c r="OH270" s="672"/>
      <c r="OI270" s="672"/>
      <c r="OJ270" s="672"/>
      <c r="OK270" s="672"/>
      <c r="OL270" s="672"/>
      <c r="OM270" s="672"/>
      <c r="ON270" s="672"/>
      <c r="OO270" s="672"/>
      <c r="OP270" s="672"/>
      <c r="OQ270" s="672"/>
      <c r="OR270" s="672"/>
      <c r="OS270" s="672"/>
      <c r="OT270" s="672"/>
      <c r="OU270" s="672"/>
      <c r="OV270" s="672"/>
      <c r="OW270" s="672"/>
      <c r="OX270" s="672"/>
      <c r="OY270" s="672"/>
      <c r="OZ270" s="672"/>
      <c r="PA270" s="672"/>
      <c r="PB270" s="672"/>
      <c r="PC270" s="672"/>
      <c r="PD270" s="672"/>
      <c r="PE270" s="672"/>
      <c r="PF270" s="672"/>
      <c r="PG270" s="672"/>
      <c r="PH270" s="672"/>
      <c r="PI270" s="672"/>
      <c r="PJ270" s="672"/>
      <c r="PK270" s="672"/>
      <c r="PL270" s="672"/>
      <c r="PM270" s="672"/>
      <c r="PN270" s="672"/>
      <c r="PO270" s="672"/>
      <c r="PP270" s="672"/>
      <c r="PQ270" s="672"/>
      <c r="PR270" s="672"/>
      <c r="PS270" s="672"/>
      <c r="PT270" s="672"/>
      <c r="PU270" s="672"/>
      <c r="PV270" s="672"/>
      <c r="PW270" s="672"/>
      <c r="PX270" s="672"/>
      <c r="PY270" s="672"/>
      <c r="PZ270" s="672"/>
      <c r="QA270" s="672"/>
      <c r="QB270" s="672"/>
      <c r="QC270" s="672"/>
      <c r="QD270" s="672"/>
      <c r="QE270" s="672"/>
      <c r="QF270" s="672"/>
      <c r="QG270" s="672"/>
      <c r="QH270" s="672"/>
      <c r="QI270" s="672"/>
      <c r="QJ270" s="672"/>
      <c r="QK270" s="672"/>
      <c r="QL270" s="672"/>
      <c r="QM270" s="672"/>
      <c r="QN270" s="672"/>
      <c r="QO270" s="672"/>
      <c r="QP270" s="672"/>
      <c r="QQ270" s="672"/>
      <c r="QR270" s="672"/>
      <c r="QS270" s="672"/>
      <c r="QT270" s="672"/>
      <c r="QU270" s="672"/>
      <c r="QV270" s="672"/>
      <c r="QW270" s="672"/>
      <c r="QX270" s="672"/>
      <c r="QY270" s="672"/>
      <c r="QZ270" s="672"/>
      <c r="RA270" s="672"/>
      <c r="RB270" s="672"/>
      <c r="RC270" s="672"/>
      <c r="RD270" s="672"/>
      <c r="RE270" s="672"/>
      <c r="RF270" s="672"/>
      <c r="RG270" s="672"/>
      <c r="RH270" s="672"/>
      <c r="RI270" s="672"/>
      <c r="RJ270" s="672"/>
      <c r="RK270" s="672"/>
      <c r="RL270" s="672"/>
      <c r="RM270" s="672"/>
      <c r="RN270" s="672"/>
      <c r="RO270" s="672"/>
      <c r="RP270" s="672"/>
      <c r="RQ270" s="672"/>
      <c r="RR270" s="672"/>
      <c r="RS270" s="672"/>
      <c r="RT270" s="672"/>
      <c r="RU270" s="672"/>
      <c r="RV270" s="672"/>
      <c r="RW270" s="672"/>
      <c r="RX270" s="672"/>
      <c r="RY270" s="672"/>
      <c r="RZ270" s="672"/>
      <c r="SA270" s="672"/>
      <c r="SB270" s="672"/>
      <c r="SC270" s="672"/>
      <c r="SD270" s="672"/>
      <c r="SE270" s="672"/>
      <c r="SF270" s="672"/>
      <c r="SG270" s="672"/>
      <c r="SH270" s="672"/>
      <c r="SI270" s="672"/>
      <c r="SJ270" s="672"/>
      <c r="SK270" s="672"/>
      <c r="SL270" s="672"/>
      <c r="SM270" s="672"/>
      <c r="SN270" s="672"/>
      <c r="SO270" s="672"/>
      <c r="SP270" s="672"/>
      <c r="SQ270" s="672"/>
      <c r="SR270" s="672"/>
      <c r="SS270" s="672"/>
      <c r="ST270" s="672"/>
      <c r="SU270" s="672"/>
      <c r="SV270" s="672"/>
      <c r="SW270" s="672"/>
      <c r="SX270" s="672"/>
      <c r="SY270" s="672"/>
      <c r="SZ270" s="672"/>
      <c r="TA270" s="672"/>
      <c r="TB270" s="672"/>
      <c r="TC270" s="672"/>
      <c r="TD270" s="672"/>
      <c r="TE270" s="672"/>
      <c r="TF270" s="672"/>
      <c r="TG270" s="672"/>
      <c r="TH270" s="672"/>
      <c r="TI270" s="672"/>
      <c r="TJ270" s="672"/>
      <c r="TK270" s="672"/>
      <c r="TL270" s="672"/>
      <c r="TM270" s="672"/>
      <c r="TN270" s="672"/>
      <c r="TO270" s="672"/>
      <c r="TP270" s="672"/>
      <c r="TQ270" s="672"/>
      <c r="TR270" s="672"/>
      <c r="TS270" s="672"/>
      <c r="TT270" s="672"/>
      <c r="TU270" s="672"/>
      <c r="TV270" s="672"/>
      <c r="TW270" s="672"/>
      <c r="TX270" s="672"/>
      <c r="TY270" s="672"/>
      <c r="TZ270" s="672"/>
      <c r="UA270" s="672"/>
      <c r="UB270" s="672"/>
      <c r="UC270" s="672"/>
      <c r="UD270" s="672"/>
      <c r="UE270" s="672"/>
      <c r="UF270" s="672"/>
      <c r="UG270" s="672"/>
      <c r="UH270" s="672"/>
      <c r="UI270" s="672"/>
      <c r="UJ270" s="672"/>
      <c r="UK270" s="672"/>
      <c r="UL270" s="672"/>
      <c r="UM270" s="672"/>
      <c r="UN270" s="672"/>
      <c r="UO270" s="672"/>
      <c r="UP270" s="672"/>
      <c r="UQ270" s="672"/>
      <c r="UR270" s="672"/>
      <c r="US270" s="672"/>
      <c r="UT270" s="672"/>
      <c r="UU270" s="672"/>
      <c r="UV270" s="672"/>
      <c r="UW270" s="672"/>
      <c r="UX270" s="672"/>
      <c r="UY270" s="672"/>
      <c r="UZ270" s="672"/>
      <c r="VA270" s="672"/>
      <c r="VB270" s="672"/>
      <c r="VC270" s="672"/>
      <c r="VD270" s="672"/>
      <c r="VE270" s="672"/>
      <c r="VF270" s="672"/>
      <c r="VG270" s="672"/>
      <c r="VH270" s="672"/>
      <c r="VI270" s="672"/>
      <c r="VJ270" s="672"/>
      <c r="VK270" s="672"/>
      <c r="VL270" s="672"/>
      <c r="VM270" s="672"/>
      <c r="VN270" s="672"/>
      <c r="VO270" s="672"/>
      <c r="VP270" s="672"/>
      <c r="VQ270" s="672"/>
      <c r="VR270" s="672"/>
      <c r="VS270" s="672"/>
      <c r="VT270" s="672"/>
      <c r="VU270" s="672"/>
      <c r="VV270" s="672"/>
      <c r="VW270" s="672"/>
      <c r="VX270" s="672"/>
      <c r="VY270" s="672"/>
      <c r="VZ270" s="672"/>
      <c r="WA270" s="672"/>
      <c r="WB270" s="672"/>
      <c r="WC270" s="672"/>
      <c r="WD270" s="672"/>
      <c r="WE270" s="672"/>
      <c r="WF270" s="672"/>
      <c r="WG270" s="672"/>
      <c r="WH270" s="672"/>
      <c r="WI270" s="672"/>
      <c r="WJ270" s="672"/>
      <c r="WK270" s="672"/>
      <c r="WL270" s="672"/>
      <c r="WM270" s="672"/>
      <c r="WN270" s="672"/>
      <c r="WO270" s="672"/>
      <c r="WP270" s="672"/>
      <c r="WQ270" s="672"/>
      <c r="WR270" s="672"/>
      <c r="WS270" s="672"/>
      <c r="WT270" s="672"/>
      <c r="WU270" s="672"/>
      <c r="WV270" s="672"/>
      <c r="WW270" s="672"/>
      <c r="WX270" s="672"/>
      <c r="WY270" s="672"/>
      <c r="WZ270" s="672"/>
      <c r="XA270" s="672"/>
      <c r="XB270" s="672"/>
      <c r="XC270" s="672"/>
      <c r="XD270" s="672"/>
      <c r="XE270" s="672"/>
      <c r="XF270" s="672"/>
      <c r="XG270" s="672"/>
      <c r="XH270" s="672"/>
      <c r="XI270" s="672"/>
      <c r="XJ270" s="672"/>
      <c r="XK270" s="672"/>
      <c r="XL270" s="672"/>
      <c r="XM270" s="672"/>
      <c r="XN270" s="672"/>
      <c r="XO270" s="672"/>
      <c r="XP270" s="672"/>
      <c r="XQ270" s="672"/>
      <c r="XR270" s="672"/>
      <c r="XS270" s="672"/>
      <c r="XT270" s="672"/>
      <c r="XU270" s="672"/>
      <c r="XV270" s="672"/>
      <c r="XW270" s="672"/>
      <c r="XX270" s="672"/>
      <c r="XY270" s="672"/>
      <c r="XZ270" s="672"/>
      <c r="YA270" s="672"/>
      <c r="YB270" s="672"/>
      <c r="YC270" s="672"/>
      <c r="YD270" s="672"/>
      <c r="YE270" s="672"/>
      <c r="YF270" s="672"/>
      <c r="YG270" s="672"/>
      <c r="YH270" s="672"/>
      <c r="YI270" s="672"/>
      <c r="YJ270" s="672"/>
      <c r="YK270" s="672"/>
      <c r="YL270" s="672"/>
      <c r="YM270" s="672"/>
      <c r="YN270" s="672"/>
      <c r="YO270" s="672"/>
      <c r="YP270" s="672"/>
      <c r="YQ270" s="672"/>
      <c r="YR270" s="672"/>
      <c r="YS270" s="672"/>
      <c r="YT270" s="672"/>
      <c r="YU270" s="672"/>
      <c r="YV270" s="672"/>
      <c r="YW270" s="672"/>
      <c r="YX270" s="672"/>
      <c r="YY270" s="672"/>
      <c r="YZ270" s="672"/>
      <c r="ZA270" s="672"/>
      <c r="ZB270" s="672"/>
      <c r="ZC270" s="672"/>
      <c r="ZD270" s="672"/>
      <c r="ZE270" s="672"/>
      <c r="ZF270" s="672"/>
      <c r="ZG270" s="672"/>
      <c r="ZH270" s="672"/>
      <c r="ZI270" s="672"/>
      <c r="ZJ270" s="672"/>
      <c r="ZK270" s="672"/>
      <c r="ZL270" s="672"/>
      <c r="ZM270" s="672"/>
      <c r="ZN270" s="672"/>
      <c r="ZO270" s="672"/>
      <c r="ZP270" s="672"/>
      <c r="ZQ270" s="672"/>
      <c r="ZR270" s="672"/>
      <c r="ZS270" s="672"/>
      <c r="ZT270" s="672"/>
      <c r="ZU270" s="672"/>
      <c r="ZV270" s="672"/>
      <c r="ZW270" s="672"/>
      <c r="ZX270" s="672"/>
      <c r="ZY270" s="672"/>
      <c r="ZZ270" s="672"/>
      <c r="AAA270" s="672"/>
      <c r="AAB270" s="672"/>
      <c r="AAC270" s="672"/>
      <c r="AAD270" s="672"/>
      <c r="AAE270" s="672"/>
      <c r="AAF270" s="672"/>
      <c r="AAG270" s="672"/>
      <c r="AAH270" s="672"/>
      <c r="AAI270" s="672"/>
      <c r="AAJ270" s="672"/>
      <c r="AAK270" s="672"/>
      <c r="AAL270" s="672"/>
      <c r="AAM270" s="672"/>
      <c r="AAN270" s="672"/>
      <c r="AAO270" s="672"/>
      <c r="AAP270" s="672"/>
      <c r="AAQ270" s="672"/>
      <c r="AAR270" s="672"/>
      <c r="AAS270" s="672"/>
      <c r="AAT270" s="672"/>
      <c r="AAU270" s="672"/>
      <c r="AAV270" s="672"/>
      <c r="AAW270" s="672"/>
      <c r="AAX270" s="672"/>
      <c r="AAY270" s="672"/>
      <c r="AAZ270" s="672"/>
      <c r="ABA270" s="672"/>
      <c r="ABB270" s="672"/>
      <c r="ABC270" s="672"/>
      <c r="ABD270" s="672"/>
      <c r="ABE270" s="672"/>
      <c r="ABF270" s="672"/>
      <c r="ABG270" s="672"/>
      <c r="ABH270" s="672"/>
      <c r="ABI270" s="672"/>
      <c r="ABJ270" s="672"/>
      <c r="ABK270" s="672"/>
      <c r="ABL270" s="672"/>
      <c r="ABM270" s="672"/>
      <c r="ABN270" s="672"/>
      <c r="ABO270" s="672"/>
      <c r="ABP270" s="672"/>
      <c r="ABQ270" s="672"/>
      <c r="ABR270" s="672"/>
      <c r="ABS270" s="672"/>
      <c r="ABT270" s="672"/>
      <c r="ABU270" s="672"/>
      <c r="ABV270" s="672"/>
      <c r="ABW270" s="672"/>
      <c r="ABX270" s="672"/>
      <c r="ABY270" s="672"/>
      <c r="ABZ270" s="672"/>
      <c r="ACA270" s="672"/>
      <c r="ACB270" s="672"/>
      <c r="ACC270" s="672"/>
      <c r="ACD270" s="672"/>
      <c r="ACE270" s="672"/>
      <c r="ACF270" s="672"/>
      <c r="ACG270" s="672"/>
      <c r="ACH270" s="672"/>
      <c r="ACI270" s="672"/>
      <c r="ACJ270" s="672"/>
      <c r="ACK270" s="672"/>
      <c r="ACL270" s="672"/>
      <c r="ACM270" s="672"/>
      <c r="ACN270" s="672"/>
      <c r="ACO270" s="672"/>
      <c r="ACP270" s="672"/>
      <c r="ACQ270" s="672"/>
      <c r="ACR270" s="672"/>
      <c r="ACS270" s="672"/>
      <c r="ACT270" s="672"/>
      <c r="ACU270" s="672"/>
      <c r="ACV270" s="672"/>
      <c r="ACW270" s="672"/>
      <c r="ACX270" s="672"/>
      <c r="ACY270" s="672"/>
      <c r="ACZ270" s="672"/>
      <c r="ADA270" s="672"/>
      <c r="ADB270" s="672"/>
      <c r="ADC270" s="672"/>
      <c r="ADD270" s="672"/>
      <c r="ADE270" s="672"/>
      <c r="ADF270" s="672"/>
      <c r="ADG270" s="672"/>
      <c r="ADH270" s="672"/>
      <c r="ADI270" s="672"/>
      <c r="ADJ270" s="672"/>
      <c r="ADK270" s="672"/>
      <c r="ADL270" s="672"/>
      <c r="ADM270" s="672"/>
      <c r="ADN270" s="672"/>
      <c r="ADO270" s="672"/>
      <c r="ADP270" s="672"/>
      <c r="ADQ270" s="672"/>
      <c r="ADR270" s="672"/>
      <c r="ADS270" s="672"/>
      <c r="ADT270" s="672"/>
      <c r="ADU270" s="672"/>
      <c r="ADV270" s="672"/>
      <c r="ADW270" s="672"/>
      <c r="ADX270" s="672"/>
      <c r="ADY270" s="672"/>
      <c r="ADZ270" s="672"/>
      <c r="AEA270" s="672"/>
      <c r="AEB270" s="672"/>
      <c r="AEC270" s="672"/>
      <c r="AED270" s="672"/>
      <c r="AEE270" s="672"/>
      <c r="AEF270" s="672"/>
      <c r="AEG270" s="672"/>
      <c r="AEH270" s="672"/>
      <c r="AEI270" s="672"/>
      <c r="AEJ270" s="672"/>
      <c r="AEK270" s="672"/>
      <c r="AEL270" s="672"/>
      <c r="AEM270" s="672"/>
      <c r="AEN270" s="672"/>
      <c r="AEO270" s="672"/>
      <c r="AEP270" s="672"/>
      <c r="AEQ270" s="672"/>
      <c r="AER270" s="672"/>
      <c r="AES270" s="672"/>
      <c r="AET270" s="672"/>
      <c r="AEU270" s="672"/>
      <c r="AEV270" s="672"/>
      <c r="AEW270" s="672"/>
      <c r="AEX270" s="672"/>
      <c r="AEY270" s="672"/>
      <c r="AEZ270" s="672"/>
      <c r="AFA270" s="672"/>
      <c r="AFB270" s="672"/>
      <c r="AFC270" s="672"/>
      <c r="AFD270" s="672"/>
      <c r="AFE270" s="672"/>
      <c r="AFF270" s="672"/>
      <c r="AFG270" s="672"/>
      <c r="AFH270" s="672"/>
      <c r="AFI270" s="672"/>
      <c r="AFJ270" s="672"/>
      <c r="AFK270" s="672"/>
      <c r="AFL270" s="672"/>
      <c r="AFM270" s="672"/>
      <c r="AFN270" s="672"/>
      <c r="AFO270" s="672"/>
      <c r="AFP270" s="672"/>
      <c r="AFQ270" s="672"/>
      <c r="AFR270" s="672"/>
      <c r="AFS270" s="672"/>
      <c r="AFT270" s="672"/>
      <c r="AFU270" s="672"/>
      <c r="AFV270" s="672"/>
      <c r="AFW270" s="672"/>
      <c r="AFX270" s="672"/>
      <c r="AFY270" s="672"/>
      <c r="AFZ270" s="672"/>
      <c r="AGA270" s="672"/>
      <c r="AGB270" s="672"/>
      <c r="AGC270" s="672"/>
      <c r="AGD270" s="672"/>
      <c r="AGE270" s="672"/>
      <c r="AGF270" s="672"/>
      <c r="AGG270" s="672"/>
      <c r="AGH270" s="672"/>
      <c r="AGI270" s="672"/>
      <c r="AGJ270" s="672"/>
      <c r="AGK270" s="672"/>
      <c r="AGL270" s="672"/>
      <c r="AGM270" s="672"/>
      <c r="AGN270" s="672"/>
      <c r="AGO270" s="672"/>
      <c r="AGP270" s="672"/>
      <c r="AGQ270" s="672"/>
      <c r="AGR270" s="672"/>
      <c r="AGS270" s="672"/>
      <c r="AGT270" s="672"/>
      <c r="AGU270" s="672"/>
      <c r="AGV270" s="672"/>
      <c r="AGW270" s="672"/>
      <c r="AGX270" s="672"/>
      <c r="AGY270" s="672"/>
      <c r="AGZ270" s="672"/>
      <c r="AHA270" s="672"/>
      <c r="AHB270" s="672"/>
      <c r="AHC270" s="672"/>
      <c r="AHD270" s="672"/>
      <c r="AHE270" s="672"/>
      <c r="AHF270" s="672"/>
      <c r="AHG270" s="672"/>
      <c r="AHH270" s="672"/>
      <c r="AHI270" s="672"/>
      <c r="AHJ270" s="672"/>
      <c r="AHK270" s="672"/>
      <c r="AHL270" s="672"/>
      <c r="AHM270" s="672"/>
      <c r="AHN270" s="672"/>
      <c r="AHO270" s="672"/>
      <c r="AHP270" s="672"/>
      <c r="AHQ270" s="672"/>
      <c r="AHR270" s="672"/>
      <c r="AHS270" s="672"/>
      <c r="AHT270" s="672"/>
      <c r="AHU270" s="672"/>
      <c r="AHV270" s="672"/>
      <c r="AHW270" s="672"/>
      <c r="AHX270" s="672"/>
      <c r="AHY270" s="672"/>
      <c r="AHZ270" s="672"/>
      <c r="AIA270" s="672"/>
      <c r="AIB270" s="672"/>
      <c r="AIC270" s="672"/>
      <c r="AID270" s="672"/>
      <c r="AIE270" s="672"/>
      <c r="AIF270" s="672"/>
      <c r="AIG270" s="672"/>
      <c r="AIH270" s="672"/>
      <c r="AII270" s="672"/>
      <c r="AIJ270" s="672"/>
      <c r="AIK270" s="672"/>
      <c r="AIL270" s="672"/>
      <c r="AIM270" s="672"/>
      <c r="AIN270" s="672"/>
      <c r="AIO270" s="672"/>
      <c r="AIP270" s="672"/>
      <c r="AIQ270" s="672"/>
      <c r="AIR270" s="672"/>
      <c r="AIS270" s="672"/>
      <c r="AIT270" s="672"/>
      <c r="AIU270" s="672"/>
      <c r="AIV270" s="672"/>
      <c r="AIW270" s="672"/>
      <c r="AIX270" s="672"/>
      <c r="AIY270" s="672"/>
      <c r="AIZ270" s="672"/>
      <c r="AJA270" s="672"/>
      <c r="AJB270" s="672"/>
      <c r="AJC270" s="672"/>
      <c r="AJD270" s="672"/>
      <c r="AJE270" s="672"/>
      <c r="AJF270" s="672"/>
      <c r="AJG270" s="672"/>
      <c r="AJH270" s="672"/>
      <c r="AJI270" s="672"/>
      <c r="AJJ270" s="672"/>
      <c r="AJK270" s="672"/>
      <c r="AJL270" s="672"/>
      <c r="AJM270" s="672"/>
      <c r="AJN270" s="672"/>
      <c r="AJO270" s="672"/>
      <c r="AJP270" s="672"/>
      <c r="AJQ270" s="672"/>
      <c r="AJR270" s="672"/>
      <c r="AJS270" s="672"/>
      <c r="AJT270" s="672"/>
      <c r="AJU270" s="672"/>
      <c r="AJV270" s="672"/>
      <c r="AJW270" s="672"/>
      <c r="AJX270" s="672"/>
      <c r="AJY270" s="672"/>
      <c r="AJZ270" s="672"/>
      <c r="AKA270" s="672"/>
      <c r="AKB270" s="672"/>
      <c r="AKC270" s="672"/>
      <c r="AKD270" s="672"/>
      <c r="AKE270" s="672"/>
      <c r="AKF270" s="672"/>
      <c r="AKG270" s="672"/>
      <c r="AKH270" s="672"/>
      <c r="AKI270" s="672"/>
      <c r="AKJ270" s="672"/>
      <c r="AKK270" s="672"/>
      <c r="AKL270" s="672"/>
      <c r="AKM270" s="672"/>
      <c r="AKN270" s="672"/>
      <c r="AKO270" s="672"/>
      <c r="AKP270" s="672"/>
      <c r="AKQ270" s="672"/>
      <c r="AKR270" s="672"/>
      <c r="AKS270" s="672"/>
      <c r="AKT270" s="672"/>
      <c r="AKU270" s="672"/>
      <c r="AKV270" s="672"/>
      <c r="AKW270" s="672"/>
      <c r="AKX270" s="672"/>
      <c r="AKY270" s="672"/>
      <c r="AKZ270" s="672"/>
      <c r="ALA270" s="672"/>
      <c r="ALB270" s="672"/>
      <c r="ALC270" s="672"/>
      <c r="ALD270" s="672"/>
      <c r="ALE270" s="672"/>
      <c r="ALF270" s="672"/>
      <c r="ALG270" s="672"/>
      <c r="ALH270" s="672"/>
      <c r="ALI270" s="672"/>
      <c r="ALJ270" s="672"/>
      <c r="ALK270" s="672"/>
      <c r="ALL270" s="672"/>
      <c r="ALM270" s="672"/>
      <c r="ALN270" s="672"/>
      <c r="ALO270" s="672"/>
      <c r="ALP270" s="672"/>
      <c r="ALQ270" s="672"/>
      <c r="ALR270" s="672"/>
      <c r="ALS270" s="672"/>
      <c r="ALT270" s="672"/>
      <c r="ALU270" s="672"/>
      <c r="ALV270" s="672"/>
      <c r="ALW270" s="672"/>
      <c r="ALX270" s="672"/>
      <c r="ALY270" s="672"/>
      <c r="ALZ270" s="672"/>
      <c r="AMA270" s="672"/>
      <c r="AMB270" s="672"/>
      <c r="AMC270" s="672"/>
      <c r="AMD270" s="672"/>
      <c r="AME270" s="672"/>
      <c r="AMF270" s="672"/>
      <c r="AMG270" s="672"/>
      <c r="AMH270" s="672"/>
      <c r="AMI270" s="672"/>
      <c r="AMJ270" s="672"/>
      <c r="AMK270" s="672"/>
      <c r="AML270" s="672"/>
      <c r="AMM270" s="672"/>
      <c r="AMN270" s="672"/>
      <c r="AMO270" s="672"/>
      <c r="AMP270" s="672"/>
      <c r="AMQ270" s="672"/>
      <c r="AMR270" s="672"/>
      <c r="AMS270" s="672"/>
      <c r="AMT270" s="672"/>
      <c r="AMU270" s="672"/>
      <c r="AMV270" s="672"/>
      <c r="AMW270" s="672"/>
      <c r="AMX270" s="672"/>
      <c r="AMY270" s="672"/>
      <c r="AMZ270" s="672"/>
      <c r="ANA270" s="672"/>
      <c r="ANB270" s="672"/>
      <c r="ANC270" s="672"/>
      <c r="AND270" s="672"/>
      <c r="ANE270" s="672"/>
      <c r="ANF270" s="672"/>
      <c r="ANG270" s="672"/>
      <c r="ANH270" s="672"/>
      <c r="ANI270" s="672"/>
      <c r="ANJ270" s="672"/>
      <c r="ANK270" s="672"/>
      <c r="ANL270" s="672"/>
      <c r="ANM270" s="672"/>
      <c r="ANN270" s="672"/>
      <c r="ANO270" s="672"/>
      <c r="ANP270" s="672"/>
      <c r="ANQ270" s="672"/>
      <c r="ANR270" s="672"/>
      <c r="ANS270" s="672"/>
      <c r="ANT270" s="672"/>
      <c r="ANU270" s="672"/>
      <c r="ANV270" s="672"/>
      <c r="ANW270" s="672"/>
      <c r="ANX270" s="672"/>
      <c r="ANY270" s="672"/>
      <c r="ANZ270" s="672"/>
      <c r="AOA270" s="672"/>
      <c r="AOB270" s="672"/>
      <c r="AOC270" s="672"/>
      <c r="AOD270" s="672"/>
      <c r="AOE270" s="672"/>
      <c r="AOF270" s="672"/>
      <c r="AOG270" s="672"/>
      <c r="AOH270" s="672"/>
      <c r="AOI270" s="672"/>
      <c r="AOJ270" s="672"/>
      <c r="AOK270" s="672"/>
      <c r="AOL270" s="672"/>
      <c r="AOM270" s="672"/>
      <c r="AON270" s="672"/>
      <c r="AOO270" s="672"/>
      <c r="AOP270" s="672"/>
      <c r="AOQ270" s="672"/>
      <c r="AOR270" s="672"/>
      <c r="AOS270" s="672"/>
      <c r="AOT270" s="672"/>
      <c r="AOU270" s="672"/>
      <c r="AOV270" s="672"/>
      <c r="AOW270" s="672"/>
      <c r="AOX270" s="672"/>
      <c r="AOY270" s="672"/>
      <c r="AOZ270" s="672"/>
      <c r="APA270" s="672"/>
      <c r="APB270" s="672"/>
      <c r="APC270" s="672"/>
      <c r="APD270" s="672"/>
      <c r="APE270" s="672"/>
      <c r="APF270" s="672"/>
      <c r="APG270" s="672"/>
      <c r="APH270" s="672"/>
      <c r="API270" s="672"/>
      <c r="APJ270" s="672"/>
      <c r="APK270" s="672"/>
      <c r="APL270" s="672"/>
      <c r="APM270" s="672"/>
      <c r="APN270" s="672"/>
      <c r="APO270" s="672"/>
      <c r="APP270" s="672"/>
      <c r="APQ270" s="672"/>
      <c r="APR270" s="672"/>
      <c r="APS270" s="672"/>
      <c r="APT270" s="672"/>
      <c r="APU270" s="672"/>
      <c r="APV270" s="672"/>
      <c r="APW270" s="672"/>
      <c r="APX270" s="672"/>
      <c r="APY270" s="672"/>
      <c r="APZ270" s="672"/>
      <c r="AQA270" s="672"/>
      <c r="AQB270" s="672"/>
      <c r="AQC270" s="672"/>
      <c r="AQD270" s="672"/>
      <c r="AQE270" s="672"/>
      <c r="AQF270" s="672"/>
      <c r="AQG270" s="672"/>
      <c r="AQH270" s="672"/>
      <c r="AQI270" s="672"/>
      <c r="AQJ270" s="672"/>
      <c r="AQK270" s="672"/>
      <c r="AQL270" s="672"/>
      <c r="AQM270" s="672"/>
      <c r="AQN270" s="672"/>
      <c r="AQO270" s="672"/>
      <c r="AQP270" s="672"/>
      <c r="AQQ270" s="672"/>
      <c r="AQR270" s="672"/>
      <c r="AQS270" s="672"/>
      <c r="AQT270" s="672"/>
      <c r="AQU270" s="672"/>
      <c r="AQV270" s="672"/>
      <c r="AQW270" s="672"/>
      <c r="AQX270" s="672"/>
      <c r="AQY270" s="672"/>
      <c r="AQZ270" s="672"/>
      <c r="ARA270" s="672"/>
      <c r="ARB270" s="672"/>
      <c r="ARC270" s="672"/>
      <c r="ARD270" s="672"/>
      <c r="ARE270" s="672"/>
      <c r="ARF270" s="672"/>
      <c r="ARG270" s="672"/>
      <c r="ARH270" s="672"/>
      <c r="ARI270" s="672"/>
      <c r="ARJ270" s="672"/>
      <c r="ARK270" s="672"/>
      <c r="ARL270" s="672"/>
      <c r="ARM270" s="672"/>
      <c r="ARN270" s="672"/>
      <c r="ARO270" s="672"/>
      <c r="ARP270" s="672"/>
      <c r="ARQ270" s="672"/>
      <c r="ARR270" s="672"/>
      <c r="ARS270" s="672"/>
      <c r="ART270" s="672"/>
      <c r="ARU270" s="672"/>
      <c r="ARV270" s="672"/>
      <c r="ARW270" s="672"/>
      <c r="ARX270" s="672"/>
      <c r="ARY270" s="672"/>
      <c r="ARZ270" s="672"/>
      <c r="ASA270" s="672"/>
      <c r="ASB270" s="672"/>
      <c r="ASC270" s="672"/>
      <c r="ASD270" s="672"/>
      <c r="ASE270" s="672"/>
      <c r="ASF270" s="672"/>
      <c r="ASG270" s="672"/>
      <c r="ASH270" s="672"/>
      <c r="ASI270" s="672"/>
      <c r="ASJ270" s="672"/>
      <c r="ASK270" s="672"/>
      <c r="ASL270" s="672"/>
      <c r="ASM270" s="672"/>
      <c r="ASN270" s="672"/>
      <c r="ASO270" s="672"/>
      <c r="ASP270" s="672"/>
      <c r="ASQ270" s="672"/>
      <c r="ASR270" s="672"/>
      <c r="ASS270" s="672"/>
      <c r="AST270" s="672"/>
      <c r="ASU270" s="672"/>
      <c r="ASV270" s="672"/>
      <c r="ASW270" s="672"/>
      <c r="ASX270" s="672"/>
      <c r="ASY270" s="672"/>
      <c r="ASZ270" s="672"/>
      <c r="ATA270" s="672"/>
      <c r="ATB270" s="672"/>
      <c r="ATC270" s="672"/>
      <c r="ATD270" s="672"/>
      <c r="ATE270" s="672"/>
      <c r="ATF270" s="672"/>
      <c r="ATG270" s="672"/>
      <c r="ATH270" s="672"/>
      <c r="ATI270" s="672"/>
      <c r="ATJ270" s="672"/>
      <c r="ATK270" s="672"/>
      <c r="ATL270" s="672"/>
      <c r="ATM270" s="672"/>
      <c r="ATN270" s="672"/>
      <c r="ATO270" s="672"/>
      <c r="ATP270" s="672"/>
      <c r="ATQ270" s="672"/>
      <c r="ATR270" s="672"/>
      <c r="ATS270" s="672"/>
      <c r="ATT270" s="672"/>
      <c r="ATU270" s="672"/>
      <c r="ATV270" s="672"/>
      <c r="ATW270" s="672"/>
      <c r="ATX270" s="672"/>
      <c r="ATY270" s="672"/>
      <c r="ATZ270" s="672"/>
      <c r="AUA270" s="672"/>
      <c r="AUB270" s="672"/>
      <c r="AUC270" s="672"/>
      <c r="AUD270" s="672"/>
      <c r="AUE270" s="672"/>
      <c r="AUF270" s="672"/>
      <c r="AUG270" s="672"/>
      <c r="AUH270" s="672"/>
      <c r="AUI270" s="672"/>
      <c r="AUJ270" s="672"/>
      <c r="AUK270" s="672"/>
      <c r="AUL270" s="672"/>
      <c r="AUM270" s="672"/>
      <c r="AUN270" s="672"/>
      <c r="AUO270" s="672"/>
      <c r="AUP270" s="672"/>
      <c r="AUQ270" s="672"/>
      <c r="AUR270" s="672"/>
      <c r="AUS270" s="672"/>
      <c r="AUT270" s="672"/>
      <c r="AUU270" s="672"/>
      <c r="AUV270" s="672"/>
      <c r="AUW270" s="672"/>
      <c r="AUX270" s="672"/>
      <c r="AUY270" s="672"/>
      <c r="AUZ270" s="672"/>
      <c r="AVA270" s="672"/>
      <c r="AVB270" s="672"/>
      <c r="AVC270" s="672"/>
      <c r="AVD270" s="672"/>
      <c r="AVE270" s="672"/>
      <c r="AVF270" s="672"/>
      <c r="AVG270" s="672"/>
      <c r="AVH270" s="672"/>
      <c r="AVI270" s="672"/>
      <c r="AVJ270" s="672"/>
      <c r="AVK270" s="672"/>
      <c r="AVL270" s="672"/>
      <c r="AVM270" s="672"/>
      <c r="AVN270" s="672"/>
      <c r="AVO270" s="672"/>
      <c r="AVP270" s="672"/>
      <c r="AVQ270" s="672"/>
      <c r="AVR270" s="672"/>
      <c r="AVS270" s="672"/>
      <c r="AVT270" s="672"/>
      <c r="AVU270" s="672"/>
      <c r="AVV270" s="672"/>
      <c r="AVW270" s="672"/>
      <c r="AVX270" s="672"/>
      <c r="AVY270" s="672"/>
      <c r="AVZ270" s="672"/>
      <c r="AWA270" s="672"/>
      <c r="AWB270" s="672"/>
      <c r="AWC270" s="672"/>
      <c r="AWD270" s="672"/>
      <c r="AWE270" s="672"/>
      <c r="AWF270" s="672"/>
      <c r="AWG270" s="672"/>
      <c r="AWH270" s="672"/>
      <c r="AWI270" s="672"/>
      <c r="AWJ270" s="672"/>
      <c r="AWK270" s="672"/>
      <c r="AWL270" s="672"/>
      <c r="AWM270" s="672"/>
      <c r="AWN270" s="672"/>
      <c r="AWO270" s="672"/>
      <c r="AWP270" s="672"/>
      <c r="AWQ270" s="672"/>
      <c r="AWR270" s="672"/>
      <c r="AWS270" s="672"/>
      <c r="AWT270" s="672"/>
      <c r="AWU270" s="672"/>
      <c r="AWV270" s="672"/>
      <c r="AWW270" s="672"/>
      <c r="AWX270" s="672"/>
      <c r="AWY270" s="672"/>
      <c r="AWZ270" s="672"/>
      <c r="AXA270" s="672"/>
      <c r="AXB270" s="672"/>
      <c r="AXC270" s="672"/>
      <c r="AXD270" s="672"/>
      <c r="AXE270" s="672"/>
      <c r="AXF270" s="672"/>
      <c r="AXG270" s="672"/>
      <c r="AXH270" s="672"/>
      <c r="AXI270" s="672"/>
      <c r="AXJ270" s="672"/>
      <c r="AXK270" s="672"/>
      <c r="AXL270" s="672"/>
      <c r="AXM270" s="672"/>
      <c r="AXN270" s="672"/>
      <c r="AXO270" s="672"/>
      <c r="AXP270" s="672"/>
      <c r="AXQ270" s="672"/>
      <c r="AXR270" s="672"/>
      <c r="AXS270" s="672"/>
      <c r="AXT270" s="672"/>
      <c r="AXU270" s="672"/>
      <c r="AXV270" s="672"/>
      <c r="AXW270" s="672"/>
      <c r="AXX270" s="672"/>
      <c r="AXY270" s="672"/>
      <c r="AXZ270" s="672"/>
      <c r="AYA270" s="672"/>
      <c r="AYB270" s="672"/>
      <c r="AYC270" s="672"/>
      <c r="AYD270" s="672"/>
      <c r="AYE270" s="672"/>
      <c r="AYF270" s="672"/>
      <c r="AYG270" s="672"/>
      <c r="AYH270" s="672"/>
      <c r="AYI270" s="672"/>
      <c r="AYJ270" s="672"/>
      <c r="AYK270" s="672"/>
      <c r="AYL270" s="672"/>
      <c r="AYM270" s="672"/>
      <c r="AYN270" s="672"/>
      <c r="AYO270" s="672"/>
      <c r="AYP270" s="672"/>
      <c r="AYQ270" s="672"/>
      <c r="AYR270" s="672"/>
      <c r="AYS270" s="672"/>
      <c r="AYT270" s="672"/>
      <c r="AYU270" s="672"/>
      <c r="AYV270" s="672"/>
      <c r="AYW270" s="672"/>
      <c r="AYX270" s="672"/>
      <c r="AYY270" s="672"/>
      <c r="AYZ270" s="672"/>
      <c r="AZA270" s="672"/>
      <c r="AZB270" s="672"/>
      <c r="AZC270" s="672"/>
      <c r="AZD270" s="672"/>
      <c r="AZE270" s="672"/>
      <c r="AZF270" s="672"/>
      <c r="AZG270" s="672"/>
      <c r="AZH270" s="672"/>
      <c r="AZI270" s="672"/>
      <c r="AZJ270" s="672"/>
      <c r="AZK270" s="672"/>
      <c r="AZL270" s="672"/>
      <c r="AZM270" s="672"/>
      <c r="AZN270" s="672"/>
      <c r="AZO270" s="672"/>
      <c r="AZP270" s="672"/>
      <c r="AZQ270" s="672"/>
      <c r="AZR270" s="672"/>
      <c r="AZS270" s="672"/>
      <c r="AZT270" s="672"/>
      <c r="AZU270" s="672"/>
      <c r="AZV270" s="672"/>
      <c r="AZW270" s="672"/>
      <c r="AZX270" s="672"/>
      <c r="AZY270" s="672"/>
      <c r="AZZ270" s="672"/>
      <c r="BAA270" s="672"/>
      <c r="BAB270" s="672"/>
      <c r="BAC270" s="672"/>
      <c r="BAD270" s="672"/>
      <c r="BAE270" s="672"/>
      <c r="BAF270" s="672"/>
      <c r="BAG270" s="672"/>
      <c r="BAH270" s="672"/>
      <c r="BAI270" s="672"/>
      <c r="BAJ270" s="672"/>
      <c r="BAK270" s="672"/>
      <c r="BAL270" s="672"/>
      <c r="BAM270" s="672"/>
      <c r="BAN270" s="672"/>
      <c r="BAO270" s="672"/>
      <c r="BAP270" s="672"/>
      <c r="BAQ270" s="672"/>
      <c r="BAR270" s="672"/>
      <c r="BAS270" s="672"/>
      <c r="BAT270" s="672"/>
      <c r="BAU270" s="672"/>
      <c r="BAV270" s="672"/>
      <c r="BAW270" s="672"/>
      <c r="BAX270" s="672"/>
      <c r="BAY270" s="672"/>
      <c r="BAZ270" s="672"/>
      <c r="BBA270" s="672"/>
      <c r="BBB270" s="672"/>
      <c r="BBC270" s="672"/>
      <c r="BBD270" s="672"/>
      <c r="BBE270" s="672"/>
      <c r="BBF270" s="672"/>
      <c r="BBG270" s="672"/>
      <c r="BBH270" s="672"/>
      <c r="BBI270" s="672"/>
      <c r="BBJ270" s="672"/>
      <c r="BBK270" s="672"/>
      <c r="BBL270" s="672"/>
      <c r="BBM270" s="672"/>
      <c r="BBN270" s="672"/>
      <c r="BBO270" s="672"/>
      <c r="BBP270" s="672"/>
      <c r="BBQ270" s="672"/>
      <c r="BBR270" s="672"/>
      <c r="BBS270" s="672"/>
      <c r="BBT270" s="672"/>
      <c r="BBU270" s="672"/>
      <c r="BBV270" s="672"/>
      <c r="BBW270" s="672"/>
      <c r="BBX270" s="672"/>
      <c r="BBY270" s="672"/>
      <c r="BBZ270" s="672"/>
      <c r="BCA270" s="672"/>
      <c r="BCB270" s="672"/>
      <c r="BCC270" s="672"/>
      <c r="BCD270" s="672"/>
      <c r="BCE270" s="672"/>
      <c r="BCF270" s="672"/>
      <c r="BCG270" s="672"/>
      <c r="BCH270" s="672"/>
      <c r="BCI270" s="672"/>
      <c r="BCJ270" s="672"/>
      <c r="BCK270" s="672"/>
      <c r="BCL270" s="672"/>
      <c r="BCM270" s="672"/>
      <c r="BCN270" s="672"/>
      <c r="BCO270" s="672"/>
      <c r="BCP270" s="672"/>
      <c r="BCQ270" s="672"/>
      <c r="BCR270" s="672"/>
      <c r="BCS270" s="672"/>
      <c r="BCT270" s="672"/>
      <c r="BCU270" s="672"/>
      <c r="BCV270" s="672"/>
      <c r="BCW270" s="672"/>
      <c r="BCX270" s="672"/>
      <c r="BCY270" s="672"/>
      <c r="BCZ270" s="672"/>
      <c r="BDA270" s="672"/>
      <c r="BDB270" s="672"/>
      <c r="BDC270" s="672"/>
      <c r="BDD270" s="672"/>
      <c r="BDE270" s="672"/>
      <c r="BDF270" s="672"/>
      <c r="BDG270" s="672"/>
      <c r="BDH270" s="672"/>
      <c r="BDI270" s="672"/>
      <c r="BDJ270" s="672"/>
      <c r="BDK270" s="672"/>
      <c r="BDL270" s="672"/>
      <c r="BDM270" s="672"/>
      <c r="BDN270" s="672"/>
      <c r="BDO270" s="672"/>
      <c r="BDP270" s="672"/>
      <c r="BDQ270" s="672"/>
      <c r="BDR270" s="672"/>
      <c r="BDS270" s="672"/>
      <c r="BDT270" s="672"/>
      <c r="BDU270" s="672"/>
      <c r="BDV270" s="672"/>
      <c r="BDW270" s="672"/>
      <c r="BDX270" s="672"/>
      <c r="BDY270" s="672"/>
      <c r="BDZ270" s="672"/>
      <c r="BEA270" s="672"/>
      <c r="BEB270" s="672"/>
      <c r="BEC270" s="672"/>
      <c r="BED270" s="672"/>
      <c r="BEE270" s="672"/>
      <c r="BEF270" s="672"/>
      <c r="BEG270" s="672"/>
      <c r="BEH270" s="672"/>
      <c r="BEI270" s="672"/>
      <c r="BEJ270" s="672"/>
      <c r="BEK270" s="672"/>
      <c r="BEL270" s="672"/>
      <c r="BEM270" s="672"/>
      <c r="BEN270" s="672"/>
      <c r="BEO270" s="672"/>
      <c r="BEP270" s="672"/>
      <c r="BEQ270" s="672"/>
      <c r="BER270" s="672"/>
      <c r="BES270" s="672"/>
      <c r="BET270" s="672"/>
      <c r="BEU270" s="672"/>
      <c r="BEV270" s="672"/>
      <c r="BEW270" s="672"/>
      <c r="BEX270" s="672"/>
      <c r="BEY270" s="672"/>
      <c r="BEZ270" s="672"/>
      <c r="BFA270" s="672"/>
      <c r="BFB270" s="672"/>
      <c r="BFC270" s="672"/>
      <c r="BFD270" s="672"/>
      <c r="BFE270" s="672"/>
      <c r="BFF270" s="672"/>
      <c r="BFG270" s="672"/>
      <c r="BFH270" s="672"/>
      <c r="BFI270" s="672"/>
      <c r="BFJ270" s="672"/>
      <c r="BFK270" s="672"/>
      <c r="BFL270" s="672"/>
      <c r="BFM270" s="672"/>
      <c r="BFN270" s="672"/>
      <c r="BFO270" s="672"/>
      <c r="BFP270" s="672"/>
      <c r="BFQ270" s="672"/>
      <c r="BFR270" s="672"/>
      <c r="BFS270" s="672"/>
      <c r="BFT270" s="672"/>
      <c r="BFU270" s="672"/>
      <c r="BFV270" s="672"/>
      <c r="BFW270" s="672"/>
      <c r="BFX270" s="672"/>
      <c r="BFY270" s="672"/>
      <c r="BFZ270" s="672"/>
      <c r="BGA270" s="672"/>
      <c r="BGB270" s="672"/>
      <c r="BGC270" s="672"/>
      <c r="BGD270" s="672"/>
      <c r="BGE270" s="672"/>
      <c r="BGF270" s="672"/>
      <c r="BGG270" s="672"/>
      <c r="BGH270" s="672"/>
      <c r="BGI270" s="672"/>
      <c r="BGJ270" s="672"/>
      <c r="BGK270" s="672"/>
      <c r="BGL270" s="672"/>
      <c r="BGM270" s="672"/>
      <c r="BGN270" s="672"/>
      <c r="BGO270" s="672"/>
      <c r="BGP270" s="672"/>
      <c r="BGQ270" s="672"/>
      <c r="BGR270" s="672"/>
      <c r="BGS270" s="672"/>
      <c r="BGT270" s="672"/>
      <c r="BGU270" s="672"/>
      <c r="BGV270" s="672"/>
      <c r="BGW270" s="672"/>
      <c r="BGX270" s="672"/>
      <c r="BGY270" s="672"/>
      <c r="BGZ270" s="672"/>
      <c r="BHA270" s="672"/>
      <c r="BHB270" s="672"/>
      <c r="BHC270" s="672"/>
      <c r="BHD270" s="672"/>
      <c r="BHE270" s="672"/>
      <c r="BHF270" s="672"/>
      <c r="BHG270" s="672"/>
      <c r="BHH270" s="672"/>
      <c r="BHI270" s="672"/>
      <c r="BHJ270" s="672"/>
      <c r="BHK270" s="672"/>
      <c r="BHL270" s="672"/>
      <c r="BHM270" s="672"/>
      <c r="BHN270" s="672"/>
      <c r="BHO270" s="672"/>
      <c r="BHP270" s="672"/>
      <c r="BHQ270" s="672"/>
      <c r="BHR270" s="672"/>
      <c r="BHS270" s="672"/>
      <c r="BHT270" s="672"/>
      <c r="BHU270" s="672"/>
      <c r="BHV270" s="672"/>
      <c r="BHW270" s="672"/>
      <c r="BHX270" s="672"/>
      <c r="BHY270" s="672"/>
      <c r="BHZ270" s="672"/>
      <c r="BIA270" s="672"/>
      <c r="BIB270" s="672"/>
      <c r="BIC270" s="672"/>
      <c r="BID270" s="672"/>
      <c r="BIE270" s="672"/>
      <c r="BIF270" s="672"/>
      <c r="BIG270" s="672"/>
      <c r="BIH270" s="672"/>
      <c r="BII270" s="672"/>
      <c r="BIJ270" s="672"/>
      <c r="BIK270" s="672"/>
      <c r="BIL270" s="672"/>
      <c r="BIM270" s="672"/>
      <c r="BIN270" s="672"/>
      <c r="BIO270" s="672"/>
      <c r="BIP270" s="672"/>
      <c r="BIQ270" s="672"/>
      <c r="BIR270" s="672"/>
      <c r="BIS270" s="672"/>
      <c r="BIT270" s="672"/>
      <c r="BIU270" s="672"/>
      <c r="BIV270" s="672"/>
      <c r="BIW270" s="672"/>
      <c r="BIX270" s="672"/>
      <c r="BIY270" s="672"/>
      <c r="BIZ270" s="672"/>
      <c r="BJA270" s="672"/>
      <c r="BJB270" s="672"/>
      <c r="BJC270" s="672"/>
      <c r="BJD270" s="672"/>
      <c r="BJE270" s="672"/>
      <c r="BJF270" s="672"/>
      <c r="BJG270" s="672"/>
      <c r="BJH270" s="672"/>
      <c r="BJI270" s="672"/>
      <c r="BJJ270" s="672"/>
      <c r="BJK270" s="672"/>
      <c r="BJL270" s="672"/>
      <c r="BJM270" s="672"/>
      <c r="BJN270" s="672"/>
      <c r="BJO270" s="672"/>
      <c r="BJP270" s="672"/>
      <c r="BJQ270" s="672"/>
      <c r="BJR270" s="672"/>
      <c r="BJS270" s="672"/>
      <c r="BJT270" s="672"/>
      <c r="BJU270" s="672"/>
      <c r="BJV270" s="672"/>
      <c r="BJW270" s="672"/>
      <c r="BJX270" s="672"/>
      <c r="BJY270" s="672"/>
      <c r="BJZ270" s="672"/>
      <c r="BKA270" s="672"/>
      <c r="BKB270" s="672"/>
      <c r="BKC270" s="672"/>
      <c r="BKD270" s="672"/>
      <c r="BKE270" s="672"/>
      <c r="BKF270" s="672"/>
      <c r="BKG270" s="672"/>
      <c r="BKH270" s="672"/>
      <c r="BKI270" s="672"/>
      <c r="BKJ270" s="672"/>
      <c r="BKK270" s="672"/>
      <c r="BKL270" s="672"/>
      <c r="BKM270" s="672"/>
      <c r="BKN270" s="672"/>
      <c r="BKO270" s="672"/>
      <c r="BKP270" s="672"/>
      <c r="BKQ270" s="672"/>
      <c r="BKR270" s="672"/>
      <c r="BKS270" s="672"/>
      <c r="BKT270" s="672"/>
      <c r="BKU270" s="672"/>
      <c r="BKV270" s="672"/>
      <c r="BKW270" s="672"/>
      <c r="BKX270" s="672"/>
      <c r="BKY270" s="672"/>
      <c r="BKZ270" s="672"/>
      <c r="BLA270" s="672"/>
      <c r="BLB270" s="672"/>
      <c r="BLC270" s="672"/>
      <c r="BLD270" s="672"/>
      <c r="BLE270" s="672"/>
      <c r="BLF270" s="672"/>
      <c r="BLG270" s="672"/>
      <c r="BLH270" s="672"/>
      <c r="BLI270" s="672"/>
      <c r="BLJ270" s="672"/>
      <c r="BLK270" s="672"/>
      <c r="BLL270" s="672"/>
      <c r="BLM270" s="672"/>
      <c r="BLN270" s="672"/>
      <c r="BLO270" s="672"/>
      <c r="BLP270" s="672"/>
      <c r="BLQ270" s="672"/>
      <c r="BLR270" s="672"/>
      <c r="BLS270" s="672"/>
      <c r="BLT270" s="672"/>
      <c r="BLU270" s="672"/>
      <c r="BLV270" s="672"/>
      <c r="BLW270" s="672"/>
      <c r="BLX270" s="672"/>
      <c r="BLY270" s="672"/>
      <c r="BLZ270" s="672"/>
      <c r="BMA270" s="672"/>
      <c r="BMB270" s="672"/>
      <c r="BMC270" s="672"/>
      <c r="BMD270" s="672"/>
      <c r="BME270" s="672"/>
      <c r="BMF270" s="672"/>
      <c r="BMG270" s="672"/>
      <c r="BMH270" s="672"/>
      <c r="BMI270" s="672"/>
      <c r="BMJ270" s="672"/>
      <c r="BMK270" s="672"/>
      <c r="BML270" s="672"/>
      <c r="BMM270" s="672"/>
      <c r="BMN270" s="672"/>
      <c r="BMO270" s="672"/>
      <c r="BMP270" s="672"/>
      <c r="BMQ270" s="672"/>
      <c r="BMR270" s="672"/>
      <c r="BMS270" s="672"/>
      <c r="BMT270" s="672"/>
      <c r="BMU270" s="672"/>
      <c r="BMV270" s="672"/>
      <c r="BMW270" s="672"/>
      <c r="BMX270" s="672"/>
      <c r="BMY270" s="672"/>
      <c r="BMZ270" s="672"/>
      <c r="BNA270" s="672"/>
      <c r="BNB270" s="672"/>
      <c r="BNC270" s="672"/>
      <c r="BND270" s="672"/>
      <c r="BNE270" s="672"/>
      <c r="BNF270" s="672"/>
      <c r="BNG270" s="672"/>
      <c r="BNH270" s="672"/>
      <c r="BNI270" s="672"/>
      <c r="BNJ270" s="672"/>
      <c r="BNK270" s="672"/>
      <c r="BNL270" s="672"/>
      <c r="BNM270" s="672"/>
      <c r="BNN270" s="672"/>
      <c r="BNO270" s="672"/>
      <c r="BNP270" s="672"/>
      <c r="BNQ270" s="672"/>
      <c r="BNR270" s="672"/>
      <c r="BNS270" s="672"/>
      <c r="BNT270" s="672"/>
      <c r="BNU270" s="672"/>
      <c r="BNV270" s="672"/>
      <c r="BNW270" s="672"/>
      <c r="BNX270" s="672"/>
      <c r="BNY270" s="672"/>
      <c r="BNZ270" s="672"/>
      <c r="BOA270" s="672"/>
      <c r="BOB270" s="672"/>
      <c r="BOC270" s="672"/>
      <c r="BOD270" s="672"/>
      <c r="BOE270" s="672"/>
      <c r="BOF270" s="672"/>
      <c r="BOG270" s="672"/>
      <c r="BOH270" s="672"/>
      <c r="BOI270" s="672"/>
      <c r="BOJ270" s="672"/>
      <c r="BOK270" s="672"/>
      <c r="BOL270" s="672"/>
      <c r="BOM270" s="672"/>
      <c r="BON270" s="672"/>
      <c r="BOO270" s="672"/>
      <c r="BOP270" s="672"/>
      <c r="BOQ270" s="672"/>
      <c r="BOR270" s="672"/>
      <c r="BOS270" s="672"/>
      <c r="BOT270" s="672"/>
      <c r="BOU270" s="672"/>
      <c r="BOV270" s="672"/>
      <c r="BOW270" s="672"/>
      <c r="BOX270" s="672"/>
      <c r="BOY270" s="672"/>
      <c r="BOZ270" s="672"/>
      <c r="BPA270" s="672"/>
      <c r="BPB270" s="672"/>
      <c r="BPC270" s="672"/>
      <c r="BPD270" s="672"/>
      <c r="BPE270" s="672"/>
      <c r="BPF270" s="672"/>
      <c r="BPG270" s="672"/>
      <c r="BPH270" s="672"/>
      <c r="BPI270" s="672"/>
      <c r="BPJ270" s="672"/>
      <c r="BPK270" s="672"/>
      <c r="BPL270" s="672"/>
      <c r="BPM270" s="672"/>
      <c r="BPN270" s="672"/>
      <c r="BPO270" s="672"/>
      <c r="BPP270" s="672"/>
      <c r="BPQ270" s="672"/>
      <c r="BPR270" s="672"/>
      <c r="BPS270" s="672"/>
      <c r="BPT270" s="672"/>
      <c r="BPU270" s="672"/>
      <c r="BPV270" s="672"/>
      <c r="BPW270" s="672"/>
      <c r="BPX270" s="672"/>
      <c r="BPY270" s="672"/>
      <c r="BPZ270" s="672"/>
      <c r="BQA270" s="672"/>
      <c r="BQB270" s="672"/>
      <c r="BQC270" s="672"/>
      <c r="BQD270" s="672"/>
      <c r="BQE270" s="672"/>
      <c r="BQF270" s="672"/>
      <c r="BQG270" s="672"/>
      <c r="BQH270" s="672"/>
      <c r="BQI270" s="672"/>
      <c r="BQJ270" s="672"/>
      <c r="BQK270" s="672"/>
      <c r="BQL270" s="672"/>
      <c r="BQM270" s="672"/>
      <c r="BQN270" s="672"/>
      <c r="BQO270" s="672"/>
      <c r="BQP270" s="672"/>
      <c r="BQQ270" s="672"/>
      <c r="BQR270" s="672"/>
      <c r="BQS270" s="672"/>
      <c r="BQT270" s="672"/>
      <c r="BQU270" s="672"/>
      <c r="BQV270" s="672"/>
      <c r="BQW270" s="672"/>
      <c r="BQX270" s="672"/>
      <c r="BQY270" s="672"/>
      <c r="BQZ270" s="672"/>
      <c r="BRA270" s="672"/>
      <c r="BRB270" s="672"/>
      <c r="BRC270" s="672"/>
      <c r="BRD270" s="672"/>
      <c r="BRE270" s="672"/>
      <c r="BRF270" s="672"/>
      <c r="BRG270" s="672"/>
      <c r="BRH270" s="672"/>
      <c r="BRI270" s="672"/>
      <c r="BRJ270" s="672"/>
      <c r="BRK270" s="672"/>
      <c r="BRL270" s="672"/>
      <c r="BRM270" s="672"/>
      <c r="BRN270" s="672"/>
      <c r="BRO270" s="672"/>
      <c r="BRP270" s="672"/>
      <c r="BRQ270" s="672"/>
      <c r="BRR270" s="672"/>
      <c r="BRS270" s="672"/>
      <c r="BRT270" s="672"/>
      <c r="BRU270" s="672"/>
      <c r="BRV270" s="672"/>
      <c r="BRW270" s="672"/>
      <c r="BRX270" s="672"/>
      <c r="BRY270" s="672"/>
      <c r="BRZ270" s="672"/>
      <c r="BSA270" s="672"/>
      <c r="BSB270" s="672"/>
      <c r="BSC270" s="672"/>
      <c r="BSD270" s="672"/>
      <c r="BSE270" s="672"/>
      <c r="BSF270" s="672"/>
      <c r="BSG270" s="672"/>
      <c r="BSH270" s="672"/>
      <c r="BSI270" s="672"/>
      <c r="BSJ270" s="672"/>
      <c r="BSK270" s="672"/>
      <c r="BSL270" s="672"/>
      <c r="BSM270" s="672"/>
      <c r="BSN270" s="672"/>
      <c r="BSO270" s="672"/>
      <c r="BSP270" s="672"/>
      <c r="BSQ270" s="672"/>
      <c r="BSR270" s="672"/>
      <c r="BSS270" s="672"/>
      <c r="BST270" s="672"/>
      <c r="BSU270" s="672"/>
      <c r="BSV270" s="672"/>
      <c r="BSW270" s="672"/>
      <c r="BSX270" s="672"/>
      <c r="BSY270" s="672"/>
      <c r="BSZ270" s="672"/>
      <c r="BTA270" s="672"/>
      <c r="BTB270" s="672"/>
      <c r="BTC270" s="672"/>
      <c r="BTD270" s="672"/>
      <c r="BTE270" s="672"/>
      <c r="BTF270" s="672"/>
      <c r="BTG270" s="672"/>
      <c r="BTH270" s="672"/>
      <c r="BTI270" s="672"/>
      <c r="BTJ270" s="672"/>
      <c r="BTK270" s="672"/>
      <c r="BTL270" s="672"/>
      <c r="BTM270" s="672"/>
      <c r="BTN270" s="672"/>
      <c r="BTO270" s="672"/>
      <c r="BTP270" s="672"/>
      <c r="BTQ270" s="672"/>
      <c r="BTR270" s="672"/>
      <c r="BTS270" s="672"/>
      <c r="BTT270" s="672"/>
      <c r="BTU270" s="672"/>
      <c r="BTV270" s="672"/>
      <c r="BTW270" s="672"/>
      <c r="BTX270" s="672"/>
      <c r="BTY270" s="672"/>
      <c r="BTZ270" s="672"/>
      <c r="BUA270" s="672"/>
      <c r="BUB270" s="672"/>
      <c r="BUC270" s="672"/>
      <c r="BUD270" s="672"/>
      <c r="BUE270" s="672"/>
      <c r="BUF270" s="672"/>
      <c r="BUG270" s="672"/>
      <c r="BUH270" s="672"/>
      <c r="BUI270" s="672"/>
      <c r="BUJ270" s="672"/>
      <c r="BUK270" s="672"/>
      <c r="BUL270" s="672"/>
      <c r="BUM270" s="672"/>
      <c r="BUN270" s="672"/>
      <c r="BUO270" s="672"/>
      <c r="BUP270" s="672"/>
      <c r="BUQ270" s="672"/>
      <c r="BUR270" s="672"/>
      <c r="BUS270" s="672"/>
      <c r="BUT270" s="672"/>
      <c r="BUU270" s="672"/>
      <c r="BUV270" s="672"/>
      <c r="BUW270" s="672"/>
      <c r="BUX270" s="672"/>
      <c r="BUY270" s="672"/>
      <c r="BUZ270" s="672"/>
      <c r="BVA270" s="672"/>
      <c r="BVB270" s="672"/>
      <c r="BVC270" s="672"/>
      <c r="BVD270" s="672"/>
      <c r="BVE270" s="672"/>
      <c r="BVF270" s="672"/>
      <c r="BVG270" s="672"/>
      <c r="BVH270" s="672"/>
      <c r="BVI270" s="672"/>
      <c r="BVJ270" s="672"/>
      <c r="BVK270" s="672"/>
      <c r="BVL270" s="672"/>
      <c r="BVM270" s="672"/>
      <c r="BVN270" s="672"/>
      <c r="BVO270" s="672"/>
      <c r="BVP270" s="672"/>
      <c r="BVQ270" s="672"/>
      <c r="BVR270" s="672"/>
      <c r="BVS270" s="672"/>
      <c r="BVT270" s="672"/>
      <c r="BVU270" s="672"/>
      <c r="BVV270" s="672"/>
      <c r="BVW270" s="672"/>
      <c r="BVX270" s="672"/>
      <c r="BVY270" s="672"/>
      <c r="BVZ270" s="672"/>
      <c r="BWA270" s="672"/>
      <c r="BWB270" s="672"/>
      <c r="BWC270" s="672"/>
      <c r="BWD270" s="672"/>
      <c r="BWE270" s="672"/>
      <c r="BWF270" s="672"/>
      <c r="BWG270" s="672"/>
      <c r="BWH270" s="672"/>
      <c r="BWI270" s="672"/>
      <c r="BWJ270" s="672"/>
      <c r="BWK270" s="672"/>
      <c r="BWL270" s="672"/>
      <c r="BWM270" s="672"/>
      <c r="BWN270" s="672"/>
      <c r="BWO270" s="672"/>
      <c r="BWP270" s="672"/>
      <c r="BWQ270" s="672"/>
      <c r="BWR270" s="672"/>
      <c r="BWS270" s="672"/>
      <c r="BWT270" s="672"/>
      <c r="BWU270" s="672"/>
      <c r="BWV270" s="672"/>
      <c r="BWW270" s="672"/>
      <c r="BWX270" s="672"/>
      <c r="BWY270" s="672"/>
      <c r="BWZ270" s="672"/>
      <c r="BXA270" s="672"/>
      <c r="BXB270" s="672"/>
      <c r="BXC270" s="672"/>
      <c r="BXD270" s="672"/>
      <c r="BXE270" s="672"/>
      <c r="BXF270" s="672"/>
      <c r="BXG270" s="672"/>
      <c r="BXH270" s="672"/>
      <c r="BXI270" s="672"/>
      <c r="BXJ270" s="672"/>
      <c r="BXK270" s="672"/>
      <c r="BXL270" s="672"/>
      <c r="BXM270" s="672"/>
      <c r="BXN270" s="672"/>
      <c r="BXO270" s="672"/>
      <c r="BXP270" s="672"/>
      <c r="BXQ270" s="672"/>
      <c r="BXR270" s="672"/>
      <c r="BXS270" s="672"/>
      <c r="BXT270" s="672"/>
      <c r="BXU270" s="672"/>
      <c r="BXV270" s="672"/>
      <c r="BXW270" s="672"/>
      <c r="BXX270" s="672"/>
      <c r="BXY270" s="672"/>
      <c r="BXZ270" s="672"/>
      <c r="BYA270" s="672"/>
      <c r="BYB270" s="672"/>
      <c r="BYC270" s="672"/>
      <c r="BYD270" s="672"/>
      <c r="BYE270" s="672"/>
      <c r="BYF270" s="672"/>
      <c r="BYG270" s="672"/>
      <c r="BYH270" s="672"/>
      <c r="BYI270" s="672"/>
      <c r="BYJ270" s="672"/>
      <c r="BYK270" s="672"/>
      <c r="BYL270" s="672"/>
      <c r="BYM270" s="672"/>
      <c r="BYN270" s="672"/>
      <c r="BYO270" s="672"/>
      <c r="BYP270" s="672"/>
      <c r="BYQ270" s="672"/>
      <c r="BYR270" s="672"/>
      <c r="BYS270" s="672"/>
      <c r="BYT270" s="672"/>
      <c r="BYU270" s="672"/>
      <c r="BYV270" s="672"/>
      <c r="BYW270" s="672"/>
      <c r="BYX270" s="672"/>
      <c r="BYY270" s="672"/>
      <c r="BYZ270" s="672"/>
      <c r="BZA270" s="672"/>
      <c r="BZB270" s="672"/>
      <c r="BZC270" s="672"/>
      <c r="BZD270" s="672"/>
      <c r="BZE270" s="672"/>
      <c r="BZF270" s="672"/>
      <c r="BZG270" s="672"/>
      <c r="BZH270" s="672"/>
      <c r="BZI270" s="672"/>
      <c r="BZJ270" s="672"/>
      <c r="BZK270" s="672"/>
      <c r="BZL270" s="672"/>
      <c r="BZM270" s="672"/>
      <c r="BZN270" s="672"/>
      <c r="BZO270" s="672"/>
      <c r="BZP270" s="672"/>
      <c r="BZQ270" s="672"/>
      <c r="BZR270" s="672"/>
      <c r="BZS270" s="672"/>
      <c r="BZT270" s="672"/>
      <c r="BZU270" s="672"/>
      <c r="BZV270" s="672"/>
      <c r="BZW270" s="672"/>
      <c r="BZX270" s="672"/>
      <c r="BZY270" s="672"/>
      <c r="BZZ270" s="672"/>
      <c r="CAA270" s="672"/>
      <c r="CAB270" s="672"/>
      <c r="CAC270" s="672"/>
      <c r="CAD270" s="672"/>
      <c r="CAE270" s="672"/>
      <c r="CAF270" s="672"/>
      <c r="CAG270" s="672"/>
      <c r="CAH270" s="672"/>
      <c r="CAI270" s="672"/>
      <c r="CAJ270" s="672"/>
      <c r="CAK270" s="672"/>
      <c r="CAL270" s="672"/>
      <c r="CAM270" s="672"/>
      <c r="CAN270" s="672"/>
      <c r="CAO270" s="672"/>
      <c r="CAP270" s="672"/>
      <c r="CAQ270" s="672"/>
      <c r="CAR270" s="672"/>
      <c r="CAS270" s="672"/>
      <c r="CAT270" s="672"/>
      <c r="CAU270" s="672"/>
      <c r="CAV270" s="672"/>
      <c r="CAW270" s="672"/>
      <c r="CAX270" s="672"/>
      <c r="CAY270" s="672"/>
      <c r="CAZ270" s="672"/>
      <c r="CBA270" s="672"/>
      <c r="CBB270" s="672"/>
      <c r="CBC270" s="672"/>
      <c r="CBD270" s="672"/>
      <c r="CBE270" s="672"/>
      <c r="CBF270" s="672"/>
      <c r="CBG270" s="672"/>
      <c r="CBH270" s="672"/>
      <c r="CBI270" s="672"/>
      <c r="CBJ270" s="672"/>
      <c r="CBK270" s="672"/>
      <c r="CBL270" s="672"/>
      <c r="CBM270" s="672"/>
      <c r="CBN270" s="672"/>
      <c r="CBO270" s="672"/>
      <c r="CBP270" s="672"/>
      <c r="CBQ270" s="672"/>
      <c r="CBR270" s="672"/>
      <c r="CBS270" s="672"/>
      <c r="CBT270" s="672"/>
      <c r="CBU270" s="672"/>
      <c r="CBV270" s="672"/>
      <c r="CBW270" s="672"/>
      <c r="CBX270" s="672"/>
      <c r="CBY270" s="672"/>
      <c r="CBZ270" s="672"/>
      <c r="CCA270" s="672"/>
      <c r="CCB270" s="672"/>
      <c r="CCC270" s="672"/>
      <c r="CCD270" s="672"/>
      <c r="CCE270" s="672"/>
      <c r="CCF270" s="672"/>
      <c r="CCG270" s="672"/>
      <c r="CCH270" s="672"/>
      <c r="CCI270" s="672"/>
      <c r="CCJ270" s="672"/>
      <c r="CCK270" s="672"/>
      <c r="CCL270" s="672"/>
      <c r="CCM270" s="672"/>
      <c r="CCN270" s="672"/>
      <c r="CCO270" s="672"/>
      <c r="CCP270" s="672"/>
      <c r="CCQ270" s="672"/>
      <c r="CCR270" s="672"/>
      <c r="CCS270" s="672"/>
      <c r="CCT270" s="672"/>
      <c r="CCU270" s="672"/>
      <c r="CCV270" s="672"/>
      <c r="CCW270" s="672"/>
      <c r="CCX270" s="672"/>
      <c r="CCY270" s="672"/>
      <c r="CCZ270" s="672"/>
      <c r="CDA270" s="672"/>
      <c r="CDB270" s="672"/>
      <c r="CDC270" s="672"/>
      <c r="CDD270" s="672"/>
      <c r="CDE270" s="672"/>
      <c r="CDF270" s="672"/>
      <c r="CDG270" s="672"/>
      <c r="CDH270" s="672"/>
      <c r="CDI270" s="672"/>
      <c r="CDJ270" s="672"/>
      <c r="CDK270" s="672"/>
      <c r="CDL270" s="672"/>
      <c r="CDM270" s="672"/>
      <c r="CDN270" s="672"/>
      <c r="CDO270" s="672"/>
      <c r="CDP270" s="672"/>
      <c r="CDQ270" s="672"/>
      <c r="CDR270" s="672"/>
      <c r="CDS270" s="672"/>
      <c r="CDT270" s="672"/>
      <c r="CDU270" s="672"/>
      <c r="CDV270" s="672"/>
      <c r="CDW270" s="672"/>
      <c r="CDX270" s="672"/>
      <c r="CDY270" s="672"/>
      <c r="CDZ270" s="672"/>
      <c r="CEA270" s="672"/>
      <c r="CEB270" s="672"/>
      <c r="CEC270" s="672"/>
      <c r="CED270" s="672"/>
      <c r="CEE270" s="672"/>
      <c r="CEF270" s="672"/>
      <c r="CEG270" s="672"/>
      <c r="CEH270" s="672"/>
      <c r="CEI270" s="672"/>
      <c r="CEJ270" s="672"/>
      <c r="CEK270" s="672"/>
      <c r="CEL270" s="672"/>
      <c r="CEM270" s="672"/>
      <c r="CEN270" s="672"/>
      <c r="CEO270" s="672"/>
      <c r="CEP270" s="672"/>
      <c r="CEQ270" s="672"/>
      <c r="CER270" s="672"/>
      <c r="CES270" s="672"/>
      <c r="CET270" s="672"/>
      <c r="CEU270" s="672"/>
      <c r="CEV270" s="672"/>
      <c r="CEW270" s="672"/>
      <c r="CEX270" s="672"/>
      <c r="CEY270" s="672"/>
      <c r="CEZ270" s="672"/>
      <c r="CFA270" s="672"/>
      <c r="CFB270" s="672"/>
      <c r="CFC270" s="672"/>
      <c r="CFD270" s="672"/>
      <c r="CFE270" s="672"/>
      <c r="CFF270" s="672"/>
      <c r="CFG270" s="672"/>
      <c r="CFH270" s="672"/>
      <c r="CFI270" s="672"/>
      <c r="CFJ270" s="672"/>
      <c r="CFK270" s="672"/>
      <c r="CFL270" s="672"/>
      <c r="CFM270" s="672"/>
      <c r="CFN270" s="672"/>
      <c r="CFO270" s="672"/>
      <c r="CFP270" s="672"/>
      <c r="CFQ270" s="672"/>
      <c r="CFR270" s="672"/>
      <c r="CFS270" s="672"/>
      <c r="CFT270" s="672"/>
      <c r="CFU270" s="672"/>
      <c r="CFV270" s="672"/>
      <c r="CFW270" s="672"/>
      <c r="CFX270" s="672"/>
      <c r="CFY270" s="672"/>
      <c r="CFZ270" s="672"/>
      <c r="CGA270" s="672"/>
      <c r="CGB270" s="672"/>
      <c r="CGC270" s="672"/>
      <c r="CGD270" s="672"/>
      <c r="CGE270" s="672"/>
      <c r="CGF270" s="672"/>
      <c r="CGG270" s="672"/>
      <c r="CGH270" s="672"/>
      <c r="CGI270" s="672"/>
      <c r="CGJ270" s="672"/>
      <c r="CGK270" s="672"/>
      <c r="CGL270" s="672"/>
      <c r="CGM270" s="672"/>
      <c r="CGN270" s="672"/>
      <c r="CGO270" s="672"/>
      <c r="CGP270" s="672"/>
      <c r="CGQ270" s="672"/>
      <c r="CGR270" s="672"/>
      <c r="CGS270" s="672"/>
      <c r="CGT270" s="672"/>
      <c r="CGU270" s="672"/>
      <c r="CGV270" s="672"/>
      <c r="CGW270" s="672"/>
      <c r="CGX270" s="672"/>
      <c r="CGY270" s="672"/>
      <c r="CGZ270" s="672"/>
      <c r="CHA270" s="672"/>
      <c r="CHB270" s="672"/>
      <c r="CHC270" s="672"/>
      <c r="CHD270" s="672"/>
      <c r="CHE270" s="672"/>
      <c r="CHF270" s="672"/>
      <c r="CHG270" s="672"/>
      <c r="CHH270" s="672"/>
      <c r="CHI270" s="672"/>
      <c r="CHJ270" s="672"/>
      <c r="CHK270" s="672"/>
      <c r="CHL270" s="672"/>
      <c r="CHM270" s="672"/>
      <c r="CHN270" s="672"/>
      <c r="CHO270" s="672"/>
      <c r="CHP270" s="672"/>
      <c r="CHQ270" s="672"/>
      <c r="CHR270" s="672"/>
      <c r="CHS270" s="672"/>
      <c r="CHT270" s="672"/>
      <c r="CHU270" s="672"/>
      <c r="CHV270" s="672"/>
      <c r="CHW270" s="672"/>
      <c r="CHX270" s="672"/>
      <c r="CHY270" s="672"/>
      <c r="CHZ270" s="672"/>
      <c r="CIA270" s="672"/>
      <c r="CIB270" s="672"/>
      <c r="CIC270" s="672"/>
      <c r="CID270" s="672"/>
      <c r="CIE270" s="672"/>
      <c r="CIF270" s="672"/>
      <c r="CIG270" s="672"/>
      <c r="CIH270" s="672"/>
      <c r="CII270" s="672"/>
      <c r="CIJ270" s="672"/>
      <c r="CIK270" s="672"/>
      <c r="CIL270" s="672"/>
      <c r="CIM270" s="672"/>
      <c r="CIN270" s="672"/>
      <c r="CIO270" s="672"/>
      <c r="CIP270" s="672"/>
      <c r="CIQ270" s="672"/>
      <c r="CIR270" s="672"/>
      <c r="CIS270" s="672"/>
      <c r="CIT270" s="672"/>
      <c r="CIU270" s="672"/>
      <c r="CIV270" s="672"/>
      <c r="CIW270" s="672"/>
      <c r="CIX270" s="672"/>
      <c r="CIY270" s="672"/>
      <c r="CIZ270" s="672"/>
      <c r="CJA270" s="672"/>
      <c r="CJB270" s="672"/>
      <c r="CJC270" s="672"/>
      <c r="CJD270" s="672"/>
      <c r="CJE270" s="672"/>
      <c r="CJF270" s="672"/>
      <c r="CJG270" s="672"/>
      <c r="CJH270" s="672"/>
      <c r="CJI270" s="672"/>
      <c r="CJJ270" s="672"/>
      <c r="CJK270" s="672"/>
      <c r="CJL270" s="672"/>
      <c r="CJM270" s="672"/>
      <c r="CJN270" s="672"/>
      <c r="CJO270" s="672"/>
      <c r="CJP270" s="672"/>
      <c r="CJQ270" s="672"/>
      <c r="CJR270" s="672"/>
      <c r="CJS270" s="672"/>
      <c r="CJT270" s="672"/>
      <c r="CJU270" s="672"/>
      <c r="CJV270" s="672"/>
      <c r="CJW270" s="672"/>
      <c r="CJX270" s="672"/>
      <c r="CJY270" s="672"/>
      <c r="CJZ270" s="672"/>
      <c r="CKA270" s="672"/>
      <c r="CKB270" s="672"/>
      <c r="CKC270" s="672"/>
      <c r="CKD270" s="672"/>
      <c r="CKE270" s="672"/>
      <c r="CKF270" s="672"/>
      <c r="CKG270" s="672"/>
      <c r="CKH270" s="672"/>
      <c r="CKI270" s="672"/>
      <c r="CKJ270" s="672"/>
      <c r="CKK270" s="672"/>
      <c r="CKL270" s="672"/>
      <c r="CKM270" s="672"/>
      <c r="CKN270" s="672"/>
      <c r="CKO270" s="672"/>
      <c r="CKP270" s="672"/>
      <c r="CKQ270" s="672"/>
      <c r="CKR270" s="672"/>
      <c r="CKS270" s="672"/>
      <c r="CKT270" s="672"/>
      <c r="CKU270" s="672"/>
      <c r="CKV270" s="672"/>
      <c r="CKW270" s="672"/>
      <c r="CKX270" s="672"/>
      <c r="CKY270" s="672"/>
      <c r="CKZ270" s="672"/>
      <c r="CLA270" s="672"/>
      <c r="CLB270" s="672"/>
      <c r="CLC270" s="672"/>
      <c r="CLD270" s="672"/>
      <c r="CLE270" s="672"/>
      <c r="CLF270" s="672"/>
      <c r="CLG270" s="672"/>
      <c r="CLH270" s="672"/>
      <c r="CLI270" s="672"/>
      <c r="CLJ270" s="672"/>
      <c r="CLK270" s="672"/>
      <c r="CLL270" s="672"/>
      <c r="CLM270" s="672"/>
      <c r="CLN270" s="672"/>
      <c r="CLO270" s="672"/>
      <c r="CLP270" s="672"/>
      <c r="CLQ270" s="672"/>
      <c r="CLR270" s="672"/>
      <c r="CLS270" s="672"/>
      <c r="CLT270" s="672"/>
      <c r="CLU270" s="672"/>
      <c r="CLV270" s="672"/>
      <c r="CLW270" s="672"/>
      <c r="CLX270" s="672"/>
      <c r="CLY270" s="672"/>
      <c r="CLZ270" s="672"/>
      <c r="CMA270" s="672"/>
      <c r="CMB270" s="672"/>
      <c r="CMC270" s="672"/>
      <c r="CMD270" s="672"/>
      <c r="CME270" s="672"/>
      <c r="CMF270" s="672"/>
      <c r="CMG270" s="672"/>
      <c r="CMH270" s="672"/>
      <c r="CMI270" s="672"/>
      <c r="CMJ270" s="672"/>
      <c r="CMK270" s="672"/>
      <c r="CML270" s="672"/>
      <c r="CMM270" s="672"/>
      <c r="CMN270" s="672"/>
      <c r="CMO270" s="672"/>
      <c r="CMP270" s="672"/>
      <c r="CMQ270" s="672"/>
      <c r="CMR270" s="672"/>
      <c r="CMS270" s="672"/>
      <c r="CMT270" s="672"/>
      <c r="CMU270" s="672"/>
      <c r="CMV270" s="672"/>
      <c r="CMW270" s="672"/>
      <c r="CMX270" s="672"/>
      <c r="CMY270" s="672"/>
      <c r="CMZ270" s="672"/>
      <c r="CNA270" s="672"/>
      <c r="CNB270" s="672"/>
      <c r="CNC270" s="672"/>
      <c r="CND270" s="672"/>
      <c r="CNE270" s="672"/>
      <c r="CNF270" s="672"/>
      <c r="CNG270" s="672"/>
      <c r="CNH270" s="672"/>
      <c r="CNI270" s="672"/>
      <c r="CNJ270" s="672"/>
      <c r="CNK270" s="672"/>
      <c r="CNL270" s="672"/>
      <c r="CNM270" s="672"/>
      <c r="CNN270" s="672"/>
      <c r="CNO270" s="672"/>
      <c r="CNP270" s="672"/>
      <c r="CNQ270" s="672"/>
      <c r="CNR270" s="672"/>
      <c r="CNS270" s="672"/>
      <c r="CNT270" s="672"/>
      <c r="CNU270" s="672"/>
      <c r="CNV270" s="672"/>
      <c r="CNW270" s="672"/>
      <c r="CNX270" s="672"/>
    </row>
    <row r="271" spans="1:2416" s="677" customFormat="1" ht="54" customHeight="1" outlineLevel="1" thickTop="1" thickBot="1" x14ac:dyDescent="0.3">
      <c r="A271" s="386"/>
      <c r="B271" s="678" t="s">
        <v>1123</v>
      </c>
      <c r="C271" s="622" t="s">
        <v>644</v>
      </c>
      <c r="D271" s="913" t="s">
        <v>1072</v>
      </c>
      <c r="E271" s="913"/>
      <c r="F271" s="913"/>
      <c r="G271" s="913"/>
      <c r="H271" s="913"/>
      <c r="I271" s="913"/>
      <c r="J271" s="913"/>
      <c r="K271" s="913"/>
      <c r="L271" s="913"/>
      <c r="M271" s="913"/>
      <c r="N271" s="649"/>
      <c r="O271" s="650"/>
      <c r="P271" s="650"/>
      <c r="Q271" s="650"/>
      <c r="R271" s="650"/>
      <c r="S271" s="658"/>
      <c r="T271" s="651"/>
      <c r="U271" s="660"/>
      <c r="V271" s="661"/>
      <c r="W271" s="676"/>
      <c r="X271" s="386"/>
      <c r="Y271" s="386"/>
      <c r="Z271" s="386"/>
      <c r="AA271" s="386"/>
      <c r="AB271" s="386"/>
      <c r="AC271" s="386"/>
      <c r="AD271" s="386"/>
      <c r="AE271" s="386"/>
      <c r="AF271" s="386"/>
      <c r="AG271" s="386"/>
      <c r="AH271" s="386"/>
      <c r="AI271" s="386"/>
      <c r="AJ271" s="386"/>
      <c r="AK271" s="386"/>
      <c r="AL271" s="386"/>
      <c r="AM271" s="386"/>
      <c r="AN271" s="386"/>
      <c r="AO271" s="386"/>
      <c r="AP271" s="386"/>
      <c r="AQ271" s="386"/>
      <c r="AR271" s="386"/>
    </row>
    <row r="272" spans="1:2416" s="677" customFormat="1" ht="46.5" customHeight="1" outlineLevel="1" thickTop="1" thickBot="1" x14ac:dyDescent="0.3">
      <c r="A272" s="386"/>
      <c r="B272" s="678" t="s">
        <v>974</v>
      </c>
      <c r="C272" s="622" t="s">
        <v>1372</v>
      </c>
      <c r="D272" s="891" t="s">
        <v>1194</v>
      </c>
      <c r="E272" s="892"/>
      <c r="F272" s="892"/>
      <c r="G272" s="893"/>
      <c r="H272" s="893"/>
      <c r="I272" s="892"/>
      <c r="J272" s="646" t="s">
        <v>1254</v>
      </c>
      <c r="K272" s="936" t="s">
        <v>1008</v>
      </c>
      <c r="L272" s="937"/>
      <c r="M272" s="627" t="s">
        <v>1195</v>
      </c>
      <c r="N272" s="649">
        <v>100</v>
      </c>
      <c r="O272" s="650">
        <v>100</v>
      </c>
      <c r="P272" s="650">
        <v>100</v>
      </c>
      <c r="Q272" s="650">
        <v>100</v>
      </c>
      <c r="R272" s="650">
        <v>100</v>
      </c>
      <c r="S272" s="649">
        <v>100</v>
      </c>
      <c r="T272" s="651" t="s">
        <v>1101</v>
      </c>
      <c r="U272" s="660"/>
      <c r="V272" s="661"/>
      <c r="W272" s="676"/>
      <c r="X272" s="386"/>
      <c r="Y272" s="386"/>
      <c r="Z272" s="386"/>
      <c r="AA272" s="386"/>
      <c r="AB272" s="386"/>
      <c r="AC272" s="386"/>
      <c r="AD272" s="386"/>
      <c r="AE272" s="386"/>
      <c r="AF272" s="386"/>
      <c r="AG272" s="386"/>
      <c r="AH272" s="386"/>
      <c r="AI272" s="386"/>
      <c r="AJ272" s="386"/>
      <c r="AK272" s="386"/>
      <c r="AL272" s="386"/>
      <c r="AM272" s="386"/>
      <c r="AN272" s="386"/>
      <c r="AO272" s="386"/>
      <c r="AP272" s="386"/>
      <c r="AQ272" s="386"/>
      <c r="AR272" s="386"/>
    </row>
    <row r="273" spans="1:2416" s="681" customFormat="1" ht="54" customHeight="1" outlineLevel="2" thickTop="1" thickBot="1" x14ac:dyDescent="0.3">
      <c r="A273" s="386"/>
      <c r="B273" s="923" t="s">
        <v>1056</v>
      </c>
      <c r="C273" s="858" t="s">
        <v>820</v>
      </c>
      <c r="D273" s="995" t="s">
        <v>1948</v>
      </c>
      <c r="E273" s="997"/>
      <c r="F273" s="940" t="s">
        <v>1007</v>
      </c>
      <c r="G273" s="864" t="s">
        <v>1370</v>
      </c>
      <c r="H273" s="865"/>
      <c r="I273" s="914" t="s">
        <v>1677</v>
      </c>
      <c r="J273" s="915"/>
      <c r="K273" s="915"/>
      <c r="L273" s="916"/>
      <c r="M273" s="603" t="s">
        <v>427</v>
      </c>
      <c r="N273" s="652">
        <v>100</v>
      </c>
      <c r="O273" s="653">
        <v>100</v>
      </c>
      <c r="P273" s="653">
        <v>100</v>
      </c>
      <c r="Q273" s="653">
        <v>100</v>
      </c>
      <c r="R273" s="653">
        <v>100</v>
      </c>
      <c r="S273" s="652">
        <v>100</v>
      </c>
      <c r="T273" s="752" t="s">
        <v>1101</v>
      </c>
      <c r="U273" s="664"/>
      <c r="V273" s="665"/>
      <c r="W273" s="684"/>
      <c r="X273" s="386"/>
      <c r="Y273" s="386"/>
      <c r="Z273" s="386"/>
      <c r="AA273" s="386"/>
      <c r="AB273" s="386"/>
      <c r="AC273" s="386"/>
      <c r="AD273" s="386"/>
      <c r="AE273" s="386"/>
      <c r="AF273" s="386"/>
      <c r="AG273" s="386"/>
      <c r="AH273" s="386"/>
      <c r="AI273" s="386"/>
      <c r="AJ273" s="386"/>
      <c r="AK273" s="386"/>
      <c r="AL273" s="386"/>
      <c r="AM273" s="685"/>
      <c r="AO273" s="682"/>
      <c r="AP273" s="682"/>
      <c r="AQ273" s="682"/>
      <c r="AR273" s="682"/>
      <c r="AS273" s="682"/>
    </row>
    <row r="274" spans="1:2416" s="681" customFormat="1" ht="54" customHeight="1" outlineLevel="2" thickTop="1" thickBot="1" x14ac:dyDescent="0.3">
      <c r="A274" s="386"/>
      <c r="B274" s="954"/>
      <c r="C274" s="955"/>
      <c r="D274" s="962"/>
      <c r="E274" s="1003"/>
      <c r="F274" s="917"/>
      <c r="G274" s="911" t="s">
        <v>1526</v>
      </c>
      <c r="H274" s="912"/>
      <c r="I274" s="914" t="s">
        <v>1678</v>
      </c>
      <c r="J274" s="915"/>
      <c r="K274" s="915"/>
      <c r="L274" s="916"/>
      <c r="M274" s="603" t="s">
        <v>427</v>
      </c>
      <c r="N274" s="652">
        <v>100</v>
      </c>
      <c r="O274" s="653">
        <v>100</v>
      </c>
      <c r="P274" s="653">
        <v>100</v>
      </c>
      <c r="Q274" s="653">
        <v>100</v>
      </c>
      <c r="R274" s="653">
        <v>100</v>
      </c>
      <c r="S274" s="652">
        <v>100</v>
      </c>
      <c r="T274" s="752" t="s">
        <v>1101</v>
      </c>
      <c r="U274" s="664"/>
      <c r="V274" s="665"/>
      <c r="W274" s="684"/>
      <c r="X274" s="386"/>
      <c r="Y274" s="386"/>
      <c r="Z274" s="386"/>
      <c r="AA274" s="386"/>
      <c r="AB274" s="386"/>
      <c r="AC274" s="386"/>
      <c r="AD274" s="386"/>
      <c r="AE274" s="386"/>
      <c r="AF274" s="386"/>
      <c r="AG274" s="386"/>
      <c r="AH274" s="386"/>
      <c r="AI274" s="386"/>
      <c r="AJ274" s="386"/>
      <c r="AK274" s="386"/>
      <c r="AL274" s="386"/>
      <c r="AM274" s="685"/>
      <c r="AO274" s="682"/>
      <c r="AP274" s="682"/>
      <c r="AQ274" s="682"/>
      <c r="AR274" s="682"/>
      <c r="AS274" s="682"/>
    </row>
    <row r="275" spans="1:2416" s="681" customFormat="1" ht="54" customHeight="1" outlineLevel="2" thickTop="1" thickBot="1" x14ac:dyDescent="0.3">
      <c r="A275" s="386"/>
      <c r="B275" s="924"/>
      <c r="C275" s="859"/>
      <c r="D275" s="862"/>
      <c r="E275" s="998"/>
      <c r="F275" s="918"/>
      <c r="G275" s="864" t="s">
        <v>1528</v>
      </c>
      <c r="H275" s="865"/>
      <c r="I275" s="914" t="s">
        <v>1679</v>
      </c>
      <c r="J275" s="915"/>
      <c r="K275" s="915"/>
      <c r="L275" s="916"/>
      <c r="M275" s="603" t="s">
        <v>427</v>
      </c>
      <c r="N275" s="652">
        <v>100</v>
      </c>
      <c r="O275" s="653">
        <v>100</v>
      </c>
      <c r="P275" s="653">
        <v>100</v>
      </c>
      <c r="Q275" s="653">
        <v>100</v>
      </c>
      <c r="R275" s="653">
        <v>100</v>
      </c>
      <c r="S275" s="652">
        <v>100</v>
      </c>
      <c r="T275" s="752" t="s">
        <v>1101</v>
      </c>
      <c r="U275" s="664"/>
      <c r="V275" s="665"/>
      <c r="W275" s="684"/>
      <c r="X275" s="386"/>
      <c r="Y275" s="386"/>
      <c r="Z275" s="386"/>
      <c r="AA275" s="386"/>
      <c r="AB275" s="386"/>
      <c r="AC275" s="386"/>
      <c r="AD275" s="386"/>
      <c r="AE275" s="386"/>
      <c r="AF275" s="386"/>
      <c r="AG275" s="386"/>
      <c r="AH275" s="386"/>
      <c r="AI275" s="386"/>
      <c r="AJ275" s="386"/>
      <c r="AK275" s="386"/>
      <c r="AL275" s="386"/>
      <c r="AM275" s="685"/>
      <c r="AO275" s="682"/>
      <c r="AP275" s="682"/>
      <c r="AQ275" s="682"/>
      <c r="AR275" s="682"/>
      <c r="AS275" s="682"/>
    </row>
    <row r="276" spans="1:2416" s="681" customFormat="1" ht="35.25" customHeight="1" outlineLevel="3" thickTop="1" thickBot="1" x14ac:dyDescent="0.3">
      <c r="A276" s="386"/>
      <c r="B276" s="460" t="s">
        <v>990</v>
      </c>
      <c r="C276" s="637" t="s">
        <v>414</v>
      </c>
      <c r="D276" s="875" t="s">
        <v>1352</v>
      </c>
      <c r="E276" s="876"/>
      <c r="F276" s="876"/>
      <c r="G276" s="876"/>
      <c r="H276" s="876"/>
      <c r="I276" s="876"/>
      <c r="J276" s="876"/>
      <c r="K276" s="876"/>
      <c r="L276" s="877"/>
      <c r="M276" s="602" t="s">
        <v>427</v>
      </c>
      <c r="N276" s="654">
        <v>100</v>
      </c>
      <c r="O276" s="655">
        <v>100</v>
      </c>
      <c r="P276" s="655">
        <v>100</v>
      </c>
      <c r="Q276" s="655">
        <v>100</v>
      </c>
      <c r="R276" s="655">
        <v>100</v>
      </c>
      <c r="S276" s="656">
        <v>100</v>
      </c>
      <c r="T276" s="657" t="s">
        <v>1101</v>
      </c>
      <c r="U276" s="662"/>
      <c r="V276" s="663"/>
      <c r="W276" s="686"/>
      <c r="X276" s="386"/>
      <c r="Y276" s="386"/>
      <c r="Z276" s="386"/>
      <c r="AA276" s="386"/>
      <c r="AB276" s="386"/>
      <c r="AC276" s="386"/>
      <c r="AD276" s="386"/>
      <c r="AE276" s="386"/>
      <c r="AF276" s="386"/>
      <c r="AG276" s="386"/>
      <c r="AH276" s="386"/>
      <c r="AI276" s="386"/>
      <c r="AJ276" s="682"/>
      <c r="AK276" s="682"/>
      <c r="AL276" s="682"/>
      <c r="AM276" s="683"/>
      <c r="AO276" s="687"/>
      <c r="AP276" s="688"/>
      <c r="AQ276" s="688"/>
      <c r="AR276" s="688"/>
      <c r="AS276" s="688"/>
    </row>
    <row r="277" spans="1:2416" s="681" customFormat="1" ht="35.25" customHeight="1" outlineLevel="3" thickTop="1" thickBot="1" x14ac:dyDescent="0.3">
      <c r="A277" s="386"/>
      <c r="B277" s="460" t="s">
        <v>990</v>
      </c>
      <c r="C277" s="637" t="s">
        <v>1525</v>
      </c>
      <c r="D277" s="875" t="s">
        <v>1354</v>
      </c>
      <c r="E277" s="876"/>
      <c r="F277" s="876"/>
      <c r="G277" s="876"/>
      <c r="H277" s="876"/>
      <c r="I277" s="876"/>
      <c r="J277" s="876"/>
      <c r="K277" s="876"/>
      <c r="L277" s="877"/>
      <c r="M277" s="602" t="s">
        <v>427</v>
      </c>
      <c r="N277" s="654">
        <v>100</v>
      </c>
      <c r="O277" s="655">
        <v>100</v>
      </c>
      <c r="P277" s="655">
        <v>100</v>
      </c>
      <c r="Q277" s="655">
        <v>100</v>
      </c>
      <c r="R277" s="655">
        <v>100</v>
      </c>
      <c r="S277" s="656">
        <v>100</v>
      </c>
      <c r="T277" s="657" t="s">
        <v>1101</v>
      </c>
      <c r="U277" s="662"/>
      <c r="V277" s="663"/>
      <c r="W277" s="686"/>
      <c r="X277" s="386"/>
      <c r="Y277" s="386"/>
      <c r="Z277" s="386"/>
      <c r="AA277" s="386"/>
      <c r="AB277" s="386"/>
      <c r="AC277" s="386"/>
      <c r="AD277" s="386"/>
      <c r="AE277" s="386"/>
      <c r="AF277" s="386"/>
      <c r="AG277" s="386"/>
      <c r="AH277" s="386"/>
      <c r="AI277" s="386"/>
      <c r="AJ277" s="682"/>
      <c r="AK277" s="682"/>
      <c r="AL277" s="682"/>
      <c r="AM277" s="683"/>
      <c r="AO277" s="687"/>
      <c r="AP277" s="688"/>
      <c r="AQ277" s="688"/>
      <c r="AR277" s="688"/>
      <c r="AS277" s="688"/>
    </row>
    <row r="278" spans="1:2416" s="681" customFormat="1" ht="35.25" customHeight="1" outlineLevel="3" thickTop="1" thickBot="1" x14ac:dyDescent="0.3">
      <c r="A278" s="386"/>
      <c r="B278" s="460" t="s">
        <v>990</v>
      </c>
      <c r="C278" s="637" t="s">
        <v>432</v>
      </c>
      <c r="D278" s="875" t="s">
        <v>1353</v>
      </c>
      <c r="E278" s="876"/>
      <c r="F278" s="876"/>
      <c r="G278" s="876"/>
      <c r="H278" s="876"/>
      <c r="I278" s="876"/>
      <c r="J278" s="876"/>
      <c r="K278" s="876"/>
      <c r="L278" s="877"/>
      <c r="M278" s="602" t="s">
        <v>427</v>
      </c>
      <c r="N278" s="654">
        <v>100</v>
      </c>
      <c r="O278" s="655">
        <v>100</v>
      </c>
      <c r="P278" s="655">
        <v>100</v>
      </c>
      <c r="Q278" s="655">
        <v>100</v>
      </c>
      <c r="R278" s="655">
        <v>100</v>
      </c>
      <c r="S278" s="656">
        <v>100</v>
      </c>
      <c r="T278" s="657" t="s">
        <v>1101</v>
      </c>
      <c r="U278" s="662"/>
      <c r="V278" s="663"/>
      <c r="W278" s="686"/>
      <c r="X278" s="386"/>
      <c r="Y278" s="386"/>
      <c r="Z278" s="386"/>
      <c r="AA278" s="386"/>
      <c r="AB278" s="386"/>
      <c r="AC278" s="386"/>
      <c r="AD278" s="386"/>
      <c r="AE278" s="386"/>
      <c r="AF278" s="386"/>
      <c r="AG278" s="386"/>
      <c r="AH278" s="386"/>
      <c r="AI278" s="386"/>
      <c r="AJ278" s="682"/>
      <c r="AK278" s="682"/>
      <c r="AL278" s="682"/>
      <c r="AM278" s="683"/>
      <c r="AO278" s="687"/>
      <c r="AP278" s="688"/>
      <c r="AQ278" s="688"/>
      <c r="AR278" s="688"/>
      <c r="AS278" s="688"/>
    </row>
    <row r="279" spans="1:2416" s="681" customFormat="1" ht="39.75" customHeight="1" outlineLevel="3" thickTop="1" thickBot="1" x14ac:dyDescent="0.3">
      <c r="A279" s="386"/>
      <c r="B279" s="460" t="s">
        <v>990</v>
      </c>
      <c r="C279" s="637" t="s">
        <v>434</v>
      </c>
      <c r="D279" s="872" t="s">
        <v>1224</v>
      </c>
      <c r="E279" s="873"/>
      <c r="F279" s="873"/>
      <c r="G279" s="873"/>
      <c r="H279" s="873"/>
      <c r="I279" s="873"/>
      <c r="J279" s="873"/>
      <c r="K279" s="873"/>
      <c r="L279" s="874"/>
      <c r="M279" s="602" t="s">
        <v>427</v>
      </c>
      <c r="N279" s="654">
        <v>100</v>
      </c>
      <c r="O279" s="655">
        <v>100</v>
      </c>
      <c r="P279" s="655">
        <v>100</v>
      </c>
      <c r="Q279" s="655">
        <v>100</v>
      </c>
      <c r="R279" s="655">
        <v>100</v>
      </c>
      <c r="S279" s="656">
        <v>100</v>
      </c>
      <c r="T279" s="657" t="s">
        <v>1101</v>
      </c>
      <c r="U279" s="662"/>
      <c r="V279" s="663"/>
      <c r="W279" s="686"/>
      <c r="X279" s="386"/>
      <c r="Y279" s="386"/>
      <c r="Z279" s="386"/>
      <c r="AA279" s="386"/>
      <c r="AB279" s="386"/>
      <c r="AC279" s="386"/>
      <c r="AD279" s="386"/>
      <c r="AE279" s="386"/>
      <c r="AF279" s="386"/>
      <c r="AG279" s="386"/>
      <c r="AH279" s="386"/>
      <c r="AI279" s="386"/>
      <c r="AJ279" s="682"/>
      <c r="AK279" s="682"/>
      <c r="AL279" s="682"/>
      <c r="AM279" s="683"/>
      <c r="AO279" s="687"/>
      <c r="AP279" s="688"/>
      <c r="AQ279" s="688"/>
      <c r="AR279" s="688"/>
      <c r="AS279" s="688"/>
    </row>
    <row r="280" spans="1:2416" s="681" customFormat="1" ht="39.75" customHeight="1" outlineLevel="3" thickTop="1" thickBot="1" x14ac:dyDescent="0.3">
      <c r="A280" s="386"/>
      <c r="B280" s="460" t="s">
        <v>990</v>
      </c>
      <c r="C280" s="637" t="s">
        <v>37</v>
      </c>
      <c r="D280" s="875" t="s">
        <v>1602</v>
      </c>
      <c r="E280" s="876"/>
      <c r="F280" s="876"/>
      <c r="G280" s="876"/>
      <c r="H280" s="876"/>
      <c r="I280" s="876"/>
      <c r="J280" s="876"/>
      <c r="K280" s="876"/>
      <c r="L280" s="877"/>
      <c r="M280" s="602" t="s">
        <v>427</v>
      </c>
      <c r="N280" s="654">
        <v>100</v>
      </c>
      <c r="O280" s="655">
        <v>100</v>
      </c>
      <c r="P280" s="655">
        <v>100</v>
      </c>
      <c r="Q280" s="655">
        <v>100</v>
      </c>
      <c r="R280" s="655">
        <v>100</v>
      </c>
      <c r="S280" s="656">
        <v>100</v>
      </c>
      <c r="T280" s="657" t="s">
        <v>1101</v>
      </c>
      <c r="U280" s="662"/>
      <c r="V280" s="663"/>
      <c r="W280" s="686"/>
      <c r="X280" s="386"/>
      <c r="Y280" s="386"/>
      <c r="Z280" s="386"/>
      <c r="AA280" s="386"/>
      <c r="AB280" s="386"/>
      <c r="AC280" s="386"/>
      <c r="AD280" s="386"/>
      <c r="AE280" s="386"/>
      <c r="AF280" s="386"/>
      <c r="AG280" s="386"/>
      <c r="AH280" s="386"/>
      <c r="AI280" s="386"/>
      <c r="AJ280" s="682"/>
      <c r="AK280" s="682"/>
      <c r="AL280" s="682"/>
      <c r="AM280" s="683"/>
      <c r="AO280" s="687"/>
      <c r="AP280" s="688"/>
      <c r="AQ280" s="688"/>
      <c r="AR280" s="688"/>
      <c r="AS280" s="688"/>
    </row>
    <row r="281" spans="1:2416" s="681" customFormat="1" ht="35.25" customHeight="1" outlineLevel="3" thickTop="1" thickBot="1" x14ac:dyDescent="0.3">
      <c r="A281" s="386"/>
      <c r="B281" s="460" t="s">
        <v>990</v>
      </c>
      <c r="C281" s="637" t="s">
        <v>57</v>
      </c>
      <c r="D281" s="875" t="s">
        <v>1597</v>
      </c>
      <c r="E281" s="876"/>
      <c r="F281" s="876"/>
      <c r="G281" s="876"/>
      <c r="H281" s="876"/>
      <c r="I281" s="876"/>
      <c r="J281" s="876"/>
      <c r="K281" s="876"/>
      <c r="L281" s="877"/>
      <c r="M281" s="602" t="s">
        <v>427</v>
      </c>
      <c r="N281" s="654">
        <v>100</v>
      </c>
      <c r="O281" s="655">
        <v>100</v>
      </c>
      <c r="P281" s="655">
        <v>100</v>
      </c>
      <c r="Q281" s="655">
        <v>100</v>
      </c>
      <c r="R281" s="655">
        <v>100</v>
      </c>
      <c r="S281" s="656">
        <v>100</v>
      </c>
      <c r="T281" s="657" t="s">
        <v>1101</v>
      </c>
      <c r="U281" s="662"/>
      <c r="V281" s="663"/>
      <c r="W281" s="686"/>
      <c r="X281" s="386"/>
      <c r="Y281" s="386"/>
      <c r="Z281" s="386"/>
      <c r="AA281" s="386"/>
      <c r="AB281" s="386"/>
      <c r="AC281" s="386"/>
      <c r="AD281" s="386"/>
      <c r="AE281" s="386"/>
      <c r="AF281" s="386"/>
      <c r="AG281" s="386"/>
      <c r="AH281" s="386"/>
      <c r="AI281" s="386"/>
      <c r="AJ281" s="682"/>
      <c r="AK281" s="682"/>
      <c r="AL281" s="682"/>
      <c r="AM281" s="683"/>
      <c r="AO281" s="687"/>
      <c r="AP281" s="688"/>
      <c r="AQ281" s="688"/>
      <c r="AR281" s="688"/>
      <c r="AS281" s="688"/>
    </row>
    <row r="282" spans="1:2416" s="681" customFormat="1" ht="35.25" customHeight="1" outlineLevel="3" thickTop="1" thickBot="1" x14ac:dyDescent="0.3">
      <c r="A282" s="386"/>
      <c r="B282" s="460" t="s">
        <v>990</v>
      </c>
      <c r="C282" s="637" t="s">
        <v>60</v>
      </c>
      <c r="D282" s="875" t="s">
        <v>1488</v>
      </c>
      <c r="E282" s="876"/>
      <c r="F282" s="876"/>
      <c r="G282" s="876"/>
      <c r="H282" s="876"/>
      <c r="I282" s="876"/>
      <c r="J282" s="876"/>
      <c r="K282" s="876"/>
      <c r="L282" s="877"/>
      <c r="M282" s="602" t="s">
        <v>427</v>
      </c>
      <c r="N282" s="654">
        <v>100</v>
      </c>
      <c r="O282" s="655">
        <v>100</v>
      </c>
      <c r="P282" s="655">
        <v>100</v>
      </c>
      <c r="Q282" s="655">
        <v>100</v>
      </c>
      <c r="R282" s="655">
        <v>100</v>
      </c>
      <c r="S282" s="656">
        <v>100</v>
      </c>
      <c r="T282" s="657" t="s">
        <v>1101</v>
      </c>
      <c r="U282" s="662"/>
      <c r="V282" s="663"/>
      <c r="W282" s="686"/>
      <c r="X282" s="386"/>
      <c r="Y282" s="386"/>
      <c r="Z282" s="386"/>
      <c r="AA282" s="386"/>
      <c r="AB282" s="386"/>
      <c r="AC282" s="386"/>
      <c r="AD282" s="386"/>
      <c r="AE282" s="386"/>
      <c r="AF282" s="386"/>
      <c r="AG282" s="386"/>
      <c r="AH282" s="386"/>
      <c r="AI282" s="386"/>
      <c r="AJ282" s="682"/>
      <c r="AK282" s="682"/>
      <c r="AL282" s="682"/>
      <c r="AM282" s="683"/>
      <c r="AO282" s="687"/>
      <c r="AP282" s="688"/>
      <c r="AQ282" s="688"/>
      <c r="AR282" s="688"/>
      <c r="AS282" s="688"/>
    </row>
    <row r="283" spans="1:2416" s="681" customFormat="1" ht="35.25" customHeight="1" outlineLevel="3" thickTop="1" thickBot="1" x14ac:dyDescent="0.3">
      <c r="A283" s="386"/>
      <c r="B283" s="460" t="s">
        <v>990</v>
      </c>
      <c r="C283" s="637" t="s">
        <v>1527</v>
      </c>
      <c r="D283" s="875" t="s">
        <v>1355</v>
      </c>
      <c r="E283" s="876"/>
      <c r="F283" s="876"/>
      <c r="G283" s="876"/>
      <c r="H283" s="876"/>
      <c r="I283" s="876"/>
      <c r="J283" s="876"/>
      <c r="K283" s="876"/>
      <c r="L283" s="877"/>
      <c r="M283" s="602" t="s">
        <v>427</v>
      </c>
      <c r="N283" s="654">
        <v>100</v>
      </c>
      <c r="O283" s="655">
        <v>100</v>
      </c>
      <c r="P283" s="655">
        <v>100</v>
      </c>
      <c r="Q283" s="655">
        <v>100</v>
      </c>
      <c r="R283" s="655">
        <v>100</v>
      </c>
      <c r="S283" s="656">
        <v>100</v>
      </c>
      <c r="T283" s="657" t="s">
        <v>1101</v>
      </c>
      <c r="U283" s="662"/>
      <c r="V283" s="663"/>
      <c r="W283" s="686"/>
      <c r="X283" s="386"/>
      <c r="Y283" s="386"/>
      <c r="Z283" s="386"/>
      <c r="AA283" s="386"/>
      <c r="AB283" s="386"/>
      <c r="AC283" s="386"/>
      <c r="AD283" s="386"/>
      <c r="AE283" s="386"/>
      <c r="AF283" s="386"/>
      <c r="AG283" s="386"/>
      <c r="AH283" s="386"/>
      <c r="AI283" s="386"/>
      <c r="AJ283" s="682"/>
      <c r="AK283" s="682"/>
      <c r="AL283" s="682"/>
      <c r="AM283" s="683"/>
      <c r="AO283" s="687"/>
      <c r="AP283" s="688"/>
      <c r="AQ283" s="688"/>
      <c r="AR283" s="688"/>
      <c r="AS283" s="688"/>
    </row>
    <row r="284" spans="1:2416" s="681" customFormat="1" ht="35.25" customHeight="1" outlineLevel="3" thickTop="1" thickBot="1" x14ac:dyDescent="0.3">
      <c r="A284" s="386"/>
      <c r="B284" s="460" t="s">
        <v>990</v>
      </c>
      <c r="C284" s="637" t="s">
        <v>104</v>
      </c>
      <c r="D284" s="875" t="s">
        <v>1356</v>
      </c>
      <c r="E284" s="876"/>
      <c r="F284" s="876"/>
      <c r="G284" s="876"/>
      <c r="H284" s="876"/>
      <c r="I284" s="876"/>
      <c r="J284" s="876"/>
      <c r="K284" s="876"/>
      <c r="L284" s="877"/>
      <c r="M284" s="602" t="s">
        <v>427</v>
      </c>
      <c r="N284" s="654">
        <v>100</v>
      </c>
      <c r="O284" s="655">
        <v>100</v>
      </c>
      <c r="P284" s="655">
        <v>100</v>
      </c>
      <c r="Q284" s="655">
        <v>100</v>
      </c>
      <c r="R284" s="655">
        <v>100</v>
      </c>
      <c r="S284" s="656">
        <v>100</v>
      </c>
      <c r="T284" s="657" t="s">
        <v>1101</v>
      </c>
      <c r="U284" s="662"/>
      <c r="V284" s="663"/>
      <c r="W284" s="686"/>
      <c r="X284" s="386"/>
      <c r="Y284" s="386"/>
      <c r="Z284" s="386"/>
      <c r="AA284" s="386"/>
      <c r="AB284" s="386"/>
      <c r="AC284" s="386"/>
      <c r="AD284" s="386"/>
      <c r="AE284" s="386"/>
      <c r="AF284" s="386"/>
      <c r="AG284" s="386"/>
      <c r="AH284" s="386"/>
      <c r="AI284" s="386"/>
      <c r="AJ284" s="682"/>
      <c r="AK284" s="682"/>
      <c r="AL284" s="682"/>
      <c r="AM284" s="683"/>
      <c r="AO284" s="687"/>
      <c r="AP284" s="688"/>
      <c r="AQ284" s="688"/>
      <c r="AR284" s="688"/>
      <c r="AS284" s="688"/>
    </row>
    <row r="285" spans="1:2416" s="681" customFormat="1" ht="35.25" customHeight="1" outlineLevel="3" thickTop="1" thickBot="1" x14ac:dyDescent="0.3">
      <c r="A285" s="386"/>
      <c r="B285" s="460" t="s">
        <v>990</v>
      </c>
      <c r="C285" s="637" t="s">
        <v>164</v>
      </c>
      <c r="D285" s="899" t="s">
        <v>1357</v>
      </c>
      <c r="E285" s="900"/>
      <c r="F285" s="900"/>
      <c r="G285" s="900"/>
      <c r="H285" s="900"/>
      <c r="I285" s="900"/>
      <c r="J285" s="900"/>
      <c r="K285" s="900"/>
      <c r="L285" s="901"/>
      <c r="M285" s="602" t="s">
        <v>427</v>
      </c>
      <c r="N285" s="654">
        <v>100</v>
      </c>
      <c r="O285" s="655">
        <v>100</v>
      </c>
      <c r="P285" s="655">
        <v>100</v>
      </c>
      <c r="Q285" s="655">
        <v>100</v>
      </c>
      <c r="R285" s="655">
        <v>100</v>
      </c>
      <c r="S285" s="656">
        <v>100</v>
      </c>
      <c r="T285" s="657" t="s">
        <v>1101</v>
      </c>
      <c r="U285" s="662"/>
      <c r="V285" s="663"/>
      <c r="W285" s="686"/>
      <c r="X285" s="386"/>
      <c r="Y285" s="386"/>
      <c r="Z285" s="386"/>
      <c r="AA285" s="386"/>
      <c r="AB285" s="386"/>
      <c r="AC285" s="386"/>
      <c r="AD285" s="386"/>
      <c r="AE285" s="386"/>
      <c r="AF285" s="386"/>
      <c r="AG285" s="386"/>
      <c r="AH285" s="386"/>
      <c r="AI285" s="386"/>
      <c r="AJ285" s="682"/>
      <c r="AK285" s="682"/>
      <c r="AL285" s="682"/>
      <c r="AM285" s="683"/>
      <c r="AO285" s="687"/>
      <c r="AP285" s="688"/>
      <c r="AQ285" s="688"/>
      <c r="AR285" s="688"/>
      <c r="AS285" s="688"/>
    </row>
    <row r="286" spans="1:2416" s="673" customFormat="1" ht="66" customHeight="1" thickTop="1" thickBot="1" x14ac:dyDescent="0.3">
      <c r="A286" s="386"/>
      <c r="B286" s="674" t="s">
        <v>1062</v>
      </c>
      <c r="C286" s="675" t="s">
        <v>1077</v>
      </c>
      <c r="D286" s="929" t="s">
        <v>1949</v>
      </c>
      <c r="E286" s="929"/>
      <c r="F286" s="929"/>
      <c r="G286" s="929"/>
      <c r="H286" s="929"/>
      <c r="I286" s="929"/>
      <c r="J286" s="929"/>
      <c r="K286" s="929"/>
      <c r="L286" s="929"/>
      <c r="M286" s="929"/>
      <c r="N286" s="669"/>
      <c r="O286" s="669"/>
      <c r="P286" s="669"/>
      <c r="Q286" s="668"/>
      <c r="R286" s="669"/>
      <c r="S286" s="669"/>
      <c r="T286" s="669"/>
      <c r="U286" s="668"/>
      <c r="V286" s="669"/>
      <c r="W286" s="669"/>
      <c r="X286" s="386"/>
      <c r="Y286" s="386"/>
      <c r="Z286" s="386"/>
      <c r="AA286" s="386"/>
      <c r="AB286" s="386"/>
      <c r="AC286" s="386"/>
      <c r="AD286" s="386"/>
      <c r="AE286" s="670"/>
      <c r="AF286" s="671"/>
      <c r="AG286" s="671"/>
      <c r="AH286" s="671"/>
      <c r="AI286" s="671"/>
      <c r="AJ286" s="671"/>
      <c r="AK286" s="671"/>
      <c r="AL286" s="671"/>
      <c r="AM286" s="671"/>
      <c r="AN286" s="671"/>
      <c r="AO286" s="671"/>
      <c r="AP286" s="671"/>
      <c r="AQ286" s="671"/>
      <c r="AR286" s="671"/>
      <c r="AS286" s="671"/>
      <c r="AT286" s="671"/>
      <c r="AU286" s="671"/>
      <c r="AV286" s="671"/>
      <c r="AW286" s="671"/>
      <c r="AX286" s="671"/>
      <c r="AY286" s="671"/>
      <c r="AZ286" s="671"/>
      <c r="BA286" s="671"/>
      <c r="BB286" s="671"/>
      <c r="BC286" s="671"/>
      <c r="BD286" s="671"/>
      <c r="BE286" s="671"/>
      <c r="BF286" s="671"/>
      <c r="BG286" s="671"/>
      <c r="BH286" s="671"/>
      <c r="BI286" s="671"/>
      <c r="BJ286" s="671"/>
      <c r="BK286" s="671"/>
      <c r="BL286" s="671"/>
      <c r="BM286" s="671"/>
      <c r="BN286" s="671"/>
      <c r="BO286" s="671"/>
      <c r="BP286" s="671"/>
      <c r="BQ286" s="671"/>
      <c r="BR286" s="671"/>
      <c r="BS286" s="671"/>
      <c r="BT286" s="671"/>
      <c r="BU286" s="671"/>
      <c r="BV286" s="671"/>
      <c r="BW286" s="671"/>
      <c r="BX286" s="671"/>
      <c r="BY286" s="671"/>
      <c r="BZ286" s="671"/>
      <c r="CA286" s="671"/>
      <c r="CB286" s="671"/>
      <c r="CC286" s="671"/>
      <c r="CD286" s="671"/>
      <c r="CE286" s="671"/>
      <c r="CF286" s="671"/>
      <c r="CG286" s="671"/>
      <c r="CH286" s="671"/>
      <c r="CI286" s="672"/>
      <c r="CJ286" s="672"/>
      <c r="CK286" s="672"/>
      <c r="CL286" s="672"/>
      <c r="CM286" s="672"/>
      <c r="CN286" s="672"/>
      <c r="CO286" s="672"/>
      <c r="CP286" s="672"/>
      <c r="CQ286" s="672"/>
      <c r="CR286" s="672"/>
      <c r="CS286" s="672"/>
      <c r="CT286" s="672"/>
      <c r="CU286" s="672"/>
      <c r="CV286" s="672"/>
      <c r="CW286" s="672"/>
      <c r="CX286" s="672"/>
      <c r="CY286" s="672"/>
      <c r="CZ286" s="672"/>
      <c r="DA286" s="672"/>
      <c r="DB286" s="672"/>
      <c r="DC286" s="672"/>
      <c r="DD286" s="672"/>
      <c r="DE286" s="672"/>
      <c r="DF286" s="672"/>
      <c r="DG286" s="672"/>
      <c r="DH286" s="672"/>
      <c r="DI286" s="672"/>
      <c r="DJ286" s="672"/>
      <c r="DK286" s="672"/>
      <c r="DL286" s="672"/>
      <c r="DM286" s="672"/>
      <c r="DN286" s="672"/>
      <c r="DO286" s="672"/>
      <c r="DP286" s="672"/>
      <c r="DQ286" s="672"/>
      <c r="DR286" s="672"/>
      <c r="DS286" s="672"/>
      <c r="DT286" s="672"/>
      <c r="DU286" s="672"/>
      <c r="DV286" s="672"/>
      <c r="DW286" s="672"/>
      <c r="DX286" s="672"/>
      <c r="DY286" s="672"/>
      <c r="DZ286" s="672"/>
      <c r="EA286" s="672"/>
      <c r="EB286" s="672"/>
      <c r="EC286" s="672"/>
      <c r="ED286" s="672"/>
      <c r="EE286" s="672"/>
      <c r="EF286" s="672"/>
      <c r="EG286" s="672"/>
      <c r="EH286" s="672"/>
      <c r="EI286" s="672"/>
      <c r="EJ286" s="672"/>
      <c r="EK286" s="672"/>
      <c r="EL286" s="672"/>
      <c r="EM286" s="672"/>
      <c r="EN286" s="672"/>
      <c r="EO286" s="672"/>
      <c r="EP286" s="672"/>
      <c r="EQ286" s="672"/>
      <c r="ER286" s="672"/>
      <c r="ES286" s="672"/>
      <c r="ET286" s="672"/>
      <c r="EU286" s="672"/>
      <c r="EV286" s="672"/>
      <c r="EW286" s="672"/>
      <c r="EX286" s="672"/>
      <c r="EY286" s="672"/>
      <c r="EZ286" s="672"/>
      <c r="FA286" s="672"/>
      <c r="FB286" s="672"/>
      <c r="FC286" s="672"/>
      <c r="FD286" s="672"/>
      <c r="FE286" s="672"/>
      <c r="FF286" s="672"/>
      <c r="FG286" s="672"/>
      <c r="FH286" s="672"/>
      <c r="FI286" s="672"/>
      <c r="FJ286" s="672"/>
      <c r="FK286" s="672"/>
      <c r="FL286" s="672"/>
      <c r="FM286" s="672"/>
      <c r="FN286" s="672"/>
      <c r="FO286" s="672"/>
      <c r="FP286" s="672"/>
      <c r="FQ286" s="672"/>
      <c r="FR286" s="672"/>
      <c r="FS286" s="672"/>
      <c r="FT286" s="672"/>
      <c r="FU286" s="672"/>
      <c r="FV286" s="672"/>
      <c r="FW286" s="672"/>
      <c r="FX286" s="672"/>
      <c r="FY286" s="672"/>
      <c r="FZ286" s="672"/>
      <c r="GA286" s="672"/>
      <c r="GB286" s="672"/>
      <c r="GC286" s="672"/>
      <c r="GD286" s="672"/>
      <c r="GE286" s="672"/>
      <c r="GF286" s="672"/>
      <c r="GG286" s="672"/>
      <c r="GH286" s="672"/>
      <c r="GI286" s="672"/>
      <c r="GJ286" s="672"/>
      <c r="GK286" s="672"/>
      <c r="GL286" s="672"/>
      <c r="GM286" s="672"/>
      <c r="GN286" s="672"/>
      <c r="GO286" s="672"/>
      <c r="GP286" s="672"/>
      <c r="GQ286" s="672"/>
      <c r="GR286" s="672"/>
      <c r="GS286" s="672"/>
      <c r="GT286" s="672"/>
      <c r="GU286" s="672"/>
      <c r="GV286" s="672"/>
      <c r="GW286" s="672"/>
      <c r="GX286" s="672"/>
      <c r="GY286" s="672"/>
      <c r="GZ286" s="672"/>
      <c r="HA286" s="672"/>
      <c r="HB286" s="672"/>
      <c r="HC286" s="672"/>
      <c r="HD286" s="672"/>
      <c r="HE286" s="672"/>
      <c r="HF286" s="672"/>
      <c r="HG286" s="672"/>
      <c r="HH286" s="672"/>
      <c r="HI286" s="672"/>
      <c r="HJ286" s="672"/>
      <c r="HK286" s="672"/>
      <c r="HL286" s="672"/>
      <c r="HM286" s="672"/>
      <c r="HN286" s="672"/>
      <c r="HO286" s="672"/>
      <c r="HP286" s="672"/>
      <c r="HQ286" s="672"/>
      <c r="HR286" s="672"/>
      <c r="HS286" s="672"/>
      <c r="HT286" s="672"/>
      <c r="HU286" s="672"/>
      <c r="HV286" s="672"/>
      <c r="HW286" s="672"/>
      <c r="HX286" s="672"/>
      <c r="HY286" s="672"/>
      <c r="HZ286" s="672"/>
      <c r="IA286" s="672"/>
      <c r="IB286" s="672"/>
      <c r="IC286" s="672"/>
      <c r="ID286" s="672"/>
      <c r="IE286" s="672"/>
      <c r="IF286" s="672"/>
      <c r="IG286" s="672"/>
      <c r="IH286" s="672"/>
      <c r="II286" s="672"/>
      <c r="IJ286" s="672"/>
      <c r="IK286" s="672"/>
      <c r="IL286" s="672"/>
      <c r="IM286" s="672"/>
      <c r="IN286" s="672"/>
      <c r="IO286" s="672"/>
      <c r="IP286" s="672"/>
      <c r="IQ286" s="672"/>
      <c r="IR286" s="672"/>
      <c r="IS286" s="672"/>
      <c r="IT286" s="672"/>
      <c r="IU286" s="672"/>
      <c r="IV286" s="672"/>
      <c r="IW286" s="672"/>
      <c r="IX286" s="672"/>
      <c r="IY286" s="672"/>
      <c r="IZ286" s="672"/>
      <c r="JA286" s="672"/>
      <c r="JB286" s="672"/>
      <c r="JC286" s="672"/>
      <c r="JD286" s="672"/>
      <c r="JE286" s="672"/>
      <c r="JF286" s="672"/>
      <c r="JG286" s="672"/>
      <c r="JH286" s="672"/>
      <c r="JI286" s="672"/>
      <c r="JJ286" s="672"/>
      <c r="JK286" s="672"/>
      <c r="JL286" s="672"/>
      <c r="JM286" s="672"/>
      <c r="JN286" s="672"/>
      <c r="JO286" s="672"/>
      <c r="JP286" s="672"/>
      <c r="JQ286" s="672"/>
      <c r="JR286" s="672"/>
      <c r="JS286" s="672"/>
      <c r="JT286" s="672"/>
      <c r="JU286" s="672"/>
      <c r="JV286" s="672"/>
      <c r="JW286" s="672"/>
      <c r="JX286" s="672"/>
      <c r="JY286" s="672"/>
      <c r="JZ286" s="672"/>
      <c r="KA286" s="672"/>
      <c r="KB286" s="672"/>
      <c r="KC286" s="672"/>
      <c r="KD286" s="672"/>
      <c r="KE286" s="672"/>
      <c r="KF286" s="672"/>
      <c r="KG286" s="672"/>
      <c r="KH286" s="672"/>
      <c r="KI286" s="672"/>
      <c r="KJ286" s="672"/>
      <c r="KK286" s="672"/>
      <c r="KL286" s="672"/>
      <c r="KM286" s="672"/>
      <c r="KN286" s="672"/>
      <c r="KO286" s="672"/>
      <c r="KP286" s="672"/>
      <c r="KQ286" s="672"/>
      <c r="KR286" s="672"/>
      <c r="KS286" s="672"/>
      <c r="KT286" s="672"/>
      <c r="KU286" s="672"/>
      <c r="KV286" s="672"/>
      <c r="KW286" s="672"/>
      <c r="KX286" s="672"/>
      <c r="KY286" s="672"/>
      <c r="KZ286" s="672"/>
      <c r="LA286" s="672"/>
      <c r="LB286" s="672"/>
      <c r="LC286" s="672"/>
      <c r="LD286" s="672"/>
      <c r="LE286" s="672"/>
      <c r="LF286" s="672"/>
      <c r="LG286" s="672"/>
      <c r="LH286" s="672"/>
      <c r="LI286" s="672"/>
      <c r="LJ286" s="672"/>
      <c r="LK286" s="672"/>
      <c r="LL286" s="672"/>
      <c r="LM286" s="672"/>
      <c r="LN286" s="672"/>
      <c r="LO286" s="672"/>
      <c r="LP286" s="672"/>
      <c r="LQ286" s="672"/>
      <c r="LR286" s="672"/>
      <c r="LS286" s="672"/>
      <c r="LT286" s="672"/>
      <c r="LU286" s="672"/>
      <c r="LV286" s="672"/>
      <c r="LW286" s="672"/>
      <c r="LX286" s="672"/>
      <c r="LY286" s="672"/>
      <c r="LZ286" s="672"/>
      <c r="MA286" s="672"/>
      <c r="MB286" s="672"/>
      <c r="MC286" s="672"/>
      <c r="MD286" s="672"/>
      <c r="ME286" s="672"/>
      <c r="MF286" s="672"/>
      <c r="MG286" s="672"/>
      <c r="MH286" s="672"/>
      <c r="MI286" s="672"/>
      <c r="MJ286" s="672"/>
      <c r="MK286" s="672"/>
      <c r="ML286" s="672"/>
      <c r="MM286" s="672"/>
      <c r="MN286" s="672"/>
      <c r="MO286" s="672"/>
      <c r="MP286" s="672"/>
      <c r="MQ286" s="672"/>
      <c r="MR286" s="672"/>
      <c r="MS286" s="672"/>
      <c r="MT286" s="672"/>
      <c r="MU286" s="672"/>
      <c r="MV286" s="672"/>
      <c r="MW286" s="672"/>
      <c r="MX286" s="672"/>
      <c r="MY286" s="672"/>
      <c r="MZ286" s="672"/>
      <c r="NA286" s="672"/>
      <c r="NB286" s="672"/>
      <c r="NC286" s="672"/>
      <c r="ND286" s="672"/>
      <c r="NE286" s="672"/>
      <c r="NF286" s="672"/>
      <c r="NG286" s="672"/>
      <c r="NH286" s="672"/>
      <c r="NI286" s="672"/>
      <c r="NJ286" s="672"/>
      <c r="NK286" s="672"/>
      <c r="NL286" s="672"/>
      <c r="NM286" s="672"/>
      <c r="NN286" s="672"/>
      <c r="NO286" s="672"/>
      <c r="NP286" s="672"/>
      <c r="NQ286" s="672"/>
      <c r="NR286" s="672"/>
      <c r="NS286" s="672"/>
      <c r="NT286" s="672"/>
      <c r="NU286" s="672"/>
      <c r="NV286" s="672"/>
      <c r="NW286" s="672"/>
      <c r="NX286" s="672"/>
      <c r="NY286" s="672"/>
      <c r="NZ286" s="672"/>
      <c r="OA286" s="672"/>
      <c r="OB286" s="672"/>
      <c r="OC286" s="672"/>
      <c r="OD286" s="672"/>
      <c r="OE286" s="672"/>
      <c r="OF286" s="672"/>
      <c r="OG286" s="672"/>
      <c r="OH286" s="672"/>
      <c r="OI286" s="672"/>
      <c r="OJ286" s="672"/>
      <c r="OK286" s="672"/>
      <c r="OL286" s="672"/>
      <c r="OM286" s="672"/>
      <c r="ON286" s="672"/>
      <c r="OO286" s="672"/>
      <c r="OP286" s="672"/>
      <c r="OQ286" s="672"/>
      <c r="OR286" s="672"/>
      <c r="OS286" s="672"/>
      <c r="OT286" s="672"/>
      <c r="OU286" s="672"/>
      <c r="OV286" s="672"/>
      <c r="OW286" s="672"/>
      <c r="OX286" s="672"/>
      <c r="OY286" s="672"/>
      <c r="OZ286" s="672"/>
      <c r="PA286" s="672"/>
      <c r="PB286" s="672"/>
      <c r="PC286" s="672"/>
      <c r="PD286" s="672"/>
      <c r="PE286" s="672"/>
      <c r="PF286" s="672"/>
      <c r="PG286" s="672"/>
      <c r="PH286" s="672"/>
      <c r="PI286" s="672"/>
      <c r="PJ286" s="672"/>
      <c r="PK286" s="672"/>
      <c r="PL286" s="672"/>
      <c r="PM286" s="672"/>
      <c r="PN286" s="672"/>
      <c r="PO286" s="672"/>
      <c r="PP286" s="672"/>
      <c r="PQ286" s="672"/>
      <c r="PR286" s="672"/>
      <c r="PS286" s="672"/>
      <c r="PT286" s="672"/>
      <c r="PU286" s="672"/>
      <c r="PV286" s="672"/>
      <c r="PW286" s="672"/>
      <c r="PX286" s="672"/>
      <c r="PY286" s="672"/>
      <c r="PZ286" s="672"/>
      <c r="QA286" s="672"/>
      <c r="QB286" s="672"/>
      <c r="QC286" s="672"/>
      <c r="QD286" s="672"/>
      <c r="QE286" s="672"/>
      <c r="QF286" s="672"/>
      <c r="QG286" s="672"/>
      <c r="QH286" s="672"/>
      <c r="QI286" s="672"/>
      <c r="QJ286" s="672"/>
      <c r="QK286" s="672"/>
      <c r="QL286" s="672"/>
      <c r="QM286" s="672"/>
      <c r="QN286" s="672"/>
      <c r="QO286" s="672"/>
      <c r="QP286" s="672"/>
      <c r="QQ286" s="672"/>
      <c r="QR286" s="672"/>
      <c r="QS286" s="672"/>
      <c r="QT286" s="672"/>
      <c r="QU286" s="672"/>
      <c r="QV286" s="672"/>
      <c r="QW286" s="672"/>
      <c r="QX286" s="672"/>
      <c r="QY286" s="672"/>
      <c r="QZ286" s="672"/>
      <c r="RA286" s="672"/>
      <c r="RB286" s="672"/>
      <c r="RC286" s="672"/>
      <c r="RD286" s="672"/>
      <c r="RE286" s="672"/>
      <c r="RF286" s="672"/>
      <c r="RG286" s="672"/>
      <c r="RH286" s="672"/>
      <c r="RI286" s="672"/>
      <c r="RJ286" s="672"/>
      <c r="RK286" s="672"/>
      <c r="RL286" s="672"/>
      <c r="RM286" s="672"/>
      <c r="RN286" s="672"/>
      <c r="RO286" s="672"/>
      <c r="RP286" s="672"/>
      <c r="RQ286" s="672"/>
      <c r="RR286" s="672"/>
      <c r="RS286" s="672"/>
      <c r="RT286" s="672"/>
      <c r="RU286" s="672"/>
      <c r="RV286" s="672"/>
      <c r="RW286" s="672"/>
      <c r="RX286" s="672"/>
      <c r="RY286" s="672"/>
      <c r="RZ286" s="672"/>
      <c r="SA286" s="672"/>
      <c r="SB286" s="672"/>
      <c r="SC286" s="672"/>
      <c r="SD286" s="672"/>
      <c r="SE286" s="672"/>
      <c r="SF286" s="672"/>
      <c r="SG286" s="672"/>
      <c r="SH286" s="672"/>
      <c r="SI286" s="672"/>
      <c r="SJ286" s="672"/>
      <c r="SK286" s="672"/>
      <c r="SL286" s="672"/>
      <c r="SM286" s="672"/>
      <c r="SN286" s="672"/>
      <c r="SO286" s="672"/>
      <c r="SP286" s="672"/>
      <c r="SQ286" s="672"/>
      <c r="SR286" s="672"/>
      <c r="SS286" s="672"/>
      <c r="ST286" s="672"/>
      <c r="SU286" s="672"/>
      <c r="SV286" s="672"/>
      <c r="SW286" s="672"/>
      <c r="SX286" s="672"/>
      <c r="SY286" s="672"/>
      <c r="SZ286" s="672"/>
      <c r="TA286" s="672"/>
      <c r="TB286" s="672"/>
      <c r="TC286" s="672"/>
      <c r="TD286" s="672"/>
      <c r="TE286" s="672"/>
      <c r="TF286" s="672"/>
      <c r="TG286" s="672"/>
      <c r="TH286" s="672"/>
      <c r="TI286" s="672"/>
      <c r="TJ286" s="672"/>
      <c r="TK286" s="672"/>
      <c r="TL286" s="672"/>
      <c r="TM286" s="672"/>
      <c r="TN286" s="672"/>
      <c r="TO286" s="672"/>
      <c r="TP286" s="672"/>
      <c r="TQ286" s="672"/>
      <c r="TR286" s="672"/>
      <c r="TS286" s="672"/>
      <c r="TT286" s="672"/>
      <c r="TU286" s="672"/>
      <c r="TV286" s="672"/>
      <c r="TW286" s="672"/>
      <c r="TX286" s="672"/>
      <c r="TY286" s="672"/>
      <c r="TZ286" s="672"/>
      <c r="UA286" s="672"/>
      <c r="UB286" s="672"/>
      <c r="UC286" s="672"/>
      <c r="UD286" s="672"/>
      <c r="UE286" s="672"/>
      <c r="UF286" s="672"/>
      <c r="UG286" s="672"/>
      <c r="UH286" s="672"/>
      <c r="UI286" s="672"/>
      <c r="UJ286" s="672"/>
      <c r="UK286" s="672"/>
      <c r="UL286" s="672"/>
      <c r="UM286" s="672"/>
      <c r="UN286" s="672"/>
      <c r="UO286" s="672"/>
      <c r="UP286" s="672"/>
      <c r="UQ286" s="672"/>
      <c r="UR286" s="672"/>
      <c r="US286" s="672"/>
      <c r="UT286" s="672"/>
      <c r="UU286" s="672"/>
      <c r="UV286" s="672"/>
      <c r="UW286" s="672"/>
      <c r="UX286" s="672"/>
      <c r="UY286" s="672"/>
      <c r="UZ286" s="672"/>
      <c r="VA286" s="672"/>
      <c r="VB286" s="672"/>
      <c r="VC286" s="672"/>
      <c r="VD286" s="672"/>
      <c r="VE286" s="672"/>
      <c r="VF286" s="672"/>
      <c r="VG286" s="672"/>
      <c r="VH286" s="672"/>
      <c r="VI286" s="672"/>
      <c r="VJ286" s="672"/>
      <c r="VK286" s="672"/>
      <c r="VL286" s="672"/>
      <c r="VM286" s="672"/>
      <c r="VN286" s="672"/>
      <c r="VO286" s="672"/>
      <c r="VP286" s="672"/>
      <c r="VQ286" s="672"/>
      <c r="VR286" s="672"/>
      <c r="VS286" s="672"/>
      <c r="VT286" s="672"/>
      <c r="VU286" s="672"/>
      <c r="VV286" s="672"/>
      <c r="VW286" s="672"/>
      <c r="VX286" s="672"/>
      <c r="VY286" s="672"/>
      <c r="VZ286" s="672"/>
      <c r="WA286" s="672"/>
      <c r="WB286" s="672"/>
      <c r="WC286" s="672"/>
      <c r="WD286" s="672"/>
      <c r="WE286" s="672"/>
      <c r="WF286" s="672"/>
      <c r="WG286" s="672"/>
      <c r="WH286" s="672"/>
      <c r="WI286" s="672"/>
      <c r="WJ286" s="672"/>
      <c r="WK286" s="672"/>
      <c r="WL286" s="672"/>
      <c r="WM286" s="672"/>
      <c r="WN286" s="672"/>
      <c r="WO286" s="672"/>
      <c r="WP286" s="672"/>
      <c r="WQ286" s="672"/>
      <c r="WR286" s="672"/>
      <c r="WS286" s="672"/>
      <c r="WT286" s="672"/>
      <c r="WU286" s="672"/>
      <c r="WV286" s="672"/>
      <c r="WW286" s="672"/>
      <c r="WX286" s="672"/>
      <c r="WY286" s="672"/>
      <c r="WZ286" s="672"/>
      <c r="XA286" s="672"/>
      <c r="XB286" s="672"/>
      <c r="XC286" s="672"/>
      <c r="XD286" s="672"/>
      <c r="XE286" s="672"/>
      <c r="XF286" s="672"/>
      <c r="XG286" s="672"/>
      <c r="XH286" s="672"/>
      <c r="XI286" s="672"/>
      <c r="XJ286" s="672"/>
      <c r="XK286" s="672"/>
      <c r="XL286" s="672"/>
      <c r="XM286" s="672"/>
      <c r="XN286" s="672"/>
      <c r="XO286" s="672"/>
      <c r="XP286" s="672"/>
      <c r="XQ286" s="672"/>
      <c r="XR286" s="672"/>
      <c r="XS286" s="672"/>
      <c r="XT286" s="672"/>
      <c r="XU286" s="672"/>
      <c r="XV286" s="672"/>
      <c r="XW286" s="672"/>
      <c r="XX286" s="672"/>
      <c r="XY286" s="672"/>
      <c r="XZ286" s="672"/>
      <c r="YA286" s="672"/>
      <c r="YB286" s="672"/>
      <c r="YC286" s="672"/>
      <c r="YD286" s="672"/>
      <c r="YE286" s="672"/>
      <c r="YF286" s="672"/>
      <c r="YG286" s="672"/>
      <c r="YH286" s="672"/>
      <c r="YI286" s="672"/>
      <c r="YJ286" s="672"/>
      <c r="YK286" s="672"/>
      <c r="YL286" s="672"/>
      <c r="YM286" s="672"/>
      <c r="YN286" s="672"/>
      <c r="YO286" s="672"/>
      <c r="YP286" s="672"/>
      <c r="YQ286" s="672"/>
      <c r="YR286" s="672"/>
      <c r="YS286" s="672"/>
      <c r="YT286" s="672"/>
      <c r="YU286" s="672"/>
      <c r="YV286" s="672"/>
      <c r="YW286" s="672"/>
      <c r="YX286" s="672"/>
      <c r="YY286" s="672"/>
      <c r="YZ286" s="672"/>
      <c r="ZA286" s="672"/>
      <c r="ZB286" s="672"/>
      <c r="ZC286" s="672"/>
      <c r="ZD286" s="672"/>
      <c r="ZE286" s="672"/>
      <c r="ZF286" s="672"/>
      <c r="ZG286" s="672"/>
      <c r="ZH286" s="672"/>
      <c r="ZI286" s="672"/>
      <c r="ZJ286" s="672"/>
      <c r="ZK286" s="672"/>
      <c r="ZL286" s="672"/>
      <c r="ZM286" s="672"/>
      <c r="ZN286" s="672"/>
      <c r="ZO286" s="672"/>
      <c r="ZP286" s="672"/>
      <c r="ZQ286" s="672"/>
      <c r="ZR286" s="672"/>
      <c r="ZS286" s="672"/>
      <c r="ZT286" s="672"/>
      <c r="ZU286" s="672"/>
      <c r="ZV286" s="672"/>
      <c r="ZW286" s="672"/>
      <c r="ZX286" s="672"/>
      <c r="ZY286" s="672"/>
      <c r="ZZ286" s="672"/>
      <c r="AAA286" s="672"/>
      <c r="AAB286" s="672"/>
      <c r="AAC286" s="672"/>
      <c r="AAD286" s="672"/>
      <c r="AAE286" s="672"/>
      <c r="AAF286" s="672"/>
      <c r="AAG286" s="672"/>
      <c r="AAH286" s="672"/>
      <c r="AAI286" s="672"/>
      <c r="AAJ286" s="672"/>
      <c r="AAK286" s="672"/>
      <c r="AAL286" s="672"/>
      <c r="AAM286" s="672"/>
      <c r="AAN286" s="672"/>
      <c r="AAO286" s="672"/>
      <c r="AAP286" s="672"/>
      <c r="AAQ286" s="672"/>
      <c r="AAR286" s="672"/>
      <c r="AAS286" s="672"/>
      <c r="AAT286" s="672"/>
      <c r="AAU286" s="672"/>
      <c r="AAV286" s="672"/>
      <c r="AAW286" s="672"/>
      <c r="AAX286" s="672"/>
      <c r="AAY286" s="672"/>
      <c r="AAZ286" s="672"/>
      <c r="ABA286" s="672"/>
      <c r="ABB286" s="672"/>
      <c r="ABC286" s="672"/>
      <c r="ABD286" s="672"/>
      <c r="ABE286" s="672"/>
      <c r="ABF286" s="672"/>
      <c r="ABG286" s="672"/>
      <c r="ABH286" s="672"/>
      <c r="ABI286" s="672"/>
      <c r="ABJ286" s="672"/>
      <c r="ABK286" s="672"/>
      <c r="ABL286" s="672"/>
      <c r="ABM286" s="672"/>
      <c r="ABN286" s="672"/>
      <c r="ABO286" s="672"/>
      <c r="ABP286" s="672"/>
      <c r="ABQ286" s="672"/>
      <c r="ABR286" s="672"/>
      <c r="ABS286" s="672"/>
      <c r="ABT286" s="672"/>
      <c r="ABU286" s="672"/>
      <c r="ABV286" s="672"/>
      <c r="ABW286" s="672"/>
      <c r="ABX286" s="672"/>
      <c r="ABY286" s="672"/>
      <c r="ABZ286" s="672"/>
      <c r="ACA286" s="672"/>
      <c r="ACB286" s="672"/>
      <c r="ACC286" s="672"/>
      <c r="ACD286" s="672"/>
      <c r="ACE286" s="672"/>
      <c r="ACF286" s="672"/>
      <c r="ACG286" s="672"/>
      <c r="ACH286" s="672"/>
      <c r="ACI286" s="672"/>
      <c r="ACJ286" s="672"/>
      <c r="ACK286" s="672"/>
      <c r="ACL286" s="672"/>
      <c r="ACM286" s="672"/>
      <c r="ACN286" s="672"/>
      <c r="ACO286" s="672"/>
      <c r="ACP286" s="672"/>
      <c r="ACQ286" s="672"/>
      <c r="ACR286" s="672"/>
      <c r="ACS286" s="672"/>
      <c r="ACT286" s="672"/>
      <c r="ACU286" s="672"/>
      <c r="ACV286" s="672"/>
      <c r="ACW286" s="672"/>
      <c r="ACX286" s="672"/>
      <c r="ACY286" s="672"/>
      <c r="ACZ286" s="672"/>
      <c r="ADA286" s="672"/>
      <c r="ADB286" s="672"/>
      <c r="ADC286" s="672"/>
      <c r="ADD286" s="672"/>
      <c r="ADE286" s="672"/>
      <c r="ADF286" s="672"/>
      <c r="ADG286" s="672"/>
      <c r="ADH286" s="672"/>
      <c r="ADI286" s="672"/>
      <c r="ADJ286" s="672"/>
      <c r="ADK286" s="672"/>
      <c r="ADL286" s="672"/>
      <c r="ADM286" s="672"/>
      <c r="ADN286" s="672"/>
      <c r="ADO286" s="672"/>
      <c r="ADP286" s="672"/>
      <c r="ADQ286" s="672"/>
      <c r="ADR286" s="672"/>
      <c r="ADS286" s="672"/>
      <c r="ADT286" s="672"/>
      <c r="ADU286" s="672"/>
      <c r="ADV286" s="672"/>
      <c r="ADW286" s="672"/>
      <c r="ADX286" s="672"/>
      <c r="ADY286" s="672"/>
      <c r="ADZ286" s="672"/>
      <c r="AEA286" s="672"/>
      <c r="AEB286" s="672"/>
      <c r="AEC286" s="672"/>
      <c r="AED286" s="672"/>
      <c r="AEE286" s="672"/>
      <c r="AEF286" s="672"/>
      <c r="AEG286" s="672"/>
      <c r="AEH286" s="672"/>
      <c r="AEI286" s="672"/>
      <c r="AEJ286" s="672"/>
      <c r="AEK286" s="672"/>
      <c r="AEL286" s="672"/>
      <c r="AEM286" s="672"/>
      <c r="AEN286" s="672"/>
      <c r="AEO286" s="672"/>
      <c r="AEP286" s="672"/>
      <c r="AEQ286" s="672"/>
      <c r="AER286" s="672"/>
      <c r="AES286" s="672"/>
      <c r="AET286" s="672"/>
      <c r="AEU286" s="672"/>
      <c r="AEV286" s="672"/>
      <c r="AEW286" s="672"/>
      <c r="AEX286" s="672"/>
      <c r="AEY286" s="672"/>
      <c r="AEZ286" s="672"/>
      <c r="AFA286" s="672"/>
      <c r="AFB286" s="672"/>
      <c r="AFC286" s="672"/>
      <c r="AFD286" s="672"/>
      <c r="AFE286" s="672"/>
      <c r="AFF286" s="672"/>
      <c r="AFG286" s="672"/>
      <c r="AFH286" s="672"/>
      <c r="AFI286" s="672"/>
      <c r="AFJ286" s="672"/>
      <c r="AFK286" s="672"/>
      <c r="AFL286" s="672"/>
      <c r="AFM286" s="672"/>
      <c r="AFN286" s="672"/>
      <c r="AFO286" s="672"/>
      <c r="AFP286" s="672"/>
      <c r="AFQ286" s="672"/>
      <c r="AFR286" s="672"/>
      <c r="AFS286" s="672"/>
      <c r="AFT286" s="672"/>
      <c r="AFU286" s="672"/>
      <c r="AFV286" s="672"/>
      <c r="AFW286" s="672"/>
      <c r="AFX286" s="672"/>
      <c r="AFY286" s="672"/>
      <c r="AFZ286" s="672"/>
      <c r="AGA286" s="672"/>
      <c r="AGB286" s="672"/>
      <c r="AGC286" s="672"/>
      <c r="AGD286" s="672"/>
      <c r="AGE286" s="672"/>
      <c r="AGF286" s="672"/>
      <c r="AGG286" s="672"/>
      <c r="AGH286" s="672"/>
      <c r="AGI286" s="672"/>
      <c r="AGJ286" s="672"/>
      <c r="AGK286" s="672"/>
      <c r="AGL286" s="672"/>
      <c r="AGM286" s="672"/>
      <c r="AGN286" s="672"/>
      <c r="AGO286" s="672"/>
      <c r="AGP286" s="672"/>
      <c r="AGQ286" s="672"/>
      <c r="AGR286" s="672"/>
      <c r="AGS286" s="672"/>
      <c r="AGT286" s="672"/>
      <c r="AGU286" s="672"/>
      <c r="AGV286" s="672"/>
      <c r="AGW286" s="672"/>
      <c r="AGX286" s="672"/>
      <c r="AGY286" s="672"/>
      <c r="AGZ286" s="672"/>
      <c r="AHA286" s="672"/>
      <c r="AHB286" s="672"/>
      <c r="AHC286" s="672"/>
      <c r="AHD286" s="672"/>
      <c r="AHE286" s="672"/>
      <c r="AHF286" s="672"/>
      <c r="AHG286" s="672"/>
      <c r="AHH286" s="672"/>
      <c r="AHI286" s="672"/>
      <c r="AHJ286" s="672"/>
      <c r="AHK286" s="672"/>
      <c r="AHL286" s="672"/>
      <c r="AHM286" s="672"/>
      <c r="AHN286" s="672"/>
      <c r="AHO286" s="672"/>
      <c r="AHP286" s="672"/>
      <c r="AHQ286" s="672"/>
      <c r="AHR286" s="672"/>
      <c r="AHS286" s="672"/>
      <c r="AHT286" s="672"/>
      <c r="AHU286" s="672"/>
      <c r="AHV286" s="672"/>
      <c r="AHW286" s="672"/>
      <c r="AHX286" s="672"/>
      <c r="AHY286" s="672"/>
      <c r="AHZ286" s="672"/>
      <c r="AIA286" s="672"/>
      <c r="AIB286" s="672"/>
      <c r="AIC286" s="672"/>
      <c r="AID286" s="672"/>
      <c r="AIE286" s="672"/>
      <c r="AIF286" s="672"/>
      <c r="AIG286" s="672"/>
      <c r="AIH286" s="672"/>
      <c r="AII286" s="672"/>
      <c r="AIJ286" s="672"/>
      <c r="AIK286" s="672"/>
      <c r="AIL286" s="672"/>
      <c r="AIM286" s="672"/>
      <c r="AIN286" s="672"/>
      <c r="AIO286" s="672"/>
      <c r="AIP286" s="672"/>
      <c r="AIQ286" s="672"/>
      <c r="AIR286" s="672"/>
      <c r="AIS286" s="672"/>
      <c r="AIT286" s="672"/>
      <c r="AIU286" s="672"/>
      <c r="AIV286" s="672"/>
      <c r="AIW286" s="672"/>
      <c r="AIX286" s="672"/>
      <c r="AIY286" s="672"/>
      <c r="AIZ286" s="672"/>
      <c r="AJA286" s="672"/>
      <c r="AJB286" s="672"/>
      <c r="AJC286" s="672"/>
      <c r="AJD286" s="672"/>
      <c r="AJE286" s="672"/>
      <c r="AJF286" s="672"/>
      <c r="AJG286" s="672"/>
      <c r="AJH286" s="672"/>
      <c r="AJI286" s="672"/>
      <c r="AJJ286" s="672"/>
      <c r="AJK286" s="672"/>
      <c r="AJL286" s="672"/>
      <c r="AJM286" s="672"/>
      <c r="AJN286" s="672"/>
      <c r="AJO286" s="672"/>
      <c r="AJP286" s="672"/>
      <c r="AJQ286" s="672"/>
      <c r="AJR286" s="672"/>
      <c r="AJS286" s="672"/>
      <c r="AJT286" s="672"/>
      <c r="AJU286" s="672"/>
      <c r="AJV286" s="672"/>
      <c r="AJW286" s="672"/>
      <c r="AJX286" s="672"/>
      <c r="AJY286" s="672"/>
      <c r="AJZ286" s="672"/>
      <c r="AKA286" s="672"/>
      <c r="AKB286" s="672"/>
      <c r="AKC286" s="672"/>
      <c r="AKD286" s="672"/>
      <c r="AKE286" s="672"/>
      <c r="AKF286" s="672"/>
      <c r="AKG286" s="672"/>
      <c r="AKH286" s="672"/>
      <c r="AKI286" s="672"/>
      <c r="AKJ286" s="672"/>
      <c r="AKK286" s="672"/>
      <c r="AKL286" s="672"/>
      <c r="AKM286" s="672"/>
      <c r="AKN286" s="672"/>
      <c r="AKO286" s="672"/>
      <c r="AKP286" s="672"/>
      <c r="AKQ286" s="672"/>
      <c r="AKR286" s="672"/>
      <c r="AKS286" s="672"/>
      <c r="AKT286" s="672"/>
      <c r="AKU286" s="672"/>
      <c r="AKV286" s="672"/>
      <c r="AKW286" s="672"/>
      <c r="AKX286" s="672"/>
      <c r="AKY286" s="672"/>
      <c r="AKZ286" s="672"/>
      <c r="ALA286" s="672"/>
      <c r="ALB286" s="672"/>
      <c r="ALC286" s="672"/>
      <c r="ALD286" s="672"/>
      <c r="ALE286" s="672"/>
      <c r="ALF286" s="672"/>
      <c r="ALG286" s="672"/>
      <c r="ALH286" s="672"/>
      <c r="ALI286" s="672"/>
      <c r="ALJ286" s="672"/>
      <c r="ALK286" s="672"/>
      <c r="ALL286" s="672"/>
      <c r="ALM286" s="672"/>
      <c r="ALN286" s="672"/>
      <c r="ALO286" s="672"/>
      <c r="ALP286" s="672"/>
      <c r="ALQ286" s="672"/>
      <c r="ALR286" s="672"/>
      <c r="ALS286" s="672"/>
      <c r="ALT286" s="672"/>
      <c r="ALU286" s="672"/>
      <c r="ALV286" s="672"/>
      <c r="ALW286" s="672"/>
      <c r="ALX286" s="672"/>
      <c r="ALY286" s="672"/>
      <c r="ALZ286" s="672"/>
      <c r="AMA286" s="672"/>
      <c r="AMB286" s="672"/>
      <c r="AMC286" s="672"/>
      <c r="AMD286" s="672"/>
      <c r="AME286" s="672"/>
      <c r="AMF286" s="672"/>
      <c r="AMG286" s="672"/>
      <c r="AMH286" s="672"/>
      <c r="AMI286" s="672"/>
      <c r="AMJ286" s="672"/>
      <c r="AMK286" s="672"/>
      <c r="AML286" s="672"/>
      <c r="AMM286" s="672"/>
      <c r="AMN286" s="672"/>
      <c r="AMO286" s="672"/>
      <c r="AMP286" s="672"/>
      <c r="AMQ286" s="672"/>
      <c r="AMR286" s="672"/>
      <c r="AMS286" s="672"/>
      <c r="AMT286" s="672"/>
      <c r="AMU286" s="672"/>
      <c r="AMV286" s="672"/>
      <c r="AMW286" s="672"/>
      <c r="AMX286" s="672"/>
      <c r="AMY286" s="672"/>
      <c r="AMZ286" s="672"/>
      <c r="ANA286" s="672"/>
      <c r="ANB286" s="672"/>
      <c r="ANC286" s="672"/>
      <c r="AND286" s="672"/>
      <c r="ANE286" s="672"/>
      <c r="ANF286" s="672"/>
      <c r="ANG286" s="672"/>
      <c r="ANH286" s="672"/>
      <c r="ANI286" s="672"/>
      <c r="ANJ286" s="672"/>
      <c r="ANK286" s="672"/>
      <c r="ANL286" s="672"/>
      <c r="ANM286" s="672"/>
      <c r="ANN286" s="672"/>
      <c r="ANO286" s="672"/>
      <c r="ANP286" s="672"/>
      <c r="ANQ286" s="672"/>
      <c r="ANR286" s="672"/>
      <c r="ANS286" s="672"/>
      <c r="ANT286" s="672"/>
      <c r="ANU286" s="672"/>
      <c r="ANV286" s="672"/>
      <c r="ANW286" s="672"/>
      <c r="ANX286" s="672"/>
      <c r="ANY286" s="672"/>
      <c r="ANZ286" s="672"/>
      <c r="AOA286" s="672"/>
      <c r="AOB286" s="672"/>
      <c r="AOC286" s="672"/>
      <c r="AOD286" s="672"/>
      <c r="AOE286" s="672"/>
      <c r="AOF286" s="672"/>
      <c r="AOG286" s="672"/>
      <c r="AOH286" s="672"/>
      <c r="AOI286" s="672"/>
      <c r="AOJ286" s="672"/>
      <c r="AOK286" s="672"/>
      <c r="AOL286" s="672"/>
      <c r="AOM286" s="672"/>
      <c r="AON286" s="672"/>
      <c r="AOO286" s="672"/>
      <c r="AOP286" s="672"/>
      <c r="AOQ286" s="672"/>
      <c r="AOR286" s="672"/>
      <c r="AOS286" s="672"/>
      <c r="AOT286" s="672"/>
      <c r="AOU286" s="672"/>
      <c r="AOV286" s="672"/>
      <c r="AOW286" s="672"/>
      <c r="AOX286" s="672"/>
      <c r="AOY286" s="672"/>
      <c r="AOZ286" s="672"/>
      <c r="APA286" s="672"/>
      <c r="APB286" s="672"/>
      <c r="APC286" s="672"/>
      <c r="APD286" s="672"/>
      <c r="APE286" s="672"/>
      <c r="APF286" s="672"/>
      <c r="APG286" s="672"/>
      <c r="APH286" s="672"/>
      <c r="API286" s="672"/>
      <c r="APJ286" s="672"/>
      <c r="APK286" s="672"/>
      <c r="APL286" s="672"/>
      <c r="APM286" s="672"/>
      <c r="APN286" s="672"/>
      <c r="APO286" s="672"/>
      <c r="APP286" s="672"/>
      <c r="APQ286" s="672"/>
      <c r="APR286" s="672"/>
      <c r="APS286" s="672"/>
      <c r="APT286" s="672"/>
      <c r="APU286" s="672"/>
      <c r="APV286" s="672"/>
      <c r="APW286" s="672"/>
      <c r="APX286" s="672"/>
      <c r="APY286" s="672"/>
      <c r="APZ286" s="672"/>
      <c r="AQA286" s="672"/>
      <c r="AQB286" s="672"/>
      <c r="AQC286" s="672"/>
      <c r="AQD286" s="672"/>
      <c r="AQE286" s="672"/>
      <c r="AQF286" s="672"/>
      <c r="AQG286" s="672"/>
      <c r="AQH286" s="672"/>
      <c r="AQI286" s="672"/>
      <c r="AQJ286" s="672"/>
      <c r="AQK286" s="672"/>
      <c r="AQL286" s="672"/>
      <c r="AQM286" s="672"/>
      <c r="AQN286" s="672"/>
      <c r="AQO286" s="672"/>
      <c r="AQP286" s="672"/>
      <c r="AQQ286" s="672"/>
      <c r="AQR286" s="672"/>
      <c r="AQS286" s="672"/>
      <c r="AQT286" s="672"/>
      <c r="AQU286" s="672"/>
      <c r="AQV286" s="672"/>
      <c r="AQW286" s="672"/>
      <c r="AQX286" s="672"/>
      <c r="AQY286" s="672"/>
      <c r="AQZ286" s="672"/>
      <c r="ARA286" s="672"/>
      <c r="ARB286" s="672"/>
      <c r="ARC286" s="672"/>
      <c r="ARD286" s="672"/>
      <c r="ARE286" s="672"/>
      <c r="ARF286" s="672"/>
      <c r="ARG286" s="672"/>
      <c r="ARH286" s="672"/>
      <c r="ARI286" s="672"/>
      <c r="ARJ286" s="672"/>
      <c r="ARK286" s="672"/>
      <c r="ARL286" s="672"/>
      <c r="ARM286" s="672"/>
      <c r="ARN286" s="672"/>
      <c r="ARO286" s="672"/>
      <c r="ARP286" s="672"/>
      <c r="ARQ286" s="672"/>
      <c r="ARR286" s="672"/>
      <c r="ARS286" s="672"/>
      <c r="ART286" s="672"/>
      <c r="ARU286" s="672"/>
      <c r="ARV286" s="672"/>
      <c r="ARW286" s="672"/>
      <c r="ARX286" s="672"/>
      <c r="ARY286" s="672"/>
      <c r="ARZ286" s="672"/>
      <c r="ASA286" s="672"/>
      <c r="ASB286" s="672"/>
      <c r="ASC286" s="672"/>
      <c r="ASD286" s="672"/>
      <c r="ASE286" s="672"/>
      <c r="ASF286" s="672"/>
      <c r="ASG286" s="672"/>
      <c r="ASH286" s="672"/>
      <c r="ASI286" s="672"/>
      <c r="ASJ286" s="672"/>
      <c r="ASK286" s="672"/>
      <c r="ASL286" s="672"/>
      <c r="ASM286" s="672"/>
      <c r="ASN286" s="672"/>
      <c r="ASO286" s="672"/>
      <c r="ASP286" s="672"/>
      <c r="ASQ286" s="672"/>
      <c r="ASR286" s="672"/>
      <c r="ASS286" s="672"/>
      <c r="AST286" s="672"/>
      <c r="ASU286" s="672"/>
      <c r="ASV286" s="672"/>
      <c r="ASW286" s="672"/>
      <c r="ASX286" s="672"/>
      <c r="ASY286" s="672"/>
      <c r="ASZ286" s="672"/>
      <c r="ATA286" s="672"/>
      <c r="ATB286" s="672"/>
      <c r="ATC286" s="672"/>
      <c r="ATD286" s="672"/>
      <c r="ATE286" s="672"/>
      <c r="ATF286" s="672"/>
      <c r="ATG286" s="672"/>
      <c r="ATH286" s="672"/>
      <c r="ATI286" s="672"/>
      <c r="ATJ286" s="672"/>
      <c r="ATK286" s="672"/>
      <c r="ATL286" s="672"/>
      <c r="ATM286" s="672"/>
      <c r="ATN286" s="672"/>
      <c r="ATO286" s="672"/>
      <c r="ATP286" s="672"/>
      <c r="ATQ286" s="672"/>
      <c r="ATR286" s="672"/>
      <c r="ATS286" s="672"/>
      <c r="ATT286" s="672"/>
      <c r="ATU286" s="672"/>
      <c r="ATV286" s="672"/>
      <c r="ATW286" s="672"/>
      <c r="ATX286" s="672"/>
      <c r="ATY286" s="672"/>
      <c r="ATZ286" s="672"/>
      <c r="AUA286" s="672"/>
      <c r="AUB286" s="672"/>
      <c r="AUC286" s="672"/>
      <c r="AUD286" s="672"/>
      <c r="AUE286" s="672"/>
      <c r="AUF286" s="672"/>
      <c r="AUG286" s="672"/>
      <c r="AUH286" s="672"/>
      <c r="AUI286" s="672"/>
      <c r="AUJ286" s="672"/>
      <c r="AUK286" s="672"/>
      <c r="AUL286" s="672"/>
      <c r="AUM286" s="672"/>
      <c r="AUN286" s="672"/>
      <c r="AUO286" s="672"/>
      <c r="AUP286" s="672"/>
      <c r="AUQ286" s="672"/>
      <c r="AUR286" s="672"/>
      <c r="AUS286" s="672"/>
      <c r="AUT286" s="672"/>
      <c r="AUU286" s="672"/>
      <c r="AUV286" s="672"/>
      <c r="AUW286" s="672"/>
      <c r="AUX286" s="672"/>
      <c r="AUY286" s="672"/>
      <c r="AUZ286" s="672"/>
      <c r="AVA286" s="672"/>
      <c r="AVB286" s="672"/>
      <c r="AVC286" s="672"/>
      <c r="AVD286" s="672"/>
      <c r="AVE286" s="672"/>
      <c r="AVF286" s="672"/>
      <c r="AVG286" s="672"/>
      <c r="AVH286" s="672"/>
      <c r="AVI286" s="672"/>
      <c r="AVJ286" s="672"/>
      <c r="AVK286" s="672"/>
      <c r="AVL286" s="672"/>
      <c r="AVM286" s="672"/>
      <c r="AVN286" s="672"/>
      <c r="AVO286" s="672"/>
      <c r="AVP286" s="672"/>
      <c r="AVQ286" s="672"/>
      <c r="AVR286" s="672"/>
      <c r="AVS286" s="672"/>
      <c r="AVT286" s="672"/>
      <c r="AVU286" s="672"/>
      <c r="AVV286" s="672"/>
      <c r="AVW286" s="672"/>
      <c r="AVX286" s="672"/>
      <c r="AVY286" s="672"/>
      <c r="AVZ286" s="672"/>
      <c r="AWA286" s="672"/>
      <c r="AWB286" s="672"/>
      <c r="AWC286" s="672"/>
      <c r="AWD286" s="672"/>
      <c r="AWE286" s="672"/>
      <c r="AWF286" s="672"/>
      <c r="AWG286" s="672"/>
      <c r="AWH286" s="672"/>
      <c r="AWI286" s="672"/>
      <c r="AWJ286" s="672"/>
      <c r="AWK286" s="672"/>
      <c r="AWL286" s="672"/>
      <c r="AWM286" s="672"/>
      <c r="AWN286" s="672"/>
      <c r="AWO286" s="672"/>
      <c r="AWP286" s="672"/>
      <c r="AWQ286" s="672"/>
      <c r="AWR286" s="672"/>
      <c r="AWS286" s="672"/>
      <c r="AWT286" s="672"/>
      <c r="AWU286" s="672"/>
      <c r="AWV286" s="672"/>
      <c r="AWW286" s="672"/>
      <c r="AWX286" s="672"/>
      <c r="AWY286" s="672"/>
      <c r="AWZ286" s="672"/>
      <c r="AXA286" s="672"/>
      <c r="AXB286" s="672"/>
      <c r="AXC286" s="672"/>
      <c r="AXD286" s="672"/>
      <c r="AXE286" s="672"/>
      <c r="AXF286" s="672"/>
      <c r="AXG286" s="672"/>
      <c r="AXH286" s="672"/>
      <c r="AXI286" s="672"/>
      <c r="AXJ286" s="672"/>
      <c r="AXK286" s="672"/>
      <c r="AXL286" s="672"/>
      <c r="AXM286" s="672"/>
      <c r="AXN286" s="672"/>
      <c r="AXO286" s="672"/>
      <c r="AXP286" s="672"/>
      <c r="AXQ286" s="672"/>
      <c r="AXR286" s="672"/>
      <c r="AXS286" s="672"/>
      <c r="AXT286" s="672"/>
      <c r="AXU286" s="672"/>
      <c r="AXV286" s="672"/>
      <c r="AXW286" s="672"/>
      <c r="AXX286" s="672"/>
      <c r="AXY286" s="672"/>
      <c r="AXZ286" s="672"/>
      <c r="AYA286" s="672"/>
      <c r="AYB286" s="672"/>
      <c r="AYC286" s="672"/>
      <c r="AYD286" s="672"/>
      <c r="AYE286" s="672"/>
      <c r="AYF286" s="672"/>
      <c r="AYG286" s="672"/>
      <c r="AYH286" s="672"/>
      <c r="AYI286" s="672"/>
      <c r="AYJ286" s="672"/>
      <c r="AYK286" s="672"/>
      <c r="AYL286" s="672"/>
      <c r="AYM286" s="672"/>
      <c r="AYN286" s="672"/>
      <c r="AYO286" s="672"/>
      <c r="AYP286" s="672"/>
      <c r="AYQ286" s="672"/>
      <c r="AYR286" s="672"/>
      <c r="AYS286" s="672"/>
      <c r="AYT286" s="672"/>
      <c r="AYU286" s="672"/>
      <c r="AYV286" s="672"/>
      <c r="AYW286" s="672"/>
      <c r="AYX286" s="672"/>
      <c r="AYY286" s="672"/>
      <c r="AYZ286" s="672"/>
      <c r="AZA286" s="672"/>
      <c r="AZB286" s="672"/>
      <c r="AZC286" s="672"/>
      <c r="AZD286" s="672"/>
      <c r="AZE286" s="672"/>
      <c r="AZF286" s="672"/>
      <c r="AZG286" s="672"/>
      <c r="AZH286" s="672"/>
      <c r="AZI286" s="672"/>
      <c r="AZJ286" s="672"/>
      <c r="AZK286" s="672"/>
      <c r="AZL286" s="672"/>
      <c r="AZM286" s="672"/>
      <c r="AZN286" s="672"/>
      <c r="AZO286" s="672"/>
      <c r="AZP286" s="672"/>
      <c r="AZQ286" s="672"/>
      <c r="AZR286" s="672"/>
      <c r="AZS286" s="672"/>
      <c r="AZT286" s="672"/>
      <c r="AZU286" s="672"/>
      <c r="AZV286" s="672"/>
      <c r="AZW286" s="672"/>
      <c r="AZX286" s="672"/>
      <c r="AZY286" s="672"/>
      <c r="AZZ286" s="672"/>
      <c r="BAA286" s="672"/>
      <c r="BAB286" s="672"/>
      <c r="BAC286" s="672"/>
      <c r="BAD286" s="672"/>
      <c r="BAE286" s="672"/>
      <c r="BAF286" s="672"/>
      <c r="BAG286" s="672"/>
      <c r="BAH286" s="672"/>
      <c r="BAI286" s="672"/>
      <c r="BAJ286" s="672"/>
      <c r="BAK286" s="672"/>
      <c r="BAL286" s="672"/>
      <c r="BAM286" s="672"/>
      <c r="BAN286" s="672"/>
      <c r="BAO286" s="672"/>
      <c r="BAP286" s="672"/>
      <c r="BAQ286" s="672"/>
      <c r="BAR286" s="672"/>
      <c r="BAS286" s="672"/>
      <c r="BAT286" s="672"/>
      <c r="BAU286" s="672"/>
      <c r="BAV286" s="672"/>
      <c r="BAW286" s="672"/>
      <c r="BAX286" s="672"/>
      <c r="BAY286" s="672"/>
      <c r="BAZ286" s="672"/>
      <c r="BBA286" s="672"/>
      <c r="BBB286" s="672"/>
      <c r="BBC286" s="672"/>
      <c r="BBD286" s="672"/>
      <c r="BBE286" s="672"/>
      <c r="BBF286" s="672"/>
      <c r="BBG286" s="672"/>
      <c r="BBH286" s="672"/>
      <c r="BBI286" s="672"/>
      <c r="BBJ286" s="672"/>
      <c r="BBK286" s="672"/>
      <c r="BBL286" s="672"/>
      <c r="BBM286" s="672"/>
      <c r="BBN286" s="672"/>
      <c r="BBO286" s="672"/>
      <c r="BBP286" s="672"/>
      <c r="BBQ286" s="672"/>
      <c r="BBR286" s="672"/>
      <c r="BBS286" s="672"/>
      <c r="BBT286" s="672"/>
      <c r="BBU286" s="672"/>
      <c r="BBV286" s="672"/>
      <c r="BBW286" s="672"/>
      <c r="BBX286" s="672"/>
      <c r="BBY286" s="672"/>
      <c r="BBZ286" s="672"/>
      <c r="BCA286" s="672"/>
      <c r="BCB286" s="672"/>
      <c r="BCC286" s="672"/>
      <c r="BCD286" s="672"/>
      <c r="BCE286" s="672"/>
      <c r="BCF286" s="672"/>
      <c r="BCG286" s="672"/>
      <c r="BCH286" s="672"/>
      <c r="BCI286" s="672"/>
      <c r="BCJ286" s="672"/>
      <c r="BCK286" s="672"/>
      <c r="BCL286" s="672"/>
      <c r="BCM286" s="672"/>
      <c r="BCN286" s="672"/>
      <c r="BCO286" s="672"/>
      <c r="BCP286" s="672"/>
      <c r="BCQ286" s="672"/>
      <c r="BCR286" s="672"/>
      <c r="BCS286" s="672"/>
      <c r="BCT286" s="672"/>
      <c r="BCU286" s="672"/>
      <c r="BCV286" s="672"/>
      <c r="BCW286" s="672"/>
      <c r="BCX286" s="672"/>
      <c r="BCY286" s="672"/>
      <c r="BCZ286" s="672"/>
      <c r="BDA286" s="672"/>
      <c r="BDB286" s="672"/>
      <c r="BDC286" s="672"/>
      <c r="BDD286" s="672"/>
      <c r="BDE286" s="672"/>
      <c r="BDF286" s="672"/>
      <c r="BDG286" s="672"/>
      <c r="BDH286" s="672"/>
      <c r="BDI286" s="672"/>
      <c r="BDJ286" s="672"/>
      <c r="BDK286" s="672"/>
      <c r="BDL286" s="672"/>
      <c r="BDM286" s="672"/>
      <c r="BDN286" s="672"/>
      <c r="BDO286" s="672"/>
      <c r="BDP286" s="672"/>
      <c r="BDQ286" s="672"/>
      <c r="BDR286" s="672"/>
      <c r="BDS286" s="672"/>
      <c r="BDT286" s="672"/>
      <c r="BDU286" s="672"/>
      <c r="BDV286" s="672"/>
      <c r="BDW286" s="672"/>
      <c r="BDX286" s="672"/>
      <c r="BDY286" s="672"/>
      <c r="BDZ286" s="672"/>
      <c r="BEA286" s="672"/>
      <c r="BEB286" s="672"/>
      <c r="BEC286" s="672"/>
      <c r="BED286" s="672"/>
      <c r="BEE286" s="672"/>
      <c r="BEF286" s="672"/>
      <c r="BEG286" s="672"/>
      <c r="BEH286" s="672"/>
      <c r="BEI286" s="672"/>
      <c r="BEJ286" s="672"/>
      <c r="BEK286" s="672"/>
      <c r="BEL286" s="672"/>
      <c r="BEM286" s="672"/>
      <c r="BEN286" s="672"/>
      <c r="BEO286" s="672"/>
      <c r="BEP286" s="672"/>
      <c r="BEQ286" s="672"/>
      <c r="BER286" s="672"/>
      <c r="BES286" s="672"/>
      <c r="BET286" s="672"/>
      <c r="BEU286" s="672"/>
      <c r="BEV286" s="672"/>
      <c r="BEW286" s="672"/>
      <c r="BEX286" s="672"/>
      <c r="BEY286" s="672"/>
      <c r="BEZ286" s="672"/>
      <c r="BFA286" s="672"/>
      <c r="BFB286" s="672"/>
      <c r="BFC286" s="672"/>
      <c r="BFD286" s="672"/>
      <c r="BFE286" s="672"/>
      <c r="BFF286" s="672"/>
      <c r="BFG286" s="672"/>
      <c r="BFH286" s="672"/>
      <c r="BFI286" s="672"/>
      <c r="BFJ286" s="672"/>
      <c r="BFK286" s="672"/>
      <c r="BFL286" s="672"/>
      <c r="BFM286" s="672"/>
      <c r="BFN286" s="672"/>
      <c r="BFO286" s="672"/>
      <c r="BFP286" s="672"/>
      <c r="BFQ286" s="672"/>
      <c r="BFR286" s="672"/>
      <c r="BFS286" s="672"/>
      <c r="BFT286" s="672"/>
      <c r="BFU286" s="672"/>
      <c r="BFV286" s="672"/>
      <c r="BFW286" s="672"/>
      <c r="BFX286" s="672"/>
      <c r="BFY286" s="672"/>
      <c r="BFZ286" s="672"/>
      <c r="BGA286" s="672"/>
      <c r="BGB286" s="672"/>
      <c r="BGC286" s="672"/>
      <c r="BGD286" s="672"/>
      <c r="BGE286" s="672"/>
      <c r="BGF286" s="672"/>
      <c r="BGG286" s="672"/>
      <c r="BGH286" s="672"/>
      <c r="BGI286" s="672"/>
      <c r="BGJ286" s="672"/>
      <c r="BGK286" s="672"/>
      <c r="BGL286" s="672"/>
      <c r="BGM286" s="672"/>
      <c r="BGN286" s="672"/>
      <c r="BGO286" s="672"/>
      <c r="BGP286" s="672"/>
      <c r="BGQ286" s="672"/>
      <c r="BGR286" s="672"/>
      <c r="BGS286" s="672"/>
      <c r="BGT286" s="672"/>
      <c r="BGU286" s="672"/>
      <c r="BGV286" s="672"/>
      <c r="BGW286" s="672"/>
      <c r="BGX286" s="672"/>
      <c r="BGY286" s="672"/>
      <c r="BGZ286" s="672"/>
      <c r="BHA286" s="672"/>
      <c r="BHB286" s="672"/>
      <c r="BHC286" s="672"/>
      <c r="BHD286" s="672"/>
      <c r="BHE286" s="672"/>
      <c r="BHF286" s="672"/>
      <c r="BHG286" s="672"/>
      <c r="BHH286" s="672"/>
      <c r="BHI286" s="672"/>
      <c r="BHJ286" s="672"/>
      <c r="BHK286" s="672"/>
      <c r="BHL286" s="672"/>
      <c r="BHM286" s="672"/>
      <c r="BHN286" s="672"/>
      <c r="BHO286" s="672"/>
      <c r="BHP286" s="672"/>
      <c r="BHQ286" s="672"/>
      <c r="BHR286" s="672"/>
      <c r="BHS286" s="672"/>
      <c r="BHT286" s="672"/>
      <c r="BHU286" s="672"/>
      <c r="BHV286" s="672"/>
      <c r="BHW286" s="672"/>
      <c r="BHX286" s="672"/>
      <c r="BHY286" s="672"/>
      <c r="BHZ286" s="672"/>
      <c r="BIA286" s="672"/>
      <c r="BIB286" s="672"/>
      <c r="BIC286" s="672"/>
      <c r="BID286" s="672"/>
      <c r="BIE286" s="672"/>
      <c r="BIF286" s="672"/>
      <c r="BIG286" s="672"/>
      <c r="BIH286" s="672"/>
      <c r="BII286" s="672"/>
      <c r="BIJ286" s="672"/>
      <c r="BIK286" s="672"/>
      <c r="BIL286" s="672"/>
      <c r="BIM286" s="672"/>
      <c r="BIN286" s="672"/>
      <c r="BIO286" s="672"/>
      <c r="BIP286" s="672"/>
      <c r="BIQ286" s="672"/>
      <c r="BIR286" s="672"/>
      <c r="BIS286" s="672"/>
      <c r="BIT286" s="672"/>
      <c r="BIU286" s="672"/>
      <c r="BIV286" s="672"/>
      <c r="BIW286" s="672"/>
      <c r="BIX286" s="672"/>
      <c r="BIY286" s="672"/>
      <c r="BIZ286" s="672"/>
      <c r="BJA286" s="672"/>
      <c r="BJB286" s="672"/>
      <c r="BJC286" s="672"/>
      <c r="BJD286" s="672"/>
      <c r="BJE286" s="672"/>
      <c r="BJF286" s="672"/>
      <c r="BJG286" s="672"/>
      <c r="BJH286" s="672"/>
      <c r="BJI286" s="672"/>
      <c r="BJJ286" s="672"/>
      <c r="BJK286" s="672"/>
      <c r="BJL286" s="672"/>
      <c r="BJM286" s="672"/>
      <c r="BJN286" s="672"/>
      <c r="BJO286" s="672"/>
      <c r="BJP286" s="672"/>
      <c r="BJQ286" s="672"/>
      <c r="BJR286" s="672"/>
      <c r="BJS286" s="672"/>
      <c r="BJT286" s="672"/>
      <c r="BJU286" s="672"/>
      <c r="BJV286" s="672"/>
      <c r="BJW286" s="672"/>
      <c r="BJX286" s="672"/>
      <c r="BJY286" s="672"/>
      <c r="BJZ286" s="672"/>
      <c r="BKA286" s="672"/>
      <c r="BKB286" s="672"/>
      <c r="BKC286" s="672"/>
      <c r="BKD286" s="672"/>
      <c r="BKE286" s="672"/>
      <c r="BKF286" s="672"/>
      <c r="BKG286" s="672"/>
      <c r="BKH286" s="672"/>
      <c r="BKI286" s="672"/>
      <c r="BKJ286" s="672"/>
      <c r="BKK286" s="672"/>
      <c r="BKL286" s="672"/>
      <c r="BKM286" s="672"/>
      <c r="BKN286" s="672"/>
      <c r="BKO286" s="672"/>
      <c r="BKP286" s="672"/>
      <c r="BKQ286" s="672"/>
      <c r="BKR286" s="672"/>
      <c r="BKS286" s="672"/>
      <c r="BKT286" s="672"/>
      <c r="BKU286" s="672"/>
      <c r="BKV286" s="672"/>
      <c r="BKW286" s="672"/>
      <c r="BKX286" s="672"/>
      <c r="BKY286" s="672"/>
      <c r="BKZ286" s="672"/>
      <c r="BLA286" s="672"/>
      <c r="BLB286" s="672"/>
      <c r="BLC286" s="672"/>
      <c r="BLD286" s="672"/>
      <c r="BLE286" s="672"/>
      <c r="BLF286" s="672"/>
      <c r="BLG286" s="672"/>
      <c r="BLH286" s="672"/>
      <c r="BLI286" s="672"/>
      <c r="BLJ286" s="672"/>
      <c r="BLK286" s="672"/>
      <c r="BLL286" s="672"/>
      <c r="BLM286" s="672"/>
      <c r="BLN286" s="672"/>
      <c r="BLO286" s="672"/>
      <c r="BLP286" s="672"/>
      <c r="BLQ286" s="672"/>
      <c r="BLR286" s="672"/>
      <c r="BLS286" s="672"/>
      <c r="BLT286" s="672"/>
      <c r="BLU286" s="672"/>
      <c r="BLV286" s="672"/>
      <c r="BLW286" s="672"/>
      <c r="BLX286" s="672"/>
      <c r="BLY286" s="672"/>
      <c r="BLZ286" s="672"/>
      <c r="BMA286" s="672"/>
      <c r="BMB286" s="672"/>
      <c r="BMC286" s="672"/>
      <c r="BMD286" s="672"/>
      <c r="BME286" s="672"/>
      <c r="BMF286" s="672"/>
      <c r="BMG286" s="672"/>
      <c r="BMH286" s="672"/>
      <c r="BMI286" s="672"/>
      <c r="BMJ286" s="672"/>
      <c r="BMK286" s="672"/>
      <c r="BML286" s="672"/>
      <c r="BMM286" s="672"/>
      <c r="BMN286" s="672"/>
      <c r="BMO286" s="672"/>
      <c r="BMP286" s="672"/>
      <c r="BMQ286" s="672"/>
      <c r="BMR286" s="672"/>
      <c r="BMS286" s="672"/>
      <c r="BMT286" s="672"/>
      <c r="BMU286" s="672"/>
      <c r="BMV286" s="672"/>
      <c r="BMW286" s="672"/>
      <c r="BMX286" s="672"/>
      <c r="BMY286" s="672"/>
      <c r="BMZ286" s="672"/>
      <c r="BNA286" s="672"/>
      <c r="BNB286" s="672"/>
      <c r="BNC286" s="672"/>
      <c r="BND286" s="672"/>
      <c r="BNE286" s="672"/>
      <c r="BNF286" s="672"/>
      <c r="BNG286" s="672"/>
      <c r="BNH286" s="672"/>
      <c r="BNI286" s="672"/>
      <c r="BNJ286" s="672"/>
      <c r="BNK286" s="672"/>
      <c r="BNL286" s="672"/>
      <c r="BNM286" s="672"/>
      <c r="BNN286" s="672"/>
      <c r="BNO286" s="672"/>
      <c r="BNP286" s="672"/>
      <c r="BNQ286" s="672"/>
      <c r="BNR286" s="672"/>
      <c r="BNS286" s="672"/>
      <c r="BNT286" s="672"/>
      <c r="BNU286" s="672"/>
      <c r="BNV286" s="672"/>
      <c r="BNW286" s="672"/>
      <c r="BNX286" s="672"/>
      <c r="BNY286" s="672"/>
      <c r="BNZ286" s="672"/>
      <c r="BOA286" s="672"/>
      <c r="BOB286" s="672"/>
      <c r="BOC286" s="672"/>
      <c r="BOD286" s="672"/>
      <c r="BOE286" s="672"/>
      <c r="BOF286" s="672"/>
      <c r="BOG286" s="672"/>
      <c r="BOH286" s="672"/>
      <c r="BOI286" s="672"/>
      <c r="BOJ286" s="672"/>
      <c r="BOK286" s="672"/>
      <c r="BOL286" s="672"/>
      <c r="BOM286" s="672"/>
      <c r="BON286" s="672"/>
      <c r="BOO286" s="672"/>
      <c r="BOP286" s="672"/>
      <c r="BOQ286" s="672"/>
      <c r="BOR286" s="672"/>
      <c r="BOS286" s="672"/>
      <c r="BOT286" s="672"/>
      <c r="BOU286" s="672"/>
      <c r="BOV286" s="672"/>
      <c r="BOW286" s="672"/>
      <c r="BOX286" s="672"/>
      <c r="BOY286" s="672"/>
      <c r="BOZ286" s="672"/>
      <c r="BPA286" s="672"/>
      <c r="BPB286" s="672"/>
      <c r="BPC286" s="672"/>
      <c r="BPD286" s="672"/>
      <c r="BPE286" s="672"/>
      <c r="BPF286" s="672"/>
      <c r="BPG286" s="672"/>
      <c r="BPH286" s="672"/>
      <c r="BPI286" s="672"/>
      <c r="BPJ286" s="672"/>
      <c r="BPK286" s="672"/>
      <c r="BPL286" s="672"/>
      <c r="BPM286" s="672"/>
      <c r="BPN286" s="672"/>
      <c r="BPO286" s="672"/>
      <c r="BPP286" s="672"/>
      <c r="BPQ286" s="672"/>
      <c r="BPR286" s="672"/>
      <c r="BPS286" s="672"/>
      <c r="BPT286" s="672"/>
      <c r="BPU286" s="672"/>
      <c r="BPV286" s="672"/>
      <c r="BPW286" s="672"/>
      <c r="BPX286" s="672"/>
      <c r="BPY286" s="672"/>
      <c r="BPZ286" s="672"/>
      <c r="BQA286" s="672"/>
      <c r="BQB286" s="672"/>
      <c r="BQC286" s="672"/>
      <c r="BQD286" s="672"/>
      <c r="BQE286" s="672"/>
      <c r="BQF286" s="672"/>
      <c r="BQG286" s="672"/>
      <c r="BQH286" s="672"/>
      <c r="BQI286" s="672"/>
      <c r="BQJ286" s="672"/>
      <c r="BQK286" s="672"/>
      <c r="BQL286" s="672"/>
      <c r="BQM286" s="672"/>
      <c r="BQN286" s="672"/>
      <c r="BQO286" s="672"/>
      <c r="BQP286" s="672"/>
      <c r="BQQ286" s="672"/>
      <c r="BQR286" s="672"/>
      <c r="BQS286" s="672"/>
      <c r="BQT286" s="672"/>
      <c r="BQU286" s="672"/>
      <c r="BQV286" s="672"/>
      <c r="BQW286" s="672"/>
      <c r="BQX286" s="672"/>
      <c r="BQY286" s="672"/>
      <c r="BQZ286" s="672"/>
      <c r="BRA286" s="672"/>
      <c r="BRB286" s="672"/>
      <c r="BRC286" s="672"/>
      <c r="BRD286" s="672"/>
      <c r="BRE286" s="672"/>
      <c r="BRF286" s="672"/>
      <c r="BRG286" s="672"/>
      <c r="BRH286" s="672"/>
      <c r="BRI286" s="672"/>
      <c r="BRJ286" s="672"/>
      <c r="BRK286" s="672"/>
      <c r="BRL286" s="672"/>
      <c r="BRM286" s="672"/>
      <c r="BRN286" s="672"/>
      <c r="BRO286" s="672"/>
      <c r="BRP286" s="672"/>
      <c r="BRQ286" s="672"/>
      <c r="BRR286" s="672"/>
      <c r="BRS286" s="672"/>
      <c r="BRT286" s="672"/>
      <c r="BRU286" s="672"/>
      <c r="BRV286" s="672"/>
      <c r="BRW286" s="672"/>
      <c r="BRX286" s="672"/>
      <c r="BRY286" s="672"/>
      <c r="BRZ286" s="672"/>
      <c r="BSA286" s="672"/>
      <c r="BSB286" s="672"/>
      <c r="BSC286" s="672"/>
      <c r="BSD286" s="672"/>
      <c r="BSE286" s="672"/>
      <c r="BSF286" s="672"/>
      <c r="BSG286" s="672"/>
      <c r="BSH286" s="672"/>
      <c r="BSI286" s="672"/>
      <c r="BSJ286" s="672"/>
      <c r="BSK286" s="672"/>
      <c r="BSL286" s="672"/>
      <c r="BSM286" s="672"/>
      <c r="BSN286" s="672"/>
      <c r="BSO286" s="672"/>
      <c r="BSP286" s="672"/>
      <c r="BSQ286" s="672"/>
      <c r="BSR286" s="672"/>
      <c r="BSS286" s="672"/>
      <c r="BST286" s="672"/>
      <c r="BSU286" s="672"/>
      <c r="BSV286" s="672"/>
      <c r="BSW286" s="672"/>
      <c r="BSX286" s="672"/>
      <c r="BSY286" s="672"/>
      <c r="BSZ286" s="672"/>
      <c r="BTA286" s="672"/>
      <c r="BTB286" s="672"/>
      <c r="BTC286" s="672"/>
      <c r="BTD286" s="672"/>
      <c r="BTE286" s="672"/>
      <c r="BTF286" s="672"/>
      <c r="BTG286" s="672"/>
      <c r="BTH286" s="672"/>
      <c r="BTI286" s="672"/>
      <c r="BTJ286" s="672"/>
      <c r="BTK286" s="672"/>
      <c r="BTL286" s="672"/>
      <c r="BTM286" s="672"/>
      <c r="BTN286" s="672"/>
      <c r="BTO286" s="672"/>
      <c r="BTP286" s="672"/>
      <c r="BTQ286" s="672"/>
      <c r="BTR286" s="672"/>
      <c r="BTS286" s="672"/>
      <c r="BTT286" s="672"/>
      <c r="BTU286" s="672"/>
      <c r="BTV286" s="672"/>
      <c r="BTW286" s="672"/>
      <c r="BTX286" s="672"/>
      <c r="BTY286" s="672"/>
      <c r="BTZ286" s="672"/>
      <c r="BUA286" s="672"/>
      <c r="BUB286" s="672"/>
      <c r="BUC286" s="672"/>
      <c r="BUD286" s="672"/>
      <c r="BUE286" s="672"/>
      <c r="BUF286" s="672"/>
      <c r="BUG286" s="672"/>
      <c r="BUH286" s="672"/>
      <c r="BUI286" s="672"/>
      <c r="BUJ286" s="672"/>
      <c r="BUK286" s="672"/>
      <c r="BUL286" s="672"/>
      <c r="BUM286" s="672"/>
      <c r="BUN286" s="672"/>
      <c r="BUO286" s="672"/>
      <c r="BUP286" s="672"/>
      <c r="BUQ286" s="672"/>
      <c r="BUR286" s="672"/>
      <c r="BUS286" s="672"/>
      <c r="BUT286" s="672"/>
      <c r="BUU286" s="672"/>
      <c r="BUV286" s="672"/>
      <c r="BUW286" s="672"/>
      <c r="BUX286" s="672"/>
      <c r="BUY286" s="672"/>
      <c r="BUZ286" s="672"/>
      <c r="BVA286" s="672"/>
      <c r="BVB286" s="672"/>
      <c r="BVC286" s="672"/>
      <c r="BVD286" s="672"/>
      <c r="BVE286" s="672"/>
      <c r="BVF286" s="672"/>
      <c r="BVG286" s="672"/>
      <c r="BVH286" s="672"/>
      <c r="BVI286" s="672"/>
      <c r="BVJ286" s="672"/>
      <c r="BVK286" s="672"/>
      <c r="BVL286" s="672"/>
      <c r="BVM286" s="672"/>
      <c r="BVN286" s="672"/>
      <c r="BVO286" s="672"/>
      <c r="BVP286" s="672"/>
      <c r="BVQ286" s="672"/>
      <c r="BVR286" s="672"/>
      <c r="BVS286" s="672"/>
      <c r="BVT286" s="672"/>
      <c r="BVU286" s="672"/>
      <c r="BVV286" s="672"/>
      <c r="BVW286" s="672"/>
      <c r="BVX286" s="672"/>
      <c r="BVY286" s="672"/>
      <c r="BVZ286" s="672"/>
      <c r="BWA286" s="672"/>
      <c r="BWB286" s="672"/>
      <c r="BWC286" s="672"/>
      <c r="BWD286" s="672"/>
      <c r="BWE286" s="672"/>
      <c r="BWF286" s="672"/>
      <c r="BWG286" s="672"/>
      <c r="BWH286" s="672"/>
      <c r="BWI286" s="672"/>
      <c r="BWJ286" s="672"/>
      <c r="BWK286" s="672"/>
      <c r="BWL286" s="672"/>
      <c r="BWM286" s="672"/>
      <c r="BWN286" s="672"/>
      <c r="BWO286" s="672"/>
      <c r="BWP286" s="672"/>
      <c r="BWQ286" s="672"/>
      <c r="BWR286" s="672"/>
      <c r="BWS286" s="672"/>
      <c r="BWT286" s="672"/>
      <c r="BWU286" s="672"/>
      <c r="BWV286" s="672"/>
      <c r="BWW286" s="672"/>
      <c r="BWX286" s="672"/>
      <c r="BWY286" s="672"/>
      <c r="BWZ286" s="672"/>
      <c r="BXA286" s="672"/>
      <c r="BXB286" s="672"/>
      <c r="BXC286" s="672"/>
      <c r="BXD286" s="672"/>
      <c r="BXE286" s="672"/>
      <c r="BXF286" s="672"/>
      <c r="BXG286" s="672"/>
      <c r="BXH286" s="672"/>
      <c r="BXI286" s="672"/>
      <c r="BXJ286" s="672"/>
      <c r="BXK286" s="672"/>
      <c r="BXL286" s="672"/>
      <c r="BXM286" s="672"/>
      <c r="BXN286" s="672"/>
      <c r="BXO286" s="672"/>
      <c r="BXP286" s="672"/>
      <c r="BXQ286" s="672"/>
      <c r="BXR286" s="672"/>
      <c r="BXS286" s="672"/>
      <c r="BXT286" s="672"/>
      <c r="BXU286" s="672"/>
      <c r="BXV286" s="672"/>
      <c r="BXW286" s="672"/>
      <c r="BXX286" s="672"/>
      <c r="BXY286" s="672"/>
      <c r="BXZ286" s="672"/>
      <c r="BYA286" s="672"/>
      <c r="BYB286" s="672"/>
      <c r="BYC286" s="672"/>
      <c r="BYD286" s="672"/>
      <c r="BYE286" s="672"/>
      <c r="BYF286" s="672"/>
      <c r="BYG286" s="672"/>
      <c r="BYH286" s="672"/>
      <c r="BYI286" s="672"/>
      <c r="BYJ286" s="672"/>
      <c r="BYK286" s="672"/>
      <c r="BYL286" s="672"/>
      <c r="BYM286" s="672"/>
      <c r="BYN286" s="672"/>
      <c r="BYO286" s="672"/>
      <c r="BYP286" s="672"/>
      <c r="BYQ286" s="672"/>
      <c r="BYR286" s="672"/>
      <c r="BYS286" s="672"/>
      <c r="BYT286" s="672"/>
      <c r="BYU286" s="672"/>
      <c r="BYV286" s="672"/>
      <c r="BYW286" s="672"/>
      <c r="BYX286" s="672"/>
      <c r="BYY286" s="672"/>
      <c r="BYZ286" s="672"/>
      <c r="BZA286" s="672"/>
      <c r="BZB286" s="672"/>
      <c r="BZC286" s="672"/>
      <c r="BZD286" s="672"/>
      <c r="BZE286" s="672"/>
      <c r="BZF286" s="672"/>
      <c r="BZG286" s="672"/>
      <c r="BZH286" s="672"/>
      <c r="BZI286" s="672"/>
      <c r="BZJ286" s="672"/>
      <c r="BZK286" s="672"/>
      <c r="BZL286" s="672"/>
      <c r="BZM286" s="672"/>
      <c r="BZN286" s="672"/>
      <c r="BZO286" s="672"/>
      <c r="BZP286" s="672"/>
      <c r="BZQ286" s="672"/>
      <c r="BZR286" s="672"/>
      <c r="BZS286" s="672"/>
      <c r="BZT286" s="672"/>
      <c r="BZU286" s="672"/>
      <c r="BZV286" s="672"/>
      <c r="BZW286" s="672"/>
      <c r="BZX286" s="672"/>
      <c r="BZY286" s="672"/>
      <c r="BZZ286" s="672"/>
      <c r="CAA286" s="672"/>
      <c r="CAB286" s="672"/>
      <c r="CAC286" s="672"/>
      <c r="CAD286" s="672"/>
      <c r="CAE286" s="672"/>
      <c r="CAF286" s="672"/>
      <c r="CAG286" s="672"/>
      <c r="CAH286" s="672"/>
      <c r="CAI286" s="672"/>
      <c r="CAJ286" s="672"/>
      <c r="CAK286" s="672"/>
      <c r="CAL286" s="672"/>
      <c r="CAM286" s="672"/>
      <c r="CAN286" s="672"/>
      <c r="CAO286" s="672"/>
      <c r="CAP286" s="672"/>
      <c r="CAQ286" s="672"/>
      <c r="CAR286" s="672"/>
      <c r="CAS286" s="672"/>
      <c r="CAT286" s="672"/>
      <c r="CAU286" s="672"/>
      <c r="CAV286" s="672"/>
      <c r="CAW286" s="672"/>
      <c r="CAX286" s="672"/>
      <c r="CAY286" s="672"/>
      <c r="CAZ286" s="672"/>
      <c r="CBA286" s="672"/>
      <c r="CBB286" s="672"/>
      <c r="CBC286" s="672"/>
      <c r="CBD286" s="672"/>
      <c r="CBE286" s="672"/>
      <c r="CBF286" s="672"/>
      <c r="CBG286" s="672"/>
      <c r="CBH286" s="672"/>
      <c r="CBI286" s="672"/>
      <c r="CBJ286" s="672"/>
      <c r="CBK286" s="672"/>
      <c r="CBL286" s="672"/>
      <c r="CBM286" s="672"/>
      <c r="CBN286" s="672"/>
      <c r="CBO286" s="672"/>
      <c r="CBP286" s="672"/>
      <c r="CBQ286" s="672"/>
      <c r="CBR286" s="672"/>
      <c r="CBS286" s="672"/>
      <c r="CBT286" s="672"/>
      <c r="CBU286" s="672"/>
      <c r="CBV286" s="672"/>
      <c r="CBW286" s="672"/>
      <c r="CBX286" s="672"/>
      <c r="CBY286" s="672"/>
      <c r="CBZ286" s="672"/>
      <c r="CCA286" s="672"/>
      <c r="CCB286" s="672"/>
      <c r="CCC286" s="672"/>
      <c r="CCD286" s="672"/>
      <c r="CCE286" s="672"/>
      <c r="CCF286" s="672"/>
      <c r="CCG286" s="672"/>
      <c r="CCH286" s="672"/>
      <c r="CCI286" s="672"/>
      <c r="CCJ286" s="672"/>
      <c r="CCK286" s="672"/>
      <c r="CCL286" s="672"/>
      <c r="CCM286" s="672"/>
      <c r="CCN286" s="672"/>
      <c r="CCO286" s="672"/>
      <c r="CCP286" s="672"/>
      <c r="CCQ286" s="672"/>
      <c r="CCR286" s="672"/>
      <c r="CCS286" s="672"/>
      <c r="CCT286" s="672"/>
      <c r="CCU286" s="672"/>
      <c r="CCV286" s="672"/>
      <c r="CCW286" s="672"/>
      <c r="CCX286" s="672"/>
      <c r="CCY286" s="672"/>
      <c r="CCZ286" s="672"/>
      <c r="CDA286" s="672"/>
      <c r="CDB286" s="672"/>
      <c r="CDC286" s="672"/>
      <c r="CDD286" s="672"/>
      <c r="CDE286" s="672"/>
      <c r="CDF286" s="672"/>
      <c r="CDG286" s="672"/>
      <c r="CDH286" s="672"/>
      <c r="CDI286" s="672"/>
      <c r="CDJ286" s="672"/>
      <c r="CDK286" s="672"/>
      <c r="CDL286" s="672"/>
      <c r="CDM286" s="672"/>
      <c r="CDN286" s="672"/>
      <c r="CDO286" s="672"/>
      <c r="CDP286" s="672"/>
      <c r="CDQ286" s="672"/>
      <c r="CDR286" s="672"/>
      <c r="CDS286" s="672"/>
      <c r="CDT286" s="672"/>
      <c r="CDU286" s="672"/>
      <c r="CDV286" s="672"/>
      <c r="CDW286" s="672"/>
      <c r="CDX286" s="672"/>
      <c r="CDY286" s="672"/>
      <c r="CDZ286" s="672"/>
      <c r="CEA286" s="672"/>
      <c r="CEB286" s="672"/>
      <c r="CEC286" s="672"/>
      <c r="CED286" s="672"/>
      <c r="CEE286" s="672"/>
      <c r="CEF286" s="672"/>
      <c r="CEG286" s="672"/>
      <c r="CEH286" s="672"/>
      <c r="CEI286" s="672"/>
      <c r="CEJ286" s="672"/>
      <c r="CEK286" s="672"/>
      <c r="CEL286" s="672"/>
      <c r="CEM286" s="672"/>
      <c r="CEN286" s="672"/>
      <c r="CEO286" s="672"/>
      <c r="CEP286" s="672"/>
      <c r="CEQ286" s="672"/>
      <c r="CER286" s="672"/>
      <c r="CES286" s="672"/>
      <c r="CET286" s="672"/>
      <c r="CEU286" s="672"/>
      <c r="CEV286" s="672"/>
      <c r="CEW286" s="672"/>
      <c r="CEX286" s="672"/>
      <c r="CEY286" s="672"/>
      <c r="CEZ286" s="672"/>
      <c r="CFA286" s="672"/>
      <c r="CFB286" s="672"/>
      <c r="CFC286" s="672"/>
      <c r="CFD286" s="672"/>
      <c r="CFE286" s="672"/>
      <c r="CFF286" s="672"/>
      <c r="CFG286" s="672"/>
      <c r="CFH286" s="672"/>
      <c r="CFI286" s="672"/>
      <c r="CFJ286" s="672"/>
      <c r="CFK286" s="672"/>
      <c r="CFL286" s="672"/>
      <c r="CFM286" s="672"/>
      <c r="CFN286" s="672"/>
      <c r="CFO286" s="672"/>
      <c r="CFP286" s="672"/>
      <c r="CFQ286" s="672"/>
      <c r="CFR286" s="672"/>
      <c r="CFS286" s="672"/>
      <c r="CFT286" s="672"/>
      <c r="CFU286" s="672"/>
      <c r="CFV286" s="672"/>
      <c r="CFW286" s="672"/>
      <c r="CFX286" s="672"/>
      <c r="CFY286" s="672"/>
      <c r="CFZ286" s="672"/>
      <c r="CGA286" s="672"/>
      <c r="CGB286" s="672"/>
      <c r="CGC286" s="672"/>
      <c r="CGD286" s="672"/>
      <c r="CGE286" s="672"/>
      <c r="CGF286" s="672"/>
      <c r="CGG286" s="672"/>
      <c r="CGH286" s="672"/>
      <c r="CGI286" s="672"/>
      <c r="CGJ286" s="672"/>
      <c r="CGK286" s="672"/>
      <c r="CGL286" s="672"/>
      <c r="CGM286" s="672"/>
      <c r="CGN286" s="672"/>
      <c r="CGO286" s="672"/>
      <c r="CGP286" s="672"/>
      <c r="CGQ286" s="672"/>
      <c r="CGR286" s="672"/>
      <c r="CGS286" s="672"/>
      <c r="CGT286" s="672"/>
      <c r="CGU286" s="672"/>
      <c r="CGV286" s="672"/>
      <c r="CGW286" s="672"/>
      <c r="CGX286" s="672"/>
      <c r="CGY286" s="672"/>
      <c r="CGZ286" s="672"/>
      <c r="CHA286" s="672"/>
      <c r="CHB286" s="672"/>
      <c r="CHC286" s="672"/>
      <c r="CHD286" s="672"/>
      <c r="CHE286" s="672"/>
      <c r="CHF286" s="672"/>
      <c r="CHG286" s="672"/>
      <c r="CHH286" s="672"/>
      <c r="CHI286" s="672"/>
      <c r="CHJ286" s="672"/>
      <c r="CHK286" s="672"/>
      <c r="CHL286" s="672"/>
      <c r="CHM286" s="672"/>
      <c r="CHN286" s="672"/>
      <c r="CHO286" s="672"/>
      <c r="CHP286" s="672"/>
      <c r="CHQ286" s="672"/>
      <c r="CHR286" s="672"/>
      <c r="CHS286" s="672"/>
      <c r="CHT286" s="672"/>
      <c r="CHU286" s="672"/>
      <c r="CHV286" s="672"/>
      <c r="CHW286" s="672"/>
      <c r="CHX286" s="672"/>
      <c r="CHY286" s="672"/>
      <c r="CHZ286" s="672"/>
      <c r="CIA286" s="672"/>
      <c r="CIB286" s="672"/>
      <c r="CIC286" s="672"/>
      <c r="CID286" s="672"/>
      <c r="CIE286" s="672"/>
      <c r="CIF286" s="672"/>
      <c r="CIG286" s="672"/>
      <c r="CIH286" s="672"/>
      <c r="CII286" s="672"/>
      <c r="CIJ286" s="672"/>
      <c r="CIK286" s="672"/>
      <c r="CIL286" s="672"/>
      <c r="CIM286" s="672"/>
      <c r="CIN286" s="672"/>
      <c r="CIO286" s="672"/>
      <c r="CIP286" s="672"/>
      <c r="CIQ286" s="672"/>
      <c r="CIR286" s="672"/>
      <c r="CIS286" s="672"/>
      <c r="CIT286" s="672"/>
      <c r="CIU286" s="672"/>
      <c r="CIV286" s="672"/>
      <c r="CIW286" s="672"/>
      <c r="CIX286" s="672"/>
      <c r="CIY286" s="672"/>
      <c r="CIZ286" s="672"/>
      <c r="CJA286" s="672"/>
      <c r="CJB286" s="672"/>
      <c r="CJC286" s="672"/>
      <c r="CJD286" s="672"/>
      <c r="CJE286" s="672"/>
      <c r="CJF286" s="672"/>
      <c r="CJG286" s="672"/>
      <c r="CJH286" s="672"/>
      <c r="CJI286" s="672"/>
      <c r="CJJ286" s="672"/>
      <c r="CJK286" s="672"/>
      <c r="CJL286" s="672"/>
      <c r="CJM286" s="672"/>
      <c r="CJN286" s="672"/>
      <c r="CJO286" s="672"/>
      <c r="CJP286" s="672"/>
      <c r="CJQ286" s="672"/>
      <c r="CJR286" s="672"/>
      <c r="CJS286" s="672"/>
      <c r="CJT286" s="672"/>
      <c r="CJU286" s="672"/>
      <c r="CJV286" s="672"/>
      <c r="CJW286" s="672"/>
      <c r="CJX286" s="672"/>
      <c r="CJY286" s="672"/>
      <c r="CJZ286" s="672"/>
      <c r="CKA286" s="672"/>
      <c r="CKB286" s="672"/>
      <c r="CKC286" s="672"/>
      <c r="CKD286" s="672"/>
      <c r="CKE286" s="672"/>
      <c r="CKF286" s="672"/>
      <c r="CKG286" s="672"/>
      <c r="CKH286" s="672"/>
      <c r="CKI286" s="672"/>
      <c r="CKJ286" s="672"/>
      <c r="CKK286" s="672"/>
      <c r="CKL286" s="672"/>
      <c r="CKM286" s="672"/>
      <c r="CKN286" s="672"/>
      <c r="CKO286" s="672"/>
      <c r="CKP286" s="672"/>
      <c r="CKQ286" s="672"/>
      <c r="CKR286" s="672"/>
      <c r="CKS286" s="672"/>
      <c r="CKT286" s="672"/>
      <c r="CKU286" s="672"/>
      <c r="CKV286" s="672"/>
      <c r="CKW286" s="672"/>
      <c r="CKX286" s="672"/>
      <c r="CKY286" s="672"/>
      <c r="CKZ286" s="672"/>
      <c r="CLA286" s="672"/>
      <c r="CLB286" s="672"/>
      <c r="CLC286" s="672"/>
      <c r="CLD286" s="672"/>
      <c r="CLE286" s="672"/>
      <c r="CLF286" s="672"/>
      <c r="CLG286" s="672"/>
      <c r="CLH286" s="672"/>
      <c r="CLI286" s="672"/>
      <c r="CLJ286" s="672"/>
      <c r="CLK286" s="672"/>
      <c r="CLL286" s="672"/>
      <c r="CLM286" s="672"/>
      <c r="CLN286" s="672"/>
      <c r="CLO286" s="672"/>
      <c r="CLP286" s="672"/>
      <c r="CLQ286" s="672"/>
      <c r="CLR286" s="672"/>
      <c r="CLS286" s="672"/>
      <c r="CLT286" s="672"/>
      <c r="CLU286" s="672"/>
      <c r="CLV286" s="672"/>
      <c r="CLW286" s="672"/>
      <c r="CLX286" s="672"/>
      <c r="CLY286" s="672"/>
      <c r="CLZ286" s="672"/>
      <c r="CMA286" s="672"/>
      <c r="CMB286" s="672"/>
      <c r="CMC286" s="672"/>
      <c r="CMD286" s="672"/>
      <c r="CME286" s="672"/>
      <c r="CMF286" s="672"/>
      <c r="CMG286" s="672"/>
      <c r="CMH286" s="672"/>
      <c r="CMI286" s="672"/>
      <c r="CMJ286" s="672"/>
      <c r="CMK286" s="672"/>
      <c r="CML286" s="672"/>
      <c r="CMM286" s="672"/>
      <c r="CMN286" s="672"/>
      <c r="CMO286" s="672"/>
      <c r="CMP286" s="672"/>
      <c r="CMQ286" s="672"/>
      <c r="CMR286" s="672"/>
      <c r="CMS286" s="672"/>
      <c r="CMT286" s="672"/>
      <c r="CMU286" s="672"/>
      <c r="CMV286" s="672"/>
      <c r="CMW286" s="672"/>
      <c r="CMX286" s="672"/>
      <c r="CMY286" s="672"/>
      <c r="CMZ286" s="672"/>
      <c r="CNA286" s="672"/>
      <c r="CNB286" s="672"/>
      <c r="CNC286" s="672"/>
      <c r="CND286" s="672"/>
      <c r="CNE286" s="672"/>
      <c r="CNF286" s="672"/>
      <c r="CNG286" s="672"/>
      <c r="CNH286" s="672"/>
      <c r="CNI286" s="672"/>
      <c r="CNJ286" s="672"/>
      <c r="CNK286" s="672"/>
      <c r="CNL286" s="672"/>
      <c r="CNM286" s="672"/>
      <c r="CNN286" s="672"/>
      <c r="CNO286" s="672"/>
      <c r="CNP286" s="672"/>
      <c r="CNQ286" s="672"/>
      <c r="CNR286" s="672"/>
      <c r="CNS286" s="672"/>
      <c r="CNT286" s="672"/>
      <c r="CNU286" s="672"/>
      <c r="CNV286" s="672"/>
      <c r="CNW286" s="672"/>
      <c r="CNX286" s="672"/>
    </row>
    <row r="287" spans="1:2416" s="673" customFormat="1" ht="45.75" customHeight="1" thickTop="1" thickBot="1" x14ac:dyDescent="0.3">
      <c r="A287" s="386"/>
      <c r="B287" s="674" t="s">
        <v>1070</v>
      </c>
      <c r="C287" s="675" t="s">
        <v>1078</v>
      </c>
      <c r="D287" s="927" t="s">
        <v>1369</v>
      </c>
      <c r="E287" s="927"/>
      <c r="F287" s="927"/>
      <c r="G287" s="927"/>
      <c r="H287" s="927"/>
      <c r="I287" s="927"/>
      <c r="J287" s="927"/>
      <c r="K287" s="927"/>
      <c r="L287" s="927"/>
      <c r="M287" s="927"/>
      <c r="N287" s="669"/>
      <c r="O287" s="669"/>
      <c r="P287" s="669"/>
      <c r="Q287" s="668"/>
      <c r="R287" s="669"/>
      <c r="S287" s="669"/>
      <c r="T287" s="669"/>
      <c r="U287" s="668"/>
      <c r="V287" s="669"/>
      <c r="W287" s="669"/>
      <c r="X287" s="386"/>
      <c r="Y287" s="386"/>
      <c r="Z287" s="386"/>
      <c r="AA287" s="386"/>
      <c r="AB287" s="386"/>
      <c r="AC287" s="386"/>
      <c r="AD287" s="386"/>
      <c r="AE287" s="386"/>
      <c r="AF287" s="386"/>
      <c r="AG287" s="386"/>
      <c r="AH287" s="386"/>
      <c r="AI287" s="386"/>
      <c r="AJ287" s="386"/>
      <c r="AK287" s="386"/>
      <c r="AL287" s="386"/>
      <c r="AM287" s="386"/>
      <c r="AN287" s="386"/>
      <c r="AO287" s="386"/>
      <c r="AP287" s="386"/>
      <c r="AQ287" s="386"/>
      <c r="AR287" s="386"/>
      <c r="AS287" s="386"/>
      <c r="AT287" s="671"/>
      <c r="AU287" s="671"/>
      <c r="AV287" s="671"/>
      <c r="AW287" s="671"/>
      <c r="AX287" s="671"/>
      <c r="AY287" s="671"/>
      <c r="AZ287" s="671"/>
      <c r="BA287" s="671"/>
      <c r="BB287" s="671"/>
      <c r="BC287" s="671"/>
      <c r="BD287" s="671"/>
      <c r="BE287" s="671"/>
      <c r="BF287" s="671"/>
      <c r="BG287" s="671"/>
      <c r="BH287" s="671"/>
      <c r="BI287" s="671"/>
      <c r="BJ287" s="671"/>
      <c r="BK287" s="671"/>
      <c r="BL287" s="671"/>
      <c r="BM287" s="671"/>
      <c r="BN287" s="671"/>
      <c r="BO287" s="671"/>
      <c r="BP287" s="671"/>
      <c r="BQ287" s="671"/>
      <c r="BR287" s="671"/>
      <c r="BS287" s="671"/>
      <c r="BT287" s="671"/>
      <c r="BU287" s="671"/>
      <c r="BV287" s="671"/>
      <c r="BW287" s="671"/>
      <c r="BX287" s="671"/>
      <c r="BY287" s="671"/>
      <c r="BZ287" s="671"/>
      <c r="CA287" s="671"/>
      <c r="CB287" s="671"/>
      <c r="CC287" s="671"/>
      <c r="CD287" s="671"/>
      <c r="CE287" s="671"/>
      <c r="CF287" s="671"/>
      <c r="CG287" s="671"/>
      <c r="CH287" s="671"/>
      <c r="CI287" s="672"/>
      <c r="CJ287" s="672"/>
      <c r="CK287" s="672"/>
      <c r="CL287" s="672"/>
      <c r="CM287" s="672"/>
      <c r="CN287" s="672"/>
      <c r="CO287" s="672"/>
      <c r="CP287" s="672"/>
      <c r="CQ287" s="672"/>
      <c r="CR287" s="672"/>
      <c r="CS287" s="672"/>
      <c r="CT287" s="672"/>
      <c r="CU287" s="672"/>
      <c r="CV287" s="672"/>
      <c r="CW287" s="672"/>
      <c r="CX287" s="672"/>
      <c r="CY287" s="672"/>
      <c r="CZ287" s="672"/>
      <c r="DA287" s="672"/>
      <c r="DB287" s="672"/>
      <c r="DC287" s="672"/>
      <c r="DD287" s="672"/>
      <c r="DE287" s="672"/>
      <c r="DF287" s="672"/>
      <c r="DG287" s="672"/>
      <c r="DH287" s="672"/>
      <c r="DI287" s="672"/>
      <c r="DJ287" s="672"/>
      <c r="DK287" s="672"/>
      <c r="DL287" s="672"/>
      <c r="DM287" s="672"/>
      <c r="DN287" s="672"/>
      <c r="DO287" s="672"/>
      <c r="DP287" s="672"/>
      <c r="DQ287" s="672"/>
      <c r="DR287" s="672"/>
      <c r="DS287" s="672"/>
      <c r="DT287" s="672"/>
      <c r="DU287" s="672"/>
      <c r="DV287" s="672"/>
      <c r="DW287" s="672"/>
      <c r="DX287" s="672"/>
      <c r="DY287" s="672"/>
      <c r="DZ287" s="672"/>
      <c r="EA287" s="672"/>
      <c r="EB287" s="672"/>
      <c r="EC287" s="672"/>
      <c r="ED287" s="672"/>
      <c r="EE287" s="672"/>
      <c r="EF287" s="672"/>
      <c r="EG287" s="672"/>
      <c r="EH287" s="672"/>
      <c r="EI287" s="672"/>
      <c r="EJ287" s="672"/>
      <c r="EK287" s="672"/>
      <c r="EL287" s="672"/>
      <c r="EM287" s="672"/>
      <c r="EN287" s="672"/>
      <c r="EO287" s="672"/>
      <c r="EP287" s="672"/>
      <c r="EQ287" s="672"/>
      <c r="ER287" s="672"/>
      <c r="ES287" s="672"/>
      <c r="ET287" s="672"/>
      <c r="EU287" s="672"/>
      <c r="EV287" s="672"/>
      <c r="EW287" s="672"/>
      <c r="EX287" s="672"/>
      <c r="EY287" s="672"/>
      <c r="EZ287" s="672"/>
      <c r="FA287" s="672"/>
      <c r="FB287" s="672"/>
      <c r="FC287" s="672"/>
      <c r="FD287" s="672"/>
      <c r="FE287" s="672"/>
      <c r="FF287" s="672"/>
      <c r="FG287" s="672"/>
      <c r="FH287" s="672"/>
      <c r="FI287" s="672"/>
      <c r="FJ287" s="672"/>
      <c r="FK287" s="672"/>
      <c r="FL287" s="672"/>
      <c r="FM287" s="672"/>
      <c r="FN287" s="672"/>
      <c r="FO287" s="672"/>
      <c r="FP287" s="672"/>
      <c r="FQ287" s="672"/>
      <c r="FR287" s="672"/>
      <c r="FS287" s="672"/>
      <c r="FT287" s="672"/>
      <c r="FU287" s="672"/>
      <c r="FV287" s="672"/>
      <c r="FW287" s="672"/>
      <c r="FX287" s="672"/>
      <c r="FY287" s="672"/>
      <c r="FZ287" s="672"/>
      <c r="GA287" s="672"/>
      <c r="GB287" s="672"/>
      <c r="GC287" s="672"/>
      <c r="GD287" s="672"/>
      <c r="GE287" s="672"/>
      <c r="GF287" s="672"/>
      <c r="GG287" s="672"/>
      <c r="GH287" s="672"/>
      <c r="GI287" s="672"/>
      <c r="GJ287" s="672"/>
      <c r="GK287" s="672"/>
      <c r="GL287" s="672"/>
      <c r="GM287" s="672"/>
      <c r="GN287" s="672"/>
      <c r="GO287" s="672"/>
      <c r="GP287" s="672"/>
      <c r="GQ287" s="672"/>
      <c r="GR287" s="672"/>
      <c r="GS287" s="672"/>
      <c r="GT287" s="672"/>
      <c r="GU287" s="672"/>
      <c r="GV287" s="672"/>
      <c r="GW287" s="672"/>
      <c r="GX287" s="672"/>
      <c r="GY287" s="672"/>
      <c r="GZ287" s="672"/>
      <c r="HA287" s="672"/>
      <c r="HB287" s="672"/>
      <c r="HC287" s="672"/>
      <c r="HD287" s="672"/>
      <c r="HE287" s="672"/>
      <c r="HF287" s="672"/>
      <c r="HG287" s="672"/>
      <c r="HH287" s="672"/>
      <c r="HI287" s="672"/>
      <c r="HJ287" s="672"/>
      <c r="HK287" s="672"/>
      <c r="HL287" s="672"/>
      <c r="HM287" s="672"/>
      <c r="HN287" s="672"/>
      <c r="HO287" s="672"/>
      <c r="HP287" s="672"/>
      <c r="HQ287" s="672"/>
      <c r="HR287" s="672"/>
      <c r="HS287" s="672"/>
      <c r="HT287" s="672"/>
      <c r="HU287" s="672"/>
      <c r="HV287" s="672"/>
      <c r="HW287" s="672"/>
      <c r="HX287" s="672"/>
      <c r="HY287" s="672"/>
      <c r="HZ287" s="672"/>
      <c r="IA287" s="672"/>
      <c r="IB287" s="672"/>
      <c r="IC287" s="672"/>
      <c r="ID287" s="672"/>
      <c r="IE287" s="672"/>
      <c r="IF287" s="672"/>
      <c r="IG287" s="672"/>
      <c r="IH287" s="672"/>
      <c r="II287" s="672"/>
      <c r="IJ287" s="672"/>
      <c r="IK287" s="672"/>
      <c r="IL287" s="672"/>
      <c r="IM287" s="672"/>
      <c r="IN287" s="672"/>
      <c r="IO287" s="672"/>
      <c r="IP287" s="672"/>
      <c r="IQ287" s="672"/>
      <c r="IR287" s="672"/>
      <c r="IS287" s="672"/>
      <c r="IT287" s="672"/>
      <c r="IU287" s="672"/>
      <c r="IV287" s="672"/>
      <c r="IW287" s="672"/>
      <c r="IX287" s="672"/>
      <c r="IY287" s="672"/>
      <c r="IZ287" s="672"/>
      <c r="JA287" s="672"/>
      <c r="JB287" s="672"/>
      <c r="JC287" s="672"/>
      <c r="JD287" s="672"/>
      <c r="JE287" s="672"/>
      <c r="JF287" s="672"/>
      <c r="JG287" s="672"/>
      <c r="JH287" s="672"/>
      <c r="JI287" s="672"/>
      <c r="JJ287" s="672"/>
      <c r="JK287" s="672"/>
      <c r="JL287" s="672"/>
      <c r="JM287" s="672"/>
      <c r="JN287" s="672"/>
      <c r="JO287" s="672"/>
      <c r="JP287" s="672"/>
      <c r="JQ287" s="672"/>
      <c r="JR287" s="672"/>
      <c r="JS287" s="672"/>
      <c r="JT287" s="672"/>
      <c r="JU287" s="672"/>
      <c r="JV287" s="672"/>
      <c r="JW287" s="672"/>
      <c r="JX287" s="672"/>
      <c r="JY287" s="672"/>
      <c r="JZ287" s="672"/>
      <c r="KA287" s="672"/>
      <c r="KB287" s="672"/>
      <c r="KC287" s="672"/>
      <c r="KD287" s="672"/>
      <c r="KE287" s="672"/>
      <c r="KF287" s="672"/>
      <c r="KG287" s="672"/>
      <c r="KH287" s="672"/>
      <c r="KI287" s="672"/>
      <c r="KJ287" s="672"/>
      <c r="KK287" s="672"/>
      <c r="KL287" s="672"/>
      <c r="KM287" s="672"/>
      <c r="KN287" s="672"/>
      <c r="KO287" s="672"/>
      <c r="KP287" s="672"/>
      <c r="KQ287" s="672"/>
      <c r="KR287" s="672"/>
      <c r="KS287" s="672"/>
      <c r="KT287" s="672"/>
      <c r="KU287" s="672"/>
      <c r="KV287" s="672"/>
      <c r="KW287" s="672"/>
      <c r="KX287" s="672"/>
      <c r="KY287" s="672"/>
      <c r="KZ287" s="672"/>
      <c r="LA287" s="672"/>
      <c r="LB287" s="672"/>
      <c r="LC287" s="672"/>
      <c r="LD287" s="672"/>
      <c r="LE287" s="672"/>
      <c r="LF287" s="672"/>
      <c r="LG287" s="672"/>
      <c r="LH287" s="672"/>
      <c r="LI287" s="672"/>
      <c r="LJ287" s="672"/>
      <c r="LK287" s="672"/>
      <c r="LL287" s="672"/>
      <c r="LM287" s="672"/>
      <c r="LN287" s="672"/>
      <c r="LO287" s="672"/>
      <c r="LP287" s="672"/>
      <c r="LQ287" s="672"/>
      <c r="LR287" s="672"/>
      <c r="LS287" s="672"/>
      <c r="LT287" s="672"/>
      <c r="LU287" s="672"/>
      <c r="LV287" s="672"/>
      <c r="LW287" s="672"/>
      <c r="LX287" s="672"/>
      <c r="LY287" s="672"/>
      <c r="LZ287" s="672"/>
      <c r="MA287" s="672"/>
      <c r="MB287" s="672"/>
      <c r="MC287" s="672"/>
      <c r="MD287" s="672"/>
      <c r="ME287" s="672"/>
      <c r="MF287" s="672"/>
      <c r="MG287" s="672"/>
      <c r="MH287" s="672"/>
      <c r="MI287" s="672"/>
      <c r="MJ287" s="672"/>
      <c r="MK287" s="672"/>
      <c r="ML287" s="672"/>
      <c r="MM287" s="672"/>
      <c r="MN287" s="672"/>
      <c r="MO287" s="672"/>
      <c r="MP287" s="672"/>
      <c r="MQ287" s="672"/>
      <c r="MR287" s="672"/>
      <c r="MS287" s="672"/>
      <c r="MT287" s="672"/>
      <c r="MU287" s="672"/>
      <c r="MV287" s="672"/>
      <c r="MW287" s="672"/>
      <c r="MX287" s="672"/>
      <c r="MY287" s="672"/>
      <c r="MZ287" s="672"/>
      <c r="NA287" s="672"/>
      <c r="NB287" s="672"/>
      <c r="NC287" s="672"/>
      <c r="ND287" s="672"/>
      <c r="NE287" s="672"/>
      <c r="NF287" s="672"/>
      <c r="NG287" s="672"/>
      <c r="NH287" s="672"/>
      <c r="NI287" s="672"/>
      <c r="NJ287" s="672"/>
      <c r="NK287" s="672"/>
      <c r="NL287" s="672"/>
      <c r="NM287" s="672"/>
      <c r="NN287" s="672"/>
      <c r="NO287" s="672"/>
      <c r="NP287" s="672"/>
      <c r="NQ287" s="672"/>
      <c r="NR287" s="672"/>
      <c r="NS287" s="672"/>
      <c r="NT287" s="672"/>
      <c r="NU287" s="672"/>
      <c r="NV287" s="672"/>
      <c r="NW287" s="672"/>
      <c r="NX287" s="672"/>
      <c r="NY287" s="672"/>
      <c r="NZ287" s="672"/>
      <c r="OA287" s="672"/>
      <c r="OB287" s="672"/>
      <c r="OC287" s="672"/>
      <c r="OD287" s="672"/>
      <c r="OE287" s="672"/>
      <c r="OF287" s="672"/>
      <c r="OG287" s="672"/>
      <c r="OH287" s="672"/>
      <c r="OI287" s="672"/>
      <c r="OJ287" s="672"/>
      <c r="OK287" s="672"/>
      <c r="OL287" s="672"/>
      <c r="OM287" s="672"/>
      <c r="ON287" s="672"/>
      <c r="OO287" s="672"/>
      <c r="OP287" s="672"/>
      <c r="OQ287" s="672"/>
      <c r="OR287" s="672"/>
      <c r="OS287" s="672"/>
      <c r="OT287" s="672"/>
      <c r="OU287" s="672"/>
      <c r="OV287" s="672"/>
      <c r="OW287" s="672"/>
      <c r="OX287" s="672"/>
      <c r="OY287" s="672"/>
      <c r="OZ287" s="672"/>
      <c r="PA287" s="672"/>
      <c r="PB287" s="672"/>
      <c r="PC287" s="672"/>
      <c r="PD287" s="672"/>
      <c r="PE287" s="672"/>
      <c r="PF287" s="672"/>
      <c r="PG287" s="672"/>
      <c r="PH287" s="672"/>
      <c r="PI287" s="672"/>
      <c r="PJ287" s="672"/>
      <c r="PK287" s="672"/>
      <c r="PL287" s="672"/>
      <c r="PM287" s="672"/>
      <c r="PN287" s="672"/>
      <c r="PO287" s="672"/>
      <c r="PP287" s="672"/>
      <c r="PQ287" s="672"/>
      <c r="PR287" s="672"/>
      <c r="PS287" s="672"/>
      <c r="PT287" s="672"/>
      <c r="PU287" s="672"/>
      <c r="PV287" s="672"/>
      <c r="PW287" s="672"/>
      <c r="PX287" s="672"/>
      <c r="PY287" s="672"/>
      <c r="PZ287" s="672"/>
      <c r="QA287" s="672"/>
      <c r="QB287" s="672"/>
      <c r="QC287" s="672"/>
      <c r="QD287" s="672"/>
      <c r="QE287" s="672"/>
      <c r="QF287" s="672"/>
      <c r="QG287" s="672"/>
      <c r="QH287" s="672"/>
      <c r="QI287" s="672"/>
      <c r="QJ287" s="672"/>
      <c r="QK287" s="672"/>
      <c r="QL287" s="672"/>
      <c r="QM287" s="672"/>
      <c r="QN287" s="672"/>
      <c r="QO287" s="672"/>
      <c r="QP287" s="672"/>
      <c r="QQ287" s="672"/>
      <c r="QR287" s="672"/>
      <c r="QS287" s="672"/>
      <c r="QT287" s="672"/>
      <c r="QU287" s="672"/>
      <c r="QV287" s="672"/>
      <c r="QW287" s="672"/>
      <c r="QX287" s="672"/>
      <c r="QY287" s="672"/>
      <c r="QZ287" s="672"/>
      <c r="RA287" s="672"/>
      <c r="RB287" s="672"/>
      <c r="RC287" s="672"/>
      <c r="RD287" s="672"/>
      <c r="RE287" s="672"/>
      <c r="RF287" s="672"/>
      <c r="RG287" s="672"/>
      <c r="RH287" s="672"/>
      <c r="RI287" s="672"/>
      <c r="RJ287" s="672"/>
      <c r="RK287" s="672"/>
      <c r="RL287" s="672"/>
      <c r="RM287" s="672"/>
      <c r="RN287" s="672"/>
      <c r="RO287" s="672"/>
      <c r="RP287" s="672"/>
      <c r="RQ287" s="672"/>
      <c r="RR287" s="672"/>
      <c r="RS287" s="672"/>
      <c r="RT287" s="672"/>
      <c r="RU287" s="672"/>
      <c r="RV287" s="672"/>
      <c r="RW287" s="672"/>
      <c r="RX287" s="672"/>
      <c r="RY287" s="672"/>
      <c r="RZ287" s="672"/>
      <c r="SA287" s="672"/>
      <c r="SB287" s="672"/>
      <c r="SC287" s="672"/>
      <c r="SD287" s="672"/>
      <c r="SE287" s="672"/>
      <c r="SF287" s="672"/>
      <c r="SG287" s="672"/>
      <c r="SH287" s="672"/>
      <c r="SI287" s="672"/>
      <c r="SJ287" s="672"/>
      <c r="SK287" s="672"/>
      <c r="SL287" s="672"/>
      <c r="SM287" s="672"/>
      <c r="SN287" s="672"/>
      <c r="SO287" s="672"/>
      <c r="SP287" s="672"/>
      <c r="SQ287" s="672"/>
      <c r="SR287" s="672"/>
      <c r="SS287" s="672"/>
      <c r="ST287" s="672"/>
      <c r="SU287" s="672"/>
      <c r="SV287" s="672"/>
      <c r="SW287" s="672"/>
      <c r="SX287" s="672"/>
      <c r="SY287" s="672"/>
      <c r="SZ287" s="672"/>
      <c r="TA287" s="672"/>
      <c r="TB287" s="672"/>
      <c r="TC287" s="672"/>
      <c r="TD287" s="672"/>
      <c r="TE287" s="672"/>
      <c r="TF287" s="672"/>
      <c r="TG287" s="672"/>
      <c r="TH287" s="672"/>
      <c r="TI287" s="672"/>
      <c r="TJ287" s="672"/>
      <c r="TK287" s="672"/>
      <c r="TL287" s="672"/>
      <c r="TM287" s="672"/>
      <c r="TN287" s="672"/>
      <c r="TO287" s="672"/>
      <c r="TP287" s="672"/>
      <c r="TQ287" s="672"/>
      <c r="TR287" s="672"/>
      <c r="TS287" s="672"/>
      <c r="TT287" s="672"/>
      <c r="TU287" s="672"/>
      <c r="TV287" s="672"/>
      <c r="TW287" s="672"/>
      <c r="TX287" s="672"/>
      <c r="TY287" s="672"/>
      <c r="TZ287" s="672"/>
      <c r="UA287" s="672"/>
      <c r="UB287" s="672"/>
      <c r="UC287" s="672"/>
      <c r="UD287" s="672"/>
      <c r="UE287" s="672"/>
      <c r="UF287" s="672"/>
      <c r="UG287" s="672"/>
      <c r="UH287" s="672"/>
      <c r="UI287" s="672"/>
      <c r="UJ287" s="672"/>
      <c r="UK287" s="672"/>
      <c r="UL287" s="672"/>
      <c r="UM287" s="672"/>
      <c r="UN287" s="672"/>
      <c r="UO287" s="672"/>
      <c r="UP287" s="672"/>
      <c r="UQ287" s="672"/>
      <c r="UR287" s="672"/>
      <c r="US287" s="672"/>
      <c r="UT287" s="672"/>
      <c r="UU287" s="672"/>
      <c r="UV287" s="672"/>
      <c r="UW287" s="672"/>
      <c r="UX287" s="672"/>
      <c r="UY287" s="672"/>
      <c r="UZ287" s="672"/>
      <c r="VA287" s="672"/>
      <c r="VB287" s="672"/>
      <c r="VC287" s="672"/>
      <c r="VD287" s="672"/>
      <c r="VE287" s="672"/>
      <c r="VF287" s="672"/>
      <c r="VG287" s="672"/>
      <c r="VH287" s="672"/>
      <c r="VI287" s="672"/>
      <c r="VJ287" s="672"/>
      <c r="VK287" s="672"/>
      <c r="VL287" s="672"/>
      <c r="VM287" s="672"/>
      <c r="VN287" s="672"/>
      <c r="VO287" s="672"/>
      <c r="VP287" s="672"/>
      <c r="VQ287" s="672"/>
      <c r="VR287" s="672"/>
      <c r="VS287" s="672"/>
      <c r="VT287" s="672"/>
      <c r="VU287" s="672"/>
      <c r="VV287" s="672"/>
      <c r="VW287" s="672"/>
      <c r="VX287" s="672"/>
      <c r="VY287" s="672"/>
      <c r="VZ287" s="672"/>
      <c r="WA287" s="672"/>
      <c r="WB287" s="672"/>
      <c r="WC287" s="672"/>
      <c r="WD287" s="672"/>
      <c r="WE287" s="672"/>
      <c r="WF287" s="672"/>
      <c r="WG287" s="672"/>
      <c r="WH287" s="672"/>
      <c r="WI287" s="672"/>
      <c r="WJ287" s="672"/>
      <c r="WK287" s="672"/>
      <c r="WL287" s="672"/>
      <c r="WM287" s="672"/>
      <c r="WN287" s="672"/>
      <c r="WO287" s="672"/>
      <c r="WP287" s="672"/>
      <c r="WQ287" s="672"/>
      <c r="WR287" s="672"/>
      <c r="WS287" s="672"/>
      <c r="WT287" s="672"/>
      <c r="WU287" s="672"/>
      <c r="WV287" s="672"/>
      <c r="WW287" s="672"/>
      <c r="WX287" s="672"/>
      <c r="WY287" s="672"/>
      <c r="WZ287" s="672"/>
      <c r="XA287" s="672"/>
      <c r="XB287" s="672"/>
      <c r="XC287" s="672"/>
      <c r="XD287" s="672"/>
      <c r="XE287" s="672"/>
      <c r="XF287" s="672"/>
      <c r="XG287" s="672"/>
      <c r="XH287" s="672"/>
      <c r="XI287" s="672"/>
      <c r="XJ287" s="672"/>
      <c r="XK287" s="672"/>
      <c r="XL287" s="672"/>
      <c r="XM287" s="672"/>
      <c r="XN287" s="672"/>
      <c r="XO287" s="672"/>
      <c r="XP287" s="672"/>
      <c r="XQ287" s="672"/>
      <c r="XR287" s="672"/>
      <c r="XS287" s="672"/>
      <c r="XT287" s="672"/>
      <c r="XU287" s="672"/>
      <c r="XV287" s="672"/>
      <c r="XW287" s="672"/>
      <c r="XX287" s="672"/>
      <c r="XY287" s="672"/>
      <c r="XZ287" s="672"/>
      <c r="YA287" s="672"/>
      <c r="YB287" s="672"/>
      <c r="YC287" s="672"/>
      <c r="YD287" s="672"/>
      <c r="YE287" s="672"/>
      <c r="YF287" s="672"/>
      <c r="YG287" s="672"/>
      <c r="YH287" s="672"/>
      <c r="YI287" s="672"/>
      <c r="YJ287" s="672"/>
      <c r="YK287" s="672"/>
      <c r="YL287" s="672"/>
      <c r="YM287" s="672"/>
      <c r="YN287" s="672"/>
      <c r="YO287" s="672"/>
      <c r="YP287" s="672"/>
      <c r="YQ287" s="672"/>
      <c r="YR287" s="672"/>
      <c r="YS287" s="672"/>
      <c r="YT287" s="672"/>
      <c r="YU287" s="672"/>
      <c r="YV287" s="672"/>
      <c r="YW287" s="672"/>
      <c r="YX287" s="672"/>
      <c r="YY287" s="672"/>
      <c r="YZ287" s="672"/>
      <c r="ZA287" s="672"/>
      <c r="ZB287" s="672"/>
      <c r="ZC287" s="672"/>
      <c r="ZD287" s="672"/>
      <c r="ZE287" s="672"/>
      <c r="ZF287" s="672"/>
      <c r="ZG287" s="672"/>
      <c r="ZH287" s="672"/>
      <c r="ZI287" s="672"/>
      <c r="ZJ287" s="672"/>
      <c r="ZK287" s="672"/>
      <c r="ZL287" s="672"/>
      <c r="ZM287" s="672"/>
      <c r="ZN287" s="672"/>
      <c r="ZO287" s="672"/>
      <c r="ZP287" s="672"/>
      <c r="ZQ287" s="672"/>
      <c r="ZR287" s="672"/>
      <c r="ZS287" s="672"/>
      <c r="ZT287" s="672"/>
      <c r="ZU287" s="672"/>
      <c r="ZV287" s="672"/>
      <c r="ZW287" s="672"/>
      <c r="ZX287" s="672"/>
      <c r="ZY287" s="672"/>
      <c r="ZZ287" s="672"/>
      <c r="AAA287" s="672"/>
      <c r="AAB287" s="672"/>
      <c r="AAC287" s="672"/>
      <c r="AAD287" s="672"/>
      <c r="AAE287" s="672"/>
      <c r="AAF287" s="672"/>
      <c r="AAG287" s="672"/>
      <c r="AAH287" s="672"/>
      <c r="AAI287" s="672"/>
      <c r="AAJ287" s="672"/>
      <c r="AAK287" s="672"/>
      <c r="AAL287" s="672"/>
      <c r="AAM287" s="672"/>
      <c r="AAN287" s="672"/>
      <c r="AAO287" s="672"/>
      <c r="AAP287" s="672"/>
      <c r="AAQ287" s="672"/>
      <c r="AAR287" s="672"/>
      <c r="AAS287" s="672"/>
      <c r="AAT287" s="672"/>
      <c r="AAU287" s="672"/>
      <c r="AAV287" s="672"/>
      <c r="AAW287" s="672"/>
      <c r="AAX287" s="672"/>
      <c r="AAY287" s="672"/>
      <c r="AAZ287" s="672"/>
      <c r="ABA287" s="672"/>
      <c r="ABB287" s="672"/>
      <c r="ABC287" s="672"/>
      <c r="ABD287" s="672"/>
      <c r="ABE287" s="672"/>
      <c r="ABF287" s="672"/>
      <c r="ABG287" s="672"/>
      <c r="ABH287" s="672"/>
      <c r="ABI287" s="672"/>
      <c r="ABJ287" s="672"/>
      <c r="ABK287" s="672"/>
      <c r="ABL287" s="672"/>
      <c r="ABM287" s="672"/>
      <c r="ABN287" s="672"/>
      <c r="ABO287" s="672"/>
      <c r="ABP287" s="672"/>
      <c r="ABQ287" s="672"/>
      <c r="ABR287" s="672"/>
      <c r="ABS287" s="672"/>
      <c r="ABT287" s="672"/>
      <c r="ABU287" s="672"/>
      <c r="ABV287" s="672"/>
      <c r="ABW287" s="672"/>
      <c r="ABX287" s="672"/>
      <c r="ABY287" s="672"/>
      <c r="ABZ287" s="672"/>
      <c r="ACA287" s="672"/>
      <c r="ACB287" s="672"/>
      <c r="ACC287" s="672"/>
      <c r="ACD287" s="672"/>
      <c r="ACE287" s="672"/>
      <c r="ACF287" s="672"/>
      <c r="ACG287" s="672"/>
      <c r="ACH287" s="672"/>
      <c r="ACI287" s="672"/>
      <c r="ACJ287" s="672"/>
      <c r="ACK287" s="672"/>
      <c r="ACL287" s="672"/>
      <c r="ACM287" s="672"/>
      <c r="ACN287" s="672"/>
      <c r="ACO287" s="672"/>
      <c r="ACP287" s="672"/>
      <c r="ACQ287" s="672"/>
      <c r="ACR287" s="672"/>
      <c r="ACS287" s="672"/>
      <c r="ACT287" s="672"/>
      <c r="ACU287" s="672"/>
      <c r="ACV287" s="672"/>
      <c r="ACW287" s="672"/>
      <c r="ACX287" s="672"/>
      <c r="ACY287" s="672"/>
      <c r="ACZ287" s="672"/>
      <c r="ADA287" s="672"/>
      <c r="ADB287" s="672"/>
      <c r="ADC287" s="672"/>
      <c r="ADD287" s="672"/>
      <c r="ADE287" s="672"/>
      <c r="ADF287" s="672"/>
      <c r="ADG287" s="672"/>
      <c r="ADH287" s="672"/>
      <c r="ADI287" s="672"/>
      <c r="ADJ287" s="672"/>
      <c r="ADK287" s="672"/>
      <c r="ADL287" s="672"/>
      <c r="ADM287" s="672"/>
      <c r="ADN287" s="672"/>
      <c r="ADO287" s="672"/>
      <c r="ADP287" s="672"/>
      <c r="ADQ287" s="672"/>
      <c r="ADR287" s="672"/>
      <c r="ADS287" s="672"/>
      <c r="ADT287" s="672"/>
      <c r="ADU287" s="672"/>
      <c r="ADV287" s="672"/>
      <c r="ADW287" s="672"/>
      <c r="ADX287" s="672"/>
      <c r="ADY287" s="672"/>
      <c r="ADZ287" s="672"/>
      <c r="AEA287" s="672"/>
      <c r="AEB287" s="672"/>
      <c r="AEC287" s="672"/>
      <c r="AED287" s="672"/>
      <c r="AEE287" s="672"/>
      <c r="AEF287" s="672"/>
      <c r="AEG287" s="672"/>
      <c r="AEH287" s="672"/>
      <c r="AEI287" s="672"/>
      <c r="AEJ287" s="672"/>
      <c r="AEK287" s="672"/>
      <c r="AEL287" s="672"/>
      <c r="AEM287" s="672"/>
      <c r="AEN287" s="672"/>
      <c r="AEO287" s="672"/>
      <c r="AEP287" s="672"/>
      <c r="AEQ287" s="672"/>
      <c r="AER287" s="672"/>
      <c r="AES287" s="672"/>
      <c r="AET287" s="672"/>
      <c r="AEU287" s="672"/>
      <c r="AEV287" s="672"/>
      <c r="AEW287" s="672"/>
      <c r="AEX287" s="672"/>
      <c r="AEY287" s="672"/>
      <c r="AEZ287" s="672"/>
      <c r="AFA287" s="672"/>
      <c r="AFB287" s="672"/>
      <c r="AFC287" s="672"/>
      <c r="AFD287" s="672"/>
      <c r="AFE287" s="672"/>
      <c r="AFF287" s="672"/>
      <c r="AFG287" s="672"/>
      <c r="AFH287" s="672"/>
      <c r="AFI287" s="672"/>
      <c r="AFJ287" s="672"/>
      <c r="AFK287" s="672"/>
      <c r="AFL287" s="672"/>
      <c r="AFM287" s="672"/>
      <c r="AFN287" s="672"/>
      <c r="AFO287" s="672"/>
      <c r="AFP287" s="672"/>
      <c r="AFQ287" s="672"/>
      <c r="AFR287" s="672"/>
      <c r="AFS287" s="672"/>
      <c r="AFT287" s="672"/>
      <c r="AFU287" s="672"/>
      <c r="AFV287" s="672"/>
      <c r="AFW287" s="672"/>
      <c r="AFX287" s="672"/>
      <c r="AFY287" s="672"/>
      <c r="AFZ287" s="672"/>
      <c r="AGA287" s="672"/>
      <c r="AGB287" s="672"/>
      <c r="AGC287" s="672"/>
      <c r="AGD287" s="672"/>
      <c r="AGE287" s="672"/>
      <c r="AGF287" s="672"/>
      <c r="AGG287" s="672"/>
      <c r="AGH287" s="672"/>
      <c r="AGI287" s="672"/>
      <c r="AGJ287" s="672"/>
      <c r="AGK287" s="672"/>
      <c r="AGL287" s="672"/>
      <c r="AGM287" s="672"/>
      <c r="AGN287" s="672"/>
      <c r="AGO287" s="672"/>
      <c r="AGP287" s="672"/>
      <c r="AGQ287" s="672"/>
      <c r="AGR287" s="672"/>
      <c r="AGS287" s="672"/>
      <c r="AGT287" s="672"/>
      <c r="AGU287" s="672"/>
      <c r="AGV287" s="672"/>
      <c r="AGW287" s="672"/>
      <c r="AGX287" s="672"/>
      <c r="AGY287" s="672"/>
      <c r="AGZ287" s="672"/>
      <c r="AHA287" s="672"/>
      <c r="AHB287" s="672"/>
      <c r="AHC287" s="672"/>
      <c r="AHD287" s="672"/>
      <c r="AHE287" s="672"/>
      <c r="AHF287" s="672"/>
      <c r="AHG287" s="672"/>
      <c r="AHH287" s="672"/>
      <c r="AHI287" s="672"/>
      <c r="AHJ287" s="672"/>
      <c r="AHK287" s="672"/>
      <c r="AHL287" s="672"/>
      <c r="AHM287" s="672"/>
      <c r="AHN287" s="672"/>
      <c r="AHO287" s="672"/>
      <c r="AHP287" s="672"/>
      <c r="AHQ287" s="672"/>
      <c r="AHR287" s="672"/>
      <c r="AHS287" s="672"/>
      <c r="AHT287" s="672"/>
      <c r="AHU287" s="672"/>
      <c r="AHV287" s="672"/>
      <c r="AHW287" s="672"/>
      <c r="AHX287" s="672"/>
      <c r="AHY287" s="672"/>
      <c r="AHZ287" s="672"/>
      <c r="AIA287" s="672"/>
      <c r="AIB287" s="672"/>
      <c r="AIC287" s="672"/>
      <c r="AID287" s="672"/>
      <c r="AIE287" s="672"/>
      <c r="AIF287" s="672"/>
      <c r="AIG287" s="672"/>
      <c r="AIH287" s="672"/>
      <c r="AII287" s="672"/>
      <c r="AIJ287" s="672"/>
      <c r="AIK287" s="672"/>
      <c r="AIL287" s="672"/>
      <c r="AIM287" s="672"/>
      <c r="AIN287" s="672"/>
      <c r="AIO287" s="672"/>
      <c r="AIP287" s="672"/>
      <c r="AIQ287" s="672"/>
      <c r="AIR287" s="672"/>
      <c r="AIS287" s="672"/>
      <c r="AIT287" s="672"/>
      <c r="AIU287" s="672"/>
      <c r="AIV287" s="672"/>
      <c r="AIW287" s="672"/>
      <c r="AIX287" s="672"/>
      <c r="AIY287" s="672"/>
      <c r="AIZ287" s="672"/>
      <c r="AJA287" s="672"/>
      <c r="AJB287" s="672"/>
      <c r="AJC287" s="672"/>
      <c r="AJD287" s="672"/>
      <c r="AJE287" s="672"/>
      <c r="AJF287" s="672"/>
      <c r="AJG287" s="672"/>
      <c r="AJH287" s="672"/>
      <c r="AJI287" s="672"/>
      <c r="AJJ287" s="672"/>
      <c r="AJK287" s="672"/>
      <c r="AJL287" s="672"/>
      <c r="AJM287" s="672"/>
      <c r="AJN287" s="672"/>
      <c r="AJO287" s="672"/>
      <c r="AJP287" s="672"/>
      <c r="AJQ287" s="672"/>
      <c r="AJR287" s="672"/>
      <c r="AJS287" s="672"/>
      <c r="AJT287" s="672"/>
      <c r="AJU287" s="672"/>
      <c r="AJV287" s="672"/>
      <c r="AJW287" s="672"/>
      <c r="AJX287" s="672"/>
      <c r="AJY287" s="672"/>
      <c r="AJZ287" s="672"/>
      <c r="AKA287" s="672"/>
      <c r="AKB287" s="672"/>
      <c r="AKC287" s="672"/>
      <c r="AKD287" s="672"/>
      <c r="AKE287" s="672"/>
      <c r="AKF287" s="672"/>
      <c r="AKG287" s="672"/>
      <c r="AKH287" s="672"/>
      <c r="AKI287" s="672"/>
      <c r="AKJ287" s="672"/>
      <c r="AKK287" s="672"/>
      <c r="AKL287" s="672"/>
      <c r="AKM287" s="672"/>
      <c r="AKN287" s="672"/>
      <c r="AKO287" s="672"/>
      <c r="AKP287" s="672"/>
      <c r="AKQ287" s="672"/>
      <c r="AKR287" s="672"/>
      <c r="AKS287" s="672"/>
      <c r="AKT287" s="672"/>
      <c r="AKU287" s="672"/>
      <c r="AKV287" s="672"/>
      <c r="AKW287" s="672"/>
      <c r="AKX287" s="672"/>
      <c r="AKY287" s="672"/>
      <c r="AKZ287" s="672"/>
      <c r="ALA287" s="672"/>
      <c r="ALB287" s="672"/>
      <c r="ALC287" s="672"/>
      <c r="ALD287" s="672"/>
      <c r="ALE287" s="672"/>
      <c r="ALF287" s="672"/>
      <c r="ALG287" s="672"/>
      <c r="ALH287" s="672"/>
      <c r="ALI287" s="672"/>
      <c r="ALJ287" s="672"/>
      <c r="ALK287" s="672"/>
      <c r="ALL287" s="672"/>
      <c r="ALM287" s="672"/>
      <c r="ALN287" s="672"/>
      <c r="ALO287" s="672"/>
      <c r="ALP287" s="672"/>
      <c r="ALQ287" s="672"/>
      <c r="ALR287" s="672"/>
      <c r="ALS287" s="672"/>
      <c r="ALT287" s="672"/>
      <c r="ALU287" s="672"/>
      <c r="ALV287" s="672"/>
      <c r="ALW287" s="672"/>
      <c r="ALX287" s="672"/>
      <c r="ALY287" s="672"/>
      <c r="ALZ287" s="672"/>
      <c r="AMA287" s="672"/>
      <c r="AMB287" s="672"/>
      <c r="AMC287" s="672"/>
      <c r="AMD287" s="672"/>
      <c r="AME287" s="672"/>
      <c r="AMF287" s="672"/>
      <c r="AMG287" s="672"/>
      <c r="AMH287" s="672"/>
      <c r="AMI287" s="672"/>
      <c r="AMJ287" s="672"/>
      <c r="AMK287" s="672"/>
      <c r="AML287" s="672"/>
      <c r="AMM287" s="672"/>
      <c r="AMN287" s="672"/>
      <c r="AMO287" s="672"/>
      <c r="AMP287" s="672"/>
      <c r="AMQ287" s="672"/>
      <c r="AMR287" s="672"/>
      <c r="AMS287" s="672"/>
      <c r="AMT287" s="672"/>
      <c r="AMU287" s="672"/>
      <c r="AMV287" s="672"/>
      <c r="AMW287" s="672"/>
      <c r="AMX287" s="672"/>
      <c r="AMY287" s="672"/>
      <c r="AMZ287" s="672"/>
      <c r="ANA287" s="672"/>
      <c r="ANB287" s="672"/>
      <c r="ANC287" s="672"/>
      <c r="AND287" s="672"/>
      <c r="ANE287" s="672"/>
      <c r="ANF287" s="672"/>
      <c r="ANG287" s="672"/>
      <c r="ANH287" s="672"/>
      <c r="ANI287" s="672"/>
      <c r="ANJ287" s="672"/>
      <c r="ANK287" s="672"/>
      <c r="ANL287" s="672"/>
      <c r="ANM287" s="672"/>
      <c r="ANN287" s="672"/>
      <c r="ANO287" s="672"/>
      <c r="ANP287" s="672"/>
      <c r="ANQ287" s="672"/>
      <c r="ANR287" s="672"/>
      <c r="ANS287" s="672"/>
      <c r="ANT287" s="672"/>
      <c r="ANU287" s="672"/>
      <c r="ANV287" s="672"/>
      <c r="ANW287" s="672"/>
      <c r="ANX287" s="672"/>
      <c r="ANY287" s="672"/>
      <c r="ANZ287" s="672"/>
      <c r="AOA287" s="672"/>
      <c r="AOB287" s="672"/>
      <c r="AOC287" s="672"/>
      <c r="AOD287" s="672"/>
      <c r="AOE287" s="672"/>
      <c r="AOF287" s="672"/>
      <c r="AOG287" s="672"/>
      <c r="AOH287" s="672"/>
      <c r="AOI287" s="672"/>
      <c r="AOJ287" s="672"/>
      <c r="AOK287" s="672"/>
      <c r="AOL287" s="672"/>
      <c r="AOM287" s="672"/>
      <c r="AON287" s="672"/>
      <c r="AOO287" s="672"/>
      <c r="AOP287" s="672"/>
      <c r="AOQ287" s="672"/>
      <c r="AOR287" s="672"/>
      <c r="AOS287" s="672"/>
      <c r="AOT287" s="672"/>
      <c r="AOU287" s="672"/>
      <c r="AOV287" s="672"/>
      <c r="AOW287" s="672"/>
      <c r="AOX287" s="672"/>
      <c r="AOY287" s="672"/>
      <c r="AOZ287" s="672"/>
      <c r="APA287" s="672"/>
      <c r="APB287" s="672"/>
      <c r="APC287" s="672"/>
      <c r="APD287" s="672"/>
      <c r="APE287" s="672"/>
      <c r="APF287" s="672"/>
      <c r="APG287" s="672"/>
      <c r="APH287" s="672"/>
      <c r="API287" s="672"/>
      <c r="APJ287" s="672"/>
      <c r="APK287" s="672"/>
      <c r="APL287" s="672"/>
      <c r="APM287" s="672"/>
      <c r="APN287" s="672"/>
      <c r="APO287" s="672"/>
      <c r="APP287" s="672"/>
      <c r="APQ287" s="672"/>
      <c r="APR287" s="672"/>
      <c r="APS287" s="672"/>
      <c r="APT287" s="672"/>
      <c r="APU287" s="672"/>
      <c r="APV287" s="672"/>
      <c r="APW287" s="672"/>
      <c r="APX287" s="672"/>
      <c r="APY287" s="672"/>
      <c r="APZ287" s="672"/>
      <c r="AQA287" s="672"/>
      <c r="AQB287" s="672"/>
      <c r="AQC287" s="672"/>
      <c r="AQD287" s="672"/>
      <c r="AQE287" s="672"/>
      <c r="AQF287" s="672"/>
      <c r="AQG287" s="672"/>
      <c r="AQH287" s="672"/>
      <c r="AQI287" s="672"/>
      <c r="AQJ287" s="672"/>
      <c r="AQK287" s="672"/>
      <c r="AQL287" s="672"/>
      <c r="AQM287" s="672"/>
      <c r="AQN287" s="672"/>
      <c r="AQO287" s="672"/>
      <c r="AQP287" s="672"/>
      <c r="AQQ287" s="672"/>
      <c r="AQR287" s="672"/>
      <c r="AQS287" s="672"/>
      <c r="AQT287" s="672"/>
      <c r="AQU287" s="672"/>
      <c r="AQV287" s="672"/>
      <c r="AQW287" s="672"/>
      <c r="AQX287" s="672"/>
      <c r="AQY287" s="672"/>
      <c r="AQZ287" s="672"/>
      <c r="ARA287" s="672"/>
      <c r="ARB287" s="672"/>
      <c r="ARC287" s="672"/>
      <c r="ARD287" s="672"/>
      <c r="ARE287" s="672"/>
      <c r="ARF287" s="672"/>
      <c r="ARG287" s="672"/>
      <c r="ARH287" s="672"/>
      <c r="ARI287" s="672"/>
      <c r="ARJ287" s="672"/>
      <c r="ARK287" s="672"/>
      <c r="ARL287" s="672"/>
      <c r="ARM287" s="672"/>
      <c r="ARN287" s="672"/>
      <c r="ARO287" s="672"/>
      <c r="ARP287" s="672"/>
      <c r="ARQ287" s="672"/>
      <c r="ARR287" s="672"/>
      <c r="ARS287" s="672"/>
      <c r="ART287" s="672"/>
      <c r="ARU287" s="672"/>
      <c r="ARV287" s="672"/>
      <c r="ARW287" s="672"/>
      <c r="ARX287" s="672"/>
      <c r="ARY287" s="672"/>
      <c r="ARZ287" s="672"/>
      <c r="ASA287" s="672"/>
      <c r="ASB287" s="672"/>
      <c r="ASC287" s="672"/>
      <c r="ASD287" s="672"/>
      <c r="ASE287" s="672"/>
      <c r="ASF287" s="672"/>
      <c r="ASG287" s="672"/>
      <c r="ASH287" s="672"/>
      <c r="ASI287" s="672"/>
      <c r="ASJ287" s="672"/>
      <c r="ASK287" s="672"/>
      <c r="ASL287" s="672"/>
      <c r="ASM287" s="672"/>
      <c r="ASN287" s="672"/>
      <c r="ASO287" s="672"/>
      <c r="ASP287" s="672"/>
      <c r="ASQ287" s="672"/>
      <c r="ASR287" s="672"/>
      <c r="ASS287" s="672"/>
      <c r="AST287" s="672"/>
      <c r="ASU287" s="672"/>
      <c r="ASV287" s="672"/>
      <c r="ASW287" s="672"/>
      <c r="ASX287" s="672"/>
      <c r="ASY287" s="672"/>
      <c r="ASZ287" s="672"/>
      <c r="ATA287" s="672"/>
      <c r="ATB287" s="672"/>
      <c r="ATC287" s="672"/>
      <c r="ATD287" s="672"/>
      <c r="ATE287" s="672"/>
      <c r="ATF287" s="672"/>
      <c r="ATG287" s="672"/>
      <c r="ATH287" s="672"/>
      <c r="ATI287" s="672"/>
      <c r="ATJ287" s="672"/>
      <c r="ATK287" s="672"/>
      <c r="ATL287" s="672"/>
      <c r="ATM287" s="672"/>
      <c r="ATN287" s="672"/>
      <c r="ATO287" s="672"/>
      <c r="ATP287" s="672"/>
      <c r="ATQ287" s="672"/>
      <c r="ATR287" s="672"/>
      <c r="ATS287" s="672"/>
      <c r="ATT287" s="672"/>
      <c r="ATU287" s="672"/>
      <c r="ATV287" s="672"/>
      <c r="ATW287" s="672"/>
      <c r="ATX287" s="672"/>
      <c r="ATY287" s="672"/>
      <c r="ATZ287" s="672"/>
      <c r="AUA287" s="672"/>
      <c r="AUB287" s="672"/>
      <c r="AUC287" s="672"/>
      <c r="AUD287" s="672"/>
      <c r="AUE287" s="672"/>
      <c r="AUF287" s="672"/>
      <c r="AUG287" s="672"/>
      <c r="AUH287" s="672"/>
      <c r="AUI287" s="672"/>
      <c r="AUJ287" s="672"/>
      <c r="AUK287" s="672"/>
      <c r="AUL287" s="672"/>
      <c r="AUM287" s="672"/>
      <c r="AUN287" s="672"/>
      <c r="AUO287" s="672"/>
      <c r="AUP287" s="672"/>
      <c r="AUQ287" s="672"/>
      <c r="AUR287" s="672"/>
      <c r="AUS287" s="672"/>
      <c r="AUT287" s="672"/>
      <c r="AUU287" s="672"/>
      <c r="AUV287" s="672"/>
      <c r="AUW287" s="672"/>
      <c r="AUX287" s="672"/>
      <c r="AUY287" s="672"/>
      <c r="AUZ287" s="672"/>
      <c r="AVA287" s="672"/>
      <c r="AVB287" s="672"/>
      <c r="AVC287" s="672"/>
      <c r="AVD287" s="672"/>
      <c r="AVE287" s="672"/>
      <c r="AVF287" s="672"/>
      <c r="AVG287" s="672"/>
      <c r="AVH287" s="672"/>
      <c r="AVI287" s="672"/>
      <c r="AVJ287" s="672"/>
      <c r="AVK287" s="672"/>
      <c r="AVL287" s="672"/>
      <c r="AVM287" s="672"/>
      <c r="AVN287" s="672"/>
      <c r="AVO287" s="672"/>
      <c r="AVP287" s="672"/>
      <c r="AVQ287" s="672"/>
      <c r="AVR287" s="672"/>
      <c r="AVS287" s="672"/>
      <c r="AVT287" s="672"/>
      <c r="AVU287" s="672"/>
      <c r="AVV287" s="672"/>
      <c r="AVW287" s="672"/>
      <c r="AVX287" s="672"/>
      <c r="AVY287" s="672"/>
      <c r="AVZ287" s="672"/>
      <c r="AWA287" s="672"/>
      <c r="AWB287" s="672"/>
      <c r="AWC287" s="672"/>
      <c r="AWD287" s="672"/>
      <c r="AWE287" s="672"/>
      <c r="AWF287" s="672"/>
      <c r="AWG287" s="672"/>
      <c r="AWH287" s="672"/>
      <c r="AWI287" s="672"/>
      <c r="AWJ287" s="672"/>
      <c r="AWK287" s="672"/>
      <c r="AWL287" s="672"/>
      <c r="AWM287" s="672"/>
      <c r="AWN287" s="672"/>
      <c r="AWO287" s="672"/>
      <c r="AWP287" s="672"/>
      <c r="AWQ287" s="672"/>
      <c r="AWR287" s="672"/>
      <c r="AWS287" s="672"/>
      <c r="AWT287" s="672"/>
      <c r="AWU287" s="672"/>
      <c r="AWV287" s="672"/>
      <c r="AWW287" s="672"/>
      <c r="AWX287" s="672"/>
      <c r="AWY287" s="672"/>
      <c r="AWZ287" s="672"/>
      <c r="AXA287" s="672"/>
      <c r="AXB287" s="672"/>
      <c r="AXC287" s="672"/>
      <c r="AXD287" s="672"/>
      <c r="AXE287" s="672"/>
      <c r="AXF287" s="672"/>
      <c r="AXG287" s="672"/>
      <c r="AXH287" s="672"/>
      <c r="AXI287" s="672"/>
      <c r="AXJ287" s="672"/>
      <c r="AXK287" s="672"/>
      <c r="AXL287" s="672"/>
      <c r="AXM287" s="672"/>
      <c r="AXN287" s="672"/>
      <c r="AXO287" s="672"/>
      <c r="AXP287" s="672"/>
      <c r="AXQ287" s="672"/>
      <c r="AXR287" s="672"/>
      <c r="AXS287" s="672"/>
      <c r="AXT287" s="672"/>
      <c r="AXU287" s="672"/>
      <c r="AXV287" s="672"/>
      <c r="AXW287" s="672"/>
      <c r="AXX287" s="672"/>
      <c r="AXY287" s="672"/>
      <c r="AXZ287" s="672"/>
      <c r="AYA287" s="672"/>
      <c r="AYB287" s="672"/>
      <c r="AYC287" s="672"/>
      <c r="AYD287" s="672"/>
      <c r="AYE287" s="672"/>
      <c r="AYF287" s="672"/>
      <c r="AYG287" s="672"/>
      <c r="AYH287" s="672"/>
      <c r="AYI287" s="672"/>
      <c r="AYJ287" s="672"/>
      <c r="AYK287" s="672"/>
      <c r="AYL287" s="672"/>
      <c r="AYM287" s="672"/>
      <c r="AYN287" s="672"/>
      <c r="AYO287" s="672"/>
      <c r="AYP287" s="672"/>
      <c r="AYQ287" s="672"/>
      <c r="AYR287" s="672"/>
      <c r="AYS287" s="672"/>
      <c r="AYT287" s="672"/>
      <c r="AYU287" s="672"/>
      <c r="AYV287" s="672"/>
      <c r="AYW287" s="672"/>
      <c r="AYX287" s="672"/>
      <c r="AYY287" s="672"/>
      <c r="AYZ287" s="672"/>
      <c r="AZA287" s="672"/>
      <c r="AZB287" s="672"/>
      <c r="AZC287" s="672"/>
      <c r="AZD287" s="672"/>
      <c r="AZE287" s="672"/>
      <c r="AZF287" s="672"/>
      <c r="AZG287" s="672"/>
      <c r="AZH287" s="672"/>
      <c r="AZI287" s="672"/>
      <c r="AZJ287" s="672"/>
      <c r="AZK287" s="672"/>
      <c r="AZL287" s="672"/>
      <c r="AZM287" s="672"/>
      <c r="AZN287" s="672"/>
      <c r="AZO287" s="672"/>
      <c r="AZP287" s="672"/>
      <c r="AZQ287" s="672"/>
      <c r="AZR287" s="672"/>
      <c r="AZS287" s="672"/>
      <c r="AZT287" s="672"/>
      <c r="AZU287" s="672"/>
      <c r="AZV287" s="672"/>
      <c r="AZW287" s="672"/>
      <c r="AZX287" s="672"/>
      <c r="AZY287" s="672"/>
      <c r="AZZ287" s="672"/>
      <c r="BAA287" s="672"/>
      <c r="BAB287" s="672"/>
      <c r="BAC287" s="672"/>
      <c r="BAD287" s="672"/>
      <c r="BAE287" s="672"/>
      <c r="BAF287" s="672"/>
      <c r="BAG287" s="672"/>
      <c r="BAH287" s="672"/>
      <c r="BAI287" s="672"/>
      <c r="BAJ287" s="672"/>
      <c r="BAK287" s="672"/>
      <c r="BAL287" s="672"/>
      <c r="BAM287" s="672"/>
      <c r="BAN287" s="672"/>
      <c r="BAO287" s="672"/>
      <c r="BAP287" s="672"/>
      <c r="BAQ287" s="672"/>
      <c r="BAR287" s="672"/>
      <c r="BAS287" s="672"/>
      <c r="BAT287" s="672"/>
      <c r="BAU287" s="672"/>
      <c r="BAV287" s="672"/>
      <c r="BAW287" s="672"/>
      <c r="BAX287" s="672"/>
      <c r="BAY287" s="672"/>
      <c r="BAZ287" s="672"/>
      <c r="BBA287" s="672"/>
      <c r="BBB287" s="672"/>
      <c r="BBC287" s="672"/>
      <c r="BBD287" s="672"/>
      <c r="BBE287" s="672"/>
      <c r="BBF287" s="672"/>
      <c r="BBG287" s="672"/>
      <c r="BBH287" s="672"/>
      <c r="BBI287" s="672"/>
      <c r="BBJ287" s="672"/>
      <c r="BBK287" s="672"/>
      <c r="BBL287" s="672"/>
      <c r="BBM287" s="672"/>
      <c r="BBN287" s="672"/>
      <c r="BBO287" s="672"/>
      <c r="BBP287" s="672"/>
      <c r="BBQ287" s="672"/>
      <c r="BBR287" s="672"/>
      <c r="BBS287" s="672"/>
      <c r="BBT287" s="672"/>
      <c r="BBU287" s="672"/>
      <c r="BBV287" s="672"/>
      <c r="BBW287" s="672"/>
      <c r="BBX287" s="672"/>
      <c r="BBY287" s="672"/>
      <c r="BBZ287" s="672"/>
      <c r="BCA287" s="672"/>
      <c r="BCB287" s="672"/>
      <c r="BCC287" s="672"/>
      <c r="BCD287" s="672"/>
      <c r="BCE287" s="672"/>
      <c r="BCF287" s="672"/>
      <c r="BCG287" s="672"/>
      <c r="BCH287" s="672"/>
      <c r="BCI287" s="672"/>
      <c r="BCJ287" s="672"/>
      <c r="BCK287" s="672"/>
      <c r="BCL287" s="672"/>
      <c r="BCM287" s="672"/>
      <c r="BCN287" s="672"/>
      <c r="BCO287" s="672"/>
      <c r="BCP287" s="672"/>
      <c r="BCQ287" s="672"/>
      <c r="BCR287" s="672"/>
      <c r="BCS287" s="672"/>
      <c r="BCT287" s="672"/>
      <c r="BCU287" s="672"/>
      <c r="BCV287" s="672"/>
      <c r="BCW287" s="672"/>
      <c r="BCX287" s="672"/>
      <c r="BCY287" s="672"/>
      <c r="BCZ287" s="672"/>
      <c r="BDA287" s="672"/>
      <c r="BDB287" s="672"/>
      <c r="BDC287" s="672"/>
      <c r="BDD287" s="672"/>
      <c r="BDE287" s="672"/>
      <c r="BDF287" s="672"/>
      <c r="BDG287" s="672"/>
      <c r="BDH287" s="672"/>
      <c r="BDI287" s="672"/>
      <c r="BDJ287" s="672"/>
      <c r="BDK287" s="672"/>
      <c r="BDL287" s="672"/>
      <c r="BDM287" s="672"/>
      <c r="BDN287" s="672"/>
      <c r="BDO287" s="672"/>
      <c r="BDP287" s="672"/>
      <c r="BDQ287" s="672"/>
      <c r="BDR287" s="672"/>
      <c r="BDS287" s="672"/>
      <c r="BDT287" s="672"/>
      <c r="BDU287" s="672"/>
      <c r="BDV287" s="672"/>
      <c r="BDW287" s="672"/>
      <c r="BDX287" s="672"/>
      <c r="BDY287" s="672"/>
      <c r="BDZ287" s="672"/>
      <c r="BEA287" s="672"/>
      <c r="BEB287" s="672"/>
      <c r="BEC287" s="672"/>
      <c r="BED287" s="672"/>
      <c r="BEE287" s="672"/>
      <c r="BEF287" s="672"/>
      <c r="BEG287" s="672"/>
      <c r="BEH287" s="672"/>
      <c r="BEI287" s="672"/>
      <c r="BEJ287" s="672"/>
      <c r="BEK287" s="672"/>
      <c r="BEL287" s="672"/>
      <c r="BEM287" s="672"/>
      <c r="BEN287" s="672"/>
      <c r="BEO287" s="672"/>
      <c r="BEP287" s="672"/>
      <c r="BEQ287" s="672"/>
      <c r="BER287" s="672"/>
      <c r="BES287" s="672"/>
      <c r="BET287" s="672"/>
      <c r="BEU287" s="672"/>
      <c r="BEV287" s="672"/>
      <c r="BEW287" s="672"/>
      <c r="BEX287" s="672"/>
      <c r="BEY287" s="672"/>
      <c r="BEZ287" s="672"/>
      <c r="BFA287" s="672"/>
      <c r="BFB287" s="672"/>
      <c r="BFC287" s="672"/>
      <c r="BFD287" s="672"/>
      <c r="BFE287" s="672"/>
      <c r="BFF287" s="672"/>
      <c r="BFG287" s="672"/>
      <c r="BFH287" s="672"/>
      <c r="BFI287" s="672"/>
      <c r="BFJ287" s="672"/>
      <c r="BFK287" s="672"/>
      <c r="BFL287" s="672"/>
      <c r="BFM287" s="672"/>
      <c r="BFN287" s="672"/>
      <c r="BFO287" s="672"/>
      <c r="BFP287" s="672"/>
      <c r="BFQ287" s="672"/>
      <c r="BFR287" s="672"/>
      <c r="BFS287" s="672"/>
      <c r="BFT287" s="672"/>
      <c r="BFU287" s="672"/>
      <c r="BFV287" s="672"/>
      <c r="BFW287" s="672"/>
      <c r="BFX287" s="672"/>
      <c r="BFY287" s="672"/>
      <c r="BFZ287" s="672"/>
      <c r="BGA287" s="672"/>
      <c r="BGB287" s="672"/>
      <c r="BGC287" s="672"/>
      <c r="BGD287" s="672"/>
      <c r="BGE287" s="672"/>
      <c r="BGF287" s="672"/>
      <c r="BGG287" s="672"/>
      <c r="BGH287" s="672"/>
      <c r="BGI287" s="672"/>
      <c r="BGJ287" s="672"/>
      <c r="BGK287" s="672"/>
      <c r="BGL287" s="672"/>
      <c r="BGM287" s="672"/>
      <c r="BGN287" s="672"/>
      <c r="BGO287" s="672"/>
      <c r="BGP287" s="672"/>
      <c r="BGQ287" s="672"/>
      <c r="BGR287" s="672"/>
      <c r="BGS287" s="672"/>
      <c r="BGT287" s="672"/>
      <c r="BGU287" s="672"/>
      <c r="BGV287" s="672"/>
      <c r="BGW287" s="672"/>
      <c r="BGX287" s="672"/>
      <c r="BGY287" s="672"/>
      <c r="BGZ287" s="672"/>
      <c r="BHA287" s="672"/>
      <c r="BHB287" s="672"/>
      <c r="BHC287" s="672"/>
      <c r="BHD287" s="672"/>
      <c r="BHE287" s="672"/>
      <c r="BHF287" s="672"/>
      <c r="BHG287" s="672"/>
      <c r="BHH287" s="672"/>
      <c r="BHI287" s="672"/>
      <c r="BHJ287" s="672"/>
      <c r="BHK287" s="672"/>
      <c r="BHL287" s="672"/>
      <c r="BHM287" s="672"/>
      <c r="BHN287" s="672"/>
      <c r="BHO287" s="672"/>
      <c r="BHP287" s="672"/>
      <c r="BHQ287" s="672"/>
      <c r="BHR287" s="672"/>
      <c r="BHS287" s="672"/>
      <c r="BHT287" s="672"/>
      <c r="BHU287" s="672"/>
      <c r="BHV287" s="672"/>
      <c r="BHW287" s="672"/>
      <c r="BHX287" s="672"/>
      <c r="BHY287" s="672"/>
      <c r="BHZ287" s="672"/>
      <c r="BIA287" s="672"/>
      <c r="BIB287" s="672"/>
      <c r="BIC287" s="672"/>
      <c r="BID287" s="672"/>
      <c r="BIE287" s="672"/>
      <c r="BIF287" s="672"/>
      <c r="BIG287" s="672"/>
      <c r="BIH287" s="672"/>
      <c r="BII287" s="672"/>
      <c r="BIJ287" s="672"/>
      <c r="BIK287" s="672"/>
      <c r="BIL287" s="672"/>
      <c r="BIM287" s="672"/>
      <c r="BIN287" s="672"/>
      <c r="BIO287" s="672"/>
      <c r="BIP287" s="672"/>
      <c r="BIQ287" s="672"/>
      <c r="BIR287" s="672"/>
      <c r="BIS287" s="672"/>
      <c r="BIT287" s="672"/>
      <c r="BIU287" s="672"/>
      <c r="BIV287" s="672"/>
      <c r="BIW287" s="672"/>
      <c r="BIX287" s="672"/>
      <c r="BIY287" s="672"/>
      <c r="BIZ287" s="672"/>
      <c r="BJA287" s="672"/>
      <c r="BJB287" s="672"/>
      <c r="BJC287" s="672"/>
      <c r="BJD287" s="672"/>
      <c r="BJE287" s="672"/>
      <c r="BJF287" s="672"/>
      <c r="BJG287" s="672"/>
      <c r="BJH287" s="672"/>
      <c r="BJI287" s="672"/>
      <c r="BJJ287" s="672"/>
      <c r="BJK287" s="672"/>
      <c r="BJL287" s="672"/>
      <c r="BJM287" s="672"/>
      <c r="BJN287" s="672"/>
      <c r="BJO287" s="672"/>
      <c r="BJP287" s="672"/>
      <c r="BJQ287" s="672"/>
      <c r="BJR287" s="672"/>
      <c r="BJS287" s="672"/>
      <c r="BJT287" s="672"/>
      <c r="BJU287" s="672"/>
      <c r="BJV287" s="672"/>
      <c r="BJW287" s="672"/>
      <c r="BJX287" s="672"/>
      <c r="BJY287" s="672"/>
      <c r="BJZ287" s="672"/>
      <c r="BKA287" s="672"/>
      <c r="BKB287" s="672"/>
      <c r="BKC287" s="672"/>
      <c r="BKD287" s="672"/>
      <c r="BKE287" s="672"/>
      <c r="BKF287" s="672"/>
      <c r="BKG287" s="672"/>
      <c r="BKH287" s="672"/>
      <c r="BKI287" s="672"/>
      <c r="BKJ287" s="672"/>
      <c r="BKK287" s="672"/>
      <c r="BKL287" s="672"/>
      <c r="BKM287" s="672"/>
      <c r="BKN287" s="672"/>
      <c r="BKO287" s="672"/>
      <c r="BKP287" s="672"/>
      <c r="BKQ287" s="672"/>
      <c r="BKR287" s="672"/>
      <c r="BKS287" s="672"/>
      <c r="BKT287" s="672"/>
      <c r="BKU287" s="672"/>
      <c r="BKV287" s="672"/>
      <c r="BKW287" s="672"/>
      <c r="BKX287" s="672"/>
      <c r="BKY287" s="672"/>
      <c r="BKZ287" s="672"/>
      <c r="BLA287" s="672"/>
      <c r="BLB287" s="672"/>
      <c r="BLC287" s="672"/>
      <c r="BLD287" s="672"/>
      <c r="BLE287" s="672"/>
      <c r="BLF287" s="672"/>
      <c r="BLG287" s="672"/>
      <c r="BLH287" s="672"/>
      <c r="BLI287" s="672"/>
      <c r="BLJ287" s="672"/>
      <c r="BLK287" s="672"/>
      <c r="BLL287" s="672"/>
      <c r="BLM287" s="672"/>
      <c r="BLN287" s="672"/>
      <c r="BLO287" s="672"/>
      <c r="BLP287" s="672"/>
      <c r="BLQ287" s="672"/>
      <c r="BLR287" s="672"/>
      <c r="BLS287" s="672"/>
      <c r="BLT287" s="672"/>
      <c r="BLU287" s="672"/>
      <c r="BLV287" s="672"/>
      <c r="BLW287" s="672"/>
      <c r="BLX287" s="672"/>
      <c r="BLY287" s="672"/>
      <c r="BLZ287" s="672"/>
      <c r="BMA287" s="672"/>
      <c r="BMB287" s="672"/>
      <c r="BMC287" s="672"/>
      <c r="BMD287" s="672"/>
      <c r="BME287" s="672"/>
      <c r="BMF287" s="672"/>
      <c r="BMG287" s="672"/>
      <c r="BMH287" s="672"/>
      <c r="BMI287" s="672"/>
      <c r="BMJ287" s="672"/>
      <c r="BMK287" s="672"/>
      <c r="BML287" s="672"/>
      <c r="BMM287" s="672"/>
      <c r="BMN287" s="672"/>
      <c r="BMO287" s="672"/>
      <c r="BMP287" s="672"/>
      <c r="BMQ287" s="672"/>
      <c r="BMR287" s="672"/>
      <c r="BMS287" s="672"/>
      <c r="BMT287" s="672"/>
      <c r="BMU287" s="672"/>
      <c r="BMV287" s="672"/>
      <c r="BMW287" s="672"/>
      <c r="BMX287" s="672"/>
      <c r="BMY287" s="672"/>
      <c r="BMZ287" s="672"/>
      <c r="BNA287" s="672"/>
      <c r="BNB287" s="672"/>
      <c r="BNC287" s="672"/>
      <c r="BND287" s="672"/>
      <c r="BNE287" s="672"/>
      <c r="BNF287" s="672"/>
      <c r="BNG287" s="672"/>
      <c r="BNH287" s="672"/>
      <c r="BNI287" s="672"/>
      <c r="BNJ287" s="672"/>
      <c r="BNK287" s="672"/>
      <c r="BNL287" s="672"/>
      <c r="BNM287" s="672"/>
      <c r="BNN287" s="672"/>
      <c r="BNO287" s="672"/>
      <c r="BNP287" s="672"/>
      <c r="BNQ287" s="672"/>
      <c r="BNR287" s="672"/>
      <c r="BNS287" s="672"/>
      <c r="BNT287" s="672"/>
      <c r="BNU287" s="672"/>
      <c r="BNV287" s="672"/>
      <c r="BNW287" s="672"/>
      <c r="BNX287" s="672"/>
      <c r="BNY287" s="672"/>
      <c r="BNZ287" s="672"/>
      <c r="BOA287" s="672"/>
      <c r="BOB287" s="672"/>
      <c r="BOC287" s="672"/>
      <c r="BOD287" s="672"/>
      <c r="BOE287" s="672"/>
      <c r="BOF287" s="672"/>
      <c r="BOG287" s="672"/>
      <c r="BOH287" s="672"/>
      <c r="BOI287" s="672"/>
      <c r="BOJ287" s="672"/>
      <c r="BOK287" s="672"/>
      <c r="BOL287" s="672"/>
      <c r="BOM287" s="672"/>
      <c r="BON287" s="672"/>
      <c r="BOO287" s="672"/>
      <c r="BOP287" s="672"/>
      <c r="BOQ287" s="672"/>
      <c r="BOR287" s="672"/>
      <c r="BOS287" s="672"/>
      <c r="BOT287" s="672"/>
      <c r="BOU287" s="672"/>
      <c r="BOV287" s="672"/>
      <c r="BOW287" s="672"/>
      <c r="BOX287" s="672"/>
      <c r="BOY287" s="672"/>
      <c r="BOZ287" s="672"/>
      <c r="BPA287" s="672"/>
      <c r="BPB287" s="672"/>
      <c r="BPC287" s="672"/>
      <c r="BPD287" s="672"/>
      <c r="BPE287" s="672"/>
      <c r="BPF287" s="672"/>
      <c r="BPG287" s="672"/>
      <c r="BPH287" s="672"/>
      <c r="BPI287" s="672"/>
      <c r="BPJ287" s="672"/>
      <c r="BPK287" s="672"/>
      <c r="BPL287" s="672"/>
      <c r="BPM287" s="672"/>
      <c r="BPN287" s="672"/>
      <c r="BPO287" s="672"/>
      <c r="BPP287" s="672"/>
      <c r="BPQ287" s="672"/>
      <c r="BPR287" s="672"/>
      <c r="BPS287" s="672"/>
      <c r="BPT287" s="672"/>
      <c r="BPU287" s="672"/>
      <c r="BPV287" s="672"/>
      <c r="BPW287" s="672"/>
      <c r="BPX287" s="672"/>
      <c r="BPY287" s="672"/>
      <c r="BPZ287" s="672"/>
      <c r="BQA287" s="672"/>
      <c r="BQB287" s="672"/>
      <c r="BQC287" s="672"/>
      <c r="BQD287" s="672"/>
      <c r="BQE287" s="672"/>
      <c r="BQF287" s="672"/>
      <c r="BQG287" s="672"/>
      <c r="BQH287" s="672"/>
      <c r="BQI287" s="672"/>
      <c r="BQJ287" s="672"/>
      <c r="BQK287" s="672"/>
      <c r="BQL287" s="672"/>
      <c r="BQM287" s="672"/>
      <c r="BQN287" s="672"/>
      <c r="BQO287" s="672"/>
      <c r="BQP287" s="672"/>
      <c r="BQQ287" s="672"/>
      <c r="BQR287" s="672"/>
      <c r="BQS287" s="672"/>
      <c r="BQT287" s="672"/>
      <c r="BQU287" s="672"/>
      <c r="BQV287" s="672"/>
      <c r="BQW287" s="672"/>
      <c r="BQX287" s="672"/>
      <c r="BQY287" s="672"/>
      <c r="BQZ287" s="672"/>
      <c r="BRA287" s="672"/>
      <c r="BRB287" s="672"/>
      <c r="BRC287" s="672"/>
      <c r="BRD287" s="672"/>
      <c r="BRE287" s="672"/>
      <c r="BRF287" s="672"/>
      <c r="BRG287" s="672"/>
      <c r="BRH287" s="672"/>
      <c r="BRI287" s="672"/>
      <c r="BRJ287" s="672"/>
      <c r="BRK287" s="672"/>
      <c r="BRL287" s="672"/>
      <c r="BRM287" s="672"/>
      <c r="BRN287" s="672"/>
      <c r="BRO287" s="672"/>
      <c r="BRP287" s="672"/>
      <c r="BRQ287" s="672"/>
      <c r="BRR287" s="672"/>
      <c r="BRS287" s="672"/>
      <c r="BRT287" s="672"/>
      <c r="BRU287" s="672"/>
      <c r="BRV287" s="672"/>
      <c r="BRW287" s="672"/>
      <c r="BRX287" s="672"/>
      <c r="BRY287" s="672"/>
      <c r="BRZ287" s="672"/>
      <c r="BSA287" s="672"/>
      <c r="BSB287" s="672"/>
      <c r="BSC287" s="672"/>
      <c r="BSD287" s="672"/>
      <c r="BSE287" s="672"/>
      <c r="BSF287" s="672"/>
      <c r="BSG287" s="672"/>
      <c r="BSH287" s="672"/>
      <c r="BSI287" s="672"/>
      <c r="BSJ287" s="672"/>
      <c r="BSK287" s="672"/>
      <c r="BSL287" s="672"/>
      <c r="BSM287" s="672"/>
      <c r="BSN287" s="672"/>
      <c r="BSO287" s="672"/>
      <c r="BSP287" s="672"/>
      <c r="BSQ287" s="672"/>
      <c r="BSR287" s="672"/>
      <c r="BSS287" s="672"/>
      <c r="BST287" s="672"/>
      <c r="BSU287" s="672"/>
      <c r="BSV287" s="672"/>
      <c r="BSW287" s="672"/>
      <c r="BSX287" s="672"/>
      <c r="BSY287" s="672"/>
      <c r="BSZ287" s="672"/>
      <c r="BTA287" s="672"/>
      <c r="BTB287" s="672"/>
      <c r="BTC287" s="672"/>
      <c r="BTD287" s="672"/>
      <c r="BTE287" s="672"/>
      <c r="BTF287" s="672"/>
      <c r="BTG287" s="672"/>
      <c r="BTH287" s="672"/>
      <c r="BTI287" s="672"/>
      <c r="BTJ287" s="672"/>
      <c r="BTK287" s="672"/>
      <c r="BTL287" s="672"/>
      <c r="BTM287" s="672"/>
      <c r="BTN287" s="672"/>
      <c r="BTO287" s="672"/>
      <c r="BTP287" s="672"/>
      <c r="BTQ287" s="672"/>
      <c r="BTR287" s="672"/>
      <c r="BTS287" s="672"/>
      <c r="BTT287" s="672"/>
      <c r="BTU287" s="672"/>
      <c r="BTV287" s="672"/>
      <c r="BTW287" s="672"/>
      <c r="BTX287" s="672"/>
      <c r="BTY287" s="672"/>
      <c r="BTZ287" s="672"/>
      <c r="BUA287" s="672"/>
      <c r="BUB287" s="672"/>
      <c r="BUC287" s="672"/>
      <c r="BUD287" s="672"/>
      <c r="BUE287" s="672"/>
      <c r="BUF287" s="672"/>
      <c r="BUG287" s="672"/>
      <c r="BUH287" s="672"/>
      <c r="BUI287" s="672"/>
      <c r="BUJ287" s="672"/>
      <c r="BUK287" s="672"/>
      <c r="BUL287" s="672"/>
      <c r="BUM287" s="672"/>
      <c r="BUN287" s="672"/>
      <c r="BUO287" s="672"/>
      <c r="BUP287" s="672"/>
      <c r="BUQ287" s="672"/>
      <c r="BUR287" s="672"/>
      <c r="BUS287" s="672"/>
      <c r="BUT287" s="672"/>
      <c r="BUU287" s="672"/>
      <c r="BUV287" s="672"/>
      <c r="BUW287" s="672"/>
      <c r="BUX287" s="672"/>
      <c r="BUY287" s="672"/>
      <c r="BUZ287" s="672"/>
      <c r="BVA287" s="672"/>
      <c r="BVB287" s="672"/>
      <c r="BVC287" s="672"/>
      <c r="BVD287" s="672"/>
      <c r="BVE287" s="672"/>
      <c r="BVF287" s="672"/>
      <c r="BVG287" s="672"/>
      <c r="BVH287" s="672"/>
      <c r="BVI287" s="672"/>
      <c r="BVJ287" s="672"/>
      <c r="BVK287" s="672"/>
      <c r="BVL287" s="672"/>
      <c r="BVM287" s="672"/>
      <c r="BVN287" s="672"/>
      <c r="BVO287" s="672"/>
      <c r="BVP287" s="672"/>
      <c r="BVQ287" s="672"/>
      <c r="BVR287" s="672"/>
      <c r="BVS287" s="672"/>
      <c r="BVT287" s="672"/>
      <c r="BVU287" s="672"/>
      <c r="BVV287" s="672"/>
      <c r="BVW287" s="672"/>
      <c r="BVX287" s="672"/>
      <c r="BVY287" s="672"/>
      <c r="BVZ287" s="672"/>
      <c r="BWA287" s="672"/>
      <c r="BWB287" s="672"/>
      <c r="BWC287" s="672"/>
      <c r="BWD287" s="672"/>
      <c r="BWE287" s="672"/>
      <c r="BWF287" s="672"/>
      <c r="BWG287" s="672"/>
      <c r="BWH287" s="672"/>
      <c r="BWI287" s="672"/>
      <c r="BWJ287" s="672"/>
      <c r="BWK287" s="672"/>
      <c r="BWL287" s="672"/>
      <c r="BWM287" s="672"/>
      <c r="BWN287" s="672"/>
      <c r="BWO287" s="672"/>
      <c r="BWP287" s="672"/>
      <c r="BWQ287" s="672"/>
      <c r="BWR287" s="672"/>
      <c r="BWS287" s="672"/>
      <c r="BWT287" s="672"/>
      <c r="BWU287" s="672"/>
      <c r="BWV287" s="672"/>
      <c r="BWW287" s="672"/>
      <c r="BWX287" s="672"/>
      <c r="BWY287" s="672"/>
      <c r="BWZ287" s="672"/>
      <c r="BXA287" s="672"/>
      <c r="BXB287" s="672"/>
      <c r="BXC287" s="672"/>
      <c r="BXD287" s="672"/>
      <c r="BXE287" s="672"/>
      <c r="BXF287" s="672"/>
      <c r="BXG287" s="672"/>
      <c r="BXH287" s="672"/>
      <c r="BXI287" s="672"/>
      <c r="BXJ287" s="672"/>
      <c r="BXK287" s="672"/>
      <c r="BXL287" s="672"/>
      <c r="BXM287" s="672"/>
      <c r="BXN287" s="672"/>
      <c r="BXO287" s="672"/>
      <c r="BXP287" s="672"/>
      <c r="BXQ287" s="672"/>
      <c r="BXR287" s="672"/>
      <c r="BXS287" s="672"/>
      <c r="BXT287" s="672"/>
      <c r="BXU287" s="672"/>
      <c r="BXV287" s="672"/>
      <c r="BXW287" s="672"/>
      <c r="BXX287" s="672"/>
      <c r="BXY287" s="672"/>
      <c r="BXZ287" s="672"/>
      <c r="BYA287" s="672"/>
      <c r="BYB287" s="672"/>
      <c r="BYC287" s="672"/>
      <c r="BYD287" s="672"/>
      <c r="BYE287" s="672"/>
      <c r="BYF287" s="672"/>
      <c r="BYG287" s="672"/>
      <c r="BYH287" s="672"/>
      <c r="BYI287" s="672"/>
      <c r="BYJ287" s="672"/>
      <c r="BYK287" s="672"/>
      <c r="BYL287" s="672"/>
      <c r="BYM287" s="672"/>
      <c r="BYN287" s="672"/>
      <c r="BYO287" s="672"/>
      <c r="BYP287" s="672"/>
      <c r="BYQ287" s="672"/>
      <c r="BYR287" s="672"/>
      <c r="BYS287" s="672"/>
      <c r="BYT287" s="672"/>
      <c r="BYU287" s="672"/>
      <c r="BYV287" s="672"/>
      <c r="BYW287" s="672"/>
      <c r="BYX287" s="672"/>
      <c r="BYY287" s="672"/>
      <c r="BYZ287" s="672"/>
      <c r="BZA287" s="672"/>
      <c r="BZB287" s="672"/>
      <c r="BZC287" s="672"/>
      <c r="BZD287" s="672"/>
      <c r="BZE287" s="672"/>
      <c r="BZF287" s="672"/>
      <c r="BZG287" s="672"/>
      <c r="BZH287" s="672"/>
      <c r="BZI287" s="672"/>
      <c r="BZJ287" s="672"/>
      <c r="BZK287" s="672"/>
      <c r="BZL287" s="672"/>
      <c r="BZM287" s="672"/>
      <c r="BZN287" s="672"/>
      <c r="BZO287" s="672"/>
      <c r="BZP287" s="672"/>
      <c r="BZQ287" s="672"/>
      <c r="BZR287" s="672"/>
      <c r="BZS287" s="672"/>
      <c r="BZT287" s="672"/>
      <c r="BZU287" s="672"/>
      <c r="BZV287" s="672"/>
      <c r="BZW287" s="672"/>
      <c r="BZX287" s="672"/>
      <c r="BZY287" s="672"/>
      <c r="BZZ287" s="672"/>
      <c r="CAA287" s="672"/>
      <c r="CAB287" s="672"/>
      <c r="CAC287" s="672"/>
      <c r="CAD287" s="672"/>
      <c r="CAE287" s="672"/>
      <c r="CAF287" s="672"/>
      <c r="CAG287" s="672"/>
      <c r="CAH287" s="672"/>
      <c r="CAI287" s="672"/>
      <c r="CAJ287" s="672"/>
      <c r="CAK287" s="672"/>
      <c r="CAL287" s="672"/>
      <c r="CAM287" s="672"/>
      <c r="CAN287" s="672"/>
      <c r="CAO287" s="672"/>
      <c r="CAP287" s="672"/>
      <c r="CAQ287" s="672"/>
      <c r="CAR287" s="672"/>
      <c r="CAS287" s="672"/>
      <c r="CAT287" s="672"/>
      <c r="CAU287" s="672"/>
      <c r="CAV287" s="672"/>
      <c r="CAW287" s="672"/>
      <c r="CAX287" s="672"/>
      <c r="CAY287" s="672"/>
      <c r="CAZ287" s="672"/>
      <c r="CBA287" s="672"/>
      <c r="CBB287" s="672"/>
      <c r="CBC287" s="672"/>
      <c r="CBD287" s="672"/>
      <c r="CBE287" s="672"/>
      <c r="CBF287" s="672"/>
      <c r="CBG287" s="672"/>
      <c r="CBH287" s="672"/>
      <c r="CBI287" s="672"/>
      <c r="CBJ287" s="672"/>
      <c r="CBK287" s="672"/>
      <c r="CBL287" s="672"/>
      <c r="CBM287" s="672"/>
      <c r="CBN287" s="672"/>
      <c r="CBO287" s="672"/>
      <c r="CBP287" s="672"/>
      <c r="CBQ287" s="672"/>
      <c r="CBR287" s="672"/>
      <c r="CBS287" s="672"/>
      <c r="CBT287" s="672"/>
      <c r="CBU287" s="672"/>
      <c r="CBV287" s="672"/>
      <c r="CBW287" s="672"/>
      <c r="CBX287" s="672"/>
      <c r="CBY287" s="672"/>
      <c r="CBZ287" s="672"/>
      <c r="CCA287" s="672"/>
      <c r="CCB287" s="672"/>
      <c r="CCC287" s="672"/>
      <c r="CCD287" s="672"/>
      <c r="CCE287" s="672"/>
      <c r="CCF287" s="672"/>
      <c r="CCG287" s="672"/>
      <c r="CCH287" s="672"/>
      <c r="CCI287" s="672"/>
      <c r="CCJ287" s="672"/>
      <c r="CCK287" s="672"/>
      <c r="CCL287" s="672"/>
      <c r="CCM287" s="672"/>
      <c r="CCN287" s="672"/>
      <c r="CCO287" s="672"/>
      <c r="CCP287" s="672"/>
      <c r="CCQ287" s="672"/>
      <c r="CCR287" s="672"/>
      <c r="CCS287" s="672"/>
      <c r="CCT287" s="672"/>
      <c r="CCU287" s="672"/>
      <c r="CCV287" s="672"/>
      <c r="CCW287" s="672"/>
      <c r="CCX287" s="672"/>
      <c r="CCY287" s="672"/>
      <c r="CCZ287" s="672"/>
      <c r="CDA287" s="672"/>
      <c r="CDB287" s="672"/>
      <c r="CDC287" s="672"/>
      <c r="CDD287" s="672"/>
      <c r="CDE287" s="672"/>
      <c r="CDF287" s="672"/>
      <c r="CDG287" s="672"/>
      <c r="CDH287" s="672"/>
      <c r="CDI287" s="672"/>
      <c r="CDJ287" s="672"/>
      <c r="CDK287" s="672"/>
      <c r="CDL287" s="672"/>
      <c r="CDM287" s="672"/>
      <c r="CDN287" s="672"/>
      <c r="CDO287" s="672"/>
      <c r="CDP287" s="672"/>
      <c r="CDQ287" s="672"/>
      <c r="CDR287" s="672"/>
      <c r="CDS287" s="672"/>
      <c r="CDT287" s="672"/>
      <c r="CDU287" s="672"/>
      <c r="CDV287" s="672"/>
      <c r="CDW287" s="672"/>
      <c r="CDX287" s="672"/>
      <c r="CDY287" s="672"/>
      <c r="CDZ287" s="672"/>
      <c r="CEA287" s="672"/>
      <c r="CEB287" s="672"/>
      <c r="CEC287" s="672"/>
      <c r="CED287" s="672"/>
      <c r="CEE287" s="672"/>
      <c r="CEF287" s="672"/>
      <c r="CEG287" s="672"/>
      <c r="CEH287" s="672"/>
      <c r="CEI287" s="672"/>
      <c r="CEJ287" s="672"/>
      <c r="CEK287" s="672"/>
      <c r="CEL287" s="672"/>
      <c r="CEM287" s="672"/>
      <c r="CEN287" s="672"/>
      <c r="CEO287" s="672"/>
      <c r="CEP287" s="672"/>
      <c r="CEQ287" s="672"/>
      <c r="CER287" s="672"/>
      <c r="CES287" s="672"/>
      <c r="CET287" s="672"/>
      <c r="CEU287" s="672"/>
      <c r="CEV287" s="672"/>
      <c r="CEW287" s="672"/>
      <c r="CEX287" s="672"/>
      <c r="CEY287" s="672"/>
      <c r="CEZ287" s="672"/>
      <c r="CFA287" s="672"/>
      <c r="CFB287" s="672"/>
      <c r="CFC287" s="672"/>
      <c r="CFD287" s="672"/>
      <c r="CFE287" s="672"/>
      <c r="CFF287" s="672"/>
      <c r="CFG287" s="672"/>
      <c r="CFH287" s="672"/>
      <c r="CFI287" s="672"/>
      <c r="CFJ287" s="672"/>
      <c r="CFK287" s="672"/>
      <c r="CFL287" s="672"/>
      <c r="CFM287" s="672"/>
      <c r="CFN287" s="672"/>
      <c r="CFO287" s="672"/>
      <c r="CFP287" s="672"/>
      <c r="CFQ287" s="672"/>
      <c r="CFR287" s="672"/>
      <c r="CFS287" s="672"/>
      <c r="CFT287" s="672"/>
      <c r="CFU287" s="672"/>
      <c r="CFV287" s="672"/>
      <c r="CFW287" s="672"/>
      <c r="CFX287" s="672"/>
      <c r="CFY287" s="672"/>
      <c r="CFZ287" s="672"/>
      <c r="CGA287" s="672"/>
      <c r="CGB287" s="672"/>
      <c r="CGC287" s="672"/>
      <c r="CGD287" s="672"/>
      <c r="CGE287" s="672"/>
      <c r="CGF287" s="672"/>
      <c r="CGG287" s="672"/>
      <c r="CGH287" s="672"/>
      <c r="CGI287" s="672"/>
      <c r="CGJ287" s="672"/>
      <c r="CGK287" s="672"/>
      <c r="CGL287" s="672"/>
      <c r="CGM287" s="672"/>
      <c r="CGN287" s="672"/>
      <c r="CGO287" s="672"/>
      <c r="CGP287" s="672"/>
      <c r="CGQ287" s="672"/>
      <c r="CGR287" s="672"/>
      <c r="CGS287" s="672"/>
      <c r="CGT287" s="672"/>
      <c r="CGU287" s="672"/>
      <c r="CGV287" s="672"/>
      <c r="CGW287" s="672"/>
      <c r="CGX287" s="672"/>
      <c r="CGY287" s="672"/>
      <c r="CGZ287" s="672"/>
      <c r="CHA287" s="672"/>
      <c r="CHB287" s="672"/>
      <c r="CHC287" s="672"/>
      <c r="CHD287" s="672"/>
      <c r="CHE287" s="672"/>
      <c r="CHF287" s="672"/>
      <c r="CHG287" s="672"/>
      <c r="CHH287" s="672"/>
      <c r="CHI287" s="672"/>
      <c r="CHJ287" s="672"/>
      <c r="CHK287" s="672"/>
      <c r="CHL287" s="672"/>
      <c r="CHM287" s="672"/>
      <c r="CHN287" s="672"/>
      <c r="CHO287" s="672"/>
      <c r="CHP287" s="672"/>
      <c r="CHQ287" s="672"/>
      <c r="CHR287" s="672"/>
      <c r="CHS287" s="672"/>
      <c r="CHT287" s="672"/>
      <c r="CHU287" s="672"/>
      <c r="CHV287" s="672"/>
      <c r="CHW287" s="672"/>
      <c r="CHX287" s="672"/>
      <c r="CHY287" s="672"/>
      <c r="CHZ287" s="672"/>
      <c r="CIA287" s="672"/>
      <c r="CIB287" s="672"/>
      <c r="CIC287" s="672"/>
      <c r="CID287" s="672"/>
      <c r="CIE287" s="672"/>
      <c r="CIF287" s="672"/>
      <c r="CIG287" s="672"/>
      <c r="CIH287" s="672"/>
      <c r="CII287" s="672"/>
      <c r="CIJ287" s="672"/>
      <c r="CIK287" s="672"/>
      <c r="CIL287" s="672"/>
      <c r="CIM287" s="672"/>
      <c r="CIN287" s="672"/>
      <c r="CIO287" s="672"/>
      <c r="CIP287" s="672"/>
      <c r="CIQ287" s="672"/>
      <c r="CIR287" s="672"/>
      <c r="CIS287" s="672"/>
      <c r="CIT287" s="672"/>
      <c r="CIU287" s="672"/>
      <c r="CIV287" s="672"/>
      <c r="CIW287" s="672"/>
      <c r="CIX287" s="672"/>
      <c r="CIY287" s="672"/>
      <c r="CIZ287" s="672"/>
      <c r="CJA287" s="672"/>
      <c r="CJB287" s="672"/>
      <c r="CJC287" s="672"/>
      <c r="CJD287" s="672"/>
      <c r="CJE287" s="672"/>
      <c r="CJF287" s="672"/>
      <c r="CJG287" s="672"/>
      <c r="CJH287" s="672"/>
      <c r="CJI287" s="672"/>
      <c r="CJJ287" s="672"/>
      <c r="CJK287" s="672"/>
      <c r="CJL287" s="672"/>
      <c r="CJM287" s="672"/>
      <c r="CJN287" s="672"/>
      <c r="CJO287" s="672"/>
      <c r="CJP287" s="672"/>
      <c r="CJQ287" s="672"/>
      <c r="CJR287" s="672"/>
      <c r="CJS287" s="672"/>
      <c r="CJT287" s="672"/>
      <c r="CJU287" s="672"/>
      <c r="CJV287" s="672"/>
      <c r="CJW287" s="672"/>
      <c r="CJX287" s="672"/>
      <c r="CJY287" s="672"/>
      <c r="CJZ287" s="672"/>
      <c r="CKA287" s="672"/>
      <c r="CKB287" s="672"/>
      <c r="CKC287" s="672"/>
      <c r="CKD287" s="672"/>
      <c r="CKE287" s="672"/>
      <c r="CKF287" s="672"/>
      <c r="CKG287" s="672"/>
      <c r="CKH287" s="672"/>
      <c r="CKI287" s="672"/>
      <c r="CKJ287" s="672"/>
      <c r="CKK287" s="672"/>
      <c r="CKL287" s="672"/>
      <c r="CKM287" s="672"/>
      <c r="CKN287" s="672"/>
      <c r="CKO287" s="672"/>
      <c r="CKP287" s="672"/>
      <c r="CKQ287" s="672"/>
      <c r="CKR287" s="672"/>
      <c r="CKS287" s="672"/>
      <c r="CKT287" s="672"/>
      <c r="CKU287" s="672"/>
      <c r="CKV287" s="672"/>
      <c r="CKW287" s="672"/>
      <c r="CKX287" s="672"/>
      <c r="CKY287" s="672"/>
      <c r="CKZ287" s="672"/>
      <c r="CLA287" s="672"/>
      <c r="CLB287" s="672"/>
      <c r="CLC287" s="672"/>
      <c r="CLD287" s="672"/>
      <c r="CLE287" s="672"/>
      <c r="CLF287" s="672"/>
      <c r="CLG287" s="672"/>
      <c r="CLH287" s="672"/>
      <c r="CLI287" s="672"/>
      <c r="CLJ287" s="672"/>
      <c r="CLK287" s="672"/>
      <c r="CLL287" s="672"/>
      <c r="CLM287" s="672"/>
      <c r="CLN287" s="672"/>
      <c r="CLO287" s="672"/>
      <c r="CLP287" s="672"/>
      <c r="CLQ287" s="672"/>
      <c r="CLR287" s="672"/>
      <c r="CLS287" s="672"/>
      <c r="CLT287" s="672"/>
      <c r="CLU287" s="672"/>
      <c r="CLV287" s="672"/>
      <c r="CLW287" s="672"/>
      <c r="CLX287" s="672"/>
      <c r="CLY287" s="672"/>
      <c r="CLZ287" s="672"/>
      <c r="CMA287" s="672"/>
      <c r="CMB287" s="672"/>
      <c r="CMC287" s="672"/>
      <c r="CMD287" s="672"/>
      <c r="CME287" s="672"/>
      <c r="CMF287" s="672"/>
      <c r="CMG287" s="672"/>
      <c r="CMH287" s="672"/>
      <c r="CMI287" s="672"/>
      <c r="CMJ287" s="672"/>
      <c r="CMK287" s="672"/>
      <c r="CML287" s="672"/>
      <c r="CMM287" s="672"/>
      <c r="CMN287" s="672"/>
      <c r="CMO287" s="672"/>
      <c r="CMP287" s="672"/>
      <c r="CMQ287" s="672"/>
      <c r="CMR287" s="672"/>
      <c r="CMS287" s="672"/>
      <c r="CMT287" s="672"/>
      <c r="CMU287" s="672"/>
      <c r="CMV287" s="672"/>
      <c r="CMW287" s="672"/>
      <c r="CMX287" s="672"/>
      <c r="CMY287" s="672"/>
      <c r="CMZ287" s="672"/>
      <c r="CNA287" s="672"/>
      <c r="CNB287" s="672"/>
      <c r="CNC287" s="672"/>
      <c r="CND287" s="672"/>
      <c r="CNE287" s="672"/>
      <c r="CNF287" s="672"/>
      <c r="CNG287" s="672"/>
      <c r="CNH287" s="672"/>
      <c r="CNI287" s="672"/>
      <c r="CNJ287" s="672"/>
      <c r="CNK287" s="672"/>
      <c r="CNL287" s="672"/>
      <c r="CNM287" s="672"/>
      <c r="CNN287" s="672"/>
      <c r="CNO287" s="672"/>
      <c r="CNP287" s="672"/>
      <c r="CNQ287" s="672"/>
      <c r="CNR287" s="672"/>
      <c r="CNS287" s="672"/>
      <c r="CNT287" s="672"/>
      <c r="CNU287" s="672"/>
      <c r="CNV287" s="672"/>
      <c r="CNW287" s="672"/>
      <c r="CNX287" s="672"/>
    </row>
    <row r="288" spans="1:2416" s="677" customFormat="1" ht="54" customHeight="1" outlineLevel="1" thickTop="1" thickBot="1" x14ac:dyDescent="0.3">
      <c r="A288" s="386"/>
      <c r="B288" s="678" t="s">
        <v>1124</v>
      </c>
      <c r="C288" s="622" t="s">
        <v>1362</v>
      </c>
      <c r="D288" s="913" t="s">
        <v>1949</v>
      </c>
      <c r="E288" s="913"/>
      <c r="F288" s="913"/>
      <c r="G288" s="913"/>
      <c r="H288" s="913"/>
      <c r="I288" s="913"/>
      <c r="J288" s="913"/>
      <c r="K288" s="913"/>
      <c r="L288" s="913"/>
      <c r="M288" s="913"/>
      <c r="N288" s="649"/>
      <c r="O288" s="650"/>
      <c r="P288" s="650"/>
      <c r="Q288" s="650"/>
      <c r="R288" s="650"/>
      <c r="S288" s="658"/>
      <c r="T288" s="651"/>
      <c r="U288" s="660"/>
      <c r="V288" s="661"/>
      <c r="W288" s="676"/>
      <c r="X288" s="386"/>
      <c r="Y288" s="386"/>
      <c r="Z288" s="386"/>
      <c r="AA288" s="386"/>
      <c r="AB288" s="386"/>
      <c r="AC288" s="386"/>
      <c r="AD288" s="386"/>
      <c r="AE288" s="386"/>
      <c r="AF288" s="386"/>
      <c r="AG288" s="386"/>
      <c r="AH288" s="386"/>
      <c r="AI288" s="386"/>
      <c r="AJ288" s="386"/>
      <c r="AK288" s="386"/>
      <c r="AL288" s="386"/>
      <c r="AM288" s="386"/>
      <c r="AN288" s="386"/>
      <c r="AO288" s="386"/>
      <c r="AP288" s="386"/>
      <c r="AQ288" s="386"/>
      <c r="AR288" s="386"/>
    </row>
    <row r="289" spans="1:2416" s="677" customFormat="1" ht="46.5" customHeight="1" outlineLevel="1" thickTop="1" thickBot="1" x14ac:dyDescent="0.3">
      <c r="A289" s="386"/>
      <c r="B289" s="678" t="s">
        <v>974</v>
      </c>
      <c r="C289" s="622" t="s">
        <v>1063</v>
      </c>
      <c r="D289" s="891" t="s">
        <v>1371</v>
      </c>
      <c r="E289" s="892"/>
      <c r="F289" s="892"/>
      <c r="G289" s="893"/>
      <c r="H289" s="893"/>
      <c r="I289" s="892"/>
      <c r="J289" s="646" t="s">
        <v>1255</v>
      </c>
      <c r="K289" s="936" t="s">
        <v>1008</v>
      </c>
      <c r="L289" s="937"/>
      <c r="M289" s="627" t="s">
        <v>1680</v>
      </c>
      <c r="N289" s="649"/>
      <c r="O289" s="650">
        <v>1</v>
      </c>
      <c r="P289" s="650">
        <v>1</v>
      </c>
      <c r="Q289" s="650">
        <v>1</v>
      </c>
      <c r="R289" s="650">
        <v>1</v>
      </c>
      <c r="S289" s="649">
        <v>1</v>
      </c>
      <c r="T289" s="651" t="s">
        <v>32</v>
      </c>
      <c r="U289" s="660"/>
      <c r="V289" s="661"/>
      <c r="W289" s="676"/>
      <c r="X289" s="386"/>
      <c r="Y289" s="386"/>
      <c r="Z289" s="386"/>
      <c r="AA289" s="386"/>
      <c r="AB289" s="386"/>
      <c r="AC289" s="386"/>
      <c r="AD289" s="386"/>
      <c r="AE289" s="386"/>
      <c r="AF289" s="386"/>
      <c r="AG289" s="386"/>
      <c r="AH289" s="386"/>
      <c r="AI289" s="386"/>
      <c r="AJ289" s="386"/>
      <c r="AK289" s="386"/>
      <c r="AL289" s="386"/>
      <c r="AM289" s="386"/>
      <c r="AN289" s="386"/>
      <c r="AO289" s="386"/>
      <c r="AP289" s="386"/>
      <c r="AQ289" s="386"/>
      <c r="AR289" s="386"/>
    </row>
    <row r="290" spans="1:2416" s="681" customFormat="1" ht="54" customHeight="1" outlineLevel="2" thickTop="1" thickBot="1" x14ac:dyDescent="0.3">
      <c r="A290" s="386"/>
      <c r="B290" s="680" t="s">
        <v>1065</v>
      </c>
      <c r="C290" s="453" t="s">
        <v>819</v>
      </c>
      <c r="D290" s="862" t="s">
        <v>1071</v>
      </c>
      <c r="E290" s="863"/>
      <c r="F290" s="679" t="s">
        <v>1007</v>
      </c>
      <c r="G290" s="864" t="s">
        <v>1529</v>
      </c>
      <c r="H290" s="865"/>
      <c r="I290" s="914" t="s">
        <v>1681</v>
      </c>
      <c r="J290" s="915"/>
      <c r="K290" s="915"/>
      <c r="L290" s="916"/>
      <c r="M290" s="603" t="s">
        <v>994</v>
      </c>
      <c r="N290" s="652" t="s">
        <v>128</v>
      </c>
      <c r="O290" s="653">
        <v>1</v>
      </c>
      <c r="P290" s="653">
        <v>1</v>
      </c>
      <c r="Q290" s="653">
        <v>1</v>
      </c>
      <c r="R290" s="653">
        <v>1</v>
      </c>
      <c r="S290" s="652">
        <f>SUM(O290:R290)</f>
        <v>4</v>
      </c>
      <c r="T290" s="752" t="s">
        <v>32</v>
      </c>
      <c r="U290" s="664"/>
      <c r="V290" s="665"/>
      <c r="W290" s="684"/>
      <c r="X290" s="386"/>
      <c r="Y290" s="386"/>
      <c r="Z290" s="386"/>
      <c r="AA290" s="386"/>
      <c r="AB290" s="386"/>
      <c r="AC290" s="386"/>
      <c r="AD290" s="386"/>
      <c r="AE290" s="386"/>
      <c r="AF290" s="386"/>
      <c r="AG290" s="386"/>
      <c r="AH290" s="386"/>
      <c r="AI290" s="386"/>
      <c r="AJ290" s="386"/>
      <c r="AK290" s="386"/>
      <c r="AL290" s="386"/>
      <c r="AM290" s="685"/>
      <c r="AO290" s="682"/>
      <c r="AP290" s="682"/>
      <c r="AQ290" s="682"/>
      <c r="AR290" s="682"/>
      <c r="AS290" s="682"/>
    </row>
    <row r="291" spans="1:2416" s="681" customFormat="1" ht="35.25" customHeight="1" outlineLevel="3" thickTop="1" thickBot="1" x14ac:dyDescent="0.3">
      <c r="A291" s="386"/>
      <c r="B291" s="460" t="s">
        <v>990</v>
      </c>
      <c r="C291" s="637" t="s">
        <v>589</v>
      </c>
      <c r="D291" s="875" t="s">
        <v>1196</v>
      </c>
      <c r="E291" s="876"/>
      <c r="F291" s="876"/>
      <c r="G291" s="876"/>
      <c r="H291" s="876"/>
      <c r="I291" s="876"/>
      <c r="J291" s="876"/>
      <c r="K291" s="876"/>
      <c r="L291" s="877"/>
      <c r="M291" s="602" t="s">
        <v>994</v>
      </c>
      <c r="N291" s="654" t="s">
        <v>128</v>
      </c>
      <c r="O291" s="655">
        <v>1</v>
      </c>
      <c r="P291" s="655">
        <v>1</v>
      </c>
      <c r="Q291" s="655">
        <v>1</v>
      </c>
      <c r="R291" s="655">
        <v>1</v>
      </c>
      <c r="S291" s="656">
        <f>SUM(N291:R291)</f>
        <v>4</v>
      </c>
      <c r="T291" s="657" t="s">
        <v>32</v>
      </c>
      <c r="U291" s="662"/>
      <c r="V291" s="663"/>
      <c r="W291" s="686"/>
      <c r="X291" s="386"/>
      <c r="Y291" s="386"/>
      <c r="Z291" s="386"/>
      <c r="AA291" s="386"/>
      <c r="AB291" s="386"/>
      <c r="AC291" s="386"/>
      <c r="AD291" s="386"/>
      <c r="AE291" s="386"/>
      <c r="AF291" s="386"/>
      <c r="AG291" s="386"/>
      <c r="AH291" s="386"/>
      <c r="AI291" s="386"/>
      <c r="AJ291" s="682"/>
      <c r="AK291" s="682"/>
      <c r="AL291" s="682"/>
      <c r="AM291" s="683"/>
      <c r="AO291" s="687"/>
      <c r="AP291" s="688"/>
      <c r="AQ291" s="688"/>
      <c r="AR291" s="688"/>
      <c r="AS291" s="688"/>
    </row>
    <row r="292" spans="1:2416" s="681" customFormat="1" ht="35.25" customHeight="1" outlineLevel="3" thickTop="1" thickBot="1" x14ac:dyDescent="0.3">
      <c r="A292" s="386"/>
      <c r="B292" s="460" t="s">
        <v>990</v>
      </c>
      <c r="C292" s="637" t="s">
        <v>178</v>
      </c>
      <c r="D292" s="1066" t="s">
        <v>1197</v>
      </c>
      <c r="E292" s="1067"/>
      <c r="F292" s="1067"/>
      <c r="G292" s="1067"/>
      <c r="H292" s="1067"/>
      <c r="I292" s="1067"/>
      <c r="J292" s="1067"/>
      <c r="K292" s="1067"/>
      <c r="L292" s="1068"/>
      <c r="M292" s="602" t="s">
        <v>994</v>
      </c>
      <c r="N292" s="654" t="s">
        <v>128</v>
      </c>
      <c r="O292" s="655">
        <v>1</v>
      </c>
      <c r="P292" s="655">
        <v>1</v>
      </c>
      <c r="Q292" s="655">
        <v>1</v>
      </c>
      <c r="R292" s="655">
        <v>1</v>
      </c>
      <c r="S292" s="656">
        <f>SUM(N292:R292)</f>
        <v>4</v>
      </c>
      <c r="T292" s="657" t="s">
        <v>32</v>
      </c>
      <c r="U292" s="662"/>
      <c r="V292" s="663"/>
      <c r="W292" s="686"/>
      <c r="X292" s="386"/>
      <c r="Y292" s="386"/>
      <c r="Z292" s="386"/>
      <c r="AA292" s="386"/>
      <c r="AB292" s="386"/>
      <c r="AC292" s="386"/>
      <c r="AD292" s="386"/>
      <c r="AE292" s="386"/>
      <c r="AF292" s="386"/>
      <c r="AG292" s="386"/>
      <c r="AH292" s="386"/>
      <c r="AI292" s="386"/>
      <c r="AJ292" s="682"/>
      <c r="AK292" s="682"/>
      <c r="AL292" s="682"/>
      <c r="AM292" s="683"/>
      <c r="AO292" s="687"/>
      <c r="AP292" s="688"/>
      <c r="AQ292" s="688"/>
      <c r="AR292" s="688"/>
      <c r="AS292" s="688"/>
    </row>
    <row r="293" spans="1:2416" s="681" customFormat="1" ht="35.25" customHeight="1" outlineLevel="3" thickTop="1" thickBot="1" x14ac:dyDescent="0.3">
      <c r="A293" s="386"/>
      <c r="B293" s="460" t="s">
        <v>990</v>
      </c>
      <c r="C293" s="637" t="s">
        <v>1977</v>
      </c>
      <c r="D293" s="899" t="s">
        <v>1979</v>
      </c>
      <c r="E293" s="900"/>
      <c r="F293" s="900"/>
      <c r="G293" s="900"/>
      <c r="H293" s="900"/>
      <c r="I293" s="900"/>
      <c r="J293" s="900"/>
      <c r="K293" s="900"/>
      <c r="L293" s="901"/>
      <c r="M293" s="602" t="s">
        <v>427</v>
      </c>
      <c r="N293" s="654" t="s">
        <v>128</v>
      </c>
      <c r="O293" s="655"/>
      <c r="P293" s="655">
        <v>1</v>
      </c>
      <c r="Q293" s="655">
        <v>1</v>
      </c>
      <c r="R293" s="655">
        <v>1</v>
      </c>
      <c r="S293" s="656">
        <v>3</v>
      </c>
      <c r="T293" s="657" t="s">
        <v>32</v>
      </c>
      <c r="U293" s="662"/>
      <c r="V293" s="663"/>
      <c r="W293" s="686"/>
      <c r="X293" s="386"/>
      <c r="Y293" s="386"/>
      <c r="Z293" s="386"/>
      <c r="AA293" s="386"/>
      <c r="AB293" s="386"/>
      <c r="AC293" s="386"/>
      <c r="AD293" s="386"/>
      <c r="AE293" s="386"/>
      <c r="AF293" s="386"/>
      <c r="AG293" s="386"/>
      <c r="AH293" s="386"/>
      <c r="AI293" s="386"/>
      <c r="AJ293" s="682"/>
      <c r="AK293" s="682"/>
      <c r="AL293" s="682"/>
      <c r="AM293" s="683"/>
      <c r="AO293" s="687"/>
      <c r="AP293" s="688"/>
      <c r="AQ293" s="688"/>
      <c r="AR293" s="688"/>
      <c r="AS293" s="688"/>
    </row>
    <row r="294" spans="1:2416" s="681" customFormat="1" ht="35.25" customHeight="1" outlineLevel="3" thickTop="1" thickBot="1" x14ac:dyDescent="0.3">
      <c r="A294" s="386"/>
      <c r="B294" s="460" t="s">
        <v>990</v>
      </c>
      <c r="C294" s="637" t="s">
        <v>1978</v>
      </c>
      <c r="D294" s="899" t="s">
        <v>1980</v>
      </c>
      <c r="E294" s="900"/>
      <c r="F294" s="900"/>
      <c r="G294" s="900"/>
      <c r="H294" s="900"/>
      <c r="I294" s="900"/>
      <c r="J294" s="900"/>
      <c r="K294" s="900"/>
      <c r="L294" s="901"/>
      <c r="M294" s="602" t="s">
        <v>427</v>
      </c>
      <c r="N294" s="654" t="s">
        <v>128</v>
      </c>
      <c r="O294" s="655"/>
      <c r="P294" s="655">
        <v>100</v>
      </c>
      <c r="Q294" s="655">
        <v>100</v>
      </c>
      <c r="R294" s="655">
        <v>100</v>
      </c>
      <c r="S294" s="656">
        <v>100</v>
      </c>
      <c r="T294" s="657" t="s">
        <v>1101</v>
      </c>
      <c r="U294" s="662"/>
      <c r="V294" s="663"/>
      <c r="W294" s="686"/>
      <c r="X294" s="386"/>
      <c r="Y294" s="386"/>
      <c r="Z294" s="386"/>
      <c r="AA294" s="386"/>
      <c r="AB294" s="386"/>
      <c r="AC294" s="386"/>
      <c r="AD294" s="386"/>
      <c r="AE294" s="386"/>
      <c r="AF294" s="386"/>
      <c r="AG294" s="386"/>
      <c r="AH294" s="386"/>
      <c r="AI294" s="386"/>
      <c r="AJ294" s="682"/>
      <c r="AK294" s="682"/>
      <c r="AL294" s="682"/>
      <c r="AM294" s="683"/>
      <c r="AO294" s="687"/>
      <c r="AP294" s="688"/>
      <c r="AQ294" s="688"/>
      <c r="AR294" s="688"/>
      <c r="AS294" s="688"/>
    </row>
    <row r="295" spans="1:2416" s="673" customFormat="1" ht="66" customHeight="1" thickTop="1" thickBot="1" x14ac:dyDescent="0.3">
      <c r="A295" s="386"/>
      <c r="B295" s="674" t="s">
        <v>1205</v>
      </c>
      <c r="C295" s="675" t="s">
        <v>1075</v>
      </c>
      <c r="D295" s="929" t="s">
        <v>965</v>
      </c>
      <c r="E295" s="929"/>
      <c r="F295" s="929"/>
      <c r="G295" s="929"/>
      <c r="H295" s="929"/>
      <c r="I295" s="929"/>
      <c r="J295" s="929"/>
      <c r="K295" s="929"/>
      <c r="L295" s="929"/>
      <c r="M295" s="929"/>
      <c r="N295" s="669"/>
      <c r="O295" s="669"/>
      <c r="P295" s="669"/>
      <c r="Q295" s="668"/>
      <c r="R295" s="669"/>
      <c r="S295" s="669"/>
      <c r="T295" s="669"/>
      <c r="U295" s="668"/>
      <c r="V295" s="669"/>
      <c r="W295" s="669"/>
      <c r="X295" s="386"/>
      <c r="Y295" s="386"/>
      <c r="Z295" s="386"/>
      <c r="AA295" s="386"/>
      <c r="AB295" s="386"/>
      <c r="AC295" s="386"/>
      <c r="AD295" s="386"/>
      <c r="AE295" s="386"/>
      <c r="AF295" s="671"/>
      <c r="AG295" s="671"/>
      <c r="AH295" s="671"/>
      <c r="AI295" s="671"/>
      <c r="AJ295" s="671"/>
      <c r="AK295" s="671"/>
      <c r="AL295" s="671"/>
      <c r="AM295" s="671"/>
      <c r="AN295" s="671"/>
      <c r="AO295" s="671"/>
      <c r="AP295" s="671"/>
      <c r="AQ295" s="671"/>
      <c r="AR295" s="671"/>
      <c r="AS295" s="671"/>
      <c r="AT295" s="671"/>
      <c r="AU295" s="671"/>
      <c r="AV295" s="671"/>
      <c r="AW295" s="671"/>
      <c r="AX295" s="671"/>
      <c r="AY295" s="671"/>
      <c r="AZ295" s="671"/>
      <c r="BA295" s="671"/>
      <c r="BB295" s="671"/>
      <c r="BC295" s="671"/>
      <c r="BD295" s="671"/>
      <c r="BE295" s="671"/>
      <c r="BF295" s="671"/>
      <c r="BG295" s="671"/>
      <c r="BH295" s="671"/>
      <c r="BI295" s="671"/>
      <c r="BJ295" s="671"/>
      <c r="BK295" s="671"/>
      <c r="BL295" s="671"/>
      <c r="BM295" s="671"/>
      <c r="BN295" s="671"/>
      <c r="BO295" s="671"/>
      <c r="BP295" s="671"/>
      <c r="BQ295" s="671"/>
      <c r="BR295" s="671"/>
      <c r="BS295" s="671"/>
      <c r="BT295" s="671"/>
      <c r="BU295" s="671"/>
      <c r="BV295" s="671"/>
      <c r="BW295" s="671"/>
      <c r="BX295" s="671"/>
      <c r="BY295" s="671"/>
      <c r="BZ295" s="671"/>
      <c r="CA295" s="671"/>
      <c r="CB295" s="671"/>
      <c r="CC295" s="671"/>
      <c r="CD295" s="671"/>
      <c r="CE295" s="671"/>
      <c r="CF295" s="671"/>
      <c r="CG295" s="671"/>
      <c r="CH295" s="671"/>
      <c r="CI295" s="672"/>
      <c r="CJ295" s="672"/>
      <c r="CK295" s="672"/>
      <c r="CL295" s="672"/>
      <c r="CM295" s="672"/>
      <c r="CN295" s="672"/>
      <c r="CO295" s="672"/>
      <c r="CP295" s="672"/>
      <c r="CQ295" s="672"/>
      <c r="CR295" s="672"/>
      <c r="CS295" s="672"/>
      <c r="CT295" s="672"/>
      <c r="CU295" s="672"/>
      <c r="CV295" s="672"/>
      <c r="CW295" s="672"/>
      <c r="CX295" s="672"/>
      <c r="CY295" s="672"/>
      <c r="CZ295" s="672"/>
      <c r="DA295" s="672"/>
      <c r="DB295" s="672"/>
      <c r="DC295" s="672"/>
      <c r="DD295" s="672"/>
      <c r="DE295" s="672"/>
      <c r="DF295" s="672"/>
      <c r="DG295" s="672"/>
      <c r="DH295" s="672"/>
      <c r="DI295" s="672"/>
      <c r="DJ295" s="672"/>
      <c r="DK295" s="672"/>
      <c r="DL295" s="672"/>
      <c r="DM295" s="672"/>
      <c r="DN295" s="672"/>
      <c r="DO295" s="672"/>
      <c r="DP295" s="672"/>
      <c r="DQ295" s="672"/>
      <c r="DR295" s="672"/>
      <c r="DS295" s="672"/>
      <c r="DT295" s="672"/>
      <c r="DU295" s="672"/>
      <c r="DV295" s="672"/>
      <c r="DW295" s="672"/>
      <c r="DX295" s="672"/>
      <c r="DY295" s="672"/>
      <c r="DZ295" s="672"/>
      <c r="EA295" s="672"/>
      <c r="EB295" s="672"/>
      <c r="EC295" s="672"/>
      <c r="ED295" s="672"/>
      <c r="EE295" s="672"/>
      <c r="EF295" s="672"/>
      <c r="EG295" s="672"/>
      <c r="EH295" s="672"/>
      <c r="EI295" s="672"/>
      <c r="EJ295" s="672"/>
      <c r="EK295" s="672"/>
      <c r="EL295" s="672"/>
      <c r="EM295" s="672"/>
      <c r="EN295" s="672"/>
      <c r="EO295" s="672"/>
      <c r="EP295" s="672"/>
      <c r="EQ295" s="672"/>
      <c r="ER295" s="672"/>
      <c r="ES295" s="672"/>
      <c r="ET295" s="672"/>
      <c r="EU295" s="672"/>
      <c r="EV295" s="672"/>
      <c r="EW295" s="672"/>
      <c r="EX295" s="672"/>
      <c r="EY295" s="672"/>
      <c r="EZ295" s="672"/>
      <c r="FA295" s="672"/>
      <c r="FB295" s="672"/>
      <c r="FC295" s="672"/>
      <c r="FD295" s="672"/>
      <c r="FE295" s="672"/>
      <c r="FF295" s="672"/>
      <c r="FG295" s="672"/>
      <c r="FH295" s="672"/>
      <c r="FI295" s="672"/>
      <c r="FJ295" s="672"/>
      <c r="FK295" s="672"/>
      <c r="FL295" s="672"/>
      <c r="FM295" s="672"/>
      <c r="FN295" s="672"/>
      <c r="FO295" s="672"/>
      <c r="FP295" s="672"/>
      <c r="FQ295" s="672"/>
      <c r="FR295" s="672"/>
      <c r="FS295" s="672"/>
      <c r="FT295" s="672"/>
      <c r="FU295" s="672"/>
      <c r="FV295" s="672"/>
      <c r="FW295" s="672"/>
      <c r="FX295" s="672"/>
      <c r="FY295" s="672"/>
      <c r="FZ295" s="672"/>
      <c r="GA295" s="672"/>
      <c r="GB295" s="672"/>
      <c r="GC295" s="672"/>
      <c r="GD295" s="672"/>
      <c r="GE295" s="672"/>
      <c r="GF295" s="672"/>
      <c r="GG295" s="672"/>
      <c r="GH295" s="672"/>
      <c r="GI295" s="672"/>
      <c r="GJ295" s="672"/>
      <c r="GK295" s="672"/>
      <c r="GL295" s="672"/>
      <c r="GM295" s="672"/>
      <c r="GN295" s="672"/>
      <c r="GO295" s="672"/>
      <c r="GP295" s="672"/>
      <c r="GQ295" s="672"/>
      <c r="GR295" s="672"/>
      <c r="GS295" s="672"/>
      <c r="GT295" s="672"/>
      <c r="GU295" s="672"/>
      <c r="GV295" s="672"/>
      <c r="GW295" s="672"/>
      <c r="GX295" s="672"/>
      <c r="GY295" s="672"/>
      <c r="GZ295" s="672"/>
      <c r="HA295" s="672"/>
      <c r="HB295" s="672"/>
      <c r="HC295" s="672"/>
      <c r="HD295" s="672"/>
      <c r="HE295" s="672"/>
      <c r="HF295" s="672"/>
      <c r="HG295" s="672"/>
      <c r="HH295" s="672"/>
      <c r="HI295" s="672"/>
      <c r="HJ295" s="672"/>
      <c r="HK295" s="672"/>
      <c r="HL295" s="672"/>
      <c r="HM295" s="672"/>
      <c r="HN295" s="672"/>
      <c r="HO295" s="672"/>
      <c r="HP295" s="672"/>
      <c r="HQ295" s="672"/>
      <c r="HR295" s="672"/>
      <c r="HS295" s="672"/>
      <c r="HT295" s="672"/>
      <c r="HU295" s="672"/>
      <c r="HV295" s="672"/>
      <c r="HW295" s="672"/>
      <c r="HX295" s="672"/>
      <c r="HY295" s="672"/>
      <c r="HZ295" s="672"/>
      <c r="IA295" s="672"/>
      <c r="IB295" s="672"/>
      <c r="IC295" s="672"/>
      <c r="ID295" s="672"/>
      <c r="IE295" s="672"/>
      <c r="IF295" s="672"/>
      <c r="IG295" s="672"/>
      <c r="IH295" s="672"/>
      <c r="II295" s="672"/>
      <c r="IJ295" s="672"/>
      <c r="IK295" s="672"/>
      <c r="IL295" s="672"/>
      <c r="IM295" s="672"/>
      <c r="IN295" s="672"/>
      <c r="IO295" s="672"/>
      <c r="IP295" s="672"/>
      <c r="IQ295" s="672"/>
      <c r="IR295" s="672"/>
      <c r="IS295" s="672"/>
      <c r="IT295" s="672"/>
      <c r="IU295" s="672"/>
      <c r="IV295" s="672"/>
      <c r="IW295" s="672"/>
      <c r="IX295" s="672"/>
      <c r="IY295" s="672"/>
      <c r="IZ295" s="672"/>
      <c r="JA295" s="672"/>
      <c r="JB295" s="672"/>
      <c r="JC295" s="672"/>
      <c r="JD295" s="672"/>
      <c r="JE295" s="672"/>
      <c r="JF295" s="672"/>
      <c r="JG295" s="672"/>
      <c r="JH295" s="672"/>
      <c r="JI295" s="672"/>
      <c r="JJ295" s="672"/>
      <c r="JK295" s="672"/>
      <c r="JL295" s="672"/>
      <c r="JM295" s="672"/>
      <c r="JN295" s="672"/>
      <c r="JO295" s="672"/>
      <c r="JP295" s="672"/>
      <c r="JQ295" s="672"/>
      <c r="JR295" s="672"/>
      <c r="JS295" s="672"/>
      <c r="JT295" s="672"/>
      <c r="JU295" s="672"/>
      <c r="JV295" s="672"/>
      <c r="JW295" s="672"/>
      <c r="JX295" s="672"/>
      <c r="JY295" s="672"/>
      <c r="JZ295" s="672"/>
      <c r="KA295" s="672"/>
      <c r="KB295" s="672"/>
      <c r="KC295" s="672"/>
      <c r="KD295" s="672"/>
      <c r="KE295" s="672"/>
      <c r="KF295" s="672"/>
      <c r="KG295" s="672"/>
      <c r="KH295" s="672"/>
      <c r="KI295" s="672"/>
      <c r="KJ295" s="672"/>
      <c r="KK295" s="672"/>
      <c r="KL295" s="672"/>
      <c r="KM295" s="672"/>
      <c r="KN295" s="672"/>
      <c r="KO295" s="672"/>
      <c r="KP295" s="672"/>
      <c r="KQ295" s="672"/>
      <c r="KR295" s="672"/>
      <c r="KS295" s="672"/>
      <c r="KT295" s="672"/>
      <c r="KU295" s="672"/>
      <c r="KV295" s="672"/>
      <c r="KW295" s="672"/>
      <c r="KX295" s="672"/>
      <c r="KY295" s="672"/>
      <c r="KZ295" s="672"/>
      <c r="LA295" s="672"/>
      <c r="LB295" s="672"/>
      <c r="LC295" s="672"/>
      <c r="LD295" s="672"/>
      <c r="LE295" s="672"/>
      <c r="LF295" s="672"/>
      <c r="LG295" s="672"/>
      <c r="LH295" s="672"/>
      <c r="LI295" s="672"/>
      <c r="LJ295" s="672"/>
      <c r="LK295" s="672"/>
      <c r="LL295" s="672"/>
      <c r="LM295" s="672"/>
      <c r="LN295" s="672"/>
      <c r="LO295" s="672"/>
      <c r="LP295" s="672"/>
      <c r="LQ295" s="672"/>
      <c r="LR295" s="672"/>
      <c r="LS295" s="672"/>
      <c r="LT295" s="672"/>
      <c r="LU295" s="672"/>
      <c r="LV295" s="672"/>
      <c r="LW295" s="672"/>
      <c r="LX295" s="672"/>
      <c r="LY295" s="672"/>
      <c r="LZ295" s="672"/>
      <c r="MA295" s="672"/>
      <c r="MB295" s="672"/>
      <c r="MC295" s="672"/>
      <c r="MD295" s="672"/>
      <c r="ME295" s="672"/>
      <c r="MF295" s="672"/>
      <c r="MG295" s="672"/>
      <c r="MH295" s="672"/>
      <c r="MI295" s="672"/>
      <c r="MJ295" s="672"/>
      <c r="MK295" s="672"/>
      <c r="ML295" s="672"/>
      <c r="MM295" s="672"/>
      <c r="MN295" s="672"/>
      <c r="MO295" s="672"/>
      <c r="MP295" s="672"/>
      <c r="MQ295" s="672"/>
      <c r="MR295" s="672"/>
      <c r="MS295" s="672"/>
      <c r="MT295" s="672"/>
      <c r="MU295" s="672"/>
      <c r="MV295" s="672"/>
      <c r="MW295" s="672"/>
      <c r="MX295" s="672"/>
      <c r="MY295" s="672"/>
      <c r="MZ295" s="672"/>
      <c r="NA295" s="672"/>
      <c r="NB295" s="672"/>
      <c r="NC295" s="672"/>
      <c r="ND295" s="672"/>
      <c r="NE295" s="672"/>
      <c r="NF295" s="672"/>
      <c r="NG295" s="672"/>
      <c r="NH295" s="672"/>
      <c r="NI295" s="672"/>
      <c r="NJ295" s="672"/>
      <c r="NK295" s="672"/>
      <c r="NL295" s="672"/>
      <c r="NM295" s="672"/>
      <c r="NN295" s="672"/>
      <c r="NO295" s="672"/>
      <c r="NP295" s="672"/>
      <c r="NQ295" s="672"/>
      <c r="NR295" s="672"/>
      <c r="NS295" s="672"/>
      <c r="NT295" s="672"/>
      <c r="NU295" s="672"/>
      <c r="NV295" s="672"/>
      <c r="NW295" s="672"/>
      <c r="NX295" s="672"/>
      <c r="NY295" s="672"/>
      <c r="NZ295" s="672"/>
      <c r="OA295" s="672"/>
      <c r="OB295" s="672"/>
      <c r="OC295" s="672"/>
      <c r="OD295" s="672"/>
      <c r="OE295" s="672"/>
      <c r="OF295" s="672"/>
      <c r="OG295" s="672"/>
      <c r="OH295" s="672"/>
      <c r="OI295" s="672"/>
      <c r="OJ295" s="672"/>
      <c r="OK295" s="672"/>
      <c r="OL295" s="672"/>
      <c r="OM295" s="672"/>
      <c r="ON295" s="672"/>
      <c r="OO295" s="672"/>
      <c r="OP295" s="672"/>
      <c r="OQ295" s="672"/>
      <c r="OR295" s="672"/>
      <c r="OS295" s="672"/>
      <c r="OT295" s="672"/>
      <c r="OU295" s="672"/>
      <c r="OV295" s="672"/>
      <c r="OW295" s="672"/>
      <c r="OX295" s="672"/>
      <c r="OY295" s="672"/>
      <c r="OZ295" s="672"/>
      <c r="PA295" s="672"/>
      <c r="PB295" s="672"/>
      <c r="PC295" s="672"/>
      <c r="PD295" s="672"/>
      <c r="PE295" s="672"/>
      <c r="PF295" s="672"/>
      <c r="PG295" s="672"/>
      <c r="PH295" s="672"/>
      <c r="PI295" s="672"/>
      <c r="PJ295" s="672"/>
      <c r="PK295" s="672"/>
      <c r="PL295" s="672"/>
      <c r="PM295" s="672"/>
      <c r="PN295" s="672"/>
      <c r="PO295" s="672"/>
      <c r="PP295" s="672"/>
      <c r="PQ295" s="672"/>
      <c r="PR295" s="672"/>
      <c r="PS295" s="672"/>
      <c r="PT295" s="672"/>
      <c r="PU295" s="672"/>
      <c r="PV295" s="672"/>
      <c r="PW295" s="672"/>
      <c r="PX295" s="672"/>
      <c r="PY295" s="672"/>
      <c r="PZ295" s="672"/>
      <c r="QA295" s="672"/>
      <c r="QB295" s="672"/>
      <c r="QC295" s="672"/>
      <c r="QD295" s="672"/>
      <c r="QE295" s="672"/>
      <c r="QF295" s="672"/>
      <c r="QG295" s="672"/>
      <c r="QH295" s="672"/>
      <c r="QI295" s="672"/>
      <c r="QJ295" s="672"/>
      <c r="QK295" s="672"/>
      <c r="QL295" s="672"/>
      <c r="QM295" s="672"/>
      <c r="QN295" s="672"/>
      <c r="QO295" s="672"/>
      <c r="QP295" s="672"/>
      <c r="QQ295" s="672"/>
      <c r="QR295" s="672"/>
      <c r="QS295" s="672"/>
      <c r="QT295" s="672"/>
      <c r="QU295" s="672"/>
      <c r="QV295" s="672"/>
      <c r="QW295" s="672"/>
      <c r="QX295" s="672"/>
      <c r="QY295" s="672"/>
      <c r="QZ295" s="672"/>
      <c r="RA295" s="672"/>
      <c r="RB295" s="672"/>
      <c r="RC295" s="672"/>
      <c r="RD295" s="672"/>
      <c r="RE295" s="672"/>
      <c r="RF295" s="672"/>
      <c r="RG295" s="672"/>
      <c r="RH295" s="672"/>
      <c r="RI295" s="672"/>
      <c r="RJ295" s="672"/>
      <c r="RK295" s="672"/>
      <c r="RL295" s="672"/>
      <c r="RM295" s="672"/>
      <c r="RN295" s="672"/>
      <c r="RO295" s="672"/>
      <c r="RP295" s="672"/>
      <c r="RQ295" s="672"/>
      <c r="RR295" s="672"/>
      <c r="RS295" s="672"/>
      <c r="RT295" s="672"/>
      <c r="RU295" s="672"/>
      <c r="RV295" s="672"/>
      <c r="RW295" s="672"/>
      <c r="RX295" s="672"/>
      <c r="RY295" s="672"/>
      <c r="RZ295" s="672"/>
      <c r="SA295" s="672"/>
      <c r="SB295" s="672"/>
      <c r="SC295" s="672"/>
      <c r="SD295" s="672"/>
      <c r="SE295" s="672"/>
      <c r="SF295" s="672"/>
      <c r="SG295" s="672"/>
      <c r="SH295" s="672"/>
      <c r="SI295" s="672"/>
      <c r="SJ295" s="672"/>
      <c r="SK295" s="672"/>
      <c r="SL295" s="672"/>
      <c r="SM295" s="672"/>
      <c r="SN295" s="672"/>
      <c r="SO295" s="672"/>
      <c r="SP295" s="672"/>
      <c r="SQ295" s="672"/>
      <c r="SR295" s="672"/>
      <c r="SS295" s="672"/>
      <c r="ST295" s="672"/>
      <c r="SU295" s="672"/>
      <c r="SV295" s="672"/>
      <c r="SW295" s="672"/>
      <c r="SX295" s="672"/>
      <c r="SY295" s="672"/>
      <c r="SZ295" s="672"/>
      <c r="TA295" s="672"/>
      <c r="TB295" s="672"/>
      <c r="TC295" s="672"/>
      <c r="TD295" s="672"/>
      <c r="TE295" s="672"/>
      <c r="TF295" s="672"/>
      <c r="TG295" s="672"/>
      <c r="TH295" s="672"/>
      <c r="TI295" s="672"/>
      <c r="TJ295" s="672"/>
      <c r="TK295" s="672"/>
      <c r="TL295" s="672"/>
      <c r="TM295" s="672"/>
      <c r="TN295" s="672"/>
      <c r="TO295" s="672"/>
      <c r="TP295" s="672"/>
      <c r="TQ295" s="672"/>
      <c r="TR295" s="672"/>
      <c r="TS295" s="672"/>
      <c r="TT295" s="672"/>
      <c r="TU295" s="672"/>
      <c r="TV295" s="672"/>
      <c r="TW295" s="672"/>
      <c r="TX295" s="672"/>
      <c r="TY295" s="672"/>
      <c r="TZ295" s="672"/>
      <c r="UA295" s="672"/>
      <c r="UB295" s="672"/>
      <c r="UC295" s="672"/>
      <c r="UD295" s="672"/>
      <c r="UE295" s="672"/>
      <c r="UF295" s="672"/>
      <c r="UG295" s="672"/>
      <c r="UH295" s="672"/>
      <c r="UI295" s="672"/>
      <c r="UJ295" s="672"/>
      <c r="UK295" s="672"/>
      <c r="UL295" s="672"/>
      <c r="UM295" s="672"/>
      <c r="UN295" s="672"/>
      <c r="UO295" s="672"/>
      <c r="UP295" s="672"/>
      <c r="UQ295" s="672"/>
      <c r="UR295" s="672"/>
      <c r="US295" s="672"/>
      <c r="UT295" s="672"/>
      <c r="UU295" s="672"/>
      <c r="UV295" s="672"/>
      <c r="UW295" s="672"/>
      <c r="UX295" s="672"/>
      <c r="UY295" s="672"/>
      <c r="UZ295" s="672"/>
      <c r="VA295" s="672"/>
      <c r="VB295" s="672"/>
      <c r="VC295" s="672"/>
      <c r="VD295" s="672"/>
      <c r="VE295" s="672"/>
      <c r="VF295" s="672"/>
      <c r="VG295" s="672"/>
      <c r="VH295" s="672"/>
      <c r="VI295" s="672"/>
      <c r="VJ295" s="672"/>
      <c r="VK295" s="672"/>
      <c r="VL295" s="672"/>
      <c r="VM295" s="672"/>
      <c r="VN295" s="672"/>
      <c r="VO295" s="672"/>
      <c r="VP295" s="672"/>
      <c r="VQ295" s="672"/>
      <c r="VR295" s="672"/>
      <c r="VS295" s="672"/>
      <c r="VT295" s="672"/>
      <c r="VU295" s="672"/>
      <c r="VV295" s="672"/>
      <c r="VW295" s="672"/>
      <c r="VX295" s="672"/>
      <c r="VY295" s="672"/>
      <c r="VZ295" s="672"/>
      <c r="WA295" s="672"/>
      <c r="WB295" s="672"/>
      <c r="WC295" s="672"/>
      <c r="WD295" s="672"/>
      <c r="WE295" s="672"/>
      <c r="WF295" s="672"/>
      <c r="WG295" s="672"/>
      <c r="WH295" s="672"/>
      <c r="WI295" s="672"/>
      <c r="WJ295" s="672"/>
      <c r="WK295" s="672"/>
      <c r="WL295" s="672"/>
      <c r="WM295" s="672"/>
      <c r="WN295" s="672"/>
      <c r="WO295" s="672"/>
      <c r="WP295" s="672"/>
      <c r="WQ295" s="672"/>
      <c r="WR295" s="672"/>
      <c r="WS295" s="672"/>
      <c r="WT295" s="672"/>
      <c r="WU295" s="672"/>
      <c r="WV295" s="672"/>
      <c r="WW295" s="672"/>
      <c r="WX295" s="672"/>
      <c r="WY295" s="672"/>
      <c r="WZ295" s="672"/>
      <c r="XA295" s="672"/>
      <c r="XB295" s="672"/>
      <c r="XC295" s="672"/>
      <c r="XD295" s="672"/>
      <c r="XE295" s="672"/>
      <c r="XF295" s="672"/>
      <c r="XG295" s="672"/>
      <c r="XH295" s="672"/>
      <c r="XI295" s="672"/>
      <c r="XJ295" s="672"/>
      <c r="XK295" s="672"/>
      <c r="XL295" s="672"/>
      <c r="XM295" s="672"/>
      <c r="XN295" s="672"/>
      <c r="XO295" s="672"/>
      <c r="XP295" s="672"/>
      <c r="XQ295" s="672"/>
      <c r="XR295" s="672"/>
      <c r="XS295" s="672"/>
      <c r="XT295" s="672"/>
      <c r="XU295" s="672"/>
      <c r="XV295" s="672"/>
      <c r="XW295" s="672"/>
      <c r="XX295" s="672"/>
      <c r="XY295" s="672"/>
      <c r="XZ295" s="672"/>
      <c r="YA295" s="672"/>
      <c r="YB295" s="672"/>
      <c r="YC295" s="672"/>
      <c r="YD295" s="672"/>
      <c r="YE295" s="672"/>
      <c r="YF295" s="672"/>
      <c r="YG295" s="672"/>
      <c r="YH295" s="672"/>
      <c r="YI295" s="672"/>
      <c r="YJ295" s="672"/>
      <c r="YK295" s="672"/>
      <c r="YL295" s="672"/>
      <c r="YM295" s="672"/>
      <c r="YN295" s="672"/>
      <c r="YO295" s="672"/>
      <c r="YP295" s="672"/>
      <c r="YQ295" s="672"/>
      <c r="YR295" s="672"/>
      <c r="YS295" s="672"/>
      <c r="YT295" s="672"/>
      <c r="YU295" s="672"/>
      <c r="YV295" s="672"/>
      <c r="YW295" s="672"/>
      <c r="YX295" s="672"/>
      <c r="YY295" s="672"/>
      <c r="YZ295" s="672"/>
      <c r="ZA295" s="672"/>
      <c r="ZB295" s="672"/>
      <c r="ZC295" s="672"/>
      <c r="ZD295" s="672"/>
      <c r="ZE295" s="672"/>
      <c r="ZF295" s="672"/>
      <c r="ZG295" s="672"/>
      <c r="ZH295" s="672"/>
      <c r="ZI295" s="672"/>
      <c r="ZJ295" s="672"/>
      <c r="ZK295" s="672"/>
      <c r="ZL295" s="672"/>
      <c r="ZM295" s="672"/>
      <c r="ZN295" s="672"/>
      <c r="ZO295" s="672"/>
      <c r="ZP295" s="672"/>
      <c r="ZQ295" s="672"/>
      <c r="ZR295" s="672"/>
      <c r="ZS295" s="672"/>
      <c r="ZT295" s="672"/>
      <c r="ZU295" s="672"/>
      <c r="ZV295" s="672"/>
      <c r="ZW295" s="672"/>
      <c r="ZX295" s="672"/>
      <c r="ZY295" s="672"/>
      <c r="ZZ295" s="672"/>
      <c r="AAA295" s="672"/>
      <c r="AAB295" s="672"/>
      <c r="AAC295" s="672"/>
      <c r="AAD295" s="672"/>
      <c r="AAE295" s="672"/>
      <c r="AAF295" s="672"/>
      <c r="AAG295" s="672"/>
      <c r="AAH295" s="672"/>
      <c r="AAI295" s="672"/>
      <c r="AAJ295" s="672"/>
      <c r="AAK295" s="672"/>
      <c r="AAL295" s="672"/>
      <c r="AAM295" s="672"/>
      <c r="AAN295" s="672"/>
      <c r="AAO295" s="672"/>
      <c r="AAP295" s="672"/>
      <c r="AAQ295" s="672"/>
      <c r="AAR295" s="672"/>
      <c r="AAS295" s="672"/>
      <c r="AAT295" s="672"/>
      <c r="AAU295" s="672"/>
      <c r="AAV295" s="672"/>
      <c r="AAW295" s="672"/>
      <c r="AAX295" s="672"/>
      <c r="AAY295" s="672"/>
      <c r="AAZ295" s="672"/>
      <c r="ABA295" s="672"/>
      <c r="ABB295" s="672"/>
      <c r="ABC295" s="672"/>
      <c r="ABD295" s="672"/>
      <c r="ABE295" s="672"/>
      <c r="ABF295" s="672"/>
      <c r="ABG295" s="672"/>
      <c r="ABH295" s="672"/>
      <c r="ABI295" s="672"/>
      <c r="ABJ295" s="672"/>
      <c r="ABK295" s="672"/>
      <c r="ABL295" s="672"/>
      <c r="ABM295" s="672"/>
      <c r="ABN295" s="672"/>
      <c r="ABO295" s="672"/>
      <c r="ABP295" s="672"/>
      <c r="ABQ295" s="672"/>
      <c r="ABR295" s="672"/>
      <c r="ABS295" s="672"/>
      <c r="ABT295" s="672"/>
      <c r="ABU295" s="672"/>
      <c r="ABV295" s="672"/>
      <c r="ABW295" s="672"/>
      <c r="ABX295" s="672"/>
      <c r="ABY295" s="672"/>
      <c r="ABZ295" s="672"/>
      <c r="ACA295" s="672"/>
      <c r="ACB295" s="672"/>
      <c r="ACC295" s="672"/>
      <c r="ACD295" s="672"/>
      <c r="ACE295" s="672"/>
      <c r="ACF295" s="672"/>
      <c r="ACG295" s="672"/>
      <c r="ACH295" s="672"/>
      <c r="ACI295" s="672"/>
      <c r="ACJ295" s="672"/>
      <c r="ACK295" s="672"/>
      <c r="ACL295" s="672"/>
      <c r="ACM295" s="672"/>
      <c r="ACN295" s="672"/>
      <c r="ACO295" s="672"/>
      <c r="ACP295" s="672"/>
      <c r="ACQ295" s="672"/>
      <c r="ACR295" s="672"/>
      <c r="ACS295" s="672"/>
      <c r="ACT295" s="672"/>
      <c r="ACU295" s="672"/>
      <c r="ACV295" s="672"/>
      <c r="ACW295" s="672"/>
      <c r="ACX295" s="672"/>
      <c r="ACY295" s="672"/>
      <c r="ACZ295" s="672"/>
      <c r="ADA295" s="672"/>
      <c r="ADB295" s="672"/>
      <c r="ADC295" s="672"/>
      <c r="ADD295" s="672"/>
      <c r="ADE295" s="672"/>
      <c r="ADF295" s="672"/>
      <c r="ADG295" s="672"/>
      <c r="ADH295" s="672"/>
      <c r="ADI295" s="672"/>
      <c r="ADJ295" s="672"/>
      <c r="ADK295" s="672"/>
      <c r="ADL295" s="672"/>
      <c r="ADM295" s="672"/>
      <c r="ADN295" s="672"/>
      <c r="ADO295" s="672"/>
      <c r="ADP295" s="672"/>
      <c r="ADQ295" s="672"/>
      <c r="ADR295" s="672"/>
      <c r="ADS295" s="672"/>
      <c r="ADT295" s="672"/>
      <c r="ADU295" s="672"/>
      <c r="ADV295" s="672"/>
      <c r="ADW295" s="672"/>
      <c r="ADX295" s="672"/>
      <c r="ADY295" s="672"/>
      <c r="ADZ295" s="672"/>
      <c r="AEA295" s="672"/>
      <c r="AEB295" s="672"/>
      <c r="AEC295" s="672"/>
      <c r="AED295" s="672"/>
      <c r="AEE295" s="672"/>
      <c r="AEF295" s="672"/>
      <c r="AEG295" s="672"/>
      <c r="AEH295" s="672"/>
      <c r="AEI295" s="672"/>
      <c r="AEJ295" s="672"/>
      <c r="AEK295" s="672"/>
      <c r="AEL295" s="672"/>
      <c r="AEM295" s="672"/>
      <c r="AEN295" s="672"/>
      <c r="AEO295" s="672"/>
      <c r="AEP295" s="672"/>
      <c r="AEQ295" s="672"/>
      <c r="AER295" s="672"/>
      <c r="AES295" s="672"/>
      <c r="AET295" s="672"/>
      <c r="AEU295" s="672"/>
      <c r="AEV295" s="672"/>
      <c r="AEW295" s="672"/>
      <c r="AEX295" s="672"/>
      <c r="AEY295" s="672"/>
      <c r="AEZ295" s="672"/>
      <c r="AFA295" s="672"/>
      <c r="AFB295" s="672"/>
      <c r="AFC295" s="672"/>
      <c r="AFD295" s="672"/>
      <c r="AFE295" s="672"/>
      <c r="AFF295" s="672"/>
      <c r="AFG295" s="672"/>
      <c r="AFH295" s="672"/>
      <c r="AFI295" s="672"/>
      <c r="AFJ295" s="672"/>
      <c r="AFK295" s="672"/>
      <c r="AFL295" s="672"/>
      <c r="AFM295" s="672"/>
      <c r="AFN295" s="672"/>
      <c r="AFO295" s="672"/>
      <c r="AFP295" s="672"/>
      <c r="AFQ295" s="672"/>
      <c r="AFR295" s="672"/>
      <c r="AFS295" s="672"/>
      <c r="AFT295" s="672"/>
      <c r="AFU295" s="672"/>
      <c r="AFV295" s="672"/>
      <c r="AFW295" s="672"/>
      <c r="AFX295" s="672"/>
      <c r="AFY295" s="672"/>
      <c r="AFZ295" s="672"/>
      <c r="AGA295" s="672"/>
      <c r="AGB295" s="672"/>
      <c r="AGC295" s="672"/>
      <c r="AGD295" s="672"/>
      <c r="AGE295" s="672"/>
      <c r="AGF295" s="672"/>
      <c r="AGG295" s="672"/>
      <c r="AGH295" s="672"/>
      <c r="AGI295" s="672"/>
      <c r="AGJ295" s="672"/>
      <c r="AGK295" s="672"/>
      <c r="AGL295" s="672"/>
      <c r="AGM295" s="672"/>
      <c r="AGN295" s="672"/>
      <c r="AGO295" s="672"/>
      <c r="AGP295" s="672"/>
      <c r="AGQ295" s="672"/>
      <c r="AGR295" s="672"/>
      <c r="AGS295" s="672"/>
      <c r="AGT295" s="672"/>
      <c r="AGU295" s="672"/>
      <c r="AGV295" s="672"/>
      <c r="AGW295" s="672"/>
      <c r="AGX295" s="672"/>
      <c r="AGY295" s="672"/>
      <c r="AGZ295" s="672"/>
      <c r="AHA295" s="672"/>
      <c r="AHB295" s="672"/>
      <c r="AHC295" s="672"/>
      <c r="AHD295" s="672"/>
      <c r="AHE295" s="672"/>
      <c r="AHF295" s="672"/>
      <c r="AHG295" s="672"/>
      <c r="AHH295" s="672"/>
      <c r="AHI295" s="672"/>
      <c r="AHJ295" s="672"/>
      <c r="AHK295" s="672"/>
      <c r="AHL295" s="672"/>
      <c r="AHM295" s="672"/>
      <c r="AHN295" s="672"/>
      <c r="AHO295" s="672"/>
      <c r="AHP295" s="672"/>
      <c r="AHQ295" s="672"/>
      <c r="AHR295" s="672"/>
      <c r="AHS295" s="672"/>
      <c r="AHT295" s="672"/>
      <c r="AHU295" s="672"/>
      <c r="AHV295" s="672"/>
      <c r="AHW295" s="672"/>
      <c r="AHX295" s="672"/>
      <c r="AHY295" s="672"/>
      <c r="AHZ295" s="672"/>
      <c r="AIA295" s="672"/>
      <c r="AIB295" s="672"/>
      <c r="AIC295" s="672"/>
      <c r="AID295" s="672"/>
      <c r="AIE295" s="672"/>
      <c r="AIF295" s="672"/>
      <c r="AIG295" s="672"/>
      <c r="AIH295" s="672"/>
      <c r="AII295" s="672"/>
      <c r="AIJ295" s="672"/>
      <c r="AIK295" s="672"/>
      <c r="AIL295" s="672"/>
      <c r="AIM295" s="672"/>
      <c r="AIN295" s="672"/>
      <c r="AIO295" s="672"/>
      <c r="AIP295" s="672"/>
      <c r="AIQ295" s="672"/>
      <c r="AIR295" s="672"/>
      <c r="AIS295" s="672"/>
      <c r="AIT295" s="672"/>
      <c r="AIU295" s="672"/>
      <c r="AIV295" s="672"/>
      <c r="AIW295" s="672"/>
      <c r="AIX295" s="672"/>
      <c r="AIY295" s="672"/>
      <c r="AIZ295" s="672"/>
      <c r="AJA295" s="672"/>
      <c r="AJB295" s="672"/>
      <c r="AJC295" s="672"/>
      <c r="AJD295" s="672"/>
      <c r="AJE295" s="672"/>
      <c r="AJF295" s="672"/>
      <c r="AJG295" s="672"/>
      <c r="AJH295" s="672"/>
      <c r="AJI295" s="672"/>
      <c r="AJJ295" s="672"/>
      <c r="AJK295" s="672"/>
      <c r="AJL295" s="672"/>
      <c r="AJM295" s="672"/>
      <c r="AJN295" s="672"/>
      <c r="AJO295" s="672"/>
      <c r="AJP295" s="672"/>
      <c r="AJQ295" s="672"/>
      <c r="AJR295" s="672"/>
      <c r="AJS295" s="672"/>
      <c r="AJT295" s="672"/>
      <c r="AJU295" s="672"/>
      <c r="AJV295" s="672"/>
      <c r="AJW295" s="672"/>
      <c r="AJX295" s="672"/>
      <c r="AJY295" s="672"/>
      <c r="AJZ295" s="672"/>
      <c r="AKA295" s="672"/>
      <c r="AKB295" s="672"/>
      <c r="AKC295" s="672"/>
      <c r="AKD295" s="672"/>
      <c r="AKE295" s="672"/>
      <c r="AKF295" s="672"/>
      <c r="AKG295" s="672"/>
      <c r="AKH295" s="672"/>
      <c r="AKI295" s="672"/>
      <c r="AKJ295" s="672"/>
      <c r="AKK295" s="672"/>
      <c r="AKL295" s="672"/>
      <c r="AKM295" s="672"/>
      <c r="AKN295" s="672"/>
      <c r="AKO295" s="672"/>
      <c r="AKP295" s="672"/>
      <c r="AKQ295" s="672"/>
      <c r="AKR295" s="672"/>
      <c r="AKS295" s="672"/>
      <c r="AKT295" s="672"/>
      <c r="AKU295" s="672"/>
      <c r="AKV295" s="672"/>
      <c r="AKW295" s="672"/>
      <c r="AKX295" s="672"/>
      <c r="AKY295" s="672"/>
      <c r="AKZ295" s="672"/>
      <c r="ALA295" s="672"/>
      <c r="ALB295" s="672"/>
      <c r="ALC295" s="672"/>
      <c r="ALD295" s="672"/>
      <c r="ALE295" s="672"/>
      <c r="ALF295" s="672"/>
      <c r="ALG295" s="672"/>
      <c r="ALH295" s="672"/>
      <c r="ALI295" s="672"/>
      <c r="ALJ295" s="672"/>
      <c r="ALK295" s="672"/>
      <c r="ALL295" s="672"/>
      <c r="ALM295" s="672"/>
      <c r="ALN295" s="672"/>
      <c r="ALO295" s="672"/>
      <c r="ALP295" s="672"/>
      <c r="ALQ295" s="672"/>
      <c r="ALR295" s="672"/>
      <c r="ALS295" s="672"/>
      <c r="ALT295" s="672"/>
      <c r="ALU295" s="672"/>
      <c r="ALV295" s="672"/>
      <c r="ALW295" s="672"/>
      <c r="ALX295" s="672"/>
      <c r="ALY295" s="672"/>
      <c r="ALZ295" s="672"/>
      <c r="AMA295" s="672"/>
      <c r="AMB295" s="672"/>
      <c r="AMC295" s="672"/>
      <c r="AMD295" s="672"/>
      <c r="AME295" s="672"/>
      <c r="AMF295" s="672"/>
      <c r="AMG295" s="672"/>
      <c r="AMH295" s="672"/>
      <c r="AMI295" s="672"/>
      <c r="AMJ295" s="672"/>
      <c r="AMK295" s="672"/>
      <c r="AML295" s="672"/>
      <c r="AMM295" s="672"/>
      <c r="AMN295" s="672"/>
      <c r="AMO295" s="672"/>
      <c r="AMP295" s="672"/>
      <c r="AMQ295" s="672"/>
      <c r="AMR295" s="672"/>
      <c r="AMS295" s="672"/>
      <c r="AMT295" s="672"/>
      <c r="AMU295" s="672"/>
      <c r="AMV295" s="672"/>
      <c r="AMW295" s="672"/>
      <c r="AMX295" s="672"/>
      <c r="AMY295" s="672"/>
      <c r="AMZ295" s="672"/>
      <c r="ANA295" s="672"/>
      <c r="ANB295" s="672"/>
      <c r="ANC295" s="672"/>
      <c r="AND295" s="672"/>
      <c r="ANE295" s="672"/>
      <c r="ANF295" s="672"/>
      <c r="ANG295" s="672"/>
      <c r="ANH295" s="672"/>
      <c r="ANI295" s="672"/>
      <c r="ANJ295" s="672"/>
      <c r="ANK295" s="672"/>
      <c r="ANL295" s="672"/>
      <c r="ANM295" s="672"/>
      <c r="ANN295" s="672"/>
      <c r="ANO295" s="672"/>
      <c r="ANP295" s="672"/>
      <c r="ANQ295" s="672"/>
      <c r="ANR295" s="672"/>
      <c r="ANS295" s="672"/>
      <c r="ANT295" s="672"/>
      <c r="ANU295" s="672"/>
      <c r="ANV295" s="672"/>
      <c r="ANW295" s="672"/>
      <c r="ANX295" s="672"/>
      <c r="ANY295" s="672"/>
      <c r="ANZ295" s="672"/>
      <c r="AOA295" s="672"/>
      <c r="AOB295" s="672"/>
      <c r="AOC295" s="672"/>
      <c r="AOD295" s="672"/>
      <c r="AOE295" s="672"/>
      <c r="AOF295" s="672"/>
      <c r="AOG295" s="672"/>
      <c r="AOH295" s="672"/>
      <c r="AOI295" s="672"/>
      <c r="AOJ295" s="672"/>
      <c r="AOK295" s="672"/>
      <c r="AOL295" s="672"/>
      <c r="AOM295" s="672"/>
      <c r="AON295" s="672"/>
      <c r="AOO295" s="672"/>
      <c r="AOP295" s="672"/>
      <c r="AOQ295" s="672"/>
      <c r="AOR295" s="672"/>
      <c r="AOS295" s="672"/>
      <c r="AOT295" s="672"/>
      <c r="AOU295" s="672"/>
      <c r="AOV295" s="672"/>
      <c r="AOW295" s="672"/>
      <c r="AOX295" s="672"/>
      <c r="AOY295" s="672"/>
      <c r="AOZ295" s="672"/>
      <c r="APA295" s="672"/>
      <c r="APB295" s="672"/>
      <c r="APC295" s="672"/>
      <c r="APD295" s="672"/>
      <c r="APE295" s="672"/>
      <c r="APF295" s="672"/>
      <c r="APG295" s="672"/>
      <c r="APH295" s="672"/>
      <c r="API295" s="672"/>
      <c r="APJ295" s="672"/>
      <c r="APK295" s="672"/>
      <c r="APL295" s="672"/>
      <c r="APM295" s="672"/>
      <c r="APN295" s="672"/>
      <c r="APO295" s="672"/>
      <c r="APP295" s="672"/>
      <c r="APQ295" s="672"/>
      <c r="APR295" s="672"/>
      <c r="APS295" s="672"/>
      <c r="APT295" s="672"/>
      <c r="APU295" s="672"/>
      <c r="APV295" s="672"/>
      <c r="APW295" s="672"/>
      <c r="APX295" s="672"/>
      <c r="APY295" s="672"/>
      <c r="APZ295" s="672"/>
      <c r="AQA295" s="672"/>
      <c r="AQB295" s="672"/>
      <c r="AQC295" s="672"/>
      <c r="AQD295" s="672"/>
      <c r="AQE295" s="672"/>
      <c r="AQF295" s="672"/>
      <c r="AQG295" s="672"/>
      <c r="AQH295" s="672"/>
      <c r="AQI295" s="672"/>
      <c r="AQJ295" s="672"/>
      <c r="AQK295" s="672"/>
      <c r="AQL295" s="672"/>
      <c r="AQM295" s="672"/>
      <c r="AQN295" s="672"/>
      <c r="AQO295" s="672"/>
      <c r="AQP295" s="672"/>
      <c r="AQQ295" s="672"/>
      <c r="AQR295" s="672"/>
      <c r="AQS295" s="672"/>
      <c r="AQT295" s="672"/>
      <c r="AQU295" s="672"/>
      <c r="AQV295" s="672"/>
      <c r="AQW295" s="672"/>
      <c r="AQX295" s="672"/>
      <c r="AQY295" s="672"/>
      <c r="AQZ295" s="672"/>
      <c r="ARA295" s="672"/>
      <c r="ARB295" s="672"/>
      <c r="ARC295" s="672"/>
      <c r="ARD295" s="672"/>
      <c r="ARE295" s="672"/>
      <c r="ARF295" s="672"/>
      <c r="ARG295" s="672"/>
      <c r="ARH295" s="672"/>
      <c r="ARI295" s="672"/>
      <c r="ARJ295" s="672"/>
      <c r="ARK295" s="672"/>
      <c r="ARL295" s="672"/>
      <c r="ARM295" s="672"/>
      <c r="ARN295" s="672"/>
      <c r="ARO295" s="672"/>
      <c r="ARP295" s="672"/>
      <c r="ARQ295" s="672"/>
      <c r="ARR295" s="672"/>
      <c r="ARS295" s="672"/>
      <c r="ART295" s="672"/>
      <c r="ARU295" s="672"/>
      <c r="ARV295" s="672"/>
      <c r="ARW295" s="672"/>
      <c r="ARX295" s="672"/>
      <c r="ARY295" s="672"/>
      <c r="ARZ295" s="672"/>
      <c r="ASA295" s="672"/>
      <c r="ASB295" s="672"/>
      <c r="ASC295" s="672"/>
      <c r="ASD295" s="672"/>
      <c r="ASE295" s="672"/>
      <c r="ASF295" s="672"/>
      <c r="ASG295" s="672"/>
      <c r="ASH295" s="672"/>
      <c r="ASI295" s="672"/>
      <c r="ASJ295" s="672"/>
      <c r="ASK295" s="672"/>
      <c r="ASL295" s="672"/>
      <c r="ASM295" s="672"/>
      <c r="ASN295" s="672"/>
      <c r="ASO295" s="672"/>
      <c r="ASP295" s="672"/>
      <c r="ASQ295" s="672"/>
      <c r="ASR295" s="672"/>
      <c r="ASS295" s="672"/>
      <c r="AST295" s="672"/>
      <c r="ASU295" s="672"/>
      <c r="ASV295" s="672"/>
      <c r="ASW295" s="672"/>
      <c r="ASX295" s="672"/>
      <c r="ASY295" s="672"/>
      <c r="ASZ295" s="672"/>
      <c r="ATA295" s="672"/>
      <c r="ATB295" s="672"/>
      <c r="ATC295" s="672"/>
      <c r="ATD295" s="672"/>
      <c r="ATE295" s="672"/>
      <c r="ATF295" s="672"/>
      <c r="ATG295" s="672"/>
      <c r="ATH295" s="672"/>
      <c r="ATI295" s="672"/>
      <c r="ATJ295" s="672"/>
      <c r="ATK295" s="672"/>
      <c r="ATL295" s="672"/>
      <c r="ATM295" s="672"/>
      <c r="ATN295" s="672"/>
      <c r="ATO295" s="672"/>
      <c r="ATP295" s="672"/>
      <c r="ATQ295" s="672"/>
      <c r="ATR295" s="672"/>
      <c r="ATS295" s="672"/>
      <c r="ATT295" s="672"/>
      <c r="ATU295" s="672"/>
      <c r="ATV295" s="672"/>
      <c r="ATW295" s="672"/>
      <c r="ATX295" s="672"/>
      <c r="ATY295" s="672"/>
      <c r="ATZ295" s="672"/>
      <c r="AUA295" s="672"/>
      <c r="AUB295" s="672"/>
      <c r="AUC295" s="672"/>
      <c r="AUD295" s="672"/>
      <c r="AUE295" s="672"/>
      <c r="AUF295" s="672"/>
      <c r="AUG295" s="672"/>
      <c r="AUH295" s="672"/>
      <c r="AUI295" s="672"/>
      <c r="AUJ295" s="672"/>
      <c r="AUK295" s="672"/>
      <c r="AUL295" s="672"/>
      <c r="AUM295" s="672"/>
      <c r="AUN295" s="672"/>
      <c r="AUO295" s="672"/>
      <c r="AUP295" s="672"/>
      <c r="AUQ295" s="672"/>
      <c r="AUR295" s="672"/>
      <c r="AUS295" s="672"/>
      <c r="AUT295" s="672"/>
      <c r="AUU295" s="672"/>
      <c r="AUV295" s="672"/>
      <c r="AUW295" s="672"/>
      <c r="AUX295" s="672"/>
      <c r="AUY295" s="672"/>
      <c r="AUZ295" s="672"/>
      <c r="AVA295" s="672"/>
      <c r="AVB295" s="672"/>
      <c r="AVC295" s="672"/>
      <c r="AVD295" s="672"/>
      <c r="AVE295" s="672"/>
      <c r="AVF295" s="672"/>
      <c r="AVG295" s="672"/>
      <c r="AVH295" s="672"/>
      <c r="AVI295" s="672"/>
      <c r="AVJ295" s="672"/>
      <c r="AVK295" s="672"/>
      <c r="AVL295" s="672"/>
      <c r="AVM295" s="672"/>
      <c r="AVN295" s="672"/>
      <c r="AVO295" s="672"/>
      <c r="AVP295" s="672"/>
      <c r="AVQ295" s="672"/>
      <c r="AVR295" s="672"/>
      <c r="AVS295" s="672"/>
      <c r="AVT295" s="672"/>
      <c r="AVU295" s="672"/>
      <c r="AVV295" s="672"/>
      <c r="AVW295" s="672"/>
      <c r="AVX295" s="672"/>
      <c r="AVY295" s="672"/>
      <c r="AVZ295" s="672"/>
      <c r="AWA295" s="672"/>
      <c r="AWB295" s="672"/>
      <c r="AWC295" s="672"/>
      <c r="AWD295" s="672"/>
      <c r="AWE295" s="672"/>
      <c r="AWF295" s="672"/>
      <c r="AWG295" s="672"/>
      <c r="AWH295" s="672"/>
      <c r="AWI295" s="672"/>
      <c r="AWJ295" s="672"/>
      <c r="AWK295" s="672"/>
      <c r="AWL295" s="672"/>
      <c r="AWM295" s="672"/>
      <c r="AWN295" s="672"/>
      <c r="AWO295" s="672"/>
      <c r="AWP295" s="672"/>
      <c r="AWQ295" s="672"/>
      <c r="AWR295" s="672"/>
      <c r="AWS295" s="672"/>
      <c r="AWT295" s="672"/>
      <c r="AWU295" s="672"/>
      <c r="AWV295" s="672"/>
      <c r="AWW295" s="672"/>
      <c r="AWX295" s="672"/>
      <c r="AWY295" s="672"/>
      <c r="AWZ295" s="672"/>
      <c r="AXA295" s="672"/>
      <c r="AXB295" s="672"/>
      <c r="AXC295" s="672"/>
      <c r="AXD295" s="672"/>
      <c r="AXE295" s="672"/>
      <c r="AXF295" s="672"/>
      <c r="AXG295" s="672"/>
      <c r="AXH295" s="672"/>
      <c r="AXI295" s="672"/>
      <c r="AXJ295" s="672"/>
      <c r="AXK295" s="672"/>
      <c r="AXL295" s="672"/>
      <c r="AXM295" s="672"/>
      <c r="AXN295" s="672"/>
      <c r="AXO295" s="672"/>
      <c r="AXP295" s="672"/>
      <c r="AXQ295" s="672"/>
      <c r="AXR295" s="672"/>
      <c r="AXS295" s="672"/>
      <c r="AXT295" s="672"/>
      <c r="AXU295" s="672"/>
      <c r="AXV295" s="672"/>
      <c r="AXW295" s="672"/>
      <c r="AXX295" s="672"/>
      <c r="AXY295" s="672"/>
      <c r="AXZ295" s="672"/>
      <c r="AYA295" s="672"/>
      <c r="AYB295" s="672"/>
      <c r="AYC295" s="672"/>
      <c r="AYD295" s="672"/>
      <c r="AYE295" s="672"/>
      <c r="AYF295" s="672"/>
      <c r="AYG295" s="672"/>
      <c r="AYH295" s="672"/>
      <c r="AYI295" s="672"/>
      <c r="AYJ295" s="672"/>
      <c r="AYK295" s="672"/>
      <c r="AYL295" s="672"/>
      <c r="AYM295" s="672"/>
      <c r="AYN295" s="672"/>
      <c r="AYO295" s="672"/>
      <c r="AYP295" s="672"/>
      <c r="AYQ295" s="672"/>
      <c r="AYR295" s="672"/>
      <c r="AYS295" s="672"/>
      <c r="AYT295" s="672"/>
      <c r="AYU295" s="672"/>
      <c r="AYV295" s="672"/>
      <c r="AYW295" s="672"/>
      <c r="AYX295" s="672"/>
      <c r="AYY295" s="672"/>
      <c r="AYZ295" s="672"/>
      <c r="AZA295" s="672"/>
      <c r="AZB295" s="672"/>
      <c r="AZC295" s="672"/>
      <c r="AZD295" s="672"/>
      <c r="AZE295" s="672"/>
      <c r="AZF295" s="672"/>
      <c r="AZG295" s="672"/>
      <c r="AZH295" s="672"/>
      <c r="AZI295" s="672"/>
      <c r="AZJ295" s="672"/>
      <c r="AZK295" s="672"/>
      <c r="AZL295" s="672"/>
      <c r="AZM295" s="672"/>
      <c r="AZN295" s="672"/>
      <c r="AZO295" s="672"/>
      <c r="AZP295" s="672"/>
      <c r="AZQ295" s="672"/>
      <c r="AZR295" s="672"/>
      <c r="AZS295" s="672"/>
      <c r="AZT295" s="672"/>
      <c r="AZU295" s="672"/>
      <c r="AZV295" s="672"/>
      <c r="AZW295" s="672"/>
      <c r="AZX295" s="672"/>
      <c r="AZY295" s="672"/>
      <c r="AZZ295" s="672"/>
      <c r="BAA295" s="672"/>
      <c r="BAB295" s="672"/>
      <c r="BAC295" s="672"/>
      <c r="BAD295" s="672"/>
      <c r="BAE295" s="672"/>
      <c r="BAF295" s="672"/>
      <c r="BAG295" s="672"/>
      <c r="BAH295" s="672"/>
      <c r="BAI295" s="672"/>
      <c r="BAJ295" s="672"/>
      <c r="BAK295" s="672"/>
      <c r="BAL295" s="672"/>
      <c r="BAM295" s="672"/>
      <c r="BAN295" s="672"/>
      <c r="BAO295" s="672"/>
      <c r="BAP295" s="672"/>
      <c r="BAQ295" s="672"/>
      <c r="BAR295" s="672"/>
      <c r="BAS295" s="672"/>
      <c r="BAT295" s="672"/>
      <c r="BAU295" s="672"/>
      <c r="BAV295" s="672"/>
      <c r="BAW295" s="672"/>
      <c r="BAX295" s="672"/>
      <c r="BAY295" s="672"/>
      <c r="BAZ295" s="672"/>
      <c r="BBA295" s="672"/>
      <c r="BBB295" s="672"/>
      <c r="BBC295" s="672"/>
      <c r="BBD295" s="672"/>
      <c r="BBE295" s="672"/>
      <c r="BBF295" s="672"/>
      <c r="BBG295" s="672"/>
      <c r="BBH295" s="672"/>
      <c r="BBI295" s="672"/>
      <c r="BBJ295" s="672"/>
      <c r="BBK295" s="672"/>
      <c r="BBL295" s="672"/>
      <c r="BBM295" s="672"/>
      <c r="BBN295" s="672"/>
      <c r="BBO295" s="672"/>
      <c r="BBP295" s="672"/>
      <c r="BBQ295" s="672"/>
      <c r="BBR295" s="672"/>
      <c r="BBS295" s="672"/>
      <c r="BBT295" s="672"/>
      <c r="BBU295" s="672"/>
      <c r="BBV295" s="672"/>
      <c r="BBW295" s="672"/>
      <c r="BBX295" s="672"/>
      <c r="BBY295" s="672"/>
      <c r="BBZ295" s="672"/>
      <c r="BCA295" s="672"/>
      <c r="BCB295" s="672"/>
      <c r="BCC295" s="672"/>
      <c r="BCD295" s="672"/>
      <c r="BCE295" s="672"/>
      <c r="BCF295" s="672"/>
      <c r="BCG295" s="672"/>
      <c r="BCH295" s="672"/>
      <c r="BCI295" s="672"/>
      <c r="BCJ295" s="672"/>
      <c r="BCK295" s="672"/>
      <c r="BCL295" s="672"/>
      <c r="BCM295" s="672"/>
      <c r="BCN295" s="672"/>
      <c r="BCO295" s="672"/>
      <c r="BCP295" s="672"/>
      <c r="BCQ295" s="672"/>
      <c r="BCR295" s="672"/>
      <c r="BCS295" s="672"/>
      <c r="BCT295" s="672"/>
      <c r="BCU295" s="672"/>
      <c r="BCV295" s="672"/>
      <c r="BCW295" s="672"/>
      <c r="BCX295" s="672"/>
      <c r="BCY295" s="672"/>
      <c r="BCZ295" s="672"/>
      <c r="BDA295" s="672"/>
      <c r="BDB295" s="672"/>
      <c r="BDC295" s="672"/>
      <c r="BDD295" s="672"/>
      <c r="BDE295" s="672"/>
      <c r="BDF295" s="672"/>
      <c r="BDG295" s="672"/>
      <c r="BDH295" s="672"/>
      <c r="BDI295" s="672"/>
      <c r="BDJ295" s="672"/>
      <c r="BDK295" s="672"/>
      <c r="BDL295" s="672"/>
      <c r="BDM295" s="672"/>
      <c r="BDN295" s="672"/>
      <c r="BDO295" s="672"/>
      <c r="BDP295" s="672"/>
      <c r="BDQ295" s="672"/>
      <c r="BDR295" s="672"/>
      <c r="BDS295" s="672"/>
      <c r="BDT295" s="672"/>
      <c r="BDU295" s="672"/>
      <c r="BDV295" s="672"/>
      <c r="BDW295" s="672"/>
      <c r="BDX295" s="672"/>
      <c r="BDY295" s="672"/>
      <c r="BDZ295" s="672"/>
      <c r="BEA295" s="672"/>
      <c r="BEB295" s="672"/>
      <c r="BEC295" s="672"/>
      <c r="BED295" s="672"/>
      <c r="BEE295" s="672"/>
      <c r="BEF295" s="672"/>
      <c r="BEG295" s="672"/>
      <c r="BEH295" s="672"/>
      <c r="BEI295" s="672"/>
      <c r="BEJ295" s="672"/>
      <c r="BEK295" s="672"/>
      <c r="BEL295" s="672"/>
      <c r="BEM295" s="672"/>
      <c r="BEN295" s="672"/>
      <c r="BEO295" s="672"/>
      <c r="BEP295" s="672"/>
      <c r="BEQ295" s="672"/>
      <c r="BER295" s="672"/>
      <c r="BES295" s="672"/>
      <c r="BET295" s="672"/>
      <c r="BEU295" s="672"/>
      <c r="BEV295" s="672"/>
      <c r="BEW295" s="672"/>
      <c r="BEX295" s="672"/>
      <c r="BEY295" s="672"/>
      <c r="BEZ295" s="672"/>
      <c r="BFA295" s="672"/>
      <c r="BFB295" s="672"/>
      <c r="BFC295" s="672"/>
      <c r="BFD295" s="672"/>
      <c r="BFE295" s="672"/>
      <c r="BFF295" s="672"/>
      <c r="BFG295" s="672"/>
      <c r="BFH295" s="672"/>
      <c r="BFI295" s="672"/>
      <c r="BFJ295" s="672"/>
      <c r="BFK295" s="672"/>
      <c r="BFL295" s="672"/>
      <c r="BFM295" s="672"/>
      <c r="BFN295" s="672"/>
      <c r="BFO295" s="672"/>
      <c r="BFP295" s="672"/>
      <c r="BFQ295" s="672"/>
      <c r="BFR295" s="672"/>
      <c r="BFS295" s="672"/>
      <c r="BFT295" s="672"/>
      <c r="BFU295" s="672"/>
      <c r="BFV295" s="672"/>
      <c r="BFW295" s="672"/>
      <c r="BFX295" s="672"/>
      <c r="BFY295" s="672"/>
      <c r="BFZ295" s="672"/>
      <c r="BGA295" s="672"/>
      <c r="BGB295" s="672"/>
      <c r="BGC295" s="672"/>
      <c r="BGD295" s="672"/>
      <c r="BGE295" s="672"/>
      <c r="BGF295" s="672"/>
      <c r="BGG295" s="672"/>
      <c r="BGH295" s="672"/>
      <c r="BGI295" s="672"/>
      <c r="BGJ295" s="672"/>
      <c r="BGK295" s="672"/>
      <c r="BGL295" s="672"/>
      <c r="BGM295" s="672"/>
      <c r="BGN295" s="672"/>
      <c r="BGO295" s="672"/>
      <c r="BGP295" s="672"/>
      <c r="BGQ295" s="672"/>
      <c r="BGR295" s="672"/>
      <c r="BGS295" s="672"/>
      <c r="BGT295" s="672"/>
      <c r="BGU295" s="672"/>
      <c r="BGV295" s="672"/>
      <c r="BGW295" s="672"/>
      <c r="BGX295" s="672"/>
      <c r="BGY295" s="672"/>
      <c r="BGZ295" s="672"/>
      <c r="BHA295" s="672"/>
      <c r="BHB295" s="672"/>
      <c r="BHC295" s="672"/>
      <c r="BHD295" s="672"/>
      <c r="BHE295" s="672"/>
      <c r="BHF295" s="672"/>
      <c r="BHG295" s="672"/>
      <c r="BHH295" s="672"/>
      <c r="BHI295" s="672"/>
      <c r="BHJ295" s="672"/>
      <c r="BHK295" s="672"/>
      <c r="BHL295" s="672"/>
      <c r="BHM295" s="672"/>
      <c r="BHN295" s="672"/>
      <c r="BHO295" s="672"/>
      <c r="BHP295" s="672"/>
      <c r="BHQ295" s="672"/>
      <c r="BHR295" s="672"/>
      <c r="BHS295" s="672"/>
      <c r="BHT295" s="672"/>
      <c r="BHU295" s="672"/>
      <c r="BHV295" s="672"/>
      <c r="BHW295" s="672"/>
      <c r="BHX295" s="672"/>
      <c r="BHY295" s="672"/>
      <c r="BHZ295" s="672"/>
      <c r="BIA295" s="672"/>
      <c r="BIB295" s="672"/>
      <c r="BIC295" s="672"/>
      <c r="BID295" s="672"/>
      <c r="BIE295" s="672"/>
      <c r="BIF295" s="672"/>
      <c r="BIG295" s="672"/>
      <c r="BIH295" s="672"/>
      <c r="BII295" s="672"/>
      <c r="BIJ295" s="672"/>
      <c r="BIK295" s="672"/>
      <c r="BIL295" s="672"/>
      <c r="BIM295" s="672"/>
      <c r="BIN295" s="672"/>
      <c r="BIO295" s="672"/>
      <c r="BIP295" s="672"/>
      <c r="BIQ295" s="672"/>
      <c r="BIR295" s="672"/>
      <c r="BIS295" s="672"/>
      <c r="BIT295" s="672"/>
      <c r="BIU295" s="672"/>
      <c r="BIV295" s="672"/>
      <c r="BIW295" s="672"/>
      <c r="BIX295" s="672"/>
      <c r="BIY295" s="672"/>
      <c r="BIZ295" s="672"/>
      <c r="BJA295" s="672"/>
      <c r="BJB295" s="672"/>
      <c r="BJC295" s="672"/>
      <c r="BJD295" s="672"/>
      <c r="BJE295" s="672"/>
      <c r="BJF295" s="672"/>
      <c r="BJG295" s="672"/>
      <c r="BJH295" s="672"/>
      <c r="BJI295" s="672"/>
      <c r="BJJ295" s="672"/>
      <c r="BJK295" s="672"/>
      <c r="BJL295" s="672"/>
      <c r="BJM295" s="672"/>
      <c r="BJN295" s="672"/>
      <c r="BJO295" s="672"/>
      <c r="BJP295" s="672"/>
      <c r="BJQ295" s="672"/>
      <c r="BJR295" s="672"/>
      <c r="BJS295" s="672"/>
      <c r="BJT295" s="672"/>
      <c r="BJU295" s="672"/>
      <c r="BJV295" s="672"/>
      <c r="BJW295" s="672"/>
      <c r="BJX295" s="672"/>
      <c r="BJY295" s="672"/>
      <c r="BJZ295" s="672"/>
      <c r="BKA295" s="672"/>
      <c r="BKB295" s="672"/>
      <c r="BKC295" s="672"/>
      <c r="BKD295" s="672"/>
      <c r="BKE295" s="672"/>
      <c r="BKF295" s="672"/>
      <c r="BKG295" s="672"/>
      <c r="BKH295" s="672"/>
      <c r="BKI295" s="672"/>
      <c r="BKJ295" s="672"/>
      <c r="BKK295" s="672"/>
      <c r="BKL295" s="672"/>
      <c r="BKM295" s="672"/>
      <c r="BKN295" s="672"/>
      <c r="BKO295" s="672"/>
      <c r="BKP295" s="672"/>
      <c r="BKQ295" s="672"/>
      <c r="BKR295" s="672"/>
      <c r="BKS295" s="672"/>
      <c r="BKT295" s="672"/>
      <c r="BKU295" s="672"/>
      <c r="BKV295" s="672"/>
      <c r="BKW295" s="672"/>
      <c r="BKX295" s="672"/>
      <c r="BKY295" s="672"/>
      <c r="BKZ295" s="672"/>
      <c r="BLA295" s="672"/>
      <c r="BLB295" s="672"/>
      <c r="BLC295" s="672"/>
      <c r="BLD295" s="672"/>
      <c r="BLE295" s="672"/>
      <c r="BLF295" s="672"/>
      <c r="BLG295" s="672"/>
      <c r="BLH295" s="672"/>
      <c r="BLI295" s="672"/>
      <c r="BLJ295" s="672"/>
      <c r="BLK295" s="672"/>
      <c r="BLL295" s="672"/>
      <c r="BLM295" s="672"/>
      <c r="BLN295" s="672"/>
      <c r="BLO295" s="672"/>
      <c r="BLP295" s="672"/>
      <c r="BLQ295" s="672"/>
      <c r="BLR295" s="672"/>
      <c r="BLS295" s="672"/>
      <c r="BLT295" s="672"/>
      <c r="BLU295" s="672"/>
      <c r="BLV295" s="672"/>
      <c r="BLW295" s="672"/>
      <c r="BLX295" s="672"/>
      <c r="BLY295" s="672"/>
      <c r="BLZ295" s="672"/>
      <c r="BMA295" s="672"/>
      <c r="BMB295" s="672"/>
      <c r="BMC295" s="672"/>
      <c r="BMD295" s="672"/>
      <c r="BME295" s="672"/>
      <c r="BMF295" s="672"/>
      <c r="BMG295" s="672"/>
      <c r="BMH295" s="672"/>
      <c r="BMI295" s="672"/>
      <c r="BMJ295" s="672"/>
      <c r="BMK295" s="672"/>
      <c r="BML295" s="672"/>
      <c r="BMM295" s="672"/>
      <c r="BMN295" s="672"/>
      <c r="BMO295" s="672"/>
      <c r="BMP295" s="672"/>
      <c r="BMQ295" s="672"/>
      <c r="BMR295" s="672"/>
      <c r="BMS295" s="672"/>
      <c r="BMT295" s="672"/>
      <c r="BMU295" s="672"/>
      <c r="BMV295" s="672"/>
      <c r="BMW295" s="672"/>
      <c r="BMX295" s="672"/>
      <c r="BMY295" s="672"/>
      <c r="BMZ295" s="672"/>
      <c r="BNA295" s="672"/>
      <c r="BNB295" s="672"/>
      <c r="BNC295" s="672"/>
      <c r="BND295" s="672"/>
      <c r="BNE295" s="672"/>
      <c r="BNF295" s="672"/>
      <c r="BNG295" s="672"/>
      <c r="BNH295" s="672"/>
      <c r="BNI295" s="672"/>
      <c r="BNJ295" s="672"/>
      <c r="BNK295" s="672"/>
      <c r="BNL295" s="672"/>
      <c r="BNM295" s="672"/>
      <c r="BNN295" s="672"/>
      <c r="BNO295" s="672"/>
      <c r="BNP295" s="672"/>
      <c r="BNQ295" s="672"/>
      <c r="BNR295" s="672"/>
      <c r="BNS295" s="672"/>
      <c r="BNT295" s="672"/>
      <c r="BNU295" s="672"/>
      <c r="BNV295" s="672"/>
      <c r="BNW295" s="672"/>
      <c r="BNX295" s="672"/>
      <c r="BNY295" s="672"/>
      <c r="BNZ295" s="672"/>
      <c r="BOA295" s="672"/>
      <c r="BOB295" s="672"/>
      <c r="BOC295" s="672"/>
      <c r="BOD295" s="672"/>
      <c r="BOE295" s="672"/>
      <c r="BOF295" s="672"/>
      <c r="BOG295" s="672"/>
      <c r="BOH295" s="672"/>
      <c r="BOI295" s="672"/>
      <c r="BOJ295" s="672"/>
      <c r="BOK295" s="672"/>
      <c r="BOL295" s="672"/>
      <c r="BOM295" s="672"/>
      <c r="BON295" s="672"/>
      <c r="BOO295" s="672"/>
      <c r="BOP295" s="672"/>
      <c r="BOQ295" s="672"/>
      <c r="BOR295" s="672"/>
      <c r="BOS295" s="672"/>
      <c r="BOT295" s="672"/>
      <c r="BOU295" s="672"/>
      <c r="BOV295" s="672"/>
      <c r="BOW295" s="672"/>
      <c r="BOX295" s="672"/>
      <c r="BOY295" s="672"/>
      <c r="BOZ295" s="672"/>
      <c r="BPA295" s="672"/>
      <c r="BPB295" s="672"/>
      <c r="BPC295" s="672"/>
      <c r="BPD295" s="672"/>
      <c r="BPE295" s="672"/>
      <c r="BPF295" s="672"/>
      <c r="BPG295" s="672"/>
      <c r="BPH295" s="672"/>
      <c r="BPI295" s="672"/>
      <c r="BPJ295" s="672"/>
      <c r="BPK295" s="672"/>
      <c r="BPL295" s="672"/>
      <c r="BPM295" s="672"/>
      <c r="BPN295" s="672"/>
      <c r="BPO295" s="672"/>
      <c r="BPP295" s="672"/>
      <c r="BPQ295" s="672"/>
      <c r="BPR295" s="672"/>
      <c r="BPS295" s="672"/>
      <c r="BPT295" s="672"/>
      <c r="BPU295" s="672"/>
      <c r="BPV295" s="672"/>
      <c r="BPW295" s="672"/>
      <c r="BPX295" s="672"/>
      <c r="BPY295" s="672"/>
      <c r="BPZ295" s="672"/>
      <c r="BQA295" s="672"/>
      <c r="BQB295" s="672"/>
      <c r="BQC295" s="672"/>
      <c r="BQD295" s="672"/>
      <c r="BQE295" s="672"/>
      <c r="BQF295" s="672"/>
      <c r="BQG295" s="672"/>
      <c r="BQH295" s="672"/>
      <c r="BQI295" s="672"/>
      <c r="BQJ295" s="672"/>
      <c r="BQK295" s="672"/>
      <c r="BQL295" s="672"/>
      <c r="BQM295" s="672"/>
      <c r="BQN295" s="672"/>
      <c r="BQO295" s="672"/>
      <c r="BQP295" s="672"/>
      <c r="BQQ295" s="672"/>
      <c r="BQR295" s="672"/>
      <c r="BQS295" s="672"/>
      <c r="BQT295" s="672"/>
      <c r="BQU295" s="672"/>
      <c r="BQV295" s="672"/>
      <c r="BQW295" s="672"/>
      <c r="BQX295" s="672"/>
      <c r="BQY295" s="672"/>
      <c r="BQZ295" s="672"/>
      <c r="BRA295" s="672"/>
      <c r="BRB295" s="672"/>
      <c r="BRC295" s="672"/>
      <c r="BRD295" s="672"/>
      <c r="BRE295" s="672"/>
      <c r="BRF295" s="672"/>
      <c r="BRG295" s="672"/>
      <c r="BRH295" s="672"/>
      <c r="BRI295" s="672"/>
      <c r="BRJ295" s="672"/>
      <c r="BRK295" s="672"/>
      <c r="BRL295" s="672"/>
      <c r="BRM295" s="672"/>
      <c r="BRN295" s="672"/>
      <c r="BRO295" s="672"/>
      <c r="BRP295" s="672"/>
      <c r="BRQ295" s="672"/>
      <c r="BRR295" s="672"/>
      <c r="BRS295" s="672"/>
      <c r="BRT295" s="672"/>
      <c r="BRU295" s="672"/>
      <c r="BRV295" s="672"/>
      <c r="BRW295" s="672"/>
      <c r="BRX295" s="672"/>
      <c r="BRY295" s="672"/>
      <c r="BRZ295" s="672"/>
      <c r="BSA295" s="672"/>
      <c r="BSB295" s="672"/>
      <c r="BSC295" s="672"/>
      <c r="BSD295" s="672"/>
      <c r="BSE295" s="672"/>
      <c r="BSF295" s="672"/>
      <c r="BSG295" s="672"/>
      <c r="BSH295" s="672"/>
      <c r="BSI295" s="672"/>
      <c r="BSJ295" s="672"/>
      <c r="BSK295" s="672"/>
      <c r="BSL295" s="672"/>
      <c r="BSM295" s="672"/>
      <c r="BSN295" s="672"/>
      <c r="BSO295" s="672"/>
      <c r="BSP295" s="672"/>
      <c r="BSQ295" s="672"/>
      <c r="BSR295" s="672"/>
      <c r="BSS295" s="672"/>
      <c r="BST295" s="672"/>
      <c r="BSU295" s="672"/>
      <c r="BSV295" s="672"/>
      <c r="BSW295" s="672"/>
      <c r="BSX295" s="672"/>
      <c r="BSY295" s="672"/>
      <c r="BSZ295" s="672"/>
      <c r="BTA295" s="672"/>
      <c r="BTB295" s="672"/>
      <c r="BTC295" s="672"/>
      <c r="BTD295" s="672"/>
      <c r="BTE295" s="672"/>
      <c r="BTF295" s="672"/>
      <c r="BTG295" s="672"/>
      <c r="BTH295" s="672"/>
      <c r="BTI295" s="672"/>
      <c r="BTJ295" s="672"/>
      <c r="BTK295" s="672"/>
      <c r="BTL295" s="672"/>
      <c r="BTM295" s="672"/>
      <c r="BTN295" s="672"/>
      <c r="BTO295" s="672"/>
      <c r="BTP295" s="672"/>
      <c r="BTQ295" s="672"/>
      <c r="BTR295" s="672"/>
      <c r="BTS295" s="672"/>
      <c r="BTT295" s="672"/>
      <c r="BTU295" s="672"/>
      <c r="BTV295" s="672"/>
      <c r="BTW295" s="672"/>
      <c r="BTX295" s="672"/>
      <c r="BTY295" s="672"/>
      <c r="BTZ295" s="672"/>
      <c r="BUA295" s="672"/>
      <c r="BUB295" s="672"/>
      <c r="BUC295" s="672"/>
      <c r="BUD295" s="672"/>
      <c r="BUE295" s="672"/>
      <c r="BUF295" s="672"/>
      <c r="BUG295" s="672"/>
      <c r="BUH295" s="672"/>
      <c r="BUI295" s="672"/>
      <c r="BUJ295" s="672"/>
      <c r="BUK295" s="672"/>
      <c r="BUL295" s="672"/>
      <c r="BUM295" s="672"/>
      <c r="BUN295" s="672"/>
      <c r="BUO295" s="672"/>
      <c r="BUP295" s="672"/>
      <c r="BUQ295" s="672"/>
      <c r="BUR295" s="672"/>
      <c r="BUS295" s="672"/>
      <c r="BUT295" s="672"/>
      <c r="BUU295" s="672"/>
      <c r="BUV295" s="672"/>
      <c r="BUW295" s="672"/>
      <c r="BUX295" s="672"/>
      <c r="BUY295" s="672"/>
      <c r="BUZ295" s="672"/>
      <c r="BVA295" s="672"/>
      <c r="BVB295" s="672"/>
      <c r="BVC295" s="672"/>
      <c r="BVD295" s="672"/>
      <c r="BVE295" s="672"/>
      <c r="BVF295" s="672"/>
      <c r="BVG295" s="672"/>
      <c r="BVH295" s="672"/>
      <c r="BVI295" s="672"/>
      <c r="BVJ295" s="672"/>
      <c r="BVK295" s="672"/>
      <c r="BVL295" s="672"/>
      <c r="BVM295" s="672"/>
      <c r="BVN295" s="672"/>
      <c r="BVO295" s="672"/>
      <c r="BVP295" s="672"/>
      <c r="BVQ295" s="672"/>
      <c r="BVR295" s="672"/>
      <c r="BVS295" s="672"/>
      <c r="BVT295" s="672"/>
      <c r="BVU295" s="672"/>
      <c r="BVV295" s="672"/>
      <c r="BVW295" s="672"/>
      <c r="BVX295" s="672"/>
      <c r="BVY295" s="672"/>
      <c r="BVZ295" s="672"/>
      <c r="BWA295" s="672"/>
      <c r="BWB295" s="672"/>
      <c r="BWC295" s="672"/>
      <c r="BWD295" s="672"/>
      <c r="BWE295" s="672"/>
      <c r="BWF295" s="672"/>
      <c r="BWG295" s="672"/>
      <c r="BWH295" s="672"/>
      <c r="BWI295" s="672"/>
      <c r="BWJ295" s="672"/>
      <c r="BWK295" s="672"/>
      <c r="BWL295" s="672"/>
      <c r="BWM295" s="672"/>
      <c r="BWN295" s="672"/>
      <c r="BWO295" s="672"/>
      <c r="BWP295" s="672"/>
      <c r="BWQ295" s="672"/>
      <c r="BWR295" s="672"/>
      <c r="BWS295" s="672"/>
      <c r="BWT295" s="672"/>
      <c r="BWU295" s="672"/>
      <c r="BWV295" s="672"/>
      <c r="BWW295" s="672"/>
      <c r="BWX295" s="672"/>
      <c r="BWY295" s="672"/>
      <c r="BWZ295" s="672"/>
      <c r="BXA295" s="672"/>
      <c r="BXB295" s="672"/>
      <c r="BXC295" s="672"/>
      <c r="BXD295" s="672"/>
      <c r="BXE295" s="672"/>
      <c r="BXF295" s="672"/>
      <c r="BXG295" s="672"/>
      <c r="BXH295" s="672"/>
      <c r="BXI295" s="672"/>
      <c r="BXJ295" s="672"/>
      <c r="BXK295" s="672"/>
      <c r="BXL295" s="672"/>
      <c r="BXM295" s="672"/>
      <c r="BXN295" s="672"/>
      <c r="BXO295" s="672"/>
      <c r="BXP295" s="672"/>
      <c r="BXQ295" s="672"/>
      <c r="BXR295" s="672"/>
      <c r="BXS295" s="672"/>
      <c r="BXT295" s="672"/>
      <c r="BXU295" s="672"/>
      <c r="BXV295" s="672"/>
      <c r="BXW295" s="672"/>
      <c r="BXX295" s="672"/>
      <c r="BXY295" s="672"/>
      <c r="BXZ295" s="672"/>
      <c r="BYA295" s="672"/>
      <c r="BYB295" s="672"/>
      <c r="BYC295" s="672"/>
      <c r="BYD295" s="672"/>
      <c r="BYE295" s="672"/>
      <c r="BYF295" s="672"/>
      <c r="BYG295" s="672"/>
      <c r="BYH295" s="672"/>
      <c r="BYI295" s="672"/>
      <c r="BYJ295" s="672"/>
      <c r="BYK295" s="672"/>
      <c r="BYL295" s="672"/>
      <c r="BYM295" s="672"/>
      <c r="BYN295" s="672"/>
      <c r="BYO295" s="672"/>
      <c r="BYP295" s="672"/>
      <c r="BYQ295" s="672"/>
      <c r="BYR295" s="672"/>
      <c r="BYS295" s="672"/>
      <c r="BYT295" s="672"/>
      <c r="BYU295" s="672"/>
      <c r="BYV295" s="672"/>
      <c r="BYW295" s="672"/>
      <c r="BYX295" s="672"/>
      <c r="BYY295" s="672"/>
      <c r="BYZ295" s="672"/>
      <c r="BZA295" s="672"/>
      <c r="BZB295" s="672"/>
      <c r="BZC295" s="672"/>
      <c r="BZD295" s="672"/>
      <c r="BZE295" s="672"/>
      <c r="BZF295" s="672"/>
      <c r="BZG295" s="672"/>
      <c r="BZH295" s="672"/>
      <c r="BZI295" s="672"/>
      <c r="BZJ295" s="672"/>
      <c r="BZK295" s="672"/>
      <c r="BZL295" s="672"/>
      <c r="BZM295" s="672"/>
      <c r="BZN295" s="672"/>
      <c r="BZO295" s="672"/>
      <c r="BZP295" s="672"/>
      <c r="BZQ295" s="672"/>
      <c r="BZR295" s="672"/>
      <c r="BZS295" s="672"/>
      <c r="BZT295" s="672"/>
      <c r="BZU295" s="672"/>
      <c r="BZV295" s="672"/>
      <c r="BZW295" s="672"/>
      <c r="BZX295" s="672"/>
      <c r="BZY295" s="672"/>
      <c r="BZZ295" s="672"/>
      <c r="CAA295" s="672"/>
      <c r="CAB295" s="672"/>
      <c r="CAC295" s="672"/>
      <c r="CAD295" s="672"/>
      <c r="CAE295" s="672"/>
      <c r="CAF295" s="672"/>
      <c r="CAG295" s="672"/>
      <c r="CAH295" s="672"/>
      <c r="CAI295" s="672"/>
      <c r="CAJ295" s="672"/>
      <c r="CAK295" s="672"/>
      <c r="CAL295" s="672"/>
      <c r="CAM295" s="672"/>
      <c r="CAN295" s="672"/>
      <c r="CAO295" s="672"/>
      <c r="CAP295" s="672"/>
      <c r="CAQ295" s="672"/>
      <c r="CAR295" s="672"/>
      <c r="CAS295" s="672"/>
      <c r="CAT295" s="672"/>
      <c r="CAU295" s="672"/>
      <c r="CAV295" s="672"/>
      <c r="CAW295" s="672"/>
      <c r="CAX295" s="672"/>
      <c r="CAY295" s="672"/>
      <c r="CAZ295" s="672"/>
      <c r="CBA295" s="672"/>
      <c r="CBB295" s="672"/>
      <c r="CBC295" s="672"/>
      <c r="CBD295" s="672"/>
      <c r="CBE295" s="672"/>
      <c r="CBF295" s="672"/>
      <c r="CBG295" s="672"/>
      <c r="CBH295" s="672"/>
      <c r="CBI295" s="672"/>
      <c r="CBJ295" s="672"/>
      <c r="CBK295" s="672"/>
      <c r="CBL295" s="672"/>
      <c r="CBM295" s="672"/>
      <c r="CBN295" s="672"/>
      <c r="CBO295" s="672"/>
      <c r="CBP295" s="672"/>
      <c r="CBQ295" s="672"/>
      <c r="CBR295" s="672"/>
      <c r="CBS295" s="672"/>
      <c r="CBT295" s="672"/>
      <c r="CBU295" s="672"/>
      <c r="CBV295" s="672"/>
      <c r="CBW295" s="672"/>
      <c r="CBX295" s="672"/>
      <c r="CBY295" s="672"/>
      <c r="CBZ295" s="672"/>
      <c r="CCA295" s="672"/>
      <c r="CCB295" s="672"/>
      <c r="CCC295" s="672"/>
      <c r="CCD295" s="672"/>
      <c r="CCE295" s="672"/>
      <c r="CCF295" s="672"/>
      <c r="CCG295" s="672"/>
      <c r="CCH295" s="672"/>
      <c r="CCI295" s="672"/>
      <c r="CCJ295" s="672"/>
      <c r="CCK295" s="672"/>
      <c r="CCL295" s="672"/>
      <c r="CCM295" s="672"/>
      <c r="CCN295" s="672"/>
      <c r="CCO295" s="672"/>
      <c r="CCP295" s="672"/>
      <c r="CCQ295" s="672"/>
      <c r="CCR295" s="672"/>
      <c r="CCS295" s="672"/>
      <c r="CCT295" s="672"/>
      <c r="CCU295" s="672"/>
      <c r="CCV295" s="672"/>
      <c r="CCW295" s="672"/>
      <c r="CCX295" s="672"/>
      <c r="CCY295" s="672"/>
      <c r="CCZ295" s="672"/>
      <c r="CDA295" s="672"/>
      <c r="CDB295" s="672"/>
      <c r="CDC295" s="672"/>
      <c r="CDD295" s="672"/>
      <c r="CDE295" s="672"/>
      <c r="CDF295" s="672"/>
      <c r="CDG295" s="672"/>
      <c r="CDH295" s="672"/>
      <c r="CDI295" s="672"/>
      <c r="CDJ295" s="672"/>
      <c r="CDK295" s="672"/>
      <c r="CDL295" s="672"/>
      <c r="CDM295" s="672"/>
      <c r="CDN295" s="672"/>
      <c r="CDO295" s="672"/>
      <c r="CDP295" s="672"/>
      <c r="CDQ295" s="672"/>
      <c r="CDR295" s="672"/>
      <c r="CDS295" s="672"/>
      <c r="CDT295" s="672"/>
      <c r="CDU295" s="672"/>
      <c r="CDV295" s="672"/>
      <c r="CDW295" s="672"/>
      <c r="CDX295" s="672"/>
      <c r="CDY295" s="672"/>
      <c r="CDZ295" s="672"/>
      <c r="CEA295" s="672"/>
      <c r="CEB295" s="672"/>
      <c r="CEC295" s="672"/>
      <c r="CED295" s="672"/>
      <c r="CEE295" s="672"/>
      <c r="CEF295" s="672"/>
      <c r="CEG295" s="672"/>
      <c r="CEH295" s="672"/>
      <c r="CEI295" s="672"/>
      <c r="CEJ295" s="672"/>
      <c r="CEK295" s="672"/>
      <c r="CEL295" s="672"/>
      <c r="CEM295" s="672"/>
      <c r="CEN295" s="672"/>
      <c r="CEO295" s="672"/>
      <c r="CEP295" s="672"/>
      <c r="CEQ295" s="672"/>
      <c r="CER295" s="672"/>
      <c r="CES295" s="672"/>
      <c r="CET295" s="672"/>
      <c r="CEU295" s="672"/>
      <c r="CEV295" s="672"/>
      <c r="CEW295" s="672"/>
      <c r="CEX295" s="672"/>
      <c r="CEY295" s="672"/>
      <c r="CEZ295" s="672"/>
      <c r="CFA295" s="672"/>
      <c r="CFB295" s="672"/>
      <c r="CFC295" s="672"/>
      <c r="CFD295" s="672"/>
      <c r="CFE295" s="672"/>
      <c r="CFF295" s="672"/>
      <c r="CFG295" s="672"/>
      <c r="CFH295" s="672"/>
      <c r="CFI295" s="672"/>
      <c r="CFJ295" s="672"/>
      <c r="CFK295" s="672"/>
      <c r="CFL295" s="672"/>
      <c r="CFM295" s="672"/>
      <c r="CFN295" s="672"/>
      <c r="CFO295" s="672"/>
      <c r="CFP295" s="672"/>
      <c r="CFQ295" s="672"/>
      <c r="CFR295" s="672"/>
      <c r="CFS295" s="672"/>
      <c r="CFT295" s="672"/>
      <c r="CFU295" s="672"/>
      <c r="CFV295" s="672"/>
      <c r="CFW295" s="672"/>
      <c r="CFX295" s="672"/>
      <c r="CFY295" s="672"/>
      <c r="CFZ295" s="672"/>
      <c r="CGA295" s="672"/>
      <c r="CGB295" s="672"/>
      <c r="CGC295" s="672"/>
      <c r="CGD295" s="672"/>
      <c r="CGE295" s="672"/>
      <c r="CGF295" s="672"/>
      <c r="CGG295" s="672"/>
      <c r="CGH295" s="672"/>
      <c r="CGI295" s="672"/>
      <c r="CGJ295" s="672"/>
      <c r="CGK295" s="672"/>
      <c r="CGL295" s="672"/>
      <c r="CGM295" s="672"/>
      <c r="CGN295" s="672"/>
      <c r="CGO295" s="672"/>
      <c r="CGP295" s="672"/>
      <c r="CGQ295" s="672"/>
      <c r="CGR295" s="672"/>
      <c r="CGS295" s="672"/>
      <c r="CGT295" s="672"/>
      <c r="CGU295" s="672"/>
      <c r="CGV295" s="672"/>
      <c r="CGW295" s="672"/>
      <c r="CGX295" s="672"/>
      <c r="CGY295" s="672"/>
      <c r="CGZ295" s="672"/>
      <c r="CHA295" s="672"/>
      <c r="CHB295" s="672"/>
      <c r="CHC295" s="672"/>
      <c r="CHD295" s="672"/>
      <c r="CHE295" s="672"/>
      <c r="CHF295" s="672"/>
      <c r="CHG295" s="672"/>
      <c r="CHH295" s="672"/>
      <c r="CHI295" s="672"/>
      <c r="CHJ295" s="672"/>
      <c r="CHK295" s="672"/>
      <c r="CHL295" s="672"/>
      <c r="CHM295" s="672"/>
      <c r="CHN295" s="672"/>
      <c r="CHO295" s="672"/>
      <c r="CHP295" s="672"/>
      <c r="CHQ295" s="672"/>
      <c r="CHR295" s="672"/>
      <c r="CHS295" s="672"/>
      <c r="CHT295" s="672"/>
      <c r="CHU295" s="672"/>
      <c r="CHV295" s="672"/>
      <c r="CHW295" s="672"/>
      <c r="CHX295" s="672"/>
      <c r="CHY295" s="672"/>
      <c r="CHZ295" s="672"/>
      <c r="CIA295" s="672"/>
      <c r="CIB295" s="672"/>
      <c r="CIC295" s="672"/>
      <c r="CID295" s="672"/>
      <c r="CIE295" s="672"/>
      <c r="CIF295" s="672"/>
      <c r="CIG295" s="672"/>
      <c r="CIH295" s="672"/>
      <c r="CII295" s="672"/>
      <c r="CIJ295" s="672"/>
      <c r="CIK295" s="672"/>
      <c r="CIL295" s="672"/>
      <c r="CIM295" s="672"/>
      <c r="CIN295" s="672"/>
      <c r="CIO295" s="672"/>
      <c r="CIP295" s="672"/>
      <c r="CIQ295" s="672"/>
      <c r="CIR295" s="672"/>
      <c r="CIS295" s="672"/>
      <c r="CIT295" s="672"/>
      <c r="CIU295" s="672"/>
      <c r="CIV295" s="672"/>
      <c r="CIW295" s="672"/>
      <c r="CIX295" s="672"/>
      <c r="CIY295" s="672"/>
      <c r="CIZ295" s="672"/>
      <c r="CJA295" s="672"/>
      <c r="CJB295" s="672"/>
      <c r="CJC295" s="672"/>
      <c r="CJD295" s="672"/>
      <c r="CJE295" s="672"/>
      <c r="CJF295" s="672"/>
      <c r="CJG295" s="672"/>
      <c r="CJH295" s="672"/>
      <c r="CJI295" s="672"/>
      <c r="CJJ295" s="672"/>
      <c r="CJK295" s="672"/>
      <c r="CJL295" s="672"/>
      <c r="CJM295" s="672"/>
      <c r="CJN295" s="672"/>
      <c r="CJO295" s="672"/>
      <c r="CJP295" s="672"/>
      <c r="CJQ295" s="672"/>
      <c r="CJR295" s="672"/>
      <c r="CJS295" s="672"/>
      <c r="CJT295" s="672"/>
      <c r="CJU295" s="672"/>
      <c r="CJV295" s="672"/>
      <c r="CJW295" s="672"/>
      <c r="CJX295" s="672"/>
      <c r="CJY295" s="672"/>
      <c r="CJZ295" s="672"/>
      <c r="CKA295" s="672"/>
      <c r="CKB295" s="672"/>
      <c r="CKC295" s="672"/>
      <c r="CKD295" s="672"/>
      <c r="CKE295" s="672"/>
      <c r="CKF295" s="672"/>
      <c r="CKG295" s="672"/>
      <c r="CKH295" s="672"/>
      <c r="CKI295" s="672"/>
      <c r="CKJ295" s="672"/>
      <c r="CKK295" s="672"/>
      <c r="CKL295" s="672"/>
      <c r="CKM295" s="672"/>
      <c r="CKN295" s="672"/>
      <c r="CKO295" s="672"/>
      <c r="CKP295" s="672"/>
      <c r="CKQ295" s="672"/>
      <c r="CKR295" s="672"/>
      <c r="CKS295" s="672"/>
      <c r="CKT295" s="672"/>
      <c r="CKU295" s="672"/>
      <c r="CKV295" s="672"/>
      <c r="CKW295" s="672"/>
      <c r="CKX295" s="672"/>
      <c r="CKY295" s="672"/>
      <c r="CKZ295" s="672"/>
      <c r="CLA295" s="672"/>
      <c r="CLB295" s="672"/>
      <c r="CLC295" s="672"/>
      <c r="CLD295" s="672"/>
      <c r="CLE295" s="672"/>
      <c r="CLF295" s="672"/>
      <c r="CLG295" s="672"/>
      <c r="CLH295" s="672"/>
      <c r="CLI295" s="672"/>
      <c r="CLJ295" s="672"/>
      <c r="CLK295" s="672"/>
      <c r="CLL295" s="672"/>
      <c r="CLM295" s="672"/>
      <c r="CLN295" s="672"/>
      <c r="CLO295" s="672"/>
      <c r="CLP295" s="672"/>
      <c r="CLQ295" s="672"/>
      <c r="CLR295" s="672"/>
      <c r="CLS295" s="672"/>
      <c r="CLT295" s="672"/>
      <c r="CLU295" s="672"/>
      <c r="CLV295" s="672"/>
      <c r="CLW295" s="672"/>
      <c r="CLX295" s="672"/>
      <c r="CLY295" s="672"/>
      <c r="CLZ295" s="672"/>
      <c r="CMA295" s="672"/>
      <c r="CMB295" s="672"/>
      <c r="CMC295" s="672"/>
      <c r="CMD295" s="672"/>
      <c r="CME295" s="672"/>
      <c r="CMF295" s="672"/>
      <c r="CMG295" s="672"/>
      <c r="CMH295" s="672"/>
      <c r="CMI295" s="672"/>
      <c r="CMJ295" s="672"/>
      <c r="CMK295" s="672"/>
      <c r="CML295" s="672"/>
      <c r="CMM295" s="672"/>
      <c r="CMN295" s="672"/>
      <c r="CMO295" s="672"/>
      <c r="CMP295" s="672"/>
      <c r="CMQ295" s="672"/>
      <c r="CMR295" s="672"/>
      <c r="CMS295" s="672"/>
      <c r="CMT295" s="672"/>
      <c r="CMU295" s="672"/>
      <c r="CMV295" s="672"/>
      <c r="CMW295" s="672"/>
      <c r="CMX295" s="672"/>
      <c r="CMY295" s="672"/>
      <c r="CMZ295" s="672"/>
      <c r="CNA295" s="672"/>
      <c r="CNB295" s="672"/>
      <c r="CNC295" s="672"/>
      <c r="CND295" s="672"/>
      <c r="CNE295" s="672"/>
      <c r="CNF295" s="672"/>
      <c r="CNG295" s="672"/>
      <c r="CNH295" s="672"/>
      <c r="CNI295" s="672"/>
      <c r="CNJ295" s="672"/>
      <c r="CNK295" s="672"/>
      <c r="CNL295" s="672"/>
      <c r="CNM295" s="672"/>
      <c r="CNN295" s="672"/>
      <c r="CNO295" s="672"/>
      <c r="CNP295" s="672"/>
      <c r="CNQ295" s="672"/>
      <c r="CNR295" s="672"/>
      <c r="CNS295" s="672"/>
      <c r="CNT295" s="672"/>
      <c r="CNU295" s="672"/>
      <c r="CNV295" s="672"/>
      <c r="CNW295" s="672"/>
      <c r="CNX295" s="672"/>
    </row>
    <row r="296" spans="1:2416" s="673" customFormat="1" ht="45.75" customHeight="1" thickTop="1" thickBot="1" x14ac:dyDescent="0.3">
      <c r="A296" s="386"/>
      <c r="B296" s="674" t="s">
        <v>1070</v>
      </c>
      <c r="C296" s="675" t="s">
        <v>1079</v>
      </c>
      <c r="D296" s="927" t="s">
        <v>1198</v>
      </c>
      <c r="E296" s="927"/>
      <c r="F296" s="927"/>
      <c r="G296" s="927"/>
      <c r="H296" s="927"/>
      <c r="I296" s="927"/>
      <c r="J296" s="927"/>
      <c r="K296" s="927"/>
      <c r="L296" s="927"/>
      <c r="M296" s="927"/>
      <c r="N296" s="669"/>
      <c r="O296" s="669"/>
      <c r="P296" s="669"/>
      <c r="Q296" s="668"/>
      <c r="R296" s="669"/>
      <c r="S296" s="669"/>
      <c r="T296" s="669"/>
      <c r="U296" s="668"/>
      <c r="V296" s="669"/>
      <c r="W296" s="669"/>
      <c r="X296" s="386"/>
      <c r="Y296" s="386"/>
      <c r="Z296" s="386"/>
      <c r="AA296" s="386"/>
      <c r="AB296" s="386"/>
      <c r="AC296" s="386"/>
      <c r="AD296" s="386"/>
      <c r="AE296" s="386"/>
      <c r="AF296" s="386"/>
      <c r="AG296" s="386"/>
      <c r="AH296" s="386"/>
      <c r="AI296" s="386"/>
      <c r="AJ296" s="386"/>
      <c r="AK296" s="386"/>
      <c r="AL296" s="386"/>
      <c r="AM296" s="386"/>
      <c r="AN296" s="386"/>
      <c r="AO296" s="386"/>
      <c r="AP296" s="386"/>
      <c r="AQ296" s="386"/>
      <c r="AR296" s="386"/>
      <c r="AS296" s="386"/>
      <c r="AT296" s="671"/>
      <c r="AU296" s="671"/>
      <c r="AV296" s="671"/>
      <c r="AW296" s="671"/>
      <c r="AX296" s="671"/>
      <c r="AY296" s="671"/>
      <c r="AZ296" s="671"/>
      <c r="BA296" s="671"/>
      <c r="BB296" s="671"/>
      <c r="BC296" s="671"/>
      <c r="BD296" s="671"/>
      <c r="BE296" s="671"/>
      <c r="BF296" s="671"/>
      <c r="BG296" s="671"/>
      <c r="BH296" s="671"/>
      <c r="BI296" s="671"/>
      <c r="BJ296" s="671"/>
      <c r="BK296" s="671"/>
      <c r="BL296" s="671"/>
      <c r="BM296" s="671"/>
      <c r="BN296" s="671"/>
      <c r="BO296" s="671"/>
      <c r="BP296" s="671"/>
      <c r="BQ296" s="671"/>
      <c r="BR296" s="671"/>
      <c r="BS296" s="671"/>
      <c r="BT296" s="671"/>
      <c r="BU296" s="671"/>
      <c r="BV296" s="671"/>
      <c r="BW296" s="671"/>
      <c r="BX296" s="671"/>
      <c r="BY296" s="671"/>
      <c r="BZ296" s="671"/>
      <c r="CA296" s="671"/>
      <c r="CB296" s="671"/>
      <c r="CC296" s="671"/>
      <c r="CD296" s="671"/>
      <c r="CE296" s="671"/>
      <c r="CF296" s="671"/>
      <c r="CG296" s="671"/>
      <c r="CH296" s="671"/>
      <c r="CI296" s="672"/>
      <c r="CJ296" s="672"/>
      <c r="CK296" s="672"/>
      <c r="CL296" s="672"/>
      <c r="CM296" s="672"/>
      <c r="CN296" s="672"/>
      <c r="CO296" s="672"/>
      <c r="CP296" s="672"/>
      <c r="CQ296" s="672"/>
      <c r="CR296" s="672"/>
      <c r="CS296" s="672"/>
      <c r="CT296" s="672"/>
      <c r="CU296" s="672"/>
      <c r="CV296" s="672"/>
      <c r="CW296" s="672"/>
      <c r="CX296" s="672"/>
      <c r="CY296" s="672"/>
      <c r="CZ296" s="672"/>
      <c r="DA296" s="672"/>
      <c r="DB296" s="672"/>
      <c r="DC296" s="672"/>
      <c r="DD296" s="672"/>
      <c r="DE296" s="672"/>
      <c r="DF296" s="672"/>
      <c r="DG296" s="672"/>
      <c r="DH296" s="672"/>
      <c r="DI296" s="672"/>
      <c r="DJ296" s="672"/>
      <c r="DK296" s="672"/>
      <c r="DL296" s="672"/>
      <c r="DM296" s="672"/>
      <c r="DN296" s="672"/>
      <c r="DO296" s="672"/>
      <c r="DP296" s="672"/>
      <c r="DQ296" s="672"/>
      <c r="DR296" s="672"/>
      <c r="DS296" s="672"/>
      <c r="DT296" s="672"/>
      <c r="DU296" s="672"/>
      <c r="DV296" s="672"/>
      <c r="DW296" s="672"/>
      <c r="DX296" s="672"/>
      <c r="DY296" s="672"/>
      <c r="DZ296" s="672"/>
      <c r="EA296" s="672"/>
      <c r="EB296" s="672"/>
      <c r="EC296" s="672"/>
      <c r="ED296" s="672"/>
      <c r="EE296" s="672"/>
      <c r="EF296" s="672"/>
      <c r="EG296" s="672"/>
      <c r="EH296" s="672"/>
      <c r="EI296" s="672"/>
      <c r="EJ296" s="672"/>
      <c r="EK296" s="672"/>
      <c r="EL296" s="672"/>
      <c r="EM296" s="672"/>
      <c r="EN296" s="672"/>
      <c r="EO296" s="672"/>
      <c r="EP296" s="672"/>
      <c r="EQ296" s="672"/>
      <c r="ER296" s="672"/>
      <c r="ES296" s="672"/>
      <c r="ET296" s="672"/>
      <c r="EU296" s="672"/>
      <c r="EV296" s="672"/>
      <c r="EW296" s="672"/>
      <c r="EX296" s="672"/>
      <c r="EY296" s="672"/>
      <c r="EZ296" s="672"/>
      <c r="FA296" s="672"/>
      <c r="FB296" s="672"/>
      <c r="FC296" s="672"/>
      <c r="FD296" s="672"/>
      <c r="FE296" s="672"/>
      <c r="FF296" s="672"/>
      <c r="FG296" s="672"/>
      <c r="FH296" s="672"/>
      <c r="FI296" s="672"/>
      <c r="FJ296" s="672"/>
      <c r="FK296" s="672"/>
      <c r="FL296" s="672"/>
      <c r="FM296" s="672"/>
      <c r="FN296" s="672"/>
      <c r="FO296" s="672"/>
      <c r="FP296" s="672"/>
      <c r="FQ296" s="672"/>
      <c r="FR296" s="672"/>
      <c r="FS296" s="672"/>
      <c r="FT296" s="672"/>
      <c r="FU296" s="672"/>
      <c r="FV296" s="672"/>
      <c r="FW296" s="672"/>
      <c r="FX296" s="672"/>
      <c r="FY296" s="672"/>
      <c r="FZ296" s="672"/>
      <c r="GA296" s="672"/>
      <c r="GB296" s="672"/>
      <c r="GC296" s="672"/>
      <c r="GD296" s="672"/>
      <c r="GE296" s="672"/>
      <c r="GF296" s="672"/>
      <c r="GG296" s="672"/>
      <c r="GH296" s="672"/>
      <c r="GI296" s="672"/>
      <c r="GJ296" s="672"/>
      <c r="GK296" s="672"/>
      <c r="GL296" s="672"/>
      <c r="GM296" s="672"/>
      <c r="GN296" s="672"/>
      <c r="GO296" s="672"/>
      <c r="GP296" s="672"/>
      <c r="GQ296" s="672"/>
      <c r="GR296" s="672"/>
      <c r="GS296" s="672"/>
      <c r="GT296" s="672"/>
      <c r="GU296" s="672"/>
      <c r="GV296" s="672"/>
      <c r="GW296" s="672"/>
      <c r="GX296" s="672"/>
      <c r="GY296" s="672"/>
      <c r="GZ296" s="672"/>
      <c r="HA296" s="672"/>
      <c r="HB296" s="672"/>
      <c r="HC296" s="672"/>
      <c r="HD296" s="672"/>
      <c r="HE296" s="672"/>
      <c r="HF296" s="672"/>
      <c r="HG296" s="672"/>
      <c r="HH296" s="672"/>
      <c r="HI296" s="672"/>
      <c r="HJ296" s="672"/>
      <c r="HK296" s="672"/>
      <c r="HL296" s="672"/>
      <c r="HM296" s="672"/>
      <c r="HN296" s="672"/>
      <c r="HO296" s="672"/>
      <c r="HP296" s="672"/>
      <c r="HQ296" s="672"/>
      <c r="HR296" s="672"/>
      <c r="HS296" s="672"/>
      <c r="HT296" s="672"/>
      <c r="HU296" s="672"/>
      <c r="HV296" s="672"/>
      <c r="HW296" s="672"/>
      <c r="HX296" s="672"/>
      <c r="HY296" s="672"/>
      <c r="HZ296" s="672"/>
      <c r="IA296" s="672"/>
      <c r="IB296" s="672"/>
      <c r="IC296" s="672"/>
      <c r="ID296" s="672"/>
      <c r="IE296" s="672"/>
      <c r="IF296" s="672"/>
      <c r="IG296" s="672"/>
      <c r="IH296" s="672"/>
      <c r="II296" s="672"/>
      <c r="IJ296" s="672"/>
      <c r="IK296" s="672"/>
      <c r="IL296" s="672"/>
      <c r="IM296" s="672"/>
      <c r="IN296" s="672"/>
      <c r="IO296" s="672"/>
      <c r="IP296" s="672"/>
      <c r="IQ296" s="672"/>
      <c r="IR296" s="672"/>
      <c r="IS296" s="672"/>
      <c r="IT296" s="672"/>
      <c r="IU296" s="672"/>
      <c r="IV296" s="672"/>
      <c r="IW296" s="672"/>
      <c r="IX296" s="672"/>
      <c r="IY296" s="672"/>
      <c r="IZ296" s="672"/>
      <c r="JA296" s="672"/>
      <c r="JB296" s="672"/>
      <c r="JC296" s="672"/>
      <c r="JD296" s="672"/>
      <c r="JE296" s="672"/>
      <c r="JF296" s="672"/>
      <c r="JG296" s="672"/>
      <c r="JH296" s="672"/>
      <c r="JI296" s="672"/>
      <c r="JJ296" s="672"/>
      <c r="JK296" s="672"/>
      <c r="JL296" s="672"/>
      <c r="JM296" s="672"/>
      <c r="JN296" s="672"/>
      <c r="JO296" s="672"/>
      <c r="JP296" s="672"/>
      <c r="JQ296" s="672"/>
      <c r="JR296" s="672"/>
      <c r="JS296" s="672"/>
      <c r="JT296" s="672"/>
      <c r="JU296" s="672"/>
      <c r="JV296" s="672"/>
      <c r="JW296" s="672"/>
      <c r="JX296" s="672"/>
      <c r="JY296" s="672"/>
      <c r="JZ296" s="672"/>
      <c r="KA296" s="672"/>
      <c r="KB296" s="672"/>
      <c r="KC296" s="672"/>
      <c r="KD296" s="672"/>
      <c r="KE296" s="672"/>
      <c r="KF296" s="672"/>
      <c r="KG296" s="672"/>
      <c r="KH296" s="672"/>
      <c r="KI296" s="672"/>
      <c r="KJ296" s="672"/>
      <c r="KK296" s="672"/>
      <c r="KL296" s="672"/>
      <c r="KM296" s="672"/>
      <c r="KN296" s="672"/>
      <c r="KO296" s="672"/>
      <c r="KP296" s="672"/>
      <c r="KQ296" s="672"/>
      <c r="KR296" s="672"/>
      <c r="KS296" s="672"/>
      <c r="KT296" s="672"/>
      <c r="KU296" s="672"/>
      <c r="KV296" s="672"/>
      <c r="KW296" s="672"/>
      <c r="KX296" s="672"/>
      <c r="KY296" s="672"/>
      <c r="KZ296" s="672"/>
      <c r="LA296" s="672"/>
      <c r="LB296" s="672"/>
      <c r="LC296" s="672"/>
      <c r="LD296" s="672"/>
      <c r="LE296" s="672"/>
      <c r="LF296" s="672"/>
      <c r="LG296" s="672"/>
      <c r="LH296" s="672"/>
      <c r="LI296" s="672"/>
      <c r="LJ296" s="672"/>
      <c r="LK296" s="672"/>
      <c r="LL296" s="672"/>
      <c r="LM296" s="672"/>
      <c r="LN296" s="672"/>
      <c r="LO296" s="672"/>
      <c r="LP296" s="672"/>
      <c r="LQ296" s="672"/>
      <c r="LR296" s="672"/>
      <c r="LS296" s="672"/>
      <c r="LT296" s="672"/>
      <c r="LU296" s="672"/>
      <c r="LV296" s="672"/>
      <c r="LW296" s="672"/>
      <c r="LX296" s="672"/>
      <c r="LY296" s="672"/>
      <c r="LZ296" s="672"/>
      <c r="MA296" s="672"/>
      <c r="MB296" s="672"/>
      <c r="MC296" s="672"/>
      <c r="MD296" s="672"/>
      <c r="ME296" s="672"/>
      <c r="MF296" s="672"/>
      <c r="MG296" s="672"/>
      <c r="MH296" s="672"/>
      <c r="MI296" s="672"/>
      <c r="MJ296" s="672"/>
      <c r="MK296" s="672"/>
      <c r="ML296" s="672"/>
      <c r="MM296" s="672"/>
      <c r="MN296" s="672"/>
      <c r="MO296" s="672"/>
      <c r="MP296" s="672"/>
      <c r="MQ296" s="672"/>
      <c r="MR296" s="672"/>
      <c r="MS296" s="672"/>
      <c r="MT296" s="672"/>
      <c r="MU296" s="672"/>
      <c r="MV296" s="672"/>
      <c r="MW296" s="672"/>
      <c r="MX296" s="672"/>
      <c r="MY296" s="672"/>
      <c r="MZ296" s="672"/>
      <c r="NA296" s="672"/>
      <c r="NB296" s="672"/>
      <c r="NC296" s="672"/>
      <c r="ND296" s="672"/>
      <c r="NE296" s="672"/>
      <c r="NF296" s="672"/>
      <c r="NG296" s="672"/>
      <c r="NH296" s="672"/>
      <c r="NI296" s="672"/>
      <c r="NJ296" s="672"/>
      <c r="NK296" s="672"/>
      <c r="NL296" s="672"/>
      <c r="NM296" s="672"/>
      <c r="NN296" s="672"/>
      <c r="NO296" s="672"/>
      <c r="NP296" s="672"/>
      <c r="NQ296" s="672"/>
      <c r="NR296" s="672"/>
      <c r="NS296" s="672"/>
      <c r="NT296" s="672"/>
      <c r="NU296" s="672"/>
      <c r="NV296" s="672"/>
      <c r="NW296" s="672"/>
      <c r="NX296" s="672"/>
      <c r="NY296" s="672"/>
      <c r="NZ296" s="672"/>
      <c r="OA296" s="672"/>
      <c r="OB296" s="672"/>
      <c r="OC296" s="672"/>
      <c r="OD296" s="672"/>
      <c r="OE296" s="672"/>
      <c r="OF296" s="672"/>
      <c r="OG296" s="672"/>
      <c r="OH296" s="672"/>
      <c r="OI296" s="672"/>
      <c r="OJ296" s="672"/>
      <c r="OK296" s="672"/>
      <c r="OL296" s="672"/>
      <c r="OM296" s="672"/>
      <c r="ON296" s="672"/>
      <c r="OO296" s="672"/>
      <c r="OP296" s="672"/>
      <c r="OQ296" s="672"/>
      <c r="OR296" s="672"/>
      <c r="OS296" s="672"/>
      <c r="OT296" s="672"/>
      <c r="OU296" s="672"/>
      <c r="OV296" s="672"/>
      <c r="OW296" s="672"/>
      <c r="OX296" s="672"/>
      <c r="OY296" s="672"/>
      <c r="OZ296" s="672"/>
      <c r="PA296" s="672"/>
      <c r="PB296" s="672"/>
      <c r="PC296" s="672"/>
      <c r="PD296" s="672"/>
      <c r="PE296" s="672"/>
      <c r="PF296" s="672"/>
      <c r="PG296" s="672"/>
      <c r="PH296" s="672"/>
      <c r="PI296" s="672"/>
      <c r="PJ296" s="672"/>
      <c r="PK296" s="672"/>
      <c r="PL296" s="672"/>
      <c r="PM296" s="672"/>
      <c r="PN296" s="672"/>
      <c r="PO296" s="672"/>
      <c r="PP296" s="672"/>
      <c r="PQ296" s="672"/>
      <c r="PR296" s="672"/>
      <c r="PS296" s="672"/>
      <c r="PT296" s="672"/>
      <c r="PU296" s="672"/>
      <c r="PV296" s="672"/>
      <c r="PW296" s="672"/>
      <c r="PX296" s="672"/>
      <c r="PY296" s="672"/>
      <c r="PZ296" s="672"/>
      <c r="QA296" s="672"/>
      <c r="QB296" s="672"/>
      <c r="QC296" s="672"/>
      <c r="QD296" s="672"/>
      <c r="QE296" s="672"/>
      <c r="QF296" s="672"/>
      <c r="QG296" s="672"/>
      <c r="QH296" s="672"/>
      <c r="QI296" s="672"/>
      <c r="QJ296" s="672"/>
      <c r="QK296" s="672"/>
      <c r="QL296" s="672"/>
      <c r="QM296" s="672"/>
      <c r="QN296" s="672"/>
      <c r="QO296" s="672"/>
      <c r="QP296" s="672"/>
      <c r="QQ296" s="672"/>
      <c r="QR296" s="672"/>
      <c r="QS296" s="672"/>
      <c r="QT296" s="672"/>
      <c r="QU296" s="672"/>
      <c r="QV296" s="672"/>
      <c r="QW296" s="672"/>
      <c r="QX296" s="672"/>
      <c r="QY296" s="672"/>
      <c r="QZ296" s="672"/>
      <c r="RA296" s="672"/>
      <c r="RB296" s="672"/>
      <c r="RC296" s="672"/>
      <c r="RD296" s="672"/>
      <c r="RE296" s="672"/>
      <c r="RF296" s="672"/>
      <c r="RG296" s="672"/>
      <c r="RH296" s="672"/>
      <c r="RI296" s="672"/>
      <c r="RJ296" s="672"/>
      <c r="RK296" s="672"/>
      <c r="RL296" s="672"/>
      <c r="RM296" s="672"/>
      <c r="RN296" s="672"/>
      <c r="RO296" s="672"/>
      <c r="RP296" s="672"/>
      <c r="RQ296" s="672"/>
      <c r="RR296" s="672"/>
      <c r="RS296" s="672"/>
      <c r="RT296" s="672"/>
      <c r="RU296" s="672"/>
      <c r="RV296" s="672"/>
      <c r="RW296" s="672"/>
      <c r="RX296" s="672"/>
      <c r="RY296" s="672"/>
      <c r="RZ296" s="672"/>
      <c r="SA296" s="672"/>
      <c r="SB296" s="672"/>
      <c r="SC296" s="672"/>
      <c r="SD296" s="672"/>
      <c r="SE296" s="672"/>
      <c r="SF296" s="672"/>
      <c r="SG296" s="672"/>
      <c r="SH296" s="672"/>
      <c r="SI296" s="672"/>
      <c r="SJ296" s="672"/>
      <c r="SK296" s="672"/>
      <c r="SL296" s="672"/>
      <c r="SM296" s="672"/>
      <c r="SN296" s="672"/>
      <c r="SO296" s="672"/>
      <c r="SP296" s="672"/>
      <c r="SQ296" s="672"/>
      <c r="SR296" s="672"/>
      <c r="SS296" s="672"/>
      <c r="ST296" s="672"/>
      <c r="SU296" s="672"/>
      <c r="SV296" s="672"/>
      <c r="SW296" s="672"/>
      <c r="SX296" s="672"/>
      <c r="SY296" s="672"/>
      <c r="SZ296" s="672"/>
      <c r="TA296" s="672"/>
      <c r="TB296" s="672"/>
      <c r="TC296" s="672"/>
      <c r="TD296" s="672"/>
      <c r="TE296" s="672"/>
      <c r="TF296" s="672"/>
      <c r="TG296" s="672"/>
      <c r="TH296" s="672"/>
      <c r="TI296" s="672"/>
      <c r="TJ296" s="672"/>
      <c r="TK296" s="672"/>
      <c r="TL296" s="672"/>
      <c r="TM296" s="672"/>
      <c r="TN296" s="672"/>
      <c r="TO296" s="672"/>
      <c r="TP296" s="672"/>
      <c r="TQ296" s="672"/>
      <c r="TR296" s="672"/>
      <c r="TS296" s="672"/>
      <c r="TT296" s="672"/>
      <c r="TU296" s="672"/>
      <c r="TV296" s="672"/>
      <c r="TW296" s="672"/>
      <c r="TX296" s="672"/>
      <c r="TY296" s="672"/>
      <c r="TZ296" s="672"/>
      <c r="UA296" s="672"/>
      <c r="UB296" s="672"/>
      <c r="UC296" s="672"/>
      <c r="UD296" s="672"/>
      <c r="UE296" s="672"/>
      <c r="UF296" s="672"/>
      <c r="UG296" s="672"/>
      <c r="UH296" s="672"/>
      <c r="UI296" s="672"/>
      <c r="UJ296" s="672"/>
      <c r="UK296" s="672"/>
      <c r="UL296" s="672"/>
      <c r="UM296" s="672"/>
      <c r="UN296" s="672"/>
      <c r="UO296" s="672"/>
      <c r="UP296" s="672"/>
      <c r="UQ296" s="672"/>
      <c r="UR296" s="672"/>
      <c r="US296" s="672"/>
      <c r="UT296" s="672"/>
      <c r="UU296" s="672"/>
      <c r="UV296" s="672"/>
      <c r="UW296" s="672"/>
      <c r="UX296" s="672"/>
      <c r="UY296" s="672"/>
      <c r="UZ296" s="672"/>
      <c r="VA296" s="672"/>
      <c r="VB296" s="672"/>
      <c r="VC296" s="672"/>
      <c r="VD296" s="672"/>
      <c r="VE296" s="672"/>
      <c r="VF296" s="672"/>
      <c r="VG296" s="672"/>
      <c r="VH296" s="672"/>
      <c r="VI296" s="672"/>
      <c r="VJ296" s="672"/>
      <c r="VK296" s="672"/>
      <c r="VL296" s="672"/>
      <c r="VM296" s="672"/>
      <c r="VN296" s="672"/>
      <c r="VO296" s="672"/>
      <c r="VP296" s="672"/>
      <c r="VQ296" s="672"/>
      <c r="VR296" s="672"/>
      <c r="VS296" s="672"/>
      <c r="VT296" s="672"/>
      <c r="VU296" s="672"/>
      <c r="VV296" s="672"/>
      <c r="VW296" s="672"/>
      <c r="VX296" s="672"/>
      <c r="VY296" s="672"/>
      <c r="VZ296" s="672"/>
      <c r="WA296" s="672"/>
      <c r="WB296" s="672"/>
      <c r="WC296" s="672"/>
      <c r="WD296" s="672"/>
      <c r="WE296" s="672"/>
      <c r="WF296" s="672"/>
      <c r="WG296" s="672"/>
      <c r="WH296" s="672"/>
      <c r="WI296" s="672"/>
      <c r="WJ296" s="672"/>
      <c r="WK296" s="672"/>
      <c r="WL296" s="672"/>
      <c r="WM296" s="672"/>
      <c r="WN296" s="672"/>
      <c r="WO296" s="672"/>
      <c r="WP296" s="672"/>
      <c r="WQ296" s="672"/>
      <c r="WR296" s="672"/>
      <c r="WS296" s="672"/>
      <c r="WT296" s="672"/>
      <c r="WU296" s="672"/>
      <c r="WV296" s="672"/>
      <c r="WW296" s="672"/>
      <c r="WX296" s="672"/>
      <c r="WY296" s="672"/>
      <c r="WZ296" s="672"/>
      <c r="XA296" s="672"/>
      <c r="XB296" s="672"/>
      <c r="XC296" s="672"/>
      <c r="XD296" s="672"/>
      <c r="XE296" s="672"/>
      <c r="XF296" s="672"/>
      <c r="XG296" s="672"/>
      <c r="XH296" s="672"/>
      <c r="XI296" s="672"/>
      <c r="XJ296" s="672"/>
      <c r="XK296" s="672"/>
      <c r="XL296" s="672"/>
      <c r="XM296" s="672"/>
      <c r="XN296" s="672"/>
      <c r="XO296" s="672"/>
      <c r="XP296" s="672"/>
      <c r="XQ296" s="672"/>
      <c r="XR296" s="672"/>
      <c r="XS296" s="672"/>
      <c r="XT296" s="672"/>
      <c r="XU296" s="672"/>
      <c r="XV296" s="672"/>
      <c r="XW296" s="672"/>
      <c r="XX296" s="672"/>
      <c r="XY296" s="672"/>
      <c r="XZ296" s="672"/>
      <c r="YA296" s="672"/>
      <c r="YB296" s="672"/>
      <c r="YC296" s="672"/>
      <c r="YD296" s="672"/>
      <c r="YE296" s="672"/>
      <c r="YF296" s="672"/>
      <c r="YG296" s="672"/>
      <c r="YH296" s="672"/>
      <c r="YI296" s="672"/>
      <c r="YJ296" s="672"/>
      <c r="YK296" s="672"/>
      <c r="YL296" s="672"/>
      <c r="YM296" s="672"/>
      <c r="YN296" s="672"/>
      <c r="YO296" s="672"/>
      <c r="YP296" s="672"/>
      <c r="YQ296" s="672"/>
      <c r="YR296" s="672"/>
      <c r="YS296" s="672"/>
      <c r="YT296" s="672"/>
      <c r="YU296" s="672"/>
      <c r="YV296" s="672"/>
      <c r="YW296" s="672"/>
      <c r="YX296" s="672"/>
      <c r="YY296" s="672"/>
      <c r="YZ296" s="672"/>
      <c r="ZA296" s="672"/>
      <c r="ZB296" s="672"/>
      <c r="ZC296" s="672"/>
      <c r="ZD296" s="672"/>
      <c r="ZE296" s="672"/>
      <c r="ZF296" s="672"/>
      <c r="ZG296" s="672"/>
      <c r="ZH296" s="672"/>
      <c r="ZI296" s="672"/>
      <c r="ZJ296" s="672"/>
      <c r="ZK296" s="672"/>
      <c r="ZL296" s="672"/>
      <c r="ZM296" s="672"/>
      <c r="ZN296" s="672"/>
      <c r="ZO296" s="672"/>
      <c r="ZP296" s="672"/>
      <c r="ZQ296" s="672"/>
      <c r="ZR296" s="672"/>
      <c r="ZS296" s="672"/>
      <c r="ZT296" s="672"/>
      <c r="ZU296" s="672"/>
      <c r="ZV296" s="672"/>
      <c r="ZW296" s="672"/>
      <c r="ZX296" s="672"/>
      <c r="ZY296" s="672"/>
      <c r="ZZ296" s="672"/>
      <c r="AAA296" s="672"/>
      <c r="AAB296" s="672"/>
      <c r="AAC296" s="672"/>
      <c r="AAD296" s="672"/>
      <c r="AAE296" s="672"/>
      <c r="AAF296" s="672"/>
      <c r="AAG296" s="672"/>
      <c r="AAH296" s="672"/>
      <c r="AAI296" s="672"/>
      <c r="AAJ296" s="672"/>
      <c r="AAK296" s="672"/>
      <c r="AAL296" s="672"/>
      <c r="AAM296" s="672"/>
      <c r="AAN296" s="672"/>
      <c r="AAO296" s="672"/>
      <c r="AAP296" s="672"/>
      <c r="AAQ296" s="672"/>
      <c r="AAR296" s="672"/>
      <c r="AAS296" s="672"/>
      <c r="AAT296" s="672"/>
      <c r="AAU296" s="672"/>
      <c r="AAV296" s="672"/>
      <c r="AAW296" s="672"/>
      <c r="AAX296" s="672"/>
      <c r="AAY296" s="672"/>
      <c r="AAZ296" s="672"/>
      <c r="ABA296" s="672"/>
      <c r="ABB296" s="672"/>
      <c r="ABC296" s="672"/>
      <c r="ABD296" s="672"/>
      <c r="ABE296" s="672"/>
      <c r="ABF296" s="672"/>
      <c r="ABG296" s="672"/>
      <c r="ABH296" s="672"/>
      <c r="ABI296" s="672"/>
      <c r="ABJ296" s="672"/>
      <c r="ABK296" s="672"/>
      <c r="ABL296" s="672"/>
      <c r="ABM296" s="672"/>
      <c r="ABN296" s="672"/>
      <c r="ABO296" s="672"/>
      <c r="ABP296" s="672"/>
      <c r="ABQ296" s="672"/>
      <c r="ABR296" s="672"/>
      <c r="ABS296" s="672"/>
      <c r="ABT296" s="672"/>
      <c r="ABU296" s="672"/>
      <c r="ABV296" s="672"/>
      <c r="ABW296" s="672"/>
      <c r="ABX296" s="672"/>
      <c r="ABY296" s="672"/>
      <c r="ABZ296" s="672"/>
      <c r="ACA296" s="672"/>
      <c r="ACB296" s="672"/>
      <c r="ACC296" s="672"/>
      <c r="ACD296" s="672"/>
      <c r="ACE296" s="672"/>
      <c r="ACF296" s="672"/>
      <c r="ACG296" s="672"/>
      <c r="ACH296" s="672"/>
      <c r="ACI296" s="672"/>
      <c r="ACJ296" s="672"/>
      <c r="ACK296" s="672"/>
      <c r="ACL296" s="672"/>
      <c r="ACM296" s="672"/>
      <c r="ACN296" s="672"/>
      <c r="ACO296" s="672"/>
      <c r="ACP296" s="672"/>
      <c r="ACQ296" s="672"/>
      <c r="ACR296" s="672"/>
      <c r="ACS296" s="672"/>
      <c r="ACT296" s="672"/>
      <c r="ACU296" s="672"/>
      <c r="ACV296" s="672"/>
      <c r="ACW296" s="672"/>
      <c r="ACX296" s="672"/>
      <c r="ACY296" s="672"/>
      <c r="ACZ296" s="672"/>
      <c r="ADA296" s="672"/>
      <c r="ADB296" s="672"/>
      <c r="ADC296" s="672"/>
      <c r="ADD296" s="672"/>
      <c r="ADE296" s="672"/>
      <c r="ADF296" s="672"/>
      <c r="ADG296" s="672"/>
      <c r="ADH296" s="672"/>
      <c r="ADI296" s="672"/>
      <c r="ADJ296" s="672"/>
      <c r="ADK296" s="672"/>
      <c r="ADL296" s="672"/>
      <c r="ADM296" s="672"/>
      <c r="ADN296" s="672"/>
      <c r="ADO296" s="672"/>
      <c r="ADP296" s="672"/>
      <c r="ADQ296" s="672"/>
      <c r="ADR296" s="672"/>
      <c r="ADS296" s="672"/>
      <c r="ADT296" s="672"/>
      <c r="ADU296" s="672"/>
      <c r="ADV296" s="672"/>
      <c r="ADW296" s="672"/>
      <c r="ADX296" s="672"/>
      <c r="ADY296" s="672"/>
      <c r="ADZ296" s="672"/>
      <c r="AEA296" s="672"/>
      <c r="AEB296" s="672"/>
      <c r="AEC296" s="672"/>
      <c r="AED296" s="672"/>
      <c r="AEE296" s="672"/>
      <c r="AEF296" s="672"/>
      <c r="AEG296" s="672"/>
      <c r="AEH296" s="672"/>
      <c r="AEI296" s="672"/>
      <c r="AEJ296" s="672"/>
      <c r="AEK296" s="672"/>
      <c r="AEL296" s="672"/>
      <c r="AEM296" s="672"/>
      <c r="AEN296" s="672"/>
      <c r="AEO296" s="672"/>
      <c r="AEP296" s="672"/>
      <c r="AEQ296" s="672"/>
      <c r="AER296" s="672"/>
      <c r="AES296" s="672"/>
      <c r="AET296" s="672"/>
      <c r="AEU296" s="672"/>
      <c r="AEV296" s="672"/>
      <c r="AEW296" s="672"/>
      <c r="AEX296" s="672"/>
      <c r="AEY296" s="672"/>
      <c r="AEZ296" s="672"/>
      <c r="AFA296" s="672"/>
      <c r="AFB296" s="672"/>
      <c r="AFC296" s="672"/>
      <c r="AFD296" s="672"/>
      <c r="AFE296" s="672"/>
      <c r="AFF296" s="672"/>
      <c r="AFG296" s="672"/>
      <c r="AFH296" s="672"/>
      <c r="AFI296" s="672"/>
      <c r="AFJ296" s="672"/>
      <c r="AFK296" s="672"/>
      <c r="AFL296" s="672"/>
      <c r="AFM296" s="672"/>
      <c r="AFN296" s="672"/>
      <c r="AFO296" s="672"/>
      <c r="AFP296" s="672"/>
      <c r="AFQ296" s="672"/>
      <c r="AFR296" s="672"/>
      <c r="AFS296" s="672"/>
      <c r="AFT296" s="672"/>
      <c r="AFU296" s="672"/>
      <c r="AFV296" s="672"/>
      <c r="AFW296" s="672"/>
      <c r="AFX296" s="672"/>
      <c r="AFY296" s="672"/>
      <c r="AFZ296" s="672"/>
      <c r="AGA296" s="672"/>
      <c r="AGB296" s="672"/>
      <c r="AGC296" s="672"/>
      <c r="AGD296" s="672"/>
      <c r="AGE296" s="672"/>
      <c r="AGF296" s="672"/>
      <c r="AGG296" s="672"/>
      <c r="AGH296" s="672"/>
      <c r="AGI296" s="672"/>
      <c r="AGJ296" s="672"/>
      <c r="AGK296" s="672"/>
      <c r="AGL296" s="672"/>
      <c r="AGM296" s="672"/>
      <c r="AGN296" s="672"/>
      <c r="AGO296" s="672"/>
      <c r="AGP296" s="672"/>
      <c r="AGQ296" s="672"/>
      <c r="AGR296" s="672"/>
      <c r="AGS296" s="672"/>
      <c r="AGT296" s="672"/>
      <c r="AGU296" s="672"/>
      <c r="AGV296" s="672"/>
      <c r="AGW296" s="672"/>
      <c r="AGX296" s="672"/>
      <c r="AGY296" s="672"/>
      <c r="AGZ296" s="672"/>
      <c r="AHA296" s="672"/>
      <c r="AHB296" s="672"/>
      <c r="AHC296" s="672"/>
      <c r="AHD296" s="672"/>
      <c r="AHE296" s="672"/>
      <c r="AHF296" s="672"/>
      <c r="AHG296" s="672"/>
      <c r="AHH296" s="672"/>
      <c r="AHI296" s="672"/>
      <c r="AHJ296" s="672"/>
      <c r="AHK296" s="672"/>
      <c r="AHL296" s="672"/>
      <c r="AHM296" s="672"/>
      <c r="AHN296" s="672"/>
      <c r="AHO296" s="672"/>
      <c r="AHP296" s="672"/>
      <c r="AHQ296" s="672"/>
      <c r="AHR296" s="672"/>
      <c r="AHS296" s="672"/>
      <c r="AHT296" s="672"/>
      <c r="AHU296" s="672"/>
      <c r="AHV296" s="672"/>
      <c r="AHW296" s="672"/>
      <c r="AHX296" s="672"/>
      <c r="AHY296" s="672"/>
      <c r="AHZ296" s="672"/>
      <c r="AIA296" s="672"/>
      <c r="AIB296" s="672"/>
      <c r="AIC296" s="672"/>
      <c r="AID296" s="672"/>
      <c r="AIE296" s="672"/>
      <c r="AIF296" s="672"/>
      <c r="AIG296" s="672"/>
      <c r="AIH296" s="672"/>
      <c r="AII296" s="672"/>
      <c r="AIJ296" s="672"/>
      <c r="AIK296" s="672"/>
      <c r="AIL296" s="672"/>
      <c r="AIM296" s="672"/>
      <c r="AIN296" s="672"/>
      <c r="AIO296" s="672"/>
      <c r="AIP296" s="672"/>
      <c r="AIQ296" s="672"/>
      <c r="AIR296" s="672"/>
      <c r="AIS296" s="672"/>
      <c r="AIT296" s="672"/>
      <c r="AIU296" s="672"/>
      <c r="AIV296" s="672"/>
      <c r="AIW296" s="672"/>
      <c r="AIX296" s="672"/>
      <c r="AIY296" s="672"/>
      <c r="AIZ296" s="672"/>
      <c r="AJA296" s="672"/>
      <c r="AJB296" s="672"/>
      <c r="AJC296" s="672"/>
      <c r="AJD296" s="672"/>
      <c r="AJE296" s="672"/>
      <c r="AJF296" s="672"/>
      <c r="AJG296" s="672"/>
      <c r="AJH296" s="672"/>
      <c r="AJI296" s="672"/>
      <c r="AJJ296" s="672"/>
      <c r="AJK296" s="672"/>
      <c r="AJL296" s="672"/>
      <c r="AJM296" s="672"/>
      <c r="AJN296" s="672"/>
      <c r="AJO296" s="672"/>
      <c r="AJP296" s="672"/>
      <c r="AJQ296" s="672"/>
      <c r="AJR296" s="672"/>
      <c r="AJS296" s="672"/>
      <c r="AJT296" s="672"/>
      <c r="AJU296" s="672"/>
      <c r="AJV296" s="672"/>
      <c r="AJW296" s="672"/>
      <c r="AJX296" s="672"/>
      <c r="AJY296" s="672"/>
      <c r="AJZ296" s="672"/>
      <c r="AKA296" s="672"/>
      <c r="AKB296" s="672"/>
      <c r="AKC296" s="672"/>
      <c r="AKD296" s="672"/>
      <c r="AKE296" s="672"/>
      <c r="AKF296" s="672"/>
      <c r="AKG296" s="672"/>
      <c r="AKH296" s="672"/>
      <c r="AKI296" s="672"/>
      <c r="AKJ296" s="672"/>
      <c r="AKK296" s="672"/>
      <c r="AKL296" s="672"/>
      <c r="AKM296" s="672"/>
      <c r="AKN296" s="672"/>
      <c r="AKO296" s="672"/>
      <c r="AKP296" s="672"/>
      <c r="AKQ296" s="672"/>
      <c r="AKR296" s="672"/>
      <c r="AKS296" s="672"/>
      <c r="AKT296" s="672"/>
      <c r="AKU296" s="672"/>
      <c r="AKV296" s="672"/>
      <c r="AKW296" s="672"/>
      <c r="AKX296" s="672"/>
      <c r="AKY296" s="672"/>
      <c r="AKZ296" s="672"/>
      <c r="ALA296" s="672"/>
      <c r="ALB296" s="672"/>
      <c r="ALC296" s="672"/>
      <c r="ALD296" s="672"/>
      <c r="ALE296" s="672"/>
      <c r="ALF296" s="672"/>
      <c r="ALG296" s="672"/>
      <c r="ALH296" s="672"/>
      <c r="ALI296" s="672"/>
      <c r="ALJ296" s="672"/>
      <c r="ALK296" s="672"/>
      <c r="ALL296" s="672"/>
      <c r="ALM296" s="672"/>
      <c r="ALN296" s="672"/>
      <c r="ALO296" s="672"/>
      <c r="ALP296" s="672"/>
      <c r="ALQ296" s="672"/>
      <c r="ALR296" s="672"/>
      <c r="ALS296" s="672"/>
      <c r="ALT296" s="672"/>
      <c r="ALU296" s="672"/>
      <c r="ALV296" s="672"/>
      <c r="ALW296" s="672"/>
      <c r="ALX296" s="672"/>
      <c r="ALY296" s="672"/>
      <c r="ALZ296" s="672"/>
      <c r="AMA296" s="672"/>
      <c r="AMB296" s="672"/>
      <c r="AMC296" s="672"/>
      <c r="AMD296" s="672"/>
      <c r="AME296" s="672"/>
      <c r="AMF296" s="672"/>
      <c r="AMG296" s="672"/>
      <c r="AMH296" s="672"/>
      <c r="AMI296" s="672"/>
      <c r="AMJ296" s="672"/>
      <c r="AMK296" s="672"/>
      <c r="AML296" s="672"/>
      <c r="AMM296" s="672"/>
      <c r="AMN296" s="672"/>
      <c r="AMO296" s="672"/>
      <c r="AMP296" s="672"/>
      <c r="AMQ296" s="672"/>
      <c r="AMR296" s="672"/>
      <c r="AMS296" s="672"/>
      <c r="AMT296" s="672"/>
      <c r="AMU296" s="672"/>
      <c r="AMV296" s="672"/>
      <c r="AMW296" s="672"/>
      <c r="AMX296" s="672"/>
      <c r="AMY296" s="672"/>
      <c r="AMZ296" s="672"/>
      <c r="ANA296" s="672"/>
      <c r="ANB296" s="672"/>
      <c r="ANC296" s="672"/>
      <c r="AND296" s="672"/>
      <c r="ANE296" s="672"/>
      <c r="ANF296" s="672"/>
      <c r="ANG296" s="672"/>
      <c r="ANH296" s="672"/>
      <c r="ANI296" s="672"/>
      <c r="ANJ296" s="672"/>
      <c r="ANK296" s="672"/>
      <c r="ANL296" s="672"/>
      <c r="ANM296" s="672"/>
      <c r="ANN296" s="672"/>
      <c r="ANO296" s="672"/>
      <c r="ANP296" s="672"/>
      <c r="ANQ296" s="672"/>
      <c r="ANR296" s="672"/>
      <c r="ANS296" s="672"/>
      <c r="ANT296" s="672"/>
      <c r="ANU296" s="672"/>
      <c r="ANV296" s="672"/>
      <c r="ANW296" s="672"/>
      <c r="ANX296" s="672"/>
      <c r="ANY296" s="672"/>
      <c r="ANZ296" s="672"/>
      <c r="AOA296" s="672"/>
      <c r="AOB296" s="672"/>
      <c r="AOC296" s="672"/>
      <c r="AOD296" s="672"/>
      <c r="AOE296" s="672"/>
      <c r="AOF296" s="672"/>
      <c r="AOG296" s="672"/>
      <c r="AOH296" s="672"/>
      <c r="AOI296" s="672"/>
      <c r="AOJ296" s="672"/>
      <c r="AOK296" s="672"/>
      <c r="AOL296" s="672"/>
      <c r="AOM296" s="672"/>
      <c r="AON296" s="672"/>
      <c r="AOO296" s="672"/>
      <c r="AOP296" s="672"/>
      <c r="AOQ296" s="672"/>
      <c r="AOR296" s="672"/>
      <c r="AOS296" s="672"/>
      <c r="AOT296" s="672"/>
      <c r="AOU296" s="672"/>
      <c r="AOV296" s="672"/>
      <c r="AOW296" s="672"/>
      <c r="AOX296" s="672"/>
      <c r="AOY296" s="672"/>
      <c r="AOZ296" s="672"/>
      <c r="APA296" s="672"/>
      <c r="APB296" s="672"/>
      <c r="APC296" s="672"/>
      <c r="APD296" s="672"/>
      <c r="APE296" s="672"/>
      <c r="APF296" s="672"/>
      <c r="APG296" s="672"/>
      <c r="APH296" s="672"/>
      <c r="API296" s="672"/>
      <c r="APJ296" s="672"/>
      <c r="APK296" s="672"/>
      <c r="APL296" s="672"/>
      <c r="APM296" s="672"/>
      <c r="APN296" s="672"/>
      <c r="APO296" s="672"/>
      <c r="APP296" s="672"/>
      <c r="APQ296" s="672"/>
      <c r="APR296" s="672"/>
      <c r="APS296" s="672"/>
      <c r="APT296" s="672"/>
      <c r="APU296" s="672"/>
      <c r="APV296" s="672"/>
      <c r="APW296" s="672"/>
      <c r="APX296" s="672"/>
      <c r="APY296" s="672"/>
      <c r="APZ296" s="672"/>
      <c r="AQA296" s="672"/>
      <c r="AQB296" s="672"/>
      <c r="AQC296" s="672"/>
      <c r="AQD296" s="672"/>
      <c r="AQE296" s="672"/>
      <c r="AQF296" s="672"/>
      <c r="AQG296" s="672"/>
      <c r="AQH296" s="672"/>
      <c r="AQI296" s="672"/>
      <c r="AQJ296" s="672"/>
      <c r="AQK296" s="672"/>
      <c r="AQL296" s="672"/>
      <c r="AQM296" s="672"/>
      <c r="AQN296" s="672"/>
      <c r="AQO296" s="672"/>
      <c r="AQP296" s="672"/>
      <c r="AQQ296" s="672"/>
      <c r="AQR296" s="672"/>
      <c r="AQS296" s="672"/>
      <c r="AQT296" s="672"/>
      <c r="AQU296" s="672"/>
      <c r="AQV296" s="672"/>
      <c r="AQW296" s="672"/>
      <c r="AQX296" s="672"/>
      <c r="AQY296" s="672"/>
      <c r="AQZ296" s="672"/>
      <c r="ARA296" s="672"/>
      <c r="ARB296" s="672"/>
      <c r="ARC296" s="672"/>
      <c r="ARD296" s="672"/>
      <c r="ARE296" s="672"/>
      <c r="ARF296" s="672"/>
      <c r="ARG296" s="672"/>
      <c r="ARH296" s="672"/>
      <c r="ARI296" s="672"/>
      <c r="ARJ296" s="672"/>
      <c r="ARK296" s="672"/>
      <c r="ARL296" s="672"/>
      <c r="ARM296" s="672"/>
      <c r="ARN296" s="672"/>
      <c r="ARO296" s="672"/>
      <c r="ARP296" s="672"/>
      <c r="ARQ296" s="672"/>
      <c r="ARR296" s="672"/>
      <c r="ARS296" s="672"/>
      <c r="ART296" s="672"/>
      <c r="ARU296" s="672"/>
      <c r="ARV296" s="672"/>
      <c r="ARW296" s="672"/>
      <c r="ARX296" s="672"/>
      <c r="ARY296" s="672"/>
      <c r="ARZ296" s="672"/>
      <c r="ASA296" s="672"/>
      <c r="ASB296" s="672"/>
      <c r="ASC296" s="672"/>
      <c r="ASD296" s="672"/>
      <c r="ASE296" s="672"/>
      <c r="ASF296" s="672"/>
      <c r="ASG296" s="672"/>
      <c r="ASH296" s="672"/>
      <c r="ASI296" s="672"/>
      <c r="ASJ296" s="672"/>
      <c r="ASK296" s="672"/>
      <c r="ASL296" s="672"/>
      <c r="ASM296" s="672"/>
      <c r="ASN296" s="672"/>
      <c r="ASO296" s="672"/>
      <c r="ASP296" s="672"/>
      <c r="ASQ296" s="672"/>
      <c r="ASR296" s="672"/>
      <c r="ASS296" s="672"/>
      <c r="AST296" s="672"/>
      <c r="ASU296" s="672"/>
      <c r="ASV296" s="672"/>
      <c r="ASW296" s="672"/>
      <c r="ASX296" s="672"/>
      <c r="ASY296" s="672"/>
      <c r="ASZ296" s="672"/>
      <c r="ATA296" s="672"/>
      <c r="ATB296" s="672"/>
      <c r="ATC296" s="672"/>
      <c r="ATD296" s="672"/>
      <c r="ATE296" s="672"/>
      <c r="ATF296" s="672"/>
      <c r="ATG296" s="672"/>
      <c r="ATH296" s="672"/>
      <c r="ATI296" s="672"/>
      <c r="ATJ296" s="672"/>
      <c r="ATK296" s="672"/>
      <c r="ATL296" s="672"/>
      <c r="ATM296" s="672"/>
      <c r="ATN296" s="672"/>
      <c r="ATO296" s="672"/>
      <c r="ATP296" s="672"/>
      <c r="ATQ296" s="672"/>
      <c r="ATR296" s="672"/>
      <c r="ATS296" s="672"/>
      <c r="ATT296" s="672"/>
      <c r="ATU296" s="672"/>
      <c r="ATV296" s="672"/>
      <c r="ATW296" s="672"/>
      <c r="ATX296" s="672"/>
      <c r="ATY296" s="672"/>
      <c r="ATZ296" s="672"/>
      <c r="AUA296" s="672"/>
      <c r="AUB296" s="672"/>
      <c r="AUC296" s="672"/>
      <c r="AUD296" s="672"/>
      <c r="AUE296" s="672"/>
      <c r="AUF296" s="672"/>
      <c r="AUG296" s="672"/>
      <c r="AUH296" s="672"/>
      <c r="AUI296" s="672"/>
      <c r="AUJ296" s="672"/>
      <c r="AUK296" s="672"/>
      <c r="AUL296" s="672"/>
      <c r="AUM296" s="672"/>
      <c r="AUN296" s="672"/>
      <c r="AUO296" s="672"/>
      <c r="AUP296" s="672"/>
      <c r="AUQ296" s="672"/>
      <c r="AUR296" s="672"/>
      <c r="AUS296" s="672"/>
      <c r="AUT296" s="672"/>
      <c r="AUU296" s="672"/>
      <c r="AUV296" s="672"/>
      <c r="AUW296" s="672"/>
      <c r="AUX296" s="672"/>
      <c r="AUY296" s="672"/>
      <c r="AUZ296" s="672"/>
      <c r="AVA296" s="672"/>
      <c r="AVB296" s="672"/>
      <c r="AVC296" s="672"/>
      <c r="AVD296" s="672"/>
      <c r="AVE296" s="672"/>
      <c r="AVF296" s="672"/>
      <c r="AVG296" s="672"/>
      <c r="AVH296" s="672"/>
      <c r="AVI296" s="672"/>
      <c r="AVJ296" s="672"/>
      <c r="AVK296" s="672"/>
      <c r="AVL296" s="672"/>
      <c r="AVM296" s="672"/>
      <c r="AVN296" s="672"/>
      <c r="AVO296" s="672"/>
      <c r="AVP296" s="672"/>
      <c r="AVQ296" s="672"/>
      <c r="AVR296" s="672"/>
      <c r="AVS296" s="672"/>
      <c r="AVT296" s="672"/>
      <c r="AVU296" s="672"/>
      <c r="AVV296" s="672"/>
      <c r="AVW296" s="672"/>
      <c r="AVX296" s="672"/>
      <c r="AVY296" s="672"/>
      <c r="AVZ296" s="672"/>
      <c r="AWA296" s="672"/>
      <c r="AWB296" s="672"/>
      <c r="AWC296" s="672"/>
      <c r="AWD296" s="672"/>
      <c r="AWE296" s="672"/>
      <c r="AWF296" s="672"/>
      <c r="AWG296" s="672"/>
      <c r="AWH296" s="672"/>
      <c r="AWI296" s="672"/>
      <c r="AWJ296" s="672"/>
      <c r="AWK296" s="672"/>
      <c r="AWL296" s="672"/>
      <c r="AWM296" s="672"/>
      <c r="AWN296" s="672"/>
      <c r="AWO296" s="672"/>
      <c r="AWP296" s="672"/>
      <c r="AWQ296" s="672"/>
      <c r="AWR296" s="672"/>
      <c r="AWS296" s="672"/>
      <c r="AWT296" s="672"/>
      <c r="AWU296" s="672"/>
      <c r="AWV296" s="672"/>
      <c r="AWW296" s="672"/>
      <c r="AWX296" s="672"/>
      <c r="AWY296" s="672"/>
      <c r="AWZ296" s="672"/>
      <c r="AXA296" s="672"/>
      <c r="AXB296" s="672"/>
      <c r="AXC296" s="672"/>
      <c r="AXD296" s="672"/>
      <c r="AXE296" s="672"/>
      <c r="AXF296" s="672"/>
      <c r="AXG296" s="672"/>
      <c r="AXH296" s="672"/>
      <c r="AXI296" s="672"/>
      <c r="AXJ296" s="672"/>
      <c r="AXK296" s="672"/>
      <c r="AXL296" s="672"/>
      <c r="AXM296" s="672"/>
      <c r="AXN296" s="672"/>
      <c r="AXO296" s="672"/>
      <c r="AXP296" s="672"/>
      <c r="AXQ296" s="672"/>
      <c r="AXR296" s="672"/>
      <c r="AXS296" s="672"/>
      <c r="AXT296" s="672"/>
      <c r="AXU296" s="672"/>
      <c r="AXV296" s="672"/>
      <c r="AXW296" s="672"/>
      <c r="AXX296" s="672"/>
      <c r="AXY296" s="672"/>
      <c r="AXZ296" s="672"/>
      <c r="AYA296" s="672"/>
      <c r="AYB296" s="672"/>
      <c r="AYC296" s="672"/>
      <c r="AYD296" s="672"/>
      <c r="AYE296" s="672"/>
      <c r="AYF296" s="672"/>
      <c r="AYG296" s="672"/>
      <c r="AYH296" s="672"/>
      <c r="AYI296" s="672"/>
      <c r="AYJ296" s="672"/>
      <c r="AYK296" s="672"/>
      <c r="AYL296" s="672"/>
      <c r="AYM296" s="672"/>
      <c r="AYN296" s="672"/>
      <c r="AYO296" s="672"/>
      <c r="AYP296" s="672"/>
      <c r="AYQ296" s="672"/>
      <c r="AYR296" s="672"/>
      <c r="AYS296" s="672"/>
      <c r="AYT296" s="672"/>
      <c r="AYU296" s="672"/>
      <c r="AYV296" s="672"/>
      <c r="AYW296" s="672"/>
      <c r="AYX296" s="672"/>
      <c r="AYY296" s="672"/>
      <c r="AYZ296" s="672"/>
      <c r="AZA296" s="672"/>
      <c r="AZB296" s="672"/>
      <c r="AZC296" s="672"/>
      <c r="AZD296" s="672"/>
      <c r="AZE296" s="672"/>
      <c r="AZF296" s="672"/>
      <c r="AZG296" s="672"/>
      <c r="AZH296" s="672"/>
      <c r="AZI296" s="672"/>
      <c r="AZJ296" s="672"/>
      <c r="AZK296" s="672"/>
      <c r="AZL296" s="672"/>
      <c r="AZM296" s="672"/>
      <c r="AZN296" s="672"/>
      <c r="AZO296" s="672"/>
      <c r="AZP296" s="672"/>
      <c r="AZQ296" s="672"/>
      <c r="AZR296" s="672"/>
      <c r="AZS296" s="672"/>
      <c r="AZT296" s="672"/>
      <c r="AZU296" s="672"/>
      <c r="AZV296" s="672"/>
      <c r="AZW296" s="672"/>
      <c r="AZX296" s="672"/>
      <c r="AZY296" s="672"/>
      <c r="AZZ296" s="672"/>
      <c r="BAA296" s="672"/>
      <c r="BAB296" s="672"/>
      <c r="BAC296" s="672"/>
      <c r="BAD296" s="672"/>
      <c r="BAE296" s="672"/>
      <c r="BAF296" s="672"/>
      <c r="BAG296" s="672"/>
      <c r="BAH296" s="672"/>
      <c r="BAI296" s="672"/>
      <c r="BAJ296" s="672"/>
      <c r="BAK296" s="672"/>
      <c r="BAL296" s="672"/>
      <c r="BAM296" s="672"/>
      <c r="BAN296" s="672"/>
      <c r="BAO296" s="672"/>
      <c r="BAP296" s="672"/>
      <c r="BAQ296" s="672"/>
      <c r="BAR296" s="672"/>
      <c r="BAS296" s="672"/>
      <c r="BAT296" s="672"/>
      <c r="BAU296" s="672"/>
      <c r="BAV296" s="672"/>
      <c r="BAW296" s="672"/>
      <c r="BAX296" s="672"/>
      <c r="BAY296" s="672"/>
      <c r="BAZ296" s="672"/>
      <c r="BBA296" s="672"/>
      <c r="BBB296" s="672"/>
      <c r="BBC296" s="672"/>
      <c r="BBD296" s="672"/>
      <c r="BBE296" s="672"/>
      <c r="BBF296" s="672"/>
      <c r="BBG296" s="672"/>
      <c r="BBH296" s="672"/>
      <c r="BBI296" s="672"/>
      <c r="BBJ296" s="672"/>
      <c r="BBK296" s="672"/>
      <c r="BBL296" s="672"/>
      <c r="BBM296" s="672"/>
      <c r="BBN296" s="672"/>
      <c r="BBO296" s="672"/>
      <c r="BBP296" s="672"/>
      <c r="BBQ296" s="672"/>
      <c r="BBR296" s="672"/>
      <c r="BBS296" s="672"/>
      <c r="BBT296" s="672"/>
      <c r="BBU296" s="672"/>
      <c r="BBV296" s="672"/>
      <c r="BBW296" s="672"/>
      <c r="BBX296" s="672"/>
      <c r="BBY296" s="672"/>
      <c r="BBZ296" s="672"/>
      <c r="BCA296" s="672"/>
      <c r="BCB296" s="672"/>
      <c r="BCC296" s="672"/>
      <c r="BCD296" s="672"/>
      <c r="BCE296" s="672"/>
      <c r="BCF296" s="672"/>
      <c r="BCG296" s="672"/>
      <c r="BCH296" s="672"/>
      <c r="BCI296" s="672"/>
      <c r="BCJ296" s="672"/>
      <c r="BCK296" s="672"/>
      <c r="BCL296" s="672"/>
      <c r="BCM296" s="672"/>
      <c r="BCN296" s="672"/>
      <c r="BCO296" s="672"/>
      <c r="BCP296" s="672"/>
      <c r="BCQ296" s="672"/>
      <c r="BCR296" s="672"/>
      <c r="BCS296" s="672"/>
      <c r="BCT296" s="672"/>
      <c r="BCU296" s="672"/>
      <c r="BCV296" s="672"/>
      <c r="BCW296" s="672"/>
      <c r="BCX296" s="672"/>
      <c r="BCY296" s="672"/>
      <c r="BCZ296" s="672"/>
      <c r="BDA296" s="672"/>
      <c r="BDB296" s="672"/>
      <c r="BDC296" s="672"/>
      <c r="BDD296" s="672"/>
      <c r="BDE296" s="672"/>
      <c r="BDF296" s="672"/>
      <c r="BDG296" s="672"/>
      <c r="BDH296" s="672"/>
      <c r="BDI296" s="672"/>
      <c r="BDJ296" s="672"/>
      <c r="BDK296" s="672"/>
      <c r="BDL296" s="672"/>
      <c r="BDM296" s="672"/>
      <c r="BDN296" s="672"/>
      <c r="BDO296" s="672"/>
      <c r="BDP296" s="672"/>
      <c r="BDQ296" s="672"/>
      <c r="BDR296" s="672"/>
      <c r="BDS296" s="672"/>
      <c r="BDT296" s="672"/>
      <c r="BDU296" s="672"/>
      <c r="BDV296" s="672"/>
      <c r="BDW296" s="672"/>
      <c r="BDX296" s="672"/>
      <c r="BDY296" s="672"/>
      <c r="BDZ296" s="672"/>
      <c r="BEA296" s="672"/>
      <c r="BEB296" s="672"/>
      <c r="BEC296" s="672"/>
      <c r="BED296" s="672"/>
      <c r="BEE296" s="672"/>
      <c r="BEF296" s="672"/>
      <c r="BEG296" s="672"/>
      <c r="BEH296" s="672"/>
      <c r="BEI296" s="672"/>
      <c r="BEJ296" s="672"/>
      <c r="BEK296" s="672"/>
      <c r="BEL296" s="672"/>
      <c r="BEM296" s="672"/>
      <c r="BEN296" s="672"/>
      <c r="BEO296" s="672"/>
      <c r="BEP296" s="672"/>
      <c r="BEQ296" s="672"/>
      <c r="BER296" s="672"/>
      <c r="BES296" s="672"/>
      <c r="BET296" s="672"/>
      <c r="BEU296" s="672"/>
      <c r="BEV296" s="672"/>
      <c r="BEW296" s="672"/>
      <c r="BEX296" s="672"/>
      <c r="BEY296" s="672"/>
      <c r="BEZ296" s="672"/>
      <c r="BFA296" s="672"/>
      <c r="BFB296" s="672"/>
      <c r="BFC296" s="672"/>
      <c r="BFD296" s="672"/>
      <c r="BFE296" s="672"/>
      <c r="BFF296" s="672"/>
      <c r="BFG296" s="672"/>
      <c r="BFH296" s="672"/>
      <c r="BFI296" s="672"/>
      <c r="BFJ296" s="672"/>
      <c r="BFK296" s="672"/>
      <c r="BFL296" s="672"/>
      <c r="BFM296" s="672"/>
      <c r="BFN296" s="672"/>
      <c r="BFO296" s="672"/>
      <c r="BFP296" s="672"/>
      <c r="BFQ296" s="672"/>
      <c r="BFR296" s="672"/>
      <c r="BFS296" s="672"/>
      <c r="BFT296" s="672"/>
      <c r="BFU296" s="672"/>
      <c r="BFV296" s="672"/>
      <c r="BFW296" s="672"/>
      <c r="BFX296" s="672"/>
      <c r="BFY296" s="672"/>
      <c r="BFZ296" s="672"/>
      <c r="BGA296" s="672"/>
      <c r="BGB296" s="672"/>
      <c r="BGC296" s="672"/>
      <c r="BGD296" s="672"/>
      <c r="BGE296" s="672"/>
      <c r="BGF296" s="672"/>
      <c r="BGG296" s="672"/>
      <c r="BGH296" s="672"/>
      <c r="BGI296" s="672"/>
      <c r="BGJ296" s="672"/>
      <c r="BGK296" s="672"/>
      <c r="BGL296" s="672"/>
      <c r="BGM296" s="672"/>
      <c r="BGN296" s="672"/>
      <c r="BGO296" s="672"/>
      <c r="BGP296" s="672"/>
      <c r="BGQ296" s="672"/>
      <c r="BGR296" s="672"/>
      <c r="BGS296" s="672"/>
      <c r="BGT296" s="672"/>
      <c r="BGU296" s="672"/>
      <c r="BGV296" s="672"/>
      <c r="BGW296" s="672"/>
      <c r="BGX296" s="672"/>
      <c r="BGY296" s="672"/>
      <c r="BGZ296" s="672"/>
      <c r="BHA296" s="672"/>
      <c r="BHB296" s="672"/>
      <c r="BHC296" s="672"/>
      <c r="BHD296" s="672"/>
      <c r="BHE296" s="672"/>
      <c r="BHF296" s="672"/>
      <c r="BHG296" s="672"/>
      <c r="BHH296" s="672"/>
      <c r="BHI296" s="672"/>
      <c r="BHJ296" s="672"/>
      <c r="BHK296" s="672"/>
      <c r="BHL296" s="672"/>
      <c r="BHM296" s="672"/>
      <c r="BHN296" s="672"/>
      <c r="BHO296" s="672"/>
      <c r="BHP296" s="672"/>
      <c r="BHQ296" s="672"/>
      <c r="BHR296" s="672"/>
      <c r="BHS296" s="672"/>
      <c r="BHT296" s="672"/>
      <c r="BHU296" s="672"/>
      <c r="BHV296" s="672"/>
      <c r="BHW296" s="672"/>
      <c r="BHX296" s="672"/>
      <c r="BHY296" s="672"/>
      <c r="BHZ296" s="672"/>
      <c r="BIA296" s="672"/>
      <c r="BIB296" s="672"/>
      <c r="BIC296" s="672"/>
      <c r="BID296" s="672"/>
      <c r="BIE296" s="672"/>
      <c r="BIF296" s="672"/>
      <c r="BIG296" s="672"/>
      <c r="BIH296" s="672"/>
      <c r="BII296" s="672"/>
      <c r="BIJ296" s="672"/>
      <c r="BIK296" s="672"/>
      <c r="BIL296" s="672"/>
      <c r="BIM296" s="672"/>
      <c r="BIN296" s="672"/>
      <c r="BIO296" s="672"/>
      <c r="BIP296" s="672"/>
      <c r="BIQ296" s="672"/>
      <c r="BIR296" s="672"/>
      <c r="BIS296" s="672"/>
      <c r="BIT296" s="672"/>
      <c r="BIU296" s="672"/>
      <c r="BIV296" s="672"/>
      <c r="BIW296" s="672"/>
      <c r="BIX296" s="672"/>
      <c r="BIY296" s="672"/>
      <c r="BIZ296" s="672"/>
      <c r="BJA296" s="672"/>
      <c r="BJB296" s="672"/>
      <c r="BJC296" s="672"/>
      <c r="BJD296" s="672"/>
      <c r="BJE296" s="672"/>
      <c r="BJF296" s="672"/>
      <c r="BJG296" s="672"/>
      <c r="BJH296" s="672"/>
      <c r="BJI296" s="672"/>
      <c r="BJJ296" s="672"/>
      <c r="BJK296" s="672"/>
      <c r="BJL296" s="672"/>
      <c r="BJM296" s="672"/>
      <c r="BJN296" s="672"/>
      <c r="BJO296" s="672"/>
      <c r="BJP296" s="672"/>
      <c r="BJQ296" s="672"/>
      <c r="BJR296" s="672"/>
      <c r="BJS296" s="672"/>
      <c r="BJT296" s="672"/>
      <c r="BJU296" s="672"/>
      <c r="BJV296" s="672"/>
      <c r="BJW296" s="672"/>
      <c r="BJX296" s="672"/>
      <c r="BJY296" s="672"/>
      <c r="BJZ296" s="672"/>
      <c r="BKA296" s="672"/>
      <c r="BKB296" s="672"/>
      <c r="BKC296" s="672"/>
      <c r="BKD296" s="672"/>
      <c r="BKE296" s="672"/>
      <c r="BKF296" s="672"/>
      <c r="BKG296" s="672"/>
      <c r="BKH296" s="672"/>
      <c r="BKI296" s="672"/>
      <c r="BKJ296" s="672"/>
      <c r="BKK296" s="672"/>
      <c r="BKL296" s="672"/>
      <c r="BKM296" s="672"/>
      <c r="BKN296" s="672"/>
      <c r="BKO296" s="672"/>
      <c r="BKP296" s="672"/>
      <c r="BKQ296" s="672"/>
      <c r="BKR296" s="672"/>
      <c r="BKS296" s="672"/>
      <c r="BKT296" s="672"/>
      <c r="BKU296" s="672"/>
      <c r="BKV296" s="672"/>
      <c r="BKW296" s="672"/>
      <c r="BKX296" s="672"/>
      <c r="BKY296" s="672"/>
      <c r="BKZ296" s="672"/>
      <c r="BLA296" s="672"/>
      <c r="BLB296" s="672"/>
      <c r="BLC296" s="672"/>
      <c r="BLD296" s="672"/>
      <c r="BLE296" s="672"/>
      <c r="BLF296" s="672"/>
      <c r="BLG296" s="672"/>
      <c r="BLH296" s="672"/>
      <c r="BLI296" s="672"/>
      <c r="BLJ296" s="672"/>
      <c r="BLK296" s="672"/>
      <c r="BLL296" s="672"/>
      <c r="BLM296" s="672"/>
      <c r="BLN296" s="672"/>
      <c r="BLO296" s="672"/>
      <c r="BLP296" s="672"/>
      <c r="BLQ296" s="672"/>
      <c r="BLR296" s="672"/>
      <c r="BLS296" s="672"/>
      <c r="BLT296" s="672"/>
      <c r="BLU296" s="672"/>
      <c r="BLV296" s="672"/>
      <c r="BLW296" s="672"/>
      <c r="BLX296" s="672"/>
      <c r="BLY296" s="672"/>
      <c r="BLZ296" s="672"/>
      <c r="BMA296" s="672"/>
      <c r="BMB296" s="672"/>
      <c r="BMC296" s="672"/>
      <c r="BMD296" s="672"/>
      <c r="BME296" s="672"/>
      <c r="BMF296" s="672"/>
      <c r="BMG296" s="672"/>
      <c r="BMH296" s="672"/>
      <c r="BMI296" s="672"/>
      <c r="BMJ296" s="672"/>
      <c r="BMK296" s="672"/>
      <c r="BML296" s="672"/>
      <c r="BMM296" s="672"/>
      <c r="BMN296" s="672"/>
      <c r="BMO296" s="672"/>
      <c r="BMP296" s="672"/>
      <c r="BMQ296" s="672"/>
      <c r="BMR296" s="672"/>
      <c r="BMS296" s="672"/>
      <c r="BMT296" s="672"/>
      <c r="BMU296" s="672"/>
      <c r="BMV296" s="672"/>
      <c r="BMW296" s="672"/>
      <c r="BMX296" s="672"/>
      <c r="BMY296" s="672"/>
      <c r="BMZ296" s="672"/>
      <c r="BNA296" s="672"/>
      <c r="BNB296" s="672"/>
      <c r="BNC296" s="672"/>
      <c r="BND296" s="672"/>
      <c r="BNE296" s="672"/>
      <c r="BNF296" s="672"/>
      <c r="BNG296" s="672"/>
      <c r="BNH296" s="672"/>
      <c r="BNI296" s="672"/>
      <c r="BNJ296" s="672"/>
      <c r="BNK296" s="672"/>
      <c r="BNL296" s="672"/>
      <c r="BNM296" s="672"/>
      <c r="BNN296" s="672"/>
      <c r="BNO296" s="672"/>
      <c r="BNP296" s="672"/>
      <c r="BNQ296" s="672"/>
      <c r="BNR296" s="672"/>
      <c r="BNS296" s="672"/>
      <c r="BNT296" s="672"/>
      <c r="BNU296" s="672"/>
      <c r="BNV296" s="672"/>
      <c r="BNW296" s="672"/>
      <c r="BNX296" s="672"/>
      <c r="BNY296" s="672"/>
      <c r="BNZ296" s="672"/>
      <c r="BOA296" s="672"/>
      <c r="BOB296" s="672"/>
      <c r="BOC296" s="672"/>
      <c r="BOD296" s="672"/>
      <c r="BOE296" s="672"/>
      <c r="BOF296" s="672"/>
      <c r="BOG296" s="672"/>
      <c r="BOH296" s="672"/>
      <c r="BOI296" s="672"/>
      <c r="BOJ296" s="672"/>
      <c r="BOK296" s="672"/>
      <c r="BOL296" s="672"/>
      <c r="BOM296" s="672"/>
      <c r="BON296" s="672"/>
      <c r="BOO296" s="672"/>
      <c r="BOP296" s="672"/>
      <c r="BOQ296" s="672"/>
      <c r="BOR296" s="672"/>
      <c r="BOS296" s="672"/>
      <c r="BOT296" s="672"/>
      <c r="BOU296" s="672"/>
      <c r="BOV296" s="672"/>
      <c r="BOW296" s="672"/>
      <c r="BOX296" s="672"/>
      <c r="BOY296" s="672"/>
      <c r="BOZ296" s="672"/>
      <c r="BPA296" s="672"/>
      <c r="BPB296" s="672"/>
      <c r="BPC296" s="672"/>
      <c r="BPD296" s="672"/>
      <c r="BPE296" s="672"/>
      <c r="BPF296" s="672"/>
      <c r="BPG296" s="672"/>
      <c r="BPH296" s="672"/>
      <c r="BPI296" s="672"/>
      <c r="BPJ296" s="672"/>
      <c r="BPK296" s="672"/>
      <c r="BPL296" s="672"/>
      <c r="BPM296" s="672"/>
      <c r="BPN296" s="672"/>
      <c r="BPO296" s="672"/>
      <c r="BPP296" s="672"/>
      <c r="BPQ296" s="672"/>
      <c r="BPR296" s="672"/>
      <c r="BPS296" s="672"/>
      <c r="BPT296" s="672"/>
      <c r="BPU296" s="672"/>
      <c r="BPV296" s="672"/>
      <c r="BPW296" s="672"/>
      <c r="BPX296" s="672"/>
      <c r="BPY296" s="672"/>
      <c r="BPZ296" s="672"/>
      <c r="BQA296" s="672"/>
      <c r="BQB296" s="672"/>
      <c r="BQC296" s="672"/>
      <c r="BQD296" s="672"/>
      <c r="BQE296" s="672"/>
      <c r="BQF296" s="672"/>
      <c r="BQG296" s="672"/>
      <c r="BQH296" s="672"/>
      <c r="BQI296" s="672"/>
      <c r="BQJ296" s="672"/>
      <c r="BQK296" s="672"/>
      <c r="BQL296" s="672"/>
      <c r="BQM296" s="672"/>
      <c r="BQN296" s="672"/>
      <c r="BQO296" s="672"/>
      <c r="BQP296" s="672"/>
      <c r="BQQ296" s="672"/>
      <c r="BQR296" s="672"/>
      <c r="BQS296" s="672"/>
      <c r="BQT296" s="672"/>
      <c r="BQU296" s="672"/>
      <c r="BQV296" s="672"/>
      <c r="BQW296" s="672"/>
      <c r="BQX296" s="672"/>
      <c r="BQY296" s="672"/>
      <c r="BQZ296" s="672"/>
      <c r="BRA296" s="672"/>
      <c r="BRB296" s="672"/>
      <c r="BRC296" s="672"/>
      <c r="BRD296" s="672"/>
      <c r="BRE296" s="672"/>
      <c r="BRF296" s="672"/>
      <c r="BRG296" s="672"/>
      <c r="BRH296" s="672"/>
      <c r="BRI296" s="672"/>
      <c r="BRJ296" s="672"/>
      <c r="BRK296" s="672"/>
      <c r="BRL296" s="672"/>
      <c r="BRM296" s="672"/>
      <c r="BRN296" s="672"/>
      <c r="BRO296" s="672"/>
      <c r="BRP296" s="672"/>
      <c r="BRQ296" s="672"/>
      <c r="BRR296" s="672"/>
      <c r="BRS296" s="672"/>
      <c r="BRT296" s="672"/>
      <c r="BRU296" s="672"/>
      <c r="BRV296" s="672"/>
      <c r="BRW296" s="672"/>
      <c r="BRX296" s="672"/>
      <c r="BRY296" s="672"/>
      <c r="BRZ296" s="672"/>
      <c r="BSA296" s="672"/>
      <c r="BSB296" s="672"/>
      <c r="BSC296" s="672"/>
      <c r="BSD296" s="672"/>
      <c r="BSE296" s="672"/>
      <c r="BSF296" s="672"/>
      <c r="BSG296" s="672"/>
      <c r="BSH296" s="672"/>
      <c r="BSI296" s="672"/>
      <c r="BSJ296" s="672"/>
      <c r="BSK296" s="672"/>
      <c r="BSL296" s="672"/>
      <c r="BSM296" s="672"/>
      <c r="BSN296" s="672"/>
      <c r="BSO296" s="672"/>
      <c r="BSP296" s="672"/>
      <c r="BSQ296" s="672"/>
      <c r="BSR296" s="672"/>
      <c r="BSS296" s="672"/>
      <c r="BST296" s="672"/>
      <c r="BSU296" s="672"/>
      <c r="BSV296" s="672"/>
      <c r="BSW296" s="672"/>
      <c r="BSX296" s="672"/>
      <c r="BSY296" s="672"/>
      <c r="BSZ296" s="672"/>
      <c r="BTA296" s="672"/>
      <c r="BTB296" s="672"/>
      <c r="BTC296" s="672"/>
      <c r="BTD296" s="672"/>
      <c r="BTE296" s="672"/>
      <c r="BTF296" s="672"/>
      <c r="BTG296" s="672"/>
      <c r="BTH296" s="672"/>
      <c r="BTI296" s="672"/>
      <c r="BTJ296" s="672"/>
      <c r="BTK296" s="672"/>
      <c r="BTL296" s="672"/>
      <c r="BTM296" s="672"/>
      <c r="BTN296" s="672"/>
      <c r="BTO296" s="672"/>
      <c r="BTP296" s="672"/>
      <c r="BTQ296" s="672"/>
      <c r="BTR296" s="672"/>
      <c r="BTS296" s="672"/>
      <c r="BTT296" s="672"/>
      <c r="BTU296" s="672"/>
      <c r="BTV296" s="672"/>
      <c r="BTW296" s="672"/>
      <c r="BTX296" s="672"/>
      <c r="BTY296" s="672"/>
      <c r="BTZ296" s="672"/>
      <c r="BUA296" s="672"/>
      <c r="BUB296" s="672"/>
      <c r="BUC296" s="672"/>
      <c r="BUD296" s="672"/>
      <c r="BUE296" s="672"/>
      <c r="BUF296" s="672"/>
      <c r="BUG296" s="672"/>
      <c r="BUH296" s="672"/>
      <c r="BUI296" s="672"/>
      <c r="BUJ296" s="672"/>
      <c r="BUK296" s="672"/>
      <c r="BUL296" s="672"/>
      <c r="BUM296" s="672"/>
      <c r="BUN296" s="672"/>
      <c r="BUO296" s="672"/>
      <c r="BUP296" s="672"/>
      <c r="BUQ296" s="672"/>
      <c r="BUR296" s="672"/>
      <c r="BUS296" s="672"/>
      <c r="BUT296" s="672"/>
      <c r="BUU296" s="672"/>
      <c r="BUV296" s="672"/>
      <c r="BUW296" s="672"/>
      <c r="BUX296" s="672"/>
      <c r="BUY296" s="672"/>
      <c r="BUZ296" s="672"/>
      <c r="BVA296" s="672"/>
      <c r="BVB296" s="672"/>
      <c r="BVC296" s="672"/>
      <c r="BVD296" s="672"/>
      <c r="BVE296" s="672"/>
      <c r="BVF296" s="672"/>
      <c r="BVG296" s="672"/>
      <c r="BVH296" s="672"/>
      <c r="BVI296" s="672"/>
      <c r="BVJ296" s="672"/>
      <c r="BVK296" s="672"/>
      <c r="BVL296" s="672"/>
      <c r="BVM296" s="672"/>
      <c r="BVN296" s="672"/>
      <c r="BVO296" s="672"/>
      <c r="BVP296" s="672"/>
      <c r="BVQ296" s="672"/>
      <c r="BVR296" s="672"/>
      <c r="BVS296" s="672"/>
      <c r="BVT296" s="672"/>
      <c r="BVU296" s="672"/>
      <c r="BVV296" s="672"/>
      <c r="BVW296" s="672"/>
      <c r="BVX296" s="672"/>
      <c r="BVY296" s="672"/>
      <c r="BVZ296" s="672"/>
      <c r="BWA296" s="672"/>
      <c r="BWB296" s="672"/>
      <c r="BWC296" s="672"/>
      <c r="BWD296" s="672"/>
      <c r="BWE296" s="672"/>
      <c r="BWF296" s="672"/>
      <c r="BWG296" s="672"/>
      <c r="BWH296" s="672"/>
      <c r="BWI296" s="672"/>
      <c r="BWJ296" s="672"/>
      <c r="BWK296" s="672"/>
      <c r="BWL296" s="672"/>
      <c r="BWM296" s="672"/>
      <c r="BWN296" s="672"/>
      <c r="BWO296" s="672"/>
      <c r="BWP296" s="672"/>
      <c r="BWQ296" s="672"/>
      <c r="BWR296" s="672"/>
      <c r="BWS296" s="672"/>
      <c r="BWT296" s="672"/>
      <c r="BWU296" s="672"/>
      <c r="BWV296" s="672"/>
      <c r="BWW296" s="672"/>
      <c r="BWX296" s="672"/>
      <c r="BWY296" s="672"/>
      <c r="BWZ296" s="672"/>
      <c r="BXA296" s="672"/>
      <c r="BXB296" s="672"/>
      <c r="BXC296" s="672"/>
      <c r="BXD296" s="672"/>
      <c r="BXE296" s="672"/>
      <c r="BXF296" s="672"/>
      <c r="BXG296" s="672"/>
      <c r="BXH296" s="672"/>
      <c r="BXI296" s="672"/>
      <c r="BXJ296" s="672"/>
      <c r="BXK296" s="672"/>
      <c r="BXL296" s="672"/>
      <c r="BXM296" s="672"/>
      <c r="BXN296" s="672"/>
      <c r="BXO296" s="672"/>
      <c r="BXP296" s="672"/>
      <c r="BXQ296" s="672"/>
      <c r="BXR296" s="672"/>
      <c r="BXS296" s="672"/>
      <c r="BXT296" s="672"/>
      <c r="BXU296" s="672"/>
      <c r="BXV296" s="672"/>
      <c r="BXW296" s="672"/>
      <c r="BXX296" s="672"/>
      <c r="BXY296" s="672"/>
      <c r="BXZ296" s="672"/>
      <c r="BYA296" s="672"/>
      <c r="BYB296" s="672"/>
      <c r="BYC296" s="672"/>
      <c r="BYD296" s="672"/>
      <c r="BYE296" s="672"/>
      <c r="BYF296" s="672"/>
      <c r="BYG296" s="672"/>
      <c r="BYH296" s="672"/>
      <c r="BYI296" s="672"/>
      <c r="BYJ296" s="672"/>
      <c r="BYK296" s="672"/>
      <c r="BYL296" s="672"/>
      <c r="BYM296" s="672"/>
      <c r="BYN296" s="672"/>
      <c r="BYO296" s="672"/>
      <c r="BYP296" s="672"/>
      <c r="BYQ296" s="672"/>
      <c r="BYR296" s="672"/>
      <c r="BYS296" s="672"/>
      <c r="BYT296" s="672"/>
      <c r="BYU296" s="672"/>
      <c r="BYV296" s="672"/>
      <c r="BYW296" s="672"/>
      <c r="BYX296" s="672"/>
      <c r="BYY296" s="672"/>
      <c r="BYZ296" s="672"/>
      <c r="BZA296" s="672"/>
      <c r="BZB296" s="672"/>
      <c r="BZC296" s="672"/>
      <c r="BZD296" s="672"/>
      <c r="BZE296" s="672"/>
      <c r="BZF296" s="672"/>
      <c r="BZG296" s="672"/>
      <c r="BZH296" s="672"/>
      <c r="BZI296" s="672"/>
      <c r="BZJ296" s="672"/>
      <c r="BZK296" s="672"/>
      <c r="BZL296" s="672"/>
      <c r="BZM296" s="672"/>
      <c r="BZN296" s="672"/>
      <c r="BZO296" s="672"/>
      <c r="BZP296" s="672"/>
      <c r="BZQ296" s="672"/>
      <c r="BZR296" s="672"/>
      <c r="BZS296" s="672"/>
      <c r="BZT296" s="672"/>
      <c r="BZU296" s="672"/>
      <c r="BZV296" s="672"/>
      <c r="BZW296" s="672"/>
      <c r="BZX296" s="672"/>
      <c r="BZY296" s="672"/>
      <c r="BZZ296" s="672"/>
      <c r="CAA296" s="672"/>
      <c r="CAB296" s="672"/>
      <c r="CAC296" s="672"/>
      <c r="CAD296" s="672"/>
      <c r="CAE296" s="672"/>
      <c r="CAF296" s="672"/>
      <c r="CAG296" s="672"/>
      <c r="CAH296" s="672"/>
      <c r="CAI296" s="672"/>
      <c r="CAJ296" s="672"/>
      <c r="CAK296" s="672"/>
      <c r="CAL296" s="672"/>
      <c r="CAM296" s="672"/>
      <c r="CAN296" s="672"/>
      <c r="CAO296" s="672"/>
      <c r="CAP296" s="672"/>
      <c r="CAQ296" s="672"/>
      <c r="CAR296" s="672"/>
      <c r="CAS296" s="672"/>
      <c r="CAT296" s="672"/>
      <c r="CAU296" s="672"/>
      <c r="CAV296" s="672"/>
      <c r="CAW296" s="672"/>
      <c r="CAX296" s="672"/>
      <c r="CAY296" s="672"/>
      <c r="CAZ296" s="672"/>
      <c r="CBA296" s="672"/>
      <c r="CBB296" s="672"/>
      <c r="CBC296" s="672"/>
      <c r="CBD296" s="672"/>
      <c r="CBE296" s="672"/>
      <c r="CBF296" s="672"/>
      <c r="CBG296" s="672"/>
      <c r="CBH296" s="672"/>
      <c r="CBI296" s="672"/>
      <c r="CBJ296" s="672"/>
      <c r="CBK296" s="672"/>
      <c r="CBL296" s="672"/>
      <c r="CBM296" s="672"/>
      <c r="CBN296" s="672"/>
      <c r="CBO296" s="672"/>
      <c r="CBP296" s="672"/>
      <c r="CBQ296" s="672"/>
      <c r="CBR296" s="672"/>
      <c r="CBS296" s="672"/>
      <c r="CBT296" s="672"/>
      <c r="CBU296" s="672"/>
      <c r="CBV296" s="672"/>
      <c r="CBW296" s="672"/>
      <c r="CBX296" s="672"/>
      <c r="CBY296" s="672"/>
      <c r="CBZ296" s="672"/>
      <c r="CCA296" s="672"/>
      <c r="CCB296" s="672"/>
      <c r="CCC296" s="672"/>
      <c r="CCD296" s="672"/>
      <c r="CCE296" s="672"/>
      <c r="CCF296" s="672"/>
      <c r="CCG296" s="672"/>
      <c r="CCH296" s="672"/>
      <c r="CCI296" s="672"/>
      <c r="CCJ296" s="672"/>
      <c r="CCK296" s="672"/>
      <c r="CCL296" s="672"/>
      <c r="CCM296" s="672"/>
      <c r="CCN296" s="672"/>
      <c r="CCO296" s="672"/>
      <c r="CCP296" s="672"/>
      <c r="CCQ296" s="672"/>
      <c r="CCR296" s="672"/>
      <c r="CCS296" s="672"/>
      <c r="CCT296" s="672"/>
      <c r="CCU296" s="672"/>
      <c r="CCV296" s="672"/>
      <c r="CCW296" s="672"/>
      <c r="CCX296" s="672"/>
      <c r="CCY296" s="672"/>
      <c r="CCZ296" s="672"/>
      <c r="CDA296" s="672"/>
      <c r="CDB296" s="672"/>
      <c r="CDC296" s="672"/>
      <c r="CDD296" s="672"/>
      <c r="CDE296" s="672"/>
      <c r="CDF296" s="672"/>
      <c r="CDG296" s="672"/>
      <c r="CDH296" s="672"/>
      <c r="CDI296" s="672"/>
      <c r="CDJ296" s="672"/>
      <c r="CDK296" s="672"/>
      <c r="CDL296" s="672"/>
      <c r="CDM296" s="672"/>
      <c r="CDN296" s="672"/>
      <c r="CDO296" s="672"/>
      <c r="CDP296" s="672"/>
      <c r="CDQ296" s="672"/>
      <c r="CDR296" s="672"/>
      <c r="CDS296" s="672"/>
      <c r="CDT296" s="672"/>
      <c r="CDU296" s="672"/>
      <c r="CDV296" s="672"/>
      <c r="CDW296" s="672"/>
      <c r="CDX296" s="672"/>
      <c r="CDY296" s="672"/>
      <c r="CDZ296" s="672"/>
      <c r="CEA296" s="672"/>
      <c r="CEB296" s="672"/>
      <c r="CEC296" s="672"/>
      <c r="CED296" s="672"/>
      <c r="CEE296" s="672"/>
      <c r="CEF296" s="672"/>
      <c r="CEG296" s="672"/>
      <c r="CEH296" s="672"/>
      <c r="CEI296" s="672"/>
      <c r="CEJ296" s="672"/>
      <c r="CEK296" s="672"/>
      <c r="CEL296" s="672"/>
      <c r="CEM296" s="672"/>
      <c r="CEN296" s="672"/>
      <c r="CEO296" s="672"/>
      <c r="CEP296" s="672"/>
      <c r="CEQ296" s="672"/>
      <c r="CER296" s="672"/>
      <c r="CES296" s="672"/>
      <c r="CET296" s="672"/>
      <c r="CEU296" s="672"/>
      <c r="CEV296" s="672"/>
      <c r="CEW296" s="672"/>
      <c r="CEX296" s="672"/>
      <c r="CEY296" s="672"/>
      <c r="CEZ296" s="672"/>
      <c r="CFA296" s="672"/>
      <c r="CFB296" s="672"/>
      <c r="CFC296" s="672"/>
      <c r="CFD296" s="672"/>
      <c r="CFE296" s="672"/>
      <c r="CFF296" s="672"/>
      <c r="CFG296" s="672"/>
      <c r="CFH296" s="672"/>
      <c r="CFI296" s="672"/>
      <c r="CFJ296" s="672"/>
      <c r="CFK296" s="672"/>
      <c r="CFL296" s="672"/>
      <c r="CFM296" s="672"/>
      <c r="CFN296" s="672"/>
      <c r="CFO296" s="672"/>
      <c r="CFP296" s="672"/>
      <c r="CFQ296" s="672"/>
      <c r="CFR296" s="672"/>
      <c r="CFS296" s="672"/>
      <c r="CFT296" s="672"/>
      <c r="CFU296" s="672"/>
      <c r="CFV296" s="672"/>
      <c r="CFW296" s="672"/>
      <c r="CFX296" s="672"/>
      <c r="CFY296" s="672"/>
      <c r="CFZ296" s="672"/>
      <c r="CGA296" s="672"/>
      <c r="CGB296" s="672"/>
      <c r="CGC296" s="672"/>
      <c r="CGD296" s="672"/>
      <c r="CGE296" s="672"/>
      <c r="CGF296" s="672"/>
      <c r="CGG296" s="672"/>
      <c r="CGH296" s="672"/>
      <c r="CGI296" s="672"/>
      <c r="CGJ296" s="672"/>
      <c r="CGK296" s="672"/>
      <c r="CGL296" s="672"/>
      <c r="CGM296" s="672"/>
      <c r="CGN296" s="672"/>
      <c r="CGO296" s="672"/>
      <c r="CGP296" s="672"/>
      <c r="CGQ296" s="672"/>
      <c r="CGR296" s="672"/>
      <c r="CGS296" s="672"/>
      <c r="CGT296" s="672"/>
      <c r="CGU296" s="672"/>
      <c r="CGV296" s="672"/>
      <c r="CGW296" s="672"/>
      <c r="CGX296" s="672"/>
      <c r="CGY296" s="672"/>
      <c r="CGZ296" s="672"/>
      <c r="CHA296" s="672"/>
      <c r="CHB296" s="672"/>
      <c r="CHC296" s="672"/>
      <c r="CHD296" s="672"/>
      <c r="CHE296" s="672"/>
      <c r="CHF296" s="672"/>
      <c r="CHG296" s="672"/>
      <c r="CHH296" s="672"/>
      <c r="CHI296" s="672"/>
      <c r="CHJ296" s="672"/>
      <c r="CHK296" s="672"/>
      <c r="CHL296" s="672"/>
      <c r="CHM296" s="672"/>
      <c r="CHN296" s="672"/>
      <c r="CHO296" s="672"/>
      <c r="CHP296" s="672"/>
      <c r="CHQ296" s="672"/>
      <c r="CHR296" s="672"/>
      <c r="CHS296" s="672"/>
      <c r="CHT296" s="672"/>
      <c r="CHU296" s="672"/>
      <c r="CHV296" s="672"/>
      <c r="CHW296" s="672"/>
      <c r="CHX296" s="672"/>
      <c r="CHY296" s="672"/>
      <c r="CHZ296" s="672"/>
      <c r="CIA296" s="672"/>
      <c r="CIB296" s="672"/>
      <c r="CIC296" s="672"/>
      <c r="CID296" s="672"/>
      <c r="CIE296" s="672"/>
      <c r="CIF296" s="672"/>
      <c r="CIG296" s="672"/>
      <c r="CIH296" s="672"/>
      <c r="CII296" s="672"/>
      <c r="CIJ296" s="672"/>
      <c r="CIK296" s="672"/>
      <c r="CIL296" s="672"/>
      <c r="CIM296" s="672"/>
      <c r="CIN296" s="672"/>
      <c r="CIO296" s="672"/>
      <c r="CIP296" s="672"/>
      <c r="CIQ296" s="672"/>
      <c r="CIR296" s="672"/>
      <c r="CIS296" s="672"/>
      <c r="CIT296" s="672"/>
      <c r="CIU296" s="672"/>
      <c r="CIV296" s="672"/>
      <c r="CIW296" s="672"/>
      <c r="CIX296" s="672"/>
      <c r="CIY296" s="672"/>
      <c r="CIZ296" s="672"/>
      <c r="CJA296" s="672"/>
      <c r="CJB296" s="672"/>
      <c r="CJC296" s="672"/>
      <c r="CJD296" s="672"/>
      <c r="CJE296" s="672"/>
      <c r="CJF296" s="672"/>
      <c r="CJG296" s="672"/>
      <c r="CJH296" s="672"/>
      <c r="CJI296" s="672"/>
      <c r="CJJ296" s="672"/>
      <c r="CJK296" s="672"/>
      <c r="CJL296" s="672"/>
      <c r="CJM296" s="672"/>
      <c r="CJN296" s="672"/>
      <c r="CJO296" s="672"/>
      <c r="CJP296" s="672"/>
      <c r="CJQ296" s="672"/>
      <c r="CJR296" s="672"/>
      <c r="CJS296" s="672"/>
      <c r="CJT296" s="672"/>
      <c r="CJU296" s="672"/>
      <c r="CJV296" s="672"/>
      <c r="CJW296" s="672"/>
      <c r="CJX296" s="672"/>
      <c r="CJY296" s="672"/>
      <c r="CJZ296" s="672"/>
      <c r="CKA296" s="672"/>
      <c r="CKB296" s="672"/>
      <c r="CKC296" s="672"/>
      <c r="CKD296" s="672"/>
      <c r="CKE296" s="672"/>
      <c r="CKF296" s="672"/>
      <c r="CKG296" s="672"/>
      <c r="CKH296" s="672"/>
      <c r="CKI296" s="672"/>
      <c r="CKJ296" s="672"/>
      <c r="CKK296" s="672"/>
      <c r="CKL296" s="672"/>
      <c r="CKM296" s="672"/>
      <c r="CKN296" s="672"/>
      <c r="CKO296" s="672"/>
      <c r="CKP296" s="672"/>
      <c r="CKQ296" s="672"/>
      <c r="CKR296" s="672"/>
      <c r="CKS296" s="672"/>
      <c r="CKT296" s="672"/>
      <c r="CKU296" s="672"/>
      <c r="CKV296" s="672"/>
      <c r="CKW296" s="672"/>
      <c r="CKX296" s="672"/>
      <c r="CKY296" s="672"/>
      <c r="CKZ296" s="672"/>
      <c r="CLA296" s="672"/>
      <c r="CLB296" s="672"/>
      <c r="CLC296" s="672"/>
      <c r="CLD296" s="672"/>
      <c r="CLE296" s="672"/>
      <c r="CLF296" s="672"/>
      <c r="CLG296" s="672"/>
      <c r="CLH296" s="672"/>
      <c r="CLI296" s="672"/>
      <c r="CLJ296" s="672"/>
      <c r="CLK296" s="672"/>
      <c r="CLL296" s="672"/>
      <c r="CLM296" s="672"/>
      <c r="CLN296" s="672"/>
      <c r="CLO296" s="672"/>
      <c r="CLP296" s="672"/>
      <c r="CLQ296" s="672"/>
      <c r="CLR296" s="672"/>
      <c r="CLS296" s="672"/>
      <c r="CLT296" s="672"/>
      <c r="CLU296" s="672"/>
      <c r="CLV296" s="672"/>
      <c r="CLW296" s="672"/>
      <c r="CLX296" s="672"/>
      <c r="CLY296" s="672"/>
      <c r="CLZ296" s="672"/>
      <c r="CMA296" s="672"/>
      <c r="CMB296" s="672"/>
      <c r="CMC296" s="672"/>
      <c r="CMD296" s="672"/>
      <c r="CME296" s="672"/>
      <c r="CMF296" s="672"/>
      <c r="CMG296" s="672"/>
      <c r="CMH296" s="672"/>
      <c r="CMI296" s="672"/>
      <c r="CMJ296" s="672"/>
      <c r="CMK296" s="672"/>
      <c r="CML296" s="672"/>
      <c r="CMM296" s="672"/>
      <c r="CMN296" s="672"/>
      <c r="CMO296" s="672"/>
      <c r="CMP296" s="672"/>
      <c r="CMQ296" s="672"/>
      <c r="CMR296" s="672"/>
      <c r="CMS296" s="672"/>
      <c r="CMT296" s="672"/>
      <c r="CMU296" s="672"/>
      <c r="CMV296" s="672"/>
      <c r="CMW296" s="672"/>
      <c r="CMX296" s="672"/>
      <c r="CMY296" s="672"/>
      <c r="CMZ296" s="672"/>
      <c r="CNA296" s="672"/>
      <c r="CNB296" s="672"/>
      <c r="CNC296" s="672"/>
      <c r="CND296" s="672"/>
      <c r="CNE296" s="672"/>
      <c r="CNF296" s="672"/>
      <c r="CNG296" s="672"/>
      <c r="CNH296" s="672"/>
      <c r="CNI296" s="672"/>
      <c r="CNJ296" s="672"/>
      <c r="CNK296" s="672"/>
      <c r="CNL296" s="672"/>
      <c r="CNM296" s="672"/>
      <c r="CNN296" s="672"/>
      <c r="CNO296" s="672"/>
      <c r="CNP296" s="672"/>
      <c r="CNQ296" s="672"/>
      <c r="CNR296" s="672"/>
      <c r="CNS296" s="672"/>
      <c r="CNT296" s="672"/>
      <c r="CNU296" s="672"/>
      <c r="CNV296" s="672"/>
      <c r="CNW296" s="672"/>
      <c r="CNX296" s="672"/>
    </row>
    <row r="297" spans="1:2416" s="677" customFormat="1" ht="54" customHeight="1" outlineLevel="1" thickTop="1" thickBot="1" x14ac:dyDescent="0.3">
      <c r="A297" s="386"/>
      <c r="B297" s="678" t="s">
        <v>1125</v>
      </c>
      <c r="C297" s="622" t="s">
        <v>1158</v>
      </c>
      <c r="D297" s="913" t="s">
        <v>965</v>
      </c>
      <c r="E297" s="913"/>
      <c r="F297" s="913"/>
      <c r="G297" s="913"/>
      <c r="H297" s="913"/>
      <c r="I297" s="913"/>
      <c r="J297" s="913"/>
      <c r="K297" s="913"/>
      <c r="L297" s="913"/>
      <c r="M297" s="913"/>
      <c r="N297" s="649"/>
      <c r="O297" s="650"/>
      <c r="P297" s="650"/>
      <c r="Q297" s="650"/>
      <c r="R297" s="650"/>
      <c r="S297" s="658"/>
      <c r="T297" s="651"/>
      <c r="U297" s="660"/>
      <c r="V297" s="661"/>
      <c r="W297" s="676"/>
      <c r="X297" s="386"/>
      <c r="Y297" s="386"/>
      <c r="Z297" s="386"/>
      <c r="AA297" s="386"/>
      <c r="AB297" s="386"/>
      <c r="AC297" s="386"/>
      <c r="AD297" s="386"/>
      <c r="AE297" s="386"/>
      <c r="AF297" s="386"/>
      <c r="AG297" s="386"/>
      <c r="AH297" s="386"/>
      <c r="AI297" s="386"/>
      <c r="AJ297" s="386"/>
      <c r="AK297" s="386"/>
      <c r="AL297" s="386"/>
      <c r="AM297" s="386"/>
      <c r="AN297" s="386"/>
      <c r="AO297" s="386"/>
      <c r="AP297" s="386"/>
      <c r="AQ297" s="386"/>
      <c r="AR297" s="386"/>
    </row>
    <row r="298" spans="1:2416" s="677" customFormat="1" ht="46.5" customHeight="1" outlineLevel="1" thickTop="1" thickBot="1" x14ac:dyDescent="0.3">
      <c r="A298" s="386"/>
      <c r="B298" s="678" t="s">
        <v>974</v>
      </c>
      <c r="C298" s="622" t="s">
        <v>1069</v>
      </c>
      <c r="D298" s="891" t="s">
        <v>1489</v>
      </c>
      <c r="E298" s="892"/>
      <c r="F298" s="892"/>
      <c r="G298" s="893"/>
      <c r="H298" s="893"/>
      <c r="I298" s="892"/>
      <c r="J298" s="646" t="s">
        <v>1382</v>
      </c>
      <c r="K298" s="936" t="s">
        <v>1008</v>
      </c>
      <c r="L298" s="937"/>
      <c r="M298" s="627" t="s">
        <v>1490</v>
      </c>
      <c r="N298" s="649">
        <v>75.8</v>
      </c>
      <c r="O298" s="650">
        <v>78</v>
      </c>
      <c r="P298" s="650">
        <v>80</v>
      </c>
      <c r="Q298" s="650">
        <v>82</v>
      </c>
      <c r="R298" s="650">
        <v>86</v>
      </c>
      <c r="S298" s="649">
        <v>86</v>
      </c>
      <c r="T298" s="651" t="s">
        <v>1101</v>
      </c>
      <c r="U298" s="660"/>
      <c r="V298" s="661"/>
      <c r="W298" s="676"/>
      <c r="X298" s="386"/>
      <c r="Y298" s="386"/>
      <c r="Z298" s="386"/>
      <c r="AA298" s="386"/>
      <c r="AB298" s="386"/>
      <c r="AC298" s="386"/>
      <c r="AD298" s="386"/>
      <c r="AE298" s="386"/>
      <c r="AF298" s="386"/>
      <c r="AG298" s="386"/>
      <c r="AH298" s="386"/>
      <c r="AI298" s="386"/>
      <c r="AJ298" s="386"/>
      <c r="AK298" s="386"/>
      <c r="AL298" s="386"/>
      <c r="AM298" s="386"/>
      <c r="AN298" s="386"/>
      <c r="AO298" s="386"/>
      <c r="AP298" s="386"/>
      <c r="AQ298" s="386"/>
      <c r="AR298" s="386"/>
    </row>
    <row r="299" spans="1:2416" s="681" customFormat="1" ht="54" customHeight="1" outlineLevel="2" thickTop="1" thickBot="1" x14ac:dyDescent="0.3">
      <c r="A299" s="386"/>
      <c r="B299" s="923" t="s">
        <v>1068</v>
      </c>
      <c r="C299" s="858" t="s">
        <v>822</v>
      </c>
      <c r="D299" s="995" t="s">
        <v>966</v>
      </c>
      <c r="E299" s="997"/>
      <c r="F299" s="940" t="s">
        <v>1007</v>
      </c>
      <c r="G299" s="894" t="s">
        <v>1308</v>
      </c>
      <c r="H299" s="895"/>
      <c r="I299" s="914" t="s">
        <v>1950</v>
      </c>
      <c r="J299" s="915"/>
      <c r="K299" s="915"/>
      <c r="L299" s="916"/>
      <c r="M299" s="603" t="s">
        <v>1097</v>
      </c>
      <c r="N299" s="652">
        <v>1</v>
      </c>
      <c r="O299" s="653">
        <v>1</v>
      </c>
      <c r="P299" s="653">
        <v>1</v>
      </c>
      <c r="Q299" s="653">
        <v>1</v>
      </c>
      <c r="R299" s="653">
        <v>1</v>
      </c>
      <c r="S299" s="652">
        <v>4</v>
      </c>
      <c r="T299" s="752" t="s">
        <v>32</v>
      </c>
      <c r="U299" s="664"/>
      <c r="V299" s="665"/>
      <c r="W299" s="684"/>
      <c r="X299" s="386"/>
      <c r="Y299" s="386"/>
      <c r="Z299" s="386"/>
      <c r="AA299" s="386"/>
      <c r="AB299" s="386"/>
      <c r="AC299" s="386"/>
      <c r="AD299" s="386"/>
      <c r="AE299" s="386"/>
      <c r="AF299" s="386"/>
      <c r="AG299" s="386"/>
      <c r="AH299" s="386"/>
      <c r="AI299" s="386"/>
      <c r="AJ299" s="386"/>
      <c r="AK299" s="386"/>
      <c r="AL299" s="386"/>
      <c r="AM299" s="685"/>
      <c r="AO299" s="682"/>
      <c r="AP299" s="682"/>
      <c r="AQ299" s="682"/>
      <c r="AR299" s="682"/>
      <c r="AS299" s="682"/>
    </row>
    <row r="300" spans="1:2416" s="681" customFormat="1" ht="54" customHeight="1" outlineLevel="2" thickTop="1" thickBot="1" x14ac:dyDescent="0.3">
      <c r="A300" s="386"/>
      <c r="B300" s="924"/>
      <c r="C300" s="859"/>
      <c r="D300" s="862"/>
      <c r="E300" s="998"/>
      <c r="F300" s="918"/>
      <c r="G300" s="864" t="s">
        <v>1309</v>
      </c>
      <c r="H300" s="865"/>
      <c r="I300" s="914" t="s">
        <v>1684</v>
      </c>
      <c r="J300" s="915"/>
      <c r="K300" s="915"/>
      <c r="L300" s="916"/>
      <c r="M300" s="603" t="s">
        <v>1097</v>
      </c>
      <c r="N300" s="652">
        <v>4</v>
      </c>
      <c r="O300" s="653">
        <v>4</v>
      </c>
      <c r="P300" s="653">
        <v>4</v>
      </c>
      <c r="Q300" s="653">
        <v>4</v>
      </c>
      <c r="R300" s="653">
        <v>4</v>
      </c>
      <c r="S300" s="652">
        <v>16</v>
      </c>
      <c r="T300" s="752" t="s">
        <v>32</v>
      </c>
      <c r="U300" s="664"/>
      <c r="V300" s="665"/>
      <c r="W300" s="684"/>
      <c r="X300" s="386"/>
      <c r="Y300" s="386"/>
      <c r="Z300" s="386"/>
      <c r="AA300" s="386"/>
      <c r="AB300" s="386"/>
      <c r="AC300" s="386"/>
      <c r="AD300" s="386"/>
      <c r="AE300" s="386"/>
      <c r="AF300" s="386"/>
      <c r="AG300" s="386"/>
      <c r="AH300" s="386"/>
      <c r="AI300" s="386"/>
      <c r="AJ300" s="386"/>
      <c r="AK300" s="386"/>
      <c r="AL300" s="386"/>
      <c r="AM300" s="685"/>
      <c r="AO300" s="682"/>
      <c r="AP300" s="682"/>
      <c r="AQ300" s="682"/>
      <c r="AR300" s="682"/>
      <c r="AS300" s="682"/>
    </row>
    <row r="301" spans="1:2416" s="681" customFormat="1" ht="35.25" customHeight="1" outlineLevel="3" thickTop="1" thickBot="1" x14ac:dyDescent="0.3">
      <c r="A301" s="386"/>
      <c r="B301" s="460" t="s">
        <v>990</v>
      </c>
      <c r="C301" s="637" t="s">
        <v>196</v>
      </c>
      <c r="D301" s="899" t="s">
        <v>1409</v>
      </c>
      <c r="E301" s="900"/>
      <c r="F301" s="900"/>
      <c r="G301" s="900"/>
      <c r="H301" s="900"/>
      <c r="I301" s="900"/>
      <c r="J301" s="900"/>
      <c r="K301" s="900"/>
      <c r="L301" s="901"/>
      <c r="M301" s="602" t="s">
        <v>1097</v>
      </c>
      <c r="N301" s="654" t="s">
        <v>128</v>
      </c>
      <c r="O301" s="655">
        <v>1</v>
      </c>
      <c r="P301" s="655">
        <v>1</v>
      </c>
      <c r="Q301" s="655">
        <v>1</v>
      </c>
      <c r="R301" s="655">
        <v>1</v>
      </c>
      <c r="S301" s="656">
        <v>4</v>
      </c>
      <c r="T301" s="657" t="s">
        <v>32</v>
      </c>
      <c r="U301" s="662"/>
      <c r="V301" s="663"/>
      <c r="W301" s="686"/>
      <c r="X301" s="386"/>
      <c r="Y301" s="386"/>
      <c r="Z301" s="386"/>
      <c r="AA301" s="386"/>
      <c r="AB301" s="386"/>
      <c r="AC301" s="386"/>
      <c r="AD301" s="386"/>
      <c r="AE301" s="386"/>
      <c r="AF301" s="386"/>
      <c r="AG301" s="386"/>
      <c r="AH301" s="386"/>
      <c r="AI301" s="386"/>
      <c r="AJ301" s="682"/>
      <c r="AK301" s="682"/>
      <c r="AL301" s="682"/>
      <c r="AM301" s="683"/>
      <c r="AO301" s="687"/>
      <c r="AP301" s="688"/>
      <c r="AQ301" s="688"/>
      <c r="AR301" s="688"/>
      <c r="AS301" s="688"/>
    </row>
    <row r="302" spans="1:2416" s="681" customFormat="1" ht="54" customHeight="1" outlineLevel="2" thickTop="1" thickBot="1" x14ac:dyDescent="0.3">
      <c r="A302" s="386"/>
      <c r="B302" s="680" t="s">
        <v>1159</v>
      </c>
      <c r="C302" s="453" t="s">
        <v>797</v>
      </c>
      <c r="D302" s="862" t="s">
        <v>1084</v>
      </c>
      <c r="E302" s="863"/>
      <c r="F302" s="689" t="s">
        <v>1007</v>
      </c>
      <c r="G302" s="864" t="s">
        <v>1310</v>
      </c>
      <c r="H302" s="865"/>
      <c r="I302" s="866" t="s">
        <v>1682</v>
      </c>
      <c r="J302" s="867"/>
      <c r="K302" s="867"/>
      <c r="L302" s="868"/>
      <c r="M302" s="603" t="s">
        <v>1097</v>
      </c>
      <c r="N302" s="652" t="s">
        <v>128</v>
      </c>
      <c r="O302" s="653">
        <v>20</v>
      </c>
      <c r="P302" s="653">
        <v>25</v>
      </c>
      <c r="Q302" s="653">
        <v>30</v>
      </c>
      <c r="R302" s="653">
        <v>25</v>
      </c>
      <c r="S302" s="652">
        <v>100</v>
      </c>
      <c r="T302" s="752" t="s">
        <v>1101</v>
      </c>
      <c r="U302" s="664"/>
      <c r="V302" s="665"/>
      <c r="W302" s="684"/>
      <c r="X302" s="386"/>
      <c r="Y302" s="386"/>
      <c r="Z302" s="386"/>
      <c r="AA302" s="386"/>
      <c r="AB302" s="386"/>
      <c r="AC302" s="386"/>
      <c r="AD302" s="386"/>
      <c r="AE302" s="386"/>
      <c r="AF302" s="386"/>
      <c r="AG302" s="386"/>
      <c r="AH302" s="386"/>
      <c r="AI302" s="386"/>
      <c r="AJ302" s="386"/>
      <c r="AK302" s="386"/>
      <c r="AL302" s="386"/>
      <c r="AM302" s="685"/>
      <c r="AO302" s="682"/>
      <c r="AP302" s="682"/>
      <c r="AQ302" s="682"/>
      <c r="AR302" s="682"/>
      <c r="AS302" s="682"/>
    </row>
    <row r="303" spans="1:2416" s="681" customFormat="1" ht="50.25" customHeight="1" outlineLevel="3" thickTop="1" thickBot="1" x14ac:dyDescent="0.3">
      <c r="A303" s="386"/>
      <c r="B303" s="460" t="s">
        <v>990</v>
      </c>
      <c r="C303" s="637" t="s">
        <v>221</v>
      </c>
      <c r="D303" s="899" t="s">
        <v>1491</v>
      </c>
      <c r="E303" s="900"/>
      <c r="F303" s="900"/>
      <c r="G303" s="900"/>
      <c r="H303" s="900"/>
      <c r="I303" s="900"/>
      <c r="J303" s="900"/>
      <c r="K303" s="900"/>
      <c r="L303" s="901"/>
      <c r="M303" s="602" t="s">
        <v>1097</v>
      </c>
      <c r="N303" s="654" t="s">
        <v>128</v>
      </c>
      <c r="O303" s="655">
        <v>1</v>
      </c>
      <c r="P303" s="655">
        <v>1</v>
      </c>
      <c r="Q303" s="655">
        <v>1</v>
      </c>
      <c r="R303" s="655">
        <v>1</v>
      </c>
      <c r="S303" s="656">
        <v>4</v>
      </c>
      <c r="T303" s="657" t="s">
        <v>32</v>
      </c>
      <c r="U303" s="662"/>
      <c r="V303" s="663"/>
      <c r="W303" s="686"/>
      <c r="X303" s="386"/>
      <c r="Y303" s="386"/>
      <c r="Z303" s="386"/>
      <c r="AA303" s="386"/>
      <c r="AB303" s="386"/>
      <c r="AC303" s="386"/>
      <c r="AD303" s="386"/>
      <c r="AE303" s="386"/>
      <c r="AF303" s="386"/>
      <c r="AG303" s="386"/>
      <c r="AH303" s="386"/>
      <c r="AI303" s="386"/>
      <c r="AJ303" s="682"/>
      <c r="AK303" s="682"/>
      <c r="AL303" s="682"/>
      <c r="AM303" s="683"/>
      <c r="AO303" s="687"/>
      <c r="AP303" s="688"/>
      <c r="AQ303" s="688"/>
      <c r="AR303" s="688"/>
      <c r="AS303" s="688"/>
    </row>
    <row r="304" spans="1:2416" s="681" customFormat="1" ht="54" customHeight="1" outlineLevel="2" thickTop="1" thickBot="1" x14ac:dyDescent="0.3">
      <c r="A304" s="386"/>
      <c r="B304" s="923" t="s">
        <v>1160</v>
      </c>
      <c r="C304" s="858" t="s">
        <v>799</v>
      </c>
      <c r="D304" s="962" t="s">
        <v>967</v>
      </c>
      <c r="E304" s="963"/>
      <c r="F304" s="917" t="s">
        <v>1007</v>
      </c>
      <c r="G304" s="894" t="s">
        <v>1531</v>
      </c>
      <c r="H304" s="895"/>
      <c r="I304" s="866" t="s">
        <v>1683</v>
      </c>
      <c r="J304" s="867"/>
      <c r="K304" s="867"/>
      <c r="L304" s="868"/>
      <c r="M304" s="603" t="s">
        <v>1097</v>
      </c>
      <c r="N304" s="652" t="s">
        <v>128</v>
      </c>
      <c r="O304" s="653">
        <v>1</v>
      </c>
      <c r="P304" s="653">
        <v>1</v>
      </c>
      <c r="Q304" s="653">
        <v>1</v>
      </c>
      <c r="R304" s="653">
        <v>1</v>
      </c>
      <c r="S304" s="652">
        <v>4</v>
      </c>
      <c r="T304" s="752" t="s">
        <v>32</v>
      </c>
      <c r="U304" s="664"/>
      <c r="V304" s="665"/>
      <c r="W304" s="684"/>
      <c r="X304" s="386"/>
      <c r="Y304" s="386"/>
      <c r="Z304" s="386"/>
      <c r="AA304" s="386"/>
      <c r="AB304" s="386"/>
      <c r="AC304" s="386"/>
      <c r="AD304" s="386"/>
      <c r="AE304" s="386"/>
      <c r="AF304" s="386"/>
      <c r="AG304" s="386"/>
      <c r="AH304" s="386"/>
      <c r="AI304" s="386"/>
      <c r="AJ304" s="386"/>
      <c r="AK304" s="386"/>
      <c r="AL304" s="386"/>
      <c r="AM304" s="685"/>
      <c r="AO304" s="682"/>
      <c r="AP304" s="682"/>
      <c r="AQ304" s="682"/>
      <c r="AR304" s="682"/>
      <c r="AS304" s="682"/>
    </row>
    <row r="305" spans="1:2416" s="681" customFormat="1" ht="54" customHeight="1" outlineLevel="2" thickTop="1" thickBot="1" x14ac:dyDescent="0.3">
      <c r="A305" s="386"/>
      <c r="B305" s="924"/>
      <c r="C305" s="859"/>
      <c r="D305" s="862"/>
      <c r="E305" s="863"/>
      <c r="F305" s="918"/>
      <c r="G305" s="864" t="s">
        <v>1311</v>
      </c>
      <c r="H305" s="865"/>
      <c r="I305" s="866" t="s">
        <v>1410</v>
      </c>
      <c r="J305" s="867"/>
      <c r="K305" s="867"/>
      <c r="L305" s="868"/>
      <c r="M305" s="603" t="s">
        <v>427</v>
      </c>
      <c r="N305" s="652">
        <v>1</v>
      </c>
      <c r="O305" s="653">
        <v>1</v>
      </c>
      <c r="P305" s="653">
        <v>1</v>
      </c>
      <c r="Q305" s="653">
        <v>1</v>
      </c>
      <c r="R305" s="653">
        <v>1</v>
      </c>
      <c r="S305" s="652">
        <v>5</v>
      </c>
      <c r="T305" s="752" t="s">
        <v>32</v>
      </c>
      <c r="U305" s="664"/>
      <c r="V305" s="665"/>
      <c r="W305" s="684"/>
      <c r="X305" s="386"/>
      <c r="Y305" s="386"/>
      <c r="Z305" s="386"/>
      <c r="AA305" s="386"/>
      <c r="AB305" s="386"/>
      <c r="AC305" s="386"/>
      <c r="AD305" s="386"/>
      <c r="AE305" s="386"/>
      <c r="AF305" s="386"/>
      <c r="AG305" s="386"/>
      <c r="AH305" s="386"/>
      <c r="AI305" s="386"/>
      <c r="AJ305" s="386"/>
      <c r="AK305" s="386"/>
      <c r="AL305" s="386"/>
      <c r="AM305" s="685"/>
      <c r="AO305" s="682"/>
      <c r="AP305" s="682"/>
      <c r="AQ305" s="682"/>
      <c r="AR305" s="682"/>
      <c r="AS305" s="682"/>
    </row>
    <row r="306" spans="1:2416" s="681" customFormat="1" ht="42" customHeight="1" outlineLevel="3" thickTop="1" thickBot="1" x14ac:dyDescent="0.3">
      <c r="A306" s="386"/>
      <c r="B306" s="460" t="s">
        <v>990</v>
      </c>
      <c r="C306" s="637" t="s">
        <v>262</v>
      </c>
      <c r="D306" s="899" t="s">
        <v>1492</v>
      </c>
      <c r="E306" s="900"/>
      <c r="F306" s="900"/>
      <c r="G306" s="900"/>
      <c r="H306" s="900"/>
      <c r="I306" s="900"/>
      <c r="J306" s="900"/>
      <c r="K306" s="900"/>
      <c r="L306" s="901"/>
      <c r="M306" s="602" t="s">
        <v>1097</v>
      </c>
      <c r="N306" s="654">
        <v>1</v>
      </c>
      <c r="O306" s="655">
        <v>1</v>
      </c>
      <c r="P306" s="655">
        <v>1</v>
      </c>
      <c r="Q306" s="655">
        <v>1</v>
      </c>
      <c r="R306" s="655">
        <v>1</v>
      </c>
      <c r="S306" s="656">
        <v>5</v>
      </c>
      <c r="T306" s="655" t="s">
        <v>32</v>
      </c>
      <c r="U306" s="662"/>
      <c r="V306" s="663"/>
      <c r="W306" s="686"/>
      <c r="X306" s="386"/>
      <c r="Y306" s="386"/>
      <c r="Z306" s="386"/>
      <c r="AA306" s="386"/>
      <c r="AB306" s="386"/>
      <c r="AC306" s="386"/>
      <c r="AD306" s="386"/>
      <c r="AE306" s="386"/>
      <c r="AF306" s="386"/>
      <c r="AG306" s="386"/>
      <c r="AH306" s="386"/>
      <c r="AI306" s="386"/>
      <c r="AJ306" s="682"/>
      <c r="AK306" s="682"/>
      <c r="AL306" s="682"/>
      <c r="AM306" s="683"/>
      <c r="AO306" s="687"/>
      <c r="AP306" s="688"/>
      <c r="AQ306" s="688"/>
      <c r="AR306" s="688"/>
      <c r="AS306" s="688"/>
    </row>
    <row r="307" spans="1:2416" s="681" customFormat="1" ht="42" customHeight="1" outlineLevel="3" thickTop="1" thickBot="1" x14ac:dyDescent="0.3">
      <c r="A307" s="386"/>
      <c r="B307" s="460" t="s">
        <v>990</v>
      </c>
      <c r="C307" s="637" t="s">
        <v>312</v>
      </c>
      <c r="D307" s="930" t="s">
        <v>1219</v>
      </c>
      <c r="E307" s="931"/>
      <c r="F307" s="931"/>
      <c r="G307" s="931"/>
      <c r="H307" s="931"/>
      <c r="I307" s="931"/>
      <c r="J307" s="931"/>
      <c r="K307" s="931"/>
      <c r="L307" s="932"/>
      <c r="M307" s="602" t="s">
        <v>427</v>
      </c>
      <c r="N307" s="654">
        <v>100</v>
      </c>
      <c r="O307" s="655">
        <v>100</v>
      </c>
      <c r="P307" s="655">
        <v>100</v>
      </c>
      <c r="Q307" s="655">
        <v>100</v>
      </c>
      <c r="R307" s="655">
        <v>100</v>
      </c>
      <c r="S307" s="656">
        <v>100</v>
      </c>
      <c r="T307" s="657" t="s">
        <v>1101</v>
      </c>
      <c r="U307" s="662"/>
      <c r="V307" s="663"/>
      <c r="W307" s="686"/>
      <c r="X307" s="386"/>
      <c r="Y307" s="386"/>
      <c r="Z307" s="386"/>
      <c r="AA307" s="386"/>
      <c r="AB307" s="386"/>
      <c r="AC307" s="386"/>
      <c r="AD307" s="386"/>
      <c r="AE307" s="386"/>
      <c r="AF307" s="386"/>
      <c r="AG307" s="386"/>
      <c r="AH307" s="386"/>
      <c r="AI307" s="386"/>
      <c r="AJ307" s="682"/>
      <c r="AK307" s="682"/>
      <c r="AL307" s="682"/>
      <c r="AM307" s="683"/>
      <c r="AO307" s="687"/>
      <c r="AP307" s="688"/>
      <c r="AQ307" s="688"/>
      <c r="AR307" s="688"/>
      <c r="AS307" s="688"/>
    </row>
    <row r="308" spans="1:2416" s="681" customFormat="1" ht="35.25" customHeight="1" outlineLevel="3" thickTop="1" thickBot="1" x14ac:dyDescent="0.3">
      <c r="A308" s="386"/>
      <c r="B308" s="460" t="s">
        <v>990</v>
      </c>
      <c r="C308" s="637" t="s">
        <v>390</v>
      </c>
      <c r="D308" s="875" t="s">
        <v>1220</v>
      </c>
      <c r="E308" s="876"/>
      <c r="F308" s="876"/>
      <c r="G308" s="876"/>
      <c r="H308" s="876"/>
      <c r="I308" s="876"/>
      <c r="J308" s="876"/>
      <c r="K308" s="876"/>
      <c r="L308" s="877"/>
      <c r="M308" s="602" t="s">
        <v>427</v>
      </c>
      <c r="N308" s="654">
        <v>100</v>
      </c>
      <c r="O308" s="655">
        <v>100</v>
      </c>
      <c r="P308" s="655">
        <v>100</v>
      </c>
      <c r="Q308" s="655">
        <v>100</v>
      </c>
      <c r="R308" s="655">
        <v>100</v>
      </c>
      <c r="S308" s="656">
        <v>100</v>
      </c>
      <c r="T308" s="657" t="s">
        <v>1101</v>
      </c>
      <c r="U308" s="662"/>
      <c r="V308" s="663"/>
      <c r="W308" s="686"/>
      <c r="X308" s="386"/>
      <c r="Y308" s="386"/>
      <c r="Z308" s="386"/>
      <c r="AA308" s="386"/>
      <c r="AB308" s="386"/>
      <c r="AC308" s="386"/>
      <c r="AD308" s="386"/>
      <c r="AE308" s="386"/>
      <c r="AF308" s="386"/>
      <c r="AG308" s="386"/>
      <c r="AH308" s="386"/>
      <c r="AI308" s="386"/>
      <c r="AJ308" s="682"/>
      <c r="AK308" s="682"/>
      <c r="AL308" s="682"/>
      <c r="AM308" s="683"/>
      <c r="AO308" s="687"/>
      <c r="AP308" s="688"/>
      <c r="AQ308" s="688"/>
      <c r="AR308" s="688"/>
      <c r="AS308" s="688"/>
    </row>
    <row r="309" spans="1:2416" s="681" customFormat="1" ht="35.25" customHeight="1" outlineLevel="3" thickTop="1" thickBot="1" x14ac:dyDescent="0.3">
      <c r="A309" s="386"/>
      <c r="B309" s="460" t="s">
        <v>990</v>
      </c>
      <c r="C309" s="637" t="s">
        <v>561</v>
      </c>
      <c r="D309" s="875" t="s">
        <v>1221</v>
      </c>
      <c r="E309" s="876"/>
      <c r="F309" s="876"/>
      <c r="G309" s="876"/>
      <c r="H309" s="876"/>
      <c r="I309" s="876"/>
      <c r="J309" s="876"/>
      <c r="K309" s="876"/>
      <c r="L309" s="877"/>
      <c r="M309" s="602" t="s">
        <v>427</v>
      </c>
      <c r="N309" s="654">
        <v>100</v>
      </c>
      <c r="O309" s="655">
        <v>100</v>
      </c>
      <c r="P309" s="655">
        <v>100</v>
      </c>
      <c r="Q309" s="655">
        <v>100</v>
      </c>
      <c r="R309" s="655">
        <v>100</v>
      </c>
      <c r="S309" s="656">
        <v>100</v>
      </c>
      <c r="T309" s="657" t="s">
        <v>1101</v>
      </c>
      <c r="U309" s="662"/>
      <c r="V309" s="663"/>
      <c r="W309" s="686"/>
      <c r="X309" s="386"/>
      <c r="Y309" s="386"/>
      <c r="Z309" s="386"/>
      <c r="AA309" s="386"/>
      <c r="AB309" s="386"/>
      <c r="AC309" s="386"/>
      <c r="AD309" s="386"/>
      <c r="AE309" s="386"/>
      <c r="AF309" s="386"/>
      <c r="AG309" s="386"/>
      <c r="AH309" s="386"/>
      <c r="AI309" s="386"/>
      <c r="AJ309" s="682"/>
      <c r="AK309" s="682"/>
      <c r="AL309" s="682"/>
      <c r="AM309" s="683"/>
      <c r="AO309" s="687"/>
      <c r="AP309" s="688"/>
      <c r="AQ309" s="688"/>
      <c r="AR309" s="688"/>
      <c r="AS309" s="688"/>
    </row>
    <row r="310" spans="1:2416" s="681" customFormat="1" ht="35.25" customHeight="1" outlineLevel="3" thickTop="1" thickBot="1" x14ac:dyDescent="0.3">
      <c r="A310" s="386"/>
      <c r="B310" s="460" t="s">
        <v>990</v>
      </c>
      <c r="C310" s="637" t="s">
        <v>587</v>
      </c>
      <c r="D310" s="872" t="s">
        <v>1222</v>
      </c>
      <c r="E310" s="873"/>
      <c r="F310" s="873"/>
      <c r="G310" s="873"/>
      <c r="H310" s="873"/>
      <c r="I310" s="873"/>
      <c r="J310" s="873"/>
      <c r="K310" s="873"/>
      <c r="L310" s="874"/>
      <c r="M310" s="602" t="s">
        <v>427</v>
      </c>
      <c r="N310" s="654">
        <v>100</v>
      </c>
      <c r="O310" s="655">
        <v>100</v>
      </c>
      <c r="P310" s="655">
        <v>100</v>
      </c>
      <c r="Q310" s="655">
        <v>100</v>
      </c>
      <c r="R310" s="655">
        <v>100</v>
      </c>
      <c r="S310" s="656">
        <v>100</v>
      </c>
      <c r="T310" s="657" t="s">
        <v>1101</v>
      </c>
      <c r="U310" s="662"/>
      <c r="V310" s="663"/>
      <c r="W310" s="686"/>
      <c r="X310" s="386"/>
      <c r="Y310" s="386"/>
      <c r="Z310" s="386"/>
      <c r="AA310" s="386"/>
      <c r="AB310" s="386"/>
      <c r="AC310" s="386"/>
      <c r="AD310" s="386"/>
      <c r="AE310" s="386"/>
      <c r="AF310" s="386"/>
      <c r="AG310" s="386"/>
      <c r="AH310" s="386"/>
      <c r="AI310" s="386"/>
      <c r="AJ310" s="682"/>
      <c r="AK310" s="682"/>
      <c r="AL310" s="682"/>
      <c r="AM310" s="683"/>
      <c r="AO310" s="687"/>
      <c r="AP310" s="688"/>
      <c r="AQ310" s="688"/>
      <c r="AR310" s="688"/>
      <c r="AS310" s="688"/>
    </row>
    <row r="311" spans="1:2416" s="681" customFormat="1" ht="35.25" customHeight="1" outlineLevel="3" thickTop="1" thickBot="1" x14ac:dyDescent="0.3">
      <c r="A311" s="386"/>
      <c r="B311" s="460" t="s">
        <v>990</v>
      </c>
      <c r="C311" s="637" t="s">
        <v>672</v>
      </c>
      <c r="D311" s="872" t="s">
        <v>1223</v>
      </c>
      <c r="E311" s="873"/>
      <c r="F311" s="873"/>
      <c r="G311" s="873"/>
      <c r="H311" s="873"/>
      <c r="I311" s="873"/>
      <c r="J311" s="873"/>
      <c r="K311" s="873"/>
      <c r="L311" s="874"/>
      <c r="M311" s="602" t="s">
        <v>427</v>
      </c>
      <c r="N311" s="654">
        <v>100</v>
      </c>
      <c r="O311" s="655">
        <v>100</v>
      </c>
      <c r="P311" s="655">
        <v>100</v>
      </c>
      <c r="Q311" s="655">
        <v>100</v>
      </c>
      <c r="R311" s="655">
        <v>100</v>
      </c>
      <c r="S311" s="656">
        <v>100</v>
      </c>
      <c r="T311" s="657" t="s">
        <v>1101</v>
      </c>
      <c r="U311" s="662"/>
      <c r="V311" s="663"/>
      <c r="W311" s="686"/>
      <c r="X311" s="386"/>
      <c r="Y311" s="386"/>
      <c r="Z311" s="386"/>
      <c r="AA311" s="386"/>
      <c r="AB311" s="386"/>
      <c r="AC311" s="386"/>
      <c r="AD311" s="386"/>
      <c r="AE311" s="386"/>
      <c r="AF311" s="386"/>
      <c r="AG311" s="386"/>
      <c r="AH311" s="386"/>
      <c r="AI311" s="386"/>
      <c r="AJ311" s="682"/>
      <c r="AK311" s="682"/>
      <c r="AL311" s="682"/>
      <c r="AM311" s="683"/>
      <c r="AO311" s="687"/>
      <c r="AP311" s="688"/>
      <c r="AQ311" s="688"/>
      <c r="AR311" s="688"/>
      <c r="AS311" s="688"/>
    </row>
    <row r="312" spans="1:2416" s="681" customFormat="1" ht="35.25" customHeight="1" outlineLevel="3" thickTop="1" thickBot="1" x14ac:dyDescent="0.3">
      <c r="A312" s="386"/>
      <c r="B312" s="460" t="s">
        <v>990</v>
      </c>
      <c r="C312" s="637" t="s">
        <v>680</v>
      </c>
      <c r="D312" s="872" t="s">
        <v>1225</v>
      </c>
      <c r="E312" s="873"/>
      <c r="F312" s="873"/>
      <c r="G312" s="873"/>
      <c r="H312" s="873"/>
      <c r="I312" s="873"/>
      <c r="J312" s="873"/>
      <c r="K312" s="873"/>
      <c r="L312" s="874"/>
      <c r="M312" s="602" t="s">
        <v>427</v>
      </c>
      <c r="N312" s="654">
        <v>100</v>
      </c>
      <c r="O312" s="655">
        <v>100</v>
      </c>
      <c r="P312" s="655">
        <v>100</v>
      </c>
      <c r="Q312" s="655">
        <v>100</v>
      </c>
      <c r="R312" s="655">
        <v>100</v>
      </c>
      <c r="S312" s="656">
        <v>100</v>
      </c>
      <c r="T312" s="657" t="s">
        <v>1101</v>
      </c>
      <c r="U312" s="662"/>
      <c r="V312" s="663"/>
      <c r="W312" s="686"/>
      <c r="X312" s="386"/>
      <c r="Y312" s="386"/>
      <c r="Z312" s="386"/>
      <c r="AA312" s="386"/>
      <c r="AB312" s="386"/>
      <c r="AC312" s="386"/>
      <c r="AD312" s="386"/>
      <c r="AE312" s="386"/>
      <c r="AF312" s="386"/>
      <c r="AG312" s="386"/>
      <c r="AH312" s="386"/>
      <c r="AI312" s="386"/>
      <c r="AJ312" s="682"/>
      <c r="AK312" s="682"/>
      <c r="AL312" s="682"/>
      <c r="AM312" s="683"/>
      <c r="AO312" s="687"/>
      <c r="AP312" s="688"/>
      <c r="AQ312" s="688"/>
      <c r="AR312" s="688"/>
      <c r="AS312" s="688"/>
    </row>
    <row r="313" spans="1:2416" s="681" customFormat="1" ht="35.25" customHeight="1" outlineLevel="3" thickTop="1" thickBot="1" x14ac:dyDescent="0.3">
      <c r="A313" s="386"/>
      <c r="B313" s="756"/>
      <c r="C313" s="757" t="s">
        <v>2002</v>
      </c>
      <c r="D313" s="872" t="s">
        <v>2003</v>
      </c>
      <c r="E313" s="873"/>
      <c r="F313" s="873"/>
      <c r="G313" s="873"/>
      <c r="H313" s="873"/>
      <c r="I313" s="873"/>
      <c r="J313" s="873"/>
      <c r="K313" s="873"/>
      <c r="L313" s="874"/>
      <c r="M313" s="602" t="s">
        <v>1097</v>
      </c>
      <c r="N313" s="654">
        <v>100</v>
      </c>
      <c r="O313" s="655">
        <v>100</v>
      </c>
      <c r="P313" s="655">
        <v>100</v>
      </c>
      <c r="Q313" s="655">
        <v>100</v>
      </c>
      <c r="R313" s="655">
        <v>100</v>
      </c>
      <c r="S313" s="656">
        <v>100</v>
      </c>
      <c r="T313" s="657" t="s">
        <v>1101</v>
      </c>
      <c r="U313" s="662"/>
      <c r="V313" s="663"/>
      <c r="W313" s="686"/>
      <c r="X313" s="386"/>
      <c r="Y313" s="386"/>
      <c r="Z313" s="386"/>
      <c r="AA313" s="386"/>
      <c r="AB313" s="386"/>
      <c r="AC313" s="386"/>
      <c r="AD313" s="386"/>
      <c r="AE313" s="386"/>
      <c r="AF313" s="386"/>
      <c r="AG313" s="386"/>
      <c r="AH313" s="386"/>
      <c r="AI313" s="386"/>
      <c r="AJ313" s="682"/>
      <c r="AK313" s="682"/>
      <c r="AL313" s="682"/>
      <c r="AM313" s="683"/>
      <c r="AO313" s="687"/>
      <c r="AP313" s="688"/>
      <c r="AQ313" s="688"/>
      <c r="AR313" s="688"/>
      <c r="AS313" s="688"/>
    </row>
    <row r="314" spans="1:2416" s="673" customFormat="1" ht="66" customHeight="1" thickTop="1" thickBot="1" x14ac:dyDescent="0.3">
      <c r="A314" s="386"/>
      <c r="B314" s="674" t="s">
        <v>1080</v>
      </c>
      <c r="C314" s="675" t="s">
        <v>1081</v>
      </c>
      <c r="D314" s="929" t="s">
        <v>20</v>
      </c>
      <c r="E314" s="929"/>
      <c r="F314" s="929"/>
      <c r="G314" s="929"/>
      <c r="H314" s="929"/>
      <c r="I314" s="929"/>
      <c r="J314" s="929"/>
      <c r="K314" s="929"/>
      <c r="L314" s="929"/>
      <c r="M314" s="929"/>
      <c r="N314" s="669"/>
      <c r="O314" s="669"/>
      <c r="P314" s="669"/>
      <c r="Q314" s="668"/>
      <c r="R314" s="669"/>
      <c r="S314" s="669"/>
      <c r="T314" s="669"/>
      <c r="U314" s="668"/>
      <c r="V314" s="669"/>
      <c r="W314" s="669"/>
      <c r="X314" s="386"/>
      <c r="Y314" s="386"/>
      <c r="Z314" s="386"/>
      <c r="AA314" s="386"/>
      <c r="AB314" s="386"/>
      <c r="AC314" s="386"/>
      <c r="AD314" s="386"/>
      <c r="AE314" s="386"/>
      <c r="AF314" s="671"/>
      <c r="AG314" s="671"/>
      <c r="AH314" s="671"/>
      <c r="AI314" s="671"/>
      <c r="AJ314" s="671"/>
      <c r="AK314" s="671"/>
      <c r="AL314" s="671"/>
      <c r="AM314" s="671"/>
      <c r="AN314" s="671"/>
      <c r="AO314" s="671"/>
      <c r="AP314" s="671"/>
      <c r="AQ314" s="671"/>
      <c r="AR314" s="671"/>
      <c r="AS314" s="671"/>
      <c r="AT314" s="671"/>
      <c r="AU314" s="671"/>
      <c r="AV314" s="671"/>
      <c r="AW314" s="671"/>
      <c r="AX314" s="671"/>
      <c r="AY314" s="671"/>
      <c r="AZ314" s="671"/>
      <c r="BA314" s="671"/>
      <c r="BB314" s="671"/>
      <c r="BC314" s="671"/>
      <c r="BD314" s="671"/>
      <c r="BE314" s="671"/>
      <c r="BF314" s="671"/>
      <c r="BG314" s="671"/>
      <c r="BH314" s="671"/>
      <c r="BI314" s="671"/>
      <c r="BJ314" s="671"/>
      <c r="BK314" s="671"/>
      <c r="BL314" s="671"/>
      <c r="BM314" s="671"/>
      <c r="BN314" s="671"/>
      <c r="BO314" s="671"/>
      <c r="BP314" s="671"/>
      <c r="BQ314" s="671"/>
      <c r="BR314" s="671"/>
      <c r="BS314" s="671"/>
      <c r="BT314" s="671"/>
      <c r="BU314" s="671"/>
      <c r="BV314" s="671"/>
      <c r="BW314" s="671"/>
      <c r="BX314" s="671"/>
      <c r="BY314" s="671"/>
      <c r="BZ314" s="671"/>
      <c r="CA314" s="671"/>
      <c r="CB314" s="671"/>
      <c r="CC314" s="671"/>
      <c r="CD314" s="671"/>
      <c r="CE314" s="671"/>
      <c r="CF314" s="671"/>
      <c r="CG314" s="671"/>
      <c r="CH314" s="671"/>
      <c r="CI314" s="672"/>
      <c r="CJ314" s="672"/>
      <c r="CK314" s="672"/>
      <c r="CL314" s="672"/>
      <c r="CM314" s="672"/>
      <c r="CN314" s="672"/>
      <c r="CO314" s="672"/>
      <c r="CP314" s="672"/>
      <c r="CQ314" s="672"/>
      <c r="CR314" s="672"/>
      <c r="CS314" s="672"/>
      <c r="CT314" s="672"/>
      <c r="CU314" s="672"/>
      <c r="CV314" s="672"/>
      <c r="CW314" s="672"/>
      <c r="CX314" s="672"/>
      <c r="CY314" s="672"/>
      <c r="CZ314" s="672"/>
      <c r="DA314" s="672"/>
      <c r="DB314" s="672"/>
      <c r="DC314" s="672"/>
      <c r="DD314" s="672"/>
      <c r="DE314" s="672"/>
      <c r="DF314" s="672"/>
      <c r="DG314" s="672"/>
      <c r="DH314" s="672"/>
      <c r="DI314" s="672"/>
      <c r="DJ314" s="672"/>
      <c r="DK314" s="672"/>
      <c r="DL314" s="672"/>
      <c r="DM314" s="672"/>
      <c r="DN314" s="672"/>
      <c r="DO314" s="672"/>
      <c r="DP314" s="672"/>
      <c r="DQ314" s="672"/>
      <c r="DR314" s="672"/>
      <c r="DS314" s="672"/>
      <c r="DT314" s="672"/>
      <c r="DU314" s="672"/>
      <c r="DV314" s="672"/>
      <c r="DW314" s="672"/>
      <c r="DX314" s="672"/>
      <c r="DY314" s="672"/>
      <c r="DZ314" s="672"/>
      <c r="EA314" s="672"/>
      <c r="EB314" s="672"/>
      <c r="EC314" s="672"/>
      <c r="ED314" s="672"/>
      <c r="EE314" s="672"/>
      <c r="EF314" s="672"/>
      <c r="EG314" s="672"/>
      <c r="EH314" s="672"/>
      <c r="EI314" s="672"/>
      <c r="EJ314" s="672"/>
      <c r="EK314" s="672"/>
      <c r="EL314" s="672"/>
      <c r="EM314" s="672"/>
      <c r="EN314" s="672"/>
      <c r="EO314" s="672"/>
      <c r="EP314" s="672"/>
      <c r="EQ314" s="672"/>
      <c r="ER314" s="672"/>
      <c r="ES314" s="672"/>
      <c r="ET314" s="672"/>
      <c r="EU314" s="672"/>
      <c r="EV314" s="672"/>
      <c r="EW314" s="672"/>
      <c r="EX314" s="672"/>
      <c r="EY314" s="672"/>
      <c r="EZ314" s="672"/>
      <c r="FA314" s="672"/>
      <c r="FB314" s="672"/>
      <c r="FC314" s="672"/>
      <c r="FD314" s="672"/>
      <c r="FE314" s="672"/>
      <c r="FF314" s="672"/>
      <c r="FG314" s="672"/>
      <c r="FH314" s="672"/>
      <c r="FI314" s="672"/>
      <c r="FJ314" s="672"/>
      <c r="FK314" s="672"/>
      <c r="FL314" s="672"/>
      <c r="FM314" s="672"/>
      <c r="FN314" s="672"/>
      <c r="FO314" s="672"/>
      <c r="FP314" s="672"/>
      <c r="FQ314" s="672"/>
      <c r="FR314" s="672"/>
      <c r="FS314" s="672"/>
      <c r="FT314" s="672"/>
      <c r="FU314" s="672"/>
      <c r="FV314" s="672"/>
      <c r="FW314" s="672"/>
      <c r="FX314" s="672"/>
      <c r="FY314" s="672"/>
      <c r="FZ314" s="672"/>
      <c r="GA314" s="672"/>
      <c r="GB314" s="672"/>
      <c r="GC314" s="672"/>
      <c r="GD314" s="672"/>
      <c r="GE314" s="672"/>
      <c r="GF314" s="672"/>
      <c r="GG314" s="672"/>
      <c r="GH314" s="672"/>
      <c r="GI314" s="672"/>
      <c r="GJ314" s="672"/>
      <c r="GK314" s="672"/>
      <c r="GL314" s="672"/>
      <c r="GM314" s="672"/>
      <c r="GN314" s="672"/>
      <c r="GO314" s="672"/>
      <c r="GP314" s="672"/>
      <c r="GQ314" s="672"/>
      <c r="GR314" s="672"/>
      <c r="GS314" s="672"/>
      <c r="GT314" s="672"/>
      <c r="GU314" s="672"/>
      <c r="GV314" s="672"/>
      <c r="GW314" s="672"/>
      <c r="GX314" s="672"/>
      <c r="GY314" s="672"/>
      <c r="GZ314" s="672"/>
      <c r="HA314" s="672"/>
      <c r="HB314" s="672"/>
      <c r="HC314" s="672"/>
      <c r="HD314" s="672"/>
      <c r="HE314" s="672"/>
      <c r="HF314" s="672"/>
      <c r="HG314" s="672"/>
      <c r="HH314" s="672"/>
      <c r="HI314" s="672"/>
      <c r="HJ314" s="672"/>
      <c r="HK314" s="672"/>
      <c r="HL314" s="672"/>
      <c r="HM314" s="672"/>
      <c r="HN314" s="672"/>
      <c r="HO314" s="672"/>
      <c r="HP314" s="672"/>
      <c r="HQ314" s="672"/>
      <c r="HR314" s="672"/>
      <c r="HS314" s="672"/>
      <c r="HT314" s="672"/>
      <c r="HU314" s="672"/>
      <c r="HV314" s="672"/>
      <c r="HW314" s="672"/>
      <c r="HX314" s="672"/>
      <c r="HY314" s="672"/>
      <c r="HZ314" s="672"/>
      <c r="IA314" s="672"/>
      <c r="IB314" s="672"/>
      <c r="IC314" s="672"/>
      <c r="ID314" s="672"/>
      <c r="IE314" s="672"/>
      <c r="IF314" s="672"/>
      <c r="IG314" s="672"/>
      <c r="IH314" s="672"/>
      <c r="II314" s="672"/>
      <c r="IJ314" s="672"/>
      <c r="IK314" s="672"/>
      <c r="IL314" s="672"/>
      <c r="IM314" s="672"/>
      <c r="IN314" s="672"/>
      <c r="IO314" s="672"/>
      <c r="IP314" s="672"/>
      <c r="IQ314" s="672"/>
      <c r="IR314" s="672"/>
      <c r="IS314" s="672"/>
      <c r="IT314" s="672"/>
      <c r="IU314" s="672"/>
      <c r="IV314" s="672"/>
      <c r="IW314" s="672"/>
      <c r="IX314" s="672"/>
      <c r="IY314" s="672"/>
      <c r="IZ314" s="672"/>
      <c r="JA314" s="672"/>
      <c r="JB314" s="672"/>
      <c r="JC314" s="672"/>
      <c r="JD314" s="672"/>
      <c r="JE314" s="672"/>
      <c r="JF314" s="672"/>
      <c r="JG314" s="672"/>
      <c r="JH314" s="672"/>
      <c r="JI314" s="672"/>
      <c r="JJ314" s="672"/>
      <c r="JK314" s="672"/>
      <c r="JL314" s="672"/>
      <c r="JM314" s="672"/>
      <c r="JN314" s="672"/>
      <c r="JO314" s="672"/>
      <c r="JP314" s="672"/>
      <c r="JQ314" s="672"/>
      <c r="JR314" s="672"/>
      <c r="JS314" s="672"/>
      <c r="JT314" s="672"/>
      <c r="JU314" s="672"/>
      <c r="JV314" s="672"/>
      <c r="JW314" s="672"/>
      <c r="JX314" s="672"/>
      <c r="JY314" s="672"/>
      <c r="JZ314" s="672"/>
      <c r="KA314" s="672"/>
      <c r="KB314" s="672"/>
      <c r="KC314" s="672"/>
      <c r="KD314" s="672"/>
      <c r="KE314" s="672"/>
      <c r="KF314" s="672"/>
      <c r="KG314" s="672"/>
      <c r="KH314" s="672"/>
      <c r="KI314" s="672"/>
      <c r="KJ314" s="672"/>
      <c r="KK314" s="672"/>
      <c r="KL314" s="672"/>
      <c r="KM314" s="672"/>
      <c r="KN314" s="672"/>
      <c r="KO314" s="672"/>
      <c r="KP314" s="672"/>
      <c r="KQ314" s="672"/>
      <c r="KR314" s="672"/>
      <c r="KS314" s="672"/>
      <c r="KT314" s="672"/>
      <c r="KU314" s="672"/>
      <c r="KV314" s="672"/>
      <c r="KW314" s="672"/>
      <c r="KX314" s="672"/>
      <c r="KY314" s="672"/>
      <c r="KZ314" s="672"/>
      <c r="LA314" s="672"/>
      <c r="LB314" s="672"/>
      <c r="LC314" s="672"/>
      <c r="LD314" s="672"/>
      <c r="LE314" s="672"/>
      <c r="LF314" s="672"/>
      <c r="LG314" s="672"/>
      <c r="LH314" s="672"/>
      <c r="LI314" s="672"/>
      <c r="LJ314" s="672"/>
      <c r="LK314" s="672"/>
      <c r="LL314" s="672"/>
      <c r="LM314" s="672"/>
      <c r="LN314" s="672"/>
      <c r="LO314" s="672"/>
      <c r="LP314" s="672"/>
      <c r="LQ314" s="672"/>
      <c r="LR314" s="672"/>
      <c r="LS314" s="672"/>
      <c r="LT314" s="672"/>
      <c r="LU314" s="672"/>
      <c r="LV314" s="672"/>
      <c r="LW314" s="672"/>
      <c r="LX314" s="672"/>
      <c r="LY314" s="672"/>
      <c r="LZ314" s="672"/>
      <c r="MA314" s="672"/>
      <c r="MB314" s="672"/>
      <c r="MC314" s="672"/>
      <c r="MD314" s="672"/>
      <c r="ME314" s="672"/>
      <c r="MF314" s="672"/>
      <c r="MG314" s="672"/>
      <c r="MH314" s="672"/>
      <c r="MI314" s="672"/>
      <c r="MJ314" s="672"/>
      <c r="MK314" s="672"/>
      <c r="ML314" s="672"/>
      <c r="MM314" s="672"/>
      <c r="MN314" s="672"/>
      <c r="MO314" s="672"/>
      <c r="MP314" s="672"/>
      <c r="MQ314" s="672"/>
      <c r="MR314" s="672"/>
      <c r="MS314" s="672"/>
      <c r="MT314" s="672"/>
      <c r="MU314" s="672"/>
      <c r="MV314" s="672"/>
      <c r="MW314" s="672"/>
      <c r="MX314" s="672"/>
      <c r="MY314" s="672"/>
      <c r="MZ314" s="672"/>
      <c r="NA314" s="672"/>
      <c r="NB314" s="672"/>
      <c r="NC314" s="672"/>
      <c r="ND314" s="672"/>
      <c r="NE314" s="672"/>
      <c r="NF314" s="672"/>
      <c r="NG314" s="672"/>
      <c r="NH314" s="672"/>
      <c r="NI314" s="672"/>
      <c r="NJ314" s="672"/>
      <c r="NK314" s="672"/>
      <c r="NL314" s="672"/>
      <c r="NM314" s="672"/>
      <c r="NN314" s="672"/>
      <c r="NO314" s="672"/>
      <c r="NP314" s="672"/>
      <c r="NQ314" s="672"/>
      <c r="NR314" s="672"/>
      <c r="NS314" s="672"/>
      <c r="NT314" s="672"/>
      <c r="NU314" s="672"/>
      <c r="NV314" s="672"/>
      <c r="NW314" s="672"/>
      <c r="NX314" s="672"/>
      <c r="NY314" s="672"/>
      <c r="NZ314" s="672"/>
      <c r="OA314" s="672"/>
      <c r="OB314" s="672"/>
      <c r="OC314" s="672"/>
      <c r="OD314" s="672"/>
      <c r="OE314" s="672"/>
      <c r="OF314" s="672"/>
      <c r="OG314" s="672"/>
      <c r="OH314" s="672"/>
      <c r="OI314" s="672"/>
      <c r="OJ314" s="672"/>
      <c r="OK314" s="672"/>
      <c r="OL314" s="672"/>
      <c r="OM314" s="672"/>
      <c r="ON314" s="672"/>
      <c r="OO314" s="672"/>
      <c r="OP314" s="672"/>
      <c r="OQ314" s="672"/>
      <c r="OR314" s="672"/>
      <c r="OS314" s="672"/>
      <c r="OT314" s="672"/>
      <c r="OU314" s="672"/>
      <c r="OV314" s="672"/>
      <c r="OW314" s="672"/>
      <c r="OX314" s="672"/>
      <c r="OY314" s="672"/>
      <c r="OZ314" s="672"/>
      <c r="PA314" s="672"/>
      <c r="PB314" s="672"/>
      <c r="PC314" s="672"/>
      <c r="PD314" s="672"/>
      <c r="PE314" s="672"/>
      <c r="PF314" s="672"/>
      <c r="PG314" s="672"/>
      <c r="PH314" s="672"/>
      <c r="PI314" s="672"/>
      <c r="PJ314" s="672"/>
      <c r="PK314" s="672"/>
      <c r="PL314" s="672"/>
      <c r="PM314" s="672"/>
      <c r="PN314" s="672"/>
      <c r="PO314" s="672"/>
      <c r="PP314" s="672"/>
      <c r="PQ314" s="672"/>
      <c r="PR314" s="672"/>
      <c r="PS314" s="672"/>
      <c r="PT314" s="672"/>
      <c r="PU314" s="672"/>
      <c r="PV314" s="672"/>
      <c r="PW314" s="672"/>
      <c r="PX314" s="672"/>
      <c r="PY314" s="672"/>
      <c r="PZ314" s="672"/>
      <c r="QA314" s="672"/>
      <c r="QB314" s="672"/>
      <c r="QC314" s="672"/>
      <c r="QD314" s="672"/>
      <c r="QE314" s="672"/>
      <c r="QF314" s="672"/>
      <c r="QG314" s="672"/>
      <c r="QH314" s="672"/>
      <c r="QI314" s="672"/>
      <c r="QJ314" s="672"/>
      <c r="QK314" s="672"/>
      <c r="QL314" s="672"/>
      <c r="QM314" s="672"/>
      <c r="QN314" s="672"/>
      <c r="QO314" s="672"/>
      <c r="QP314" s="672"/>
      <c r="QQ314" s="672"/>
      <c r="QR314" s="672"/>
      <c r="QS314" s="672"/>
      <c r="QT314" s="672"/>
      <c r="QU314" s="672"/>
      <c r="QV314" s="672"/>
      <c r="QW314" s="672"/>
      <c r="QX314" s="672"/>
      <c r="QY314" s="672"/>
      <c r="QZ314" s="672"/>
      <c r="RA314" s="672"/>
      <c r="RB314" s="672"/>
      <c r="RC314" s="672"/>
      <c r="RD314" s="672"/>
      <c r="RE314" s="672"/>
      <c r="RF314" s="672"/>
      <c r="RG314" s="672"/>
      <c r="RH314" s="672"/>
      <c r="RI314" s="672"/>
      <c r="RJ314" s="672"/>
      <c r="RK314" s="672"/>
      <c r="RL314" s="672"/>
      <c r="RM314" s="672"/>
      <c r="RN314" s="672"/>
      <c r="RO314" s="672"/>
      <c r="RP314" s="672"/>
      <c r="RQ314" s="672"/>
      <c r="RR314" s="672"/>
      <c r="RS314" s="672"/>
      <c r="RT314" s="672"/>
      <c r="RU314" s="672"/>
      <c r="RV314" s="672"/>
      <c r="RW314" s="672"/>
      <c r="RX314" s="672"/>
      <c r="RY314" s="672"/>
      <c r="RZ314" s="672"/>
      <c r="SA314" s="672"/>
      <c r="SB314" s="672"/>
      <c r="SC314" s="672"/>
      <c r="SD314" s="672"/>
      <c r="SE314" s="672"/>
      <c r="SF314" s="672"/>
      <c r="SG314" s="672"/>
      <c r="SH314" s="672"/>
      <c r="SI314" s="672"/>
      <c r="SJ314" s="672"/>
      <c r="SK314" s="672"/>
      <c r="SL314" s="672"/>
      <c r="SM314" s="672"/>
      <c r="SN314" s="672"/>
      <c r="SO314" s="672"/>
      <c r="SP314" s="672"/>
      <c r="SQ314" s="672"/>
      <c r="SR314" s="672"/>
      <c r="SS314" s="672"/>
      <c r="ST314" s="672"/>
      <c r="SU314" s="672"/>
      <c r="SV314" s="672"/>
      <c r="SW314" s="672"/>
      <c r="SX314" s="672"/>
      <c r="SY314" s="672"/>
      <c r="SZ314" s="672"/>
      <c r="TA314" s="672"/>
      <c r="TB314" s="672"/>
      <c r="TC314" s="672"/>
      <c r="TD314" s="672"/>
      <c r="TE314" s="672"/>
      <c r="TF314" s="672"/>
      <c r="TG314" s="672"/>
      <c r="TH314" s="672"/>
      <c r="TI314" s="672"/>
      <c r="TJ314" s="672"/>
      <c r="TK314" s="672"/>
      <c r="TL314" s="672"/>
      <c r="TM314" s="672"/>
      <c r="TN314" s="672"/>
      <c r="TO314" s="672"/>
      <c r="TP314" s="672"/>
      <c r="TQ314" s="672"/>
      <c r="TR314" s="672"/>
      <c r="TS314" s="672"/>
      <c r="TT314" s="672"/>
      <c r="TU314" s="672"/>
      <c r="TV314" s="672"/>
      <c r="TW314" s="672"/>
      <c r="TX314" s="672"/>
      <c r="TY314" s="672"/>
      <c r="TZ314" s="672"/>
      <c r="UA314" s="672"/>
      <c r="UB314" s="672"/>
      <c r="UC314" s="672"/>
      <c r="UD314" s="672"/>
      <c r="UE314" s="672"/>
      <c r="UF314" s="672"/>
      <c r="UG314" s="672"/>
      <c r="UH314" s="672"/>
      <c r="UI314" s="672"/>
      <c r="UJ314" s="672"/>
      <c r="UK314" s="672"/>
      <c r="UL314" s="672"/>
      <c r="UM314" s="672"/>
      <c r="UN314" s="672"/>
      <c r="UO314" s="672"/>
      <c r="UP314" s="672"/>
      <c r="UQ314" s="672"/>
      <c r="UR314" s="672"/>
      <c r="US314" s="672"/>
      <c r="UT314" s="672"/>
      <c r="UU314" s="672"/>
      <c r="UV314" s="672"/>
      <c r="UW314" s="672"/>
      <c r="UX314" s="672"/>
      <c r="UY314" s="672"/>
      <c r="UZ314" s="672"/>
      <c r="VA314" s="672"/>
      <c r="VB314" s="672"/>
      <c r="VC314" s="672"/>
      <c r="VD314" s="672"/>
      <c r="VE314" s="672"/>
      <c r="VF314" s="672"/>
      <c r="VG314" s="672"/>
      <c r="VH314" s="672"/>
      <c r="VI314" s="672"/>
      <c r="VJ314" s="672"/>
      <c r="VK314" s="672"/>
      <c r="VL314" s="672"/>
      <c r="VM314" s="672"/>
      <c r="VN314" s="672"/>
      <c r="VO314" s="672"/>
      <c r="VP314" s="672"/>
      <c r="VQ314" s="672"/>
      <c r="VR314" s="672"/>
      <c r="VS314" s="672"/>
      <c r="VT314" s="672"/>
      <c r="VU314" s="672"/>
      <c r="VV314" s="672"/>
      <c r="VW314" s="672"/>
      <c r="VX314" s="672"/>
      <c r="VY314" s="672"/>
      <c r="VZ314" s="672"/>
      <c r="WA314" s="672"/>
      <c r="WB314" s="672"/>
      <c r="WC314" s="672"/>
      <c r="WD314" s="672"/>
      <c r="WE314" s="672"/>
      <c r="WF314" s="672"/>
      <c r="WG314" s="672"/>
      <c r="WH314" s="672"/>
      <c r="WI314" s="672"/>
      <c r="WJ314" s="672"/>
      <c r="WK314" s="672"/>
      <c r="WL314" s="672"/>
      <c r="WM314" s="672"/>
      <c r="WN314" s="672"/>
      <c r="WO314" s="672"/>
      <c r="WP314" s="672"/>
      <c r="WQ314" s="672"/>
      <c r="WR314" s="672"/>
      <c r="WS314" s="672"/>
      <c r="WT314" s="672"/>
      <c r="WU314" s="672"/>
      <c r="WV314" s="672"/>
      <c r="WW314" s="672"/>
      <c r="WX314" s="672"/>
      <c r="WY314" s="672"/>
      <c r="WZ314" s="672"/>
      <c r="XA314" s="672"/>
      <c r="XB314" s="672"/>
      <c r="XC314" s="672"/>
      <c r="XD314" s="672"/>
      <c r="XE314" s="672"/>
      <c r="XF314" s="672"/>
      <c r="XG314" s="672"/>
      <c r="XH314" s="672"/>
      <c r="XI314" s="672"/>
      <c r="XJ314" s="672"/>
      <c r="XK314" s="672"/>
      <c r="XL314" s="672"/>
      <c r="XM314" s="672"/>
      <c r="XN314" s="672"/>
      <c r="XO314" s="672"/>
      <c r="XP314" s="672"/>
      <c r="XQ314" s="672"/>
      <c r="XR314" s="672"/>
      <c r="XS314" s="672"/>
      <c r="XT314" s="672"/>
      <c r="XU314" s="672"/>
      <c r="XV314" s="672"/>
      <c r="XW314" s="672"/>
      <c r="XX314" s="672"/>
      <c r="XY314" s="672"/>
      <c r="XZ314" s="672"/>
      <c r="YA314" s="672"/>
      <c r="YB314" s="672"/>
      <c r="YC314" s="672"/>
      <c r="YD314" s="672"/>
      <c r="YE314" s="672"/>
      <c r="YF314" s="672"/>
      <c r="YG314" s="672"/>
      <c r="YH314" s="672"/>
      <c r="YI314" s="672"/>
      <c r="YJ314" s="672"/>
      <c r="YK314" s="672"/>
      <c r="YL314" s="672"/>
      <c r="YM314" s="672"/>
      <c r="YN314" s="672"/>
      <c r="YO314" s="672"/>
      <c r="YP314" s="672"/>
      <c r="YQ314" s="672"/>
      <c r="YR314" s="672"/>
      <c r="YS314" s="672"/>
      <c r="YT314" s="672"/>
      <c r="YU314" s="672"/>
      <c r="YV314" s="672"/>
      <c r="YW314" s="672"/>
      <c r="YX314" s="672"/>
      <c r="YY314" s="672"/>
      <c r="YZ314" s="672"/>
      <c r="ZA314" s="672"/>
      <c r="ZB314" s="672"/>
      <c r="ZC314" s="672"/>
      <c r="ZD314" s="672"/>
      <c r="ZE314" s="672"/>
      <c r="ZF314" s="672"/>
      <c r="ZG314" s="672"/>
      <c r="ZH314" s="672"/>
      <c r="ZI314" s="672"/>
      <c r="ZJ314" s="672"/>
      <c r="ZK314" s="672"/>
      <c r="ZL314" s="672"/>
      <c r="ZM314" s="672"/>
      <c r="ZN314" s="672"/>
      <c r="ZO314" s="672"/>
      <c r="ZP314" s="672"/>
      <c r="ZQ314" s="672"/>
      <c r="ZR314" s="672"/>
      <c r="ZS314" s="672"/>
      <c r="ZT314" s="672"/>
      <c r="ZU314" s="672"/>
      <c r="ZV314" s="672"/>
      <c r="ZW314" s="672"/>
      <c r="ZX314" s="672"/>
      <c r="ZY314" s="672"/>
      <c r="ZZ314" s="672"/>
      <c r="AAA314" s="672"/>
      <c r="AAB314" s="672"/>
      <c r="AAC314" s="672"/>
      <c r="AAD314" s="672"/>
      <c r="AAE314" s="672"/>
      <c r="AAF314" s="672"/>
      <c r="AAG314" s="672"/>
      <c r="AAH314" s="672"/>
      <c r="AAI314" s="672"/>
      <c r="AAJ314" s="672"/>
      <c r="AAK314" s="672"/>
      <c r="AAL314" s="672"/>
      <c r="AAM314" s="672"/>
      <c r="AAN314" s="672"/>
      <c r="AAO314" s="672"/>
      <c r="AAP314" s="672"/>
      <c r="AAQ314" s="672"/>
      <c r="AAR314" s="672"/>
      <c r="AAS314" s="672"/>
      <c r="AAT314" s="672"/>
      <c r="AAU314" s="672"/>
      <c r="AAV314" s="672"/>
      <c r="AAW314" s="672"/>
      <c r="AAX314" s="672"/>
      <c r="AAY314" s="672"/>
      <c r="AAZ314" s="672"/>
      <c r="ABA314" s="672"/>
      <c r="ABB314" s="672"/>
      <c r="ABC314" s="672"/>
      <c r="ABD314" s="672"/>
      <c r="ABE314" s="672"/>
      <c r="ABF314" s="672"/>
      <c r="ABG314" s="672"/>
      <c r="ABH314" s="672"/>
      <c r="ABI314" s="672"/>
      <c r="ABJ314" s="672"/>
      <c r="ABK314" s="672"/>
      <c r="ABL314" s="672"/>
      <c r="ABM314" s="672"/>
      <c r="ABN314" s="672"/>
      <c r="ABO314" s="672"/>
      <c r="ABP314" s="672"/>
      <c r="ABQ314" s="672"/>
      <c r="ABR314" s="672"/>
      <c r="ABS314" s="672"/>
      <c r="ABT314" s="672"/>
      <c r="ABU314" s="672"/>
      <c r="ABV314" s="672"/>
      <c r="ABW314" s="672"/>
      <c r="ABX314" s="672"/>
      <c r="ABY314" s="672"/>
      <c r="ABZ314" s="672"/>
      <c r="ACA314" s="672"/>
      <c r="ACB314" s="672"/>
      <c r="ACC314" s="672"/>
      <c r="ACD314" s="672"/>
      <c r="ACE314" s="672"/>
      <c r="ACF314" s="672"/>
      <c r="ACG314" s="672"/>
      <c r="ACH314" s="672"/>
      <c r="ACI314" s="672"/>
      <c r="ACJ314" s="672"/>
      <c r="ACK314" s="672"/>
      <c r="ACL314" s="672"/>
      <c r="ACM314" s="672"/>
      <c r="ACN314" s="672"/>
      <c r="ACO314" s="672"/>
      <c r="ACP314" s="672"/>
      <c r="ACQ314" s="672"/>
      <c r="ACR314" s="672"/>
      <c r="ACS314" s="672"/>
      <c r="ACT314" s="672"/>
      <c r="ACU314" s="672"/>
      <c r="ACV314" s="672"/>
      <c r="ACW314" s="672"/>
      <c r="ACX314" s="672"/>
      <c r="ACY314" s="672"/>
      <c r="ACZ314" s="672"/>
      <c r="ADA314" s="672"/>
      <c r="ADB314" s="672"/>
      <c r="ADC314" s="672"/>
      <c r="ADD314" s="672"/>
      <c r="ADE314" s="672"/>
      <c r="ADF314" s="672"/>
      <c r="ADG314" s="672"/>
      <c r="ADH314" s="672"/>
      <c r="ADI314" s="672"/>
      <c r="ADJ314" s="672"/>
      <c r="ADK314" s="672"/>
      <c r="ADL314" s="672"/>
      <c r="ADM314" s="672"/>
      <c r="ADN314" s="672"/>
      <c r="ADO314" s="672"/>
      <c r="ADP314" s="672"/>
      <c r="ADQ314" s="672"/>
      <c r="ADR314" s="672"/>
      <c r="ADS314" s="672"/>
      <c r="ADT314" s="672"/>
      <c r="ADU314" s="672"/>
      <c r="ADV314" s="672"/>
      <c r="ADW314" s="672"/>
      <c r="ADX314" s="672"/>
      <c r="ADY314" s="672"/>
      <c r="ADZ314" s="672"/>
      <c r="AEA314" s="672"/>
      <c r="AEB314" s="672"/>
      <c r="AEC314" s="672"/>
      <c r="AED314" s="672"/>
      <c r="AEE314" s="672"/>
      <c r="AEF314" s="672"/>
      <c r="AEG314" s="672"/>
      <c r="AEH314" s="672"/>
      <c r="AEI314" s="672"/>
      <c r="AEJ314" s="672"/>
      <c r="AEK314" s="672"/>
      <c r="AEL314" s="672"/>
      <c r="AEM314" s="672"/>
      <c r="AEN314" s="672"/>
      <c r="AEO314" s="672"/>
      <c r="AEP314" s="672"/>
      <c r="AEQ314" s="672"/>
      <c r="AER314" s="672"/>
      <c r="AES314" s="672"/>
      <c r="AET314" s="672"/>
      <c r="AEU314" s="672"/>
      <c r="AEV314" s="672"/>
      <c r="AEW314" s="672"/>
      <c r="AEX314" s="672"/>
      <c r="AEY314" s="672"/>
      <c r="AEZ314" s="672"/>
      <c r="AFA314" s="672"/>
      <c r="AFB314" s="672"/>
      <c r="AFC314" s="672"/>
      <c r="AFD314" s="672"/>
      <c r="AFE314" s="672"/>
      <c r="AFF314" s="672"/>
      <c r="AFG314" s="672"/>
      <c r="AFH314" s="672"/>
      <c r="AFI314" s="672"/>
      <c r="AFJ314" s="672"/>
      <c r="AFK314" s="672"/>
      <c r="AFL314" s="672"/>
      <c r="AFM314" s="672"/>
      <c r="AFN314" s="672"/>
      <c r="AFO314" s="672"/>
      <c r="AFP314" s="672"/>
      <c r="AFQ314" s="672"/>
      <c r="AFR314" s="672"/>
      <c r="AFS314" s="672"/>
      <c r="AFT314" s="672"/>
      <c r="AFU314" s="672"/>
      <c r="AFV314" s="672"/>
      <c r="AFW314" s="672"/>
      <c r="AFX314" s="672"/>
      <c r="AFY314" s="672"/>
      <c r="AFZ314" s="672"/>
      <c r="AGA314" s="672"/>
      <c r="AGB314" s="672"/>
      <c r="AGC314" s="672"/>
      <c r="AGD314" s="672"/>
      <c r="AGE314" s="672"/>
      <c r="AGF314" s="672"/>
      <c r="AGG314" s="672"/>
      <c r="AGH314" s="672"/>
      <c r="AGI314" s="672"/>
      <c r="AGJ314" s="672"/>
      <c r="AGK314" s="672"/>
      <c r="AGL314" s="672"/>
      <c r="AGM314" s="672"/>
      <c r="AGN314" s="672"/>
      <c r="AGO314" s="672"/>
      <c r="AGP314" s="672"/>
      <c r="AGQ314" s="672"/>
      <c r="AGR314" s="672"/>
      <c r="AGS314" s="672"/>
      <c r="AGT314" s="672"/>
      <c r="AGU314" s="672"/>
      <c r="AGV314" s="672"/>
      <c r="AGW314" s="672"/>
      <c r="AGX314" s="672"/>
      <c r="AGY314" s="672"/>
      <c r="AGZ314" s="672"/>
      <c r="AHA314" s="672"/>
      <c r="AHB314" s="672"/>
      <c r="AHC314" s="672"/>
      <c r="AHD314" s="672"/>
      <c r="AHE314" s="672"/>
      <c r="AHF314" s="672"/>
      <c r="AHG314" s="672"/>
      <c r="AHH314" s="672"/>
      <c r="AHI314" s="672"/>
      <c r="AHJ314" s="672"/>
      <c r="AHK314" s="672"/>
      <c r="AHL314" s="672"/>
      <c r="AHM314" s="672"/>
      <c r="AHN314" s="672"/>
      <c r="AHO314" s="672"/>
      <c r="AHP314" s="672"/>
      <c r="AHQ314" s="672"/>
      <c r="AHR314" s="672"/>
      <c r="AHS314" s="672"/>
      <c r="AHT314" s="672"/>
      <c r="AHU314" s="672"/>
      <c r="AHV314" s="672"/>
      <c r="AHW314" s="672"/>
      <c r="AHX314" s="672"/>
      <c r="AHY314" s="672"/>
      <c r="AHZ314" s="672"/>
      <c r="AIA314" s="672"/>
      <c r="AIB314" s="672"/>
      <c r="AIC314" s="672"/>
      <c r="AID314" s="672"/>
      <c r="AIE314" s="672"/>
      <c r="AIF314" s="672"/>
      <c r="AIG314" s="672"/>
      <c r="AIH314" s="672"/>
      <c r="AII314" s="672"/>
      <c r="AIJ314" s="672"/>
      <c r="AIK314" s="672"/>
      <c r="AIL314" s="672"/>
      <c r="AIM314" s="672"/>
      <c r="AIN314" s="672"/>
      <c r="AIO314" s="672"/>
      <c r="AIP314" s="672"/>
      <c r="AIQ314" s="672"/>
      <c r="AIR314" s="672"/>
      <c r="AIS314" s="672"/>
      <c r="AIT314" s="672"/>
      <c r="AIU314" s="672"/>
      <c r="AIV314" s="672"/>
      <c r="AIW314" s="672"/>
      <c r="AIX314" s="672"/>
      <c r="AIY314" s="672"/>
      <c r="AIZ314" s="672"/>
      <c r="AJA314" s="672"/>
      <c r="AJB314" s="672"/>
      <c r="AJC314" s="672"/>
      <c r="AJD314" s="672"/>
      <c r="AJE314" s="672"/>
      <c r="AJF314" s="672"/>
      <c r="AJG314" s="672"/>
      <c r="AJH314" s="672"/>
      <c r="AJI314" s="672"/>
      <c r="AJJ314" s="672"/>
      <c r="AJK314" s="672"/>
      <c r="AJL314" s="672"/>
      <c r="AJM314" s="672"/>
      <c r="AJN314" s="672"/>
      <c r="AJO314" s="672"/>
      <c r="AJP314" s="672"/>
      <c r="AJQ314" s="672"/>
      <c r="AJR314" s="672"/>
      <c r="AJS314" s="672"/>
      <c r="AJT314" s="672"/>
      <c r="AJU314" s="672"/>
      <c r="AJV314" s="672"/>
      <c r="AJW314" s="672"/>
      <c r="AJX314" s="672"/>
      <c r="AJY314" s="672"/>
      <c r="AJZ314" s="672"/>
      <c r="AKA314" s="672"/>
      <c r="AKB314" s="672"/>
      <c r="AKC314" s="672"/>
      <c r="AKD314" s="672"/>
      <c r="AKE314" s="672"/>
      <c r="AKF314" s="672"/>
      <c r="AKG314" s="672"/>
      <c r="AKH314" s="672"/>
      <c r="AKI314" s="672"/>
      <c r="AKJ314" s="672"/>
      <c r="AKK314" s="672"/>
      <c r="AKL314" s="672"/>
      <c r="AKM314" s="672"/>
      <c r="AKN314" s="672"/>
      <c r="AKO314" s="672"/>
      <c r="AKP314" s="672"/>
      <c r="AKQ314" s="672"/>
      <c r="AKR314" s="672"/>
      <c r="AKS314" s="672"/>
      <c r="AKT314" s="672"/>
      <c r="AKU314" s="672"/>
      <c r="AKV314" s="672"/>
      <c r="AKW314" s="672"/>
      <c r="AKX314" s="672"/>
      <c r="AKY314" s="672"/>
      <c r="AKZ314" s="672"/>
      <c r="ALA314" s="672"/>
      <c r="ALB314" s="672"/>
      <c r="ALC314" s="672"/>
      <c r="ALD314" s="672"/>
      <c r="ALE314" s="672"/>
      <c r="ALF314" s="672"/>
      <c r="ALG314" s="672"/>
      <c r="ALH314" s="672"/>
      <c r="ALI314" s="672"/>
      <c r="ALJ314" s="672"/>
      <c r="ALK314" s="672"/>
      <c r="ALL314" s="672"/>
      <c r="ALM314" s="672"/>
      <c r="ALN314" s="672"/>
      <c r="ALO314" s="672"/>
      <c r="ALP314" s="672"/>
      <c r="ALQ314" s="672"/>
      <c r="ALR314" s="672"/>
      <c r="ALS314" s="672"/>
      <c r="ALT314" s="672"/>
      <c r="ALU314" s="672"/>
      <c r="ALV314" s="672"/>
      <c r="ALW314" s="672"/>
      <c r="ALX314" s="672"/>
      <c r="ALY314" s="672"/>
      <c r="ALZ314" s="672"/>
      <c r="AMA314" s="672"/>
      <c r="AMB314" s="672"/>
      <c r="AMC314" s="672"/>
      <c r="AMD314" s="672"/>
      <c r="AME314" s="672"/>
      <c r="AMF314" s="672"/>
      <c r="AMG314" s="672"/>
      <c r="AMH314" s="672"/>
      <c r="AMI314" s="672"/>
      <c r="AMJ314" s="672"/>
      <c r="AMK314" s="672"/>
      <c r="AML314" s="672"/>
      <c r="AMM314" s="672"/>
      <c r="AMN314" s="672"/>
      <c r="AMO314" s="672"/>
      <c r="AMP314" s="672"/>
      <c r="AMQ314" s="672"/>
      <c r="AMR314" s="672"/>
      <c r="AMS314" s="672"/>
      <c r="AMT314" s="672"/>
      <c r="AMU314" s="672"/>
      <c r="AMV314" s="672"/>
      <c r="AMW314" s="672"/>
      <c r="AMX314" s="672"/>
      <c r="AMY314" s="672"/>
      <c r="AMZ314" s="672"/>
      <c r="ANA314" s="672"/>
      <c r="ANB314" s="672"/>
      <c r="ANC314" s="672"/>
      <c r="AND314" s="672"/>
      <c r="ANE314" s="672"/>
      <c r="ANF314" s="672"/>
      <c r="ANG314" s="672"/>
      <c r="ANH314" s="672"/>
      <c r="ANI314" s="672"/>
      <c r="ANJ314" s="672"/>
      <c r="ANK314" s="672"/>
      <c r="ANL314" s="672"/>
      <c r="ANM314" s="672"/>
      <c r="ANN314" s="672"/>
      <c r="ANO314" s="672"/>
      <c r="ANP314" s="672"/>
      <c r="ANQ314" s="672"/>
      <c r="ANR314" s="672"/>
      <c r="ANS314" s="672"/>
      <c r="ANT314" s="672"/>
      <c r="ANU314" s="672"/>
      <c r="ANV314" s="672"/>
      <c r="ANW314" s="672"/>
      <c r="ANX314" s="672"/>
      <c r="ANY314" s="672"/>
      <c r="ANZ314" s="672"/>
      <c r="AOA314" s="672"/>
      <c r="AOB314" s="672"/>
      <c r="AOC314" s="672"/>
      <c r="AOD314" s="672"/>
      <c r="AOE314" s="672"/>
      <c r="AOF314" s="672"/>
      <c r="AOG314" s="672"/>
      <c r="AOH314" s="672"/>
      <c r="AOI314" s="672"/>
      <c r="AOJ314" s="672"/>
      <c r="AOK314" s="672"/>
      <c r="AOL314" s="672"/>
      <c r="AOM314" s="672"/>
      <c r="AON314" s="672"/>
      <c r="AOO314" s="672"/>
      <c r="AOP314" s="672"/>
      <c r="AOQ314" s="672"/>
      <c r="AOR314" s="672"/>
      <c r="AOS314" s="672"/>
      <c r="AOT314" s="672"/>
      <c r="AOU314" s="672"/>
      <c r="AOV314" s="672"/>
      <c r="AOW314" s="672"/>
      <c r="AOX314" s="672"/>
      <c r="AOY314" s="672"/>
      <c r="AOZ314" s="672"/>
      <c r="APA314" s="672"/>
      <c r="APB314" s="672"/>
      <c r="APC314" s="672"/>
      <c r="APD314" s="672"/>
      <c r="APE314" s="672"/>
      <c r="APF314" s="672"/>
      <c r="APG314" s="672"/>
      <c r="APH314" s="672"/>
      <c r="API314" s="672"/>
      <c r="APJ314" s="672"/>
      <c r="APK314" s="672"/>
      <c r="APL314" s="672"/>
      <c r="APM314" s="672"/>
      <c r="APN314" s="672"/>
      <c r="APO314" s="672"/>
      <c r="APP314" s="672"/>
      <c r="APQ314" s="672"/>
      <c r="APR314" s="672"/>
      <c r="APS314" s="672"/>
      <c r="APT314" s="672"/>
      <c r="APU314" s="672"/>
      <c r="APV314" s="672"/>
      <c r="APW314" s="672"/>
      <c r="APX314" s="672"/>
      <c r="APY314" s="672"/>
      <c r="APZ314" s="672"/>
      <c r="AQA314" s="672"/>
      <c r="AQB314" s="672"/>
      <c r="AQC314" s="672"/>
      <c r="AQD314" s="672"/>
      <c r="AQE314" s="672"/>
      <c r="AQF314" s="672"/>
      <c r="AQG314" s="672"/>
      <c r="AQH314" s="672"/>
      <c r="AQI314" s="672"/>
      <c r="AQJ314" s="672"/>
      <c r="AQK314" s="672"/>
      <c r="AQL314" s="672"/>
      <c r="AQM314" s="672"/>
      <c r="AQN314" s="672"/>
      <c r="AQO314" s="672"/>
      <c r="AQP314" s="672"/>
      <c r="AQQ314" s="672"/>
      <c r="AQR314" s="672"/>
      <c r="AQS314" s="672"/>
      <c r="AQT314" s="672"/>
      <c r="AQU314" s="672"/>
      <c r="AQV314" s="672"/>
      <c r="AQW314" s="672"/>
      <c r="AQX314" s="672"/>
      <c r="AQY314" s="672"/>
      <c r="AQZ314" s="672"/>
      <c r="ARA314" s="672"/>
      <c r="ARB314" s="672"/>
      <c r="ARC314" s="672"/>
      <c r="ARD314" s="672"/>
      <c r="ARE314" s="672"/>
      <c r="ARF314" s="672"/>
      <c r="ARG314" s="672"/>
      <c r="ARH314" s="672"/>
      <c r="ARI314" s="672"/>
      <c r="ARJ314" s="672"/>
      <c r="ARK314" s="672"/>
      <c r="ARL314" s="672"/>
      <c r="ARM314" s="672"/>
      <c r="ARN314" s="672"/>
      <c r="ARO314" s="672"/>
      <c r="ARP314" s="672"/>
      <c r="ARQ314" s="672"/>
      <c r="ARR314" s="672"/>
      <c r="ARS314" s="672"/>
      <c r="ART314" s="672"/>
      <c r="ARU314" s="672"/>
      <c r="ARV314" s="672"/>
      <c r="ARW314" s="672"/>
      <c r="ARX314" s="672"/>
      <c r="ARY314" s="672"/>
      <c r="ARZ314" s="672"/>
      <c r="ASA314" s="672"/>
      <c r="ASB314" s="672"/>
      <c r="ASC314" s="672"/>
      <c r="ASD314" s="672"/>
      <c r="ASE314" s="672"/>
      <c r="ASF314" s="672"/>
      <c r="ASG314" s="672"/>
      <c r="ASH314" s="672"/>
      <c r="ASI314" s="672"/>
      <c r="ASJ314" s="672"/>
      <c r="ASK314" s="672"/>
      <c r="ASL314" s="672"/>
      <c r="ASM314" s="672"/>
      <c r="ASN314" s="672"/>
      <c r="ASO314" s="672"/>
      <c r="ASP314" s="672"/>
      <c r="ASQ314" s="672"/>
      <c r="ASR314" s="672"/>
      <c r="ASS314" s="672"/>
      <c r="AST314" s="672"/>
      <c r="ASU314" s="672"/>
      <c r="ASV314" s="672"/>
      <c r="ASW314" s="672"/>
      <c r="ASX314" s="672"/>
      <c r="ASY314" s="672"/>
      <c r="ASZ314" s="672"/>
      <c r="ATA314" s="672"/>
      <c r="ATB314" s="672"/>
      <c r="ATC314" s="672"/>
      <c r="ATD314" s="672"/>
      <c r="ATE314" s="672"/>
      <c r="ATF314" s="672"/>
      <c r="ATG314" s="672"/>
      <c r="ATH314" s="672"/>
      <c r="ATI314" s="672"/>
      <c r="ATJ314" s="672"/>
      <c r="ATK314" s="672"/>
      <c r="ATL314" s="672"/>
      <c r="ATM314" s="672"/>
      <c r="ATN314" s="672"/>
      <c r="ATO314" s="672"/>
      <c r="ATP314" s="672"/>
      <c r="ATQ314" s="672"/>
      <c r="ATR314" s="672"/>
      <c r="ATS314" s="672"/>
      <c r="ATT314" s="672"/>
      <c r="ATU314" s="672"/>
      <c r="ATV314" s="672"/>
      <c r="ATW314" s="672"/>
      <c r="ATX314" s="672"/>
      <c r="ATY314" s="672"/>
      <c r="ATZ314" s="672"/>
      <c r="AUA314" s="672"/>
      <c r="AUB314" s="672"/>
      <c r="AUC314" s="672"/>
      <c r="AUD314" s="672"/>
      <c r="AUE314" s="672"/>
      <c r="AUF314" s="672"/>
      <c r="AUG314" s="672"/>
      <c r="AUH314" s="672"/>
      <c r="AUI314" s="672"/>
      <c r="AUJ314" s="672"/>
      <c r="AUK314" s="672"/>
      <c r="AUL314" s="672"/>
      <c r="AUM314" s="672"/>
      <c r="AUN314" s="672"/>
      <c r="AUO314" s="672"/>
      <c r="AUP314" s="672"/>
      <c r="AUQ314" s="672"/>
      <c r="AUR314" s="672"/>
      <c r="AUS314" s="672"/>
      <c r="AUT314" s="672"/>
      <c r="AUU314" s="672"/>
      <c r="AUV314" s="672"/>
      <c r="AUW314" s="672"/>
      <c r="AUX314" s="672"/>
      <c r="AUY314" s="672"/>
      <c r="AUZ314" s="672"/>
      <c r="AVA314" s="672"/>
      <c r="AVB314" s="672"/>
      <c r="AVC314" s="672"/>
      <c r="AVD314" s="672"/>
      <c r="AVE314" s="672"/>
      <c r="AVF314" s="672"/>
      <c r="AVG314" s="672"/>
      <c r="AVH314" s="672"/>
      <c r="AVI314" s="672"/>
      <c r="AVJ314" s="672"/>
      <c r="AVK314" s="672"/>
      <c r="AVL314" s="672"/>
      <c r="AVM314" s="672"/>
      <c r="AVN314" s="672"/>
      <c r="AVO314" s="672"/>
      <c r="AVP314" s="672"/>
      <c r="AVQ314" s="672"/>
      <c r="AVR314" s="672"/>
      <c r="AVS314" s="672"/>
      <c r="AVT314" s="672"/>
      <c r="AVU314" s="672"/>
      <c r="AVV314" s="672"/>
      <c r="AVW314" s="672"/>
      <c r="AVX314" s="672"/>
      <c r="AVY314" s="672"/>
      <c r="AVZ314" s="672"/>
      <c r="AWA314" s="672"/>
      <c r="AWB314" s="672"/>
      <c r="AWC314" s="672"/>
      <c r="AWD314" s="672"/>
      <c r="AWE314" s="672"/>
      <c r="AWF314" s="672"/>
      <c r="AWG314" s="672"/>
      <c r="AWH314" s="672"/>
      <c r="AWI314" s="672"/>
      <c r="AWJ314" s="672"/>
      <c r="AWK314" s="672"/>
      <c r="AWL314" s="672"/>
      <c r="AWM314" s="672"/>
      <c r="AWN314" s="672"/>
      <c r="AWO314" s="672"/>
      <c r="AWP314" s="672"/>
      <c r="AWQ314" s="672"/>
      <c r="AWR314" s="672"/>
      <c r="AWS314" s="672"/>
      <c r="AWT314" s="672"/>
      <c r="AWU314" s="672"/>
      <c r="AWV314" s="672"/>
      <c r="AWW314" s="672"/>
      <c r="AWX314" s="672"/>
      <c r="AWY314" s="672"/>
      <c r="AWZ314" s="672"/>
      <c r="AXA314" s="672"/>
      <c r="AXB314" s="672"/>
      <c r="AXC314" s="672"/>
      <c r="AXD314" s="672"/>
      <c r="AXE314" s="672"/>
      <c r="AXF314" s="672"/>
      <c r="AXG314" s="672"/>
      <c r="AXH314" s="672"/>
      <c r="AXI314" s="672"/>
      <c r="AXJ314" s="672"/>
      <c r="AXK314" s="672"/>
      <c r="AXL314" s="672"/>
      <c r="AXM314" s="672"/>
      <c r="AXN314" s="672"/>
      <c r="AXO314" s="672"/>
      <c r="AXP314" s="672"/>
      <c r="AXQ314" s="672"/>
      <c r="AXR314" s="672"/>
      <c r="AXS314" s="672"/>
      <c r="AXT314" s="672"/>
      <c r="AXU314" s="672"/>
      <c r="AXV314" s="672"/>
      <c r="AXW314" s="672"/>
      <c r="AXX314" s="672"/>
      <c r="AXY314" s="672"/>
      <c r="AXZ314" s="672"/>
      <c r="AYA314" s="672"/>
      <c r="AYB314" s="672"/>
      <c r="AYC314" s="672"/>
      <c r="AYD314" s="672"/>
      <c r="AYE314" s="672"/>
      <c r="AYF314" s="672"/>
      <c r="AYG314" s="672"/>
      <c r="AYH314" s="672"/>
      <c r="AYI314" s="672"/>
      <c r="AYJ314" s="672"/>
      <c r="AYK314" s="672"/>
      <c r="AYL314" s="672"/>
      <c r="AYM314" s="672"/>
      <c r="AYN314" s="672"/>
      <c r="AYO314" s="672"/>
      <c r="AYP314" s="672"/>
      <c r="AYQ314" s="672"/>
      <c r="AYR314" s="672"/>
      <c r="AYS314" s="672"/>
      <c r="AYT314" s="672"/>
      <c r="AYU314" s="672"/>
      <c r="AYV314" s="672"/>
      <c r="AYW314" s="672"/>
      <c r="AYX314" s="672"/>
      <c r="AYY314" s="672"/>
      <c r="AYZ314" s="672"/>
      <c r="AZA314" s="672"/>
      <c r="AZB314" s="672"/>
      <c r="AZC314" s="672"/>
      <c r="AZD314" s="672"/>
      <c r="AZE314" s="672"/>
      <c r="AZF314" s="672"/>
      <c r="AZG314" s="672"/>
      <c r="AZH314" s="672"/>
      <c r="AZI314" s="672"/>
      <c r="AZJ314" s="672"/>
      <c r="AZK314" s="672"/>
      <c r="AZL314" s="672"/>
      <c r="AZM314" s="672"/>
      <c r="AZN314" s="672"/>
      <c r="AZO314" s="672"/>
      <c r="AZP314" s="672"/>
      <c r="AZQ314" s="672"/>
      <c r="AZR314" s="672"/>
      <c r="AZS314" s="672"/>
      <c r="AZT314" s="672"/>
      <c r="AZU314" s="672"/>
      <c r="AZV314" s="672"/>
      <c r="AZW314" s="672"/>
      <c r="AZX314" s="672"/>
      <c r="AZY314" s="672"/>
      <c r="AZZ314" s="672"/>
      <c r="BAA314" s="672"/>
      <c r="BAB314" s="672"/>
      <c r="BAC314" s="672"/>
      <c r="BAD314" s="672"/>
      <c r="BAE314" s="672"/>
      <c r="BAF314" s="672"/>
      <c r="BAG314" s="672"/>
      <c r="BAH314" s="672"/>
      <c r="BAI314" s="672"/>
      <c r="BAJ314" s="672"/>
      <c r="BAK314" s="672"/>
      <c r="BAL314" s="672"/>
      <c r="BAM314" s="672"/>
      <c r="BAN314" s="672"/>
      <c r="BAO314" s="672"/>
      <c r="BAP314" s="672"/>
      <c r="BAQ314" s="672"/>
      <c r="BAR314" s="672"/>
      <c r="BAS314" s="672"/>
      <c r="BAT314" s="672"/>
      <c r="BAU314" s="672"/>
      <c r="BAV314" s="672"/>
      <c r="BAW314" s="672"/>
      <c r="BAX314" s="672"/>
      <c r="BAY314" s="672"/>
      <c r="BAZ314" s="672"/>
      <c r="BBA314" s="672"/>
      <c r="BBB314" s="672"/>
      <c r="BBC314" s="672"/>
      <c r="BBD314" s="672"/>
      <c r="BBE314" s="672"/>
      <c r="BBF314" s="672"/>
      <c r="BBG314" s="672"/>
      <c r="BBH314" s="672"/>
      <c r="BBI314" s="672"/>
      <c r="BBJ314" s="672"/>
      <c r="BBK314" s="672"/>
      <c r="BBL314" s="672"/>
      <c r="BBM314" s="672"/>
      <c r="BBN314" s="672"/>
      <c r="BBO314" s="672"/>
      <c r="BBP314" s="672"/>
      <c r="BBQ314" s="672"/>
      <c r="BBR314" s="672"/>
      <c r="BBS314" s="672"/>
      <c r="BBT314" s="672"/>
      <c r="BBU314" s="672"/>
      <c r="BBV314" s="672"/>
      <c r="BBW314" s="672"/>
      <c r="BBX314" s="672"/>
      <c r="BBY314" s="672"/>
      <c r="BBZ314" s="672"/>
      <c r="BCA314" s="672"/>
      <c r="BCB314" s="672"/>
      <c r="BCC314" s="672"/>
      <c r="BCD314" s="672"/>
      <c r="BCE314" s="672"/>
      <c r="BCF314" s="672"/>
      <c r="BCG314" s="672"/>
      <c r="BCH314" s="672"/>
      <c r="BCI314" s="672"/>
      <c r="BCJ314" s="672"/>
      <c r="BCK314" s="672"/>
      <c r="BCL314" s="672"/>
      <c r="BCM314" s="672"/>
      <c r="BCN314" s="672"/>
      <c r="BCO314" s="672"/>
      <c r="BCP314" s="672"/>
      <c r="BCQ314" s="672"/>
      <c r="BCR314" s="672"/>
      <c r="BCS314" s="672"/>
      <c r="BCT314" s="672"/>
      <c r="BCU314" s="672"/>
      <c r="BCV314" s="672"/>
      <c r="BCW314" s="672"/>
      <c r="BCX314" s="672"/>
      <c r="BCY314" s="672"/>
      <c r="BCZ314" s="672"/>
      <c r="BDA314" s="672"/>
      <c r="BDB314" s="672"/>
      <c r="BDC314" s="672"/>
      <c r="BDD314" s="672"/>
      <c r="BDE314" s="672"/>
      <c r="BDF314" s="672"/>
      <c r="BDG314" s="672"/>
      <c r="BDH314" s="672"/>
      <c r="BDI314" s="672"/>
      <c r="BDJ314" s="672"/>
      <c r="BDK314" s="672"/>
      <c r="BDL314" s="672"/>
      <c r="BDM314" s="672"/>
      <c r="BDN314" s="672"/>
      <c r="BDO314" s="672"/>
      <c r="BDP314" s="672"/>
      <c r="BDQ314" s="672"/>
      <c r="BDR314" s="672"/>
      <c r="BDS314" s="672"/>
      <c r="BDT314" s="672"/>
      <c r="BDU314" s="672"/>
      <c r="BDV314" s="672"/>
      <c r="BDW314" s="672"/>
      <c r="BDX314" s="672"/>
      <c r="BDY314" s="672"/>
      <c r="BDZ314" s="672"/>
      <c r="BEA314" s="672"/>
      <c r="BEB314" s="672"/>
      <c r="BEC314" s="672"/>
      <c r="BED314" s="672"/>
      <c r="BEE314" s="672"/>
      <c r="BEF314" s="672"/>
      <c r="BEG314" s="672"/>
      <c r="BEH314" s="672"/>
      <c r="BEI314" s="672"/>
      <c r="BEJ314" s="672"/>
      <c r="BEK314" s="672"/>
      <c r="BEL314" s="672"/>
      <c r="BEM314" s="672"/>
      <c r="BEN314" s="672"/>
      <c r="BEO314" s="672"/>
      <c r="BEP314" s="672"/>
      <c r="BEQ314" s="672"/>
      <c r="BER314" s="672"/>
      <c r="BES314" s="672"/>
      <c r="BET314" s="672"/>
      <c r="BEU314" s="672"/>
      <c r="BEV314" s="672"/>
      <c r="BEW314" s="672"/>
      <c r="BEX314" s="672"/>
      <c r="BEY314" s="672"/>
      <c r="BEZ314" s="672"/>
      <c r="BFA314" s="672"/>
      <c r="BFB314" s="672"/>
      <c r="BFC314" s="672"/>
      <c r="BFD314" s="672"/>
      <c r="BFE314" s="672"/>
      <c r="BFF314" s="672"/>
      <c r="BFG314" s="672"/>
      <c r="BFH314" s="672"/>
      <c r="BFI314" s="672"/>
      <c r="BFJ314" s="672"/>
      <c r="BFK314" s="672"/>
      <c r="BFL314" s="672"/>
      <c r="BFM314" s="672"/>
      <c r="BFN314" s="672"/>
      <c r="BFO314" s="672"/>
      <c r="BFP314" s="672"/>
      <c r="BFQ314" s="672"/>
      <c r="BFR314" s="672"/>
      <c r="BFS314" s="672"/>
      <c r="BFT314" s="672"/>
      <c r="BFU314" s="672"/>
      <c r="BFV314" s="672"/>
      <c r="BFW314" s="672"/>
      <c r="BFX314" s="672"/>
      <c r="BFY314" s="672"/>
      <c r="BFZ314" s="672"/>
      <c r="BGA314" s="672"/>
      <c r="BGB314" s="672"/>
      <c r="BGC314" s="672"/>
      <c r="BGD314" s="672"/>
      <c r="BGE314" s="672"/>
      <c r="BGF314" s="672"/>
      <c r="BGG314" s="672"/>
      <c r="BGH314" s="672"/>
      <c r="BGI314" s="672"/>
      <c r="BGJ314" s="672"/>
      <c r="BGK314" s="672"/>
      <c r="BGL314" s="672"/>
      <c r="BGM314" s="672"/>
      <c r="BGN314" s="672"/>
      <c r="BGO314" s="672"/>
      <c r="BGP314" s="672"/>
      <c r="BGQ314" s="672"/>
      <c r="BGR314" s="672"/>
      <c r="BGS314" s="672"/>
      <c r="BGT314" s="672"/>
      <c r="BGU314" s="672"/>
      <c r="BGV314" s="672"/>
      <c r="BGW314" s="672"/>
      <c r="BGX314" s="672"/>
      <c r="BGY314" s="672"/>
      <c r="BGZ314" s="672"/>
      <c r="BHA314" s="672"/>
      <c r="BHB314" s="672"/>
      <c r="BHC314" s="672"/>
      <c r="BHD314" s="672"/>
      <c r="BHE314" s="672"/>
      <c r="BHF314" s="672"/>
      <c r="BHG314" s="672"/>
      <c r="BHH314" s="672"/>
      <c r="BHI314" s="672"/>
      <c r="BHJ314" s="672"/>
      <c r="BHK314" s="672"/>
      <c r="BHL314" s="672"/>
      <c r="BHM314" s="672"/>
      <c r="BHN314" s="672"/>
      <c r="BHO314" s="672"/>
      <c r="BHP314" s="672"/>
      <c r="BHQ314" s="672"/>
      <c r="BHR314" s="672"/>
      <c r="BHS314" s="672"/>
      <c r="BHT314" s="672"/>
      <c r="BHU314" s="672"/>
      <c r="BHV314" s="672"/>
      <c r="BHW314" s="672"/>
      <c r="BHX314" s="672"/>
      <c r="BHY314" s="672"/>
      <c r="BHZ314" s="672"/>
      <c r="BIA314" s="672"/>
      <c r="BIB314" s="672"/>
      <c r="BIC314" s="672"/>
      <c r="BID314" s="672"/>
      <c r="BIE314" s="672"/>
      <c r="BIF314" s="672"/>
      <c r="BIG314" s="672"/>
      <c r="BIH314" s="672"/>
      <c r="BII314" s="672"/>
      <c r="BIJ314" s="672"/>
      <c r="BIK314" s="672"/>
      <c r="BIL314" s="672"/>
      <c r="BIM314" s="672"/>
      <c r="BIN314" s="672"/>
      <c r="BIO314" s="672"/>
      <c r="BIP314" s="672"/>
      <c r="BIQ314" s="672"/>
      <c r="BIR314" s="672"/>
      <c r="BIS314" s="672"/>
      <c r="BIT314" s="672"/>
      <c r="BIU314" s="672"/>
      <c r="BIV314" s="672"/>
      <c r="BIW314" s="672"/>
      <c r="BIX314" s="672"/>
      <c r="BIY314" s="672"/>
      <c r="BIZ314" s="672"/>
      <c r="BJA314" s="672"/>
      <c r="BJB314" s="672"/>
      <c r="BJC314" s="672"/>
      <c r="BJD314" s="672"/>
      <c r="BJE314" s="672"/>
      <c r="BJF314" s="672"/>
      <c r="BJG314" s="672"/>
      <c r="BJH314" s="672"/>
      <c r="BJI314" s="672"/>
      <c r="BJJ314" s="672"/>
      <c r="BJK314" s="672"/>
      <c r="BJL314" s="672"/>
      <c r="BJM314" s="672"/>
      <c r="BJN314" s="672"/>
      <c r="BJO314" s="672"/>
      <c r="BJP314" s="672"/>
      <c r="BJQ314" s="672"/>
      <c r="BJR314" s="672"/>
      <c r="BJS314" s="672"/>
      <c r="BJT314" s="672"/>
      <c r="BJU314" s="672"/>
      <c r="BJV314" s="672"/>
      <c r="BJW314" s="672"/>
      <c r="BJX314" s="672"/>
      <c r="BJY314" s="672"/>
      <c r="BJZ314" s="672"/>
      <c r="BKA314" s="672"/>
      <c r="BKB314" s="672"/>
      <c r="BKC314" s="672"/>
      <c r="BKD314" s="672"/>
      <c r="BKE314" s="672"/>
      <c r="BKF314" s="672"/>
      <c r="BKG314" s="672"/>
      <c r="BKH314" s="672"/>
      <c r="BKI314" s="672"/>
      <c r="BKJ314" s="672"/>
      <c r="BKK314" s="672"/>
      <c r="BKL314" s="672"/>
      <c r="BKM314" s="672"/>
      <c r="BKN314" s="672"/>
      <c r="BKO314" s="672"/>
      <c r="BKP314" s="672"/>
      <c r="BKQ314" s="672"/>
      <c r="BKR314" s="672"/>
      <c r="BKS314" s="672"/>
      <c r="BKT314" s="672"/>
      <c r="BKU314" s="672"/>
      <c r="BKV314" s="672"/>
      <c r="BKW314" s="672"/>
      <c r="BKX314" s="672"/>
      <c r="BKY314" s="672"/>
      <c r="BKZ314" s="672"/>
      <c r="BLA314" s="672"/>
      <c r="BLB314" s="672"/>
      <c r="BLC314" s="672"/>
      <c r="BLD314" s="672"/>
      <c r="BLE314" s="672"/>
      <c r="BLF314" s="672"/>
      <c r="BLG314" s="672"/>
      <c r="BLH314" s="672"/>
      <c r="BLI314" s="672"/>
      <c r="BLJ314" s="672"/>
      <c r="BLK314" s="672"/>
      <c r="BLL314" s="672"/>
      <c r="BLM314" s="672"/>
      <c r="BLN314" s="672"/>
      <c r="BLO314" s="672"/>
      <c r="BLP314" s="672"/>
      <c r="BLQ314" s="672"/>
      <c r="BLR314" s="672"/>
      <c r="BLS314" s="672"/>
      <c r="BLT314" s="672"/>
      <c r="BLU314" s="672"/>
      <c r="BLV314" s="672"/>
      <c r="BLW314" s="672"/>
      <c r="BLX314" s="672"/>
      <c r="BLY314" s="672"/>
      <c r="BLZ314" s="672"/>
      <c r="BMA314" s="672"/>
      <c r="BMB314" s="672"/>
      <c r="BMC314" s="672"/>
      <c r="BMD314" s="672"/>
      <c r="BME314" s="672"/>
      <c r="BMF314" s="672"/>
      <c r="BMG314" s="672"/>
      <c r="BMH314" s="672"/>
      <c r="BMI314" s="672"/>
      <c r="BMJ314" s="672"/>
      <c r="BMK314" s="672"/>
      <c r="BML314" s="672"/>
      <c r="BMM314" s="672"/>
      <c r="BMN314" s="672"/>
      <c r="BMO314" s="672"/>
      <c r="BMP314" s="672"/>
      <c r="BMQ314" s="672"/>
      <c r="BMR314" s="672"/>
      <c r="BMS314" s="672"/>
      <c r="BMT314" s="672"/>
      <c r="BMU314" s="672"/>
      <c r="BMV314" s="672"/>
      <c r="BMW314" s="672"/>
      <c r="BMX314" s="672"/>
      <c r="BMY314" s="672"/>
      <c r="BMZ314" s="672"/>
      <c r="BNA314" s="672"/>
      <c r="BNB314" s="672"/>
      <c r="BNC314" s="672"/>
      <c r="BND314" s="672"/>
      <c r="BNE314" s="672"/>
      <c r="BNF314" s="672"/>
      <c r="BNG314" s="672"/>
      <c r="BNH314" s="672"/>
      <c r="BNI314" s="672"/>
      <c r="BNJ314" s="672"/>
      <c r="BNK314" s="672"/>
      <c r="BNL314" s="672"/>
      <c r="BNM314" s="672"/>
      <c r="BNN314" s="672"/>
      <c r="BNO314" s="672"/>
      <c r="BNP314" s="672"/>
      <c r="BNQ314" s="672"/>
      <c r="BNR314" s="672"/>
      <c r="BNS314" s="672"/>
      <c r="BNT314" s="672"/>
      <c r="BNU314" s="672"/>
      <c r="BNV314" s="672"/>
      <c r="BNW314" s="672"/>
      <c r="BNX314" s="672"/>
      <c r="BNY314" s="672"/>
      <c r="BNZ314" s="672"/>
      <c r="BOA314" s="672"/>
      <c r="BOB314" s="672"/>
      <c r="BOC314" s="672"/>
      <c r="BOD314" s="672"/>
      <c r="BOE314" s="672"/>
      <c r="BOF314" s="672"/>
      <c r="BOG314" s="672"/>
      <c r="BOH314" s="672"/>
      <c r="BOI314" s="672"/>
      <c r="BOJ314" s="672"/>
      <c r="BOK314" s="672"/>
      <c r="BOL314" s="672"/>
      <c r="BOM314" s="672"/>
      <c r="BON314" s="672"/>
      <c r="BOO314" s="672"/>
      <c r="BOP314" s="672"/>
      <c r="BOQ314" s="672"/>
      <c r="BOR314" s="672"/>
      <c r="BOS314" s="672"/>
      <c r="BOT314" s="672"/>
      <c r="BOU314" s="672"/>
      <c r="BOV314" s="672"/>
      <c r="BOW314" s="672"/>
      <c r="BOX314" s="672"/>
      <c r="BOY314" s="672"/>
      <c r="BOZ314" s="672"/>
      <c r="BPA314" s="672"/>
      <c r="BPB314" s="672"/>
      <c r="BPC314" s="672"/>
      <c r="BPD314" s="672"/>
      <c r="BPE314" s="672"/>
      <c r="BPF314" s="672"/>
      <c r="BPG314" s="672"/>
      <c r="BPH314" s="672"/>
      <c r="BPI314" s="672"/>
      <c r="BPJ314" s="672"/>
      <c r="BPK314" s="672"/>
      <c r="BPL314" s="672"/>
      <c r="BPM314" s="672"/>
      <c r="BPN314" s="672"/>
      <c r="BPO314" s="672"/>
      <c r="BPP314" s="672"/>
      <c r="BPQ314" s="672"/>
      <c r="BPR314" s="672"/>
      <c r="BPS314" s="672"/>
      <c r="BPT314" s="672"/>
      <c r="BPU314" s="672"/>
      <c r="BPV314" s="672"/>
      <c r="BPW314" s="672"/>
      <c r="BPX314" s="672"/>
      <c r="BPY314" s="672"/>
      <c r="BPZ314" s="672"/>
      <c r="BQA314" s="672"/>
      <c r="BQB314" s="672"/>
      <c r="BQC314" s="672"/>
      <c r="BQD314" s="672"/>
      <c r="BQE314" s="672"/>
      <c r="BQF314" s="672"/>
      <c r="BQG314" s="672"/>
      <c r="BQH314" s="672"/>
      <c r="BQI314" s="672"/>
      <c r="BQJ314" s="672"/>
      <c r="BQK314" s="672"/>
      <c r="BQL314" s="672"/>
      <c r="BQM314" s="672"/>
      <c r="BQN314" s="672"/>
      <c r="BQO314" s="672"/>
      <c r="BQP314" s="672"/>
      <c r="BQQ314" s="672"/>
      <c r="BQR314" s="672"/>
      <c r="BQS314" s="672"/>
      <c r="BQT314" s="672"/>
      <c r="BQU314" s="672"/>
      <c r="BQV314" s="672"/>
      <c r="BQW314" s="672"/>
      <c r="BQX314" s="672"/>
      <c r="BQY314" s="672"/>
      <c r="BQZ314" s="672"/>
      <c r="BRA314" s="672"/>
      <c r="BRB314" s="672"/>
      <c r="BRC314" s="672"/>
      <c r="BRD314" s="672"/>
      <c r="BRE314" s="672"/>
      <c r="BRF314" s="672"/>
      <c r="BRG314" s="672"/>
      <c r="BRH314" s="672"/>
      <c r="BRI314" s="672"/>
      <c r="BRJ314" s="672"/>
      <c r="BRK314" s="672"/>
      <c r="BRL314" s="672"/>
      <c r="BRM314" s="672"/>
      <c r="BRN314" s="672"/>
      <c r="BRO314" s="672"/>
      <c r="BRP314" s="672"/>
      <c r="BRQ314" s="672"/>
      <c r="BRR314" s="672"/>
      <c r="BRS314" s="672"/>
      <c r="BRT314" s="672"/>
      <c r="BRU314" s="672"/>
      <c r="BRV314" s="672"/>
      <c r="BRW314" s="672"/>
      <c r="BRX314" s="672"/>
      <c r="BRY314" s="672"/>
      <c r="BRZ314" s="672"/>
      <c r="BSA314" s="672"/>
      <c r="BSB314" s="672"/>
      <c r="BSC314" s="672"/>
      <c r="BSD314" s="672"/>
      <c r="BSE314" s="672"/>
      <c r="BSF314" s="672"/>
      <c r="BSG314" s="672"/>
      <c r="BSH314" s="672"/>
      <c r="BSI314" s="672"/>
      <c r="BSJ314" s="672"/>
      <c r="BSK314" s="672"/>
      <c r="BSL314" s="672"/>
      <c r="BSM314" s="672"/>
      <c r="BSN314" s="672"/>
      <c r="BSO314" s="672"/>
      <c r="BSP314" s="672"/>
      <c r="BSQ314" s="672"/>
      <c r="BSR314" s="672"/>
      <c r="BSS314" s="672"/>
      <c r="BST314" s="672"/>
      <c r="BSU314" s="672"/>
      <c r="BSV314" s="672"/>
      <c r="BSW314" s="672"/>
      <c r="BSX314" s="672"/>
      <c r="BSY314" s="672"/>
      <c r="BSZ314" s="672"/>
      <c r="BTA314" s="672"/>
      <c r="BTB314" s="672"/>
      <c r="BTC314" s="672"/>
      <c r="BTD314" s="672"/>
      <c r="BTE314" s="672"/>
      <c r="BTF314" s="672"/>
      <c r="BTG314" s="672"/>
      <c r="BTH314" s="672"/>
      <c r="BTI314" s="672"/>
      <c r="BTJ314" s="672"/>
      <c r="BTK314" s="672"/>
      <c r="BTL314" s="672"/>
      <c r="BTM314" s="672"/>
      <c r="BTN314" s="672"/>
      <c r="BTO314" s="672"/>
      <c r="BTP314" s="672"/>
      <c r="BTQ314" s="672"/>
      <c r="BTR314" s="672"/>
      <c r="BTS314" s="672"/>
      <c r="BTT314" s="672"/>
      <c r="BTU314" s="672"/>
      <c r="BTV314" s="672"/>
      <c r="BTW314" s="672"/>
      <c r="BTX314" s="672"/>
      <c r="BTY314" s="672"/>
      <c r="BTZ314" s="672"/>
      <c r="BUA314" s="672"/>
      <c r="BUB314" s="672"/>
      <c r="BUC314" s="672"/>
      <c r="BUD314" s="672"/>
      <c r="BUE314" s="672"/>
      <c r="BUF314" s="672"/>
      <c r="BUG314" s="672"/>
      <c r="BUH314" s="672"/>
      <c r="BUI314" s="672"/>
      <c r="BUJ314" s="672"/>
      <c r="BUK314" s="672"/>
      <c r="BUL314" s="672"/>
      <c r="BUM314" s="672"/>
      <c r="BUN314" s="672"/>
      <c r="BUO314" s="672"/>
      <c r="BUP314" s="672"/>
      <c r="BUQ314" s="672"/>
      <c r="BUR314" s="672"/>
      <c r="BUS314" s="672"/>
      <c r="BUT314" s="672"/>
      <c r="BUU314" s="672"/>
      <c r="BUV314" s="672"/>
      <c r="BUW314" s="672"/>
      <c r="BUX314" s="672"/>
      <c r="BUY314" s="672"/>
      <c r="BUZ314" s="672"/>
      <c r="BVA314" s="672"/>
      <c r="BVB314" s="672"/>
      <c r="BVC314" s="672"/>
      <c r="BVD314" s="672"/>
      <c r="BVE314" s="672"/>
      <c r="BVF314" s="672"/>
      <c r="BVG314" s="672"/>
      <c r="BVH314" s="672"/>
      <c r="BVI314" s="672"/>
      <c r="BVJ314" s="672"/>
      <c r="BVK314" s="672"/>
      <c r="BVL314" s="672"/>
      <c r="BVM314" s="672"/>
      <c r="BVN314" s="672"/>
      <c r="BVO314" s="672"/>
      <c r="BVP314" s="672"/>
      <c r="BVQ314" s="672"/>
      <c r="BVR314" s="672"/>
      <c r="BVS314" s="672"/>
      <c r="BVT314" s="672"/>
      <c r="BVU314" s="672"/>
      <c r="BVV314" s="672"/>
      <c r="BVW314" s="672"/>
      <c r="BVX314" s="672"/>
      <c r="BVY314" s="672"/>
      <c r="BVZ314" s="672"/>
      <c r="BWA314" s="672"/>
      <c r="BWB314" s="672"/>
      <c r="BWC314" s="672"/>
      <c r="BWD314" s="672"/>
      <c r="BWE314" s="672"/>
      <c r="BWF314" s="672"/>
      <c r="BWG314" s="672"/>
      <c r="BWH314" s="672"/>
      <c r="BWI314" s="672"/>
      <c r="BWJ314" s="672"/>
      <c r="BWK314" s="672"/>
      <c r="BWL314" s="672"/>
      <c r="BWM314" s="672"/>
      <c r="BWN314" s="672"/>
      <c r="BWO314" s="672"/>
      <c r="BWP314" s="672"/>
      <c r="BWQ314" s="672"/>
      <c r="BWR314" s="672"/>
      <c r="BWS314" s="672"/>
      <c r="BWT314" s="672"/>
      <c r="BWU314" s="672"/>
      <c r="BWV314" s="672"/>
      <c r="BWW314" s="672"/>
      <c r="BWX314" s="672"/>
      <c r="BWY314" s="672"/>
      <c r="BWZ314" s="672"/>
      <c r="BXA314" s="672"/>
      <c r="BXB314" s="672"/>
      <c r="BXC314" s="672"/>
      <c r="BXD314" s="672"/>
      <c r="BXE314" s="672"/>
      <c r="BXF314" s="672"/>
      <c r="BXG314" s="672"/>
      <c r="BXH314" s="672"/>
      <c r="BXI314" s="672"/>
      <c r="BXJ314" s="672"/>
      <c r="BXK314" s="672"/>
      <c r="BXL314" s="672"/>
      <c r="BXM314" s="672"/>
      <c r="BXN314" s="672"/>
      <c r="BXO314" s="672"/>
      <c r="BXP314" s="672"/>
      <c r="BXQ314" s="672"/>
      <c r="BXR314" s="672"/>
      <c r="BXS314" s="672"/>
      <c r="BXT314" s="672"/>
      <c r="BXU314" s="672"/>
      <c r="BXV314" s="672"/>
      <c r="BXW314" s="672"/>
      <c r="BXX314" s="672"/>
      <c r="BXY314" s="672"/>
      <c r="BXZ314" s="672"/>
      <c r="BYA314" s="672"/>
      <c r="BYB314" s="672"/>
      <c r="BYC314" s="672"/>
      <c r="BYD314" s="672"/>
      <c r="BYE314" s="672"/>
      <c r="BYF314" s="672"/>
      <c r="BYG314" s="672"/>
      <c r="BYH314" s="672"/>
      <c r="BYI314" s="672"/>
      <c r="BYJ314" s="672"/>
      <c r="BYK314" s="672"/>
      <c r="BYL314" s="672"/>
      <c r="BYM314" s="672"/>
      <c r="BYN314" s="672"/>
      <c r="BYO314" s="672"/>
      <c r="BYP314" s="672"/>
      <c r="BYQ314" s="672"/>
      <c r="BYR314" s="672"/>
      <c r="BYS314" s="672"/>
      <c r="BYT314" s="672"/>
      <c r="BYU314" s="672"/>
      <c r="BYV314" s="672"/>
      <c r="BYW314" s="672"/>
      <c r="BYX314" s="672"/>
      <c r="BYY314" s="672"/>
      <c r="BYZ314" s="672"/>
      <c r="BZA314" s="672"/>
      <c r="BZB314" s="672"/>
      <c r="BZC314" s="672"/>
      <c r="BZD314" s="672"/>
      <c r="BZE314" s="672"/>
      <c r="BZF314" s="672"/>
      <c r="BZG314" s="672"/>
      <c r="BZH314" s="672"/>
      <c r="BZI314" s="672"/>
      <c r="BZJ314" s="672"/>
      <c r="BZK314" s="672"/>
      <c r="BZL314" s="672"/>
      <c r="BZM314" s="672"/>
      <c r="BZN314" s="672"/>
      <c r="BZO314" s="672"/>
      <c r="BZP314" s="672"/>
      <c r="BZQ314" s="672"/>
      <c r="BZR314" s="672"/>
      <c r="BZS314" s="672"/>
      <c r="BZT314" s="672"/>
      <c r="BZU314" s="672"/>
      <c r="BZV314" s="672"/>
      <c r="BZW314" s="672"/>
      <c r="BZX314" s="672"/>
      <c r="BZY314" s="672"/>
      <c r="BZZ314" s="672"/>
      <c r="CAA314" s="672"/>
      <c r="CAB314" s="672"/>
      <c r="CAC314" s="672"/>
      <c r="CAD314" s="672"/>
      <c r="CAE314" s="672"/>
      <c r="CAF314" s="672"/>
      <c r="CAG314" s="672"/>
      <c r="CAH314" s="672"/>
      <c r="CAI314" s="672"/>
      <c r="CAJ314" s="672"/>
      <c r="CAK314" s="672"/>
      <c r="CAL314" s="672"/>
      <c r="CAM314" s="672"/>
      <c r="CAN314" s="672"/>
      <c r="CAO314" s="672"/>
      <c r="CAP314" s="672"/>
      <c r="CAQ314" s="672"/>
      <c r="CAR314" s="672"/>
      <c r="CAS314" s="672"/>
      <c r="CAT314" s="672"/>
      <c r="CAU314" s="672"/>
      <c r="CAV314" s="672"/>
      <c r="CAW314" s="672"/>
      <c r="CAX314" s="672"/>
      <c r="CAY314" s="672"/>
      <c r="CAZ314" s="672"/>
      <c r="CBA314" s="672"/>
      <c r="CBB314" s="672"/>
      <c r="CBC314" s="672"/>
      <c r="CBD314" s="672"/>
      <c r="CBE314" s="672"/>
      <c r="CBF314" s="672"/>
      <c r="CBG314" s="672"/>
      <c r="CBH314" s="672"/>
      <c r="CBI314" s="672"/>
      <c r="CBJ314" s="672"/>
      <c r="CBK314" s="672"/>
      <c r="CBL314" s="672"/>
      <c r="CBM314" s="672"/>
      <c r="CBN314" s="672"/>
      <c r="CBO314" s="672"/>
      <c r="CBP314" s="672"/>
      <c r="CBQ314" s="672"/>
      <c r="CBR314" s="672"/>
      <c r="CBS314" s="672"/>
      <c r="CBT314" s="672"/>
      <c r="CBU314" s="672"/>
      <c r="CBV314" s="672"/>
      <c r="CBW314" s="672"/>
      <c r="CBX314" s="672"/>
      <c r="CBY314" s="672"/>
      <c r="CBZ314" s="672"/>
      <c r="CCA314" s="672"/>
      <c r="CCB314" s="672"/>
      <c r="CCC314" s="672"/>
      <c r="CCD314" s="672"/>
      <c r="CCE314" s="672"/>
      <c r="CCF314" s="672"/>
      <c r="CCG314" s="672"/>
      <c r="CCH314" s="672"/>
      <c r="CCI314" s="672"/>
      <c r="CCJ314" s="672"/>
      <c r="CCK314" s="672"/>
      <c r="CCL314" s="672"/>
      <c r="CCM314" s="672"/>
      <c r="CCN314" s="672"/>
      <c r="CCO314" s="672"/>
      <c r="CCP314" s="672"/>
      <c r="CCQ314" s="672"/>
      <c r="CCR314" s="672"/>
      <c r="CCS314" s="672"/>
      <c r="CCT314" s="672"/>
      <c r="CCU314" s="672"/>
      <c r="CCV314" s="672"/>
      <c r="CCW314" s="672"/>
      <c r="CCX314" s="672"/>
      <c r="CCY314" s="672"/>
      <c r="CCZ314" s="672"/>
      <c r="CDA314" s="672"/>
      <c r="CDB314" s="672"/>
      <c r="CDC314" s="672"/>
      <c r="CDD314" s="672"/>
      <c r="CDE314" s="672"/>
      <c r="CDF314" s="672"/>
      <c r="CDG314" s="672"/>
      <c r="CDH314" s="672"/>
      <c r="CDI314" s="672"/>
      <c r="CDJ314" s="672"/>
      <c r="CDK314" s="672"/>
      <c r="CDL314" s="672"/>
      <c r="CDM314" s="672"/>
      <c r="CDN314" s="672"/>
      <c r="CDO314" s="672"/>
      <c r="CDP314" s="672"/>
      <c r="CDQ314" s="672"/>
      <c r="CDR314" s="672"/>
      <c r="CDS314" s="672"/>
      <c r="CDT314" s="672"/>
      <c r="CDU314" s="672"/>
      <c r="CDV314" s="672"/>
      <c r="CDW314" s="672"/>
      <c r="CDX314" s="672"/>
      <c r="CDY314" s="672"/>
      <c r="CDZ314" s="672"/>
      <c r="CEA314" s="672"/>
      <c r="CEB314" s="672"/>
      <c r="CEC314" s="672"/>
      <c r="CED314" s="672"/>
      <c r="CEE314" s="672"/>
      <c r="CEF314" s="672"/>
      <c r="CEG314" s="672"/>
      <c r="CEH314" s="672"/>
      <c r="CEI314" s="672"/>
      <c r="CEJ314" s="672"/>
      <c r="CEK314" s="672"/>
      <c r="CEL314" s="672"/>
      <c r="CEM314" s="672"/>
      <c r="CEN314" s="672"/>
      <c r="CEO314" s="672"/>
      <c r="CEP314" s="672"/>
      <c r="CEQ314" s="672"/>
      <c r="CER314" s="672"/>
      <c r="CES314" s="672"/>
      <c r="CET314" s="672"/>
      <c r="CEU314" s="672"/>
      <c r="CEV314" s="672"/>
      <c r="CEW314" s="672"/>
      <c r="CEX314" s="672"/>
      <c r="CEY314" s="672"/>
      <c r="CEZ314" s="672"/>
      <c r="CFA314" s="672"/>
      <c r="CFB314" s="672"/>
      <c r="CFC314" s="672"/>
      <c r="CFD314" s="672"/>
      <c r="CFE314" s="672"/>
      <c r="CFF314" s="672"/>
      <c r="CFG314" s="672"/>
      <c r="CFH314" s="672"/>
      <c r="CFI314" s="672"/>
      <c r="CFJ314" s="672"/>
      <c r="CFK314" s="672"/>
      <c r="CFL314" s="672"/>
      <c r="CFM314" s="672"/>
      <c r="CFN314" s="672"/>
      <c r="CFO314" s="672"/>
      <c r="CFP314" s="672"/>
      <c r="CFQ314" s="672"/>
      <c r="CFR314" s="672"/>
      <c r="CFS314" s="672"/>
      <c r="CFT314" s="672"/>
      <c r="CFU314" s="672"/>
      <c r="CFV314" s="672"/>
      <c r="CFW314" s="672"/>
      <c r="CFX314" s="672"/>
      <c r="CFY314" s="672"/>
      <c r="CFZ314" s="672"/>
      <c r="CGA314" s="672"/>
      <c r="CGB314" s="672"/>
      <c r="CGC314" s="672"/>
      <c r="CGD314" s="672"/>
      <c r="CGE314" s="672"/>
      <c r="CGF314" s="672"/>
      <c r="CGG314" s="672"/>
      <c r="CGH314" s="672"/>
      <c r="CGI314" s="672"/>
      <c r="CGJ314" s="672"/>
      <c r="CGK314" s="672"/>
      <c r="CGL314" s="672"/>
      <c r="CGM314" s="672"/>
      <c r="CGN314" s="672"/>
      <c r="CGO314" s="672"/>
      <c r="CGP314" s="672"/>
      <c r="CGQ314" s="672"/>
      <c r="CGR314" s="672"/>
      <c r="CGS314" s="672"/>
      <c r="CGT314" s="672"/>
      <c r="CGU314" s="672"/>
      <c r="CGV314" s="672"/>
      <c r="CGW314" s="672"/>
      <c r="CGX314" s="672"/>
      <c r="CGY314" s="672"/>
      <c r="CGZ314" s="672"/>
      <c r="CHA314" s="672"/>
      <c r="CHB314" s="672"/>
      <c r="CHC314" s="672"/>
      <c r="CHD314" s="672"/>
      <c r="CHE314" s="672"/>
      <c r="CHF314" s="672"/>
      <c r="CHG314" s="672"/>
      <c r="CHH314" s="672"/>
      <c r="CHI314" s="672"/>
      <c r="CHJ314" s="672"/>
      <c r="CHK314" s="672"/>
      <c r="CHL314" s="672"/>
      <c r="CHM314" s="672"/>
      <c r="CHN314" s="672"/>
      <c r="CHO314" s="672"/>
      <c r="CHP314" s="672"/>
      <c r="CHQ314" s="672"/>
      <c r="CHR314" s="672"/>
      <c r="CHS314" s="672"/>
      <c r="CHT314" s="672"/>
      <c r="CHU314" s="672"/>
      <c r="CHV314" s="672"/>
      <c r="CHW314" s="672"/>
      <c r="CHX314" s="672"/>
      <c r="CHY314" s="672"/>
      <c r="CHZ314" s="672"/>
      <c r="CIA314" s="672"/>
      <c r="CIB314" s="672"/>
      <c r="CIC314" s="672"/>
      <c r="CID314" s="672"/>
      <c r="CIE314" s="672"/>
      <c r="CIF314" s="672"/>
      <c r="CIG314" s="672"/>
      <c r="CIH314" s="672"/>
      <c r="CII314" s="672"/>
      <c r="CIJ314" s="672"/>
      <c r="CIK314" s="672"/>
      <c r="CIL314" s="672"/>
      <c r="CIM314" s="672"/>
      <c r="CIN314" s="672"/>
      <c r="CIO314" s="672"/>
      <c r="CIP314" s="672"/>
      <c r="CIQ314" s="672"/>
      <c r="CIR314" s="672"/>
      <c r="CIS314" s="672"/>
      <c r="CIT314" s="672"/>
      <c r="CIU314" s="672"/>
      <c r="CIV314" s="672"/>
      <c r="CIW314" s="672"/>
      <c r="CIX314" s="672"/>
      <c r="CIY314" s="672"/>
      <c r="CIZ314" s="672"/>
      <c r="CJA314" s="672"/>
      <c r="CJB314" s="672"/>
      <c r="CJC314" s="672"/>
      <c r="CJD314" s="672"/>
      <c r="CJE314" s="672"/>
      <c r="CJF314" s="672"/>
      <c r="CJG314" s="672"/>
      <c r="CJH314" s="672"/>
      <c r="CJI314" s="672"/>
      <c r="CJJ314" s="672"/>
      <c r="CJK314" s="672"/>
      <c r="CJL314" s="672"/>
      <c r="CJM314" s="672"/>
      <c r="CJN314" s="672"/>
      <c r="CJO314" s="672"/>
      <c r="CJP314" s="672"/>
      <c r="CJQ314" s="672"/>
      <c r="CJR314" s="672"/>
      <c r="CJS314" s="672"/>
      <c r="CJT314" s="672"/>
      <c r="CJU314" s="672"/>
      <c r="CJV314" s="672"/>
      <c r="CJW314" s="672"/>
      <c r="CJX314" s="672"/>
      <c r="CJY314" s="672"/>
      <c r="CJZ314" s="672"/>
      <c r="CKA314" s="672"/>
      <c r="CKB314" s="672"/>
      <c r="CKC314" s="672"/>
      <c r="CKD314" s="672"/>
      <c r="CKE314" s="672"/>
      <c r="CKF314" s="672"/>
      <c r="CKG314" s="672"/>
      <c r="CKH314" s="672"/>
      <c r="CKI314" s="672"/>
      <c r="CKJ314" s="672"/>
      <c r="CKK314" s="672"/>
      <c r="CKL314" s="672"/>
      <c r="CKM314" s="672"/>
      <c r="CKN314" s="672"/>
      <c r="CKO314" s="672"/>
      <c r="CKP314" s="672"/>
      <c r="CKQ314" s="672"/>
      <c r="CKR314" s="672"/>
      <c r="CKS314" s="672"/>
      <c r="CKT314" s="672"/>
      <c r="CKU314" s="672"/>
      <c r="CKV314" s="672"/>
      <c r="CKW314" s="672"/>
      <c r="CKX314" s="672"/>
      <c r="CKY314" s="672"/>
      <c r="CKZ314" s="672"/>
      <c r="CLA314" s="672"/>
      <c r="CLB314" s="672"/>
      <c r="CLC314" s="672"/>
      <c r="CLD314" s="672"/>
      <c r="CLE314" s="672"/>
      <c r="CLF314" s="672"/>
      <c r="CLG314" s="672"/>
      <c r="CLH314" s="672"/>
      <c r="CLI314" s="672"/>
      <c r="CLJ314" s="672"/>
      <c r="CLK314" s="672"/>
      <c r="CLL314" s="672"/>
      <c r="CLM314" s="672"/>
      <c r="CLN314" s="672"/>
      <c r="CLO314" s="672"/>
      <c r="CLP314" s="672"/>
      <c r="CLQ314" s="672"/>
      <c r="CLR314" s="672"/>
      <c r="CLS314" s="672"/>
      <c r="CLT314" s="672"/>
      <c r="CLU314" s="672"/>
      <c r="CLV314" s="672"/>
      <c r="CLW314" s="672"/>
      <c r="CLX314" s="672"/>
      <c r="CLY314" s="672"/>
      <c r="CLZ314" s="672"/>
      <c r="CMA314" s="672"/>
      <c r="CMB314" s="672"/>
      <c r="CMC314" s="672"/>
      <c r="CMD314" s="672"/>
      <c r="CME314" s="672"/>
      <c r="CMF314" s="672"/>
      <c r="CMG314" s="672"/>
      <c r="CMH314" s="672"/>
      <c r="CMI314" s="672"/>
      <c r="CMJ314" s="672"/>
      <c r="CMK314" s="672"/>
      <c r="CML314" s="672"/>
      <c r="CMM314" s="672"/>
      <c r="CMN314" s="672"/>
      <c r="CMO314" s="672"/>
      <c r="CMP314" s="672"/>
      <c r="CMQ314" s="672"/>
      <c r="CMR314" s="672"/>
      <c r="CMS314" s="672"/>
      <c r="CMT314" s="672"/>
      <c r="CMU314" s="672"/>
      <c r="CMV314" s="672"/>
      <c r="CMW314" s="672"/>
      <c r="CMX314" s="672"/>
      <c r="CMY314" s="672"/>
      <c r="CMZ314" s="672"/>
      <c r="CNA314" s="672"/>
      <c r="CNB314" s="672"/>
      <c r="CNC314" s="672"/>
      <c r="CND314" s="672"/>
      <c r="CNE314" s="672"/>
      <c r="CNF314" s="672"/>
      <c r="CNG314" s="672"/>
      <c r="CNH314" s="672"/>
      <c r="CNI314" s="672"/>
      <c r="CNJ314" s="672"/>
      <c r="CNK314" s="672"/>
      <c r="CNL314" s="672"/>
      <c r="CNM314" s="672"/>
      <c r="CNN314" s="672"/>
      <c r="CNO314" s="672"/>
      <c r="CNP314" s="672"/>
      <c r="CNQ314" s="672"/>
      <c r="CNR314" s="672"/>
      <c r="CNS314" s="672"/>
      <c r="CNT314" s="672"/>
      <c r="CNU314" s="672"/>
      <c r="CNV314" s="672"/>
      <c r="CNW314" s="672"/>
      <c r="CNX314" s="672"/>
    </row>
    <row r="315" spans="1:2416" s="673" customFormat="1" ht="45.75" customHeight="1" thickTop="1" thickBot="1" x14ac:dyDescent="0.3">
      <c r="A315" s="386"/>
      <c r="B315" s="674" t="s">
        <v>1086</v>
      </c>
      <c r="C315" s="675" t="s">
        <v>1076</v>
      </c>
      <c r="D315" s="927" t="s">
        <v>1419</v>
      </c>
      <c r="E315" s="927"/>
      <c r="F315" s="927"/>
      <c r="G315" s="927"/>
      <c r="H315" s="927"/>
      <c r="I315" s="927"/>
      <c r="J315" s="927"/>
      <c r="K315" s="927"/>
      <c r="L315" s="927"/>
      <c r="M315" s="927"/>
      <c r="N315" s="669"/>
      <c r="O315" s="669"/>
      <c r="P315" s="669"/>
      <c r="Q315" s="668"/>
      <c r="R315" s="669"/>
      <c r="S315" s="669"/>
      <c r="T315" s="669"/>
      <c r="U315" s="668"/>
      <c r="V315" s="669"/>
      <c r="W315" s="669"/>
      <c r="X315" s="386"/>
      <c r="Y315" s="386"/>
      <c r="Z315" s="386"/>
      <c r="AA315" s="386"/>
      <c r="AB315" s="386"/>
      <c r="AC315" s="386"/>
      <c r="AD315" s="386"/>
      <c r="AE315" s="386"/>
      <c r="AF315" s="386"/>
      <c r="AG315" s="386"/>
      <c r="AH315" s="386"/>
      <c r="AI315" s="386"/>
      <c r="AJ315" s="386"/>
      <c r="AK315" s="386"/>
      <c r="AL315" s="386"/>
      <c r="AM315" s="386"/>
      <c r="AN315" s="386"/>
      <c r="AO315" s="386"/>
      <c r="AP315" s="386"/>
      <c r="AQ315" s="386"/>
      <c r="AR315" s="386"/>
      <c r="AS315" s="386"/>
      <c r="AT315" s="671"/>
      <c r="AU315" s="671"/>
      <c r="AV315" s="671"/>
      <c r="AW315" s="671"/>
      <c r="AX315" s="671"/>
      <c r="AY315" s="671"/>
      <c r="AZ315" s="671"/>
      <c r="BA315" s="671"/>
      <c r="BB315" s="671"/>
      <c r="BC315" s="671"/>
      <c r="BD315" s="671"/>
      <c r="BE315" s="671"/>
      <c r="BF315" s="671"/>
      <c r="BG315" s="671"/>
      <c r="BH315" s="671"/>
      <c r="BI315" s="671"/>
      <c r="BJ315" s="671"/>
      <c r="BK315" s="671"/>
      <c r="BL315" s="671"/>
      <c r="BM315" s="671"/>
      <c r="BN315" s="671"/>
      <c r="BO315" s="671"/>
      <c r="BP315" s="671"/>
      <c r="BQ315" s="671"/>
      <c r="BR315" s="671"/>
      <c r="BS315" s="671"/>
      <c r="BT315" s="671"/>
      <c r="BU315" s="671"/>
      <c r="BV315" s="671"/>
      <c r="BW315" s="671"/>
      <c r="BX315" s="671"/>
      <c r="BY315" s="671"/>
      <c r="BZ315" s="671"/>
      <c r="CA315" s="671"/>
      <c r="CB315" s="671"/>
      <c r="CC315" s="671"/>
      <c r="CD315" s="671"/>
      <c r="CE315" s="671"/>
      <c r="CF315" s="671"/>
      <c r="CG315" s="671"/>
      <c r="CH315" s="671"/>
      <c r="CI315" s="672"/>
      <c r="CJ315" s="672"/>
      <c r="CK315" s="672"/>
      <c r="CL315" s="672"/>
      <c r="CM315" s="672"/>
      <c r="CN315" s="672"/>
      <c r="CO315" s="672"/>
      <c r="CP315" s="672"/>
      <c r="CQ315" s="672"/>
      <c r="CR315" s="672"/>
      <c r="CS315" s="672"/>
      <c r="CT315" s="672"/>
      <c r="CU315" s="672"/>
      <c r="CV315" s="672"/>
      <c r="CW315" s="672"/>
      <c r="CX315" s="672"/>
      <c r="CY315" s="672"/>
      <c r="CZ315" s="672"/>
      <c r="DA315" s="672"/>
      <c r="DB315" s="672"/>
      <c r="DC315" s="672"/>
      <c r="DD315" s="672"/>
      <c r="DE315" s="672"/>
      <c r="DF315" s="672"/>
      <c r="DG315" s="672"/>
      <c r="DH315" s="672"/>
      <c r="DI315" s="672"/>
      <c r="DJ315" s="672"/>
      <c r="DK315" s="672"/>
      <c r="DL315" s="672"/>
      <c r="DM315" s="672"/>
      <c r="DN315" s="672"/>
      <c r="DO315" s="672"/>
      <c r="DP315" s="672"/>
      <c r="DQ315" s="672"/>
      <c r="DR315" s="672"/>
      <c r="DS315" s="672"/>
      <c r="DT315" s="672"/>
      <c r="DU315" s="672"/>
      <c r="DV315" s="672"/>
      <c r="DW315" s="672"/>
      <c r="DX315" s="672"/>
      <c r="DY315" s="672"/>
      <c r="DZ315" s="672"/>
      <c r="EA315" s="672"/>
      <c r="EB315" s="672"/>
      <c r="EC315" s="672"/>
      <c r="ED315" s="672"/>
      <c r="EE315" s="672"/>
      <c r="EF315" s="672"/>
      <c r="EG315" s="672"/>
      <c r="EH315" s="672"/>
      <c r="EI315" s="672"/>
      <c r="EJ315" s="672"/>
      <c r="EK315" s="672"/>
      <c r="EL315" s="672"/>
      <c r="EM315" s="672"/>
      <c r="EN315" s="672"/>
      <c r="EO315" s="672"/>
      <c r="EP315" s="672"/>
      <c r="EQ315" s="672"/>
      <c r="ER315" s="672"/>
      <c r="ES315" s="672"/>
      <c r="ET315" s="672"/>
      <c r="EU315" s="672"/>
      <c r="EV315" s="672"/>
      <c r="EW315" s="672"/>
      <c r="EX315" s="672"/>
      <c r="EY315" s="672"/>
      <c r="EZ315" s="672"/>
      <c r="FA315" s="672"/>
      <c r="FB315" s="672"/>
      <c r="FC315" s="672"/>
      <c r="FD315" s="672"/>
      <c r="FE315" s="672"/>
      <c r="FF315" s="672"/>
      <c r="FG315" s="672"/>
      <c r="FH315" s="672"/>
      <c r="FI315" s="672"/>
      <c r="FJ315" s="672"/>
      <c r="FK315" s="672"/>
      <c r="FL315" s="672"/>
      <c r="FM315" s="672"/>
      <c r="FN315" s="672"/>
      <c r="FO315" s="672"/>
      <c r="FP315" s="672"/>
      <c r="FQ315" s="672"/>
      <c r="FR315" s="672"/>
      <c r="FS315" s="672"/>
      <c r="FT315" s="672"/>
      <c r="FU315" s="672"/>
      <c r="FV315" s="672"/>
      <c r="FW315" s="672"/>
      <c r="FX315" s="672"/>
      <c r="FY315" s="672"/>
      <c r="FZ315" s="672"/>
      <c r="GA315" s="672"/>
      <c r="GB315" s="672"/>
      <c r="GC315" s="672"/>
      <c r="GD315" s="672"/>
      <c r="GE315" s="672"/>
      <c r="GF315" s="672"/>
      <c r="GG315" s="672"/>
      <c r="GH315" s="672"/>
      <c r="GI315" s="672"/>
      <c r="GJ315" s="672"/>
      <c r="GK315" s="672"/>
      <c r="GL315" s="672"/>
      <c r="GM315" s="672"/>
      <c r="GN315" s="672"/>
      <c r="GO315" s="672"/>
      <c r="GP315" s="672"/>
      <c r="GQ315" s="672"/>
      <c r="GR315" s="672"/>
      <c r="GS315" s="672"/>
      <c r="GT315" s="672"/>
      <c r="GU315" s="672"/>
      <c r="GV315" s="672"/>
      <c r="GW315" s="672"/>
      <c r="GX315" s="672"/>
      <c r="GY315" s="672"/>
      <c r="GZ315" s="672"/>
      <c r="HA315" s="672"/>
      <c r="HB315" s="672"/>
      <c r="HC315" s="672"/>
      <c r="HD315" s="672"/>
      <c r="HE315" s="672"/>
      <c r="HF315" s="672"/>
      <c r="HG315" s="672"/>
      <c r="HH315" s="672"/>
      <c r="HI315" s="672"/>
      <c r="HJ315" s="672"/>
      <c r="HK315" s="672"/>
      <c r="HL315" s="672"/>
      <c r="HM315" s="672"/>
      <c r="HN315" s="672"/>
      <c r="HO315" s="672"/>
      <c r="HP315" s="672"/>
      <c r="HQ315" s="672"/>
      <c r="HR315" s="672"/>
      <c r="HS315" s="672"/>
      <c r="HT315" s="672"/>
      <c r="HU315" s="672"/>
      <c r="HV315" s="672"/>
      <c r="HW315" s="672"/>
      <c r="HX315" s="672"/>
      <c r="HY315" s="672"/>
      <c r="HZ315" s="672"/>
      <c r="IA315" s="672"/>
      <c r="IB315" s="672"/>
      <c r="IC315" s="672"/>
      <c r="ID315" s="672"/>
      <c r="IE315" s="672"/>
      <c r="IF315" s="672"/>
      <c r="IG315" s="672"/>
      <c r="IH315" s="672"/>
      <c r="II315" s="672"/>
      <c r="IJ315" s="672"/>
      <c r="IK315" s="672"/>
      <c r="IL315" s="672"/>
      <c r="IM315" s="672"/>
      <c r="IN315" s="672"/>
      <c r="IO315" s="672"/>
      <c r="IP315" s="672"/>
      <c r="IQ315" s="672"/>
      <c r="IR315" s="672"/>
      <c r="IS315" s="672"/>
      <c r="IT315" s="672"/>
      <c r="IU315" s="672"/>
      <c r="IV315" s="672"/>
      <c r="IW315" s="672"/>
      <c r="IX315" s="672"/>
      <c r="IY315" s="672"/>
      <c r="IZ315" s="672"/>
      <c r="JA315" s="672"/>
      <c r="JB315" s="672"/>
      <c r="JC315" s="672"/>
      <c r="JD315" s="672"/>
      <c r="JE315" s="672"/>
      <c r="JF315" s="672"/>
      <c r="JG315" s="672"/>
      <c r="JH315" s="672"/>
      <c r="JI315" s="672"/>
      <c r="JJ315" s="672"/>
      <c r="JK315" s="672"/>
      <c r="JL315" s="672"/>
      <c r="JM315" s="672"/>
      <c r="JN315" s="672"/>
      <c r="JO315" s="672"/>
      <c r="JP315" s="672"/>
      <c r="JQ315" s="672"/>
      <c r="JR315" s="672"/>
      <c r="JS315" s="672"/>
      <c r="JT315" s="672"/>
      <c r="JU315" s="672"/>
      <c r="JV315" s="672"/>
      <c r="JW315" s="672"/>
      <c r="JX315" s="672"/>
      <c r="JY315" s="672"/>
      <c r="JZ315" s="672"/>
      <c r="KA315" s="672"/>
      <c r="KB315" s="672"/>
      <c r="KC315" s="672"/>
      <c r="KD315" s="672"/>
      <c r="KE315" s="672"/>
      <c r="KF315" s="672"/>
      <c r="KG315" s="672"/>
      <c r="KH315" s="672"/>
      <c r="KI315" s="672"/>
      <c r="KJ315" s="672"/>
      <c r="KK315" s="672"/>
      <c r="KL315" s="672"/>
      <c r="KM315" s="672"/>
      <c r="KN315" s="672"/>
      <c r="KO315" s="672"/>
      <c r="KP315" s="672"/>
      <c r="KQ315" s="672"/>
      <c r="KR315" s="672"/>
      <c r="KS315" s="672"/>
      <c r="KT315" s="672"/>
      <c r="KU315" s="672"/>
      <c r="KV315" s="672"/>
      <c r="KW315" s="672"/>
      <c r="KX315" s="672"/>
      <c r="KY315" s="672"/>
      <c r="KZ315" s="672"/>
      <c r="LA315" s="672"/>
      <c r="LB315" s="672"/>
      <c r="LC315" s="672"/>
      <c r="LD315" s="672"/>
      <c r="LE315" s="672"/>
      <c r="LF315" s="672"/>
      <c r="LG315" s="672"/>
      <c r="LH315" s="672"/>
      <c r="LI315" s="672"/>
      <c r="LJ315" s="672"/>
      <c r="LK315" s="672"/>
      <c r="LL315" s="672"/>
      <c r="LM315" s="672"/>
      <c r="LN315" s="672"/>
      <c r="LO315" s="672"/>
      <c r="LP315" s="672"/>
      <c r="LQ315" s="672"/>
      <c r="LR315" s="672"/>
      <c r="LS315" s="672"/>
      <c r="LT315" s="672"/>
      <c r="LU315" s="672"/>
      <c r="LV315" s="672"/>
      <c r="LW315" s="672"/>
      <c r="LX315" s="672"/>
      <c r="LY315" s="672"/>
      <c r="LZ315" s="672"/>
      <c r="MA315" s="672"/>
      <c r="MB315" s="672"/>
      <c r="MC315" s="672"/>
      <c r="MD315" s="672"/>
      <c r="ME315" s="672"/>
      <c r="MF315" s="672"/>
      <c r="MG315" s="672"/>
      <c r="MH315" s="672"/>
      <c r="MI315" s="672"/>
      <c r="MJ315" s="672"/>
      <c r="MK315" s="672"/>
      <c r="ML315" s="672"/>
      <c r="MM315" s="672"/>
      <c r="MN315" s="672"/>
      <c r="MO315" s="672"/>
      <c r="MP315" s="672"/>
      <c r="MQ315" s="672"/>
      <c r="MR315" s="672"/>
      <c r="MS315" s="672"/>
      <c r="MT315" s="672"/>
      <c r="MU315" s="672"/>
      <c r="MV315" s="672"/>
      <c r="MW315" s="672"/>
      <c r="MX315" s="672"/>
      <c r="MY315" s="672"/>
      <c r="MZ315" s="672"/>
      <c r="NA315" s="672"/>
      <c r="NB315" s="672"/>
      <c r="NC315" s="672"/>
      <c r="ND315" s="672"/>
      <c r="NE315" s="672"/>
      <c r="NF315" s="672"/>
      <c r="NG315" s="672"/>
      <c r="NH315" s="672"/>
      <c r="NI315" s="672"/>
      <c r="NJ315" s="672"/>
      <c r="NK315" s="672"/>
      <c r="NL315" s="672"/>
      <c r="NM315" s="672"/>
      <c r="NN315" s="672"/>
      <c r="NO315" s="672"/>
      <c r="NP315" s="672"/>
      <c r="NQ315" s="672"/>
      <c r="NR315" s="672"/>
      <c r="NS315" s="672"/>
      <c r="NT315" s="672"/>
      <c r="NU315" s="672"/>
      <c r="NV315" s="672"/>
      <c r="NW315" s="672"/>
      <c r="NX315" s="672"/>
      <c r="NY315" s="672"/>
      <c r="NZ315" s="672"/>
      <c r="OA315" s="672"/>
      <c r="OB315" s="672"/>
      <c r="OC315" s="672"/>
      <c r="OD315" s="672"/>
      <c r="OE315" s="672"/>
      <c r="OF315" s="672"/>
      <c r="OG315" s="672"/>
      <c r="OH315" s="672"/>
      <c r="OI315" s="672"/>
      <c r="OJ315" s="672"/>
      <c r="OK315" s="672"/>
      <c r="OL315" s="672"/>
      <c r="OM315" s="672"/>
      <c r="ON315" s="672"/>
      <c r="OO315" s="672"/>
      <c r="OP315" s="672"/>
      <c r="OQ315" s="672"/>
      <c r="OR315" s="672"/>
      <c r="OS315" s="672"/>
      <c r="OT315" s="672"/>
      <c r="OU315" s="672"/>
      <c r="OV315" s="672"/>
      <c r="OW315" s="672"/>
      <c r="OX315" s="672"/>
      <c r="OY315" s="672"/>
      <c r="OZ315" s="672"/>
      <c r="PA315" s="672"/>
      <c r="PB315" s="672"/>
      <c r="PC315" s="672"/>
      <c r="PD315" s="672"/>
      <c r="PE315" s="672"/>
      <c r="PF315" s="672"/>
      <c r="PG315" s="672"/>
      <c r="PH315" s="672"/>
      <c r="PI315" s="672"/>
      <c r="PJ315" s="672"/>
      <c r="PK315" s="672"/>
      <c r="PL315" s="672"/>
      <c r="PM315" s="672"/>
      <c r="PN315" s="672"/>
      <c r="PO315" s="672"/>
      <c r="PP315" s="672"/>
      <c r="PQ315" s="672"/>
      <c r="PR315" s="672"/>
      <c r="PS315" s="672"/>
      <c r="PT315" s="672"/>
      <c r="PU315" s="672"/>
      <c r="PV315" s="672"/>
      <c r="PW315" s="672"/>
      <c r="PX315" s="672"/>
      <c r="PY315" s="672"/>
      <c r="PZ315" s="672"/>
      <c r="QA315" s="672"/>
      <c r="QB315" s="672"/>
      <c r="QC315" s="672"/>
      <c r="QD315" s="672"/>
      <c r="QE315" s="672"/>
      <c r="QF315" s="672"/>
      <c r="QG315" s="672"/>
      <c r="QH315" s="672"/>
      <c r="QI315" s="672"/>
      <c r="QJ315" s="672"/>
      <c r="QK315" s="672"/>
      <c r="QL315" s="672"/>
      <c r="QM315" s="672"/>
      <c r="QN315" s="672"/>
      <c r="QO315" s="672"/>
      <c r="QP315" s="672"/>
      <c r="QQ315" s="672"/>
      <c r="QR315" s="672"/>
      <c r="QS315" s="672"/>
      <c r="QT315" s="672"/>
      <c r="QU315" s="672"/>
      <c r="QV315" s="672"/>
      <c r="QW315" s="672"/>
      <c r="QX315" s="672"/>
      <c r="QY315" s="672"/>
      <c r="QZ315" s="672"/>
      <c r="RA315" s="672"/>
      <c r="RB315" s="672"/>
      <c r="RC315" s="672"/>
      <c r="RD315" s="672"/>
      <c r="RE315" s="672"/>
      <c r="RF315" s="672"/>
      <c r="RG315" s="672"/>
      <c r="RH315" s="672"/>
      <c r="RI315" s="672"/>
      <c r="RJ315" s="672"/>
      <c r="RK315" s="672"/>
      <c r="RL315" s="672"/>
      <c r="RM315" s="672"/>
      <c r="RN315" s="672"/>
      <c r="RO315" s="672"/>
      <c r="RP315" s="672"/>
      <c r="RQ315" s="672"/>
      <c r="RR315" s="672"/>
      <c r="RS315" s="672"/>
      <c r="RT315" s="672"/>
      <c r="RU315" s="672"/>
      <c r="RV315" s="672"/>
      <c r="RW315" s="672"/>
      <c r="RX315" s="672"/>
      <c r="RY315" s="672"/>
      <c r="RZ315" s="672"/>
      <c r="SA315" s="672"/>
      <c r="SB315" s="672"/>
      <c r="SC315" s="672"/>
      <c r="SD315" s="672"/>
      <c r="SE315" s="672"/>
      <c r="SF315" s="672"/>
      <c r="SG315" s="672"/>
      <c r="SH315" s="672"/>
      <c r="SI315" s="672"/>
      <c r="SJ315" s="672"/>
      <c r="SK315" s="672"/>
      <c r="SL315" s="672"/>
      <c r="SM315" s="672"/>
      <c r="SN315" s="672"/>
      <c r="SO315" s="672"/>
      <c r="SP315" s="672"/>
      <c r="SQ315" s="672"/>
      <c r="SR315" s="672"/>
      <c r="SS315" s="672"/>
      <c r="ST315" s="672"/>
      <c r="SU315" s="672"/>
      <c r="SV315" s="672"/>
      <c r="SW315" s="672"/>
      <c r="SX315" s="672"/>
      <c r="SY315" s="672"/>
      <c r="SZ315" s="672"/>
      <c r="TA315" s="672"/>
      <c r="TB315" s="672"/>
      <c r="TC315" s="672"/>
      <c r="TD315" s="672"/>
      <c r="TE315" s="672"/>
      <c r="TF315" s="672"/>
      <c r="TG315" s="672"/>
      <c r="TH315" s="672"/>
      <c r="TI315" s="672"/>
      <c r="TJ315" s="672"/>
      <c r="TK315" s="672"/>
      <c r="TL315" s="672"/>
      <c r="TM315" s="672"/>
      <c r="TN315" s="672"/>
      <c r="TO315" s="672"/>
      <c r="TP315" s="672"/>
      <c r="TQ315" s="672"/>
      <c r="TR315" s="672"/>
      <c r="TS315" s="672"/>
      <c r="TT315" s="672"/>
      <c r="TU315" s="672"/>
      <c r="TV315" s="672"/>
      <c r="TW315" s="672"/>
      <c r="TX315" s="672"/>
      <c r="TY315" s="672"/>
      <c r="TZ315" s="672"/>
      <c r="UA315" s="672"/>
      <c r="UB315" s="672"/>
      <c r="UC315" s="672"/>
      <c r="UD315" s="672"/>
      <c r="UE315" s="672"/>
      <c r="UF315" s="672"/>
      <c r="UG315" s="672"/>
      <c r="UH315" s="672"/>
      <c r="UI315" s="672"/>
      <c r="UJ315" s="672"/>
      <c r="UK315" s="672"/>
      <c r="UL315" s="672"/>
      <c r="UM315" s="672"/>
      <c r="UN315" s="672"/>
      <c r="UO315" s="672"/>
      <c r="UP315" s="672"/>
      <c r="UQ315" s="672"/>
      <c r="UR315" s="672"/>
      <c r="US315" s="672"/>
      <c r="UT315" s="672"/>
      <c r="UU315" s="672"/>
      <c r="UV315" s="672"/>
      <c r="UW315" s="672"/>
      <c r="UX315" s="672"/>
      <c r="UY315" s="672"/>
      <c r="UZ315" s="672"/>
      <c r="VA315" s="672"/>
      <c r="VB315" s="672"/>
      <c r="VC315" s="672"/>
      <c r="VD315" s="672"/>
      <c r="VE315" s="672"/>
      <c r="VF315" s="672"/>
      <c r="VG315" s="672"/>
      <c r="VH315" s="672"/>
      <c r="VI315" s="672"/>
      <c r="VJ315" s="672"/>
      <c r="VK315" s="672"/>
      <c r="VL315" s="672"/>
      <c r="VM315" s="672"/>
      <c r="VN315" s="672"/>
      <c r="VO315" s="672"/>
      <c r="VP315" s="672"/>
      <c r="VQ315" s="672"/>
      <c r="VR315" s="672"/>
      <c r="VS315" s="672"/>
      <c r="VT315" s="672"/>
      <c r="VU315" s="672"/>
      <c r="VV315" s="672"/>
      <c r="VW315" s="672"/>
      <c r="VX315" s="672"/>
      <c r="VY315" s="672"/>
      <c r="VZ315" s="672"/>
      <c r="WA315" s="672"/>
      <c r="WB315" s="672"/>
      <c r="WC315" s="672"/>
      <c r="WD315" s="672"/>
      <c r="WE315" s="672"/>
      <c r="WF315" s="672"/>
      <c r="WG315" s="672"/>
      <c r="WH315" s="672"/>
      <c r="WI315" s="672"/>
      <c r="WJ315" s="672"/>
      <c r="WK315" s="672"/>
      <c r="WL315" s="672"/>
      <c r="WM315" s="672"/>
      <c r="WN315" s="672"/>
      <c r="WO315" s="672"/>
      <c r="WP315" s="672"/>
      <c r="WQ315" s="672"/>
      <c r="WR315" s="672"/>
      <c r="WS315" s="672"/>
      <c r="WT315" s="672"/>
      <c r="WU315" s="672"/>
      <c r="WV315" s="672"/>
      <c r="WW315" s="672"/>
      <c r="WX315" s="672"/>
      <c r="WY315" s="672"/>
      <c r="WZ315" s="672"/>
      <c r="XA315" s="672"/>
      <c r="XB315" s="672"/>
      <c r="XC315" s="672"/>
      <c r="XD315" s="672"/>
      <c r="XE315" s="672"/>
      <c r="XF315" s="672"/>
      <c r="XG315" s="672"/>
      <c r="XH315" s="672"/>
      <c r="XI315" s="672"/>
      <c r="XJ315" s="672"/>
      <c r="XK315" s="672"/>
      <c r="XL315" s="672"/>
      <c r="XM315" s="672"/>
      <c r="XN315" s="672"/>
      <c r="XO315" s="672"/>
      <c r="XP315" s="672"/>
      <c r="XQ315" s="672"/>
      <c r="XR315" s="672"/>
      <c r="XS315" s="672"/>
      <c r="XT315" s="672"/>
      <c r="XU315" s="672"/>
      <c r="XV315" s="672"/>
      <c r="XW315" s="672"/>
      <c r="XX315" s="672"/>
      <c r="XY315" s="672"/>
      <c r="XZ315" s="672"/>
      <c r="YA315" s="672"/>
      <c r="YB315" s="672"/>
      <c r="YC315" s="672"/>
      <c r="YD315" s="672"/>
      <c r="YE315" s="672"/>
      <c r="YF315" s="672"/>
      <c r="YG315" s="672"/>
      <c r="YH315" s="672"/>
      <c r="YI315" s="672"/>
      <c r="YJ315" s="672"/>
      <c r="YK315" s="672"/>
      <c r="YL315" s="672"/>
      <c r="YM315" s="672"/>
      <c r="YN315" s="672"/>
      <c r="YO315" s="672"/>
      <c r="YP315" s="672"/>
      <c r="YQ315" s="672"/>
      <c r="YR315" s="672"/>
      <c r="YS315" s="672"/>
      <c r="YT315" s="672"/>
      <c r="YU315" s="672"/>
      <c r="YV315" s="672"/>
      <c r="YW315" s="672"/>
      <c r="YX315" s="672"/>
      <c r="YY315" s="672"/>
      <c r="YZ315" s="672"/>
      <c r="ZA315" s="672"/>
      <c r="ZB315" s="672"/>
      <c r="ZC315" s="672"/>
      <c r="ZD315" s="672"/>
      <c r="ZE315" s="672"/>
      <c r="ZF315" s="672"/>
      <c r="ZG315" s="672"/>
      <c r="ZH315" s="672"/>
      <c r="ZI315" s="672"/>
      <c r="ZJ315" s="672"/>
      <c r="ZK315" s="672"/>
      <c r="ZL315" s="672"/>
      <c r="ZM315" s="672"/>
      <c r="ZN315" s="672"/>
      <c r="ZO315" s="672"/>
      <c r="ZP315" s="672"/>
      <c r="ZQ315" s="672"/>
      <c r="ZR315" s="672"/>
      <c r="ZS315" s="672"/>
      <c r="ZT315" s="672"/>
      <c r="ZU315" s="672"/>
      <c r="ZV315" s="672"/>
      <c r="ZW315" s="672"/>
      <c r="ZX315" s="672"/>
      <c r="ZY315" s="672"/>
      <c r="ZZ315" s="672"/>
      <c r="AAA315" s="672"/>
      <c r="AAB315" s="672"/>
      <c r="AAC315" s="672"/>
      <c r="AAD315" s="672"/>
      <c r="AAE315" s="672"/>
      <c r="AAF315" s="672"/>
      <c r="AAG315" s="672"/>
      <c r="AAH315" s="672"/>
      <c r="AAI315" s="672"/>
      <c r="AAJ315" s="672"/>
      <c r="AAK315" s="672"/>
      <c r="AAL315" s="672"/>
      <c r="AAM315" s="672"/>
      <c r="AAN315" s="672"/>
      <c r="AAO315" s="672"/>
      <c r="AAP315" s="672"/>
      <c r="AAQ315" s="672"/>
      <c r="AAR315" s="672"/>
      <c r="AAS315" s="672"/>
      <c r="AAT315" s="672"/>
      <c r="AAU315" s="672"/>
      <c r="AAV315" s="672"/>
      <c r="AAW315" s="672"/>
      <c r="AAX315" s="672"/>
      <c r="AAY315" s="672"/>
      <c r="AAZ315" s="672"/>
      <c r="ABA315" s="672"/>
      <c r="ABB315" s="672"/>
      <c r="ABC315" s="672"/>
      <c r="ABD315" s="672"/>
      <c r="ABE315" s="672"/>
      <c r="ABF315" s="672"/>
      <c r="ABG315" s="672"/>
      <c r="ABH315" s="672"/>
      <c r="ABI315" s="672"/>
      <c r="ABJ315" s="672"/>
      <c r="ABK315" s="672"/>
      <c r="ABL315" s="672"/>
      <c r="ABM315" s="672"/>
      <c r="ABN315" s="672"/>
      <c r="ABO315" s="672"/>
      <c r="ABP315" s="672"/>
      <c r="ABQ315" s="672"/>
      <c r="ABR315" s="672"/>
      <c r="ABS315" s="672"/>
      <c r="ABT315" s="672"/>
      <c r="ABU315" s="672"/>
      <c r="ABV315" s="672"/>
      <c r="ABW315" s="672"/>
      <c r="ABX315" s="672"/>
      <c r="ABY315" s="672"/>
      <c r="ABZ315" s="672"/>
      <c r="ACA315" s="672"/>
      <c r="ACB315" s="672"/>
      <c r="ACC315" s="672"/>
      <c r="ACD315" s="672"/>
      <c r="ACE315" s="672"/>
      <c r="ACF315" s="672"/>
      <c r="ACG315" s="672"/>
      <c r="ACH315" s="672"/>
      <c r="ACI315" s="672"/>
      <c r="ACJ315" s="672"/>
      <c r="ACK315" s="672"/>
      <c r="ACL315" s="672"/>
      <c r="ACM315" s="672"/>
      <c r="ACN315" s="672"/>
      <c r="ACO315" s="672"/>
      <c r="ACP315" s="672"/>
      <c r="ACQ315" s="672"/>
      <c r="ACR315" s="672"/>
      <c r="ACS315" s="672"/>
      <c r="ACT315" s="672"/>
      <c r="ACU315" s="672"/>
      <c r="ACV315" s="672"/>
      <c r="ACW315" s="672"/>
      <c r="ACX315" s="672"/>
      <c r="ACY315" s="672"/>
      <c r="ACZ315" s="672"/>
      <c r="ADA315" s="672"/>
      <c r="ADB315" s="672"/>
      <c r="ADC315" s="672"/>
      <c r="ADD315" s="672"/>
      <c r="ADE315" s="672"/>
      <c r="ADF315" s="672"/>
      <c r="ADG315" s="672"/>
      <c r="ADH315" s="672"/>
      <c r="ADI315" s="672"/>
      <c r="ADJ315" s="672"/>
      <c r="ADK315" s="672"/>
      <c r="ADL315" s="672"/>
      <c r="ADM315" s="672"/>
      <c r="ADN315" s="672"/>
      <c r="ADO315" s="672"/>
      <c r="ADP315" s="672"/>
      <c r="ADQ315" s="672"/>
      <c r="ADR315" s="672"/>
      <c r="ADS315" s="672"/>
      <c r="ADT315" s="672"/>
      <c r="ADU315" s="672"/>
      <c r="ADV315" s="672"/>
      <c r="ADW315" s="672"/>
      <c r="ADX315" s="672"/>
      <c r="ADY315" s="672"/>
      <c r="ADZ315" s="672"/>
      <c r="AEA315" s="672"/>
      <c r="AEB315" s="672"/>
      <c r="AEC315" s="672"/>
      <c r="AED315" s="672"/>
      <c r="AEE315" s="672"/>
      <c r="AEF315" s="672"/>
      <c r="AEG315" s="672"/>
      <c r="AEH315" s="672"/>
      <c r="AEI315" s="672"/>
      <c r="AEJ315" s="672"/>
      <c r="AEK315" s="672"/>
      <c r="AEL315" s="672"/>
      <c r="AEM315" s="672"/>
      <c r="AEN315" s="672"/>
      <c r="AEO315" s="672"/>
      <c r="AEP315" s="672"/>
      <c r="AEQ315" s="672"/>
      <c r="AER315" s="672"/>
      <c r="AES315" s="672"/>
      <c r="AET315" s="672"/>
      <c r="AEU315" s="672"/>
      <c r="AEV315" s="672"/>
      <c r="AEW315" s="672"/>
      <c r="AEX315" s="672"/>
      <c r="AEY315" s="672"/>
      <c r="AEZ315" s="672"/>
      <c r="AFA315" s="672"/>
      <c r="AFB315" s="672"/>
      <c r="AFC315" s="672"/>
      <c r="AFD315" s="672"/>
      <c r="AFE315" s="672"/>
      <c r="AFF315" s="672"/>
      <c r="AFG315" s="672"/>
      <c r="AFH315" s="672"/>
      <c r="AFI315" s="672"/>
      <c r="AFJ315" s="672"/>
      <c r="AFK315" s="672"/>
      <c r="AFL315" s="672"/>
      <c r="AFM315" s="672"/>
      <c r="AFN315" s="672"/>
      <c r="AFO315" s="672"/>
      <c r="AFP315" s="672"/>
      <c r="AFQ315" s="672"/>
      <c r="AFR315" s="672"/>
      <c r="AFS315" s="672"/>
      <c r="AFT315" s="672"/>
      <c r="AFU315" s="672"/>
      <c r="AFV315" s="672"/>
      <c r="AFW315" s="672"/>
      <c r="AFX315" s="672"/>
      <c r="AFY315" s="672"/>
      <c r="AFZ315" s="672"/>
      <c r="AGA315" s="672"/>
      <c r="AGB315" s="672"/>
      <c r="AGC315" s="672"/>
      <c r="AGD315" s="672"/>
      <c r="AGE315" s="672"/>
      <c r="AGF315" s="672"/>
      <c r="AGG315" s="672"/>
      <c r="AGH315" s="672"/>
      <c r="AGI315" s="672"/>
      <c r="AGJ315" s="672"/>
      <c r="AGK315" s="672"/>
      <c r="AGL315" s="672"/>
      <c r="AGM315" s="672"/>
      <c r="AGN315" s="672"/>
      <c r="AGO315" s="672"/>
      <c r="AGP315" s="672"/>
      <c r="AGQ315" s="672"/>
      <c r="AGR315" s="672"/>
      <c r="AGS315" s="672"/>
      <c r="AGT315" s="672"/>
      <c r="AGU315" s="672"/>
      <c r="AGV315" s="672"/>
      <c r="AGW315" s="672"/>
      <c r="AGX315" s="672"/>
      <c r="AGY315" s="672"/>
      <c r="AGZ315" s="672"/>
      <c r="AHA315" s="672"/>
      <c r="AHB315" s="672"/>
      <c r="AHC315" s="672"/>
      <c r="AHD315" s="672"/>
      <c r="AHE315" s="672"/>
      <c r="AHF315" s="672"/>
      <c r="AHG315" s="672"/>
      <c r="AHH315" s="672"/>
      <c r="AHI315" s="672"/>
      <c r="AHJ315" s="672"/>
      <c r="AHK315" s="672"/>
      <c r="AHL315" s="672"/>
      <c r="AHM315" s="672"/>
      <c r="AHN315" s="672"/>
      <c r="AHO315" s="672"/>
      <c r="AHP315" s="672"/>
      <c r="AHQ315" s="672"/>
      <c r="AHR315" s="672"/>
      <c r="AHS315" s="672"/>
      <c r="AHT315" s="672"/>
      <c r="AHU315" s="672"/>
      <c r="AHV315" s="672"/>
      <c r="AHW315" s="672"/>
      <c r="AHX315" s="672"/>
      <c r="AHY315" s="672"/>
      <c r="AHZ315" s="672"/>
      <c r="AIA315" s="672"/>
      <c r="AIB315" s="672"/>
      <c r="AIC315" s="672"/>
      <c r="AID315" s="672"/>
      <c r="AIE315" s="672"/>
      <c r="AIF315" s="672"/>
      <c r="AIG315" s="672"/>
      <c r="AIH315" s="672"/>
      <c r="AII315" s="672"/>
      <c r="AIJ315" s="672"/>
      <c r="AIK315" s="672"/>
      <c r="AIL315" s="672"/>
      <c r="AIM315" s="672"/>
      <c r="AIN315" s="672"/>
      <c r="AIO315" s="672"/>
      <c r="AIP315" s="672"/>
      <c r="AIQ315" s="672"/>
      <c r="AIR315" s="672"/>
      <c r="AIS315" s="672"/>
      <c r="AIT315" s="672"/>
      <c r="AIU315" s="672"/>
      <c r="AIV315" s="672"/>
      <c r="AIW315" s="672"/>
      <c r="AIX315" s="672"/>
      <c r="AIY315" s="672"/>
      <c r="AIZ315" s="672"/>
      <c r="AJA315" s="672"/>
      <c r="AJB315" s="672"/>
      <c r="AJC315" s="672"/>
      <c r="AJD315" s="672"/>
      <c r="AJE315" s="672"/>
      <c r="AJF315" s="672"/>
      <c r="AJG315" s="672"/>
      <c r="AJH315" s="672"/>
      <c r="AJI315" s="672"/>
      <c r="AJJ315" s="672"/>
      <c r="AJK315" s="672"/>
      <c r="AJL315" s="672"/>
      <c r="AJM315" s="672"/>
      <c r="AJN315" s="672"/>
      <c r="AJO315" s="672"/>
      <c r="AJP315" s="672"/>
      <c r="AJQ315" s="672"/>
      <c r="AJR315" s="672"/>
      <c r="AJS315" s="672"/>
      <c r="AJT315" s="672"/>
      <c r="AJU315" s="672"/>
      <c r="AJV315" s="672"/>
      <c r="AJW315" s="672"/>
      <c r="AJX315" s="672"/>
      <c r="AJY315" s="672"/>
      <c r="AJZ315" s="672"/>
      <c r="AKA315" s="672"/>
      <c r="AKB315" s="672"/>
      <c r="AKC315" s="672"/>
      <c r="AKD315" s="672"/>
      <c r="AKE315" s="672"/>
      <c r="AKF315" s="672"/>
      <c r="AKG315" s="672"/>
      <c r="AKH315" s="672"/>
      <c r="AKI315" s="672"/>
      <c r="AKJ315" s="672"/>
      <c r="AKK315" s="672"/>
      <c r="AKL315" s="672"/>
      <c r="AKM315" s="672"/>
      <c r="AKN315" s="672"/>
      <c r="AKO315" s="672"/>
      <c r="AKP315" s="672"/>
      <c r="AKQ315" s="672"/>
      <c r="AKR315" s="672"/>
      <c r="AKS315" s="672"/>
      <c r="AKT315" s="672"/>
      <c r="AKU315" s="672"/>
      <c r="AKV315" s="672"/>
      <c r="AKW315" s="672"/>
      <c r="AKX315" s="672"/>
      <c r="AKY315" s="672"/>
      <c r="AKZ315" s="672"/>
      <c r="ALA315" s="672"/>
      <c r="ALB315" s="672"/>
      <c r="ALC315" s="672"/>
      <c r="ALD315" s="672"/>
      <c r="ALE315" s="672"/>
      <c r="ALF315" s="672"/>
      <c r="ALG315" s="672"/>
      <c r="ALH315" s="672"/>
      <c r="ALI315" s="672"/>
      <c r="ALJ315" s="672"/>
      <c r="ALK315" s="672"/>
      <c r="ALL315" s="672"/>
      <c r="ALM315" s="672"/>
      <c r="ALN315" s="672"/>
      <c r="ALO315" s="672"/>
      <c r="ALP315" s="672"/>
      <c r="ALQ315" s="672"/>
      <c r="ALR315" s="672"/>
      <c r="ALS315" s="672"/>
      <c r="ALT315" s="672"/>
      <c r="ALU315" s="672"/>
      <c r="ALV315" s="672"/>
      <c r="ALW315" s="672"/>
      <c r="ALX315" s="672"/>
      <c r="ALY315" s="672"/>
      <c r="ALZ315" s="672"/>
      <c r="AMA315" s="672"/>
      <c r="AMB315" s="672"/>
      <c r="AMC315" s="672"/>
      <c r="AMD315" s="672"/>
      <c r="AME315" s="672"/>
      <c r="AMF315" s="672"/>
      <c r="AMG315" s="672"/>
      <c r="AMH315" s="672"/>
      <c r="AMI315" s="672"/>
      <c r="AMJ315" s="672"/>
      <c r="AMK315" s="672"/>
      <c r="AML315" s="672"/>
      <c r="AMM315" s="672"/>
      <c r="AMN315" s="672"/>
      <c r="AMO315" s="672"/>
      <c r="AMP315" s="672"/>
      <c r="AMQ315" s="672"/>
      <c r="AMR315" s="672"/>
      <c r="AMS315" s="672"/>
      <c r="AMT315" s="672"/>
      <c r="AMU315" s="672"/>
      <c r="AMV315" s="672"/>
      <c r="AMW315" s="672"/>
      <c r="AMX315" s="672"/>
      <c r="AMY315" s="672"/>
      <c r="AMZ315" s="672"/>
      <c r="ANA315" s="672"/>
      <c r="ANB315" s="672"/>
      <c r="ANC315" s="672"/>
      <c r="AND315" s="672"/>
      <c r="ANE315" s="672"/>
      <c r="ANF315" s="672"/>
      <c r="ANG315" s="672"/>
      <c r="ANH315" s="672"/>
      <c r="ANI315" s="672"/>
      <c r="ANJ315" s="672"/>
      <c r="ANK315" s="672"/>
      <c r="ANL315" s="672"/>
      <c r="ANM315" s="672"/>
      <c r="ANN315" s="672"/>
      <c r="ANO315" s="672"/>
      <c r="ANP315" s="672"/>
      <c r="ANQ315" s="672"/>
      <c r="ANR315" s="672"/>
      <c r="ANS315" s="672"/>
      <c r="ANT315" s="672"/>
      <c r="ANU315" s="672"/>
      <c r="ANV315" s="672"/>
      <c r="ANW315" s="672"/>
      <c r="ANX315" s="672"/>
      <c r="ANY315" s="672"/>
      <c r="ANZ315" s="672"/>
      <c r="AOA315" s="672"/>
      <c r="AOB315" s="672"/>
      <c r="AOC315" s="672"/>
      <c r="AOD315" s="672"/>
      <c r="AOE315" s="672"/>
      <c r="AOF315" s="672"/>
      <c r="AOG315" s="672"/>
      <c r="AOH315" s="672"/>
      <c r="AOI315" s="672"/>
      <c r="AOJ315" s="672"/>
      <c r="AOK315" s="672"/>
      <c r="AOL315" s="672"/>
      <c r="AOM315" s="672"/>
      <c r="AON315" s="672"/>
      <c r="AOO315" s="672"/>
      <c r="AOP315" s="672"/>
      <c r="AOQ315" s="672"/>
      <c r="AOR315" s="672"/>
      <c r="AOS315" s="672"/>
      <c r="AOT315" s="672"/>
      <c r="AOU315" s="672"/>
      <c r="AOV315" s="672"/>
      <c r="AOW315" s="672"/>
      <c r="AOX315" s="672"/>
      <c r="AOY315" s="672"/>
      <c r="AOZ315" s="672"/>
      <c r="APA315" s="672"/>
      <c r="APB315" s="672"/>
      <c r="APC315" s="672"/>
      <c r="APD315" s="672"/>
      <c r="APE315" s="672"/>
      <c r="APF315" s="672"/>
      <c r="APG315" s="672"/>
      <c r="APH315" s="672"/>
      <c r="API315" s="672"/>
      <c r="APJ315" s="672"/>
      <c r="APK315" s="672"/>
      <c r="APL315" s="672"/>
      <c r="APM315" s="672"/>
      <c r="APN315" s="672"/>
      <c r="APO315" s="672"/>
      <c r="APP315" s="672"/>
      <c r="APQ315" s="672"/>
      <c r="APR315" s="672"/>
      <c r="APS315" s="672"/>
      <c r="APT315" s="672"/>
      <c r="APU315" s="672"/>
      <c r="APV315" s="672"/>
      <c r="APW315" s="672"/>
      <c r="APX315" s="672"/>
      <c r="APY315" s="672"/>
      <c r="APZ315" s="672"/>
      <c r="AQA315" s="672"/>
      <c r="AQB315" s="672"/>
      <c r="AQC315" s="672"/>
      <c r="AQD315" s="672"/>
      <c r="AQE315" s="672"/>
      <c r="AQF315" s="672"/>
      <c r="AQG315" s="672"/>
      <c r="AQH315" s="672"/>
      <c r="AQI315" s="672"/>
      <c r="AQJ315" s="672"/>
      <c r="AQK315" s="672"/>
      <c r="AQL315" s="672"/>
      <c r="AQM315" s="672"/>
      <c r="AQN315" s="672"/>
      <c r="AQO315" s="672"/>
      <c r="AQP315" s="672"/>
      <c r="AQQ315" s="672"/>
      <c r="AQR315" s="672"/>
      <c r="AQS315" s="672"/>
      <c r="AQT315" s="672"/>
      <c r="AQU315" s="672"/>
      <c r="AQV315" s="672"/>
      <c r="AQW315" s="672"/>
      <c r="AQX315" s="672"/>
      <c r="AQY315" s="672"/>
      <c r="AQZ315" s="672"/>
      <c r="ARA315" s="672"/>
      <c r="ARB315" s="672"/>
      <c r="ARC315" s="672"/>
      <c r="ARD315" s="672"/>
      <c r="ARE315" s="672"/>
      <c r="ARF315" s="672"/>
      <c r="ARG315" s="672"/>
      <c r="ARH315" s="672"/>
      <c r="ARI315" s="672"/>
      <c r="ARJ315" s="672"/>
      <c r="ARK315" s="672"/>
      <c r="ARL315" s="672"/>
      <c r="ARM315" s="672"/>
      <c r="ARN315" s="672"/>
      <c r="ARO315" s="672"/>
      <c r="ARP315" s="672"/>
      <c r="ARQ315" s="672"/>
      <c r="ARR315" s="672"/>
      <c r="ARS315" s="672"/>
      <c r="ART315" s="672"/>
      <c r="ARU315" s="672"/>
      <c r="ARV315" s="672"/>
      <c r="ARW315" s="672"/>
      <c r="ARX315" s="672"/>
      <c r="ARY315" s="672"/>
      <c r="ARZ315" s="672"/>
      <c r="ASA315" s="672"/>
      <c r="ASB315" s="672"/>
      <c r="ASC315" s="672"/>
      <c r="ASD315" s="672"/>
      <c r="ASE315" s="672"/>
      <c r="ASF315" s="672"/>
      <c r="ASG315" s="672"/>
      <c r="ASH315" s="672"/>
      <c r="ASI315" s="672"/>
      <c r="ASJ315" s="672"/>
      <c r="ASK315" s="672"/>
      <c r="ASL315" s="672"/>
      <c r="ASM315" s="672"/>
      <c r="ASN315" s="672"/>
      <c r="ASO315" s="672"/>
      <c r="ASP315" s="672"/>
      <c r="ASQ315" s="672"/>
      <c r="ASR315" s="672"/>
      <c r="ASS315" s="672"/>
      <c r="AST315" s="672"/>
      <c r="ASU315" s="672"/>
      <c r="ASV315" s="672"/>
      <c r="ASW315" s="672"/>
      <c r="ASX315" s="672"/>
      <c r="ASY315" s="672"/>
      <c r="ASZ315" s="672"/>
      <c r="ATA315" s="672"/>
      <c r="ATB315" s="672"/>
      <c r="ATC315" s="672"/>
      <c r="ATD315" s="672"/>
      <c r="ATE315" s="672"/>
      <c r="ATF315" s="672"/>
      <c r="ATG315" s="672"/>
      <c r="ATH315" s="672"/>
      <c r="ATI315" s="672"/>
      <c r="ATJ315" s="672"/>
      <c r="ATK315" s="672"/>
      <c r="ATL315" s="672"/>
      <c r="ATM315" s="672"/>
      <c r="ATN315" s="672"/>
      <c r="ATO315" s="672"/>
      <c r="ATP315" s="672"/>
      <c r="ATQ315" s="672"/>
      <c r="ATR315" s="672"/>
      <c r="ATS315" s="672"/>
      <c r="ATT315" s="672"/>
      <c r="ATU315" s="672"/>
      <c r="ATV315" s="672"/>
      <c r="ATW315" s="672"/>
      <c r="ATX315" s="672"/>
      <c r="ATY315" s="672"/>
      <c r="ATZ315" s="672"/>
      <c r="AUA315" s="672"/>
      <c r="AUB315" s="672"/>
      <c r="AUC315" s="672"/>
      <c r="AUD315" s="672"/>
      <c r="AUE315" s="672"/>
      <c r="AUF315" s="672"/>
      <c r="AUG315" s="672"/>
      <c r="AUH315" s="672"/>
      <c r="AUI315" s="672"/>
      <c r="AUJ315" s="672"/>
      <c r="AUK315" s="672"/>
      <c r="AUL315" s="672"/>
      <c r="AUM315" s="672"/>
      <c r="AUN315" s="672"/>
      <c r="AUO315" s="672"/>
      <c r="AUP315" s="672"/>
      <c r="AUQ315" s="672"/>
      <c r="AUR315" s="672"/>
      <c r="AUS315" s="672"/>
      <c r="AUT315" s="672"/>
      <c r="AUU315" s="672"/>
      <c r="AUV315" s="672"/>
      <c r="AUW315" s="672"/>
      <c r="AUX315" s="672"/>
      <c r="AUY315" s="672"/>
      <c r="AUZ315" s="672"/>
      <c r="AVA315" s="672"/>
      <c r="AVB315" s="672"/>
      <c r="AVC315" s="672"/>
      <c r="AVD315" s="672"/>
      <c r="AVE315" s="672"/>
      <c r="AVF315" s="672"/>
      <c r="AVG315" s="672"/>
      <c r="AVH315" s="672"/>
      <c r="AVI315" s="672"/>
      <c r="AVJ315" s="672"/>
      <c r="AVK315" s="672"/>
      <c r="AVL315" s="672"/>
      <c r="AVM315" s="672"/>
      <c r="AVN315" s="672"/>
      <c r="AVO315" s="672"/>
      <c r="AVP315" s="672"/>
      <c r="AVQ315" s="672"/>
      <c r="AVR315" s="672"/>
      <c r="AVS315" s="672"/>
      <c r="AVT315" s="672"/>
      <c r="AVU315" s="672"/>
      <c r="AVV315" s="672"/>
      <c r="AVW315" s="672"/>
      <c r="AVX315" s="672"/>
      <c r="AVY315" s="672"/>
      <c r="AVZ315" s="672"/>
      <c r="AWA315" s="672"/>
      <c r="AWB315" s="672"/>
      <c r="AWC315" s="672"/>
      <c r="AWD315" s="672"/>
      <c r="AWE315" s="672"/>
      <c r="AWF315" s="672"/>
      <c r="AWG315" s="672"/>
      <c r="AWH315" s="672"/>
      <c r="AWI315" s="672"/>
      <c r="AWJ315" s="672"/>
      <c r="AWK315" s="672"/>
      <c r="AWL315" s="672"/>
      <c r="AWM315" s="672"/>
      <c r="AWN315" s="672"/>
      <c r="AWO315" s="672"/>
      <c r="AWP315" s="672"/>
      <c r="AWQ315" s="672"/>
      <c r="AWR315" s="672"/>
      <c r="AWS315" s="672"/>
      <c r="AWT315" s="672"/>
      <c r="AWU315" s="672"/>
      <c r="AWV315" s="672"/>
      <c r="AWW315" s="672"/>
      <c r="AWX315" s="672"/>
      <c r="AWY315" s="672"/>
      <c r="AWZ315" s="672"/>
      <c r="AXA315" s="672"/>
      <c r="AXB315" s="672"/>
      <c r="AXC315" s="672"/>
      <c r="AXD315" s="672"/>
      <c r="AXE315" s="672"/>
      <c r="AXF315" s="672"/>
      <c r="AXG315" s="672"/>
      <c r="AXH315" s="672"/>
      <c r="AXI315" s="672"/>
      <c r="AXJ315" s="672"/>
      <c r="AXK315" s="672"/>
      <c r="AXL315" s="672"/>
      <c r="AXM315" s="672"/>
      <c r="AXN315" s="672"/>
      <c r="AXO315" s="672"/>
      <c r="AXP315" s="672"/>
      <c r="AXQ315" s="672"/>
      <c r="AXR315" s="672"/>
      <c r="AXS315" s="672"/>
      <c r="AXT315" s="672"/>
      <c r="AXU315" s="672"/>
      <c r="AXV315" s="672"/>
      <c r="AXW315" s="672"/>
      <c r="AXX315" s="672"/>
      <c r="AXY315" s="672"/>
      <c r="AXZ315" s="672"/>
      <c r="AYA315" s="672"/>
      <c r="AYB315" s="672"/>
      <c r="AYC315" s="672"/>
      <c r="AYD315" s="672"/>
      <c r="AYE315" s="672"/>
      <c r="AYF315" s="672"/>
      <c r="AYG315" s="672"/>
      <c r="AYH315" s="672"/>
      <c r="AYI315" s="672"/>
      <c r="AYJ315" s="672"/>
      <c r="AYK315" s="672"/>
      <c r="AYL315" s="672"/>
      <c r="AYM315" s="672"/>
      <c r="AYN315" s="672"/>
      <c r="AYO315" s="672"/>
      <c r="AYP315" s="672"/>
      <c r="AYQ315" s="672"/>
      <c r="AYR315" s="672"/>
      <c r="AYS315" s="672"/>
      <c r="AYT315" s="672"/>
      <c r="AYU315" s="672"/>
      <c r="AYV315" s="672"/>
      <c r="AYW315" s="672"/>
      <c r="AYX315" s="672"/>
      <c r="AYY315" s="672"/>
      <c r="AYZ315" s="672"/>
      <c r="AZA315" s="672"/>
      <c r="AZB315" s="672"/>
      <c r="AZC315" s="672"/>
      <c r="AZD315" s="672"/>
      <c r="AZE315" s="672"/>
      <c r="AZF315" s="672"/>
      <c r="AZG315" s="672"/>
      <c r="AZH315" s="672"/>
      <c r="AZI315" s="672"/>
      <c r="AZJ315" s="672"/>
      <c r="AZK315" s="672"/>
      <c r="AZL315" s="672"/>
      <c r="AZM315" s="672"/>
      <c r="AZN315" s="672"/>
      <c r="AZO315" s="672"/>
      <c r="AZP315" s="672"/>
      <c r="AZQ315" s="672"/>
      <c r="AZR315" s="672"/>
      <c r="AZS315" s="672"/>
      <c r="AZT315" s="672"/>
      <c r="AZU315" s="672"/>
      <c r="AZV315" s="672"/>
      <c r="AZW315" s="672"/>
      <c r="AZX315" s="672"/>
      <c r="AZY315" s="672"/>
      <c r="AZZ315" s="672"/>
      <c r="BAA315" s="672"/>
      <c r="BAB315" s="672"/>
      <c r="BAC315" s="672"/>
      <c r="BAD315" s="672"/>
      <c r="BAE315" s="672"/>
      <c r="BAF315" s="672"/>
      <c r="BAG315" s="672"/>
      <c r="BAH315" s="672"/>
      <c r="BAI315" s="672"/>
      <c r="BAJ315" s="672"/>
      <c r="BAK315" s="672"/>
      <c r="BAL315" s="672"/>
      <c r="BAM315" s="672"/>
      <c r="BAN315" s="672"/>
      <c r="BAO315" s="672"/>
      <c r="BAP315" s="672"/>
      <c r="BAQ315" s="672"/>
      <c r="BAR315" s="672"/>
      <c r="BAS315" s="672"/>
      <c r="BAT315" s="672"/>
      <c r="BAU315" s="672"/>
      <c r="BAV315" s="672"/>
      <c r="BAW315" s="672"/>
      <c r="BAX315" s="672"/>
      <c r="BAY315" s="672"/>
      <c r="BAZ315" s="672"/>
      <c r="BBA315" s="672"/>
      <c r="BBB315" s="672"/>
      <c r="BBC315" s="672"/>
      <c r="BBD315" s="672"/>
      <c r="BBE315" s="672"/>
      <c r="BBF315" s="672"/>
      <c r="BBG315" s="672"/>
      <c r="BBH315" s="672"/>
      <c r="BBI315" s="672"/>
      <c r="BBJ315" s="672"/>
      <c r="BBK315" s="672"/>
      <c r="BBL315" s="672"/>
      <c r="BBM315" s="672"/>
      <c r="BBN315" s="672"/>
      <c r="BBO315" s="672"/>
      <c r="BBP315" s="672"/>
      <c r="BBQ315" s="672"/>
      <c r="BBR315" s="672"/>
      <c r="BBS315" s="672"/>
      <c r="BBT315" s="672"/>
      <c r="BBU315" s="672"/>
      <c r="BBV315" s="672"/>
      <c r="BBW315" s="672"/>
      <c r="BBX315" s="672"/>
      <c r="BBY315" s="672"/>
      <c r="BBZ315" s="672"/>
      <c r="BCA315" s="672"/>
      <c r="BCB315" s="672"/>
      <c r="BCC315" s="672"/>
      <c r="BCD315" s="672"/>
      <c r="BCE315" s="672"/>
      <c r="BCF315" s="672"/>
      <c r="BCG315" s="672"/>
      <c r="BCH315" s="672"/>
      <c r="BCI315" s="672"/>
      <c r="BCJ315" s="672"/>
      <c r="BCK315" s="672"/>
      <c r="BCL315" s="672"/>
      <c r="BCM315" s="672"/>
      <c r="BCN315" s="672"/>
      <c r="BCO315" s="672"/>
      <c r="BCP315" s="672"/>
      <c r="BCQ315" s="672"/>
      <c r="BCR315" s="672"/>
      <c r="BCS315" s="672"/>
      <c r="BCT315" s="672"/>
      <c r="BCU315" s="672"/>
      <c r="BCV315" s="672"/>
      <c r="BCW315" s="672"/>
      <c r="BCX315" s="672"/>
      <c r="BCY315" s="672"/>
      <c r="BCZ315" s="672"/>
      <c r="BDA315" s="672"/>
      <c r="BDB315" s="672"/>
      <c r="BDC315" s="672"/>
      <c r="BDD315" s="672"/>
      <c r="BDE315" s="672"/>
      <c r="BDF315" s="672"/>
      <c r="BDG315" s="672"/>
      <c r="BDH315" s="672"/>
      <c r="BDI315" s="672"/>
      <c r="BDJ315" s="672"/>
      <c r="BDK315" s="672"/>
      <c r="BDL315" s="672"/>
      <c r="BDM315" s="672"/>
      <c r="BDN315" s="672"/>
      <c r="BDO315" s="672"/>
      <c r="BDP315" s="672"/>
      <c r="BDQ315" s="672"/>
      <c r="BDR315" s="672"/>
      <c r="BDS315" s="672"/>
      <c r="BDT315" s="672"/>
      <c r="BDU315" s="672"/>
      <c r="BDV315" s="672"/>
      <c r="BDW315" s="672"/>
      <c r="BDX315" s="672"/>
      <c r="BDY315" s="672"/>
      <c r="BDZ315" s="672"/>
      <c r="BEA315" s="672"/>
      <c r="BEB315" s="672"/>
      <c r="BEC315" s="672"/>
      <c r="BED315" s="672"/>
      <c r="BEE315" s="672"/>
      <c r="BEF315" s="672"/>
      <c r="BEG315" s="672"/>
      <c r="BEH315" s="672"/>
      <c r="BEI315" s="672"/>
      <c r="BEJ315" s="672"/>
      <c r="BEK315" s="672"/>
      <c r="BEL315" s="672"/>
      <c r="BEM315" s="672"/>
      <c r="BEN315" s="672"/>
      <c r="BEO315" s="672"/>
      <c r="BEP315" s="672"/>
      <c r="BEQ315" s="672"/>
      <c r="BER315" s="672"/>
      <c r="BES315" s="672"/>
      <c r="BET315" s="672"/>
      <c r="BEU315" s="672"/>
      <c r="BEV315" s="672"/>
      <c r="BEW315" s="672"/>
      <c r="BEX315" s="672"/>
      <c r="BEY315" s="672"/>
      <c r="BEZ315" s="672"/>
      <c r="BFA315" s="672"/>
      <c r="BFB315" s="672"/>
      <c r="BFC315" s="672"/>
      <c r="BFD315" s="672"/>
      <c r="BFE315" s="672"/>
      <c r="BFF315" s="672"/>
      <c r="BFG315" s="672"/>
      <c r="BFH315" s="672"/>
      <c r="BFI315" s="672"/>
      <c r="BFJ315" s="672"/>
      <c r="BFK315" s="672"/>
      <c r="BFL315" s="672"/>
      <c r="BFM315" s="672"/>
      <c r="BFN315" s="672"/>
      <c r="BFO315" s="672"/>
      <c r="BFP315" s="672"/>
      <c r="BFQ315" s="672"/>
      <c r="BFR315" s="672"/>
      <c r="BFS315" s="672"/>
      <c r="BFT315" s="672"/>
      <c r="BFU315" s="672"/>
      <c r="BFV315" s="672"/>
      <c r="BFW315" s="672"/>
      <c r="BFX315" s="672"/>
      <c r="BFY315" s="672"/>
      <c r="BFZ315" s="672"/>
      <c r="BGA315" s="672"/>
      <c r="BGB315" s="672"/>
      <c r="BGC315" s="672"/>
      <c r="BGD315" s="672"/>
      <c r="BGE315" s="672"/>
      <c r="BGF315" s="672"/>
      <c r="BGG315" s="672"/>
      <c r="BGH315" s="672"/>
      <c r="BGI315" s="672"/>
      <c r="BGJ315" s="672"/>
      <c r="BGK315" s="672"/>
      <c r="BGL315" s="672"/>
      <c r="BGM315" s="672"/>
      <c r="BGN315" s="672"/>
      <c r="BGO315" s="672"/>
      <c r="BGP315" s="672"/>
      <c r="BGQ315" s="672"/>
      <c r="BGR315" s="672"/>
      <c r="BGS315" s="672"/>
      <c r="BGT315" s="672"/>
      <c r="BGU315" s="672"/>
      <c r="BGV315" s="672"/>
      <c r="BGW315" s="672"/>
      <c r="BGX315" s="672"/>
      <c r="BGY315" s="672"/>
      <c r="BGZ315" s="672"/>
      <c r="BHA315" s="672"/>
      <c r="BHB315" s="672"/>
      <c r="BHC315" s="672"/>
      <c r="BHD315" s="672"/>
      <c r="BHE315" s="672"/>
      <c r="BHF315" s="672"/>
      <c r="BHG315" s="672"/>
      <c r="BHH315" s="672"/>
      <c r="BHI315" s="672"/>
      <c r="BHJ315" s="672"/>
      <c r="BHK315" s="672"/>
      <c r="BHL315" s="672"/>
      <c r="BHM315" s="672"/>
      <c r="BHN315" s="672"/>
      <c r="BHO315" s="672"/>
      <c r="BHP315" s="672"/>
      <c r="BHQ315" s="672"/>
      <c r="BHR315" s="672"/>
      <c r="BHS315" s="672"/>
      <c r="BHT315" s="672"/>
      <c r="BHU315" s="672"/>
      <c r="BHV315" s="672"/>
      <c r="BHW315" s="672"/>
      <c r="BHX315" s="672"/>
      <c r="BHY315" s="672"/>
      <c r="BHZ315" s="672"/>
      <c r="BIA315" s="672"/>
      <c r="BIB315" s="672"/>
      <c r="BIC315" s="672"/>
      <c r="BID315" s="672"/>
      <c r="BIE315" s="672"/>
      <c r="BIF315" s="672"/>
      <c r="BIG315" s="672"/>
      <c r="BIH315" s="672"/>
      <c r="BII315" s="672"/>
      <c r="BIJ315" s="672"/>
      <c r="BIK315" s="672"/>
      <c r="BIL315" s="672"/>
      <c r="BIM315" s="672"/>
      <c r="BIN315" s="672"/>
      <c r="BIO315" s="672"/>
      <c r="BIP315" s="672"/>
      <c r="BIQ315" s="672"/>
      <c r="BIR315" s="672"/>
      <c r="BIS315" s="672"/>
      <c r="BIT315" s="672"/>
      <c r="BIU315" s="672"/>
      <c r="BIV315" s="672"/>
      <c r="BIW315" s="672"/>
      <c r="BIX315" s="672"/>
      <c r="BIY315" s="672"/>
      <c r="BIZ315" s="672"/>
      <c r="BJA315" s="672"/>
      <c r="BJB315" s="672"/>
      <c r="BJC315" s="672"/>
      <c r="BJD315" s="672"/>
      <c r="BJE315" s="672"/>
      <c r="BJF315" s="672"/>
      <c r="BJG315" s="672"/>
      <c r="BJH315" s="672"/>
      <c r="BJI315" s="672"/>
      <c r="BJJ315" s="672"/>
      <c r="BJK315" s="672"/>
      <c r="BJL315" s="672"/>
      <c r="BJM315" s="672"/>
      <c r="BJN315" s="672"/>
      <c r="BJO315" s="672"/>
      <c r="BJP315" s="672"/>
      <c r="BJQ315" s="672"/>
      <c r="BJR315" s="672"/>
      <c r="BJS315" s="672"/>
      <c r="BJT315" s="672"/>
      <c r="BJU315" s="672"/>
      <c r="BJV315" s="672"/>
      <c r="BJW315" s="672"/>
      <c r="BJX315" s="672"/>
      <c r="BJY315" s="672"/>
      <c r="BJZ315" s="672"/>
      <c r="BKA315" s="672"/>
      <c r="BKB315" s="672"/>
      <c r="BKC315" s="672"/>
      <c r="BKD315" s="672"/>
      <c r="BKE315" s="672"/>
      <c r="BKF315" s="672"/>
      <c r="BKG315" s="672"/>
      <c r="BKH315" s="672"/>
      <c r="BKI315" s="672"/>
      <c r="BKJ315" s="672"/>
      <c r="BKK315" s="672"/>
      <c r="BKL315" s="672"/>
      <c r="BKM315" s="672"/>
      <c r="BKN315" s="672"/>
      <c r="BKO315" s="672"/>
      <c r="BKP315" s="672"/>
      <c r="BKQ315" s="672"/>
      <c r="BKR315" s="672"/>
      <c r="BKS315" s="672"/>
      <c r="BKT315" s="672"/>
      <c r="BKU315" s="672"/>
      <c r="BKV315" s="672"/>
      <c r="BKW315" s="672"/>
      <c r="BKX315" s="672"/>
      <c r="BKY315" s="672"/>
      <c r="BKZ315" s="672"/>
      <c r="BLA315" s="672"/>
      <c r="BLB315" s="672"/>
      <c r="BLC315" s="672"/>
      <c r="BLD315" s="672"/>
      <c r="BLE315" s="672"/>
      <c r="BLF315" s="672"/>
      <c r="BLG315" s="672"/>
      <c r="BLH315" s="672"/>
      <c r="BLI315" s="672"/>
      <c r="BLJ315" s="672"/>
      <c r="BLK315" s="672"/>
      <c r="BLL315" s="672"/>
      <c r="BLM315" s="672"/>
      <c r="BLN315" s="672"/>
      <c r="BLO315" s="672"/>
      <c r="BLP315" s="672"/>
      <c r="BLQ315" s="672"/>
      <c r="BLR315" s="672"/>
      <c r="BLS315" s="672"/>
      <c r="BLT315" s="672"/>
      <c r="BLU315" s="672"/>
      <c r="BLV315" s="672"/>
      <c r="BLW315" s="672"/>
      <c r="BLX315" s="672"/>
      <c r="BLY315" s="672"/>
      <c r="BLZ315" s="672"/>
      <c r="BMA315" s="672"/>
      <c r="BMB315" s="672"/>
      <c r="BMC315" s="672"/>
      <c r="BMD315" s="672"/>
      <c r="BME315" s="672"/>
      <c r="BMF315" s="672"/>
      <c r="BMG315" s="672"/>
      <c r="BMH315" s="672"/>
      <c r="BMI315" s="672"/>
      <c r="BMJ315" s="672"/>
      <c r="BMK315" s="672"/>
      <c r="BML315" s="672"/>
      <c r="BMM315" s="672"/>
      <c r="BMN315" s="672"/>
      <c r="BMO315" s="672"/>
      <c r="BMP315" s="672"/>
      <c r="BMQ315" s="672"/>
      <c r="BMR315" s="672"/>
      <c r="BMS315" s="672"/>
      <c r="BMT315" s="672"/>
      <c r="BMU315" s="672"/>
      <c r="BMV315" s="672"/>
      <c r="BMW315" s="672"/>
      <c r="BMX315" s="672"/>
      <c r="BMY315" s="672"/>
      <c r="BMZ315" s="672"/>
      <c r="BNA315" s="672"/>
      <c r="BNB315" s="672"/>
      <c r="BNC315" s="672"/>
      <c r="BND315" s="672"/>
      <c r="BNE315" s="672"/>
      <c r="BNF315" s="672"/>
      <c r="BNG315" s="672"/>
      <c r="BNH315" s="672"/>
      <c r="BNI315" s="672"/>
      <c r="BNJ315" s="672"/>
      <c r="BNK315" s="672"/>
      <c r="BNL315" s="672"/>
      <c r="BNM315" s="672"/>
      <c r="BNN315" s="672"/>
      <c r="BNO315" s="672"/>
      <c r="BNP315" s="672"/>
      <c r="BNQ315" s="672"/>
      <c r="BNR315" s="672"/>
      <c r="BNS315" s="672"/>
      <c r="BNT315" s="672"/>
      <c r="BNU315" s="672"/>
      <c r="BNV315" s="672"/>
      <c r="BNW315" s="672"/>
      <c r="BNX315" s="672"/>
      <c r="BNY315" s="672"/>
      <c r="BNZ315" s="672"/>
      <c r="BOA315" s="672"/>
      <c r="BOB315" s="672"/>
      <c r="BOC315" s="672"/>
      <c r="BOD315" s="672"/>
      <c r="BOE315" s="672"/>
      <c r="BOF315" s="672"/>
      <c r="BOG315" s="672"/>
      <c r="BOH315" s="672"/>
      <c r="BOI315" s="672"/>
      <c r="BOJ315" s="672"/>
      <c r="BOK315" s="672"/>
      <c r="BOL315" s="672"/>
      <c r="BOM315" s="672"/>
      <c r="BON315" s="672"/>
      <c r="BOO315" s="672"/>
      <c r="BOP315" s="672"/>
      <c r="BOQ315" s="672"/>
      <c r="BOR315" s="672"/>
      <c r="BOS315" s="672"/>
      <c r="BOT315" s="672"/>
      <c r="BOU315" s="672"/>
      <c r="BOV315" s="672"/>
      <c r="BOW315" s="672"/>
      <c r="BOX315" s="672"/>
      <c r="BOY315" s="672"/>
      <c r="BOZ315" s="672"/>
      <c r="BPA315" s="672"/>
      <c r="BPB315" s="672"/>
      <c r="BPC315" s="672"/>
      <c r="BPD315" s="672"/>
      <c r="BPE315" s="672"/>
      <c r="BPF315" s="672"/>
      <c r="BPG315" s="672"/>
      <c r="BPH315" s="672"/>
      <c r="BPI315" s="672"/>
      <c r="BPJ315" s="672"/>
      <c r="BPK315" s="672"/>
      <c r="BPL315" s="672"/>
      <c r="BPM315" s="672"/>
      <c r="BPN315" s="672"/>
      <c r="BPO315" s="672"/>
      <c r="BPP315" s="672"/>
      <c r="BPQ315" s="672"/>
      <c r="BPR315" s="672"/>
      <c r="BPS315" s="672"/>
      <c r="BPT315" s="672"/>
      <c r="BPU315" s="672"/>
      <c r="BPV315" s="672"/>
      <c r="BPW315" s="672"/>
      <c r="BPX315" s="672"/>
      <c r="BPY315" s="672"/>
      <c r="BPZ315" s="672"/>
      <c r="BQA315" s="672"/>
      <c r="BQB315" s="672"/>
      <c r="BQC315" s="672"/>
      <c r="BQD315" s="672"/>
      <c r="BQE315" s="672"/>
      <c r="BQF315" s="672"/>
      <c r="BQG315" s="672"/>
      <c r="BQH315" s="672"/>
      <c r="BQI315" s="672"/>
      <c r="BQJ315" s="672"/>
      <c r="BQK315" s="672"/>
      <c r="BQL315" s="672"/>
      <c r="BQM315" s="672"/>
      <c r="BQN315" s="672"/>
      <c r="BQO315" s="672"/>
      <c r="BQP315" s="672"/>
      <c r="BQQ315" s="672"/>
      <c r="BQR315" s="672"/>
      <c r="BQS315" s="672"/>
      <c r="BQT315" s="672"/>
      <c r="BQU315" s="672"/>
      <c r="BQV315" s="672"/>
      <c r="BQW315" s="672"/>
      <c r="BQX315" s="672"/>
      <c r="BQY315" s="672"/>
      <c r="BQZ315" s="672"/>
      <c r="BRA315" s="672"/>
      <c r="BRB315" s="672"/>
      <c r="BRC315" s="672"/>
      <c r="BRD315" s="672"/>
      <c r="BRE315" s="672"/>
      <c r="BRF315" s="672"/>
      <c r="BRG315" s="672"/>
      <c r="BRH315" s="672"/>
      <c r="BRI315" s="672"/>
      <c r="BRJ315" s="672"/>
      <c r="BRK315" s="672"/>
      <c r="BRL315" s="672"/>
      <c r="BRM315" s="672"/>
      <c r="BRN315" s="672"/>
      <c r="BRO315" s="672"/>
      <c r="BRP315" s="672"/>
      <c r="BRQ315" s="672"/>
      <c r="BRR315" s="672"/>
      <c r="BRS315" s="672"/>
      <c r="BRT315" s="672"/>
      <c r="BRU315" s="672"/>
      <c r="BRV315" s="672"/>
      <c r="BRW315" s="672"/>
      <c r="BRX315" s="672"/>
      <c r="BRY315" s="672"/>
      <c r="BRZ315" s="672"/>
      <c r="BSA315" s="672"/>
      <c r="BSB315" s="672"/>
      <c r="BSC315" s="672"/>
      <c r="BSD315" s="672"/>
      <c r="BSE315" s="672"/>
      <c r="BSF315" s="672"/>
      <c r="BSG315" s="672"/>
      <c r="BSH315" s="672"/>
      <c r="BSI315" s="672"/>
      <c r="BSJ315" s="672"/>
      <c r="BSK315" s="672"/>
      <c r="BSL315" s="672"/>
      <c r="BSM315" s="672"/>
      <c r="BSN315" s="672"/>
      <c r="BSO315" s="672"/>
      <c r="BSP315" s="672"/>
      <c r="BSQ315" s="672"/>
      <c r="BSR315" s="672"/>
      <c r="BSS315" s="672"/>
      <c r="BST315" s="672"/>
      <c r="BSU315" s="672"/>
      <c r="BSV315" s="672"/>
      <c r="BSW315" s="672"/>
      <c r="BSX315" s="672"/>
      <c r="BSY315" s="672"/>
      <c r="BSZ315" s="672"/>
      <c r="BTA315" s="672"/>
      <c r="BTB315" s="672"/>
      <c r="BTC315" s="672"/>
      <c r="BTD315" s="672"/>
      <c r="BTE315" s="672"/>
      <c r="BTF315" s="672"/>
      <c r="BTG315" s="672"/>
      <c r="BTH315" s="672"/>
      <c r="BTI315" s="672"/>
      <c r="BTJ315" s="672"/>
      <c r="BTK315" s="672"/>
      <c r="BTL315" s="672"/>
      <c r="BTM315" s="672"/>
      <c r="BTN315" s="672"/>
      <c r="BTO315" s="672"/>
      <c r="BTP315" s="672"/>
      <c r="BTQ315" s="672"/>
      <c r="BTR315" s="672"/>
      <c r="BTS315" s="672"/>
      <c r="BTT315" s="672"/>
      <c r="BTU315" s="672"/>
      <c r="BTV315" s="672"/>
      <c r="BTW315" s="672"/>
      <c r="BTX315" s="672"/>
      <c r="BTY315" s="672"/>
      <c r="BTZ315" s="672"/>
      <c r="BUA315" s="672"/>
      <c r="BUB315" s="672"/>
      <c r="BUC315" s="672"/>
      <c r="BUD315" s="672"/>
      <c r="BUE315" s="672"/>
      <c r="BUF315" s="672"/>
      <c r="BUG315" s="672"/>
      <c r="BUH315" s="672"/>
      <c r="BUI315" s="672"/>
      <c r="BUJ315" s="672"/>
      <c r="BUK315" s="672"/>
      <c r="BUL315" s="672"/>
      <c r="BUM315" s="672"/>
      <c r="BUN315" s="672"/>
      <c r="BUO315" s="672"/>
      <c r="BUP315" s="672"/>
      <c r="BUQ315" s="672"/>
      <c r="BUR315" s="672"/>
      <c r="BUS315" s="672"/>
      <c r="BUT315" s="672"/>
      <c r="BUU315" s="672"/>
      <c r="BUV315" s="672"/>
      <c r="BUW315" s="672"/>
      <c r="BUX315" s="672"/>
      <c r="BUY315" s="672"/>
      <c r="BUZ315" s="672"/>
      <c r="BVA315" s="672"/>
      <c r="BVB315" s="672"/>
      <c r="BVC315" s="672"/>
      <c r="BVD315" s="672"/>
      <c r="BVE315" s="672"/>
      <c r="BVF315" s="672"/>
      <c r="BVG315" s="672"/>
      <c r="BVH315" s="672"/>
      <c r="BVI315" s="672"/>
      <c r="BVJ315" s="672"/>
      <c r="BVK315" s="672"/>
      <c r="BVL315" s="672"/>
      <c r="BVM315" s="672"/>
      <c r="BVN315" s="672"/>
      <c r="BVO315" s="672"/>
      <c r="BVP315" s="672"/>
      <c r="BVQ315" s="672"/>
      <c r="BVR315" s="672"/>
      <c r="BVS315" s="672"/>
      <c r="BVT315" s="672"/>
      <c r="BVU315" s="672"/>
      <c r="BVV315" s="672"/>
      <c r="BVW315" s="672"/>
      <c r="BVX315" s="672"/>
      <c r="BVY315" s="672"/>
      <c r="BVZ315" s="672"/>
      <c r="BWA315" s="672"/>
      <c r="BWB315" s="672"/>
      <c r="BWC315" s="672"/>
      <c r="BWD315" s="672"/>
      <c r="BWE315" s="672"/>
      <c r="BWF315" s="672"/>
      <c r="BWG315" s="672"/>
      <c r="BWH315" s="672"/>
      <c r="BWI315" s="672"/>
      <c r="BWJ315" s="672"/>
      <c r="BWK315" s="672"/>
      <c r="BWL315" s="672"/>
      <c r="BWM315" s="672"/>
      <c r="BWN315" s="672"/>
      <c r="BWO315" s="672"/>
      <c r="BWP315" s="672"/>
      <c r="BWQ315" s="672"/>
      <c r="BWR315" s="672"/>
      <c r="BWS315" s="672"/>
      <c r="BWT315" s="672"/>
      <c r="BWU315" s="672"/>
      <c r="BWV315" s="672"/>
      <c r="BWW315" s="672"/>
      <c r="BWX315" s="672"/>
      <c r="BWY315" s="672"/>
      <c r="BWZ315" s="672"/>
      <c r="BXA315" s="672"/>
      <c r="BXB315" s="672"/>
      <c r="BXC315" s="672"/>
      <c r="BXD315" s="672"/>
      <c r="BXE315" s="672"/>
      <c r="BXF315" s="672"/>
      <c r="BXG315" s="672"/>
      <c r="BXH315" s="672"/>
      <c r="BXI315" s="672"/>
      <c r="BXJ315" s="672"/>
      <c r="BXK315" s="672"/>
      <c r="BXL315" s="672"/>
      <c r="BXM315" s="672"/>
      <c r="BXN315" s="672"/>
      <c r="BXO315" s="672"/>
      <c r="BXP315" s="672"/>
      <c r="BXQ315" s="672"/>
      <c r="BXR315" s="672"/>
      <c r="BXS315" s="672"/>
      <c r="BXT315" s="672"/>
      <c r="BXU315" s="672"/>
      <c r="BXV315" s="672"/>
      <c r="BXW315" s="672"/>
      <c r="BXX315" s="672"/>
      <c r="BXY315" s="672"/>
      <c r="BXZ315" s="672"/>
      <c r="BYA315" s="672"/>
      <c r="BYB315" s="672"/>
      <c r="BYC315" s="672"/>
      <c r="BYD315" s="672"/>
      <c r="BYE315" s="672"/>
      <c r="BYF315" s="672"/>
      <c r="BYG315" s="672"/>
      <c r="BYH315" s="672"/>
      <c r="BYI315" s="672"/>
      <c r="BYJ315" s="672"/>
      <c r="BYK315" s="672"/>
      <c r="BYL315" s="672"/>
      <c r="BYM315" s="672"/>
      <c r="BYN315" s="672"/>
      <c r="BYO315" s="672"/>
      <c r="BYP315" s="672"/>
      <c r="BYQ315" s="672"/>
      <c r="BYR315" s="672"/>
      <c r="BYS315" s="672"/>
      <c r="BYT315" s="672"/>
      <c r="BYU315" s="672"/>
      <c r="BYV315" s="672"/>
      <c r="BYW315" s="672"/>
      <c r="BYX315" s="672"/>
      <c r="BYY315" s="672"/>
      <c r="BYZ315" s="672"/>
      <c r="BZA315" s="672"/>
      <c r="BZB315" s="672"/>
      <c r="BZC315" s="672"/>
      <c r="BZD315" s="672"/>
      <c r="BZE315" s="672"/>
      <c r="BZF315" s="672"/>
      <c r="BZG315" s="672"/>
      <c r="BZH315" s="672"/>
      <c r="BZI315" s="672"/>
      <c r="BZJ315" s="672"/>
      <c r="BZK315" s="672"/>
      <c r="BZL315" s="672"/>
      <c r="BZM315" s="672"/>
      <c r="BZN315" s="672"/>
      <c r="BZO315" s="672"/>
      <c r="BZP315" s="672"/>
      <c r="BZQ315" s="672"/>
      <c r="BZR315" s="672"/>
      <c r="BZS315" s="672"/>
      <c r="BZT315" s="672"/>
      <c r="BZU315" s="672"/>
      <c r="BZV315" s="672"/>
      <c r="BZW315" s="672"/>
      <c r="BZX315" s="672"/>
      <c r="BZY315" s="672"/>
      <c r="BZZ315" s="672"/>
      <c r="CAA315" s="672"/>
      <c r="CAB315" s="672"/>
      <c r="CAC315" s="672"/>
      <c r="CAD315" s="672"/>
      <c r="CAE315" s="672"/>
      <c r="CAF315" s="672"/>
      <c r="CAG315" s="672"/>
      <c r="CAH315" s="672"/>
      <c r="CAI315" s="672"/>
      <c r="CAJ315" s="672"/>
      <c r="CAK315" s="672"/>
      <c r="CAL315" s="672"/>
      <c r="CAM315" s="672"/>
      <c r="CAN315" s="672"/>
      <c r="CAO315" s="672"/>
      <c r="CAP315" s="672"/>
      <c r="CAQ315" s="672"/>
      <c r="CAR315" s="672"/>
      <c r="CAS315" s="672"/>
      <c r="CAT315" s="672"/>
      <c r="CAU315" s="672"/>
      <c r="CAV315" s="672"/>
      <c r="CAW315" s="672"/>
      <c r="CAX315" s="672"/>
      <c r="CAY315" s="672"/>
      <c r="CAZ315" s="672"/>
      <c r="CBA315" s="672"/>
      <c r="CBB315" s="672"/>
      <c r="CBC315" s="672"/>
      <c r="CBD315" s="672"/>
      <c r="CBE315" s="672"/>
      <c r="CBF315" s="672"/>
      <c r="CBG315" s="672"/>
      <c r="CBH315" s="672"/>
      <c r="CBI315" s="672"/>
      <c r="CBJ315" s="672"/>
      <c r="CBK315" s="672"/>
      <c r="CBL315" s="672"/>
      <c r="CBM315" s="672"/>
      <c r="CBN315" s="672"/>
      <c r="CBO315" s="672"/>
      <c r="CBP315" s="672"/>
      <c r="CBQ315" s="672"/>
      <c r="CBR315" s="672"/>
      <c r="CBS315" s="672"/>
      <c r="CBT315" s="672"/>
      <c r="CBU315" s="672"/>
      <c r="CBV315" s="672"/>
      <c r="CBW315" s="672"/>
      <c r="CBX315" s="672"/>
      <c r="CBY315" s="672"/>
      <c r="CBZ315" s="672"/>
      <c r="CCA315" s="672"/>
      <c r="CCB315" s="672"/>
      <c r="CCC315" s="672"/>
      <c r="CCD315" s="672"/>
      <c r="CCE315" s="672"/>
      <c r="CCF315" s="672"/>
      <c r="CCG315" s="672"/>
      <c r="CCH315" s="672"/>
      <c r="CCI315" s="672"/>
      <c r="CCJ315" s="672"/>
      <c r="CCK315" s="672"/>
      <c r="CCL315" s="672"/>
      <c r="CCM315" s="672"/>
      <c r="CCN315" s="672"/>
      <c r="CCO315" s="672"/>
      <c r="CCP315" s="672"/>
      <c r="CCQ315" s="672"/>
      <c r="CCR315" s="672"/>
      <c r="CCS315" s="672"/>
      <c r="CCT315" s="672"/>
      <c r="CCU315" s="672"/>
      <c r="CCV315" s="672"/>
      <c r="CCW315" s="672"/>
      <c r="CCX315" s="672"/>
      <c r="CCY315" s="672"/>
      <c r="CCZ315" s="672"/>
      <c r="CDA315" s="672"/>
      <c r="CDB315" s="672"/>
      <c r="CDC315" s="672"/>
      <c r="CDD315" s="672"/>
      <c r="CDE315" s="672"/>
      <c r="CDF315" s="672"/>
      <c r="CDG315" s="672"/>
      <c r="CDH315" s="672"/>
      <c r="CDI315" s="672"/>
      <c r="CDJ315" s="672"/>
      <c r="CDK315" s="672"/>
      <c r="CDL315" s="672"/>
      <c r="CDM315" s="672"/>
      <c r="CDN315" s="672"/>
      <c r="CDO315" s="672"/>
      <c r="CDP315" s="672"/>
      <c r="CDQ315" s="672"/>
      <c r="CDR315" s="672"/>
      <c r="CDS315" s="672"/>
      <c r="CDT315" s="672"/>
      <c r="CDU315" s="672"/>
      <c r="CDV315" s="672"/>
      <c r="CDW315" s="672"/>
      <c r="CDX315" s="672"/>
      <c r="CDY315" s="672"/>
      <c r="CDZ315" s="672"/>
      <c r="CEA315" s="672"/>
      <c r="CEB315" s="672"/>
      <c r="CEC315" s="672"/>
      <c r="CED315" s="672"/>
      <c r="CEE315" s="672"/>
      <c r="CEF315" s="672"/>
      <c r="CEG315" s="672"/>
      <c r="CEH315" s="672"/>
      <c r="CEI315" s="672"/>
      <c r="CEJ315" s="672"/>
      <c r="CEK315" s="672"/>
      <c r="CEL315" s="672"/>
      <c r="CEM315" s="672"/>
      <c r="CEN315" s="672"/>
      <c r="CEO315" s="672"/>
      <c r="CEP315" s="672"/>
      <c r="CEQ315" s="672"/>
      <c r="CER315" s="672"/>
      <c r="CES315" s="672"/>
      <c r="CET315" s="672"/>
      <c r="CEU315" s="672"/>
      <c r="CEV315" s="672"/>
      <c r="CEW315" s="672"/>
      <c r="CEX315" s="672"/>
      <c r="CEY315" s="672"/>
      <c r="CEZ315" s="672"/>
      <c r="CFA315" s="672"/>
      <c r="CFB315" s="672"/>
      <c r="CFC315" s="672"/>
      <c r="CFD315" s="672"/>
      <c r="CFE315" s="672"/>
      <c r="CFF315" s="672"/>
      <c r="CFG315" s="672"/>
      <c r="CFH315" s="672"/>
      <c r="CFI315" s="672"/>
      <c r="CFJ315" s="672"/>
      <c r="CFK315" s="672"/>
      <c r="CFL315" s="672"/>
      <c r="CFM315" s="672"/>
      <c r="CFN315" s="672"/>
      <c r="CFO315" s="672"/>
      <c r="CFP315" s="672"/>
      <c r="CFQ315" s="672"/>
      <c r="CFR315" s="672"/>
      <c r="CFS315" s="672"/>
      <c r="CFT315" s="672"/>
      <c r="CFU315" s="672"/>
      <c r="CFV315" s="672"/>
      <c r="CFW315" s="672"/>
      <c r="CFX315" s="672"/>
      <c r="CFY315" s="672"/>
      <c r="CFZ315" s="672"/>
      <c r="CGA315" s="672"/>
      <c r="CGB315" s="672"/>
      <c r="CGC315" s="672"/>
      <c r="CGD315" s="672"/>
      <c r="CGE315" s="672"/>
      <c r="CGF315" s="672"/>
      <c r="CGG315" s="672"/>
      <c r="CGH315" s="672"/>
      <c r="CGI315" s="672"/>
      <c r="CGJ315" s="672"/>
      <c r="CGK315" s="672"/>
      <c r="CGL315" s="672"/>
      <c r="CGM315" s="672"/>
      <c r="CGN315" s="672"/>
      <c r="CGO315" s="672"/>
      <c r="CGP315" s="672"/>
      <c r="CGQ315" s="672"/>
      <c r="CGR315" s="672"/>
      <c r="CGS315" s="672"/>
      <c r="CGT315" s="672"/>
      <c r="CGU315" s="672"/>
      <c r="CGV315" s="672"/>
      <c r="CGW315" s="672"/>
      <c r="CGX315" s="672"/>
      <c r="CGY315" s="672"/>
      <c r="CGZ315" s="672"/>
      <c r="CHA315" s="672"/>
      <c r="CHB315" s="672"/>
      <c r="CHC315" s="672"/>
      <c r="CHD315" s="672"/>
      <c r="CHE315" s="672"/>
      <c r="CHF315" s="672"/>
      <c r="CHG315" s="672"/>
      <c r="CHH315" s="672"/>
      <c r="CHI315" s="672"/>
      <c r="CHJ315" s="672"/>
      <c r="CHK315" s="672"/>
      <c r="CHL315" s="672"/>
      <c r="CHM315" s="672"/>
      <c r="CHN315" s="672"/>
      <c r="CHO315" s="672"/>
      <c r="CHP315" s="672"/>
      <c r="CHQ315" s="672"/>
      <c r="CHR315" s="672"/>
      <c r="CHS315" s="672"/>
      <c r="CHT315" s="672"/>
      <c r="CHU315" s="672"/>
      <c r="CHV315" s="672"/>
      <c r="CHW315" s="672"/>
      <c r="CHX315" s="672"/>
      <c r="CHY315" s="672"/>
      <c r="CHZ315" s="672"/>
      <c r="CIA315" s="672"/>
      <c r="CIB315" s="672"/>
      <c r="CIC315" s="672"/>
      <c r="CID315" s="672"/>
      <c r="CIE315" s="672"/>
      <c r="CIF315" s="672"/>
      <c r="CIG315" s="672"/>
      <c r="CIH315" s="672"/>
      <c r="CII315" s="672"/>
      <c r="CIJ315" s="672"/>
      <c r="CIK315" s="672"/>
      <c r="CIL315" s="672"/>
      <c r="CIM315" s="672"/>
      <c r="CIN315" s="672"/>
      <c r="CIO315" s="672"/>
      <c r="CIP315" s="672"/>
      <c r="CIQ315" s="672"/>
      <c r="CIR315" s="672"/>
      <c r="CIS315" s="672"/>
      <c r="CIT315" s="672"/>
      <c r="CIU315" s="672"/>
      <c r="CIV315" s="672"/>
      <c r="CIW315" s="672"/>
      <c r="CIX315" s="672"/>
      <c r="CIY315" s="672"/>
      <c r="CIZ315" s="672"/>
      <c r="CJA315" s="672"/>
      <c r="CJB315" s="672"/>
      <c r="CJC315" s="672"/>
      <c r="CJD315" s="672"/>
      <c r="CJE315" s="672"/>
      <c r="CJF315" s="672"/>
      <c r="CJG315" s="672"/>
      <c r="CJH315" s="672"/>
      <c r="CJI315" s="672"/>
      <c r="CJJ315" s="672"/>
      <c r="CJK315" s="672"/>
      <c r="CJL315" s="672"/>
      <c r="CJM315" s="672"/>
      <c r="CJN315" s="672"/>
      <c r="CJO315" s="672"/>
      <c r="CJP315" s="672"/>
      <c r="CJQ315" s="672"/>
      <c r="CJR315" s="672"/>
      <c r="CJS315" s="672"/>
      <c r="CJT315" s="672"/>
      <c r="CJU315" s="672"/>
      <c r="CJV315" s="672"/>
      <c r="CJW315" s="672"/>
      <c r="CJX315" s="672"/>
      <c r="CJY315" s="672"/>
      <c r="CJZ315" s="672"/>
      <c r="CKA315" s="672"/>
      <c r="CKB315" s="672"/>
      <c r="CKC315" s="672"/>
      <c r="CKD315" s="672"/>
      <c r="CKE315" s="672"/>
      <c r="CKF315" s="672"/>
      <c r="CKG315" s="672"/>
      <c r="CKH315" s="672"/>
      <c r="CKI315" s="672"/>
      <c r="CKJ315" s="672"/>
      <c r="CKK315" s="672"/>
      <c r="CKL315" s="672"/>
      <c r="CKM315" s="672"/>
      <c r="CKN315" s="672"/>
      <c r="CKO315" s="672"/>
      <c r="CKP315" s="672"/>
      <c r="CKQ315" s="672"/>
      <c r="CKR315" s="672"/>
      <c r="CKS315" s="672"/>
      <c r="CKT315" s="672"/>
      <c r="CKU315" s="672"/>
      <c r="CKV315" s="672"/>
      <c r="CKW315" s="672"/>
      <c r="CKX315" s="672"/>
      <c r="CKY315" s="672"/>
      <c r="CKZ315" s="672"/>
      <c r="CLA315" s="672"/>
      <c r="CLB315" s="672"/>
      <c r="CLC315" s="672"/>
      <c r="CLD315" s="672"/>
      <c r="CLE315" s="672"/>
      <c r="CLF315" s="672"/>
      <c r="CLG315" s="672"/>
      <c r="CLH315" s="672"/>
      <c r="CLI315" s="672"/>
      <c r="CLJ315" s="672"/>
      <c r="CLK315" s="672"/>
      <c r="CLL315" s="672"/>
      <c r="CLM315" s="672"/>
      <c r="CLN315" s="672"/>
      <c r="CLO315" s="672"/>
      <c r="CLP315" s="672"/>
      <c r="CLQ315" s="672"/>
      <c r="CLR315" s="672"/>
      <c r="CLS315" s="672"/>
      <c r="CLT315" s="672"/>
      <c r="CLU315" s="672"/>
      <c r="CLV315" s="672"/>
      <c r="CLW315" s="672"/>
      <c r="CLX315" s="672"/>
      <c r="CLY315" s="672"/>
      <c r="CLZ315" s="672"/>
      <c r="CMA315" s="672"/>
      <c r="CMB315" s="672"/>
      <c r="CMC315" s="672"/>
      <c r="CMD315" s="672"/>
      <c r="CME315" s="672"/>
      <c r="CMF315" s="672"/>
      <c r="CMG315" s="672"/>
      <c r="CMH315" s="672"/>
      <c r="CMI315" s="672"/>
      <c r="CMJ315" s="672"/>
      <c r="CMK315" s="672"/>
      <c r="CML315" s="672"/>
      <c r="CMM315" s="672"/>
      <c r="CMN315" s="672"/>
      <c r="CMO315" s="672"/>
      <c r="CMP315" s="672"/>
      <c r="CMQ315" s="672"/>
      <c r="CMR315" s="672"/>
      <c r="CMS315" s="672"/>
      <c r="CMT315" s="672"/>
      <c r="CMU315" s="672"/>
      <c r="CMV315" s="672"/>
      <c r="CMW315" s="672"/>
      <c r="CMX315" s="672"/>
      <c r="CMY315" s="672"/>
      <c r="CMZ315" s="672"/>
      <c r="CNA315" s="672"/>
      <c r="CNB315" s="672"/>
      <c r="CNC315" s="672"/>
      <c r="CND315" s="672"/>
      <c r="CNE315" s="672"/>
      <c r="CNF315" s="672"/>
      <c r="CNG315" s="672"/>
      <c r="CNH315" s="672"/>
      <c r="CNI315" s="672"/>
      <c r="CNJ315" s="672"/>
      <c r="CNK315" s="672"/>
      <c r="CNL315" s="672"/>
      <c r="CNM315" s="672"/>
      <c r="CNN315" s="672"/>
      <c r="CNO315" s="672"/>
      <c r="CNP315" s="672"/>
      <c r="CNQ315" s="672"/>
      <c r="CNR315" s="672"/>
      <c r="CNS315" s="672"/>
      <c r="CNT315" s="672"/>
      <c r="CNU315" s="672"/>
      <c r="CNV315" s="672"/>
      <c r="CNW315" s="672"/>
      <c r="CNX315" s="672"/>
    </row>
    <row r="316" spans="1:2416" s="677" customFormat="1" ht="54" customHeight="1" outlineLevel="1" thickTop="1" thickBot="1" x14ac:dyDescent="0.3">
      <c r="A316" s="386"/>
      <c r="B316" s="678" t="s">
        <v>1126</v>
      </c>
      <c r="C316" s="622" t="s">
        <v>1534</v>
      </c>
      <c r="D316" s="913" t="s">
        <v>936</v>
      </c>
      <c r="E316" s="913"/>
      <c r="F316" s="913"/>
      <c r="G316" s="913"/>
      <c r="H316" s="913"/>
      <c r="I316" s="913"/>
      <c r="J316" s="913"/>
      <c r="K316" s="913"/>
      <c r="L316" s="913"/>
      <c r="M316" s="913"/>
      <c r="N316" s="649"/>
      <c r="O316" s="650"/>
      <c r="P316" s="650"/>
      <c r="Q316" s="650"/>
      <c r="R316" s="650"/>
      <c r="S316" s="658"/>
      <c r="T316" s="651"/>
      <c r="U316" s="660"/>
      <c r="V316" s="661"/>
      <c r="W316" s="676"/>
      <c r="X316" s="386"/>
      <c r="Y316" s="386"/>
      <c r="Z316" s="386"/>
      <c r="AA316" s="386"/>
      <c r="AB316" s="386"/>
      <c r="AC316" s="386"/>
      <c r="AD316" s="386"/>
      <c r="AE316" s="386"/>
      <c r="AF316" s="386"/>
      <c r="AG316" s="386"/>
      <c r="AH316" s="386"/>
      <c r="AI316" s="386"/>
      <c r="AJ316" s="386"/>
      <c r="AK316" s="386"/>
      <c r="AL316" s="386"/>
      <c r="AM316" s="386"/>
      <c r="AN316" s="386"/>
      <c r="AO316" s="386"/>
      <c r="AP316" s="386"/>
      <c r="AQ316" s="386"/>
      <c r="AR316" s="386"/>
    </row>
    <row r="317" spans="1:2416" ht="53.25" customHeight="1" outlineLevel="1" thickTop="1" thickBot="1" x14ac:dyDescent="0.3">
      <c r="A317" s="53"/>
      <c r="B317" s="1022" t="s">
        <v>974</v>
      </c>
      <c r="C317" s="1024" t="s">
        <v>1073</v>
      </c>
      <c r="D317" s="1062" t="s">
        <v>1460</v>
      </c>
      <c r="E317" s="922"/>
      <c r="F317" s="922"/>
      <c r="G317" s="922"/>
      <c r="H317" s="922"/>
      <c r="I317" s="922"/>
      <c r="J317" s="647" t="s">
        <v>1530</v>
      </c>
      <c r="K317" s="638" t="s">
        <v>1008</v>
      </c>
      <c r="L317" s="736" t="s">
        <v>1953</v>
      </c>
      <c r="M317" s="627" t="s">
        <v>1964</v>
      </c>
      <c r="N317" s="659">
        <v>95</v>
      </c>
      <c r="O317" s="650">
        <v>96</v>
      </c>
      <c r="P317" s="650">
        <v>97</v>
      </c>
      <c r="Q317" s="650">
        <v>98</v>
      </c>
      <c r="R317" s="650">
        <v>99</v>
      </c>
      <c r="S317" s="659">
        <v>99</v>
      </c>
      <c r="T317" s="651" t="s">
        <v>1101</v>
      </c>
      <c r="U317" s="660"/>
      <c r="V317" s="661"/>
      <c r="W317" s="415"/>
    </row>
    <row r="318" spans="1:2416" ht="53.25" customHeight="1" outlineLevel="1" thickTop="1" thickBot="1" x14ac:dyDescent="0.3">
      <c r="A318" s="53"/>
      <c r="B318" s="1023"/>
      <c r="C318" s="1025"/>
      <c r="D318" s="1063"/>
      <c r="E318" s="1064"/>
      <c r="F318" s="1064"/>
      <c r="G318" s="1065"/>
      <c r="H318" s="1065"/>
      <c r="I318" s="1064"/>
      <c r="J318" s="646" t="s">
        <v>1256</v>
      </c>
      <c r="K318" s="638" t="s">
        <v>1008</v>
      </c>
      <c r="L318" s="736" t="s">
        <v>1954</v>
      </c>
      <c r="M318" s="627" t="s">
        <v>1965</v>
      </c>
      <c r="N318" s="649">
        <v>74</v>
      </c>
      <c r="O318" s="650">
        <v>76</v>
      </c>
      <c r="P318" s="650">
        <v>78</v>
      </c>
      <c r="Q318" s="650">
        <v>80</v>
      </c>
      <c r="R318" s="650">
        <v>82</v>
      </c>
      <c r="S318" s="649">
        <v>82</v>
      </c>
      <c r="T318" s="651" t="s">
        <v>1101</v>
      </c>
      <c r="U318" s="660"/>
      <c r="V318" s="661"/>
      <c r="W318" s="415"/>
    </row>
    <row r="319" spans="1:2416" s="681" customFormat="1" ht="54" customHeight="1" outlineLevel="2" thickTop="1" thickBot="1" x14ac:dyDescent="0.3">
      <c r="A319" s="386"/>
      <c r="B319" s="923" t="s">
        <v>1161</v>
      </c>
      <c r="C319" s="858" t="s">
        <v>790</v>
      </c>
      <c r="D319" s="995" t="s">
        <v>937</v>
      </c>
      <c r="E319" s="997"/>
      <c r="F319" s="940" t="s">
        <v>1007</v>
      </c>
      <c r="G319" s="864" t="s">
        <v>1312</v>
      </c>
      <c r="H319" s="865"/>
      <c r="I319" s="914" t="s">
        <v>1685</v>
      </c>
      <c r="J319" s="915"/>
      <c r="K319" s="915"/>
      <c r="L319" s="916"/>
      <c r="M319" s="603" t="s">
        <v>31</v>
      </c>
      <c r="N319" s="652">
        <v>87</v>
      </c>
      <c r="O319" s="653">
        <v>89</v>
      </c>
      <c r="P319" s="653">
        <v>91</v>
      </c>
      <c r="Q319" s="653">
        <v>93</v>
      </c>
      <c r="R319" s="653">
        <v>95</v>
      </c>
      <c r="S319" s="652">
        <v>95</v>
      </c>
      <c r="T319" s="752" t="s">
        <v>1101</v>
      </c>
      <c r="U319" s="664"/>
      <c r="V319" s="665"/>
      <c r="W319" s="684"/>
      <c r="X319" s="386"/>
      <c r="Y319" s="386"/>
      <c r="Z319" s="386"/>
      <c r="AA319" s="386"/>
      <c r="AB319" s="386"/>
      <c r="AC319" s="386"/>
      <c r="AD319" s="386"/>
      <c r="AE319" s="386"/>
      <c r="AF319" s="386"/>
      <c r="AG319" s="386"/>
      <c r="AH319" s="386"/>
      <c r="AI319" s="386"/>
      <c r="AJ319" s="386"/>
      <c r="AK319" s="386"/>
      <c r="AL319" s="386"/>
      <c r="AM319" s="685"/>
      <c r="AO319" s="682"/>
      <c r="AP319" s="682"/>
      <c r="AQ319" s="682"/>
      <c r="AR319" s="682"/>
      <c r="AS319" s="682"/>
    </row>
    <row r="320" spans="1:2416" s="681" customFormat="1" ht="54" customHeight="1" outlineLevel="2" thickTop="1" thickBot="1" x14ac:dyDescent="0.3">
      <c r="A320" s="386"/>
      <c r="B320" s="954"/>
      <c r="C320" s="955"/>
      <c r="D320" s="962"/>
      <c r="E320" s="1003"/>
      <c r="F320" s="917"/>
      <c r="G320" s="911" t="s">
        <v>1313</v>
      </c>
      <c r="H320" s="912"/>
      <c r="I320" s="914" t="s">
        <v>1686</v>
      </c>
      <c r="J320" s="915"/>
      <c r="K320" s="915"/>
      <c r="L320" s="916"/>
      <c r="M320" s="603" t="s">
        <v>31</v>
      </c>
      <c r="N320" s="652">
        <v>77</v>
      </c>
      <c r="O320" s="653">
        <v>80</v>
      </c>
      <c r="P320" s="653">
        <v>82</v>
      </c>
      <c r="Q320" s="653">
        <v>84</v>
      </c>
      <c r="R320" s="653">
        <v>86</v>
      </c>
      <c r="S320" s="652">
        <v>86</v>
      </c>
      <c r="T320" s="752" t="s">
        <v>1101</v>
      </c>
      <c r="U320" s="664"/>
      <c r="V320" s="665"/>
      <c r="W320" s="684"/>
      <c r="X320" s="386"/>
      <c r="Y320" s="386"/>
      <c r="Z320" s="386"/>
      <c r="AA320" s="386"/>
      <c r="AB320" s="386"/>
      <c r="AC320" s="386"/>
      <c r="AD320" s="386"/>
      <c r="AE320" s="386"/>
      <c r="AF320" s="386"/>
      <c r="AG320" s="386"/>
      <c r="AH320" s="386"/>
      <c r="AI320" s="386"/>
      <c r="AJ320" s="386"/>
      <c r="AK320" s="386"/>
      <c r="AL320" s="386"/>
      <c r="AM320" s="685"/>
      <c r="AO320" s="682"/>
      <c r="AP320" s="682"/>
      <c r="AQ320" s="682"/>
      <c r="AR320" s="682"/>
      <c r="AS320" s="682"/>
    </row>
    <row r="321" spans="1:45" s="681" customFormat="1" ht="54" customHeight="1" outlineLevel="2" thickTop="1" thickBot="1" x14ac:dyDescent="0.3">
      <c r="A321" s="386"/>
      <c r="B321" s="954"/>
      <c r="C321" s="955"/>
      <c r="D321" s="962"/>
      <c r="E321" s="1003"/>
      <c r="F321" s="917"/>
      <c r="G321" s="864" t="s">
        <v>1314</v>
      </c>
      <c r="H321" s="865"/>
      <c r="I321" s="914" t="s">
        <v>1687</v>
      </c>
      <c r="J321" s="915"/>
      <c r="K321" s="915"/>
      <c r="L321" s="916"/>
      <c r="M321" s="603" t="s">
        <v>31</v>
      </c>
      <c r="N321" s="652" t="s">
        <v>128</v>
      </c>
      <c r="O321" s="653">
        <v>50</v>
      </c>
      <c r="P321" s="653">
        <v>52</v>
      </c>
      <c r="Q321" s="653">
        <v>54</v>
      </c>
      <c r="R321" s="653">
        <v>56</v>
      </c>
      <c r="S321" s="652">
        <v>56</v>
      </c>
      <c r="T321" s="752" t="s">
        <v>1101</v>
      </c>
      <c r="U321" s="664"/>
      <c r="V321" s="665"/>
      <c r="W321" s="684"/>
      <c r="X321" s="386"/>
      <c r="Y321" s="386"/>
      <c r="Z321" s="386"/>
      <c r="AA321" s="386"/>
      <c r="AB321" s="386"/>
      <c r="AC321" s="386"/>
      <c r="AD321" s="386"/>
      <c r="AE321" s="386"/>
      <c r="AF321" s="386"/>
      <c r="AG321" s="386"/>
      <c r="AH321" s="386"/>
      <c r="AI321" s="386"/>
      <c r="AJ321" s="386"/>
      <c r="AK321" s="386"/>
      <c r="AL321" s="386"/>
      <c r="AM321" s="685"/>
      <c r="AO321" s="682"/>
      <c r="AP321" s="682"/>
      <c r="AQ321" s="682"/>
      <c r="AR321" s="682"/>
      <c r="AS321" s="682"/>
    </row>
    <row r="322" spans="1:45" s="681" customFormat="1" ht="54" customHeight="1" outlineLevel="2" thickTop="1" thickBot="1" x14ac:dyDescent="0.3">
      <c r="A322" s="386"/>
      <c r="B322" s="954"/>
      <c r="C322" s="955"/>
      <c r="D322" s="962"/>
      <c r="E322" s="1003"/>
      <c r="F322" s="917"/>
      <c r="G322" s="911" t="s">
        <v>1315</v>
      </c>
      <c r="H322" s="912"/>
      <c r="I322" s="914" t="s">
        <v>1688</v>
      </c>
      <c r="J322" s="915"/>
      <c r="K322" s="915"/>
      <c r="L322" s="916"/>
      <c r="M322" s="603" t="s">
        <v>31</v>
      </c>
      <c r="N322" s="652">
        <v>80</v>
      </c>
      <c r="O322" s="653">
        <v>82</v>
      </c>
      <c r="P322" s="653">
        <v>84</v>
      </c>
      <c r="Q322" s="653">
        <v>86</v>
      </c>
      <c r="R322" s="653">
        <v>88</v>
      </c>
      <c r="S322" s="652">
        <v>88</v>
      </c>
      <c r="T322" s="752" t="s">
        <v>1101</v>
      </c>
      <c r="U322" s="664"/>
      <c r="V322" s="665"/>
      <c r="W322" s="684"/>
      <c r="X322" s="386"/>
      <c r="Y322" s="386"/>
      <c r="Z322" s="386"/>
      <c r="AA322" s="386"/>
      <c r="AB322" s="386"/>
      <c r="AC322" s="386"/>
      <c r="AD322" s="386"/>
      <c r="AE322" s="386"/>
      <c r="AF322" s="386"/>
      <c r="AG322" s="386"/>
      <c r="AH322" s="386"/>
      <c r="AI322" s="386"/>
      <c r="AJ322" s="386"/>
      <c r="AK322" s="386"/>
      <c r="AL322" s="386"/>
      <c r="AM322" s="685"/>
      <c r="AO322" s="682"/>
      <c r="AP322" s="682"/>
      <c r="AQ322" s="682"/>
      <c r="AR322" s="682"/>
      <c r="AS322" s="682"/>
    </row>
    <row r="323" spans="1:45" s="681" customFormat="1" ht="54" customHeight="1" outlineLevel="2" thickTop="1" thickBot="1" x14ac:dyDescent="0.3">
      <c r="A323" s="386"/>
      <c r="B323" s="954"/>
      <c r="C323" s="955"/>
      <c r="D323" s="962"/>
      <c r="E323" s="1003"/>
      <c r="F323" s="917"/>
      <c r="G323" s="894" t="s">
        <v>1316</v>
      </c>
      <c r="H323" s="895"/>
      <c r="I323" s="914" t="s">
        <v>1689</v>
      </c>
      <c r="J323" s="915"/>
      <c r="K323" s="915"/>
      <c r="L323" s="916"/>
      <c r="M323" s="603" t="s">
        <v>31</v>
      </c>
      <c r="N323" s="652" t="s">
        <v>128</v>
      </c>
      <c r="O323" s="653">
        <v>10</v>
      </c>
      <c r="P323" s="653">
        <v>20</v>
      </c>
      <c r="Q323" s="653">
        <v>30</v>
      </c>
      <c r="R323" s="653">
        <v>40</v>
      </c>
      <c r="S323" s="652">
        <v>40</v>
      </c>
      <c r="T323" s="752" t="s">
        <v>1101</v>
      </c>
      <c r="U323" s="664"/>
      <c r="V323" s="665"/>
      <c r="W323" s="684"/>
      <c r="X323" s="386"/>
      <c r="Y323" s="386"/>
      <c r="Z323" s="386"/>
      <c r="AA323" s="386"/>
      <c r="AB323" s="386"/>
      <c r="AC323" s="386"/>
      <c r="AD323" s="386"/>
      <c r="AE323" s="386"/>
      <c r="AF323" s="386"/>
      <c r="AG323" s="386"/>
      <c r="AH323" s="386"/>
      <c r="AI323" s="386"/>
      <c r="AJ323" s="386"/>
      <c r="AK323" s="386"/>
      <c r="AL323" s="386"/>
      <c r="AM323" s="685"/>
      <c r="AO323" s="682"/>
      <c r="AP323" s="682"/>
      <c r="AQ323" s="682"/>
      <c r="AR323" s="682"/>
      <c r="AS323" s="682"/>
    </row>
    <row r="324" spans="1:45" s="681" customFormat="1" ht="54" customHeight="1" outlineLevel="2" thickTop="1" thickBot="1" x14ac:dyDescent="0.3">
      <c r="A324" s="386"/>
      <c r="B324" s="954"/>
      <c r="C324" s="955"/>
      <c r="D324" s="962"/>
      <c r="E324" s="1003"/>
      <c r="F324" s="917"/>
      <c r="G324" s="894" t="s">
        <v>1317</v>
      </c>
      <c r="H324" s="895"/>
      <c r="I324" s="914" t="s">
        <v>1690</v>
      </c>
      <c r="J324" s="915"/>
      <c r="K324" s="915"/>
      <c r="L324" s="916"/>
      <c r="M324" s="603" t="s">
        <v>31</v>
      </c>
      <c r="N324" s="652">
        <v>77</v>
      </c>
      <c r="O324" s="653">
        <v>79</v>
      </c>
      <c r="P324" s="653">
        <v>81</v>
      </c>
      <c r="Q324" s="653">
        <v>83</v>
      </c>
      <c r="R324" s="653">
        <v>85</v>
      </c>
      <c r="S324" s="652">
        <v>85</v>
      </c>
      <c r="T324" s="752" t="s">
        <v>1101</v>
      </c>
      <c r="U324" s="664"/>
      <c r="V324" s="665"/>
      <c r="W324" s="684"/>
      <c r="X324" s="386"/>
      <c r="Y324" s="386"/>
      <c r="Z324" s="386"/>
      <c r="AA324" s="386"/>
      <c r="AB324" s="386"/>
      <c r="AC324" s="386"/>
      <c r="AD324" s="386"/>
      <c r="AE324" s="386"/>
      <c r="AF324" s="386"/>
      <c r="AG324" s="386"/>
      <c r="AH324" s="386"/>
      <c r="AI324" s="386"/>
      <c r="AJ324" s="386"/>
      <c r="AK324" s="386"/>
      <c r="AL324" s="386"/>
      <c r="AM324" s="685"/>
      <c r="AO324" s="682"/>
      <c r="AP324" s="682"/>
      <c r="AQ324" s="682"/>
      <c r="AR324" s="682"/>
      <c r="AS324" s="682"/>
    </row>
    <row r="325" spans="1:45" s="681" customFormat="1" ht="40.5" customHeight="1" outlineLevel="2" thickTop="1" thickBot="1" x14ac:dyDescent="0.3">
      <c r="A325" s="386"/>
      <c r="B325" s="954"/>
      <c r="C325" s="955"/>
      <c r="D325" s="962"/>
      <c r="E325" s="1003"/>
      <c r="F325" s="917"/>
      <c r="G325" s="864" t="s">
        <v>1318</v>
      </c>
      <c r="H325" s="865"/>
      <c r="I325" s="914" t="s">
        <v>1691</v>
      </c>
      <c r="J325" s="915"/>
      <c r="K325" s="915"/>
      <c r="L325" s="916"/>
      <c r="M325" s="603" t="s">
        <v>31</v>
      </c>
      <c r="N325" s="652">
        <v>100</v>
      </c>
      <c r="O325" s="653">
        <v>100</v>
      </c>
      <c r="P325" s="653">
        <v>100</v>
      </c>
      <c r="Q325" s="653">
        <v>100</v>
      </c>
      <c r="R325" s="653">
        <v>100</v>
      </c>
      <c r="S325" s="652">
        <v>100</v>
      </c>
      <c r="T325" s="752" t="s">
        <v>1101</v>
      </c>
      <c r="U325" s="664"/>
      <c r="V325" s="665"/>
      <c r="W325" s="684"/>
      <c r="X325" s="386"/>
      <c r="Y325" s="386"/>
      <c r="Z325" s="386"/>
      <c r="AA325" s="386"/>
      <c r="AB325" s="386"/>
      <c r="AC325" s="386"/>
      <c r="AD325" s="386"/>
      <c r="AE325" s="386"/>
      <c r="AF325" s="386"/>
      <c r="AG325" s="386"/>
      <c r="AH325" s="386"/>
      <c r="AI325" s="386"/>
      <c r="AJ325" s="386"/>
      <c r="AK325" s="386"/>
      <c r="AL325" s="386"/>
      <c r="AM325" s="685"/>
      <c r="AO325" s="682"/>
      <c r="AP325" s="682"/>
      <c r="AQ325" s="682"/>
      <c r="AR325" s="682"/>
      <c r="AS325" s="682"/>
    </row>
    <row r="326" spans="1:45" s="681" customFormat="1" ht="54" customHeight="1" outlineLevel="2" thickTop="1" thickBot="1" x14ac:dyDescent="0.3">
      <c r="A326" s="386"/>
      <c r="B326" s="954"/>
      <c r="C326" s="955"/>
      <c r="D326" s="962"/>
      <c r="E326" s="1003"/>
      <c r="F326" s="917"/>
      <c r="G326" s="944" t="s">
        <v>1319</v>
      </c>
      <c r="H326" s="945"/>
      <c r="I326" s="866" t="s">
        <v>1692</v>
      </c>
      <c r="J326" s="867"/>
      <c r="K326" s="867"/>
      <c r="L326" s="868"/>
      <c r="M326" s="603" t="s">
        <v>31</v>
      </c>
      <c r="N326" s="652">
        <v>100</v>
      </c>
      <c r="O326" s="653">
        <v>100</v>
      </c>
      <c r="P326" s="653">
        <v>100</v>
      </c>
      <c r="Q326" s="653">
        <v>100</v>
      </c>
      <c r="R326" s="653">
        <v>100</v>
      </c>
      <c r="S326" s="652">
        <v>100</v>
      </c>
      <c r="T326" s="752" t="s">
        <v>1101</v>
      </c>
      <c r="U326" s="664"/>
      <c r="V326" s="665"/>
      <c r="W326" s="684"/>
      <c r="X326" s="386"/>
      <c r="Y326" s="386"/>
      <c r="Z326" s="386"/>
      <c r="AA326" s="386"/>
      <c r="AB326" s="386"/>
      <c r="AC326" s="386"/>
      <c r="AD326" s="386"/>
      <c r="AE326" s="386"/>
      <c r="AF326" s="386"/>
      <c r="AG326" s="386"/>
      <c r="AH326" s="386"/>
      <c r="AI326" s="386"/>
      <c r="AJ326" s="386"/>
      <c r="AK326" s="386"/>
      <c r="AL326" s="386"/>
      <c r="AM326" s="685"/>
      <c r="AO326" s="682"/>
      <c r="AP326" s="682"/>
      <c r="AQ326" s="682"/>
      <c r="AR326" s="682"/>
      <c r="AS326" s="682"/>
    </row>
    <row r="327" spans="1:45" s="681" customFormat="1" ht="63.75" customHeight="1" outlineLevel="2" thickTop="1" thickBot="1" x14ac:dyDescent="0.3">
      <c r="A327" s="386"/>
      <c r="B327" s="924"/>
      <c r="C327" s="859"/>
      <c r="D327" s="862"/>
      <c r="E327" s="998"/>
      <c r="F327" s="918"/>
      <c r="G327" s="1042" t="s">
        <v>1957</v>
      </c>
      <c r="H327" s="1043"/>
      <c r="I327" s="1069" t="s">
        <v>1958</v>
      </c>
      <c r="J327" s="1070"/>
      <c r="K327" s="1070"/>
      <c r="L327" s="1071"/>
      <c r="M327" s="603" t="s">
        <v>31</v>
      </c>
      <c r="N327" s="652">
        <v>165</v>
      </c>
      <c r="O327" s="653">
        <v>165</v>
      </c>
      <c r="P327" s="653">
        <v>165</v>
      </c>
      <c r="Q327" s="653">
        <v>165</v>
      </c>
      <c r="R327" s="653">
        <v>165</v>
      </c>
      <c r="S327" s="652">
        <v>825</v>
      </c>
      <c r="T327" s="752" t="s">
        <v>32</v>
      </c>
      <c r="U327" s="664"/>
      <c r="V327" s="665"/>
      <c r="W327" s="684"/>
      <c r="X327" s="386"/>
      <c r="Y327" s="386"/>
      <c r="Z327" s="386"/>
      <c r="AA327" s="386"/>
      <c r="AB327" s="386"/>
      <c r="AC327" s="386"/>
      <c r="AD327" s="386"/>
      <c r="AE327" s="386"/>
      <c r="AF327" s="386"/>
      <c r="AG327" s="386"/>
      <c r="AH327" s="386"/>
      <c r="AI327" s="386"/>
      <c r="AJ327" s="386"/>
      <c r="AK327" s="386"/>
      <c r="AL327" s="386"/>
      <c r="AM327" s="685"/>
      <c r="AO327" s="682"/>
      <c r="AP327" s="682"/>
      <c r="AQ327" s="682"/>
      <c r="AR327" s="682"/>
      <c r="AS327" s="682"/>
    </row>
    <row r="328" spans="1:45" s="681" customFormat="1" ht="35.25" customHeight="1" outlineLevel="3" thickTop="1" thickBot="1" x14ac:dyDescent="0.3">
      <c r="A328" s="386"/>
      <c r="B328" s="460" t="s">
        <v>990</v>
      </c>
      <c r="C328" s="637" t="s">
        <v>1532</v>
      </c>
      <c r="D328" s="933" t="s">
        <v>1493</v>
      </c>
      <c r="E328" s="934"/>
      <c r="F328" s="934"/>
      <c r="G328" s="934"/>
      <c r="H328" s="934"/>
      <c r="I328" s="934"/>
      <c r="J328" s="934"/>
      <c r="K328" s="934"/>
      <c r="L328" s="935"/>
      <c r="M328" s="602" t="s">
        <v>31</v>
      </c>
      <c r="N328" s="654">
        <v>87</v>
      </c>
      <c r="O328" s="655">
        <v>100</v>
      </c>
      <c r="P328" s="655">
        <v>100</v>
      </c>
      <c r="Q328" s="655">
        <v>100</v>
      </c>
      <c r="R328" s="655">
        <v>100</v>
      </c>
      <c r="S328" s="656">
        <v>100</v>
      </c>
      <c r="T328" s="657" t="s">
        <v>1101</v>
      </c>
      <c r="U328" s="662"/>
      <c r="V328" s="663"/>
      <c r="W328" s="686"/>
      <c r="X328" s="386"/>
      <c r="Y328" s="386"/>
      <c r="Z328" s="386"/>
      <c r="AA328" s="386"/>
      <c r="AB328" s="386"/>
      <c r="AC328" s="386"/>
      <c r="AD328" s="386"/>
      <c r="AE328" s="386"/>
      <c r="AF328" s="386"/>
      <c r="AG328" s="386"/>
      <c r="AH328" s="386"/>
      <c r="AI328" s="386"/>
      <c r="AJ328" s="682"/>
      <c r="AK328" s="682"/>
      <c r="AL328" s="682"/>
      <c r="AM328" s="683"/>
      <c r="AO328" s="687"/>
      <c r="AP328" s="688"/>
      <c r="AQ328" s="688"/>
      <c r="AR328" s="688"/>
      <c r="AS328" s="688"/>
    </row>
    <row r="329" spans="1:45" s="681" customFormat="1" ht="35.25" customHeight="1" outlineLevel="3" thickTop="1" thickBot="1" x14ac:dyDescent="0.3">
      <c r="A329" s="386"/>
      <c r="B329" s="460" t="s">
        <v>990</v>
      </c>
      <c r="C329" s="637" t="s">
        <v>1533</v>
      </c>
      <c r="D329" s="1005" t="s">
        <v>1098</v>
      </c>
      <c r="E329" s="1006"/>
      <c r="F329" s="1006"/>
      <c r="G329" s="1006"/>
      <c r="H329" s="1006"/>
      <c r="I329" s="1006"/>
      <c r="J329" s="1006"/>
      <c r="K329" s="1006"/>
      <c r="L329" s="1007"/>
      <c r="M329" s="602" t="s">
        <v>31</v>
      </c>
      <c r="N329" s="654">
        <v>77</v>
      </c>
      <c r="O329" s="655">
        <v>82</v>
      </c>
      <c r="P329" s="655">
        <v>84</v>
      </c>
      <c r="Q329" s="655">
        <v>86</v>
      </c>
      <c r="R329" s="655">
        <v>88</v>
      </c>
      <c r="S329" s="656">
        <v>88</v>
      </c>
      <c r="T329" s="657" t="s">
        <v>1101</v>
      </c>
      <c r="U329" s="662"/>
      <c r="V329" s="663"/>
      <c r="W329" s="686"/>
      <c r="X329" s="386"/>
      <c r="Y329" s="386"/>
      <c r="Z329" s="386"/>
      <c r="AA329" s="386"/>
      <c r="AB329" s="386"/>
      <c r="AC329" s="386"/>
      <c r="AD329" s="386"/>
      <c r="AE329" s="386"/>
      <c r="AF329" s="386"/>
      <c r="AG329" s="386"/>
      <c r="AH329" s="386"/>
      <c r="AI329" s="386"/>
      <c r="AJ329" s="682"/>
      <c r="AK329" s="682"/>
      <c r="AL329" s="682"/>
      <c r="AM329" s="683"/>
      <c r="AO329" s="687"/>
      <c r="AP329" s="688"/>
      <c r="AQ329" s="688"/>
      <c r="AR329" s="688"/>
      <c r="AS329" s="688"/>
    </row>
    <row r="330" spans="1:45" s="681" customFormat="1" ht="35.25" customHeight="1" outlineLevel="3" thickTop="1" thickBot="1" x14ac:dyDescent="0.3">
      <c r="A330" s="386"/>
      <c r="B330" s="460" t="s">
        <v>990</v>
      </c>
      <c r="C330" s="637" t="s">
        <v>48</v>
      </c>
      <c r="D330" s="1005" t="s">
        <v>1099</v>
      </c>
      <c r="E330" s="1006"/>
      <c r="F330" s="1006"/>
      <c r="G330" s="1006"/>
      <c r="H330" s="1006"/>
      <c r="I330" s="1006"/>
      <c r="J330" s="1006"/>
      <c r="K330" s="1006"/>
      <c r="L330" s="1007"/>
      <c r="M330" s="602" t="s">
        <v>31</v>
      </c>
      <c r="N330" s="654">
        <v>0</v>
      </c>
      <c r="O330" s="655">
        <v>50</v>
      </c>
      <c r="P330" s="655">
        <v>52</v>
      </c>
      <c r="Q330" s="655">
        <v>54</v>
      </c>
      <c r="R330" s="655">
        <v>56</v>
      </c>
      <c r="S330" s="656">
        <v>56</v>
      </c>
      <c r="T330" s="657" t="s">
        <v>1101</v>
      </c>
      <c r="U330" s="662"/>
      <c r="V330" s="663"/>
      <c r="W330" s="686"/>
      <c r="X330" s="386"/>
      <c r="Y330" s="386"/>
      <c r="Z330" s="386"/>
      <c r="AA330" s="386"/>
      <c r="AB330" s="386"/>
      <c r="AC330" s="386"/>
      <c r="AD330" s="386"/>
      <c r="AE330" s="386"/>
      <c r="AF330" s="386"/>
      <c r="AG330" s="386"/>
      <c r="AH330" s="386"/>
      <c r="AI330" s="386"/>
      <c r="AJ330" s="682"/>
      <c r="AK330" s="682"/>
      <c r="AL330" s="682"/>
      <c r="AM330" s="683"/>
      <c r="AO330" s="687"/>
      <c r="AP330" s="688"/>
      <c r="AQ330" s="688"/>
      <c r="AR330" s="688"/>
      <c r="AS330" s="688"/>
    </row>
    <row r="331" spans="1:45" s="681" customFormat="1" ht="35.25" customHeight="1" outlineLevel="3" thickTop="1" thickBot="1" x14ac:dyDescent="0.3">
      <c r="A331" s="386"/>
      <c r="B331" s="460" t="s">
        <v>990</v>
      </c>
      <c r="C331" s="637" t="s">
        <v>182</v>
      </c>
      <c r="D331" s="1005" t="s">
        <v>1586</v>
      </c>
      <c r="E331" s="1006"/>
      <c r="F331" s="1006"/>
      <c r="G331" s="1006"/>
      <c r="H331" s="1006"/>
      <c r="I331" s="1006"/>
      <c r="J331" s="1006"/>
      <c r="K331" s="1006"/>
      <c r="L331" s="1007"/>
      <c r="M331" s="602" t="s">
        <v>31</v>
      </c>
      <c r="N331" s="654">
        <v>80</v>
      </c>
      <c r="O331" s="655">
        <v>82</v>
      </c>
      <c r="P331" s="655">
        <v>84</v>
      </c>
      <c r="Q331" s="655">
        <v>86</v>
      </c>
      <c r="R331" s="655">
        <v>88</v>
      </c>
      <c r="S331" s="656">
        <v>88</v>
      </c>
      <c r="T331" s="657" t="s">
        <v>1101</v>
      </c>
      <c r="U331" s="662"/>
      <c r="V331" s="663"/>
      <c r="W331" s="686"/>
      <c r="X331" s="386"/>
      <c r="Y331" s="386"/>
      <c r="Z331" s="386"/>
      <c r="AA331" s="386"/>
      <c r="AB331" s="386"/>
      <c r="AC331" s="386"/>
      <c r="AD331" s="386"/>
      <c r="AE331" s="386"/>
      <c r="AF331" s="386"/>
      <c r="AG331" s="386"/>
      <c r="AH331" s="386"/>
      <c r="AI331" s="386"/>
      <c r="AJ331" s="682"/>
      <c r="AK331" s="682"/>
      <c r="AL331" s="682"/>
      <c r="AM331" s="683"/>
      <c r="AO331" s="687"/>
      <c r="AP331" s="688"/>
      <c r="AQ331" s="688"/>
      <c r="AR331" s="688"/>
      <c r="AS331" s="688"/>
    </row>
    <row r="332" spans="1:45" s="681" customFormat="1" ht="35.25" customHeight="1" outlineLevel="3" thickTop="1" thickBot="1" x14ac:dyDescent="0.3">
      <c r="A332" s="386"/>
      <c r="B332" s="460" t="s">
        <v>990</v>
      </c>
      <c r="C332" s="637" t="s">
        <v>591</v>
      </c>
      <c r="D332" s="1005" t="s">
        <v>1587</v>
      </c>
      <c r="E332" s="1006"/>
      <c r="F332" s="1006"/>
      <c r="G332" s="1006"/>
      <c r="H332" s="1006"/>
      <c r="I332" s="1006"/>
      <c r="J332" s="1006"/>
      <c r="K332" s="1006"/>
      <c r="L332" s="1007"/>
      <c r="M332" s="602" t="s">
        <v>31</v>
      </c>
      <c r="N332" s="654">
        <v>0</v>
      </c>
      <c r="O332" s="655">
        <v>10</v>
      </c>
      <c r="P332" s="655">
        <v>30</v>
      </c>
      <c r="Q332" s="655">
        <v>60</v>
      </c>
      <c r="R332" s="655">
        <v>100</v>
      </c>
      <c r="S332" s="656">
        <v>100</v>
      </c>
      <c r="T332" s="657" t="s">
        <v>1101</v>
      </c>
      <c r="U332" s="662"/>
      <c r="V332" s="663"/>
      <c r="W332" s="686"/>
      <c r="X332" s="386"/>
      <c r="Y332" s="386"/>
      <c r="Z332" s="386"/>
      <c r="AA332" s="386"/>
      <c r="AB332" s="386"/>
      <c r="AC332" s="386"/>
      <c r="AD332" s="386"/>
      <c r="AE332" s="386"/>
      <c r="AF332" s="386"/>
      <c r="AG332" s="386"/>
      <c r="AH332" s="386"/>
      <c r="AI332" s="386"/>
      <c r="AJ332" s="682"/>
      <c r="AK332" s="682"/>
      <c r="AL332" s="682"/>
      <c r="AM332" s="683"/>
      <c r="AO332" s="687"/>
      <c r="AP332" s="688"/>
      <c r="AQ332" s="688"/>
      <c r="AR332" s="688"/>
      <c r="AS332" s="688"/>
    </row>
    <row r="333" spans="1:45" s="681" customFormat="1" ht="35.25" customHeight="1" outlineLevel="3" thickTop="1" thickBot="1" x14ac:dyDescent="0.3">
      <c r="A333" s="386"/>
      <c r="B333" s="460" t="s">
        <v>990</v>
      </c>
      <c r="C333" s="637" t="s">
        <v>404</v>
      </c>
      <c r="D333" s="1005" t="s">
        <v>1100</v>
      </c>
      <c r="E333" s="1006"/>
      <c r="F333" s="1006"/>
      <c r="G333" s="1006"/>
      <c r="H333" s="1006"/>
      <c r="I333" s="1006"/>
      <c r="J333" s="1006"/>
      <c r="K333" s="1006"/>
      <c r="L333" s="1007"/>
      <c r="M333" s="602" t="s">
        <v>31</v>
      </c>
      <c r="N333" s="654">
        <v>0.77</v>
      </c>
      <c r="O333" s="655">
        <v>79</v>
      </c>
      <c r="P333" s="655">
        <v>81</v>
      </c>
      <c r="Q333" s="655">
        <v>83</v>
      </c>
      <c r="R333" s="655">
        <v>85</v>
      </c>
      <c r="S333" s="656">
        <v>85</v>
      </c>
      <c r="T333" s="657" t="s">
        <v>1101</v>
      </c>
      <c r="U333" s="662"/>
      <c r="V333" s="663"/>
      <c r="W333" s="686"/>
      <c r="X333" s="386"/>
      <c r="Y333" s="386"/>
      <c r="Z333" s="386"/>
      <c r="AA333" s="386"/>
      <c r="AB333" s="386"/>
      <c r="AC333" s="386"/>
      <c r="AD333" s="386"/>
      <c r="AE333" s="386"/>
      <c r="AF333" s="386"/>
      <c r="AG333" s="386"/>
      <c r="AH333" s="386"/>
      <c r="AI333" s="386"/>
      <c r="AJ333" s="682"/>
      <c r="AK333" s="682"/>
      <c r="AL333" s="682"/>
      <c r="AM333" s="683"/>
      <c r="AO333" s="687"/>
      <c r="AP333" s="688"/>
      <c r="AQ333" s="688"/>
      <c r="AR333" s="688"/>
      <c r="AS333" s="688"/>
    </row>
    <row r="334" spans="1:45" s="681" customFormat="1" ht="35.25" customHeight="1" outlineLevel="3" thickTop="1" thickBot="1" x14ac:dyDescent="0.3">
      <c r="A334" s="386"/>
      <c r="B334" s="460" t="s">
        <v>990</v>
      </c>
      <c r="C334" s="637" t="s">
        <v>472</v>
      </c>
      <c r="D334" s="1005" t="s">
        <v>1494</v>
      </c>
      <c r="E334" s="1006"/>
      <c r="F334" s="1006"/>
      <c r="G334" s="1006"/>
      <c r="H334" s="1006"/>
      <c r="I334" s="1006"/>
      <c r="J334" s="1006"/>
      <c r="K334" s="1006"/>
      <c r="L334" s="1007"/>
      <c r="M334" s="602" t="s">
        <v>31</v>
      </c>
      <c r="N334" s="654">
        <v>0</v>
      </c>
      <c r="O334" s="655">
        <v>100</v>
      </c>
      <c r="P334" s="655"/>
      <c r="Q334" s="655"/>
      <c r="R334" s="655"/>
      <c r="S334" s="656">
        <v>100</v>
      </c>
      <c r="T334" s="657" t="s">
        <v>1101</v>
      </c>
      <c r="U334" s="662"/>
      <c r="V334" s="663"/>
      <c r="W334" s="686"/>
      <c r="X334" s="386"/>
      <c r="Y334" s="386"/>
      <c r="Z334" s="386"/>
      <c r="AA334" s="386"/>
      <c r="AB334" s="386"/>
      <c r="AC334" s="386"/>
      <c r="AD334" s="386"/>
      <c r="AE334" s="386"/>
      <c r="AF334" s="386"/>
      <c r="AG334" s="386"/>
      <c r="AH334" s="386"/>
      <c r="AI334" s="386"/>
      <c r="AJ334" s="682"/>
      <c r="AK334" s="682"/>
      <c r="AL334" s="682"/>
      <c r="AM334" s="683"/>
      <c r="AO334" s="687"/>
      <c r="AP334" s="688"/>
      <c r="AQ334" s="688"/>
      <c r="AR334" s="688"/>
      <c r="AS334" s="688"/>
    </row>
    <row r="335" spans="1:45" s="681" customFormat="1" ht="35.25" customHeight="1" outlineLevel="3" thickTop="1" thickBot="1" x14ac:dyDescent="0.3">
      <c r="A335" s="386"/>
      <c r="B335" s="460" t="s">
        <v>990</v>
      </c>
      <c r="C335" s="637" t="s">
        <v>474</v>
      </c>
      <c r="D335" s="1005" t="s">
        <v>1495</v>
      </c>
      <c r="E335" s="1006"/>
      <c r="F335" s="1006"/>
      <c r="G335" s="1006"/>
      <c r="H335" s="1006"/>
      <c r="I335" s="1006"/>
      <c r="J335" s="1006"/>
      <c r="K335" s="1006"/>
      <c r="L335" s="1007"/>
      <c r="M335" s="602" t="s">
        <v>31</v>
      </c>
      <c r="N335" s="654">
        <v>0</v>
      </c>
      <c r="O335" s="655">
        <v>100</v>
      </c>
      <c r="P335" s="655"/>
      <c r="Q335" s="655">
        <v>100</v>
      </c>
      <c r="R335" s="655"/>
      <c r="S335" s="656">
        <v>100</v>
      </c>
      <c r="T335" s="657" t="s">
        <v>1101</v>
      </c>
      <c r="U335" s="662"/>
      <c r="V335" s="663"/>
      <c r="W335" s="686"/>
      <c r="X335" s="386"/>
      <c r="Y335" s="386"/>
      <c r="Z335" s="386"/>
      <c r="AA335" s="386"/>
      <c r="AB335" s="386"/>
      <c r="AC335" s="386"/>
      <c r="AD335" s="386"/>
      <c r="AE335" s="386"/>
      <c r="AF335" s="386"/>
      <c r="AG335" s="386"/>
      <c r="AH335" s="386"/>
      <c r="AI335" s="386"/>
      <c r="AJ335" s="682"/>
      <c r="AK335" s="682"/>
      <c r="AL335" s="682"/>
      <c r="AM335" s="683"/>
      <c r="AO335" s="687"/>
      <c r="AP335" s="688"/>
      <c r="AQ335" s="688"/>
      <c r="AR335" s="688"/>
      <c r="AS335" s="688"/>
    </row>
    <row r="336" spans="1:45" s="681" customFormat="1" ht="35.25" customHeight="1" outlineLevel="3" thickTop="1" thickBot="1" x14ac:dyDescent="0.3">
      <c r="A336" s="386"/>
      <c r="B336" s="460" t="s">
        <v>990</v>
      </c>
      <c r="C336" s="637" t="s">
        <v>476</v>
      </c>
      <c r="D336" s="1005" t="s">
        <v>1509</v>
      </c>
      <c r="E336" s="1006"/>
      <c r="F336" s="1006"/>
      <c r="G336" s="1029"/>
      <c r="H336" s="1029"/>
      <c r="I336" s="1006"/>
      <c r="J336" s="1006"/>
      <c r="K336" s="1006"/>
      <c r="L336" s="1007"/>
      <c r="M336" s="602" t="s">
        <v>31</v>
      </c>
      <c r="N336" s="654">
        <v>0</v>
      </c>
      <c r="O336" s="655">
        <v>50</v>
      </c>
      <c r="P336" s="655">
        <v>15</v>
      </c>
      <c r="Q336" s="655">
        <v>15</v>
      </c>
      <c r="R336" s="655">
        <v>20</v>
      </c>
      <c r="S336" s="656">
        <v>100</v>
      </c>
      <c r="T336" s="657" t="s">
        <v>1101</v>
      </c>
      <c r="U336" s="662"/>
      <c r="V336" s="663"/>
      <c r="W336" s="686"/>
      <c r="X336" s="386"/>
      <c r="Y336" s="386"/>
      <c r="Z336" s="386"/>
      <c r="AA336" s="386"/>
      <c r="AB336" s="386"/>
      <c r="AC336" s="386"/>
      <c r="AD336" s="386"/>
      <c r="AE336" s="386"/>
      <c r="AF336" s="386"/>
      <c r="AG336" s="386"/>
      <c r="AH336" s="386"/>
      <c r="AI336" s="386"/>
      <c r="AJ336" s="682"/>
      <c r="AK336" s="682"/>
      <c r="AL336" s="682"/>
      <c r="AM336" s="683"/>
      <c r="AO336" s="687"/>
      <c r="AP336" s="688"/>
      <c r="AQ336" s="688"/>
      <c r="AR336" s="688"/>
      <c r="AS336" s="688"/>
    </row>
    <row r="337" spans="1:45" s="681" customFormat="1" ht="46.5" customHeight="1" outlineLevel="2" thickTop="1" thickBot="1" x14ac:dyDescent="0.3">
      <c r="A337" s="386"/>
      <c r="B337" s="923" t="s">
        <v>1162</v>
      </c>
      <c r="C337" s="858" t="s">
        <v>795</v>
      </c>
      <c r="D337" s="995" t="s">
        <v>143</v>
      </c>
      <c r="E337" s="997"/>
      <c r="F337" s="1056" t="s">
        <v>1007</v>
      </c>
      <c r="G337" s="894" t="s">
        <v>1320</v>
      </c>
      <c r="H337" s="895"/>
      <c r="I337" s="914" t="s">
        <v>1693</v>
      </c>
      <c r="J337" s="915"/>
      <c r="K337" s="915"/>
      <c r="L337" s="916"/>
      <c r="M337" s="603" t="s">
        <v>31</v>
      </c>
      <c r="N337" s="652">
        <v>98</v>
      </c>
      <c r="O337" s="653">
        <v>98</v>
      </c>
      <c r="P337" s="653">
        <v>98</v>
      </c>
      <c r="Q337" s="653">
        <v>99</v>
      </c>
      <c r="R337" s="653">
        <v>99</v>
      </c>
      <c r="S337" s="652">
        <v>99</v>
      </c>
      <c r="T337" s="752" t="s">
        <v>1101</v>
      </c>
      <c r="U337" s="664"/>
      <c r="V337" s="665"/>
      <c r="W337" s="684"/>
      <c r="X337" s="386"/>
      <c r="Y337" s="386"/>
      <c r="Z337" s="386"/>
      <c r="AA337" s="386"/>
      <c r="AB337" s="386"/>
      <c r="AC337" s="386"/>
      <c r="AD337" s="386"/>
      <c r="AE337" s="386"/>
      <c r="AF337" s="386"/>
      <c r="AG337" s="386"/>
      <c r="AH337" s="386"/>
      <c r="AI337" s="386"/>
      <c r="AJ337" s="386"/>
      <c r="AK337" s="386"/>
      <c r="AL337" s="386"/>
      <c r="AM337" s="685"/>
      <c r="AO337" s="682"/>
      <c r="AP337" s="682"/>
      <c r="AQ337" s="682"/>
      <c r="AR337" s="682"/>
      <c r="AS337" s="682"/>
    </row>
    <row r="338" spans="1:45" s="681" customFormat="1" ht="46.5" customHeight="1" outlineLevel="2" thickTop="1" thickBot="1" x14ac:dyDescent="0.3">
      <c r="A338" s="386"/>
      <c r="B338" s="954"/>
      <c r="C338" s="955"/>
      <c r="D338" s="962"/>
      <c r="E338" s="1003"/>
      <c r="F338" s="1057"/>
      <c r="G338" s="894" t="s">
        <v>1321</v>
      </c>
      <c r="H338" s="895"/>
      <c r="I338" s="914" t="s">
        <v>1835</v>
      </c>
      <c r="J338" s="915"/>
      <c r="K338" s="915"/>
      <c r="L338" s="916"/>
      <c r="M338" s="603" t="s">
        <v>31</v>
      </c>
      <c r="N338" s="652">
        <v>95</v>
      </c>
      <c r="O338" s="653">
        <v>96</v>
      </c>
      <c r="P338" s="653">
        <v>97</v>
      </c>
      <c r="Q338" s="653">
        <v>98</v>
      </c>
      <c r="R338" s="653">
        <v>98</v>
      </c>
      <c r="S338" s="652">
        <v>98</v>
      </c>
      <c r="T338" s="752" t="s">
        <v>1101</v>
      </c>
      <c r="U338" s="664"/>
      <c r="V338" s="665"/>
      <c r="W338" s="684"/>
      <c r="X338" s="386"/>
      <c r="Y338" s="386"/>
      <c r="Z338" s="386"/>
      <c r="AA338" s="386"/>
      <c r="AB338" s="386"/>
      <c r="AC338" s="386"/>
      <c r="AD338" s="386"/>
      <c r="AE338" s="386"/>
      <c r="AF338" s="386"/>
      <c r="AG338" s="386"/>
      <c r="AH338" s="386"/>
      <c r="AI338" s="386"/>
      <c r="AJ338" s="386"/>
      <c r="AK338" s="386"/>
      <c r="AL338" s="386"/>
      <c r="AM338" s="685"/>
      <c r="AO338" s="682"/>
      <c r="AP338" s="682"/>
      <c r="AQ338" s="682"/>
      <c r="AR338" s="682"/>
      <c r="AS338" s="682"/>
    </row>
    <row r="339" spans="1:45" s="681" customFormat="1" ht="46.5" customHeight="1" outlineLevel="2" thickTop="1" thickBot="1" x14ac:dyDescent="0.3">
      <c r="A339" s="386"/>
      <c r="B339" s="954"/>
      <c r="C339" s="955"/>
      <c r="D339" s="962"/>
      <c r="E339" s="1003"/>
      <c r="F339" s="1057"/>
      <c r="G339" s="894" t="s">
        <v>1322</v>
      </c>
      <c r="H339" s="895"/>
      <c r="I339" s="914" t="s">
        <v>1694</v>
      </c>
      <c r="J339" s="915"/>
      <c r="K339" s="915"/>
      <c r="L339" s="916"/>
      <c r="M339" s="603" t="s">
        <v>31</v>
      </c>
      <c r="N339" s="652">
        <v>25</v>
      </c>
      <c r="O339" s="653">
        <v>26</v>
      </c>
      <c r="P339" s="653">
        <v>27</v>
      </c>
      <c r="Q339" s="653">
        <v>28</v>
      </c>
      <c r="R339" s="653">
        <v>29</v>
      </c>
      <c r="S339" s="652">
        <v>29</v>
      </c>
      <c r="T339" s="752" t="s">
        <v>1101</v>
      </c>
      <c r="U339" s="664"/>
      <c r="V339" s="665"/>
      <c r="W339" s="684"/>
      <c r="X339" s="386"/>
      <c r="Y339" s="386"/>
      <c r="Z339" s="386"/>
      <c r="AA339" s="386"/>
      <c r="AB339" s="386"/>
      <c r="AC339" s="386"/>
      <c r="AD339" s="386"/>
      <c r="AE339" s="386"/>
      <c r="AF339" s="386"/>
      <c r="AG339" s="386"/>
      <c r="AH339" s="386"/>
      <c r="AI339" s="386"/>
      <c r="AJ339" s="386"/>
      <c r="AK339" s="386"/>
      <c r="AL339" s="386"/>
      <c r="AM339" s="685"/>
      <c r="AO339" s="682"/>
      <c r="AP339" s="682"/>
      <c r="AQ339" s="682"/>
      <c r="AR339" s="682"/>
      <c r="AS339" s="682"/>
    </row>
    <row r="340" spans="1:45" s="681" customFormat="1" ht="46.5" customHeight="1" outlineLevel="2" thickTop="1" thickBot="1" x14ac:dyDescent="0.3">
      <c r="A340" s="386"/>
      <c r="B340" s="954"/>
      <c r="C340" s="955"/>
      <c r="D340" s="962"/>
      <c r="E340" s="1003"/>
      <c r="F340" s="1057"/>
      <c r="G340" s="864" t="s">
        <v>1323</v>
      </c>
      <c r="H340" s="865"/>
      <c r="I340" s="914" t="s">
        <v>1695</v>
      </c>
      <c r="J340" s="915"/>
      <c r="K340" s="915"/>
      <c r="L340" s="916"/>
      <c r="M340" s="603" t="s">
        <v>31</v>
      </c>
      <c r="N340" s="652">
        <v>15</v>
      </c>
      <c r="O340" s="653">
        <v>16</v>
      </c>
      <c r="P340" s="653">
        <v>17</v>
      </c>
      <c r="Q340" s="653">
        <v>18</v>
      </c>
      <c r="R340" s="653">
        <v>19</v>
      </c>
      <c r="S340" s="652">
        <v>19</v>
      </c>
      <c r="T340" s="752" t="s">
        <v>1417</v>
      </c>
      <c r="U340" s="664"/>
      <c r="V340" s="665"/>
      <c r="W340" s="684"/>
      <c r="X340" s="386"/>
      <c r="Y340" s="386"/>
      <c r="Z340" s="386"/>
      <c r="AA340" s="386"/>
      <c r="AB340" s="386"/>
      <c r="AC340" s="386"/>
      <c r="AD340" s="386"/>
      <c r="AE340" s="386"/>
      <c r="AF340" s="386"/>
      <c r="AG340" s="386"/>
      <c r="AH340" s="386"/>
      <c r="AI340" s="386"/>
      <c r="AJ340" s="386"/>
      <c r="AK340" s="386"/>
      <c r="AL340" s="386"/>
      <c r="AM340" s="685"/>
      <c r="AO340" s="682"/>
      <c r="AP340" s="682"/>
      <c r="AQ340" s="682"/>
      <c r="AR340" s="682"/>
      <c r="AS340" s="682"/>
    </row>
    <row r="341" spans="1:45" s="681" customFormat="1" ht="66" customHeight="1" outlineLevel="2" thickTop="1" thickBot="1" x14ac:dyDescent="0.3">
      <c r="A341" s="386"/>
      <c r="B341" s="924"/>
      <c r="C341" s="859"/>
      <c r="D341" s="862"/>
      <c r="E341" s="998"/>
      <c r="F341" s="1058"/>
      <c r="G341" s="1042" t="s">
        <v>1959</v>
      </c>
      <c r="H341" s="1043"/>
      <c r="I341" s="1059" t="s">
        <v>1960</v>
      </c>
      <c r="J341" s="1060"/>
      <c r="K341" s="1060"/>
      <c r="L341" s="1061"/>
      <c r="M341" s="603" t="s">
        <v>31</v>
      </c>
      <c r="N341" s="652" t="s">
        <v>128</v>
      </c>
      <c r="O341" s="653">
        <v>1</v>
      </c>
      <c r="P341" s="653">
        <v>1</v>
      </c>
      <c r="Q341" s="653">
        <v>1</v>
      </c>
      <c r="R341" s="653">
        <v>1</v>
      </c>
      <c r="S341" s="652">
        <v>4</v>
      </c>
      <c r="T341" s="752" t="s">
        <v>1101</v>
      </c>
      <c r="U341" s="664"/>
      <c r="V341" s="665"/>
      <c r="W341" s="684"/>
      <c r="X341" s="386"/>
      <c r="Y341" s="386"/>
      <c r="Z341" s="386"/>
      <c r="AA341" s="386"/>
      <c r="AB341" s="386"/>
      <c r="AC341" s="386"/>
      <c r="AD341" s="386"/>
      <c r="AE341" s="386"/>
      <c r="AF341" s="386"/>
      <c r="AG341" s="386"/>
      <c r="AH341" s="386"/>
      <c r="AI341" s="386"/>
      <c r="AJ341" s="386"/>
      <c r="AK341" s="386"/>
      <c r="AL341" s="386"/>
      <c r="AM341" s="685"/>
      <c r="AO341" s="682"/>
      <c r="AP341" s="682"/>
      <c r="AQ341" s="682"/>
      <c r="AR341" s="682"/>
      <c r="AS341" s="682"/>
    </row>
    <row r="342" spans="1:45" s="681" customFormat="1" ht="35.25" customHeight="1" outlineLevel="3" thickTop="1" thickBot="1" x14ac:dyDescent="0.3">
      <c r="A342" s="386"/>
      <c r="B342" s="460" t="s">
        <v>990</v>
      </c>
      <c r="C342" s="637" t="s">
        <v>478</v>
      </c>
      <c r="D342" s="1005" t="s">
        <v>1387</v>
      </c>
      <c r="E342" s="1006"/>
      <c r="F342" s="1006"/>
      <c r="G342" s="1006"/>
      <c r="H342" s="1006"/>
      <c r="I342" s="1006"/>
      <c r="J342" s="1006"/>
      <c r="K342" s="1006"/>
      <c r="L342" s="1007"/>
      <c r="M342" s="602" t="s">
        <v>31</v>
      </c>
      <c r="N342" s="694">
        <v>78019</v>
      </c>
      <c r="O342" s="743">
        <v>2100</v>
      </c>
      <c r="P342" s="743">
        <v>2100</v>
      </c>
      <c r="Q342" s="743">
        <v>2100</v>
      </c>
      <c r="R342" s="743">
        <v>2100</v>
      </c>
      <c r="S342" s="744">
        <f>SUM(O342:R342)</f>
        <v>8400</v>
      </c>
      <c r="T342" s="715" t="s">
        <v>32</v>
      </c>
      <c r="U342" s="662"/>
      <c r="V342" s="663"/>
      <c r="W342" s="686"/>
      <c r="X342" s="386"/>
      <c r="Y342" s="386"/>
      <c r="Z342" s="386"/>
      <c r="AA342" s="386"/>
      <c r="AB342" s="386"/>
      <c r="AC342" s="386"/>
      <c r="AD342" s="386"/>
      <c r="AE342" s="386"/>
      <c r="AF342" s="386"/>
      <c r="AG342" s="386"/>
      <c r="AH342" s="386"/>
      <c r="AI342" s="386"/>
      <c r="AJ342" s="682"/>
      <c r="AK342" s="682"/>
      <c r="AL342" s="682"/>
      <c r="AM342" s="683"/>
      <c r="AO342" s="687"/>
      <c r="AP342" s="688"/>
      <c r="AQ342" s="688"/>
      <c r="AR342" s="688"/>
      <c r="AS342" s="688"/>
    </row>
    <row r="343" spans="1:45" s="681" customFormat="1" ht="35.25" customHeight="1" outlineLevel="3" thickTop="1" thickBot="1" x14ac:dyDescent="0.3">
      <c r="A343" s="386"/>
      <c r="B343" s="460" t="s">
        <v>990</v>
      </c>
      <c r="C343" s="637" t="s">
        <v>498</v>
      </c>
      <c r="D343" s="1005" t="s">
        <v>1388</v>
      </c>
      <c r="E343" s="1006"/>
      <c r="F343" s="1006"/>
      <c r="G343" s="1006"/>
      <c r="H343" s="1006"/>
      <c r="I343" s="1006"/>
      <c r="J343" s="1006"/>
      <c r="K343" s="1006"/>
      <c r="L343" s="1007"/>
      <c r="M343" s="602" t="s">
        <v>31</v>
      </c>
      <c r="N343" s="692">
        <v>75060</v>
      </c>
      <c r="O343" s="745">
        <v>2000</v>
      </c>
      <c r="P343" s="745">
        <v>2000</v>
      </c>
      <c r="Q343" s="745">
        <v>2000</v>
      </c>
      <c r="R343" s="745">
        <v>2000</v>
      </c>
      <c r="S343" s="744">
        <f>SUM(O343:R343)</f>
        <v>8000</v>
      </c>
      <c r="T343" s="715" t="s">
        <v>32</v>
      </c>
      <c r="U343" s="662"/>
      <c r="V343" s="663"/>
      <c r="W343" s="686" t="s">
        <v>899</v>
      </c>
      <c r="X343" s="386"/>
      <c r="Y343" s="386"/>
      <c r="Z343" s="386"/>
      <c r="AA343" s="386"/>
      <c r="AB343" s="386"/>
      <c r="AC343" s="386"/>
      <c r="AD343" s="386"/>
      <c r="AE343" s="386"/>
      <c r="AF343" s="386"/>
      <c r="AG343" s="386"/>
      <c r="AH343" s="386"/>
      <c r="AI343" s="386"/>
      <c r="AJ343" s="682"/>
      <c r="AK343" s="682"/>
      <c r="AL343" s="682"/>
      <c r="AM343" s="683"/>
      <c r="AO343" s="687"/>
      <c r="AP343" s="688"/>
      <c r="AQ343" s="688"/>
      <c r="AR343" s="688"/>
      <c r="AS343" s="688"/>
    </row>
    <row r="344" spans="1:45" s="681" customFormat="1" ht="35.25" customHeight="1" outlineLevel="3" thickTop="1" thickBot="1" x14ac:dyDescent="0.3">
      <c r="A344" s="386"/>
      <c r="B344" s="460" t="s">
        <v>990</v>
      </c>
      <c r="C344" s="637" t="s">
        <v>510</v>
      </c>
      <c r="D344" s="1053" t="s">
        <v>1389</v>
      </c>
      <c r="E344" s="1054"/>
      <c r="F344" s="1054"/>
      <c r="G344" s="1054"/>
      <c r="H344" s="1054"/>
      <c r="I344" s="1054"/>
      <c r="J344" s="1054"/>
      <c r="K344" s="1054"/>
      <c r="L344" s="1055"/>
      <c r="M344" s="602" t="s">
        <v>31</v>
      </c>
      <c r="N344" s="694">
        <v>23196</v>
      </c>
      <c r="O344" s="743">
        <v>1000</v>
      </c>
      <c r="P344" s="743">
        <v>1000</v>
      </c>
      <c r="Q344" s="743">
        <v>1000</v>
      </c>
      <c r="R344" s="743">
        <v>1000</v>
      </c>
      <c r="S344" s="744">
        <f>SUM(O344:R344)</f>
        <v>4000</v>
      </c>
      <c r="T344" s="715" t="s">
        <v>32</v>
      </c>
      <c r="U344" s="662"/>
      <c r="V344" s="663"/>
      <c r="W344" s="686"/>
      <c r="X344" s="386"/>
      <c r="Y344" s="386"/>
      <c r="Z344" s="386"/>
      <c r="AA344" s="386"/>
      <c r="AB344" s="386"/>
      <c r="AC344" s="386"/>
      <c r="AD344" s="386"/>
      <c r="AE344" s="386"/>
      <c r="AF344" s="386"/>
      <c r="AG344" s="386"/>
      <c r="AH344" s="386"/>
      <c r="AI344" s="386"/>
      <c r="AJ344" s="682"/>
      <c r="AK344" s="682"/>
      <c r="AL344" s="682"/>
      <c r="AM344" s="683"/>
      <c r="AO344" s="687"/>
      <c r="AP344" s="688"/>
      <c r="AQ344" s="688"/>
      <c r="AR344" s="688"/>
      <c r="AS344" s="688"/>
    </row>
    <row r="345" spans="1:45" s="681" customFormat="1" ht="35.25" customHeight="1" outlineLevel="3" thickTop="1" thickBot="1" x14ac:dyDescent="0.3">
      <c r="A345" s="386"/>
      <c r="B345" s="460" t="s">
        <v>990</v>
      </c>
      <c r="C345" s="637" t="s">
        <v>1535</v>
      </c>
      <c r="D345" s="1053" t="s">
        <v>1496</v>
      </c>
      <c r="E345" s="1054"/>
      <c r="F345" s="1054"/>
      <c r="G345" s="1054"/>
      <c r="H345" s="1054"/>
      <c r="I345" s="1054"/>
      <c r="J345" s="1054"/>
      <c r="K345" s="1054"/>
      <c r="L345" s="1055"/>
      <c r="M345" s="602" t="s">
        <v>31</v>
      </c>
      <c r="N345" s="694">
        <v>6</v>
      </c>
      <c r="O345" s="743">
        <v>6</v>
      </c>
      <c r="P345" s="743">
        <v>6</v>
      </c>
      <c r="Q345" s="743">
        <v>6</v>
      </c>
      <c r="R345" s="743">
        <v>6</v>
      </c>
      <c r="S345" s="744">
        <f>SUM(O345:R345)</f>
        <v>24</v>
      </c>
      <c r="T345" s="715" t="s">
        <v>32</v>
      </c>
      <c r="U345" s="662"/>
      <c r="V345" s="663"/>
      <c r="W345" s="686"/>
      <c r="X345" s="386"/>
      <c r="Y345" s="386"/>
      <c r="Z345" s="386"/>
      <c r="AA345" s="386"/>
      <c r="AB345" s="386"/>
      <c r="AC345" s="386"/>
      <c r="AD345" s="386"/>
      <c r="AE345" s="386"/>
      <c r="AF345" s="386"/>
      <c r="AG345" s="386"/>
      <c r="AH345" s="386"/>
      <c r="AI345" s="386"/>
      <c r="AJ345" s="682"/>
      <c r="AK345" s="682"/>
      <c r="AL345" s="682"/>
      <c r="AM345" s="683"/>
      <c r="AO345" s="687"/>
      <c r="AP345" s="688"/>
      <c r="AQ345" s="688"/>
      <c r="AR345" s="688"/>
      <c r="AS345" s="688"/>
    </row>
    <row r="346" spans="1:45" s="681" customFormat="1" ht="35.25" customHeight="1" outlineLevel="3" thickTop="1" thickBot="1" x14ac:dyDescent="0.3">
      <c r="A346" s="386"/>
      <c r="B346" s="460" t="s">
        <v>990</v>
      </c>
      <c r="C346" s="637" t="s">
        <v>512</v>
      </c>
      <c r="D346" s="1053" t="s">
        <v>1497</v>
      </c>
      <c r="E346" s="1054"/>
      <c r="F346" s="1054"/>
      <c r="G346" s="1054"/>
      <c r="H346" s="1054"/>
      <c r="I346" s="1054"/>
      <c r="J346" s="1054"/>
      <c r="K346" s="1054"/>
      <c r="L346" s="1055"/>
      <c r="M346" s="602" t="s">
        <v>31</v>
      </c>
      <c r="N346" s="694">
        <v>15</v>
      </c>
      <c r="O346" s="743">
        <v>1</v>
      </c>
      <c r="P346" s="743">
        <v>1</v>
      </c>
      <c r="Q346" s="743">
        <v>1</v>
      </c>
      <c r="R346" s="743">
        <v>1</v>
      </c>
      <c r="S346" s="744">
        <f>SUM(O346:R346)</f>
        <v>4</v>
      </c>
      <c r="T346" s="715" t="s">
        <v>32</v>
      </c>
      <c r="U346" s="662"/>
      <c r="V346" s="663"/>
      <c r="W346" s="686"/>
      <c r="X346" s="386"/>
      <c r="Y346" s="386"/>
      <c r="Z346" s="386"/>
      <c r="AA346" s="386"/>
      <c r="AB346" s="386"/>
      <c r="AC346" s="386"/>
      <c r="AD346" s="386"/>
      <c r="AE346" s="386"/>
      <c r="AF346" s="386"/>
      <c r="AG346" s="386"/>
      <c r="AH346" s="386"/>
      <c r="AI346" s="386"/>
      <c r="AJ346" s="682"/>
      <c r="AK346" s="682"/>
      <c r="AL346" s="682"/>
      <c r="AM346" s="683"/>
      <c r="AO346" s="687"/>
      <c r="AP346" s="688"/>
      <c r="AQ346" s="688"/>
      <c r="AR346" s="688"/>
      <c r="AS346" s="688"/>
    </row>
    <row r="347" spans="1:45" s="681" customFormat="1" ht="35.25" customHeight="1" outlineLevel="3" thickTop="1" thickBot="1" x14ac:dyDescent="0.3">
      <c r="A347" s="386"/>
      <c r="B347" s="460" t="s">
        <v>990</v>
      </c>
      <c r="C347" s="637" t="s">
        <v>514</v>
      </c>
      <c r="D347" s="1053" t="s">
        <v>1401</v>
      </c>
      <c r="E347" s="1054"/>
      <c r="F347" s="1054"/>
      <c r="G347" s="1054"/>
      <c r="H347" s="1054"/>
      <c r="I347" s="1054"/>
      <c r="J347" s="1054"/>
      <c r="K347" s="1054"/>
      <c r="L347" s="1055"/>
      <c r="M347" s="602" t="s">
        <v>31</v>
      </c>
      <c r="N347" s="694">
        <v>0</v>
      </c>
      <c r="O347" s="743">
        <v>33</v>
      </c>
      <c r="P347" s="743">
        <v>33</v>
      </c>
      <c r="Q347" s="743">
        <v>34</v>
      </c>
      <c r="R347" s="743" t="s">
        <v>1390</v>
      </c>
      <c r="S347" s="742">
        <v>100</v>
      </c>
      <c r="T347" s="715" t="s">
        <v>32</v>
      </c>
      <c r="U347" s="662"/>
      <c r="V347" s="663"/>
      <c r="W347" s="686"/>
      <c r="X347" s="386"/>
      <c r="Y347" s="386"/>
      <c r="Z347" s="386"/>
      <c r="AA347" s="386"/>
      <c r="AB347" s="386"/>
      <c r="AC347" s="386"/>
      <c r="AD347" s="386"/>
      <c r="AE347" s="386"/>
      <c r="AF347" s="386"/>
      <c r="AG347" s="386"/>
      <c r="AH347" s="386"/>
      <c r="AI347" s="386"/>
      <c r="AJ347" s="682"/>
      <c r="AK347" s="682"/>
      <c r="AL347" s="682"/>
      <c r="AM347" s="683"/>
      <c r="AO347" s="687"/>
      <c r="AP347" s="688"/>
      <c r="AQ347" s="688"/>
      <c r="AR347" s="688"/>
      <c r="AS347" s="688"/>
    </row>
    <row r="348" spans="1:45" s="681" customFormat="1" ht="60.75" customHeight="1" outlineLevel="2" thickTop="1" thickBot="1" x14ac:dyDescent="0.3">
      <c r="A348" s="386"/>
      <c r="B348" s="680" t="s">
        <v>1163</v>
      </c>
      <c r="C348" s="453" t="s">
        <v>794</v>
      </c>
      <c r="D348" s="862" t="s">
        <v>940</v>
      </c>
      <c r="E348" s="863"/>
      <c r="F348" s="689" t="s">
        <v>1007</v>
      </c>
      <c r="G348" s="938" t="s">
        <v>1324</v>
      </c>
      <c r="H348" s="939"/>
      <c r="I348" s="914" t="s">
        <v>1836</v>
      </c>
      <c r="J348" s="915"/>
      <c r="K348" s="915"/>
      <c r="L348" s="916"/>
      <c r="M348" s="603" t="s">
        <v>942</v>
      </c>
      <c r="N348" s="652">
        <v>90</v>
      </c>
      <c r="O348" s="653">
        <v>95</v>
      </c>
      <c r="P348" s="653">
        <v>95</v>
      </c>
      <c r="Q348" s="653">
        <v>95</v>
      </c>
      <c r="R348" s="653">
        <v>95</v>
      </c>
      <c r="S348" s="652">
        <v>95</v>
      </c>
      <c r="T348" s="752" t="s">
        <v>1101</v>
      </c>
      <c r="U348" s="664"/>
      <c r="V348" s="665"/>
      <c r="W348" s="684"/>
      <c r="X348" s="386"/>
      <c r="Y348" s="386"/>
      <c r="Z348" s="386"/>
      <c r="AA348" s="386"/>
      <c r="AB348" s="386"/>
      <c r="AC348" s="386"/>
      <c r="AD348" s="386"/>
      <c r="AE348" s="386"/>
      <c r="AF348" s="386"/>
      <c r="AG348" s="386"/>
      <c r="AH348" s="386"/>
      <c r="AI348" s="386"/>
      <c r="AJ348" s="386"/>
      <c r="AK348" s="386"/>
      <c r="AL348" s="386"/>
      <c r="AM348" s="685"/>
      <c r="AO348" s="682"/>
      <c r="AP348" s="682"/>
      <c r="AQ348" s="682"/>
      <c r="AR348" s="682"/>
      <c r="AS348" s="682"/>
    </row>
    <row r="349" spans="1:45" s="681" customFormat="1" ht="48.75" customHeight="1" outlineLevel="3" thickTop="1" thickBot="1" x14ac:dyDescent="0.3">
      <c r="A349" s="386"/>
      <c r="B349" s="460" t="s">
        <v>990</v>
      </c>
      <c r="C349" s="637" t="s">
        <v>516</v>
      </c>
      <c r="D349" s="1005" t="s">
        <v>1498</v>
      </c>
      <c r="E349" s="1006"/>
      <c r="F349" s="1006"/>
      <c r="G349" s="1006"/>
      <c r="H349" s="1006"/>
      <c r="I349" s="1006"/>
      <c r="J349" s="1006"/>
      <c r="K349" s="1006"/>
      <c r="L349" s="1007"/>
      <c r="M349" s="602" t="s">
        <v>942</v>
      </c>
      <c r="N349" s="654">
        <v>100</v>
      </c>
      <c r="O349" s="655">
        <v>100</v>
      </c>
      <c r="P349" s="655">
        <v>100</v>
      </c>
      <c r="Q349" s="655">
        <v>100</v>
      </c>
      <c r="R349" s="655">
        <v>100</v>
      </c>
      <c r="S349" s="656">
        <v>100</v>
      </c>
      <c r="T349" s="657" t="s">
        <v>1101</v>
      </c>
      <c r="U349" s="662"/>
      <c r="V349" s="663"/>
      <c r="W349" s="686"/>
      <c r="X349" s="386"/>
      <c r="Y349" s="386"/>
      <c r="Z349" s="386"/>
      <c r="AA349" s="386"/>
      <c r="AB349" s="386"/>
      <c r="AC349" s="386"/>
      <c r="AD349" s="386"/>
      <c r="AE349" s="386"/>
      <c r="AF349" s="386"/>
      <c r="AG349" s="386"/>
      <c r="AH349" s="386"/>
      <c r="AI349" s="386"/>
      <c r="AJ349" s="682"/>
      <c r="AK349" s="682"/>
      <c r="AL349" s="682"/>
      <c r="AM349" s="683"/>
      <c r="AO349" s="687"/>
      <c r="AP349" s="688"/>
      <c r="AQ349" s="688"/>
      <c r="AR349" s="688"/>
      <c r="AS349" s="688"/>
    </row>
    <row r="350" spans="1:45" s="681" customFormat="1" ht="41.25" customHeight="1" outlineLevel="3" thickTop="1" thickBot="1" x14ac:dyDescent="0.3">
      <c r="A350" s="386"/>
      <c r="B350" s="460" t="s">
        <v>990</v>
      </c>
      <c r="C350" s="637" t="s">
        <v>520</v>
      </c>
      <c r="D350" s="1005" t="s">
        <v>1968</v>
      </c>
      <c r="E350" s="1006"/>
      <c r="F350" s="1006"/>
      <c r="G350" s="1006"/>
      <c r="H350" s="1006"/>
      <c r="I350" s="1006"/>
      <c r="J350" s="1006"/>
      <c r="K350" s="1006"/>
      <c r="L350" s="1007"/>
      <c r="M350" s="602" t="s">
        <v>942</v>
      </c>
      <c r="N350" s="654" t="s">
        <v>128</v>
      </c>
      <c r="O350" s="655">
        <v>25</v>
      </c>
      <c r="P350" s="655">
        <v>25</v>
      </c>
      <c r="Q350" s="655">
        <v>25</v>
      </c>
      <c r="R350" s="655">
        <v>25</v>
      </c>
      <c r="S350" s="656">
        <f>SUM(O350:R350)</f>
        <v>100</v>
      </c>
      <c r="T350" s="657" t="s">
        <v>1101</v>
      </c>
      <c r="U350" s="662"/>
      <c r="V350" s="663"/>
      <c r="W350" s="686"/>
      <c r="X350" s="386"/>
      <c r="Y350" s="386"/>
      <c r="Z350" s="386"/>
      <c r="AA350" s="386"/>
      <c r="AB350" s="386"/>
      <c r="AC350" s="386"/>
      <c r="AD350" s="386"/>
      <c r="AE350" s="386"/>
      <c r="AF350" s="386"/>
      <c r="AG350" s="386"/>
      <c r="AH350" s="386"/>
      <c r="AI350" s="386"/>
      <c r="AJ350" s="682"/>
      <c r="AK350" s="682"/>
      <c r="AL350" s="682"/>
      <c r="AM350" s="683"/>
      <c r="AO350" s="687"/>
      <c r="AP350" s="688"/>
      <c r="AQ350" s="688"/>
      <c r="AR350" s="688"/>
      <c r="AS350" s="688"/>
    </row>
    <row r="351" spans="1:45" s="681" customFormat="1" ht="41.25" customHeight="1" outlineLevel="3" thickTop="1" thickBot="1" x14ac:dyDescent="0.3">
      <c r="A351" s="386"/>
      <c r="B351" s="460" t="s">
        <v>990</v>
      </c>
      <c r="C351" s="637" t="s">
        <v>523</v>
      </c>
      <c r="D351" s="1005" t="s">
        <v>1499</v>
      </c>
      <c r="E351" s="1006"/>
      <c r="F351" s="1006"/>
      <c r="G351" s="1006"/>
      <c r="H351" s="1006"/>
      <c r="I351" s="1006"/>
      <c r="J351" s="1006"/>
      <c r="K351" s="1006"/>
      <c r="L351" s="1007"/>
      <c r="M351" s="602" t="s">
        <v>942</v>
      </c>
      <c r="N351" s="654" t="s">
        <v>128</v>
      </c>
      <c r="O351" s="655">
        <v>25</v>
      </c>
      <c r="P351" s="655">
        <v>25</v>
      </c>
      <c r="Q351" s="655">
        <v>25</v>
      </c>
      <c r="R351" s="655">
        <v>25</v>
      </c>
      <c r="S351" s="656">
        <v>100</v>
      </c>
      <c r="T351" s="657" t="s">
        <v>1101</v>
      </c>
      <c r="U351" s="662"/>
      <c r="V351" s="663"/>
      <c r="W351" s="686"/>
      <c r="X351" s="386"/>
      <c r="Y351" s="386"/>
      <c r="Z351" s="386"/>
      <c r="AA351" s="386"/>
      <c r="AB351" s="386"/>
      <c r="AC351" s="386"/>
      <c r="AD351" s="386"/>
      <c r="AE351" s="386"/>
      <c r="AF351" s="386"/>
      <c r="AG351" s="386"/>
      <c r="AH351" s="386"/>
      <c r="AI351" s="386"/>
      <c r="AJ351" s="682"/>
      <c r="AK351" s="682"/>
      <c r="AL351" s="682"/>
      <c r="AM351" s="683"/>
      <c r="AO351" s="687"/>
      <c r="AP351" s="688"/>
      <c r="AQ351" s="688"/>
      <c r="AR351" s="688"/>
      <c r="AS351" s="688"/>
    </row>
    <row r="352" spans="1:45" s="681" customFormat="1" ht="39.75" customHeight="1" outlineLevel="3" thickTop="1" thickBot="1" x14ac:dyDescent="0.3">
      <c r="A352" s="386"/>
      <c r="B352" s="460" t="s">
        <v>990</v>
      </c>
      <c r="C352" s="637" t="s">
        <v>542</v>
      </c>
      <c r="D352" s="1005" t="s">
        <v>1981</v>
      </c>
      <c r="E352" s="1006"/>
      <c r="F352" s="1006"/>
      <c r="G352" s="1006"/>
      <c r="H352" s="1006"/>
      <c r="I352" s="1006"/>
      <c r="J352" s="1006"/>
      <c r="K352" s="1006"/>
      <c r="L352" s="1007"/>
      <c r="M352" s="602" t="s">
        <v>942</v>
      </c>
      <c r="N352" s="654" t="s">
        <v>128</v>
      </c>
      <c r="O352" s="655">
        <v>50</v>
      </c>
      <c r="P352" s="655">
        <v>50</v>
      </c>
      <c r="Q352" s="655">
        <v>50</v>
      </c>
      <c r="R352" s="655">
        <v>50</v>
      </c>
      <c r="S352" s="656">
        <v>100</v>
      </c>
      <c r="T352" s="657" t="s">
        <v>1211</v>
      </c>
      <c r="U352" s="662"/>
      <c r="V352" s="663"/>
      <c r="W352" s="686"/>
      <c r="X352" s="386"/>
      <c r="Y352" s="386"/>
      <c r="Z352" s="386"/>
      <c r="AA352" s="386"/>
      <c r="AB352" s="386"/>
      <c r="AC352" s="386"/>
      <c r="AD352" s="386"/>
      <c r="AE352" s="386"/>
      <c r="AF352" s="386"/>
      <c r="AG352" s="386"/>
      <c r="AH352" s="386"/>
      <c r="AI352" s="386"/>
      <c r="AJ352" s="682"/>
      <c r="AK352" s="682"/>
      <c r="AL352" s="682"/>
      <c r="AM352" s="683"/>
      <c r="AO352" s="687"/>
      <c r="AP352" s="688"/>
      <c r="AQ352" s="688"/>
      <c r="AR352" s="688"/>
      <c r="AS352" s="688"/>
    </row>
    <row r="353" spans="1:45" s="681" customFormat="1" ht="39.75" customHeight="1" outlineLevel="3" thickTop="1" thickBot="1" x14ac:dyDescent="0.3">
      <c r="A353" s="386"/>
      <c r="B353" s="460" t="s">
        <v>990</v>
      </c>
      <c r="C353" s="637" t="s">
        <v>534</v>
      </c>
      <c r="D353" s="1005" t="s">
        <v>1584</v>
      </c>
      <c r="E353" s="1006"/>
      <c r="F353" s="1006"/>
      <c r="G353" s="1006"/>
      <c r="H353" s="1006"/>
      <c r="I353" s="1006"/>
      <c r="J353" s="1006"/>
      <c r="K353" s="1006"/>
      <c r="L353" s="1007"/>
      <c r="M353" s="602" t="s">
        <v>942</v>
      </c>
      <c r="N353" s="654" t="s">
        <v>128</v>
      </c>
      <c r="O353" s="655">
        <v>25</v>
      </c>
      <c r="P353" s="655">
        <v>25</v>
      </c>
      <c r="Q353" s="655">
        <v>25</v>
      </c>
      <c r="R353" s="655">
        <v>25</v>
      </c>
      <c r="S353" s="656">
        <v>100</v>
      </c>
      <c r="T353" s="657" t="s">
        <v>1101</v>
      </c>
      <c r="U353" s="662"/>
      <c r="V353" s="663"/>
      <c r="W353" s="686"/>
      <c r="X353" s="386"/>
      <c r="Y353" s="386"/>
      <c r="Z353" s="386"/>
      <c r="AA353" s="386"/>
      <c r="AB353" s="386"/>
      <c r="AC353" s="386"/>
      <c r="AD353" s="386"/>
      <c r="AE353" s="386"/>
      <c r="AF353" s="386"/>
      <c r="AG353" s="386"/>
      <c r="AH353" s="386"/>
      <c r="AI353" s="386"/>
      <c r="AJ353" s="682"/>
      <c r="AK353" s="682"/>
      <c r="AL353" s="682"/>
      <c r="AM353" s="683"/>
      <c r="AO353" s="687"/>
      <c r="AP353" s="688"/>
      <c r="AQ353" s="688"/>
      <c r="AR353" s="688"/>
      <c r="AS353" s="688"/>
    </row>
    <row r="354" spans="1:45" s="681" customFormat="1" ht="35.25" customHeight="1" outlineLevel="3" thickTop="1" thickBot="1" x14ac:dyDescent="0.3">
      <c r="A354" s="386"/>
      <c r="B354" s="460" t="s">
        <v>990</v>
      </c>
      <c r="C354" s="637" t="s">
        <v>536</v>
      </c>
      <c r="D354" s="1005" t="s">
        <v>1982</v>
      </c>
      <c r="E354" s="1006"/>
      <c r="F354" s="1006"/>
      <c r="G354" s="1006"/>
      <c r="H354" s="1006"/>
      <c r="I354" s="1006"/>
      <c r="J354" s="1006"/>
      <c r="K354" s="1006"/>
      <c r="L354" s="1007"/>
      <c r="M354" s="602" t="s">
        <v>942</v>
      </c>
      <c r="N354" s="654" t="s">
        <v>128</v>
      </c>
      <c r="O354" s="655">
        <v>25</v>
      </c>
      <c r="P354" s="655">
        <v>25</v>
      </c>
      <c r="Q354" s="655">
        <v>25</v>
      </c>
      <c r="R354" s="655">
        <v>25</v>
      </c>
      <c r="S354" s="656">
        <v>100</v>
      </c>
      <c r="T354" s="657" t="s">
        <v>1101</v>
      </c>
      <c r="U354" s="662"/>
      <c r="V354" s="663"/>
      <c r="W354" s="686"/>
      <c r="X354" s="386"/>
      <c r="Y354" s="386"/>
      <c r="Z354" s="386"/>
      <c r="AA354" s="386"/>
      <c r="AB354" s="386"/>
      <c r="AC354" s="386"/>
      <c r="AD354" s="386"/>
      <c r="AE354" s="386"/>
      <c r="AF354" s="386"/>
      <c r="AG354" s="386"/>
      <c r="AH354" s="386"/>
      <c r="AI354" s="386"/>
      <c r="AJ354" s="682"/>
      <c r="AK354" s="682"/>
      <c r="AL354" s="682"/>
      <c r="AM354" s="683"/>
      <c r="AO354" s="687"/>
      <c r="AP354" s="688"/>
      <c r="AQ354" s="688"/>
      <c r="AR354" s="688"/>
      <c r="AS354" s="688"/>
    </row>
    <row r="355" spans="1:45" s="677" customFormat="1" ht="54" customHeight="1" outlineLevel="1" thickTop="1" thickBot="1" x14ac:dyDescent="0.3">
      <c r="A355" s="386"/>
      <c r="B355" s="678" t="s">
        <v>1164</v>
      </c>
      <c r="C355" s="622" t="s">
        <v>1176</v>
      </c>
      <c r="D355" s="913" t="s">
        <v>941</v>
      </c>
      <c r="E355" s="913"/>
      <c r="F355" s="913"/>
      <c r="G355" s="913"/>
      <c r="H355" s="913"/>
      <c r="I355" s="913"/>
      <c r="J355" s="913"/>
      <c r="K355" s="913"/>
      <c r="L355" s="913"/>
      <c r="M355" s="913"/>
      <c r="N355" s="649"/>
      <c r="O355" s="650"/>
      <c r="P355" s="650"/>
      <c r="Q355" s="650"/>
      <c r="R355" s="650"/>
      <c r="S355" s="658"/>
      <c r="T355" s="651"/>
      <c r="U355" s="660"/>
      <c r="V355" s="661"/>
      <c r="W355" s="676"/>
      <c r="X355" s="386"/>
      <c r="Y355" s="386"/>
      <c r="Z355" s="386"/>
      <c r="AA355" s="386"/>
      <c r="AB355" s="386"/>
      <c r="AC355" s="386"/>
      <c r="AD355" s="386"/>
      <c r="AE355" s="386"/>
      <c r="AF355" s="386"/>
      <c r="AG355" s="386"/>
      <c r="AH355" s="386"/>
      <c r="AI355" s="386"/>
      <c r="AJ355" s="386"/>
      <c r="AK355" s="386"/>
      <c r="AL355" s="386"/>
      <c r="AM355" s="386"/>
      <c r="AN355" s="386"/>
      <c r="AO355" s="386"/>
      <c r="AP355" s="386"/>
      <c r="AQ355" s="386"/>
      <c r="AR355" s="386"/>
    </row>
    <row r="356" spans="1:45" s="677" customFormat="1" ht="57.75" customHeight="1" outlineLevel="1" thickTop="1" thickBot="1" x14ac:dyDescent="0.3">
      <c r="A356" s="386"/>
      <c r="B356" s="678" t="s">
        <v>974</v>
      </c>
      <c r="C356" s="622" t="s">
        <v>1378</v>
      </c>
      <c r="D356" s="891" t="s">
        <v>1420</v>
      </c>
      <c r="E356" s="892"/>
      <c r="F356" s="892"/>
      <c r="G356" s="892"/>
      <c r="H356" s="892"/>
      <c r="I356" s="892"/>
      <c r="J356" s="646" t="s">
        <v>1257</v>
      </c>
      <c r="K356" s="638" t="s">
        <v>1008</v>
      </c>
      <c r="L356" s="736" t="s">
        <v>1955</v>
      </c>
      <c r="M356" s="627" t="s">
        <v>1421</v>
      </c>
      <c r="N356" s="649" t="s">
        <v>128</v>
      </c>
      <c r="O356" s="650">
        <v>25</v>
      </c>
      <c r="P356" s="650">
        <v>25</v>
      </c>
      <c r="Q356" s="650">
        <v>25</v>
      </c>
      <c r="R356" s="650">
        <v>25</v>
      </c>
      <c r="S356" s="649">
        <v>100</v>
      </c>
      <c r="T356" s="651" t="s">
        <v>1101</v>
      </c>
      <c r="U356" s="660"/>
      <c r="V356" s="661"/>
      <c r="W356" s="676"/>
      <c r="X356" s="386"/>
      <c r="Y356" s="386"/>
      <c r="Z356" s="386"/>
      <c r="AA356" s="386"/>
      <c r="AB356" s="386"/>
      <c r="AC356" s="386"/>
      <c r="AD356" s="386"/>
      <c r="AE356" s="386"/>
      <c r="AF356" s="386"/>
      <c r="AG356" s="386"/>
      <c r="AH356" s="386"/>
      <c r="AI356" s="386"/>
      <c r="AJ356" s="386"/>
      <c r="AK356" s="386"/>
      <c r="AL356" s="386"/>
      <c r="AM356" s="386"/>
      <c r="AN356" s="386"/>
      <c r="AO356" s="386"/>
      <c r="AP356" s="386"/>
      <c r="AQ356" s="386"/>
      <c r="AR356" s="386"/>
    </row>
    <row r="357" spans="1:45" s="681" customFormat="1" ht="78" customHeight="1" outlineLevel="2" thickTop="1" thickBot="1" x14ac:dyDescent="0.3">
      <c r="A357" s="386"/>
      <c r="B357" s="923" t="s">
        <v>1165</v>
      </c>
      <c r="C357" s="858" t="s">
        <v>793</v>
      </c>
      <c r="D357" s="995" t="s">
        <v>943</v>
      </c>
      <c r="E357" s="996"/>
      <c r="F357" s="940" t="s">
        <v>1007</v>
      </c>
      <c r="G357" s="738" t="s">
        <v>1961</v>
      </c>
      <c r="H357" s="739" t="s">
        <v>1536</v>
      </c>
      <c r="I357" s="914" t="s">
        <v>1696</v>
      </c>
      <c r="J357" s="915"/>
      <c r="K357" s="915"/>
      <c r="L357" s="916"/>
      <c r="M357" s="603" t="s">
        <v>31</v>
      </c>
      <c r="N357" s="652" t="s">
        <v>128</v>
      </c>
      <c r="O357" s="653">
        <v>15</v>
      </c>
      <c r="P357" s="653">
        <v>40</v>
      </c>
      <c r="Q357" s="653">
        <v>65</v>
      </c>
      <c r="R357" s="653">
        <v>100</v>
      </c>
      <c r="S357" s="652">
        <v>100</v>
      </c>
      <c r="T357" s="752" t="s">
        <v>1101</v>
      </c>
      <c r="U357" s="664"/>
      <c r="V357" s="665"/>
      <c r="W357" s="684"/>
      <c r="X357" s="386"/>
      <c r="Y357" s="386"/>
      <c r="Z357" s="386"/>
      <c r="AA357" s="386"/>
      <c r="AB357" s="386"/>
      <c r="AC357" s="386"/>
      <c r="AD357" s="386"/>
      <c r="AE357" s="386"/>
      <c r="AF357" s="386"/>
      <c r="AG357" s="386"/>
      <c r="AH357" s="386"/>
      <c r="AI357" s="386"/>
      <c r="AJ357" s="386"/>
      <c r="AK357" s="386"/>
      <c r="AL357" s="386"/>
      <c r="AM357" s="685"/>
      <c r="AO357" s="682"/>
      <c r="AP357" s="682"/>
      <c r="AQ357" s="682"/>
      <c r="AR357" s="682"/>
      <c r="AS357" s="682"/>
    </row>
    <row r="358" spans="1:45" s="681" customFormat="1" ht="45" customHeight="1" outlineLevel="2" thickTop="1" thickBot="1" x14ac:dyDescent="0.3">
      <c r="A358" s="386"/>
      <c r="B358" s="954"/>
      <c r="C358" s="955"/>
      <c r="D358" s="962"/>
      <c r="E358" s="963"/>
      <c r="F358" s="917"/>
      <c r="G358" s="894" t="s">
        <v>1325</v>
      </c>
      <c r="H358" s="895"/>
      <c r="I358" s="914" t="s">
        <v>1697</v>
      </c>
      <c r="J358" s="915"/>
      <c r="K358" s="915"/>
      <c r="L358" s="916"/>
      <c r="M358" s="603" t="s">
        <v>31</v>
      </c>
      <c r="N358" s="652">
        <v>31</v>
      </c>
      <c r="O358" s="653">
        <v>38</v>
      </c>
      <c r="P358" s="653">
        <v>53</v>
      </c>
      <c r="Q358" s="653">
        <v>78</v>
      </c>
      <c r="R358" s="653">
        <v>100</v>
      </c>
      <c r="S358" s="652">
        <v>100</v>
      </c>
      <c r="T358" s="752" t="s">
        <v>1101</v>
      </c>
      <c r="U358" s="664"/>
      <c r="V358" s="665"/>
      <c r="W358" s="684"/>
      <c r="X358" s="386"/>
      <c r="Y358" s="386"/>
      <c r="Z358" s="386"/>
      <c r="AA358" s="386"/>
      <c r="AB358" s="386"/>
      <c r="AC358" s="386"/>
      <c r="AD358" s="386"/>
      <c r="AE358" s="386"/>
      <c r="AF358" s="386"/>
      <c r="AG358" s="386"/>
      <c r="AH358" s="386"/>
      <c r="AI358" s="386"/>
      <c r="AJ358" s="386"/>
      <c r="AK358" s="386"/>
      <c r="AL358" s="386"/>
      <c r="AM358" s="685"/>
      <c r="AO358" s="682"/>
      <c r="AP358" s="682"/>
      <c r="AQ358" s="682"/>
      <c r="AR358" s="682"/>
      <c r="AS358" s="682"/>
    </row>
    <row r="359" spans="1:45" s="681" customFormat="1" ht="47.25" customHeight="1" outlineLevel="2" thickTop="1" thickBot="1" x14ac:dyDescent="0.3">
      <c r="A359" s="386"/>
      <c r="B359" s="954"/>
      <c r="C359" s="955"/>
      <c r="D359" s="962"/>
      <c r="E359" s="963"/>
      <c r="F359" s="917"/>
      <c r="G359" s="894" t="s">
        <v>1969</v>
      </c>
      <c r="H359" s="895"/>
      <c r="I359" s="914" t="s">
        <v>1698</v>
      </c>
      <c r="J359" s="915"/>
      <c r="K359" s="915"/>
      <c r="L359" s="916"/>
      <c r="M359" s="603" t="s">
        <v>31</v>
      </c>
      <c r="N359" s="652">
        <v>37</v>
      </c>
      <c r="O359" s="653">
        <v>45</v>
      </c>
      <c r="P359" s="653">
        <v>55</v>
      </c>
      <c r="Q359" s="653">
        <v>75</v>
      </c>
      <c r="R359" s="653">
        <v>100</v>
      </c>
      <c r="S359" s="652">
        <v>100</v>
      </c>
      <c r="T359" s="752" t="s">
        <v>1101</v>
      </c>
      <c r="U359" s="664"/>
      <c r="V359" s="665"/>
      <c r="W359" s="684"/>
      <c r="X359" s="386"/>
      <c r="Y359" s="386"/>
      <c r="Z359" s="386"/>
      <c r="AA359" s="386"/>
      <c r="AB359" s="386"/>
      <c r="AC359" s="386"/>
      <c r="AD359" s="386"/>
      <c r="AE359" s="386"/>
      <c r="AF359" s="386"/>
      <c r="AG359" s="386"/>
      <c r="AH359" s="386"/>
      <c r="AI359" s="386"/>
      <c r="AJ359" s="386"/>
      <c r="AK359" s="386"/>
      <c r="AL359" s="386"/>
      <c r="AM359" s="685"/>
      <c r="AO359" s="682"/>
      <c r="AP359" s="682"/>
      <c r="AQ359" s="682"/>
      <c r="AR359" s="682"/>
      <c r="AS359" s="682"/>
    </row>
    <row r="360" spans="1:45" s="681" customFormat="1" ht="47.25" customHeight="1" outlineLevel="2" thickTop="1" thickBot="1" x14ac:dyDescent="0.3">
      <c r="A360" s="386"/>
      <c r="B360" s="954"/>
      <c r="C360" s="955"/>
      <c r="D360" s="962"/>
      <c r="E360" s="963"/>
      <c r="F360" s="917"/>
      <c r="G360" s="894" t="s">
        <v>1326</v>
      </c>
      <c r="H360" s="895"/>
      <c r="I360" s="914" t="s">
        <v>1102</v>
      </c>
      <c r="J360" s="915"/>
      <c r="K360" s="915"/>
      <c r="L360" s="916"/>
      <c r="M360" s="603" t="s">
        <v>31</v>
      </c>
      <c r="N360" s="652">
        <v>15</v>
      </c>
      <c r="O360" s="653">
        <v>23</v>
      </c>
      <c r="P360" s="653">
        <v>43</v>
      </c>
      <c r="Q360" s="653">
        <v>70</v>
      </c>
      <c r="R360" s="653">
        <v>100</v>
      </c>
      <c r="S360" s="652">
        <v>100</v>
      </c>
      <c r="T360" s="752" t="s">
        <v>1101</v>
      </c>
      <c r="U360" s="664"/>
      <c r="V360" s="665"/>
      <c r="W360" s="684"/>
      <c r="X360" s="386"/>
      <c r="Y360" s="386"/>
      <c r="Z360" s="386"/>
      <c r="AA360" s="386"/>
      <c r="AB360" s="386"/>
      <c r="AC360" s="386"/>
      <c r="AD360" s="386"/>
      <c r="AE360" s="386"/>
      <c r="AF360" s="386"/>
      <c r="AG360" s="386"/>
      <c r="AH360" s="386"/>
      <c r="AI360" s="386"/>
      <c r="AJ360" s="386"/>
      <c r="AK360" s="386"/>
      <c r="AL360" s="386"/>
      <c r="AM360" s="685"/>
      <c r="AO360" s="682"/>
      <c r="AP360" s="682"/>
      <c r="AQ360" s="682"/>
      <c r="AR360" s="682"/>
      <c r="AS360" s="682"/>
    </row>
    <row r="361" spans="1:45" s="681" customFormat="1" ht="47.25" customHeight="1" outlineLevel="2" thickTop="1" thickBot="1" x14ac:dyDescent="0.3">
      <c r="A361" s="386"/>
      <c r="B361" s="924"/>
      <c r="C361" s="859"/>
      <c r="D361" s="862"/>
      <c r="E361" s="863"/>
      <c r="F361" s="918"/>
      <c r="G361" s="864" t="s">
        <v>1327</v>
      </c>
      <c r="H361" s="865"/>
      <c r="I361" s="914" t="s">
        <v>1699</v>
      </c>
      <c r="J361" s="915"/>
      <c r="K361" s="915"/>
      <c r="L361" s="916"/>
      <c r="M361" s="603" t="s">
        <v>31</v>
      </c>
      <c r="N361" s="652">
        <v>93</v>
      </c>
      <c r="O361" s="653">
        <v>100</v>
      </c>
      <c r="P361" s="653">
        <v>100</v>
      </c>
      <c r="Q361" s="653">
        <v>100</v>
      </c>
      <c r="R361" s="653">
        <v>100</v>
      </c>
      <c r="S361" s="652">
        <v>100</v>
      </c>
      <c r="T361" s="752" t="s">
        <v>1101</v>
      </c>
      <c r="U361" s="664"/>
      <c r="V361" s="665"/>
      <c r="W361" s="684"/>
      <c r="X361" s="386"/>
      <c r="Y361" s="386"/>
      <c r="Z361" s="386"/>
      <c r="AA361" s="386"/>
      <c r="AB361" s="386"/>
      <c r="AC361" s="386"/>
      <c r="AD361" s="386"/>
      <c r="AE361" s="386"/>
      <c r="AF361" s="386"/>
      <c r="AG361" s="386"/>
      <c r="AH361" s="386"/>
      <c r="AI361" s="386"/>
      <c r="AJ361" s="386"/>
      <c r="AK361" s="386"/>
      <c r="AL361" s="386"/>
      <c r="AM361" s="685"/>
      <c r="AO361" s="682"/>
      <c r="AP361" s="682"/>
      <c r="AQ361" s="682"/>
      <c r="AR361" s="682"/>
      <c r="AS361" s="682"/>
    </row>
    <row r="362" spans="1:45" s="681" customFormat="1" ht="35.25" customHeight="1" outlineLevel="3" thickTop="1" thickBot="1" x14ac:dyDescent="0.3">
      <c r="A362" s="386"/>
      <c r="B362" s="460" t="s">
        <v>990</v>
      </c>
      <c r="C362" s="637" t="s">
        <v>538</v>
      </c>
      <c r="D362" s="933" t="s">
        <v>1500</v>
      </c>
      <c r="E362" s="934"/>
      <c r="F362" s="934"/>
      <c r="G362" s="934"/>
      <c r="H362" s="934"/>
      <c r="I362" s="934"/>
      <c r="J362" s="934"/>
      <c r="K362" s="934"/>
      <c r="L362" s="935"/>
      <c r="M362" s="602" t="s">
        <v>31</v>
      </c>
      <c r="N362" s="654" t="s">
        <v>128</v>
      </c>
      <c r="O362" s="655">
        <v>20</v>
      </c>
      <c r="P362" s="655">
        <v>30</v>
      </c>
      <c r="Q362" s="655">
        <v>40</v>
      </c>
      <c r="R362" s="655">
        <v>50</v>
      </c>
      <c r="S362" s="656">
        <v>50</v>
      </c>
      <c r="T362" s="657" t="s">
        <v>32</v>
      </c>
      <c r="U362" s="662"/>
      <c r="V362" s="663"/>
      <c r="W362" s="686"/>
      <c r="X362" s="386"/>
      <c r="Y362" s="386"/>
      <c r="Z362" s="386"/>
      <c r="AA362" s="386"/>
      <c r="AB362" s="386"/>
      <c r="AC362" s="386"/>
      <c r="AD362" s="386"/>
      <c r="AE362" s="386"/>
      <c r="AF362" s="386"/>
      <c r="AG362" s="386"/>
      <c r="AH362" s="386"/>
      <c r="AI362" s="386"/>
      <c r="AJ362" s="682"/>
      <c r="AK362" s="682"/>
      <c r="AL362" s="682"/>
      <c r="AM362" s="683"/>
      <c r="AO362" s="687"/>
      <c r="AP362" s="688"/>
      <c r="AQ362" s="688"/>
      <c r="AR362" s="688"/>
      <c r="AS362" s="688"/>
    </row>
    <row r="363" spans="1:45" s="681" customFormat="1" ht="35.25" customHeight="1" outlineLevel="3" thickTop="1" thickBot="1" x14ac:dyDescent="0.3">
      <c r="A363" s="386"/>
      <c r="B363" s="460" t="s">
        <v>990</v>
      </c>
      <c r="C363" s="637" t="s">
        <v>544</v>
      </c>
      <c r="D363" s="933" t="s">
        <v>1588</v>
      </c>
      <c r="E363" s="934"/>
      <c r="F363" s="934"/>
      <c r="G363" s="934"/>
      <c r="H363" s="934"/>
      <c r="I363" s="934"/>
      <c r="J363" s="934"/>
      <c r="K363" s="934"/>
      <c r="L363" s="935"/>
      <c r="M363" s="602" t="s">
        <v>31</v>
      </c>
      <c r="N363" s="654">
        <v>10</v>
      </c>
      <c r="O363" s="655">
        <v>12</v>
      </c>
      <c r="P363" s="655">
        <v>14</v>
      </c>
      <c r="Q363" s="655">
        <v>16</v>
      </c>
      <c r="R363" s="655">
        <v>18</v>
      </c>
      <c r="S363" s="656">
        <v>18</v>
      </c>
      <c r="T363" s="657" t="s">
        <v>32</v>
      </c>
      <c r="U363" s="662"/>
      <c r="V363" s="663"/>
      <c r="W363" s="686"/>
      <c r="X363" s="386"/>
      <c r="Y363" s="386"/>
      <c r="Z363" s="386"/>
      <c r="AA363" s="386"/>
      <c r="AB363" s="386"/>
      <c r="AC363" s="386"/>
      <c r="AD363" s="386"/>
      <c r="AE363" s="386"/>
      <c r="AF363" s="386"/>
      <c r="AG363" s="386"/>
      <c r="AH363" s="386"/>
      <c r="AI363" s="386"/>
      <c r="AJ363" s="682"/>
      <c r="AK363" s="682"/>
      <c r="AL363" s="682"/>
      <c r="AM363" s="683"/>
      <c r="AO363" s="687"/>
      <c r="AP363" s="688"/>
      <c r="AQ363" s="688"/>
      <c r="AR363" s="688"/>
      <c r="AS363" s="688"/>
    </row>
    <row r="364" spans="1:45" s="681" customFormat="1" ht="35.25" customHeight="1" outlineLevel="3" thickTop="1" thickBot="1" x14ac:dyDescent="0.3">
      <c r="A364" s="386"/>
      <c r="B364" s="460" t="s">
        <v>990</v>
      </c>
      <c r="C364" s="637" t="s">
        <v>565</v>
      </c>
      <c r="D364" s="1005" t="s">
        <v>1589</v>
      </c>
      <c r="E364" s="1006"/>
      <c r="F364" s="1006"/>
      <c r="G364" s="1006"/>
      <c r="H364" s="1006"/>
      <c r="I364" s="1006"/>
      <c r="J364" s="1006"/>
      <c r="K364" s="1006"/>
      <c r="L364" s="1007"/>
      <c r="M364" s="602" t="s">
        <v>31</v>
      </c>
      <c r="N364" s="654">
        <v>10</v>
      </c>
      <c r="O364" s="655">
        <v>20</v>
      </c>
      <c r="P364" s="655">
        <v>30</v>
      </c>
      <c r="Q364" s="655">
        <v>50</v>
      </c>
      <c r="R364" s="655">
        <v>60</v>
      </c>
      <c r="S364" s="656">
        <v>60</v>
      </c>
      <c r="T364" s="657" t="s">
        <v>1101</v>
      </c>
      <c r="U364" s="662"/>
      <c r="V364" s="663"/>
      <c r="W364" s="686"/>
      <c r="X364" s="386"/>
      <c r="Y364" s="386"/>
      <c r="Z364" s="386"/>
      <c r="AA364" s="386"/>
      <c r="AB364" s="386"/>
      <c r="AC364" s="386"/>
      <c r="AD364" s="386"/>
      <c r="AE364" s="386"/>
      <c r="AF364" s="386"/>
      <c r="AG364" s="386"/>
      <c r="AH364" s="386"/>
      <c r="AI364" s="386"/>
      <c r="AJ364" s="682"/>
      <c r="AK364" s="682"/>
      <c r="AL364" s="682"/>
      <c r="AM364" s="683"/>
      <c r="AO364" s="687"/>
      <c r="AP364" s="688"/>
      <c r="AQ364" s="688"/>
      <c r="AR364" s="688"/>
      <c r="AS364" s="688"/>
    </row>
    <row r="365" spans="1:45" s="681" customFormat="1" ht="35.25" customHeight="1" outlineLevel="3" thickTop="1" thickBot="1" x14ac:dyDescent="0.3">
      <c r="A365" s="386"/>
      <c r="B365" s="460" t="s">
        <v>990</v>
      </c>
      <c r="C365" s="637" t="s">
        <v>593</v>
      </c>
      <c r="D365" s="933" t="s">
        <v>1590</v>
      </c>
      <c r="E365" s="934"/>
      <c r="F365" s="934"/>
      <c r="G365" s="934"/>
      <c r="H365" s="934"/>
      <c r="I365" s="934"/>
      <c r="J365" s="934"/>
      <c r="K365" s="934"/>
      <c r="L365" s="935"/>
      <c r="M365" s="602" t="s">
        <v>31</v>
      </c>
      <c r="N365" s="654">
        <v>10</v>
      </c>
      <c r="O365" s="655">
        <v>15</v>
      </c>
      <c r="P365" s="655">
        <v>20</v>
      </c>
      <c r="Q365" s="655">
        <v>25</v>
      </c>
      <c r="R365" s="655">
        <v>30</v>
      </c>
      <c r="S365" s="656">
        <v>30</v>
      </c>
      <c r="T365" s="657" t="s">
        <v>32</v>
      </c>
      <c r="U365" s="662"/>
      <c r="V365" s="663"/>
      <c r="W365" s="686"/>
      <c r="X365" s="386"/>
      <c r="Y365" s="386"/>
      <c r="Z365" s="386"/>
      <c r="AA365" s="386"/>
      <c r="AB365" s="386"/>
      <c r="AC365" s="386"/>
      <c r="AD365" s="386"/>
      <c r="AE365" s="386"/>
      <c r="AF365" s="386"/>
      <c r="AG365" s="386"/>
      <c r="AH365" s="386"/>
      <c r="AI365" s="386"/>
      <c r="AJ365" s="682"/>
      <c r="AK365" s="682"/>
      <c r="AL365" s="682"/>
      <c r="AM365" s="683"/>
      <c r="AO365" s="687"/>
      <c r="AP365" s="688"/>
      <c r="AQ365" s="688"/>
      <c r="AR365" s="688"/>
      <c r="AS365" s="688"/>
    </row>
    <row r="366" spans="1:45" s="681" customFormat="1" ht="35.25" customHeight="1" outlineLevel="3" thickTop="1" thickBot="1" x14ac:dyDescent="0.3">
      <c r="A366" s="386"/>
      <c r="B366" s="460" t="s">
        <v>990</v>
      </c>
      <c r="C366" s="637" t="s">
        <v>569</v>
      </c>
      <c r="D366" s="933" t="s">
        <v>1633</v>
      </c>
      <c r="E366" s="934"/>
      <c r="F366" s="934"/>
      <c r="G366" s="1004"/>
      <c r="H366" s="1004"/>
      <c r="I366" s="934"/>
      <c r="J366" s="934"/>
      <c r="K366" s="934"/>
      <c r="L366" s="935"/>
      <c r="M366" s="602" t="s">
        <v>31</v>
      </c>
      <c r="N366" s="654">
        <v>5</v>
      </c>
      <c r="O366" s="655">
        <v>10</v>
      </c>
      <c r="P366" s="655">
        <v>15</v>
      </c>
      <c r="Q366" s="655">
        <v>20</v>
      </c>
      <c r="R366" s="655">
        <v>25</v>
      </c>
      <c r="S366" s="656">
        <v>25</v>
      </c>
      <c r="T366" s="657" t="s">
        <v>32</v>
      </c>
      <c r="U366" s="662"/>
      <c r="V366" s="663"/>
      <c r="W366" s="686"/>
      <c r="X366" s="386"/>
      <c r="Y366" s="386"/>
      <c r="Z366" s="386"/>
      <c r="AA366" s="386"/>
      <c r="AB366" s="386"/>
      <c r="AC366" s="386"/>
      <c r="AD366" s="386"/>
      <c r="AE366" s="386"/>
      <c r="AF366" s="386"/>
      <c r="AG366" s="386"/>
      <c r="AH366" s="386"/>
      <c r="AI366" s="386"/>
      <c r="AJ366" s="682"/>
      <c r="AK366" s="682"/>
      <c r="AL366" s="682"/>
      <c r="AM366" s="683"/>
      <c r="AO366" s="687"/>
      <c r="AP366" s="688"/>
      <c r="AQ366" s="688"/>
      <c r="AR366" s="688"/>
      <c r="AS366" s="688"/>
    </row>
    <row r="367" spans="1:45" s="681" customFormat="1" ht="42.75" customHeight="1" outlineLevel="2" thickTop="1" thickBot="1" x14ac:dyDescent="0.3">
      <c r="A367" s="386"/>
      <c r="B367" s="923" t="s">
        <v>1166</v>
      </c>
      <c r="C367" s="858" t="s">
        <v>800</v>
      </c>
      <c r="D367" s="962" t="s">
        <v>944</v>
      </c>
      <c r="E367" s="963"/>
      <c r="F367" s="917" t="s">
        <v>1007</v>
      </c>
      <c r="G367" s="894" t="s">
        <v>1328</v>
      </c>
      <c r="H367" s="895"/>
      <c r="I367" s="914" t="s">
        <v>1700</v>
      </c>
      <c r="J367" s="915"/>
      <c r="K367" s="915"/>
      <c r="L367" s="916"/>
      <c r="M367" s="603" t="s">
        <v>31</v>
      </c>
      <c r="N367" s="652">
        <v>50</v>
      </c>
      <c r="O367" s="653">
        <v>65</v>
      </c>
      <c r="P367" s="653">
        <v>75</v>
      </c>
      <c r="Q367" s="653">
        <v>90</v>
      </c>
      <c r="R367" s="653">
        <v>100</v>
      </c>
      <c r="S367" s="652">
        <v>100</v>
      </c>
      <c r="T367" s="752" t="s">
        <v>1101</v>
      </c>
      <c r="U367" s="664"/>
      <c r="V367" s="665"/>
      <c r="W367" s="684"/>
      <c r="X367" s="386"/>
      <c r="Y367" s="386"/>
      <c r="Z367" s="386"/>
      <c r="AA367" s="386"/>
      <c r="AB367" s="386"/>
      <c r="AC367" s="386"/>
      <c r="AD367" s="386"/>
      <c r="AE367" s="386"/>
      <c r="AF367" s="386"/>
      <c r="AG367" s="386"/>
      <c r="AH367" s="386"/>
      <c r="AI367" s="386"/>
      <c r="AJ367" s="386"/>
      <c r="AK367" s="386"/>
      <c r="AL367" s="386"/>
      <c r="AM367" s="685"/>
      <c r="AO367" s="682"/>
      <c r="AP367" s="682"/>
      <c r="AQ367" s="682"/>
      <c r="AR367" s="682"/>
      <c r="AS367" s="682"/>
    </row>
    <row r="368" spans="1:45" s="681" customFormat="1" ht="69" customHeight="1" outlineLevel="2" thickTop="1" thickBot="1" x14ac:dyDescent="0.3">
      <c r="A368" s="386"/>
      <c r="B368" s="954"/>
      <c r="C368" s="955"/>
      <c r="D368" s="962"/>
      <c r="E368" s="963"/>
      <c r="F368" s="917"/>
      <c r="G368" s="864" t="s">
        <v>1329</v>
      </c>
      <c r="H368" s="865"/>
      <c r="I368" s="914" t="s">
        <v>1701</v>
      </c>
      <c r="J368" s="915"/>
      <c r="K368" s="915"/>
      <c r="L368" s="916"/>
      <c r="M368" s="603" t="s">
        <v>31</v>
      </c>
      <c r="N368" s="652">
        <v>50</v>
      </c>
      <c r="O368" s="653">
        <v>15</v>
      </c>
      <c r="P368" s="653">
        <v>10</v>
      </c>
      <c r="Q368" s="653">
        <v>15</v>
      </c>
      <c r="R368" s="653">
        <v>10</v>
      </c>
      <c r="S368" s="652">
        <v>100</v>
      </c>
      <c r="T368" s="752" t="s">
        <v>1101</v>
      </c>
      <c r="U368" s="664"/>
      <c r="V368" s="665"/>
      <c r="W368" s="684"/>
      <c r="X368" s="386"/>
      <c r="Y368" s="386"/>
      <c r="Z368" s="386"/>
      <c r="AA368" s="386"/>
      <c r="AB368" s="386"/>
      <c r="AC368" s="386"/>
      <c r="AD368" s="386"/>
      <c r="AE368" s="386"/>
      <c r="AF368" s="386"/>
      <c r="AG368" s="386"/>
      <c r="AH368" s="386"/>
      <c r="AI368" s="386"/>
      <c r="AJ368" s="386"/>
      <c r="AK368" s="386"/>
      <c r="AL368" s="386"/>
      <c r="AM368" s="685"/>
      <c r="AO368" s="682"/>
      <c r="AP368" s="682"/>
      <c r="AQ368" s="682"/>
      <c r="AR368" s="682"/>
      <c r="AS368" s="682"/>
    </row>
    <row r="369" spans="1:45" s="681" customFormat="1" ht="56.25" customHeight="1" outlineLevel="2" thickTop="1" thickBot="1" x14ac:dyDescent="0.3">
      <c r="A369" s="386"/>
      <c r="B369" s="954"/>
      <c r="C369" s="955"/>
      <c r="D369" s="962"/>
      <c r="E369" s="963"/>
      <c r="F369" s="917"/>
      <c r="G369" s="938" t="s">
        <v>1330</v>
      </c>
      <c r="H369" s="939"/>
      <c r="I369" s="914" t="s">
        <v>1702</v>
      </c>
      <c r="J369" s="915"/>
      <c r="K369" s="915"/>
      <c r="L369" s="916"/>
      <c r="M369" s="603" t="s">
        <v>31</v>
      </c>
      <c r="N369" s="652">
        <v>100</v>
      </c>
      <c r="O369" s="653">
        <v>100</v>
      </c>
      <c r="P369" s="653">
        <v>100</v>
      </c>
      <c r="Q369" s="653">
        <v>100</v>
      </c>
      <c r="R369" s="653">
        <v>100</v>
      </c>
      <c r="S369" s="652">
        <v>100</v>
      </c>
      <c r="T369" s="752" t="s">
        <v>1101</v>
      </c>
      <c r="U369" s="664"/>
      <c r="V369" s="665"/>
      <c r="W369" s="684"/>
      <c r="X369" s="386"/>
      <c r="Y369" s="386"/>
      <c r="Z369" s="386"/>
      <c r="AA369" s="386"/>
      <c r="AB369" s="386"/>
      <c r="AC369" s="386"/>
      <c r="AD369" s="386"/>
      <c r="AE369" s="386"/>
      <c r="AF369" s="386"/>
      <c r="AG369" s="386"/>
      <c r="AH369" s="386"/>
      <c r="AI369" s="386"/>
      <c r="AJ369" s="386"/>
      <c r="AK369" s="386"/>
      <c r="AL369" s="386"/>
      <c r="AM369" s="685"/>
      <c r="AO369" s="682"/>
      <c r="AP369" s="682"/>
      <c r="AQ369" s="682"/>
      <c r="AR369" s="682"/>
      <c r="AS369" s="682"/>
    </row>
    <row r="370" spans="1:45" s="681" customFormat="1" ht="64.5" customHeight="1" outlineLevel="2" thickTop="1" thickBot="1" x14ac:dyDescent="0.3">
      <c r="A370" s="386"/>
      <c r="B370" s="924"/>
      <c r="C370" s="859"/>
      <c r="D370" s="862"/>
      <c r="E370" s="863"/>
      <c r="F370" s="918"/>
      <c r="G370" s="944" t="s">
        <v>1331</v>
      </c>
      <c r="H370" s="945"/>
      <c r="I370" s="866" t="s">
        <v>1703</v>
      </c>
      <c r="J370" s="867"/>
      <c r="K370" s="867"/>
      <c r="L370" s="868"/>
      <c r="M370" s="603" t="s">
        <v>31</v>
      </c>
      <c r="N370" s="652">
        <v>50</v>
      </c>
      <c r="O370" s="653">
        <v>60</v>
      </c>
      <c r="P370" s="653">
        <v>70</v>
      </c>
      <c r="Q370" s="653">
        <v>85</v>
      </c>
      <c r="R370" s="653">
        <v>100</v>
      </c>
      <c r="S370" s="652">
        <v>100</v>
      </c>
      <c r="T370" s="752" t="s">
        <v>1101</v>
      </c>
      <c r="U370" s="664"/>
      <c r="V370" s="665"/>
      <c r="W370" s="684"/>
      <c r="X370" s="386"/>
      <c r="Y370" s="386"/>
      <c r="Z370" s="386"/>
      <c r="AA370" s="386"/>
      <c r="AB370" s="386"/>
      <c r="AC370" s="386"/>
      <c r="AD370" s="386"/>
      <c r="AE370" s="386"/>
      <c r="AF370" s="386"/>
      <c r="AG370" s="386"/>
      <c r="AH370" s="386"/>
      <c r="AI370" s="386"/>
      <c r="AJ370" s="386"/>
      <c r="AK370" s="386"/>
      <c r="AL370" s="386"/>
      <c r="AM370" s="685"/>
      <c r="AO370" s="682"/>
      <c r="AP370" s="682"/>
      <c r="AQ370" s="682"/>
      <c r="AR370" s="682"/>
      <c r="AS370" s="682"/>
    </row>
    <row r="371" spans="1:45" s="681" customFormat="1" ht="35.25" customHeight="1" outlineLevel="3" thickTop="1" thickBot="1" x14ac:dyDescent="0.3">
      <c r="A371" s="386"/>
      <c r="B371" s="460" t="s">
        <v>990</v>
      </c>
      <c r="C371" s="637" t="s">
        <v>583</v>
      </c>
      <c r="D371" s="933" t="s">
        <v>1402</v>
      </c>
      <c r="E371" s="934"/>
      <c r="F371" s="934"/>
      <c r="G371" s="934"/>
      <c r="H371" s="934"/>
      <c r="I371" s="934"/>
      <c r="J371" s="934"/>
      <c r="K371" s="934"/>
      <c r="L371" s="935"/>
      <c r="M371" s="602" t="s">
        <v>31</v>
      </c>
      <c r="N371" s="654" t="s">
        <v>128</v>
      </c>
      <c r="O371" s="655">
        <v>20</v>
      </c>
      <c r="P371" s="655">
        <v>10</v>
      </c>
      <c r="Q371" s="655">
        <v>10</v>
      </c>
      <c r="R371" s="655">
        <v>10</v>
      </c>
      <c r="S371" s="656">
        <v>50</v>
      </c>
      <c r="T371" s="657" t="s">
        <v>32</v>
      </c>
      <c r="U371" s="662"/>
      <c r="V371" s="663"/>
      <c r="W371" s="686"/>
      <c r="X371" s="386"/>
      <c r="Y371" s="386"/>
      <c r="Z371" s="386"/>
      <c r="AA371" s="386"/>
      <c r="AB371" s="386"/>
      <c r="AC371" s="386"/>
      <c r="AD371" s="386"/>
      <c r="AE371" s="386"/>
      <c r="AF371" s="386"/>
      <c r="AG371" s="386"/>
      <c r="AH371" s="386"/>
      <c r="AI371" s="386"/>
      <c r="AJ371" s="682"/>
      <c r="AK371" s="682"/>
      <c r="AL371" s="682"/>
      <c r="AM371" s="683"/>
      <c r="AO371" s="687"/>
      <c r="AP371" s="688"/>
      <c r="AQ371" s="688"/>
      <c r="AR371" s="688"/>
      <c r="AS371" s="688"/>
    </row>
    <row r="372" spans="1:45" s="681" customFormat="1" ht="35.25" customHeight="1" outlineLevel="3" thickTop="1" thickBot="1" x14ac:dyDescent="0.3">
      <c r="A372" s="386"/>
      <c r="B372" s="460" t="s">
        <v>990</v>
      </c>
      <c r="C372" s="637" t="s">
        <v>571</v>
      </c>
      <c r="D372" s="933" t="s">
        <v>1121</v>
      </c>
      <c r="E372" s="934"/>
      <c r="F372" s="934"/>
      <c r="G372" s="934"/>
      <c r="H372" s="934"/>
      <c r="I372" s="934"/>
      <c r="J372" s="934"/>
      <c r="K372" s="934"/>
      <c r="L372" s="935"/>
      <c r="M372" s="602" t="s">
        <v>31</v>
      </c>
      <c r="N372" s="654" t="s">
        <v>128</v>
      </c>
      <c r="O372" s="655">
        <v>20</v>
      </c>
      <c r="P372" s="655">
        <v>10</v>
      </c>
      <c r="Q372" s="655">
        <v>10</v>
      </c>
      <c r="R372" s="655">
        <v>10</v>
      </c>
      <c r="S372" s="656">
        <v>50</v>
      </c>
      <c r="T372" s="657" t="s">
        <v>32</v>
      </c>
      <c r="U372" s="662"/>
      <c r="V372" s="663"/>
      <c r="W372" s="686"/>
      <c r="X372" s="386"/>
      <c r="Y372" s="386"/>
      <c r="Z372" s="386"/>
      <c r="AA372" s="386"/>
      <c r="AB372" s="386"/>
      <c r="AC372" s="386"/>
      <c r="AD372" s="386"/>
      <c r="AE372" s="386"/>
      <c r="AF372" s="386"/>
      <c r="AG372" s="386"/>
      <c r="AH372" s="386"/>
      <c r="AI372" s="386"/>
      <c r="AJ372" s="682"/>
      <c r="AK372" s="682"/>
      <c r="AL372" s="682"/>
      <c r="AM372" s="683"/>
      <c r="AO372" s="687"/>
      <c r="AP372" s="688"/>
      <c r="AQ372" s="688"/>
      <c r="AR372" s="688"/>
      <c r="AS372" s="688"/>
    </row>
    <row r="373" spans="1:45" s="681" customFormat="1" ht="35.25" customHeight="1" outlineLevel="3" thickTop="1" thickBot="1" x14ac:dyDescent="0.3">
      <c r="A373" s="386"/>
      <c r="B373" s="460" t="s">
        <v>990</v>
      </c>
      <c r="C373" s="637" t="s">
        <v>581</v>
      </c>
      <c r="D373" s="1005" t="s">
        <v>1122</v>
      </c>
      <c r="E373" s="1006"/>
      <c r="F373" s="1006"/>
      <c r="G373" s="1006"/>
      <c r="H373" s="1006"/>
      <c r="I373" s="1006"/>
      <c r="J373" s="1006"/>
      <c r="K373" s="1006"/>
      <c r="L373" s="1007"/>
      <c r="M373" s="602" t="s">
        <v>31</v>
      </c>
      <c r="N373" s="654" t="s">
        <v>128</v>
      </c>
      <c r="O373" s="655">
        <v>133</v>
      </c>
      <c r="P373" s="655">
        <v>133</v>
      </c>
      <c r="Q373" s="655">
        <v>133</v>
      </c>
      <c r="R373" s="655">
        <v>133</v>
      </c>
      <c r="S373" s="656">
        <v>133</v>
      </c>
      <c r="T373" s="657" t="s">
        <v>32</v>
      </c>
      <c r="U373" s="662"/>
      <c r="V373" s="663"/>
      <c r="W373" s="686"/>
      <c r="X373" s="386"/>
      <c r="Y373" s="386"/>
      <c r="Z373" s="386"/>
      <c r="AA373" s="386"/>
      <c r="AB373" s="386"/>
      <c r="AC373" s="386"/>
      <c r="AD373" s="386"/>
      <c r="AE373" s="386"/>
      <c r="AF373" s="386"/>
      <c r="AG373" s="386"/>
      <c r="AH373" s="386"/>
      <c r="AI373" s="386"/>
      <c r="AJ373" s="682"/>
      <c r="AK373" s="682"/>
      <c r="AL373" s="682"/>
      <c r="AM373" s="683"/>
      <c r="AO373" s="687"/>
      <c r="AP373" s="688"/>
      <c r="AQ373" s="688"/>
      <c r="AR373" s="688"/>
      <c r="AS373" s="688"/>
    </row>
    <row r="374" spans="1:45" s="681" customFormat="1" ht="35.25" customHeight="1" outlineLevel="3" thickTop="1" thickBot="1" x14ac:dyDescent="0.3">
      <c r="A374" s="386"/>
      <c r="B374" s="460" t="s">
        <v>990</v>
      </c>
      <c r="C374" s="637" t="s">
        <v>1537</v>
      </c>
      <c r="D374" s="933" t="s">
        <v>1501</v>
      </c>
      <c r="E374" s="934"/>
      <c r="F374" s="934"/>
      <c r="G374" s="934"/>
      <c r="H374" s="934"/>
      <c r="I374" s="934"/>
      <c r="J374" s="934"/>
      <c r="K374" s="934"/>
      <c r="L374" s="935"/>
      <c r="M374" s="602" t="s">
        <v>31</v>
      </c>
      <c r="N374" s="654" t="s">
        <v>128</v>
      </c>
      <c r="O374" s="655">
        <v>8</v>
      </c>
      <c r="P374" s="655">
        <v>15</v>
      </c>
      <c r="Q374" s="655">
        <v>20</v>
      </c>
      <c r="R374" s="655">
        <v>25</v>
      </c>
      <c r="S374" s="656">
        <v>68</v>
      </c>
      <c r="T374" s="657" t="s">
        <v>32</v>
      </c>
      <c r="U374" s="662"/>
      <c r="V374" s="663"/>
      <c r="W374" s="686"/>
      <c r="X374" s="386"/>
      <c r="Y374" s="386"/>
      <c r="Z374" s="386"/>
      <c r="AA374" s="386"/>
      <c r="AB374" s="386"/>
      <c r="AC374" s="386"/>
      <c r="AD374" s="386"/>
      <c r="AE374" s="386"/>
      <c r="AF374" s="386"/>
      <c r="AG374" s="386"/>
      <c r="AH374" s="386"/>
      <c r="AI374" s="386"/>
      <c r="AJ374" s="682"/>
      <c r="AK374" s="682"/>
      <c r="AL374" s="682"/>
      <c r="AM374" s="683"/>
      <c r="AO374" s="687"/>
      <c r="AP374" s="688"/>
      <c r="AQ374" s="688"/>
      <c r="AR374" s="688"/>
      <c r="AS374" s="688"/>
    </row>
    <row r="375" spans="1:45" s="677" customFormat="1" ht="54" customHeight="1" outlineLevel="1" thickTop="1" thickBot="1" x14ac:dyDescent="0.3">
      <c r="A375" s="386"/>
      <c r="B375" s="678" t="s">
        <v>1167</v>
      </c>
      <c r="C375" s="622" t="s">
        <v>1177</v>
      </c>
      <c r="D375" s="913" t="s">
        <v>946</v>
      </c>
      <c r="E375" s="913"/>
      <c r="F375" s="913"/>
      <c r="G375" s="913"/>
      <c r="H375" s="913"/>
      <c r="I375" s="913"/>
      <c r="J375" s="913"/>
      <c r="K375" s="913"/>
      <c r="L375" s="913"/>
      <c r="M375" s="913"/>
      <c r="N375" s="649"/>
      <c r="O375" s="650"/>
      <c r="P375" s="650"/>
      <c r="Q375" s="650"/>
      <c r="R375" s="650"/>
      <c r="S375" s="658"/>
      <c r="T375" s="651"/>
      <c r="U375" s="660"/>
      <c r="V375" s="661"/>
      <c r="W375" s="676"/>
      <c r="X375" s="386"/>
      <c r="Y375" s="386"/>
      <c r="Z375" s="386"/>
      <c r="AA375" s="386"/>
      <c r="AB375" s="386"/>
      <c r="AC375" s="386"/>
      <c r="AD375" s="386"/>
      <c r="AE375" s="386"/>
      <c r="AF375" s="386"/>
      <c r="AG375" s="386"/>
      <c r="AH375" s="386"/>
      <c r="AI375" s="386"/>
      <c r="AJ375" s="386"/>
      <c r="AK375" s="386"/>
      <c r="AL375" s="386"/>
      <c r="AM375" s="386"/>
      <c r="AN375" s="386"/>
      <c r="AO375" s="386"/>
      <c r="AP375" s="386"/>
      <c r="AQ375" s="386"/>
      <c r="AR375" s="386"/>
    </row>
    <row r="376" spans="1:45" s="677" customFormat="1" ht="57.75" customHeight="1" outlineLevel="1" thickTop="1" thickBot="1" x14ac:dyDescent="0.3">
      <c r="A376" s="386"/>
      <c r="B376" s="678" t="s">
        <v>974</v>
      </c>
      <c r="C376" s="622" t="s">
        <v>1538</v>
      </c>
      <c r="D376" s="891" t="s">
        <v>1103</v>
      </c>
      <c r="E376" s="892"/>
      <c r="F376" s="892"/>
      <c r="G376" s="892"/>
      <c r="H376" s="892"/>
      <c r="I376" s="892"/>
      <c r="J376" s="646" t="s">
        <v>1258</v>
      </c>
      <c r="K376" s="638" t="s">
        <v>1008</v>
      </c>
      <c r="L376" s="736" t="s">
        <v>1956</v>
      </c>
      <c r="M376" s="627" t="s">
        <v>1422</v>
      </c>
      <c r="N376" s="649">
        <v>47862</v>
      </c>
      <c r="O376" s="650">
        <v>3</v>
      </c>
      <c r="P376" s="650">
        <v>3</v>
      </c>
      <c r="Q376" s="650">
        <v>3</v>
      </c>
      <c r="R376" s="650">
        <v>3</v>
      </c>
      <c r="S376" s="649">
        <v>12</v>
      </c>
      <c r="T376" s="651" t="s">
        <v>1101</v>
      </c>
      <c r="U376" s="660"/>
      <c r="V376" s="661"/>
      <c r="W376" s="676"/>
      <c r="X376" s="386"/>
      <c r="Y376" s="386"/>
      <c r="Z376" s="386"/>
      <c r="AA376" s="386"/>
      <c r="AB376" s="386"/>
      <c r="AC376" s="386"/>
      <c r="AD376" s="386"/>
      <c r="AE376" s="386"/>
      <c r="AF376" s="386"/>
      <c r="AG376" s="386"/>
      <c r="AH376" s="386"/>
      <c r="AI376" s="386"/>
      <c r="AJ376" s="386"/>
      <c r="AK376" s="386"/>
      <c r="AL376" s="386"/>
      <c r="AM376" s="386"/>
      <c r="AN376" s="386"/>
      <c r="AO376" s="386"/>
      <c r="AP376" s="386"/>
      <c r="AQ376" s="386"/>
      <c r="AR376" s="386"/>
    </row>
    <row r="377" spans="1:45" s="681" customFormat="1" ht="54" customHeight="1" outlineLevel="2" thickTop="1" thickBot="1" x14ac:dyDescent="0.3">
      <c r="A377" s="386"/>
      <c r="B377" s="680" t="s">
        <v>1168</v>
      </c>
      <c r="C377" s="453" t="s">
        <v>1043</v>
      </c>
      <c r="D377" s="862" t="s">
        <v>947</v>
      </c>
      <c r="E377" s="863"/>
      <c r="F377" s="679" t="s">
        <v>1007</v>
      </c>
      <c r="G377" s="938" t="s">
        <v>1332</v>
      </c>
      <c r="H377" s="939"/>
      <c r="I377" s="914" t="s">
        <v>1704</v>
      </c>
      <c r="J377" s="915"/>
      <c r="K377" s="915"/>
      <c r="L377" s="916"/>
      <c r="M377" s="603" t="s">
        <v>31</v>
      </c>
      <c r="N377" s="652">
        <v>34</v>
      </c>
      <c r="O377" s="653">
        <v>35</v>
      </c>
      <c r="P377" s="653">
        <v>35</v>
      </c>
      <c r="Q377" s="653">
        <v>35</v>
      </c>
      <c r="R377" s="653">
        <v>35</v>
      </c>
      <c r="S377" s="652">
        <v>174</v>
      </c>
      <c r="T377" s="752" t="s">
        <v>32</v>
      </c>
      <c r="U377" s="664"/>
      <c r="V377" s="665"/>
      <c r="W377" s="684"/>
      <c r="X377" s="386"/>
      <c r="Y377" s="386"/>
      <c r="Z377" s="386"/>
      <c r="AA377" s="386"/>
      <c r="AB377" s="386"/>
      <c r="AC377" s="386"/>
      <c r="AD377" s="386"/>
      <c r="AE377" s="386"/>
      <c r="AF377" s="386"/>
      <c r="AG377" s="386"/>
      <c r="AH377" s="386"/>
      <c r="AI377" s="386"/>
      <c r="AJ377" s="386"/>
      <c r="AK377" s="386"/>
      <c r="AL377" s="386"/>
      <c r="AM377" s="685"/>
      <c r="AO377" s="682"/>
      <c r="AP377" s="682"/>
      <c r="AQ377" s="682"/>
      <c r="AR377" s="682"/>
      <c r="AS377" s="682"/>
    </row>
    <row r="378" spans="1:45" s="681" customFormat="1" ht="39.75" customHeight="1" outlineLevel="3" thickTop="1" thickBot="1" x14ac:dyDescent="0.3">
      <c r="A378" s="386"/>
      <c r="B378" s="460" t="s">
        <v>990</v>
      </c>
      <c r="C378" s="637" t="s">
        <v>608</v>
      </c>
      <c r="D378" s="933" t="s">
        <v>1104</v>
      </c>
      <c r="E378" s="934"/>
      <c r="F378" s="934"/>
      <c r="G378" s="934"/>
      <c r="H378" s="934"/>
      <c r="I378" s="934"/>
      <c r="J378" s="934"/>
      <c r="K378" s="934"/>
      <c r="L378" s="935"/>
      <c r="M378" s="602" t="s">
        <v>31</v>
      </c>
      <c r="N378" s="654" t="s">
        <v>128</v>
      </c>
      <c r="O378" s="655">
        <v>20</v>
      </c>
      <c r="P378" s="655">
        <v>30</v>
      </c>
      <c r="Q378" s="655">
        <v>40</v>
      </c>
      <c r="R378" s="655">
        <v>100</v>
      </c>
      <c r="S378" s="656">
        <v>100</v>
      </c>
      <c r="T378" s="657" t="s">
        <v>1101</v>
      </c>
      <c r="U378" s="662"/>
      <c r="V378" s="663"/>
      <c r="W378" s="686"/>
      <c r="X378" s="386"/>
      <c r="Y378" s="386"/>
      <c r="Z378" s="386"/>
      <c r="AA378" s="386"/>
      <c r="AB378" s="386"/>
      <c r="AC378" s="386"/>
      <c r="AD378" s="386"/>
      <c r="AE378" s="386"/>
      <c r="AF378" s="386"/>
      <c r="AG378" s="386"/>
      <c r="AH378" s="386"/>
      <c r="AI378" s="386"/>
      <c r="AJ378" s="682"/>
      <c r="AK378" s="682"/>
      <c r="AL378" s="682"/>
      <c r="AM378" s="683"/>
      <c r="AO378" s="687"/>
      <c r="AP378" s="688"/>
      <c r="AQ378" s="688"/>
      <c r="AR378" s="688"/>
      <c r="AS378" s="688"/>
    </row>
    <row r="379" spans="1:45" s="681" customFormat="1" ht="52.5" customHeight="1" outlineLevel="3" thickTop="1" thickBot="1" x14ac:dyDescent="0.3">
      <c r="A379" s="386"/>
      <c r="B379" s="460" t="s">
        <v>990</v>
      </c>
      <c r="C379" s="637" t="s">
        <v>610</v>
      </c>
      <c r="D379" s="933" t="s">
        <v>1502</v>
      </c>
      <c r="E379" s="934"/>
      <c r="F379" s="934"/>
      <c r="G379" s="934"/>
      <c r="H379" s="934"/>
      <c r="I379" s="934"/>
      <c r="J379" s="934"/>
      <c r="K379" s="934"/>
      <c r="L379" s="935"/>
      <c r="M379" s="602" t="s">
        <v>31</v>
      </c>
      <c r="N379" s="654" t="s">
        <v>128</v>
      </c>
      <c r="O379" s="655">
        <v>20</v>
      </c>
      <c r="P379" s="655">
        <v>30</v>
      </c>
      <c r="Q379" s="655">
        <v>40</v>
      </c>
      <c r="R379" s="655">
        <v>100</v>
      </c>
      <c r="S379" s="656">
        <v>100</v>
      </c>
      <c r="T379" s="657" t="s">
        <v>1211</v>
      </c>
      <c r="U379" s="662"/>
      <c r="V379" s="663"/>
      <c r="W379" s="686"/>
      <c r="X379" s="386"/>
      <c r="Y379" s="386"/>
      <c r="Z379" s="386"/>
      <c r="AA379" s="386"/>
      <c r="AB379" s="386"/>
      <c r="AC379" s="386"/>
      <c r="AD379" s="386"/>
      <c r="AE379" s="386"/>
      <c r="AF379" s="386"/>
      <c r="AG379" s="386"/>
      <c r="AH379" s="386"/>
      <c r="AI379" s="386"/>
      <c r="AJ379" s="682"/>
      <c r="AK379" s="682"/>
      <c r="AL379" s="682"/>
      <c r="AM379" s="683"/>
      <c r="AO379" s="687"/>
      <c r="AP379" s="688"/>
      <c r="AQ379" s="688"/>
      <c r="AR379" s="688"/>
      <c r="AS379" s="688"/>
    </row>
    <row r="380" spans="1:45" s="681" customFormat="1" ht="35.25" customHeight="1" outlineLevel="3" thickTop="1" thickBot="1" x14ac:dyDescent="0.3">
      <c r="A380" s="386"/>
      <c r="B380" s="460" t="s">
        <v>990</v>
      </c>
      <c r="C380" s="637" t="s">
        <v>611</v>
      </c>
      <c r="D380" s="1005" t="s">
        <v>1105</v>
      </c>
      <c r="E380" s="1006"/>
      <c r="F380" s="1006"/>
      <c r="G380" s="1006"/>
      <c r="H380" s="1006"/>
      <c r="I380" s="1006"/>
      <c r="J380" s="1006"/>
      <c r="K380" s="1006"/>
      <c r="L380" s="1007"/>
      <c r="M380" s="602" t="s">
        <v>31</v>
      </c>
      <c r="N380" s="654" t="s">
        <v>128</v>
      </c>
      <c r="O380" s="655"/>
      <c r="P380" s="655"/>
      <c r="Q380" s="655">
        <v>60</v>
      </c>
      <c r="R380" s="655">
        <v>40</v>
      </c>
      <c r="S380" s="656">
        <v>100</v>
      </c>
      <c r="T380" s="657" t="s">
        <v>1211</v>
      </c>
      <c r="U380" s="662"/>
      <c r="V380" s="663"/>
      <c r="W380" s="686"/>
      <c r="X380" s="386"/>
      <c r="Y380" s="386"/>
      <c r="Z380" s="386"/>
      <c r="AA380" s="386"/>
      <c r="AB380" s="386"/>
      <c r="AC380" s="386"/>
      <c r="AD380" s="386"/>
      <c r="AE380" s="386"/>
      <c r="AF380" s="386"/>
      <c r="AG380" s="386"/>
      <c r="AH380" s="386"/>
      <c r="AI380" s="386"/>
      <c r="AJ380" s="682"/>
      <c r="AK380" s="682"/>
      <c r="AL380" s="682"/>
      <c r="AM380" s="683"/>
      <c r="AO380" s="687"/>
      <c r="AP380" s="688"/>
      <c r="AQ380" s="688"/>
      <c r="AR380" s="688"/>
      <c r="AS380" s="688"/>
    </row>
    <row r="381" spans="1:45" s="681" customFormat="1" ht="35.25" customHeight="1" outlineLevel="3" thickTop="1" thickBot="1" x14ac:dyDescent="0.3">
      <c r="A381" s="386"/>
      <c r="B381" s="460" t="s">
        <v>990</v>
      </c>
      <c r="C381" s="637" t="s">
        <v>613</v>
      </c>
      <c r="D381" s="933" t="s">
        <v>1585</v>
      </c>
      <c r="E381" s="934"/>
      <c r="F381" s="934"/>
      <c r="G381" s="934"/>
      <c r="H381" s="934"/>
      <c r="I381" s="934"/>
      <c r="J381" s="934"/>
      <c r="K381" s="934"/>
      <c r="L381" s="935"/>
      <c r="M381" s="602" t="s">
        <v>31</v>
      </c>
      <c r="N381" s="654" t="s">
        <v>128</v>
      </c>
      <c r="O381" s="655">
        <v>25</v>
      </c>
      <c r="P381" s="655">
        <v>25</v>
      </c>
      <c r="Q381" s="655">
        <v>25</v>
      </c>
      <c r="R381" s="655">
        <v>25</v>
      </c>
      <c r="S381" s="656">
        <v>100</v>
      </c>
      <c r="T381" s="657" t="s">
        <v>1211</v>
      </c>
      <c r="U381" s="662"/>
      <c r="V381" s="663"/>
      <c r="W381" s="686"/>
      <c r="X381" s="386"/>
      <c r="Y381" s="386"/>
      <c r="Z381" s="386"/>
      <c r="AA381" s="386"/>
      <c r="AB381" s="386"/>
      <c r="AC381" s="386"/>
      <c r="AD381" s="386"/>
      <c r="AE381" s="386"/>
      <c r="AF381" s="386"/>
      <c r="AG381" s="386"/>
      <c r="AH381" s="386"/>
      <c r="AI381" s="386"/>
      <c r="AJ381" s="682"/>
      <c r="AK381" s="682"/>
      <c r="AL381" s="682"/>
      <c r="AM381" s="683"/>
      <c r="AO381" s="687"/>
      <c r="AP381" s="688"/>
      <c r="AQ381" s="688"/>
      <c r="AR381" s="688"/>
      <c r="AS381" s="688"/>
    </row>
    <row r="382" spans="1:45" s="681" customFormat="1" ht="35.25" customHeight="1" outlineLevel="3" thickTop="1" thickBot="1" x14ac:dyDescent="0.3">
      <c r="A382" s="386"/>
      <c r="B382" s="460" t="s">
        <v>990</v>
      </c>
      <c r="C382" s="637" t="s">
        <v>621</v>
      </c>
      <c r="D382" s="933" t="s">
        <v>1106</v>
      </c>
      <c r="E382" s="934"/>
      <c r="F382" s="934"/>
      <c r="G382" s="934"/>
      <c r="H382" s="934"/>
      <c r="I382" s="934"/>
      <c r="J382" s="934"/>
      <c r="K382" s="934"/>
      <c r="L382" s="935"/>
      <c r="M382" s="602" t="s">
        <v>31</v>
      </c>
      <c r="N382" s="654" t="s">
        <v>128</v>
      </c>
      <c r="O382" s="655">
        <v>25</v>
      </c>
      <c r="P382" s="655">
        <v>25</v>
      </c>
      <c r="Q382" s="655">
        <v>25</v>
      </c>
      <c r="R382" s="655">
        <v>25</v>
      </c>
      <c r="S382" s="656">
        <v>100</v>
      </c>
      <c r="T382" s="657" t="s">
        <v>1211</v>
      </c>
      <c r="U382" s="662"/>
      <c r="V382" s="663"/>
      <c r="W382" s="686"/>
      <c r="X382" s="386"/>
      <c r="Y382" s="386"/>
      <c r="Z382" s="386"/>
      <c r="AA382" s="386"/>
      <c r="AB382" s="386"/>
      <c r="AC382" s="386"/>
      <c r="AD382" s="386"/>
      <c r="AE382" s="386"/>
      <c r="AF382" s="386"/>
      <c r="AG382" s="386"/>
      <c r="AH382" s="386"/>
      <c r="AI382" s="386"/>
      <c r="AJ382" s="682"/>
      <c r="AK382" s="682"/>
      <c r="AL382" s="682"/>
      <c r="AM382" s="683"/>
      <c r="AO382" s="687"/>
      <c r="AP382" s="688"/>
      <c r="AQ382" s="688"/>
      <c r="AR382" s="688"/>
      <c r="AS382" s="688"/>
    </row>
    <row r="383" spans="1:45" s="681" customFormat="1" ht="54" customHeight="1" outlineLevel="2" thickTop="1" thickBot="1" x14ac:dyDescent="0.3">
      <c r="A383" s="386"/>
      <c r="B383" s="680" t="s">
        <v>1169</v>
      </c>
      <c r="C383" s="453" t="s">
        <v>1044</v>
      </c>
      <c r="D383" s="862" t="s">
        <v>945</v>
      </c>
      <c r="E383" s="863"/>
      <c r="F383" s="689" t="s">
        <v>1007</v>
      </c>
      <c r="G383" s="938" t="s">
        <v>1333</v>
      </c>
      <c r="H383" s="939"/>
      <c r="I383" s="914" t="s">
        <v>1705</v>
      </c>
      <c r="J383" s="915"/>
      <c r="K383" s="915"/>
      <c r="L383" s="916"/>
      <c r="M383" s="603" t="s">
        <v>31</v>
      </c>
      <c r="N383" s="652">
        <v>38</v>
      </c>
      <c r="O383" s="653">
        <v>25</v>
      </c>
      <c r="P383" s="653">
        <v>25</v>
      </c>
      <c r="Q383" s="653">
        <v>25</v>
      </c>
      <c r="R383" s="653">
        <v>25</v>
      </c>
      <c r="S383" s="652">
        <v>138</v>
      </c>
      <c r="T383" s="752" t="s">
        <v>32</v>
      </c>
      <c r="U383" s="664"/>
      <c r="V383" s="665"/>
      <c r="W383" s="684"/>
      <c r="X383" s="386"/>
      <c r="Y383" s="386"/>
      <c r="Z383" s="386"/>
      <c r="AA383" s="386"/>
      <c r="AB383" s="386"/>
      <c r="AC383" s="386"/>
      <c r="AD383" s="386"/>
      <c r="AE383" s="386"/>
      <c r="AF383" s="386"/>
      <c r="AG383" s="386"/>
      <c r="AH383" s="386"/>
      <c r="AI383" s="386"/>
      <c r="AJ383" s="386"/>
      <c r="AK383" s="386"/>
      <c r="AL383" s="386"/>
      <c r="AM383" s="685"/>
      <c r="AO383" s="682"/>
      <c r="AP383" s="682"/>
      <c r="AQ383" s="682"/>
      <c r="AR383" s="682"/>
      <c r="AS383" s="682"/>
    </row>
    <row r="384" spans="1:45" s="681" customFormat="1" ht="57" customHeight="1" outlineLevel="3" thickTop="1" thickBot="1" x14ac:dyDescent="0.3">
      <c r="A384" s="386"/>
      <c r="B384" s="460" t="s">
        <v>990</v>
      </c>
      <c r="C384" s="637" t="s">
        <v>623</v>
      </c>
      <c r="D384" s="899" t="s">
        <v>1107</v>
      </c>
      <c r="E384" s="900"/>
      <c r="F384" s="900"/>
      <c r="G384" s="900"/>
      <c r="H384" s="900"/>
      <c r="I384" s="900"/>
      <c r="J384" s="900"/>
      <c r="K384" s="900"/>
      <c r="L384" s="901"/>
      <c r="M384" s="602" t="s">
        <v>31</v>
      </c>
      <c r="N384" s="654">
        <v>21</v>
      </c>
      <c r="O384" s="655">
        <v>1</v>
      </c>
      <c r="P384" s="655">
        <v>1</v>
      </c>
      <c r="Q384" s="655">
        <v>1</v>
      </c>
      <c r="R384" s="655">
        <v>1</v>
      </c>
      <c r="S384" s="656">
        <v>4</v>
      </c>
      <c r="T384" s="657" t="s">
        <v>32</v>
      </c>
      <c r="U384" s="662"/>
      <c r="V384" s="663"/>
      <c r="W384" s="686"/>
      <c r="X384" s="386"/>
      <c r="Y384" s="386"/>
      <c r="Z384" s="386"/>
      <c r="AA384" s="386"/>
      <c r="AB384" s="386"/>
      <c r="AC384" s="386"/>
      <c r="AD384" s="386"/>
      <c r="AE384" s="386"/>
      <c r="AF384" s="386"/>
      <c r="AG384" s="386"/>
      <c r="AH384" s="386"/>
      <c r="AI384" s="386"/>
      <c r="AJ384" s="682"/>
      <c r="AK384" s="682"/>
      <c r="AL384" s="682"/>
      <c r="AM384" s="683"/>
      <c r="AO384" s="687"/>
      <c r="AP384" s="688"/>
      <c r="AQ384" s="688"/>
      <c r="AR384" s="688"/>
      <c r="AS384" s="688"/>
    </row>
    <row r="385" spans="1:45" s="681" customFormat="1" ht="54" customHeight="1" outlineLevel="2" thickTop="1" thickBot="1" x14ac:dyDescent="0.3">
      <c r="A385" s="386"/>
      <c r="B385" s="680" t="s">
        <v>1170</v>
      </c>
      <c r="C385" s="858" t="s">
        <v>1045</v>
      </c>
      <c r="D385" s="860" t="s">
        <v>948</v>
      </c>
      <c r="E385" s="861"/>
      <c r="F385" s="760" t="s">
        <v>1007</v>
      </c>
      <c r="G385" s="864" t="s">
        <v>1334</v>
      </c>
      <c r="H385" s="865"/>
      <c r="I385" s="866" t="s">
        <v>1706</v>
      </c>
      <c r="J385" s="867"/>
      <c r="K385" s="867"/>
      <c r="L385" s="868"/>
      <c r="M385" s="603" t="s">
        <v>31</v>
      </c>
      <c r="N385" s="652">
        <v>1200</v>
      </c>
      <c r="O385" s="653">
        <v>1260</v>
      </c>
      <c r="P385" s="653">
        <v>1323</v>
      </c>
      <c r="Q385" s="653">
        <v>1389</v>
      </c>
      <c r="R385" s="653">
        <v>1458</v>
      </c>
      <c r="S385" s="652">
        <v>6630</v>
      </c>
      <c r="T385" s="752" t="s">
        <v>1417</v>
      </c>
      <c r="U385" s="664"/>
      <c r="V385" s="665"/>
      <c r="W385" s="684"/>
      <c r="X385" s="386"/>
      <c r="Y385" s="386"/>
      <c r="Z385" s="386"/>
      <c r="AA385" s="386"/>
      <c r="AB385" s="386"/>
      <c r="AC385" s="386"/>
      <c r="AD385" s="386"/>
      <c r="AE385" s="386"/>
      <c r="AF385" s="386"/>
      <c r="AG385" s="386"/>
      <c r="AH385" s="386"/>
      <c r="AI385" s="386"/>
      <c r="AJ385" s="386"/>
      <c r="AK385" s="386"/>
      <c r="AL385" s="386"/>
      <c r="AM385" s="685"/>
      <c r="AO385" s="682"/>
      <c r="AP385" s="682"/>
      <c r="AQ385" s="682"/>
      <c r="AR385" s="682"/>
      <c r="AS385" s="682"/>
    </row>
    <row r="386" spans="1:45" s="681" customFormat="1" ht="54" customHeight="1" outlineLevel="2" thickTop="1" thickBot="1" x14ac:dyDescent="0.3">
      <c r="A386" s="386"/>
      <c r="B386" s="759"/>
      <c r="C386" s="859"/>
      <c r="D386" s="862"/>
      <c r="E386" s="863"/>
      <c r="F386" s="760" t="s">
        <v>1007</v>
      </c>
      <c r="G386" s="864" t="s">
        <v>2046</v>
      </c>
      <c r="H386" s="865"/>
      <c r="I386" s="866" t="s">
        <v>2047</v>
      </c>
      <c r="J386" s="867"/>
      <c r="K386" s="867"/>
      <c r="L386" s="868"/>
      <c r="M386" s="603" t="s">
        <v>31</v>
      </c>
      <c r="N386" s="652" t="s">
        <v>128</v>
      </c>
      <c r="O386" s="653">
        <v>20</v>
      </c>
      <c r="P386" s="653">
        <v>23</v>
      </c>
      <c r="Q386" s="653">
        <v>26</v>
      </c>
      <c r="R386" s="653">
        <v>30</v>
      </c>
      <c r="S386" s="652">
        <v>30</v>
      </c>
      <c r="T386" s="752" t="s">
        <v>1101</v>
      </c>
      <c r="U386" s="664"/>
      <c r="V386" s="665"/>
      <c r="W386" s="684"/>
      <c r="X386" s="386"/>
      <c r="Y386" s="386"/>
      <c r="Z386" s="386"/>
      <c r="AA386" s="386"/>
      <c r="AB386" s="386"/>
      <c r="AC386" s="386"/>
      <c r="AD386" s="386"/>
      <c r="AE386" s="386"/>
      <c r="AF386" s="386"/>
      <c r="AG386" s="386"/>
      <c r="AH386" s="386"/>
      <c r="AI386" s="386"/>
      <c r="AJ386" s="386"/>
      <c r="AK386" s="386"/>
      <c r="AL386" s="386"/>
      <c r="AM386" s="685"/>
      <c r="AO386" s="682"/>
      <c r="AP386" s="682"/>
      <c r="AQ386" s="682"/>
      <c r="AR386" s="682"/>
      <c r="AS386" s="682"/>
    </row>
    <row r="387" spans="1:45" s="681" customFormat="1" ht="35.25" customHeight="1" outlineLevel="3" thickTop="1" thickBot="1" x14ac:dyDescent="0.3">
      <c r="A387" s="386"/>
      <c r="B387" s="460" t="s">
        <v>990</v>
      </c>
      <c r="C387" s="637" t="s">
        <v>625</v>
      </c>
      <c r="D387" s="933" t="s">
        <v>1423</v>
      </c>
      <c r="E387" s="934"/>
      <c r="F387" s="934"/>
      <c r="G387" s="934"/>
      <c r="H387" s="934"/>
      <c r="I387" s="934"/>
      <c r="J387" s="934"/>
      <c r="K387" s="934"/>
      <c r="L387" s="935"/>
      <c r="M387" s="602" t="s">
        <v>31</v>
      </c>
      <c r="N387" s="654">
        <v>21</v>
      </c>
      <c r="O387" s="655">
        <v>22</v>
      </c>
      <c r="P387" s="655">
        <v>23</v>
      </c>
      <c r="Q387" s="655">
        <v>24</v>
      </c>
      <c r="R387" s="655">
        <v>25</v>
      </c>
      <c r="S387" s="656">
        <v>25</v>
      </c>
      <c r="T387" s="657" t="s">
        <v>32</v>
      </c>
      <c r="U387" s="662"/>
      <c r="V387" s="663"/>
      <c r="W387" s="686"/>
      <c r="X387" s="386"/>
      <c r="Y387" s="386"/>
      <c r="Z387" s="386"/>
      <c r="AA387" s="386"/>
      <c r="AB387" s="386"/>
      <c r="AC387" s="386"/>
      <c r="AD387" s="386"/>
      <c r="AE387" s="386"/>
      <c r="AF387" s="386"/>
      <c r="AG387" s="386"/>
      <c r="AH387" s="386"/>
      <c r="AI387" s="386"/>
      <c r="AJ387" s="682"/>
      <c r="AK387" s="682"/>
      <c r="AL387" s="682"/>
      <c r="AM387" s="683"/>
      <c r="AO387" s="687"/>
      <c r="AP387" s="688"/>
      <c r="AQ387" s="688"/>
      <c r="AR387" s="688"/>
      <c r="AS387" s="688"/>
    </row>
    <row r="388" spans="1:45" s="681" customFormat="1" ht="35.25" customHeight="1" outlineLevel="3" thickTop="1" thickBot="1" x14ac:dyDescent="0.3">
      <c r="A388" s="386"/>
      <c r="B388" s="460" t="s">
        <v>990</v>
      </c>
      <c r="C388" s="637" t="s">
        <v>631</v>
      </c>
      <c r="D388" s="933" t="s">
        <v>1424</v>
      </c>
      <c r="E388" s="934"/>
      <c r="F388" s="934"/>
      <c r="G388" s="934"/>
      <c r="H388" s="934"/>
      <c r="I388" s="934"/>
      <c r="J388" s="934"/>
      <c r="K388" s="934"/>
      <c r="L388" s="935"/>
      <c r="M388" s="602" t="s">
        <v>31</v>
      </c>
      <c r="N388" s="654">
        <v>21</v>
      </c>
      <c r="O388" s="655">
        <v>25</v>
      </c>
      <c r="P388" s="655">
        <v>25</v>
      </c>
      <c r="Q388" s="655">
        <v>25</v>
      </c>
      <c r="R388" s="655">
        <v>25</v>
      </c>
      <c r="S388" s="656">
        <v>100</v>
      </c>
      <c r="T388" s="657" t="s">
        <v>1101</v>
      </c>
      <c r="U388" s="662"/>
      <c r="V388" s="663"/>
      <c r="W388" s="686"/>
      <c r="X388" s="386"/>
      <c r="Y388" s="386"/>
      <c r="Z388" s="386"/>
      <c r="AA388" s="386"/>
      <c r="AB388" s="386"/>
      <c r="AC388" s="386"/>
      <c r="AD388" s="386"/>
      <c r="AE388" s="386"/>
      <c r="AF388" s="386"/>
      <c r="AG388" s="386"/>
      <c r="AH388" s="386"/>
      <c r="AI388" s="386"/>
      <c r="AJ388" s="682"/>
      <c r="AK388" s="682"/>
      <c r="AL388" s="682"/>
      <c r="AM388" s="683"/>
      <c r="AO388" s="687"/>
      <c r="AP388" s="688"/>
      <c r="AQ388" s="688"/>
      <c r="AR388" s="688"/>
      <c r="AS388" s="688"/>
    </row>
    <row r="389" spans="1:45" s="681" customFormat="1" ht="35.25" customHeight="1" outlineLevel="3" thickTop="1" thickBot="1" x14ac:dyDescent="0.3">
      <c r="A389" s="386"/>
      <c r="B389" s="460" t="s">
        <v>990</v>
      </c>
      <c r="C389" s="637" t="s">
        <v>633</v>
      </c>
      <c r="D389" s="1005" t="s">
        <v>1503</v>
      </c>
      <c r="E389" s="1006"/>
      <c r="F389" s="1006"/>
      <c r="G389" s="1006"/>
      <c r="H389" s="1006"/>
      <c r="I389" s="1006"/>
      <c r="J389" s="1006"/>
      <c r="K389" s="1006"/>
      <c r="L389" s="1007"/>
      <c r="M389" s="602" t="s">
        <v>31</v>
      </c>
      <c r="N389" s="654">
        <v>2</v>
      </c>
      <c r="O389" s="655">
        <v>2</v>
      </c>
      <c r="P389" s="655">
        <v>2</v>
      </c>
      <c r="Q389" s="655">
        <v>2</v>
      </c>
      <c r="R389" s="655">
        <v>2</v>
      </c>
      <c r="S389" s="656">
        <v>10</v>
      </c>
      <c r="T389" s="657" t="s">
        <v>32</v>
      </c>
      <c r="U389" s="662"/>
      <c r="V389" s="663"/>
      <c r="W389" s="686"/>
      <c r="X389" s="386"/>
      <c r="Y389" s="386"/>
      <c r="Z389" s="386"/>
      <c r="AA389" s="386"/>
      <c r="AB389" s="386"/>
      <c r="AC389" s="386"/>
      <c r="AD389" s="386"/>
      <c r="AE389" s="386"/>
      <c r="AF389" s="386"/>
      <c r="AG389" s="386"/>
      <c r="AH389" s="386"/>
      <c r="AI389" s="386"/>
      <c r="AJ389" s="682"/>
      <c r="AK389" s="682"/>
      <c r="AL389" s="682"/>
      <c r="AM389" s="683"/>
      <c r="AO389" s="687"/>
      <c r="AP389" s="688"/>
      <c r="AQ389" s="688"/>
      <c r="AR389" s="688"/>
      <c r="AS389" s="688"/>
    </row>
    <row r="390" spans="1:45" s="681" customFormat="1" ht="35.25" customHeight="1" outlineLevel="3" thickTop="1" thickBot="1" x14ac:dyDescent="0.3">
      <c r="A390" s="386"/>
      <c r="B390" s="460" t="s">
        <v>990</v>
      </c>
      <c r="C390" s="637" t="s">
        <v>635</v>
      </c>
      <c r="D390" s="933" t="s">
        <v>1403</v>
      </c>
      <c r="E390" s="934"/>
      <c r="F390" s="934"/>
      <c r="G390" s="934"/>
      <c r="H390" s="934"/>
      <c r="I390" s="934"/>
      <c r="J390" s="934"/>
      <c r="K390" s="934"/>
      <c r="L390" s="935"/>
      <c r="M390" s="602" t="s">
        <v>31</v>
      </c>
      <c r="N390" s="654">
        <v>2</v>
      </c>
      <c r="O390" s="655">
        <v>1</v>
      </c>
      <c r="P390" s="655">
        <v>2</v>
      </c>
      <c r="Q390" s="655">
        <v>2</v>
      </c>
      <c r="R390" s="655">
        <v>2</v>
      </c>
      <c r="S390" s="656">
        <v>9</v>
      </c>
      <c r="T390" s="657" t="s">
        <v>32</v>
      </c>
      <c r="U390" s="662"/>
      <c r="V390" s="663"/>
      <c r="W390" s="686"/>
      <c r="X390" s="386"/>
      <c r="Y390" s="386"/>
      <c r="Z390" s="386"/>
      <c r="AA390" s="386"/>
      <c r="AB390" s="386"/>
      <c r="AC390" s="386"/>
      <c r="AD390" s="386"/>
      <c r="AE390" s="386"/>
      <c r="AF390" s="386"/>
      <c r="AG390" s="386"/>
      <c r="AH390" s="386"/>
      <c r="AI390" s="386"/>
      <c r="AJ390" s="682"/>
      <c r="AK390" s="682"/>
      <c r="AL390" s="682"/>
      <c r="AM390" s="683"/>
      <c r="AO390" s="687"/>
      <c r="AP390" s="688"/>
      <c r="AQ390" s="688"/>
      <c r="AR390" s="688"/>
      <c r="AS390" s="688"/>
    </row>
    <row r="391" spans="1:45" s="681" customFormat="1" ht="35.25" customHeight="1" outlineLevel="3" thickTop="1" thickBot="1" x14ac:dyDescent="0.3">
      <c r="A391" s="386"/>
      <c r="B391" s="460" t="s">
        <v>990</v>
      </c>
      <c r="C391" s="637" t="s">
        <v>655</v>
      </c>
      <c r="D391" s="933" t="s">
        <v>1404</v>
      </c>
      <c r="E391" s="934"/>
      <c r="F391" s="934"/>
      <c r="G391" s="934"/>
      <c r="H391" s="934"/>
      <c r="I391" s="934"/>
      <c r="J391" s="934"/>
      <c r="K391" s="934"/>
      <c r="L391" s="935"/>
      <c r="M391" s="602" t="s">
        <v>31</v>
      </c>
      <c r="N391" s="654">
        <v>2</v>
      </c>
      <c r="O391" s="655">
        <v>2</v>
      </c>
      <c r="P391" s="655">
        <v>2</v>
      </c>
      <c r="Q391" s="655">
        <v>2</v>
      </c>
      <c r="R391" s="655">
        <v>2</v>
      </c>
      <c r="S391" s="656">
        <v>10</v>
      </c>
      <c r="T391" s="657" t="s">
        <v>32</v>
      </c>
      <c r="U391" s="662"/>
      <c r="V391" s="663"/>
      <c r="W391" s="686"/>
      <c r="X391" s="386"/>
      <c r="Y391" s="386"/>
      <c r="Z391" s="386"/>
      <c r="AA391" s="386"/>
      <c r="AB391" s="386"/>
      <c r="AC391" s="386"/>
      <c r="AD391" s="386"/>
      <c r="AE391" s="386"/>
      <c r="AF391" s="386"/>
      <c r="AG391" s="386"/>
      <c r="AH391" s="386"/>
      <c r="AI391" s="386"/>
      <c r="AJ391" s="682"/>
      <c r="AK391" s="682"/>
      <c r="AL391" s="682"/>
      <c r="AM391" s="683"/>
      <c r="AO391" s="687"/>
      <c r="AP391" s="688"/>
      <c r="AQ391" s="688"/>
      <c r="AR391" s="688"/>
      <c r="AS391" s="688"/>
    </row>
    <row r="392" spans="1:45" s="677" customFormat="1" ht="54" customHeight="1" outlineLevel="1" thickTop="1" thickBot="1" x14ac:dyDescent="0.3">
      <c r="A392" s="386"/>
      <c r="B392" s="678" t="s">
        <v>1171</v>
      </c>
      <c r="C392" s="622" t="s">
        <v>1178</v>
      </c>
      <c r="D392" s="913" t="s">
        <v>43</v>
      </c>
      <c r="E392" s="913"/>
      <c r="F392" s="913"/>
      <c r="G392" s="913"/>
      <c r="H392" s="913"/>
      <c r="I392" s="913"/>
      <c r="J392" s="913"/>
      <c r="K392" s="913"/>
      <c r="L392" s="913"/>
      <c r="M392" s="913"/>
      <c r="N392" s="649"/>
      <c r="O392" s="650"/>
      <c r="P392" s="650"/>
      <c r="Q392" s="650"/>
      <c r="R392" s="650"/>
      <c r="S392" s="658"/>
      <c r="T392" s="651"/>
      <c r="U392" s="660"/>
      <c r="V392" s="661"/>
      <c r="W392" s="676"/>
      <c r="X392" s="386"/>
      <c r="Y392" s="386"/>
      <c r="Z392" s="386"/>
      <c r="AA392" s="386"/>
      <c r="AB392" s="386"/>
      <c r="AC392" s="386"/>
      <c r="AD392" s="386"/>
      <c r="AE392" s="386"/>
      <c r="AF392" s="386"/>
      <c r="AG392" s="386"/>
      <c r="AH392" s="386"/>
      <c r="AI392" s="386"/>
      <c r="AJ392" s="386"/>
      <c r="AK392" s="386"/>
      <c r="AL392" s="386"/>
      <c r="AM392" s="386"/>
      <c r="AN392" s="386"/>
      <c r="AO392" s="386"/>
      <c r="AP392" s="386"/>
      <c r="AQ392" s="386"/>
      <c r="AR392" s="386"/>
    </row>
    <row r="393" spans="1:45" s="677" customFormat="1" ht="58.5" customHeight="1" outlineLevel="1" thickTop="1" thickBot="1" x14ac:dyDescent="0.3">
      <c r="A393" s="386"/>
      <c r="B393" s="678" t="s">
        <v>974</v>
      </c>
      <c r="C393" s="622" t="s">
        <v>1540</v>
      </c>
      <c r="D393" s="891" t="s">
        <v>1108</v>
      </c>
      <c r="E393" s="892"/>
      <c r="F393" s="892"/>
      <c r="G393" s="892"/>
      <c r="H393" s="892"/>
      <c r="I393" s="892"/>
      <c r="J393" s="646" t="s">
        <v>1259</v>
      </c>
      <c r="K393" s="936" t="s">
        <v>1008</v>
      </c>
      <c r="L393" s="937"/>
      <c r="M393" s="627" t="s">
        <v>1887</v>
      </c>
      <c r="N393" s="649" t="s">
        <v>128</v>
      </c>
      <c r="O393" s="650">
        <v>10</v>
      </c>
      <c r="P393" s="650">
        <v>20</v>
      </c>
      <c r="Q393" s="650">
        <v>30</v>
      </c>
      <c r="R393" s="650">
        <v>40</v>
      </c>
      <c r="S393" s="649">
        <v>40</v>
      </c>
      <c r="T393" s="651" t="s">
        <v>32</v>
      </c>
      <c r="U393" s="660"/>
      <c r="V393" s="661"/>
      <c r="W393" s="676"/>
      <c r="X393" s="386"/>
      <c r="Y393" s="386"/>
      <c r="Z393" s="386"/>
      <c r="AA393" s="386"/>
      <c r="AB393" s="386"/>
      <c r="AC393" s="386"/>
      <c r="AD393" s="386"/>
      <c r="AE393" s="386"/>
      <c r="AF393" s="386"/>
      <c r="AG393" s="386"/>
      <c r="AH393" s="386"/>
      <c r="AI393" s="386"/>
      <c r="AJ393" s="386"/>
      <c r="AK393" s="386"/>
      <c r="AL393" s="386"/>
      <c r="AM393" s="386"/>
      <c r="AN393" s="386"/>
      <c r="AO393" s="386"/>
      <c r="AP393" s="386"/>
      <c r="AQ393" s="386"/>
      <c r="AR393" s="386"/>
    </row>
    <row r="394" spans="1:45" s="681" customFormat="1" ht="54" customHeight="1" outlineLevel="2" thickTop="1" thickBot="1" x14ac:dyDescent="0.3">
      <c r="A394" s="386"/>
      <c r="B394" s="680" t="s">
        <v>1172</v>
      </c>
      <c r="C394" s="453" t="s">
        <v>1053</v>
      </c>
      <c r="D394" s="862" t="s">
        <v>29</v>
      </c>
      <c r="E394" s="863"/>
      <c r="F394" s="679" t="s">
        <v>1007</v>
      </c>
      <c r="G394" s="938" t="s">
        <v>1335</v>
      </c>
      <c r="H394" s="939"/>
      <c r="I394" s="914" t="s">
        <v>1707</v>
      </c>
      <c r="J394" s="915"/>
      <c r="K394" s="915"/>
      <c r="L394" s="916"/>
      <c r="M394" s="603" t="s">
        <v>31</v>
      </c>
      <c r="N394" s="652">
        <v>60</v>
      </c>
      <c r="O394" s="653">
        <v>65</v>
      </c>
      <c r="P394" s="653">
        <v>70</v>
      </c>
      <c r="Q394" s="653">
        <v>75</v>
      </c>
      <c r="R394" s="653">
        <v>80</v>
      </c>
      <c r="S394" s="652">
        <v>80</v>
      </c>
      <c r="T394" s="752" t="s">
        <v>1101</v>
      </c>
      <c r="U394" s="664"/>
      <c r="V394" s="665"/>
      <c r="W394" s="684"/>
      <c r="X394" s="386"/>
      <c r="Y394" s="386"/>
      <c r="Z394" s="386"/>
      <c r="AA394" s="386"/>
      <c r="AB394" s="386"/>
      <c r="AC394" s="386"/>
      <c r="AD394" s="386"/>
      <c r="AE394" s="386"/>
      <c r="AF394" s="386"/>
      <c r="AG394" s="386"/>
      <c r="AH394" s="386"/>
      <c r="AI394" s="386"/>
      <c r="AJ394" s="386"/>
      <c r="AK394" s="386"/>
      <c r="AL394" s="386"/>
      <c r="AM394" s="685"/>
      <c r="AO394" s="682"/>
      <c r="AP394" s="682"/>
      <c r="AQ394" s="682"/>
      <c r="AR394" s="682"/>
      <c r="AS394" s="682"/>
    </row>
    <row r="395" spans="1:45" s="681" customFormat="1" ht="35.25" customHeight="1" outlineLevel="3" thickTop="1" thickBot="1" x14ac:dyDescent="0.3">
      <c r="A395" s="386"/>
      <c r="B395" s="460" t="s">
        <v>990</v>
      </c>
      <c r="C395" s="637" t="s">
        <v>676</v>
      </c>
      <c r="D395" s="933" t="s">
        <v>1111</v>
      </c>
      <c r="E395" s="934"/>
      <c r="F395" s="934"/>
      <c r="G395" s="934"/>
      <c r="H395" s="934"/>
      <c r="I395" s="934"/>
      <c r="J395" s="934"/>
      <c r="K395" s="934"/>
      <c r="L395" s="935"/>
      <c r="M395" s="602" t="s">
        <v>31</v>
      </c>
      <c r="N395" s="654">
        <v>65</v>
      </c>
      <c r="O395" s="655">
        <v>70</v>
      </c>
      <c r="P395" s="655">
        <v>75</v>
      </c>
      <c r="Q395" s="655">
        <v>80</v>
      </c>
      <c r="R395" s="655">
        <v>85</v>
      </c>
      <c r="S395" s="656">
        <v>85</v>
      </c>
      <c r="T395" s="657" t="s">
        <v>1101</v>
      </c>
      <c r="U395" s="662"/>
      <c r="V395" s="663"/>
      <c r="W395" s="686"/>
      <c r="X395" s="386"/>
      <c r="Y395" s="386"/>
      <c r="Z395" s="386"/>
      <c r="AA395" s="386"/>
      <c r="AB395" s="386"/>
      <c r="AC395" s="386"/>
      <c r="AD395" s="386"/>
      <c r="AE395" s="386"/>
      <c r="AF395" s="386"/>
      <c r="AG395" s="386"/>
      <c r="AH395" s="386"/>
      <c r="AI395" s="386"/>
      <c r="AJ395" s="682"/>
      <c r="AK395" s="682"/>
      <c r="AL395" s="682"/>
      <c r="AM395" s="683"/>
      <c r="AO395" s="687"/>
      <c r="AP395" s="688"/>
      <c r="AQ395" s="688"/>
      <c r="AR395" s="688"/>
      <c r="AS395" s="688"/>
    </row>
    <row r="396" spans="1:45" s="681" customFormat="1" ht="35.25" customHeight="1" outlineLevel="3" thickTop="1" thickBot="1" x14ac:dyDescent="0.3">
      <c r="A396" s="386"/>
      <c r="B396" s="460" t="s">
        <v>990</v>
      </c>
      <c r="C396" s="637" t="s">
        <v>683</v>
      </c>
      <c r="D396" s="933" t="s">
        <v>1109</v>
      </c>
      <c r="E396" s="934"/>
      <c r="F396" s="934"/>
      <c r="G396" s="934"/>
      <c r="H396" s="934"/>
      <c r="I396" s="934"/>
      <c r="J396" s="934"/>
      <c r="K396" s="934"/>
      <c r="L396" s="935"/>
      <c r="M396" s="602" t="s">
        <v>31</v>
      </c>
      <c r="N396" s="654">
        <v>60</v>
      </c>
      <c r="O396" s="655">
        <v>65</v>
      </c>
      <c r="P396" s="655">
        <v>70</v>
      </c>
      <c r="Q396" s="655">
        <v>75</v>
      </c>
      <c r="R396" s="655">
        <v>80</v>
      </c>
      <c r="S396" s="656">
        <v>80</v>
      </c>
      <c r="T396" s="657" t="s">
        <v>1101</v>
      </c>
      <c r="U396" s="662"/>
      <c r="V396" s="663"/>
      <c r="W396" s="686"/>
      <c r="X396" s="386"/>
      <c r="Y396" s="386"/>
      <c r="Z396" s="386"/>
      <c r="AA396" s="386"/>
      <c r="AB396" s="386"/>
      <c r="AC396" s="386"/>
      <c r="AD396" s="386"/>
      <c r="AE396" s="386"/>
      <c r="AF396" s="386"/>
      <c r="AG396" s="386"/>
      <c r="AH396" s="386"/>
      <c r="AI396" s="386"/>
      <c r="AJ396" s="682"/>
      <c r="AK396" s="682"/>
      <c r="AL396" s="682"/>
      <c r="AM396" s="683"/>
      <c r="AO396" s="687"/>
      <c r="AP396" s="688"/>
      <c r="AQ396" s="688"/>
      <c r="AR396" s="688"/>
      <c r="AS396" s="688"/>
    </row>
    <row r="397" spans="1:45" s="681" customFormat="1" ht="35.25" customHeight="1" outlineLevel="3" thickTop="1" thickBot="1" x14ac:dyDescent="0.3">
      <c r="A397" s="386"/>
      <c r="B397" s="460" t="s">
        <v>990</v>
      </c>
      <c r="C397" s="637" t="s">
        <v>678</v>
      </c>
      <c r="D397" s="1005" t="s">
        <v>1110</v>
      </c>
      <c r="E397" s="1006"/>
      <c r="F397" s="1006"/>
      <c r="G397" s="1006"/>
      <c r="H397" s="1006"/>
      <c r="I397" s="1006"/>
      <c r="J397" s="1006"/>
      <c r="K397" s="1006"/>
      <c r="L397" s="1007"/>
      <c r="M397" s="602" t="s">
        <v>31</v>
      </c>
      <c r="N397" s="654" t="s">
        <v>128</v>
      </c>
      <c r="O397" s="655">
        <v>25</v>
      </c>
      <c r="P397" s="655">
        <v>25</v>
      </c>
      <c r="Q397" s="655">
        <v>25</v>
      </c>
      <c r="R397" s="655">
        <v>25</v>
      </c>
      <c r="S397" s="656">
        <v>100</v>
      </c>
      <c r="T397" s="657" t="s">
        <v>1101</v>
      </c>
      <c r="U397" s="662"/>
      <c r="V397" s="663"/>
      <c r="W397" s="686"/>
      <c r="X397" s="386"/>
      <c r="Y397" s="386"/>
      <c r="Z397" s="386"/>
      <c r="AA397" s="386"/>
      <c r="AB397" s="386"/>
      <c r="AC397" s="386"/>
      <c r="AD397" s="386"/>
      <c r="AE397" s="386"/>
      <c r="AF397" s="386"/>
      <c r="AG397" s="386"/>
      <c r="AH397" s="386"/>
      <c r="AI397" s="386"/>
      <c r="AJ397" s="682"/>
      <c r="AK397" s="682"/>
      <c r="AL397" s="682"/>
      <c r="AM397" s="683"/>
      <c r="AO397" s="687"/>
      <c r="AP397" s="688"/>
      <c r="AQ397" s="688"/>
      <c r="AR397" s="688"/>
      <c r="AS397" s="688"/>
    </row>
    <row r="398" spans="1:45" s="681" customFormat="1" ht="54" customHeight="1" outlineLevel="2" thickTop="1" thickBot="1" x14ac:dyDescent="0.3">
      <c r="A398" s="386"/>
      <c r="B398" s="680" t="s">
        <v>1173</v>
      </c>
      <c r="C398" s="453" t="s">
        <v>1054</v>
      </c>
      <c r="D398" s="862" t="s">
        <v>949</v>
      </c>
      <c r="E398" s="863"/>
      <c r="F398" s="689" t="s">
        <v>1007</v>
      </c>
      <c r="G398" s="938" t="s">
        <v>1336</v>
      </c>
      <c r="H398" s="939"/>
      <c r="I398" s="914" t="s">
        <v>1708</v>
      </c>
      <c r="J398" s="915"/>
      <c r="K398" s="915"/>
      <c r="L398" s="916"/>
      <c r="M398" s="603" t="s">
        <v>31</v>
      </c>
      <c r="N398" s="652">
        <v>100</v>
      </c>
      <c r="O398" s="653">
        <v>100</v>
      </c>
      <c r="P398" s="653">
        <v>100</v>
      </c>
      <c r="Q398" s="653">
        <v>100</v>
      </c>
      <c r="R398" s="653">
        <v>100</v>
      </c>
      <c r="S398" s="652">
        <v>100</v>
      </c>
      <c r="T398" s="752" t="s">
        <v>1101</v>
      </c>
      <c r="U398" s="664"/>
      <c r="V398" s="665"/>
      <c r="W398" s="684"/>
      <c r="X398" s="386"/>
      <c r="Y398" s="386"/>
      <c r="Z398" s="386"/>
      <c r="AA398" s="386"/>
      <c r="AB398" s="386"/>
      <c r="AC398" s="386"/>
      <c r="AD398" s="386"/>
      <c r="AE398" s="386"/>
      <c r="AF398" s="386"/>
      <c r="AG398" s="386"/>
      <c r="AH398" s="386"/>
      <c r="AI398" s="386"/>
      <c r="AJ398" s="386"/>
      <c r="AK398" s="386"/>
      <c r="AL398" s="386"/>
      <c r="AM398" s="685"/>
      <c r="AO398" s="682"/>
      <c r="AP398" s="682"/>
      <c r="AQ398" s="682"/>
      <c r="AR398" s="682"/>
      <c r="AS398" s="682"/>
    </row>
    <row r="399" spans="1:45" s="681" customFormat="1" ht="35.25" customHeight="1" outlineLevel="3" thickTop="1" thickBot="1" x14ac:dyDescent="0.3">
      <c r="A399" s="386"/>
      <c r="B399" s="460" t="s">
        <v>990</v>
      </c>
      <c r="C399" s="637" t="s">
        <v>342</v>
      </c>
      <c r="D399" s="899" t="s">
        <v>1504</v>
      </c>
      <c r="E399" s="900"/>
      <c r="F399" s="900"/>
      <c r="G399" s="900"/>
      <c r="H399" s="900"/>
      <c r="I399" s="900"/>
      <c r="J399" s="900"/>
      <c r="K399" s="900"/>
      <c r="L399" s="901"/>
      <c r="M399" s="602" t="s">
        <v>31</v>
      </c>
      <c r="N399" s="654">
        <v>100</v>
      </c>
      <c r="O399" s="655">
        <v>100</v>
      </c>
      <c r="P399" s="655">
        <v>100</v>
      </c>
      <c r="Q399" s="655">
        <v>100</v>
      </c>
      <c r="R399" s="655">
        <v>100</v>
      </c>
      <c r="S399" s="656">
        <v>100</v>
      </c>
      <c r="T399" s="657" t="s">
        <v>1101</v>
      </c>
      <c r="U399" s="662"/>
      <c r="V399" s="663"/>
      <c r="W399" s="686"/>
      <c r="X399" s="386"/>
      <c r="Y399" s="386"/>
      <c r="Z399" s="386"/>
      <c r="AA399" s="386"/>
      <c r="AB399" s="386"/>
      <c r="AC399" s="386"/>
      <c r="AD399" s="386"/>
      <c r="AE399" s="386"/>
      <c r="AF399" s="386"/>
      <c r="AG399" s="386"/>
      <c r="AH399" s="386"/>
      <c r="AI399" s="386"/>
      <c r="AJ399" s="682"/>
      <c r="AK399" s="682"/>
      <c r="AL399" s="682"/>
      <c r="AM399" s="683"/>
      <c r="AO399" s="687"/>
      <c r="AP399" s="688"/>
      <c r="AQ399" s="688"/>
      <c r="AR399" s="688"/>
      <c r="AS399" s="688"/>
    </row>
    <row r="400" spans="1:45" s="681" customFormat="1" ht="54" customHeight="1" outlineLevel="2" thickTop="1" thickBot="1" x14ac:dyDescent="0.3">
      <c r="A400" s="386"/>
      <c r="B400" s="923" t="s">
        <v>1174</v>
      </c>
      <c r="C400" s="858" t="s">
        <v>1057</v>
      </c>
      <c r="D400" s="962" t="s">
        <v>950</v>
      </c>
      <c r="E400" s="963"/>
      <c r="F400" s="917" t="s">
        <v>1007</v>
      </c>
      <c r="G400" s="894" t="s">
        <v>1337</v>
      </c>
      <c r="H400" s="895"/>
      <c r="I400" s="866" t="s">
        <v>1709</v>
      </c>
      <c r="J400" s="867"/>
      <c r="K400" s="867"/>
      <c r="L400" s="868"/>
      <c r="M400" s="603" t="s">
        <v>31</v>
      </c>
      <c r="N400" s="652">
        <v>100</v>
      </c>
      <c r="O400" s="653">
        <v>100</v>
      </c>
      <c r="P400" s="653">
        <v>100</v>
      </c>
      <c r="Q400" s="653">
        <v>100</v>
      </c>
      <c r="R400" s="653">
        <v>100</v>
      </c>
      <c r="S400" s="652">
        <v>100</v>
      </c>
      <c r="T400" s="752" t="s">
        <v>1101</v>
      </c>
      <c r="U400" s="664"/>
      <c r="V400" s="665"/>
      <c r="W400" s="684"/>
      <c r="X400" s="386"/>
      <c r="Y400" s="386"/>
      <c r="Z400" s="386"/>
      <c r="AA400" s="386"/>
      <c r="AB400" s="386"/>
      <c r="AC400" s="386"/>
      <c r="AD400" s="386"/>
      <c r="AE400" s="386"/>
      <c r="AF400" s="386"/>
      <c r="AG400" s="386"/>
      <c r="AH400" s="386"/>
      <c r="AI400" s="386"/>
      <c r="AJ400" s="386"/>
      <c r="AK400" s="386"/>
      <c r="AL400" s="386"/>
      <c r="AM400" s="685"/>
      <c r="AO400" s="682"/>
      <c r="AP400" s="682"/>
      <c r="AQ400" s="682"/>
      <c r="AR400" s="682"/>
      <c r="AS400" s="682"/>
    </row>
    <row r="401" spans="1:2416" s="681" customFormat="1" ht="54" customHeight="1" outlineLevel="2" thickTop="1" thickBot="1" x14ac:dyDescent="0.3">
      <c r="A401" s="386"/>
      <c r="B401" s="954"/>
      <c r="C401" s="955"/>
      <c r="D401" s="962"/>
      <c r="E401" s="963"/>
      <c r="F401" s="917"/>
      <c r="G401" s="894" t="s">
        <v>1338</v>
      </c>
      <c r="H401" s="895"/>
      <c r="I401" s="1026" t="s">
        <v>1710</v>
      </c>
      <c r="J401" s="1027"/>
      <c r="K401" s="1027"/>
      <c r="L401" s="1028"/>
      <c r="M401" s="603" t="s">
        <v>31</v>
      </c>
      <c r="N401" s="652" t="s">
        <v>128</v>
      </c>
      <c r="O401" s="653">
        <v>0.45</v>
      </c>
      <c r="P401" s="653">
        <v>100</v>
      </c>
      <c r="Q401" s="653">
        <v>100</v>
      </c>
      <c r="R401" s="653">
        <v>100</v>
      </c>
      <c r="S401" s="652">
        <v>100</v>
      </c>
      <c r="T401" s="752" t="s">
        <v>1101</v>
      </c>
      <c r="U401" s="664"/>
      <c r="V401" s="665"/>
      <c r="W401" s="684"/>
      <c r="X401" s="386"/>
      <c r="Y401" s="386"/>
      <c r="Z401" s="386"/>
      <c r="AA401" s="386"/>
      <c r="AB401" s="386"/>
      <c r="AC401" s="386"/>
      <c r="AD401" s="386"/>
      <c r="AE401" s="386"/>
      <c r="AF401" s="386"/>
      <c r="AG401" s="386"/>
      <c r="AH401" s="386"/>
      <c r="AI401" s="386"/>
      <c r="AJ401" s="386"/>
      <c r="AK401" s="386"/>
      <c r="AL401" s="386"/>
      <c r="AM401" s="685"/>
      <c r="AO401" s="682"/>
      <c r="AP401" s="682"/>
      <c r="AQ401" s="682"/>
      <c r="AR401" s="682"/>
      <c r="AS401" s="682"/>
    </row>
    <row r="402" spans="1:2416" s="681" customFormat="1" ht="54" customHeight="1" outlineLevel="2" thickTop="1" thickBot="1" x14ac:dyDescent="0.3">
      <c r="A402" s="386"/>
      <c r="B402" s="924"/>
      <c r="C402" s="859"/>
      <c r="D402" s="862"/>
      <c r="E402" s="863"/>
      <c r="F402" s="918"/>
      <c r="G402" s="864" t="s">
        <v>1339</v>
      </c>
      <c r="H402" s="865"/>
      <c r="I402" s="914" t="s">
        <v>1711</v>
      </c>
      <c r="J402" s="915"/>
      <c r="K402" s="915"/>
      <c r="L402" s="916"/>
      <c r="M402" s="603" t="s">
        <v>31</v>
      </c>
      <c r="N402" s="652" t="s">
        <v>128</v>
      </c>
      <c r="O402" s="653">
        <v>0.45</v>
      </c>
      <c r="P402" s="653">
        <v>100</v>
      </c>
      <c r="Q402" s="653">
        <v>100</v>
      </c>
      <c r="R402" s="653">
        <v>100</v>
      </c>
      <c r="S402" s="652">
        <v>100</v>
      </c>
      <c r="T402" s="752" t="s">
        <v>1101</v>
      </c>
      <c r="U402" s="664"/>
      <c r="V402" s="665"/>
      <c r="W402" s="684"/>
      <c r="X402" s="386"/>
      <c r="Y402" s="386"/>
      <c r="Z402" s="386"/>
      <c r="AA402" s="386"/>
      <c r="AB402" s="386"/>
      <c r="AC402" s="386"/>
      <c r="AD402" s="386"/>
      <c r="AE402" s="386"/>
      <c r="AF402" s="386"/>
      <c r="AG402" s="386"/>
      <c r="AH402" s="386"/>
      <c r="AI402" s="386"/>
      <c r="AJ402" s="386"/>
      <c r="AK402" s="386"/>
      <c r="AL402" s="386"/>
      <c r="AM402" s="685"/>
      <c r="AO402" s="682"/>
      <c r="AP402" s="682"/>
      <c r="AQ402" s="682"/>
      <c r="AR402" s="682"/>
      <c r="AS402" s="682"/>
    </row>
    <row r="403" spans="1:2416" s="681" customFormat="1" ht="35.25" customHeight="1" outlineLevel="3" thickTop="1" thickBot="1" x14ac:dyDescent="0.3">
      <c r="A403" s="386"/>
      <c r="B403" s="460" t="s">
        <v>990</v>
      </c>
      <c r="C403" s="637" t="s">
        <v>264</v>
      </c>
      <c r="D403" s="933" t="s">
        <v>1591</v>
      </c>
      <c r="E403" s="934"/>
      <c r="F403" s="934"/>
      <c r="G403" s="934"/>
      <c r="H403" s="934"/>
      <c r="I403" s="934"/>
      <c r="J403" s="934"/>
      <c r="K403" s="934"/>
      <c r="L403" s="935"/>
      <c r="M403" s="602" t="s">
        <v>31</v>
      </c>
      <c r="N403" s="654">
        <v>66</v>
      </c>
      <c r="O403" s="655">
        <v>66</v>
      </c>
      <c r="P403" s="655">
        <v>66</v>
      </c>
      <c r="Q403" s="655">
        <v>66</v>
      </c>
      <c r="R403" s="655">
        <v>66</v>
      </c>
      <c r="S403" s="656">
        <v>66</v>
      </c>
      <c r="T403" s="657" t="s">
        <v>1211</v>
      </c>
      <c r="U403" s="662"/>
      <c r="V403" s="663"/>
      <c r="W403" s="686"/>
      <c r="X403" s="386"/>
      <c r="Y403" s="386"/>
      <c r="Z403" s="386"/>
      <c r="AA403" s="386"/>
      <c r="AB403" s="386"/>
      <c r="AC403" s="386"/>
      <c r="AD403" s="386"/>
      <c r="AE403" s="386"/>
      <c r="AF403" s="386"/>
      <c r="AG403" s="386"/>
      <c r="AH403" s="386"/>
      <c r="AI403" s="386"/>
      <c r="AJ403" s="682"/>
      <c r="AK403" s="682"/>
      <c r="AL403" s="682"/>
      <c r="AM403" s="683"/>
      <c r="AO403" s="687"/>
      <c r="AP403" s="688"/>
      <c r="AQ403" s="688"/>
      <c r="AR403" s="688"/>
      <c r="AS403" s="688"/>
    </row>
    <row r="404" spans="1:2416" s="681" customFormat="1" ht="35.25" customHeight="1" outlineLevel="3" thickTop="1" thickBot="1" x14ac:dyDescent="0.3">
      <c r="A404" s="386"/>
      <c r="B404" s="460" t="s">
        <v>990</v>
      </c>
      <c r="C404" s="637" t="s">
        <v>445</v>
      </c>
      <c r="D404" s="933" t="s">
        <v>1418</v>
      </c>
      <c r="E404" s="934"/>
      <c r="F404" s="934"/>
      <c r="G404" s="934"/>
      <c r="H404" s="934"/>
      <c r="I404" s="934"/>
      <c r="J404" s="934"/>
      <c r="K404" s="934"/>
      <c r="L404" s="935"/>
      <c r="M404" s="602" t="s">
        <v>31</v>
      </c>
      <c r="N404" s="654">
        <v>9</v>
      </c>
      <c r="O404" s="655">
        <v>9</v>
      </c>
      <c r="P404" s="655">
        <v>9</v>
      </c>
      <c r="Q404" s="655">
        <v>9</v>
      </c>
      <c r="R404" s="655">
        <v>9</v>
      </c>
      <c r="S404" s="656">
        <v>9</v>
      </c>
      <c r="T404" s="657" t="s">
        <v>32</v>
      </c>
      <c r="U404" s="662"/>
      <c r="V404" s="663"/>
      <c r="W404" s="686"/>
      <c r="X404" s="386"/>
      <c r="Y404" s="386"/>
      <c r="Z404" s="386"/>
      <c r="AA404" s="386"/>
      <c r="AB404" s="386"/>
      <c r="AC404" s="386"/>
      <c r="AD404" s="386"/>
      <c r="AE404" s="386"/>
      <c r="AF404" s="386"/>
      <c r="AG404" s="386"/>
      <c r="AH404" s="386"/>
      <c r="AI404" s="386"/>
      <c r="AJ404" s="682"/>
      <c r="AK404" s="682"/>
      <c r="AL404" s="682"/>
      <c r="AM404" s="683"/>
      <c r="AO404" s="687"/>
      <c r="AP404" s="688"/>
      <c r="AQ404" s="688"/>
      <c r="AR404" s="688"/>
      <c r="AS404" s="688"/>
    </row>
    <row r="405" spans="1:2416" s="681" customFormat="1" ht="35.25" customHeight="1" outlineLevel="3" thickTop="1" thickBot="1" x14ac:dyDescent="0.3">
      <c r="A405" s="386"/>
      <c r="B405" s="460" t="s">
        <v>990</v>
      </c>
      <c r="C405" s="637" t="s">
        <v>719</v>
      </c>
      <c r="D405" s="1005" t="s">
        <v>1592</v>
      </c>
      <c r="E405" s="1006"/>
      <c r="F405" s="1006"/>
      <c r="G405" s="1029"/>
      <c r="H405" s="1029"/>
      <c r="I405" s="1006"/>
      <c r="J405" s="1006"/>
      <c r="K405" s="1006"/>
      <c r="L405" s="1007"/>
      <c r="M405" s="602" t="s">
        <v>31</v>
      </c>
      <c r="N405" s="654">
        <v>10</v>
      </c>
      <c r="O405" s="655">
        <v>10</v>
      </c>
      <c r="P405" s="655">
        <v>10</v>
      </c>
      <c r="Q405" s="655">
        <v>10</v>
      </c>
      <c r="R405" s="655">
        <v>10</v>
      </c>
      <c r="S405" s="656">
        <v>10</v>
      </c>
      <c r="T405" s="657" t="s">
        <v>32</v>
      </c>
      <c r="U405" s="662"/>
      <c r="V405" s="663"/>
      <c r="W405" s="686"/>
      <c r="X405" s="386"/>
      <c r="Y405" s="386"/>
      <c r="Z405" s="386"/>
      <c r="AA405" s="386"/>
      <c r="AB405" s="386"/>
      <c r="AC405" s="386"/>
      <c r="AD405" s="386"/>
      <c r="AE405" s="386"/>
      <c r="AF405" s="386"/>
      <c r="AG405" s="386"/>
      <c r="AH405" s="386"/>
      <c r="AI405" s="386"/>
      <c r="AJ405" s="682"/>
      <c r="AK405" s="682"/>
      <c r="AL405" s="682"/>
      <c r="AM405" s="683"/>
      <c r="AO405" s="687"/>
      <c r="AP405" s="688"/>
      <c r="AQ405" s="688"/>
      <c r="AR405" s="688"/>
      <c r="AS405" s="688"/>
    </row>
    <row r="406" spans="1:2416" s="681" customFormat="1" ht="54" customHeight="1" outlineLevel="2" thickTop="1" thickBot="1" x14ac:dyDescent="0.3">
      <c r="A406" s="386"/>
      <c r="B406" s="680" t="s">
        <v>1175</v>
      </c>
      <c r="C406" s="453" t="s">
        <v>1058</v>
      </c>
      <c r="D406" s="862" t="s">
        <v>951</v>
      </c>
      <c r="E406" s="863"/>
      <c r="F406" s="689" t="s">
        <v>1007</v>
      </c>
      <c r="G406" s="864" t="s">
        <v>1340</v>
      </c>
      <c r="H406" s="865"/>
      <c r="I406" s="914" t="s">
        <v>1712</v>
      </c>
      <c r="J406" s="915"/>
      <c r="K406" s="915"/>
      <c r="L406" s="916"/>
      <c r="M406" s="603" t="s">
        <v>31</v>
      </c>
      <c r="N406" s="652" t="s">
        <v>128</v>
      </c>
      <c r="O406" s="653">
        <v>10</v>
      </c>
      <c r="P406" s="653">
        <v>20</v>
      </c>
      <c r="Q406" s="653">
        <v>30</v>
      </c>
      <c r="R406" s="653">
        <v>40</v>
      </c>
      <c r="S406" s="652">
        <v>100</v>
      </c>
      <c r="T406" s="752" t="s">
        <v>1101</v>
      </c>
      <c r="U406" s="664"/>
      <c r="V406" s="665"/>
      <c r="W406" s="684"/>
      <c r="X406" s="386"/>
      <c r="Y406" s="386"/>
      <c r="Z406" s="386"/>
      <c r="AA406" s="386"/>
      <c r="AB406" s="386"/>
      <c r="AC406" s="386"/>
      <c r="AD406" s="386"/>
      <c r="AE406" s="386"/>
      <c r="AF406" s="386"/>
      <c r="AG406" s="386"/>
      <c r="AH406" s="386"/>
      <c r="AI406" s="386"/>
      <c r="AJ406" s="386"/>
      <c r="AK406" s="386"/>
      <c r="AL406" s="386"/>
      <c r="AM406" s="685"/>
      <c r="AO406" s="682"/>
      <c r="AP406" s="682"/>
      <c r="AQ406" s="682"/>
      <c r="AR406" s="682"/>
      <c r="AS406" s="682"/>
    </row>
    <row r="407" spans="1:2416" s="681" customFormat="1" ht="35.25" customHeight="1" outlineLevel="3" thickTop="1" thickBot="1" x14ac:dyDescent="0.3">
      <c r="A407" s="386"/>
      <c r="B407" s="460" t="s">
        <v>990</v>
      </c>
      <c r="C407" s="637" t="s">
        <v>1539</v>
      </c>
      <c r="D407" s="933" t="s">
        <v>1391</v>
      </c>
      <c r="E407" s="934"/>
      <c r="F407" s="934"/>
      <c r="G407" s="934"/>
      <c r="H407" s="934"/>
      <c r="I407" s="934"/>
      <c r="J407" s="934"/>
      <c r="K407" s="934"/>
      <c r="L407" s="935"/>
      <c r="M407" s="602" t="s">
        <v>31</v>
      </c>
      <c r="N407" s="654">
        <v>0</v>
      </c>
      <c r="O407" s="655">
        <v>1</v>
      </c>
      <c r="P407" s="655"/>
      <c r="Q407" s="655"/>
      <c r="R407" s="655"/>
      <c r="S407" s="656">
        <v>1</v>
      </c>
      <c r="T407" s="657" t="s">
        <v>32</v>
      </c>
      <c r="U407" s="662"/>
      <c r="V407" s="663"/>
      <c r="W407" s="686"/>
      <c r="X407" s="386"/>
      <c r="Y407" s="386"/>
      <c r="Z407" s="386"/>
      <c r="AA407" s="386"/>
      <c r="AB407" s="386"/>
      <c r="AC407" s="386"/>
      <c r="AD407" s="386"/>
      <c r="AE407" s="386"/>
      <c r="AF407" s="386"/>
      <c r="AG407" s="386"/>
      <c r="AH407" s="386"/>
      <c r="AI407" s="386"/>
      <c r="AJ407" s="682"/>
      <c r="AK407" s="682"/>
      <c r="AL407" s="682"/>
      <c r="AM407" s="683"/>
      <c r="AO407" s="687"/>
      <c r="AP407" s="688"/>
      <c r="AQ407" s="688"/>
      <c r="AR407" s="688"/>
      <c r="AS407" s="688"/>
    </row>
    <row r="408" spans="1:2416" s="681" customFormat="1" ht="35.25" customHeight="1" outlineLevel="3" thickTop="1" thickBot="1" x14ac:dyDescent="0.3">
      <c r="A408" s="386"/>
      <c r="B408" s="460" t="s">
        <v>990</v>
      </c>
      <c r="C408" s="637" t="s">
        <v>489</v>
      </c>
      <c r="D408" s="933" t="s">
        <v>1425</v>
      </c>
      <c r="E408" s="934"/>
      <c r="F408" s="934"/>
      <c r="G408" s="934"/>
      <c r="H408" s="934"/>
      <c r="I408" s="934"/>
      <c r="J408" s="934"/>
      <c r="K408" s="934"/>
      <c r="L408" s="935"/>
      <c r="M408" s="602" t="s">
        <v>31</v>
      </c>
      <c r="N408" s="654">
        <v>0</v>
      </c>
      <c r="O408" s="655">
        <v>0</v>
      </c>
      <c r="P408" s="655">
        <v>20</v>
      </c>
      <c r="Q408" s="655">
        <v>30</v>
      </c>
      <c r="R408" s="655">
        <v>40</v>
      </c>
      <c r="S408" s="656">
        <v>40</v>
      </c>
      <c r="T408" s="657" t="s">
        <v>1101</v>
      </c>
      <c r="U408" s="662"/>
      <c r="V408" s="663"/>
      <c r="W408" s="686"/>
      <c r="X408" s="386"/>
      <c r="Y408" s="386"/>
      <c r="Z408" s="386"/>
      <c r="AA408" s="386"/>
      <c r="AB408" s="386"/>
      <c r="AC408" s="386"/>
      <c r="AD408" s="386"/>
      <c r="AE408" s="386"/>
      <c r="AF408" s="386"/>
      <c r="AG408" s="386"/>
      <c r="AH408" s="386"/>
      <c r="AI408" s="386"/>
      <c r="AJ408" s="682"/>
      <c r="AK408" s="682"/>
      <c r="AL408" s="682"/>
      <c r="AM408" s="683"/>
      <c r="AO408" s="687"/>
      <c r="AP408" s="688"/>
      <c r="AQ408" s="688"/>
      <c r="AR408" s="688"/>
      <c r="AS408" s="688"/>
    </row>
    <row r="409" spans="1:2416" s="673" customFormat="1" ht="66" customHeight="1" thickTop="1" thickBot="1" x14ac:dyDescent="0.3">
      <c r="A409" s="386"/>
      <c r="B409" s="674" t="s">
        <v>1085</v>
      </c>
      <c r="C409" s="675" t="s">
        <v>1091</v>
      </c>
      <c r="D409" s="929" t="s">
        <v>953</v>
      </c>
      <c r="E409" s="929"/>
      <c r="F409" s="929"/>
      <c r="G409" s="929"/>
      <c r="H409" s="929"/>
      <c r="I409" s="929"/>
      <c r="J409" s="929"/>
      <c r="K409" s="929"/>
      <c r="L409" s="929"/>
      <c r="M409" s="929"/>
      <c r="N409" s="669"/>
      <c r="O409" s="669"/>
      <c r="P409" s="669"/>
      <c r="Q409" s="668"/>
      <c r="R409" s="669"/>
      <c r="S409" s="669"/>
      <c r="T409" s="669"/>
      <c r="U409" s="668"/>
      <c r="V409" s="669"/>
      <c r="W409" s="669"/>
      <c r="X409" s="386"/>
      <c r="Y409" s="386"/>
      <c r="Z409" s="386"/>
      <c r="AA409" s="386"/>
      <c r="AB409" s="386"/>
      <c r="AC409" s="386"/>
      <c r="AD409" s="386"/>
      <c r="AE409" s="670"/>
      <c r="AF409" s="671"/>
      <c r="AG409" s="671"/>
      <c r="AH409" s="671"/>
      <c r="AI409" s="671"/>
      <c r="AJ409" s="671"/>
      <c r="AK409" s="671"/>
      <c r="AL409" s="671"/>
      <c r="AM409" s="671"/>
      <c r="AN409" s="671"/>
      <c r="AO409" s="671"/>
      <c r="AP409" s="671"/>
      <c r="AQ409" s="671"/>
      <c r="AR409" s="671"/>
      <c r="AS409" s="671"/>
      <c r="AT409" s="671"/>
      <c r="AU409" s="671"/>
      <c r="AV409" s="671"/>
      <c r="AW409" s="671"/>
      <c r="AX409" s="671"/>
      <c r="AY409" s="671"/>
      <c r="AZ409" s="671"/>
      <c r="BA409" s="671"/>
      <c r="BB409" s="671"/>
      <c r="BC409" s="671"/>
      <c r="BD409" s="671"/>
      <c r="BE409" s="671"/>
      <c r="BF409" s="671"/>
      <c r="BG409" s="671"/>
      <c r="BH409" s="671"/>
      <c r="BI409" s="671"/>
      <c r="BJ409" s="671"/>
      <c r="BK409" s="671"/>
      <c r="BL409" s="671"/>
      <c r="BM409" s="671"/>
      <c r="BN409" s="671"/>
      <c r="BO409" s="671"/>
      <c r="BP409" s="671"/>
      <c r="BQ409" s="671"/>
      <c r="BR409" s="671"/>
      <c r="BS409" s="671"/>
      <c r="BT409" s="671"/>
      <c r="BU409" s="671"/>
      <c r="BV409" s="671"/>
      <c r="BW409" s="671"/>
      <c r="BX409" s="671"/>
      <c r="BY409" s="671"/>
      <c r="BZ409" s="671"/>
      <c r="CA409" s="671"/>
      <c r="CB409" s="671"/>
      <c r="CC409" s="671"/>
      <c r="CD409" s="671"/>
      <c r="CE409" s="671"/>
      <c r="CF409" s="671"/>
      <c r="CG409" s="671"/>
      <c r="CH409" s="671"/>
      <c r="CI409" s="672"/>
      <c r="CJ409" s="672"/>
      <c r="CK409" s="672"/>
      <c r="CL409" s="672"/>
      <c r="CM409" s="672"/>
      <c r="CN409" s="672"/>
      <c r="CO409" s="672"/>
      <c r="CP409" s="672"/>
      <c r="CQ409" s="672"/>
      <c r="CR409" s="672"/>
      <c r="CS409" s="672"/>
      <c r="CT409" s="672"/>
      <c r="CU409" s="672"/>
      <c r="CV409" s="672"/>
      <c r="CW409" s="672"/>
      <c r="CX409" s="672"/>
      <c r="CY409" s="672"/>
      <c r="CZ409" s="672"/>
      <c r="DA409" s="672"/>
      <c r="DB409" s="672"/>
      <c r="DC409" s="672"/>
      <c r="DD409" s="672"/>
      <c r="DE409" s="672"/>
      <c r="DF409" s="672"/>
      <c r="DG409" s="672"/>
      <c r="DH409" s="672"/>
      <c r="DI409" s="672"/>
      <c r="DJ409" s="672"/>
      <c r="DK409" s="672"/>
      <c r="DL409" s="672"/>
      <c r="DM409" s="672"/>
      <c r="DN409" s="672"/>
      <c r="DO409" s="672"/>
      <c r="DP409" s="672"/>
      <c r="DQ409" s="672"/>
      <c r="DR409" s="672"/>
      <c r="DS409" s="672"/>
      <c r="DT409" s="672"/>
      <c r="DU409" s="672"/>
      <c r="DV409" s="672"/>
      <c r="DW409" s="672"/>
      <c r="DX409" s="672"/>
      <c r="DY409" s="672"/>
      <c r="DZ409" s="672"/>
      <c r="EA409" s="672"/>
      <c r="EB409" s="672"/>
      <c r="EC409" s="672"/>
      <c r="ED409" s="672"/>
      <c r="EE409" s="672"/>
      <c r="EF409" s="672"/>
      <c r="EG409" s="672"/>
      <c r="EH409" s="672"/>
      <c r="EI409" s="672"/>
      <c r="EJ409" s="672"/>
      <c r="EK409" s="672"/>
      <c r="EL409" s="672"/>
      <c r="EM409" s="672"/>
      <c r="EN409" s="672"/>
      <c r="EO409" s="672"/>
      <c r="EP409" s="672"/>
      <c r="EQ409" s="672"/>
      <c r="ER409" s="672"/>
      <c r="ES409" s="672"/>
      <c r="ET409" s="672"/>
      <c r="EU409" s="672"/>
      <c r="EV409" s="672"/>
      <c r="EW409" s="672"/>
      <c r="EX409" s="672"/>
      <c r="EY409" s="672"/>
      <c r="EZ409" s="672"/>
      <c r="FA409" s="672"/>
      <c r="FB409" s="672"/>
      <c r="FC409" s="672"/>
      <c r="FD409" s="672"/>
      <c r="FE409" s="672"/>
      <c r="FF409" s="672"/>
      <c r="FG409" s="672"/>
      <c r="FH409" s="672"/>
      <c r="FI409" s="672"/>
      <c r="FJ409" s="672"/>
      <c r="FK409" s="672"/>
      <c r="FL409" s="672"/>
      <c r="FM409" s="672"/>
      <c r="FN409" s="672"/>
      <c r="FO409" s="672"/>
      <c r="FP409" s="672"/>
      <c r="FQ409" s="672"/>
      <c r="FR409" s="672"/>
      <c r="FS409" s="672"/>
      <c r="FT409" s="672"/>
      <c r="FU409" s="672"/>
      <c r="FV409" s="672"/>
      <c r="FW409" s="672"/>
      <c r="FX409" s="672"/>
      <c r="FY409" s="672"/>
      <c r="FZ409" s="672"/>
      <c r="GA409" s="672"/>
      <c r="GB409" s="672"/>
      <c r="GC409" s="672"/>
      <c r="GD409" s="672"/>
      <c r="GE409" s="672"/>
      <c r="GF409" s="672"/>
      <c r="GG409" s="672"/>
      <c r="GH409" s="672"/>
      <c r="GI409" s="672"/>
      <c r="GJ409" s="672"/>
      <c r="GK409" s="672"/>
      <c r="GL409" s="672"/>
      <c r="GM409" s="672"/>
      <c r="GN409" s="672"/>
      <c r="GO409" s="672"/>
      <c r="GP409" s="672"/>
      <c r="GQ409" s="672"/>
      <c r="GR409" s="672"/>
      <c r="GS409" s="672"/>
      <c r="GT409" s="672"/>
      <c r="GU409" s="672"/>
      <c r="GV409" s="672"/>
      <c r="GW409" s="672"/>
      <c r="GX409" s="672"/>
      <c r="GY409" s="672"/>
      <c r="GZ409" s="672"/>
      <c r="HA409" s="672"/>
      <c r="HB409" s="672"/>
      <c r="HC409" s="672"/>
      <c r="HD409" s="672"/>
      <c r="HE409" s="672"/>
      <c r="HF409" s="672"/>
      <c r="HG409" s="672"/>
      <c r="HH409" s="672"/>
      <c r="HI409" s="672"/>
      <c r="HJ409" s="672"/>
      <c r="HK409" s="672"/>
      <c r="HL409" s="672"/>
      <c r="HM409" s="672"/>
      <c r="HN409" s="672"/>
      <c r="HO409" s="672"/>
      <c r="HP409" s="672"/>
      <c r="HQ409" s="672"/>
      <c r="HR409" s="672"/>
      <c r="HS409" s="672"/>
      <c r="HT409" s="672"/>
      <c r="HU409" s="672"/>
      <c r="HV409" s="672"/>
      <c r="HW409" s="672"/>
      <c r="HX409" s="672"/>
      <c r="HY409" s="672"/>
      <c r="HZ409" s="672"/>
      <c r="IA409" s="672"/>
      <c r="IB409" s="672"/>
      <c r="IC409" s="672"/>
      <c r="ID409" s="672"/>
      <c r="IE409" s="672"/>
      <c r="IF409" s="672"/>
      <c r="IG409" s="672"/>
      <c r="IH409" s="672"/>
      <c r="II409" s="672"/>
      <c r="IJ409" s="672"/>
      <c r="IK409" s="672"/>
      <c r="IL409" s="672"/>
      <c r="IM409" s="672"/>
      <c r="IN409" s="672"/>
      <c r="IO409" s="672"/>
      <c r="IP409" s="672"/>
      <c r="IQ409" s="672"/>
      <c r="IR409" s="672"/>
      <c r="IS409" s="672"/>
      <c r="IT409" s="672"/>
      <c r="IU409" s="672"/>
      <c r="IV409" s="672"/>
      <c r="IW409" s="672"/>
      <c r="IX409" s="672"/>
      <c r="IY409" s="672"/>
      <c r="IZ409" s="672"/>
      <c r="JA409" s="672"/>
      <c r="JB409" s="672"/>
      <c r="JC409" s="672"/>
      <c r="JD409" s="672"/>
      <c r="JE409" s="672"/>
      <c r="JF409" s="672"/>
      <c r="JG409" s="672"/>
      <c r="JH409" s="672"/>
      <c r="JI409" s="672"/>
      <c r="JJ409" s="672"/>
      <c r="JK409" s="672"/>
      <c r="JL409" s="672"/>
      <c r="JM409" s="672"/>
      <c r="JN409" s="672"/>
      <c r="JO409" s="672"/>
      <c r="JP409" s="672"/>
      <c r="JQ409" s="672"/>
      <c r="JR409" s="672"/>
      <c r="JS409" s="672"/>
      <c r="JT409" s="672"/>
      <c r="JU409" s="672"/>
      <c r="JV409" s="672"/>
      <c r="JW409" s="672"/>
      <c r="JX409" s="672"/>
      <c r="JY409" s="672"/>
      <c r="JZ409" s="672"/>
      <c r="KA409" s="672"/>
      <c r="KB409" s="672"/>
      <c r="KC409" s="672"/>
      <c r="KD409" s="672"/>
      <c r="KE409" s="672"/>
      <c r="KF409" s="672"/>
      <c r="KG409" s="672"/>
      <c r="KH409" s="672"/>
      <c r="KI409" s="672"/>
      <c r="KJ409" s="672"/>
      <c r="KK409" s="672"/>
      <c r="KL409" s="672"/>
      <c r="KM409" s="672"/>
      <c r="KN409" s="672"/>
      <c r="KO409" s="672"/>
      <c r="KP409" s="672"/>
      <c r="KQ409" s="672"/>
      <c r="KR409" s="672"/>
      <c r="KS409" s="672"/>
      <c r="KT409" s="672"/>
      <c r="KU409" s="672"/>
      <c r="KV409" s="672"/>
      <c r="KW409" s="672"/>
      <c r="KX409" s="672"/>
      <c r="KY409" s="672"/>
      <c r="KZ409" s="672"/>
      <c r="LA409" s="672"/>
      <c r="LB409" s="672"/>
      <c r="LC409" s="672"/>
      <c r="LD409" s="672"/>
      <c r="LE409" s="672"/>
      <c r="LF409" s="672"/>
      <c r="LG409" s="672"/>
      <c r="LH409" s="672"/>
      <c r="LI409" s="672"/>
      <c r="LJ409" s="672"/>
      <c r="LK409" s="672"/>
      <c r="LL409" s="672"/>
      <c r="LM409" s="672"/>
      <c r="LN409" s="672"/>
      <c r="LO409" s="672"/>
      <c r="LP409" s="672"/>
      <c r="LQ409" s="672"/>
      <c r="LR409" s="672"/>
      <c r="LS409" s="672"/>
      <c r="LT409" s="672"/>
      <c r="LU409" s="672"/>
      <c r="LV409" s="672"/>
      <c r="LW409" s="672"/>
      <c r="LX409" s="672"/>
      <c r="LY409" s="672"/>
      <c r="LZ409" s="672"/>
      <c r="MA409" s="672"/>
      <c r="MB409" s="672"/>
      <c r="MC409" s="672"/>
      <c r="MD409" s="672"/>
      <c r="ME409" s="672"/>
      <c r="MF409" s="672"/>
      <c r="MG409" s="672"/>
      <c r="MH409" s="672"/>
      <c r="MI409" s="672"/>
      <c r="MJ409" s="672"/>
      <c r="MK409" s="672"/>
      <c r="ML409" s="672"/>
      <c r="MM409" s="672"/>
      <c r="MN409" s="672"/>
      <c r="MO409" s="672"/>
      <c r="MP409" s="672"/>
      <c r="MQ409" s="672"/>
      <c r="MR409" s="672"/>
      <c r="MS409" s="672"/>
      <c r="MT409" s="672"/>
      <c r="MU409" s="672"/>
      <c r="MV409" s="672"/>
      <c r="MW409" s="672"/>
      <c r="MX409" s="672"/>
      <c r="MY409" s="672"/>
      <c r="MZ409" s="672"/>
      <c r="NA409" s="672"/>
      <c r="NB409" s="672"/>
      <c r="NC409" s="672"/>
      <c r="ND409" s="672"/>
      <c r="NE409" s="672"/>
      <c r="NF409" s="672"/>
      <c r="NG409" s="672"/>
      <c r="NH409" s="672"/>
      <c r="NI409" s="672"/>
      <c r="NJ409" s="672"/>
      <c r="NK409" s="672"/>
      <c r="NL409" s="672"/>
      <c r="NM409" s="672"/>
      <c r="NN409" s="672"/>
      <c r="NO409" s="672"/>
      <c r="NP409" s="672"/>
      <c r="NQ409" s="672"/>
      <c r="NR409" s="672"/>
      <c r="NS409" s="672"/>
      <c r="NT409" s="672"/>
      <c r="NU409" s="672"/>
      <c r="NV409" s="672"/>
      <c r="NW409" s="672"/>
      <c r="NX409" s="672"/>
      <c r="NY409" s="672"/>
      <c r="NZ409" s="672"/>
      <c r="OA409" s="672"/>
      <c r="OB409" s="672"/>
      <c r="OC409" s="672"/>
      <c r="OD409" s="672"/>
      <c r="OE409" s="672"/>
      <c r="OF409" s="672"/>
      <c r="OG409" s="672"/>
      <c r="OH409" s="672"/>
      <c r="OI409" s="672"/>
      <c r="OJ409" s="672"/>
      <c r="OK409" s="672"/>
      <c r="OL409" s="672"/>
      <c r="OM409" s="672"/>
      <c r="ON409" s="672"/>
      <c r="OO409" s="672"/>
      <c r="OP409" s="672"/>
      <c r="OQ409" s="672"/>
      <c r="OR409" s="672"/>
      <c r="OS409" s="672"/>
      <c r="OT409" s="672"/>
      <c r="OU409" s="672"/>
      <c r="OV409" s="672"/>
      <c r="OW409" s="672"/>
      <c r="OX409" s="672"/>
      <c r="OY409" s="672"/>
      <c r="OZ409" s="672"/>
      <c r="PA409" s="672"/>
      <c r="PB409" s="672"/>
      <c r="PC409" s="672"/>
      <c r="PD409" s="672"/>
      <c r="PE409" s="672"/>
      <c r="PF409" s="672"/>
      <c r="PG409" s="672"/>
      <c r="PH409" s="672"/>
      <c r="PI409" s="672"/>
      <c r="PJ409" s="672"/>
      <c r="PK409" s="672"/>
      <c r="PL409" s="672"/>
      <c r="PM409" s="672"/>
      <c r="PN409" s="672"/>
      <c r="PO409" s="672"/>
      <c r="PP409" s="672"/>
      <c r="PQ409" s="672"/>
      <c r="PR409" s="672"/>
      <c r="PS409" s="672"/>
      <c r="PT409" s="672"/>
      <c r="PU409" s="672"/>
      <c r="PV409" s="672"/>
      <c r="PW409" s="672"/>
      <c r="PX409" s="672"/>
      <c r="PY409" s="672"/>
      <c r="PZ409" s="672"/>
      <c r="QA409" s="672"/>
      <c r="QB409" s="672"/>
      <c r="QC409" s="672"/>
      <c r="QD409" s="672"/>
      <c r="QE409" s="672"/>
      <c r="QF409" s="672"/>
      <c r="QG409" s="672"/>
      <c r="QH409" s="672"/>
      <c r="QI409" s="672"/>
      <c r="QJ409" s="672"/>
      <c r="QK409" s="672"/>
      <c r="QL409" s="672"/>
      <c r="QM409" s="672"/>
      <c r="QN409" s="672"/>
      <c r="QO409" s="672"/>
      <c r="QP409" s="672"/>
      <c r="QQ409" s="672"/>
      <c r="QR409" s="672"/>
      <c r="QS409" s="672"/>
      <c r="QT409" s="672"/>
      <c r="QU409" s="672"/>
      <c r="QV409" s="672"/>
      <c r="QW409" s="672"/>
      <c r="QX409" s="672"/>
      <c r="QY409" s="672"/>
      <c r="QZ409" s="672"/>
      <c r="RA409" s="672"/>
      <c r="RB409" s="672"/>
      <c r="RC409" s="672"/>
      <c r="RD409" s="672"/>
      <c r="RE409" s="672"/>
      <c r="RF409" s="672"/>
      <c r="RG409" s="672"/>
      <c r="RH409" s="672"/>
      <c r="RI409" s="672"/>
      <c r="RJ409" s="672"/>
      <c r="RK409" s="672"/>
      <c r="RL409" s="672"/>
      <c r="RM409" s="672"/>
      <c r="RN409" s="672"/>
      <c r="RO409" s="672"/>
      <c r="RP409" s="672"/>
      <c r="RQ409" s="672"/>
      <c r="RR409" s="672"/>
      <c r="RS409" s="672"/>
      <c r="RT409" s="672"/>
      <c r="RU409" s="672"/>
      <c r="RV409" s="672"/>
      <c r="RW409" s="672"/>
      <c r="RX409" s="672"/>
      <c r="RY409" s="672"/>
      <c r="RZ409" s="672"/>
      <c r="SA409" s="672"/>
      <c r="SB409" s="672"/>
      <c r="SC409" s="672"/>
      <c r="SD409" s="672"/>
      <c r="SE409" s="672"/>
      <c r="SF409" s="672"/>
      <c r="SG409" s="672"/>
      <c r="SH409" s="672"/>
      <c r="SI409" s="672"/>
      <c r="SJ409" s="672"/>
      <c r="SK409" s="672"/>
      <c r="SL409" s="672"/>
      <c r="SM409" s="672"/>
      <c r="SN409" s="672"/>
      <c r="SO409" s="672"/>
      <c r="SP409" s="672"/>
      <c r="SQ409" s="672"/>
      <c r="SR409" s="672"/>
      <c r="SS409" s="672"/>
      <c r="ST409" s="672"/>
      <c r="SU409" s="672"/>
      <c r="SV409" s="672"/>
      <c r="SW409" s="672"/>
      <c r="SX409" s="672"/>
      <c r="SY409" s="672"/>
      <c r="SZ409" s="672"/>
      <c r="TA409" s="672"/>
      <c r="TB409" s="672"/>
      <c r="TC409" s="672"/>
      <c r="TD409" s="672"/>
      <c r="TE409" s="672"/>
      <c r="TF409" s="672"/>
      <c r="TG409" s="672"/>
      <c r="TH409" s="672"/>
      <c r="TI409" s="672"/>
      <c r="TJ409" s="672"/>
      <c r="TK409" s="672"/>
      <c r="TL409" s="672"/>
      <c r="TM409" s="672"/>
      <c r="TN409" s="672"/>
      <c r="TO409" s="672"/>
      <c r="TP409" s="672"/>
      <c r="TQ409" s="672"/>
      <c r="TR409" s="672"/>
      <c r="TS409" s="672"/>
      <c r="TT409" s="672"/>
      <c r="TU409" s="672"/>
      <c r="TV409" s="672"/>
      <c r="TW409" s="672"/>
      <c r="TX409" s="672"/>
      <c r="TY409" s="672"/>
      <c r="TZ409" s="672"/>
      <c r="UA409" s="672"/>
      <c r="UB409" s="672"/>
      <c r="UC409" s="672"/>
      <c r="UD409" s="672"/>
      <c r="UE409" s="672"/>
      <c r="UF409" s="672"/>
      <c r="UG409" s="672"/>
      <c r="UH409" s="672"/>
      <c r="UI409" s="672"/>
      <c r="UJ409" s="672"/>
      <c r="UK409" s="672"/>
      <c r="UL409" s="672"/>
      <c r="UM409" s="672"/>
      <c r="UN409" s="672"/>
      <c r="UO409" s="672"/>
      <c r="UP409" s="672"/>
      <c r="UQ409" s="672"/>
      <c r="UR409" s="672"/>
      <c r="US409" s="672"/>
      <c r="UT409" s="672"/>
      <c r="UU409" s="672"/>
      <c r="UV409" s="672"/>
      <c r="UW409" s="672"/>
      <c r="UX409" s="672"/>
      <c r="UY409" s="672"/>
      <c r="UZ409" s="672"/>
      <c r="VA409" s="672"/>
      <c r="VB409" s="672"/>
      <c r="VC409" s="672"/>
      <c r="VD409" s="672"/>
      <c r="VE409" s="672"/>
      <c r="VF409" s="672"/>
      <c r="VG409" s="672"/>
      <c r="VH409" s="672"/>
      <c r="VI409" s="672"/>
      <c r="VJ409" s="672"/>
      <c r="VK409" s="672"/>
      <c r="VL409" s="672"/>
      <c r="VM409" s="672"/>
      <c r="VN409" s="672"/>
      <c r="VO409" s="672"/>
      <c r="VP409" s="672"/>
      <c r="VQ409" s="672"/>
      <c r="VR409" s="672"/>
      <c r="VS409" s="672"/>
      <c r="VT409" s="672"/>
      <c r="VU409" s="672"/>
      <c r="VV409" s="672"/>
      <c r="VW409" s="672"/>
      <c r="VX409" s="672"/>
      <c r="VY409" s="672"/>
      <c r="VZ409" s="672"/>
      <c r="WA409" s="672"/>
      <c r="WB409" s="672"/>
      <c r="WC409" s="672"/>
      <c r="WD409" s="672"/>
      <c r="WE409" s="672"/>
      <c r="WF409" s="672"/>
      <c r="WG409" s="672"/>
      <c r="WH409" s="672"/>
      <c r="WI409" s="672"/>
      <c r="WJ409" s="672"/>
      <c r="WK409" s="672"/>
      <c r="WL409" s="672"/>
      <c r="WM409" s="672"/>
      <c r="WN409" s="672"/>
      <c r="WO409" s="672"/>
      <c r="WP409" s="672"/>
      <c r="WQ409" s="672"/>
      <c r="WR409" s="672"/>
      <c r="WS409" s="672"/>
      <c r="WT409" s="672"/>
      <c r="WU409" s="672"/>
      <c r="WV409" s="672"/>
      <c r="WW409" s="672"/>
      <c r="WX409" s="672"/>
      <c r="WY409" s="672"/>
      <c r="WZ409" s="672"/>
      <c r="XA409" s="672"/>
      <c r="XB409" s="672"/>
      <c r="XC409" s="672"/>
      <c r="XD409" s="672"/>
      <c r="XE409" s="672"/>
      <c r="XF409" s="672"/>
      <c r="XG409" s="672"/>
      <c r="XH409" s="672"/>
      <c r="XI409" s="672"/>
      <c r="XJ409" s="672"/>
      <c r="XK409" s="672"/>
      <c r="XL409" s="672"/>
      <c r="XM409" s="672"/>
      <c r="XN409" s="672"/>
      <c r="XO409" s="672"/>
      <c r="XP409" s="672"/>
      <c r="XQ409" s="672"/>
      <c r="XR409" s="672"/>
      <c r="XS409" s="672"/>
      <c r="XT409" s="672"/>
      <c r="XU409" s="672"/>
      <c r="XV409" s="672"/>
      <c r="XW409" s="672"/>
      <c r="XX409" s="672"/>
      <c r="XY409" s="672"/>
      <c r="XZ409" s="672"/>
      <c r="YA409" s="672"/>
      <c r="YB409" s="672"/>
      <c r="YC409" s="672"/>
      <c r="YD409" s="672"/>
      <c r="YE409" s="672"/>
      <c r="YF409" s="672"/>
      <c r="YG409" s="672"/>
      <c r="YH409" s="672"/>
      <c r="YI409" s="672"/>
      <c r="YJ409" s="672"/>
      <c r="YK409" s="672"/>
      <c r="YL409" s="672"/>
      <c r="YM409" s="672"/>
      <c r="YN409" s="672"/>
      <c r="YO409" s="672"/>
      <c r="YP409" s="672"/>
      <c r="YQ409" s="672"/>
      <c r="YR409" s="672"/>
      <c r="YS409" s="672"/>
      <c r="YT409" s="672"/>
      <c r="YU409" s="672"/>
      <c r="YV409" s="672"/>
      <c r="YW409" s="672"/>
      <c r="YX409" s="672"/>
      <c r="YY409" s="672"/>
      <c r="YZ409" s="672"/>
      <c r="ZA409" s="672"/>
      <c r="ZB409" s="672"/>
      <c r="ZC409" s="672"/>
      <c r="ZD409" s="672"/>
      <c r="ZE409" s="672"/>
      <c r="ZF409" s="672"/>
      <c r="ZG409" s="672"/>
      <c r="ZH409" s="672"/>
      <c r="ZI409" s="672"/>
      <c r="ZJ409" s="672"/>
      <c r="ZK409" s="672"/>
      <c r="ZL409" s="672"/>
      <c r="ZM409" s="672"/>
      <c r="ZN409" s="672"/>
      <c r="ZO409" s="672"/>
      <c r="ZP409" s="672"/>
      <c r="ZQ409" s="672"/>
      <c r="ZR409" s="672"/>
      <c r="ZS409" s="672"/>
      <c r="ZT409" s="672"/>
      <c r="ZU409" s="672"/>
      <c r="ZV409" s="672"/>
      <c r="ZW409" s="672"/>
      <c r="ZX409" s="672"/>
      <c r="ZY409" s="672"/>
      <c r="ZZ409" s="672"/>
      <c r="AAA409" s="672"/>
      <c r="AAB409" s="672"/>
      <c r="AAC409" s="672"/>
      <c r="AAD409" s="672"/>
      <c r="AAE409" s="672"/>
      <c r="AAF409" s="672"/>
      <c r="AAG409" s="672"/>
      <c r="AAH409" s="672"/>
      <c r="AAI409" s="672"/>
      <c r="AAJ409" s="672"/>
      <c r="AAK409" s="672"/>
      <c r="AAL409" s="672"/>
      <c r="AAM409" s="672"/>
      <c r="AAN409" s="672"/>
      <c r="AAO409" s="672"/>
      <c r="AAP409" s="672"/>
      <c r="AAQ409" s="672"/>
      <c r="AAR409" s="672"/>
      <c r="AAS409" s="672"/>
      <c r="AAT409" s="672"/>
      <c r="AAU409" s="672"/>
      <c r="AAV409" s="672"/>
      <c r="AAW409" s="672"/>
      <c r="AAX409" s="672"/>
      <c r="AAY409" s="672"/>
      <c r="AAZ409" s="672"/>
      <c r="ABA409" s="672"/>
      <c r="ABB409" s="672"/>
      <c r="ABC409" s="672"/>
      <c r="ABD409" s="672"/>
      <c r="ABE409" s="672"/>
      <c r="ABF409" s="672"/>
      <c r="ABG409" s="672"/>
      <c r="ABH409" s="672"/>
      <c r="ABI409" s="672"/>
      <c r="ABJ409" s="672"/>
      <c r="ABK409" s="672"/>
      <c r="ABL409" s="672"/>
      <c r="ABM409" s="672"/>
      <c r="ABN409" s="672"/>
      <c r="ABO409" s="672"/>
      <c r="ABP409" s="672"/>
      <c r="ABQ409" s="672"/>
      <c r="ABR409" s="672"/>
      <c r="ABS409" s="672"/>
      <c r="ABT409" s="672"/>
      <c r="ABU409" s="672"/>
      <c r="ABV409" s="672"/>
      <c r="ABW409" s="672"/>
      <c r="ABX409" s="672"/>
      <c r="ABY409" s="672"/>
      <c r="ABZ409" s="672"/>
      <c r="ACA409" s="672"/>
      <c r="ACB409" s="672"/>
      <c r="ACC409" s="672"/>
      <c r="ACD409" s="672"/>
      <c r="ACE409" s="672"/>
      <c r="ACF409" s="672"/>
      <c r="ACG409" s="672"/>
      <c r="ACH409" s="672"/>
      <c r="ACI409" s="672"/>
      <c r="ACJ409" s="672"/>
      <c r="ACK409" s="672"/>
      <c r="ACL409" s="672"/>
      <c r="ACM409" s="672"/>
      <c r="ACN409" s="672"/>
      <c r="ACO409" s="672"/>
      <c r="ACP409" s="672"/>
      <c r="ACQ409" s="672"/>
      <c r="ACR409" s="672"/>
      <c r="ACS409" s="672"/>
      <c r="ACT409" s="672"/>
      <c r="ACU409" s="672"/>
      <c r="ACV409" s="672"/>
      <c r="ACW409" s="672"/>
      <c r="ACX409" s="672"/>
      <c r="ACY409" s="672"/>
      <c r="ACZ409" s="672"/>
      <c r="ADA409" s="672"/>
      <c r="ADB409" s="672"/>
      <c r="ADC409" s="672"/>
      <c r="ADD409" s="672"/>
      <c r="ADE409" s="672"/>
      <c r="ADF409" s="672"/>
      <c r="ADG409" s="672"/>
      <c r="ADH409" s="672"/>
      <c r="ADI409" s="672"/>
      <c r="ADJ409" s="672"/>
      <c r="ADK409" s="672"/>
      <c r="ADL409" s="672"/>
      <c r="ADM409" s="672"/>
      <c r="ADN409" s="672"/>
      <c r="ADO409" s="672"/>
      <c r="ADP409" s="672"/>
      <c r="ADQ409" s="672"/>
      <c r="ADR409" s="672"/>
      <c r="ADS409" s="672"/>
      <c r="ADT409" s="672"/>
      <c r="ADU409" s="672"/>
      <c r="ADV409" s="672"/>
      <c r="ADW409" s="672"/>
      <c r="ADX409" s="672"/>
      <c r="ADY409" s="672"/>
      <c r="ADZ409" s="672"/>
      <c r="AEA409" s="672"/>
      <c r="AEB409" s="672"/>
      <c r="AEC409" s="672"/>
      <c r="AED409" s="672"/>
      <c r="AEE409" s="672"/>
      <c r="AEF409" s="672"/>
      <c r="AEG409" s="672"/>
      <c r="AEH409" s="672"/>
      <c r="AEI409" s="672"/>
      <c r="AEJ409" s="672"/>
      <c r="AEK409" s="672"/>
      <c r="AEL409" s="672"/>
      <c r="AEM409" s="672"/>
      <c r="AEN409" s="672"/>
      <c r="AEO409" s="672"/>
      <c r="AEP409" s="672"/>
      <c r="AEQ409" s="672"/>
      <c r="AER409" s="672"/>
      <c r="AES409" s="672"/>
      <c r="AET409" s="672"/>
      <c r="AEU409" s="672"/>
      <c r="AEV409" s="672"/>
      <c r="AEW409" s="672"/>
      <c r="AEX409" s="672"/>
      <c r="AEY409" s="672"/>
      <c r="AEZ409" s="672"/>
      <c r="AFA409" s="672"/>
      <c r="AFB409" s="672"/>
      <c r="AFC409" s="672"/>
      <c r="AFD409" s="672"/>
      <c r="AFE409" s="672"/>
      <c r="AFF409" s="672"/>
      <c r="AFG409" s="672"/>
      <c r="AFH409" s="672"/>
      <c r="AFI409" s="672"/>
      <c r="AFJ409" s="672"/>
      <c r="AFK409" s="672"/>
      <c r="AFL409" s="672"/>
      <c r="AFM409" s="672"/>
      <c r="AFN409" s="672"/>
      <c r="AFO409" s="672"/>
      <c r="AFP409" s="672"/>
      <c r="AFQ409" s="672"/>
      <c r="AFR409" s="672"/>
      <c r="AFS409" s="672"/>
      <c r="AFT409" s="672"/>
      <c r="AFU409" s="672"/>
      <c r="AFV409" s="672"/>
      <c r="AFW409" s="672"/>
      <c r="AFX409" s="672"/>
      <c r="AFY409" s="672"/>
      <c r="AFZ409" s="672"/>
      <c r="AGA409" s="672"/>
      <c r="AGB409" s="672"/>
      <c r="AGC409" s="672"/>
      <c r="AGD409" s="672"/>
      <c r="AGE409" s="672"/>
      <c r="AGF409" s="672"/>
      <c r="AGG409" s="672"/>
      <c r="AGH409" s="672"/>
      <c r="AGI409" s="672"/>
      <c r="AGJ409" s="672"/>
      <c r="AGK409" s="672"/>
      <c r="AGL409" s="672"/>
      <c r="AGM409" s="672"/>
      <c r="AGN409" s="672"/>
      <c r="AGO409" s="672"/>
      <c r="AGP409" s="672"/>
      <c r="AGQ409" s="672"/>
      <c r="AGR409" s="672"/>
      <c r="AGS409" s="672"/>
      <c r="AGT409" s="672"/>
      <c r="AGU409" s="672"/>
      <c r="AGV409" s="672"/>
      <c r="AGW409" s="672"/>
      <c r="AGX409" s="672"/>
      <c r="AGY409" s="672"/>
      <c r="AGZ409" s="672"/>
      <c r="AHA409" s="672"/>
      <c r="AHB409" s="672"/>
      <c r="AHC409" s="672"/>
      <c r="AHD409" s="672"/>
      <c r="AHE409" s="672"/>
      <c r="AHF409" s="672"/>
      <c r="AHG409" s="672"/>
      <c r="AHH409" s="672"/>
      <c r="AHI409" s="672"/>
      <c r="AHJ409" s="672"/>
      <c r="AHK409" s="672"/>
      <c r="AHL409" s="672"/>
      <c r="AHM409" s="672"/>
      <c r="AHN409" s="672"/>
      <c r="AHO409" s="672"/>
      <c r="AHP409" s="672"/>
      <c r="AHQ409" s="672"/>
      <c r="AHR409" s="672"/>
      <c r="AHS409" s="672"/>
      <c r="AHT409" s="672"/>
      <c r="AHU409" s="672"/>
      <c r="AHV409" s="672"/>
      <c r="AHW409" s="672"/>
      <c r="AHX409" s="672"/>
      <c r="AHY409" s="672"/>
      <c r="AHZ409" s="672"/>
      <c r="AIA409" s="672"/>
      <c r="AIB409" s="672"/>
      <c r="AIC409" s="672"/>
      <c r="AID409" s="672"/>
      <c r="AIE409" s="672"/>
      <c r="AIF409" s="672"/>
      <c r="AIG409" s="672"/>
      <c r="AIH409" s="672"/>
      <c r="AII409" s="672"/>
      <c r="AIJ409" s="672"/>
      <c r="AIK409" s="672"/>
      <c r="AIL409" s="672"/>
      <c r="AIM409" s="672"/>
      <c r="AIN409" s="672"/>
      <c r="AIO409" s="672"/>
      <c r="AIP409" s="672"/>
      <c r="AIQ409" s="672"/>
      <c r="AIR409" s="672"/>
      <c r="AIS409" s="672"/>
      <c r="AIT409" s="672"/>
      <c r="AIU409" s="672"/>
      <c r="AIV409" s="672"/>
      <c r="AIW409" s="672"/>
      <c r="AIX409" s="672"/>
      <c r="AIY409" s="672"/>
      <c r="AIZ409" s="672"/>
      <c r="AJA409" s="672"/>
      <c r="AJB409" s="672"/>
      <c r="AJC409" s="672"/>
      <c r="AJD409" s="672"/>
      <c r="AJE409" s="672"/>
      <c r="AJF409" s="672"/>
      <c r="AJG409" s="672"/>
      <c r="AJH409" s="672"/>
      <c r="AJI409" s="672"/>
      <c r="AJJ409" s="672"/>
      <c r="AJK409" s="672"/>
      <c r="AJL409" s="672"/>
      <c r="AJM409" s="672"/>
      <c r="AJN409" s="672"/>
      <c r="AJO409" s="672"/>
      <c r="AJP409" s="672"/>
      <c r="AJQ409" s="672"/>
      <c r="AJR409" s="672"/>
      <c r="AJS409" s="672"/>
      <c r="AJT409" s="672"/>
      <c r="AJU409" s="672"/>
      <c r="AJV409" s="672"/>
      <c r="AJW409" s="672"/>
      <c r="AJX409" s="672"/>
      <c r="AJY409" s="672"/>
      <c r="AJZ409" s="672"/>
      <c r="AKA409" s="672"/>
      <c r="AKB409" s="672"/>
      <c r="AKC409" s="672"/>
      <c r="AKD409" s="672"/>
      <c r="AKE409" s="672"/>
      <c r="AKF409" s="672"/>
      <c r="AKG409" s="672"/>
      <c r="AKH409" s="672"/>
      <c r="AKI409" s="672"/>
      <c r="AKJ409" s="672"/>
      <c r="AKK409" s="672"/>
      <c r="AKL409" s="672"/>
      <c r="AKM409" s="672"/>
      <c r="AKN409" s="672"/>
      <c r="AKO409" s="672"/>
      <c r="AKP409" s="672"/>
      <c r="AKQ409" s="672"/>
      <c r="AKR409" s="672"/>
      <c r="AKS409" s="672"/>
      <c r="AKT409" s="672"/>
      <c r="AKU409" s="672"/>
      <c r="AKV409" s="672"/>
      <c r="AKW409" s="672"/>
      <c r="AKX409" s="672"/>
      <c r="AKY409" s="672"/>
      <c r="AKZ409" s="672"/>
      <c r="ALA409" s="672"/>
      <c r="ALB409" s="672"/>
      <c r="ALC409" s="672"/>
      <c r="ALD409" s="672"/>
      <c r="ALE409" s="672"/>
      <c r="ALF409" s="672"/>
      <c r="ALG409" s="672"/>
      <c r="ALH409" s="672"/>
      <c r="ALI409" s="672"/>
      <c r="ALJ409" s="672"/>
      <c r="ALK409" s="672"/>
      <c r="ALL409" s="672"/>
      <c r="ALM409" s="672"/>
      <c r="ALN409" s="672"/>
      <c r="ALO409" s="672"/>
      <c r="ALP409" s="672"/>
      <c r="ALQ409" s="672"/>
      <c r="ALR409" s="672"/>
      <c r="ALS409" s="672"/>
      <c r="ALT409" s="672"/>
      <c r="ALU409" s="672"/>
      <c r="ALV409" s="672"/>
      <c r="ALW409" s="672"/>
      <c r="ALX409" s="672"/>
      <c r="ALY409" s="672"/>
      <c r="ALZ409" s="672"/>
      <c r="AMA409" s="672"/>
      <c r="AMB409" s="672"/>
      <c r="AMC409" s="672"/>
      <c r="AMD409" s="672"/>
      <c r="AME409" s="672"/>
      <c r="AMF409" s="672"/>
      <c r="AMG409" s="672"/>
      <c r="AMH409" s="672"/>
      <c r="AMI409" s="672"/>
      <c r="AMJ409" s="672"/>
      <c r="AMK409" s="672"/>
      <c r="AML409" s="672"/>
      <c r="AMM409" s="672"/>
      <c r="AMN409" s="672"/>
      <c r="AMO409" s="672"/>
      <c r="AMP409" s="672"/>
      <c r="AMQ409" s="672"/>
      <c r="AMR409" s="672"/>
      <c r="AMS409" s="672"/>
      <c r="AMT409" s="672"/>
      <c r="AMU409" s="672"/>
      <c r="AMV409" s="672"/>
      <c r="AMW409" s="672"/>
      <c r="AMX409" s="672"/>
      <c r="AMY409" s="672"/>
      <c r="AMZ409" s="672"/>
      <c r="ANA409" s="672"/>
      <c r="ANB409" s="672"/>
      <c r="ANC409" s="672"/>
      <c r="AND409" s="672"/>
      <c r="ANE409" s="672"/>
      <c r="ANF409" s="672"/>
      <c r="ANG409" s="672"/>
      <c r="ANH409" s="672"/>
      <c r="ANI409" s="672"/>
      <c r="ANJ409" s="672"/>
      <c r="ANK409" s="672"/>
      <c r="ANL409" s="672"/>
      <c r="ANM409" s="672"/>
      <c r="ANN409" s="672"/>
      <c r="ANO409" s="672"/>
      <c r="ANP409" s="672"/>
      <c r="ANQ409" s="672"/>
      <c r="ANR409" s="672"/>
      <c r="ANS409" s="672"/>
      <c r="ANT409" s="672"/>
      <c r="ANU409" s="672"/>
      <c r="ANV409" s="672"/>
      <c r="ANW409" s="672"/>
      <c r="ANX409" s="672"/>
      <c r="ANY409" s="672"/>
      <c r="ANZ409" s="672"/>
      <c r="AOA409" s="672"/>
      <c r="AOB409" s="672"/>
      <c r="AOC409" s="672"/>
      <c r="AOD409" s="672"/>
      <c r="AOE409" s="672"/>
      <c r="AOF409" s="672"/>
      <c r="AOG409" s="672"/>
      <c r="AOH409" s="672"/>
      <c r="AOI409" s="672"/>
      <c r="AOJ409" s="672"/>
      <c r="AOK409" s="672"/>
      <c r="AOL409" s="672"/>
      <c r="AOM409" s="672"/>
      <c r="AON409" s="672"/>
      <c r="AOO409" s="672"/>
      <c r="AOP409" s="672"/>
      <c r="AOQ409" s="672"/>
      <c r="AOR409" s="672"/>
      <c r="AOS409" s="672"/>
      <c r="AOT409" s="672"/>
      <c r="AOU409" s="672"/>
      <c r="AOV409" s="672"/>
      <c r="AOW409" s="672"/>
      <c r="AOX409" s="672"/>
      <c r="AOY409" s="672"/>
      <c r="AOZ409" s="672"/>
      <c r="APA409" s="672"/>
      <c r="APB409" s="672"/>
      <c r="APC409" s="672"/>
      <c r="APD409" s="672"/>
      <c r="APE409" s="672"/>
      <c r="APF409" s="672"/>
      <c r="APG409" s="672"/>
      <c r="APH409" s="672"/>
      <c r="API409" s="672"/>
      <c r="APJ409" s="672"/>
      <c r="APK409" s="672"/>
      <c r="APL409" s="672"/>
      <c r="APM409" s="672"/>
      <c r="APN409" s="672"/>
      <c r="APO409" s="672"/>
      <c r="APP409" s="672"/>
      <c r="APQ409" s="672"/>
      <c r="APR409" s="672"/>
      <c r="APS409" s="672"/>
      <c r="APT409" s="672"/>
      <c r="APU409" s="672"/>
      <c r="APV409" s="672"/>
      <c r="APW409" s="672"/>
      <c r="APX409" s="672"/>
      <c r="APY409" s="672"/>
      <c r="APZ409" s="672"/>
      <c r="AQA409" s="672"/>
      <c r="AQB409" s="672"/>
      <c r="AQC409" s="672"/>
      <c r="AQD409" s="672"/>
      <c r="AQE409" s="672"/>
      <c r="AQF409" s="672"/>
      <c r="AQG409" s="672"/>
      <c r="AQH409" s="672"/>
      <c r="AQI409" s="672"/>
      <c r="AQJ409" s="672"/>
      <c r="AQK409" s="672"/>
      <c r="AQL409" s="672"/>
      <c r="AQM409" s="672"/>
      <c r="AQN409" s="672"/>
      <c r="AQO409" s="672"/>
      <c r="AQP409" s="672"/>
      <c r="AQQ409" s="672"/>
      <c r="AQR409" s="672"/>
      <c r="AQS409" s="672"/>
      <c r="AQT409" s="672"/>
      <c r="AQU409" s="672"/>
      <c r="AQV409" s="672"/>
      <c r="AQW409" s="672"/>
      <c r="AQX409" s="672"/>
      <c r="AQY409" s="672"/>
      <c r="AQZ409" s="672"/>
      <c r="ARA409" s="672"/>
      <c r="ARB409" s="672"/>
      <c r="ARC409" s="672"/>
      <c r="ARD409" s="672"/>
      <c r="ARE409" s="672"/>
      <c r="ARF409" s="672"/>
      <c r="ARG409" s="672"/>
      <c r="ARH409" s="672"/>
      <c r="ARI409" s="672"/>
      <c r="ARJ409" s="672"/>
      <c r="ARK409" s="672"/>
      <c r="ARL409" s="672"/>
      <c r="ARM409" s="672"/>
      <c r="ARN409" s="672"/>
      <c r="ARO409" s="672"/>
      <c r="ARP409" s="672"/>
      <c r="ARQ409" s="672"/>
      <c r="ARR409" s="672"/>
      <c r="ARS409" s="672"/>
      <c r="ART409" s="672"/>
      <c r="ARU409" s="672"/>
      <c r="ARV409" s="672"/>
      <c r="ARW409" s="672"/>
      <c r="ARX409" s="672"/>
      <c r="ARY409" s="672"/>
      <c r="ARZ409" s="672"/>
      <c r="ASA409" s="672"/>
      <c r="ASB409" s="672"/>
      <c r="ASC409" s="672"/>
      <c r="ASD409" s="672"/>
      <c r="ASE409" s="672"/>
      <c r="ASF409" s="672"/>
      <c r="ASG409" s="672"/>
      <c r="ASH409" s="672"/>
      <c r="ASI409" s="672"/>
      <c r="ASJ409" s="672"/>
      <c r="ASK409" s="672"/>
      <c r="ASL409" s="672"/>
      <c r="ASM409" s="672"/>
      <c r="ASN409" s="672"/>
      <c r="ASO409" s="672"/>
      <c r="ASP409" s="672"/>
      <c r="ASQ409" s="672"/>
      <c r="ASR409" s="672"/>
      <c r="ASS409" s="672"/>
      <c r="AST409" s="672"/>
      <c r="ASU409" s="672"/>
      <c r="ASV409" s="672"/>
      <c r="ASW409" s="672"/>
      <c r="ASX409" s="672"/>
      <c r="ASY409" s="672"/>
      <c r="ASZ409" s="672"/>
      <c r="ATA409" s="672"/>
      <c r="ATB409" s="672"/>
      <c r="ATC409" s="672"/>
      <c r="ATD409" s="672"/>
      <c r="ATE409" s="672"/>
      <c r="ATF409" s="672"/>
      <c r="ATG409" s="672"/>
      <c r="ATH409" s="672"/>
      <c r="ATI409" s="672"/>
      <c r="ATJ409" s="672"/>
      <c r="ATK409" s="672"/>
      <c r="ATL409" s="672"/>
      <c r="ATM409" s="672"/>
      <c r="ATN409" s="672"/>
      <c r="ATO409" s="672"/>
      <c r="ATP409" s="672"/>
      <c r="ATQ409" s="672"/>
      <c r="ATR409" s="672"/>
      <c r="ATS409" s="672"/>
      <c r="ATT409" s="672"/>
      <c r="ATU409" s="672"/>
      <c r="ATV409" s="672"/>
      <c r="ATW409" s="672"/>
      <c r="ATX409" s="672"/>
      <c r="ATY409" s="672"/>
      <c r="ATZ409" s="672"/>
      <c r="AUA409" s="672"/>
      <c r="AUB409" s="672"/>
      <c r="AUC409" s="672"/>
      <c r="AUD409" s="672"/>
      <c r="AUE409" s="672"/>
      <c r="AUF409" s="672"/>
      <c r="AUG409" s="672"/>
      <c r="AUH409" s="672"/>
      <c r="AUI409" s="672"/>
      <c r="AUJ409" s="672"/>
      <c r="AUK409" s="672"/>
      <c r="AUL409" s="672"/>
      <c r="AUM409" s="672"/>
      <c r="AUN409" s="672"/>
      <c r="AUO409" s="672"/>
      <c r="AUP409" s="672"/>
      <c r="AUQ409" s="672"/>
      <c r="AUR409" s="672"/>
      <c r="AUS409" s="672"/>
      <c r="AUT409" s="672"/>
      <c r="AUU409" s="672"/>
      <c r="AUV409" s="672"/>
      <c r="AUW409" s="672"/>
      <c r="AUX409" s="672"/>
      <c r="AUY409" s="672"/>
      <c r="AUZ409" s="672"/>
      <c r="AVA409" s="672"/>
      <c r="AVB409" s="672"/>
      <c r="AVC409" s="672"/>
      <c r="AVD409" s="672"/>
      <c r="AVE409" s="672"/>
      <c r="AVF409" s="672"/>
      <c r="AVG409" s="672"/>
      <c r="AVH409" s="672"/>
      <c r="AVI409" s="672"/>
      <c r="AVJ409" s="672"/>
      <c r="AVK409" s="672"/>
      <c r="AVL409" s="672"/>
      <c r="AVM409" s="672"/>
      <c r="AVN409" s="672"/>
      <c r="AVO409" s="672"/>
      <c r="AVP409" s="672"/>
      <c r="AVQ409" s="672"/>
      <c r="AVR409" s="672"/>
      <c r="AVS409" s="672"/>
      <c r="AVT409" s="672"/>
      <c r="AVU409" s="672"/>
      <c r="AVV409" s="672"/>
      <c r="AVW409" s="672"/>
      <c r="AVX409" s="672"/>
      <c r="AVY409" s="672"/>
      <c r="AVZ409" s="672"/>
      <c r="AWA409" s="672"/>
      <c r="AWB409" s="672"/>
      <c r="AWC409" s="672"/>
      <c r="AWD409" s="672"/>
      <c r="AWE409" s="672"/>
      <c r="AWF409" s="672"/>
      <c r="AWG409" s="672"/>
      <c r="AWH409" s="672"/>
      <c r="AWI409" s="672"/>
      <c r="AWJ409" s="672"/>
      <c r="AWK409" s="672"/>
      <c r="AWL409" s="672"/>
      <c r="AWM409" s="672"/>
      <c r="AWN409" s="672"/>
      <c r="AWO409" s="672"/>
      <c r="AWP409" s="672"/>
      <c r="AWQ409" s="672"/>
      <c r="AWR409" s="672"/>
      <c r="AWS409" s="672"/>
      <c r="AWT409" s="672"/>
      <c r="AWU409" s="672"/>
      <c r="AWV409" s="672"/>
      <c r="AWW409" s="672"/>
      <c r="AWX409" s="672"/>
      <c r="AWY409" s="672"/>
      <c r="AWZ409" s="672"/>
      <c r="AXA409" s="672"/>
      <c r="AXB409" s="672"/>
      <c r="AXC409" s="672"/>
      <c r="AXD409" s="672"/>
      <c r="AXE409" s="672"/>
      <c r="AXF409" s="672"/>
      <c r="AXG409" s="672"/>
      <c r="AXH409" s="672"/>
      <c r="AXI409" s="672"/>
      <c r="AXJ409" s="672"/>
      <c r="AXK409" s="672"/>
      <c r="AXL409" s="672"/>
      <c r="AXM409" s="672"/>
      <c r="AXN409" s="672"/>
      <c r="AXO409" s="672"/>
      <c r="AXP409" s="672"/>
      <c r="AXQ409" s="672"/>
      <c r="AXR409" s="672"/>
      <c r="AXS409" s="672"/>
      <c r="AXT409" s="672"/>
      <c r="AXU409" s="672"/>
      <c r="AXV409" s="672"/>
      <c r="AXW409" s="672"/>
      <c r="AXX409" s="672"/>
      <c r="AXY409" s="672"/>
      <c r="AXZ409" s="672"/>
      <c r="AYA409" s="672"/>
      <c r="AYB409" s="672"/>
      <c r="AYC409" s="672"/>
      <c r="AYD409" s="672"/>
      <c r="AYE409" s="672"/>
      <c r="AYF409" s="672"/>
      <c r="AYG409" s="672"/>
      <c r="AYH409" s="672"/>
      <c r="AYI409" s="672"/>
      <c r="AYJ409" s="672"/>
      <c r="AYK409" s="672"/>
      <c r="AYL409" s="672"/>
      <c r="AYM409" s="672"/>
      <c r="AYN409" s="672"/>
      <c r="AYO409" s="672"/>
      <c r="AYP409" s="672"/>
      <c r="AYQ409" s="672"/>
      <c r="AYR409" s="672"/>
      <c r="AYS409" s="672"/>
      <c r="AYT409" s="672"/>
      <c r="AYU409" s="672"/>
      <c r="AYV409" s="672"/>
      <c r="AYW409" s="672"/>
      <c r="AYX409" s="672"/>
      <c r="AYY409" s="672"/>
      <c r="AYZ409" s="672"/>
      <c r="AZA409" s="672"/>
      <c r="AZB409" s="672"/>
      <c r="AZC409" s="672"/>
      <c r="AZD409" s="672"/>
      <c r="AZE409" s="672"/>
      <c r="AZF409" s="672"/>
      <c r="AZG409" s="672"/>
      <c r="AZH409" s="672"/>
      <c r="AZI409" s="672"/>
      <c r="AZJ409" s="672"/>
      <c r="AZK409" s="672"/>
      <c r="AZL409" s="672"/>
      <c r="AZM409" s="672"/>
      <c r="AZN409" s="672"/>
      <c r="AZO409" s="672"/>
      <c r="AZP409" s="672"/>
      <c r="AZQ409" s="672"/>
      <c r="AZR409" s="672"/>
      <c r="AZS409" s="672"/>
      <c r="AZT409" s="672"/>
      <c r="AZU409" s="672"/>
      <c r="AZV409" s="672"/>
      <c r="AZW409" s="672"/>
      <c r="AZX409" s="672"/>
      <c r="AZY409" s="672"/>
      <c r="AZZ409" s="672"/>
      <c r="BAA409" s="672"/>
      <c r="BAB409" s="672"/>
      <c r="BAC409" s="672"/>
      <c r="BAD409" s="672"/>
      <c r="BAE409" s="672"/>
      <c r="BAF409" s="672"/>
      <c r="BAG409" s="672"/>
      <c r="BAH409" s="672"/>
      <c r="BAI409" s="672"/>
      <c r="BAJ409" s="672"/>
      <c r="BAK409" s="672"/>
      <c r="BAL409" s="672"/>
      <c r="BAM409" s="672"/>
      <c r="BAN409" s="672"/>
      <c r="BAO409" s="672"/>
      <c r="BAP409" s="672"/>
      <c r="BAQ409" s="672"/>
      <c r="BAR409" s="672"/>
      <c r="BAS409" s="672"/>
      <c r="BAT409" s="672"/>
      <c r="BAU409" s="672"/>
      <c r="BAV409" s="672"/>
      <c r="BAW409" s="672"/>
      <c r="BAX409" s="672"/>
      <c r="BAY409" s="672"/>
      <c r="BAZ409" s="672"/>
      <c r="BBA409" s="672"/>
      <c r="BBB409" s="672"/>
      <c r="BBC409" s="672"/>
      <c r="BBD409" s="672"/>
      <c r="BBE409" s="672"/>
      <c r="BBF409" s="672"/>
      <c r="BBG409" s="672"/>
      <c r="BBH409" s="672"/>
      <c r="BBI409" s="672"/>
      <c r="BBJ409" s="672"/>
      <c r="BBK409" s="672"/>
      <c r="BBL409" s="672"/>
      <c r="BBM409" s="672"/>
      <c r="BBN409" s="672"/>
      <c r="BBO409" s="672"/>
      <c r="BBP409" s="672"/>
      <c r="BBQ409" s="672"/>
      <c r="BBR409" s="672"/>
      <c r="BBS409" s="672"/>
      <c r="BBT409" s="672"/>
      <c r="BBU409" s="672"/>
      <c r="BBV409" s="672"/>
      <c r="BBW409" s="672"/>
      <c r="BBX409" s="672"/>
      <c r="BBY409" s="672"/>
      <c r="BBZ409" s="672"/>
      <c r="BCA409" s="672"/>
      <c r="BCB409" s="672"/>
      <c r="BCC409" s="672"/>
      <c r="BCD409" s="672"/>
      <c r="BCE409" s="672"/>
      <c r="BCF409" s="672"/>
      <c r="BCG409" s="672"/>
      <c r="BCH409" s="672"/>
      <c r="BCI409" s="672"/>
      <c r="BCJ409" s="672"/>
      <c r="BCK409" s="672"/>
      <c r="BCL409" s="672"/>
      <c r="BCM409" s="672"/>
      <c r="BCN409" s="672"/>
      <c r="BCO409" s="672"/>
      <c r="BCP409" s="672"/>
      <c r="BCQ409" s="672"/>
      <c r="BCR409" s="672"/>
      <c r="BCS409" s="672"/>
      <c r="BCT409" s="672"/>
      <c r="BCU409" s="672"/>
      <c r="BCV409" s="672"/>
      <c r="BCW409" s="672"/>
      <c r="BCX409" s="672"/>
      <c r="BCY409" s="672"/>
      <c r="BCZ409" s="672"/>
      <c r="BDA409" s="672"/>
      <c r="BDB409" s="672"/>
      <c r="BDC409" s="672"/>
      <c r="BDD409" s="672"/>
      <c r="BDE409" s="672"/>
      <c r="BDF409" s="672"/>
      <c r="BDG409" s="672"/>
      <c r="BDH409" s="672"/>
      <c r="BDI409" s="672"/>
      <c r="BDJ409" s="672"/>
      <c r="BDK409" s="672"/>
      <c r="BDL409" s="672"/>
      <c r="BDM409" s="672"/>
      <c r="BDN409" s="672"/>
      <c r="BDO409" s="672"/>
      <c r="BDP409" s="672"/>
      <c r="BDQ409" s="672"/>
      <c r="BDR409" s="672"/>
      <c r="BDS409" s="672"/>
      <c r="BDT409" s="672"/>
      <c r="BDU409" s="672"/>
      <c r="BDV409" s="672"/>
      <c r="BDW409" s="672"/>
      <c r="BDX409" s="672"/>
      <c r="BDY409" s="672"/>
      <c r="BDZ409" s="672"/>
      <c r="BEA409" s="672"/>
      <c r="BEB409" s="672"/>
      <c r="BEC409" s="672"/>
      <c r="BED409" s="672"/>
      <c r="BEE409" s="672"/>
      <c r="BEF409" s="672"/>
      <c r="BEG409" s="672"/>
      <c r="BEH409" s="672"/>
      <c r="BEI409" s="672"/>
      <c r="BEJ409" s="672"/>
      <c r="BEK409" s="672"/>
      <c r="BEL409" s="672"/>
      <c r="BEM409" s="672"/>
      <c r="BEN409" s="672"/>
      <c r="BEO409" s="672"/>
      <c r="BEP409" s="672"/>
      <c r="BEQ409" s="672"/>
      <c r="BER409" s="672"/>
      <c r="BES409" s="672"/>
      <c r="BET409" s="672"/>
      <c r="BEU409" s="672"/>
      <c r="BEV409" s="672"/>
      <c r="BEW409" s="672"/>
      <c r="BEX409" s="672"/>
      <c r="BEY409" s="672"/>
      <c r="BEZ409" s="672"/>
      <c r="BFA409" s="672"/>
      <c r="BFB409" s="672"/>
      <c r="BFC409" s="672"/>
      <c r="BFD409" s="672"/>
      <c r="BFE409" s="672"/>
      <c r="BFF409" s="672"/>
      <c r="BFG409" s="672"/>
      <c r="BFH409" s="672"/>
      <c r="BFI409" s="672"/>
      <c r="BFJ409" s="672"/>
      <c r="BFK409" s="672"/>
      <c r="BFL409" s="672"/>
      <c r="BFM409" s="672"/>
      <c r="BFN409" s="672"/>
      <c r="BFO409" s="672"/>
      <c r="BFP409" s="672"/>
      <c r="BFQ409" s="672"/>
      <c r="BFR409" s="672"/>
      <c r="BFS409" s="672"/>
      <c r="BFT409" s="672"/>
      <c r="BFU409" s="672"/>
      <c r="BFV409" s="672"/>
      <c r="BFW409" s="672"/>
      <c r="BFX409" s="672"/>
      <c r="BFY409" s="672"/>
      <c r="BFZ409" s="672"/>
      <c r="BGA409" s="672"/>
      <c r="BGB409" s="672"/>
      <c r="BGC409" s="672"/>
      <c r="BGD409" s="672"/>
      <c r="BGE409" s="672"/>
      <c r="BGF409" s="672"/>
      <c r="BGG409" s="672"/>
      <c r="BGH409" s="672"/>
      <c r="BGI409" s="672"/>
      <c r="BGJ409" s="672"/>
      <c r="BGK409" s="672"/>
      <c r="BGL409" s="672"/>
      <c r="BGM409" s="672"/>
      <c r="BGN409" s="672"/>
      <c r="BGO409" s="672"/>
      <c r="BGP409" s="672"/>
      <c r="BGQ409" s="672"/>
      <c r="BGR409" s="672"/>
      <c r="BGS409" s="672"/>
      <c r="BGT409" s="672"/>
      <c r="BGU409" s="672"/>
      <c r="BGV409" s="672"/>
      <c r="BGW409" s="672"/>
      <c r="BGX409" s="672"/>
      <c r="BGY409" s="672"/>
      <c r="BGZ409" s="672"/>
      <c r="BHA409" s="672"/>
      <c r="BHB409" s="672"/>
      <c r="BHC409" s="672"/>
      <c r="BHD409" s="672"/>
      <c r="BHE409" s="672"/>
      <c r="BHF409" s="672"/>
      <c r="BHG409" s="672"/>
      <c r="BHH409" s="672"/>
      <c r="BHI409" s="672"/>
      <c r="BHJ409" s="672"/>
      <c r="BHK409" s="672"/>
      <c r="BHL409" s="672"/>
      <c r="BHM409" s="672"/>
      <c r="BHN409" s="672"/>
      <c r="BHO409" s="672"/>
      <c r="BHP409" s="672"/>
      <c r="BHQ409" s="672"/>
      <c r="BHR409" s="672"/>
      <c r="BHS409" s="672"/>
      <c r="BHT409" s="672"/>
      <c r="BHU409" s="672"/>
      <c r="BHV409" s="672"/>
      <c r="BHW409" s="672"/>
      <c r="BHX409" s="672"/>
      <c r="BHY409" s="672"/>
      <c r="BHZ409" s="672"/>
      <c r="BIA409" s="672"/>
      <c r="BIB409" s="672"/>
      <c r="BIC409" s="672"/>
      <c r="BID409" s="672"/>
      <c r="BIE409" s="672"/>
      <c r="BIF409" s="672"/>
      <c r="BIG409" s="672"/>
      <c r="BIH409" s="672"/>
      <c r="BII409" s="672"/>
      <c r="BIJ409" s="672"/>
      <c r="BIK409" s="672"/>
      <c r="BIL409" s="672"/>
      <c r="BIM409" s="672"/>
      <c r="BIN409" s="672"/>
      <c r="BIO409" s="672"/>
      <c r="BIP409" s="672"/>
      <c r="BIQ409" s="672"/>
      <c r="BIR409" s="672"/>
      <c r="BIS409" s="672"/>
      <c r="BIT409" s="672"/>
      <c r="BIU409" s="672"/>
      <c r="BIV409" s="672"/>
      <c r="BIW409" s="672"/>
      <c r="BIX409" s="672"/>
      <c r="BIY409" s="672"/>
      <c r="BIZ409" s="672"/>
      <c r="BJA409" s="672"/>
      <c r="BJB409" s="672"/>
      <c r="BJC409" s="672"/>
      <c r="BJD409" s="672"/>
      <c r="BJE409" s="672"/>
      <c r="BJF409" s="672"/>
      <c r="BJG409" s="672"/>
      <c r="BJH409" s="672"/>
      <c r="BJI409" s="672"/>
      <c r="BJJ409" s="672"/>
      <c r="BJK409" s="672"/>
      <c r="BJL409" s="672"/>
      <c r="BJM409" s="672"/>
      <c r="BJN409" s="672"/>
      <c r="BJO409" s="672"/>
      <c r="BJP409" s="672"/>
      <c r="BJQ409" s="672"/>
      <c r="BJR409" s="672"/>
      <c r="BJS409" s="672"/>
      <c r="BJT409" s="672"/>
      <c r="BJU409" s="672"/>
      <c r="BJV409" s="672"/>
      <c r="BJW409" s="672"/>
      <c r="BJX409" s="672"/>
      <c r="BJY409" s="672"/>
      <c r="BJZ409" s="672"/>
      <c r="BKA409" s="672"/>
      <c r="BKB409" s="672"/>
      <c r="BKC409" s="672"/>
      <c r="BKD409" s="672"/>
      <c r="BKE409" s="672"/>
      <c r="BKF409" s="672"/>
      <c r="BKG409" s="672"/>
      <c r="BKH409" s="672"/>
      <c r="BKI409" s="672"/>
      <c r="BKJ409" s="672"/>
      <c r="BKK409" s="672"/>
      <c r="BKL409" s="672"/>
      <c r="BKM409" s="672"/>
      <c r="BKN409" s="672"/>
      <c r="BKO409" s="672"/>
      <c r="BKP409" s="672"/>
      <c r="BKQ409" s="672"/>
      <c r="BKR409" s="672"/>
      <c r="BKS409" s="672"/>
      <c r="BKT409" s="672"/>
      <c r="BKU409" s="672"/>
      <c r="BKV409" s="672"/>
      <c r="BKW409" s="672"/>
      <c r="BKX409" s="672"/>
      <c r="BKY409" s="672"/>
      <c r="BKZ409" s="672"/>
      <c r="BLA409" s="672"/>
      <c r="BLB409" s="672"/>
      <c r="BLC409" s="672"/>
      <c r="BLD409" s="672"/>
      <c r="BLE409" s="672"/>
      <c r="BLF409" s="672"/>
      <c r="BLG409" s="672"/>
      <c r="BLH409" s="672"/>
      <c r="BLI409" s="672"/>
      <c r="BLJ409" s="672"/>
      <c r="BLK409" s="672"/>
      <c r="BLL409" s="672"/>
      <c r="BLM409" s="672"/>
      <c r="BLN409" s="672"/>
      <c r="BLO409" s="672"/>
      <c r="BLP409" s="672"/>
      <c r="BLQ409" s="672"/>
      <c r="BLR409" s="672"/>
      <c r="BLS409" s="672"/>
      <c r="BLT409" s="672"/>
      <c r="BLU409" s="672"/>
      <c r="BLV409" s="672"/>
      <c r="BLW409" s="672"/>
      <c r="BLX409" s="672"/>
      <c r="BLY409" s="672"/>
      <c r="BLZ409" s="672"/>
      <c r="BMA409" s="672"/>
      <c r="BMB409" s="672"/>
      <c r="BMC409" s="672"/>
      <c r="BMD409" s="672"/>
      <c r="BME409" s="672"/>
      <c r="BMF409" s="672"/>
      <c r="BMG409" s="672"/>
      <c r="BMH409" s="672"/>
      <c r="BMI409" s="672"/>
      <c r="BMJ409" s="672"/>
      <c r="BMK409" s="672"/>
      <c r="BML409" s="672"/>
      <c r="BMM409" s="672"/>
      <c r="BMN409" s="672"/>
      <c r="BMO409" s="672"/>
      <c r="BMP409" s="672"/>
      <c r="BMQ409" s="672"/>
      <c r="BMR409" s="672"/>
      <c r="BMS409" s="672"/>
      <c r="BMT409" s="672"/>
      <c r="BMU409" s="672"/>
      <c r="BMV409" s="672"/>
      <c r="BMW409" s="672"/>
      <c r="BMX409" s="672"/>
      <c r="BMY409" s="672"/>
      <c r="BMZ409" s="672"/>
      <c r="BNA409" s="672"/>
      <c r="BNB409" s="672"/>
      <c r="BNC409" s="672"/>
      <c r="BND409" s="672"/>
      <c r="BNE409" s="672"/>
      <c r="BNF409" s="672"/>
      <c r="BNG409" s="672"/>
      <c r="BNH409" s="672"/>
      <c r="BNI409" s="672"/>
      <c r="BNJ409" s="672"/>
      <c r="BNK409" s="672"/>
      <c r="BNL409" s="672"/>
      <c r="BNM409" s="672"/>
      <c r="BNN409" s="672"/>
      <c r="BNO409" s="672"/>
      <c r="BNP409" s="672"/>
      <c r="BNQ409" s="672"/>
      <c r="BNR409" s="672"/>
      <c r="BNS409" s="672"/>
      <c r="BNT409" s="672"/>
      <c r="BNU409" s="672"/>
      <c r="BNV409" s="672"/>
      <c r="BNW409" s="672"/>
      <c r="BNX409" s="672"/>
      <c r="BNY409" s="672"/>
      <c r="BNZ409" s="672"/>
      <c r="BOA409" s="672"/>
      <c r="BOB409" s="672"/>
      <c r="BOC409" s="672"/>
      <c r="BOD409" s="672"/>
      <c r="BOE409" s="672"/>
      <c r="BOF409" s="672"/>
      <c r="BOG409" s="672"/>
      <c r="BOH409" s="672"/>
      <c r="BOI409" s="672"/>
      <c r="BOJ409" s="672"/>
      <c r="BOK409" s="672"/>
      <c r="BOL409" s="672"/>
      <c r="BOM409" s="672"/>
      <c r="BON409" s="672"/>
      <c r="BOO409" s="672"/>
      <c r="BOP409" s="672"/>
      <c r="BOQ409" s="672"/>
      <c r="BOR409" s="672"/>
      <c r="BOS409" s="672"/>
      <c r="BOT409" s="672"/>
      <c r="BOU409" s="672"/>
      <c r="BOV409" s="672"/>
      <c r="BOW409" s="672"/>
      <c r="BOX409" s="672"/>
      <c r="BOY409" s="672"/>
      <c r="BOZ409" s="672"/>
      <c r="BPA409" s="672"/>
      <c r="BPB409" s="672"/>
      <c r="BPC409" s="672"/>
      <c r="BPD409" s="672"/>
      <c r="BPE409" s="672"/>
      <c r="BPF409" s="672"/>
      <c r="BPG409" s="672"/>
      <c r="BPH409" s="672"/>
      <c r="BPI409" s="672"/>
      <c r="BPJ409" s="672"/>
      <c r="BPK409" s="672"/>
      <c r="BPL409" s="672"/>
      <c r="BPM409" s="672"/>
      <c r="BPN409" s="672"/>
      <c r="BPO409" s="672"/>
      <c r="BPP409" s="672"/>
      <c r="BPQ409" s="672"/>
      <c r="BPR409" s="672"/>
      <c r="BPS409" s="672"/>
      <c r="BPT409" s="672"/>
      <c r="BPU409" s="672"/>
      <c r="BPV409" s="672"/>
      <c r="BPW409" s="672"/>
      <c r="BPX409" s="672"/>
      <c r="BPY409" s="672"/>
      <c r="BPZ409" s="672"/>
      <c r="BQA409" s="672"/>
      <c r="BQB409" s="672"/>
      <c r="BQC409" s="672"/>
      <c r="BQD409" s="672"/>
      <c r="BQE409" s="672"/>
      <c r="BQF409" s="672"/>
      <c r="BQG409" s="672"/>
      <c r="BQH409" s="672"/>
      <c r="BQI409" s="672"/>
      <c r="BQJ409" s="672"/>
      <c r="BQK409" s="672"/>
      <c r="BQL409" s="672"/>
      <c r="BQM409" s="672"/>
      <c r="BQN409" s="672"/>
      <c r="BQO409" s="672"/>
      <c r="BQP409" s="672"/>
      <c r="BQQ409" s="672"/>
      <c r="BQR409" s="672"/>
      <c r="BQS409" s="672"/>
      <c r="BQT409" s="672"/>
      <c r="BQU409" s="672"/>
      <c r="BQV409" s="672"/>
      <c r="BQW409" s="672"/>
      <c r="BQX409" s="672"/>
      <c r="BQY409" s="672"/>
      <c r="BQZ409" s="672"/>
      <c r="BRA409" s="672"/>
      <c r="BRB409" s="672"/>
      <c r="BRC409" s="672"/>
      <c r="BRD409" s="672"/>
      <c r="BRE409" s="672"/>
      <c r="BRF409" s="672"/>
      <c r="BRG409" s="672"/>
      <c r="BRH409" s="672"/>
      <c r="BRI409" s="672"/>
      <c r="BRJ409" s="672"/>
      <c r="BRK409" s="672"/>
      <c r="BRL409" s="672"/>
      <c r="BRM409" s="672"/>
      <c r="BRN409" s="672"/>
      <c r="BRO409" s="672"/>
      <c r="BRP409" s="672"/>
      <c r="BRQ409" s="672"/>
      <c r="BRR409" s="672"/>
      <c r="BRS409" s="672"/>
      <c r="BRT409" s="672"/>
      <c r="BRU409" s="672"/>
      <c r="BRV409" s="672"/>
      <c r="BRW409" s="672"/>
      <c r="BRX409" s="672"/>
      <c r="BRY409" s="672"/>
      <c r="BRZ409" s="672"/>
      <c r="BSA409" s="672"/>
      <c r="BSB409" s="672"/>
      <c r="BSC409" s="672"/>
      <c r="BSD409" s="672"/>
      <c r="BSE409" s="672"/>
      <c r="BSF409" s="672"/>
      <c r="BSG409" s="672"/>
      <c r="BSH409" s="672"/>
      <c r="BSI409" s="672"/>
      <c r="BSJ409" s="672"/>
      <c r="BSK409" s="672"/>
      <c r="BSL409" s="672"/>
      <c r="BSM409" s="672"/>
      <c r="BSN409" s="672"/>
      <c r="BSO409" s="672"/>
      <c r="BSP409" s="672"/>
      <c r="BSQ409" s="672"/>
      <c r="BSR409" s="672"/>
      <c r="BSS409" s="672"/>
      <c r="BST409" s="672"/>
      <c r="BSU409" s="672"/>
      <c r="BSV409" s="672"/>
      <c r="BSW409" s="672"/>
      <c r="BSX409" s="672"/>
      <c r="BSY409" s="672"/>
      <c r="BSZ409" s="672"/>
      <c r="BTA409" s="672"/>
      <c r="BTB409" s="672"/>
      <c r="BTC409" s="672"/>
      <c r="BTD409" s="672"/>
      <c r="BTE409" s="672"/>
      <c r="BTF409" s="672"/>
      <c r="BTG409" s="672"/>
      <c r="BTH409" s="672"/>
      <c r="BTI409" s="672"/>
      <c r="BTJ409" s="672"/>
      <c r="BTK409" s="672"/>
      <c r="BTL409" s="672"/>
      <c r="BTM409" s="672"/>
      <c r="BTN409" s="672"/>
      <c r="BTO409" s="672"/>
      <c r="BTP409" s="672"/>
      <c r="BTQ409" s="672"/>
      <c r="BTR409" s="672"/>
      <c r="BTS409" s="672"/>
      <c r="BTT409" s="672"/>
      <c r="BTU409" s="672"/>
      <c r="BTV409" s="672"/>
      <c r="BTW409" s="672"/>
      <c r="BTX409" s="672"/>
      <c r="BTY409" s="672"/>
      <c r="BTZ409" s="672"/>
      <c r="BUA409" s="672"/>
      <c r="BUB409" s="672"/>
      <c r="BUC409" s="672"/>
      <c r="BUD409" s="672"/>
      <c r="BUE409" s="672"/>
      <c r="BUF409" s="672"/>
      <c r="BUG409" s="672"/>
      <c r="BUH409" s="672"/>
      <c r="BUI409" s="672"/>
      <c r="BUJ409" s="672"/>
      <c r="BUK409" s="672"/>
      <c r="BUL409" s="672"/>
      <c r="BUM409" s="672"/>
      <c r="BUN409" s="672"/>
      <c r="BUO409" s="672"/>
      <c r="BUP409" s="672"/>
      <c r="BUQ409" s="672"/>
      <c r="BUR409" s="672"/>
      <c r="BUS409" s="672"/>
      <c r="BUT409" s="672"/>
      <c r="BUU409" s="672"/>
      <c r="BUV409" s="672"/>
      <c r="BUW409" s="672"/>
      <c r="BUX409" s="672"/>
      <c r="BUY409" s="672"/>
      <c r="BUZ409" s="672"/>
      <c r="BVA409" s="672"/>
      <c r="BVB409" s="672"/>
      <c r="BVC409" s="672"/>
      <c r="BVD409" s="672"/>
      <c r="BVE409" s="672"/>
      <c r="BVF409" s="672"/>
      <c r="BVG409" s="672"/>
      <c r="BVH409" s="672"/>
      <c r="BVI409" s="672"/>
      <c r="BVJ409" s="672"/>
      <c r="BVK409" s="672"/>
      <c r="BVL409" s="672"/>
      <c r="BVM409" s="672"/>
      <c r="BVN409" s="672"/>
      <c r="BVO409" s="672"/>
      <c r="BVP409" s="672"/>
      <c r="BVQ409" s="672"/>
      <c r="BVR409" s="672"/>
      <c r="BVS409" s="672"/>
      <c r="BVT409" s="672"/>
      <c r="BVU409" s="672"/>
      <c r="BVV409" s="672"/>
      <c r="BVW409" s="672"/>
      <c r="BVX409" s="672"/>
      <c r="BVY409" s="672"/>
      <c r="BVZ409" s="672"/>
      <c r="BWA409" s="672"/>
      <c r="BWB409" s="672"/>
      <c r="BWC409" s="672"/>
      <c r="BWD409" s="672"/>
      <c r="BWE409" s="672"/>
      <c r="BWF409" s="672"/>
      <c r="BWG409" s="672"/>
      <c r="BWH409" s="672"/>
      <c r="BWI409" s="672"/>
      <c r="BWJ409" s="672"/>
      <c r="BWK409" s="672"/>
      <c r="BWL409" s="672"/>
      <c r="BWM409" s="672"/>
      <c r="BWN409" s="672"/>
      <c r="BWO409" s="672"/>
      <c r="BWP409" s="672"/>
      <c r="BWQ409" s="672"/>
      <c r="BWR409" s="672"/>
      <c r="BWS409" s="672"/>
      <c r="BWT409" s="672"/>
      <c r="BWU409" s="672"/>
      <c r="BWV409" s="672"/>
      <c r="BWW409" s="672"/>
      <c r="BWX409" s="672"/>
      <c r="BWY409" s="672"/>
      <c r="BWZ409" s="672"/>
      <c r="BXA409" s="672"/>
      <c r="BXB409" s="672"/>
      <c r="BXC409" s="672"/>
      <c r="BXD409" s="672"/>
      <c r="BXE409" s="672"/>
      <c r="BXF409" s="672"/>
      <c r="BXG409" s="672"/>
      <c r="BXH409" s="672"/>
      <c r="BXI409" s="672"/>
      <c r="BXJ409" s="672"/>
      <c r="BXK409" s="672"/>
      <c r="BXL409" s="672"/>
      <c r="BXM409" s="672"/>
      <c r="BXN409" s="672"/>
      <c r="BXO409" s="672"/>
      <c r="BXP409" s="672"/>
      <c r="BXQ409" s="672"/>
      <c r="BXR409" s="672"/>
      <c r="BXS409" s="672"/>
      <c r="BXT409" s="672"/>
      <c r="BXU409" s="672"/>
      <c r="BXV409" s="672"/>
      <c r="BXW409" s="672"/>
      <c r="BXX409" s="672"/>
      <c r="BXY409" s="672"/>
      <c r="BXZ409" s="672"/>
      <c r="BYA409" s="672"/>
      <c r="BYB409" s="672"/>
      <c r="BYC409" s="672"/>
      <c r="BYD409" s="672"/>
      <c r="BYE409" s="672"/>
      <c r="BYF409" s="672"/>
      <c r="BYG409" s="672"/>
      <c r="BYH409" s="672"/>
      <c r="BYI409" s="672"/>
      <c r="BYJ409" s="672"/>
      <c r="BYK409" s="672"/>
      <c r="BYL409" s="672"/>
      <c r="BYM409" s="672"/>
      <c r="BYN409" s="672"/>
      <c r="BYO409" s="672"/>
      <c r="BYP409" s="672"/>
      <c r="BYQ409" s="672"/>
      <c r="BYR409" s="672"/>
      <c r="BYS409" s="672"/>
      <c r="BYT409" s="672"/>
      <c r="BYU409" s="672"/>
      <c r="BYV409" s="672"/>
      <c r="BYW409" s="672"/>
      <c r="BYX409" s="672"/>
      <c r="BYY409" s="672"/>
      <c r="BYZ409" s="672"/>
      <c r="BZA409" s="672"/>
      <c r="BZB409" s="672"/>
      <c r="BZC409" s="672"/>
      <c r="BZD409" s="672"/>
      <c r="BZE409" s="672"/>
      <c r="BZF409" s="672"/>
      <c r="BZG409" s="672"/>
      <c r="BZH409" s="672"/>
      <c r="BZI409" s="672"/>
      <c r="BZJ409" s="672"/>
      <c r="BZK409" s="672"/>
      <c r="BZL409" s="672"/>
      <c r="BZM409" s="672"/>
      <c r="BZN409" s="672"/>
      <c r="BZO409" s="672"/>
      <c r="BZP409" s="672"/>
      <c r="BZQ409" s="672"/>
      <c r="BZR409" s="672"/>
      <c r="BZS409" s="672"/>
      <c r="BZT409" s="672"/>
      <c r="BZU409" s="672"/>
      <c r="BZV409" s="672"/>
      <c r="BZW409" s="672"/>
      <c r="BZX409" s="672"/>
      <c r="BZY409" s="672"/>
      <c r="BZZ409" s="672"/>
      <c r="CAA409" s="672"/>
      <c r="CAB409" s="672"/>
      <c r="CAC409" s="672"/>
      <c r="CAD409" s="672"/>
      <c r="CAE409" s="672"/>
      <c r="CAF409" s="672"/>
      <c r="CAG409" s="672"/>
      <c r="CAH409" s="672"/>
      <c r="CAI409" s="672"/>
      <c r="CAJ409" s="672"/>
      <c r="CAK409" s="672"/>
      <c r="CAL409" s="672"/>
      <c r="CAM409" s="672"/>
      <c r="CAN409" s="672"/>
      <c r="CAO409" s="672"/>
      <c r="CAP409" s="672"/>
      <c r="CAQ409" s="672"/>
      <c r="CAR409" s="672"/>
      <c r="CAS409" s="672"/>
      <c r="CAT409" s="672"/>
      <c r="CAU409" s="672"/>
      <c r="CAV409" s="672"/>
      <c r="CAW409" s="672"/>
      <c r="CAX409" s="672"/>
      <c r="CAY409" s="672"/>
      <c r="CAZ409" s="672"/>
      <c r="CBA409" s="672"/>
      <c r="CBB409" s="672"/>
      <c r="CBC409" s="672"/>
      <c r="CBD409" s="672"/>
      <c r="CBE409" s="672"/>
      <c r="CBF409" s="672"/>
      <c r="CBG409" s="672"/>
      <c r="CBH409" s="672"/>
      <c r="CBI409" s="672"/>
      <c r="CBJ409" s="672"/>
      <c r="CBK409" s="672"/>
      <c r="CBL409" s="672"/>
      <c r="CBM409" s="672"/>
      <c r="CBN409" s="672"/>
      <c r="CBO409" s="672"/>
      <c r="CBP409" s="672"/>
      <c r="CBQ409" s="672"/>
      <c r="CBR409" s="672"/>
      <c r="CBS409" s="672"/>
      <c r="CBT409" s="672"/>
      <c r="CBU409" s="672"/>
      <c r="CBV409" s="672"/>
      <c r="CBW409" s="672"/>
      <c r="CBX409" s="672"/>
      <c r="CBY409" s="672"/>
      <c r="CBZ409" s="672"/>
      <c r="CCA409" s="672"/>
      <c r="CCB409" s="672"/>
      <c r="CCC409" s="672"/>
      <c r="CCD409" s="672"/>
      <c r="CCE409" s="672"/>
      <c r="CCF409" s="672"/>
      <c r="CCG409" s="672"/>
      <c r="CCH409" s="672"/>
      <c r="CCI409" s="672"/>
      <c r="CCJ409" s="672"/>
      <c r="CCK409" s="672"/>
      <c r="CCL409" s="672"/>
      <c r="CCM409" s="672"/>
      <c r="CCN409" s="672"/>
      <c r="CCO409" s="672"/>
      <c r="CCP409" s="672"/>
      <c r="CCQ409" s="672"/>
      <c r="CCR409" s="672"/>
      <c r="CCS409" s="672"/>
      <c r="CCT409" s="672"/>
      <c r="CCU409" s="672"/>
      <c r="CCV409" s="672"/>
      <c r="CCW409" s="672"/>
      <c r="CCX409" s="672"/>
      <c r="CCY409" s="672"/>
      <c r="CCZ409" s="672"/>
      <c r="CDA409" s="672"/>
      <c r="CDB409" s="672"/>
      <c r="CDC409" s="672"/>
      <c r="CDD409" s="672"/>
      <c r="CDE409" s="672"/>
      <c r="CDF409" s="672"/>
      <c r="CDG409" s="672"/>
      <c r="CDH409" s="672"/>
      <c r="CDI409" s="672"/>
      <c r="CDJ409" s="672"/>
      <c r="CDK409" s="672"/>
      <c r="CDL409" s="672"/>
      <c r="CDM409" s="672"/>
      <c r="CDN409" s="672"/>
      <c r="CDO409" s="672"/>
      <c r="CDP409" s="672"/>
      <c r="CDQ409" s="672"/>
      <c r="CDR409" s="672"/>
      <c r="CDS409" s="672"/>
      <c r="CDT409" s="672"/>
      <c r="CDU409" s="672"/>
      <c r="CDV409" s="672"/>
      <c r="CDW409" s="672"/>
      <c r="CDX409" s="672"/>
      <c r="CDY409" s="672"/>
      <c r="CDZ409" s="672"/>
      <c r="CEA409" s="672"/>
      <c r="CEB409" s="672"/>
      <c r="CEC409" s="672"/>
      <c r="CED409" s="672"/>
      <c r="CEE409" s="672"/>
      <c r="CEF409" s="672"/>
      <c r="CEG409" s="672"/>
      <c r="CEH409" s="672"/>
      <c r="CEI409" s="672"/>
      <c r="CEJ409" s="672"/>
      <c r="CEK409" s="672"/>
      <c r="CEL409" s="672"/>
      <c r="CEM409" s="672"/>
      <c r="CEN409" s="672"/>
      <c r="CEO409" s="672"/>
      <c r="CEP409" s="672"/>
      <c r="CEQ409" s="672"/>
      <c r="CER409" s="672"/>
      <c r="CES409" s="672"/>
      <c r="CET409" s="672"/>
      <c r="CEU409" s="672"/>
      <c r="CEV409" s="672"/>
      <c r="CEW409" s="672"/>
      <c r="CEX409" s="672"/>
      <c r="CEY409" s="672"/>
      <c r="CEZ409" s="672"/>
      <c r="CFA409" s="672"/>
      <c r="CFB409" s="672"/>
      <c r="CFC409" s="672"/>
      <c r="CFD409" s="672"/>
      <c r="CFE409" s="672"/>
      <c r="CFF409" s="672"/>
      <c r="CFG409" s="672"/>
      <c r="CFH409" s="672"/>
      <c r="CFI409" s="672"/>
      <c r="CFJ409" s="672"/>
      <c r="CFK409" s="672"/>
      <c r="CFL409" s="672"/>
      <c r="CFM409" s="672"/>
      <c r="CFN409" s="672"/>
      <c r="CFO409" s="672"/>
      <c r="CFP409" s="672"/>
      <c r="CFQ409" s="672"/>
      <c r="CFR409" s="672"/>
      <c r="CFS409" s="672"/>
      <c r="CFT409" s="672"/>
      <c r="CFU409" s="672"/>
      <c r="CFV409" s="672"/>
      <c r="CFW409" s="672"/>
      <c r="CFX409" s="672"/>
      <c r="CFY409" s="672"/>
      <c r="CFZ409" s="672"/>
      <c r="CGA409" s="672"/>
      <c r="CGB409" s="672"/>
      <c r="CGC409" s="672"/>
      <c r="CGD409" s="672"/>
      <c r="CGE409" s="672"/>
      <c r="CGF409" s="672"/>
      <c r="CGG409" s="672"/>
      <c r="CGH409" s="672"/>
      <c r="CGI409" s="672"/>
      <c r="CGJ409" s="672"/>
      <c r="CGK409" s="672"/>
      <c r="CGL409" s="672"/>
      <c r="CGM409" s="672"/>
      <c r="CGN409" s="672"/>
      <c r="CGO409" s="672"/>
      <c r="CGP409" s="672"/>
      <c r="CGQ409" s="672"/>
      <c r="CGR409" s="672"/>
      <c r="CGS409" s="672"/>
      <c r="CGT409" s="672"/>
      <c r="CGU409" s="672"/>
      <c r="CGV409" s="672"/>
      <c r="CGW409" s="672"/>
      <c r="CGX409" s="672"/>
      <c r="CGY409" s="672"/>
      <c r="CGZ409" s="672"/>
      <c r="CHA409" s="672"/>
      <c r="CHB409" s="672"/>
      <c r="CHC409" s="672"/>
      <c r="CHD409" s="672"/>
      <c r="CHE409" s="672"/>
      <c r="CHF409" s="672"/>
      <c r="CHG409" s="672"/>
      <c r="CHH409" s="672"/>
      <c r="CHI409" s="672"/>
      <c r="CHJ409" s="672"/>
      <c r="CHK409" s="672"/>
      <c r="CHL409" s="672"/>
      <c r="CHM409" s="672"/>
      <c r="CHN409" s="672"/>
      <c r="CHO409" s="672"/>
      <c r="CHP409" s="672"/>
      <c r="CHQ409" s="672"/>
      <c r="CHR409" s="672"/>
      <c r="CHS409" s="672"/>
      <c r="CHT409" s="672"/>
      <c r="CHU409" s="672"/>
      <c r="CHV409" s="672"/>
      <c r="CHW409" s="672"/>
      <c r="CHX409" s="672"/>
      <c r="CHY409" s="672"/>
      <c r="CHZ409" s="672"/>
      <c r="CIA409" s="672"/>
      <c r="CIB409" s="672"/>
      <c r="CIC409" s="672"/>
      <c r="CID409" s="672"/>
      <c r="CIE409" s="672"/>
      <c r="CIF409" s="672"/>
      <c r="CIG409" s="672"/>
      <c r="CIH409" s="672"/>
      <c r="CII409" s="672"/>
      <c r="CIJ409" s="672"/>
      <c r="CIK409" s="672"/>
      <c r="CIL409" s="672"/>
      <c r="CIM409" s="672"/>
      <c r="CIN409" s="672"/>
      <c r="CIO409" s="672"/>
      <c r="CIP409" s="672"/>
      <c r="CIQ409" s="672"/>
      <c r="CIR409" s="672"/>
      <c r="CIS409" s="672"/>
      <c r="CIT409" s="672"/>
      <c r="CIU409" s="672"/>
      <c r="CIV409" s="672"/>
      <c r="CIW409" s="672"/>
      <c r="CIX409" s="672"/>
      <c r="CIY409" s="672"/>
      <c r="CIZ409" s="672"/>
      <c r="CJA409" s="672"/>
      <c r="CJB409" s="672"/>
      <c r="CJC409" s="672"/>
      <c r="CJD409" s="672"/>
      <c r="CJE409" s="672"/>
      <c r="CJF409" s="672"/>
      <c r="CJG409" s="672"/>
      <c r="CJH409" s="672"/>
      <c r="CJI409" s="672"/>
      <c r="CJJ409" s="672"/>
      <c r="CJK409" s="672"/>
      <c r="CJL409" s="672"/>
      <c r="CJM409" s="672"/>
      <c r="CJN409" s="672"/>
      <c r="CJO409" s="672"/>
      <c r="CJP409" s="672"/>
      <c r="CJQ409" s="672"/>
      <c r="CJR409" s="672"/>
      <c r="CJS409" s="672"/>
      <c r="CJT409" s="672"/>
      <c r="CJU409" s="672"/>
      <c r="CJV409" s="672"/>
      <c r="CJW409" s="672"/>
      <c r="CJX409" s="672"/>
      <c r="CJY409" s="672"/>
      <c r="CJZ409" s="672"/>
      <c r="CKA409" s="672"/>
      <c r="CKB409" s="672"/>
      <c r="CKC409" s="672"/>
      <c r="CKD409" s="672"/>
      <c r="CKE409" s="672"/>
      <c r="CKF409" s="672"/>
      <c r="CKG409" s="672"/>
      <c r="CKH409" s="672"/>
      <c r="CKI409" s="672"/>
      <c r="CKJ409" s="672"/>
      <c r="CKK409" s="672"/>
      <c r="CKL409" s="672"/>
      <c r="CKM409" s="672"/>
      <c r="CKN409" s="672"/>
      <c r="CKO409" s="672"/>
      <c r="CKP409" s="672"/>
      <c r="CKQ409" s="672"/>
      <c r="CKR409" s="672"/>
      <c r="CKS409" s="672"/>
      <c r="CKT409" s="672"/>
      <c r="CKU409" s="672"/>
      <c r="CKV409" s="672"/>
      <c r="CKW409" s="672"/>
      <c r="CKX409" s="672"/>
      <c r="CKY409" s="672"/>
      <c r="CKZ409" s="672"/>
      <c r="CLA409" s="672"/>
      <c r="CLB409" s="672"/>
      <c r="CLC409" s="672"/>
      <c r="CLD409" s="672"/>
      <c r="CLE409" s="672"/>
      <c r="CLF409" s="672"/>
      <c r="CLG409" s="672"/>
      <c r="CLH409" s="672"/>
      <c r="CLI409" s="672"/>
      <c r="CLJ409" s="672"/>
      <c r="CLK409" s="672"/>
      <c r="CLL409" s="672"/>
      <c r="CLM409" s="672"/>
      <c r="CLN409" s="672"/>
      <c r="CLO409" s="672"/>
      <c r="CLP409" s="672"/>
      <c r="CLQ409" s="672"/>
      <c r="CLR409" s="672"/>
      <c r="CLS409" s="672"/>
      <c r="CLT409" s="672"/>
      <c r="CLU409" s="672"/>
      <c r="CLV409" s="672"/>
      <c r="CLW409" s="672"/>
      <c r="CLX409" s="672"/>
      <c r="CLY409" s="672"/>
      <c r="CLZ409" s="672"/>
      <c r="CMA409" s="672"/>
      <c r="CMB409" s="672"/>
      <c r="CMC409" s="672"/>
      <c r="CMD409" s="672"/>
      <c r="CME409" s="672"/>
      <c r="CMF409" s="672"/>
      <c r="CMG409" s="672"/>
      <c r="CMH409" s="672"/>
      <c r="CMI409" s="672"/>
      <c r="CMJ409" s="672"/>
      <c r="CMK409" s="672"/>
      <c r="CML409" s="672"/>
      <c r="CMM409" s="672"/>
      <c r="CMN409" s="672"/>
      <c r="CMO409" s="672"/>
      <c r="CMP409" s="672"/>
      <c r="CMQ409" s="672"/>
      <c r="CMR409" s="672"/>
      <c r="CMS409" s="672"/>
      <c r="CMT409" s="672"/>
      <c r="CMU409" s="672"/>
      <c r="CMV409" s="672"/>
      <c r="CMW409" s="672"/>
      <c r="CMX409" s="672"/>
      <c r="CMY409" s="672"/>
      <c r="CMZ409" s="672"/>
      <c r="CNA409" s="672"/>
      <c r="CNB409" s="672"/>
      <c r="CNC409" s="672"/>
      <c r="CND409" s="672"/>
      <c r="CNE409" s="672"/>
      <c r="CNF409" s="672"/>
      <c r="CNG409" s="672"/>
      <c r="CNH409" s="672"/>
      <c r="CNI409" s="672"/>
      <c r="CNJ409" s="672"/>
      <c r="CNK409" s="672"/>
      <c r="CNL409" s="672"/>
      <c r="CNM409" s="672"/>
      <c r="CNN409" s="672"/>
      <c r="CNO409" s="672"/>
      <c r="CNP409" s="672"/>
      <c r="CNQ409" s="672"/>
      <c r="CNR409" s="672"/>
      <c r="CNS409" s="672"/>
      <c r="CNT409" s="672"/>
      <c r="CNU409" s="672"/>
      <c r="CNV409" s="672"/>
      <c r="CNW409" s="672"/>
      <c r="CNX409" s="672"/>
    </row>
    <row r="410" spans="1:2416" s="673" customFormat="1" ht="45.75" customHeight="1" thickTop="1" thickBot="1" x14ac:dyDescent="0.3">
      <c r="A410" s="386"/>
      <c r="B410" s="674" t="s">
        <v>1086</v>
      </c>
      <c r="C410" s="675" t="s">
        <v>1090</v>
      </c>
      <c r="D410" s="927" t="s">
        <v>1112</v>
      </c>
      <c r="E410" s="927"/>
      <c r="F410" s="927"/>
      <c r="G410" s="927"/>
      <c r="H410" s="927"/>
      <c r="I410" s="927"/>
      <c r="J410" s="927"/>
      <c r="K410" s="927"/>
      <c r="L410" s="927"/>
      <c r="M410" s="927"/>
      <c r="N410" s="669"/>
      <c r="O410" s="669"/>
      <c r="P410" s="669"/>
      <c r="Q410" s="668"/>
      <c r="R410" s="669"/>
      <c r="S410" s="669"/>
      <c r="T410" s="669"/>
      <c r="U410" s="668"/>
      <c r="V410" s="669"/>
      <c r="W410" s="669"/>
      <c r="X410" s="386"/>
      <c r="Y410" s="386"/>
      <c r="Z410" s="386"/>
      <c r="AA410" s="386"/>
      <c r="AB410" s="386"/>
      <c r="AC410" s="386"/>
      <c r="AD410" s="386"/>
      <c r="AE410" s="386"/>
      <c r="AF410" s="386"/>
      <c r="AG410" s="386"/>
      <c r="AH410" s="386"/>
      <c r="AI410" s="386"/>
      <c r="AJ410" s="386"/>
      <c r="AK410" s="386"/>
      <c r="AL410" s="386"/>
      <c r="AM410" s="386"/>
      <c r="AN410" s="386"/>
      <c r="AO410" s="386"/>
      <c r="AP410" s="386"/>
      <c r="AQ410" s="386"/>
      <c r="AR410" s="386"/>
      <c r="AS410" s="386"/>
      <c r="AT410" s="671"/>
      <c r="AU410" s="671"/>
      <c r="AV410" s="671"/>
      <c r="AW410" s="671"/>
      <c r="AX410" s="671"/>
      <c r="AY410" s="671"/>
      <c r="AZ410" s="671"/>
      <c r="BA410" s="671"/>
      <c r="BB410" s="671"/>
      <c r="BC410" s="671"/>
      <c r="BD410" s="671"/>
      <c r="BE410" s="671"/>
      <c r="BF410" s="671"/>
      <c r="BG410" s="671"/>
      <c r="BH410" s="671"/>
      <c r="BI410" s="671"/>
      <c r="BJ410" s="671"/>
      <c r="BK410" s="671"/>
      <c r="BL410" s="671"/>
      <c r="BM410" s="671"/>
      <c r="BN410" s="671"/>
      <c r="BO410" s="671"/>
      <c r="BP410" s="671"/>
      <c r="BQ410" s="671"/>
      <c r="BR410" s="671"/>
      <c r="BS410" s="671"/>
      <c r="BT410" s="671"/>
      <c r="BU410" s="671"/>
      <c r="BV410" s="671"/>
      <c r="BW410" s="671"/>
      <c r="BX410" s="671"/>
      <c r="BY410" s="671"/>
      <c r="BZ410" s="671"/>
      <c r="CA410" s="671"/>
      <c r="CB410" s="671"/>
      <c r="CC410" s="671"/>
      <c r="CD410" s="671"/>
      <c r="CE410" s="671"/>
      <c r="CF410" s="671"/>
      <c r="CG410" s="671"/>
      <c r="CH410" s="671"/>
      <c r="CI410" s="672"/>
      <c r="CJ410" s="672"/>
      <c r="CK410" s="672"/>
      <c r="CL410" s="672"/>
      <c r="CM410" s="672"/>
      <c r="CN410" s="672"/>
      <c r="CO410" s="672"/>
      <c r="CP410" s="672"/>
      <c r="CQ410" s="672"/>
      <c r="CR410" s="672"/>
      <c r="CS410" s="672"/>
      <c r="CT410" s="672"/>
      <c r="CU410" s="672"/>
      <c r="CV410" s="672"/>
      <c r="CW410" s="672"/>
      <c r="CX410" s="672"/>
      <c r="CY410" s="672"/>
      <c r="CZ410" s="672"/>
      <c r="DA410" s="672"/>
      <c r="DB410" s="672"/>
      <c r="DC410" s="672"/>
      <c r="DD410" s="672"/>
      <c r="DE410" s="672"/>
      <c r="DF410" s="672"/>
      <c r="DG410" s="672"/>
      <c r="DH410" s="672"/>
      <c r="DI410" s="672"/>
      <c r="DJ410" s="672"/>
      <c r="DK410" s="672"/>
      <c r="DL410" s="672"/>
      <c r="DM410" s="672"/>
      <c r="DN410" s="672"/>
      <c r="DO410" s="672"/>
      <c r="DP410" s="672"/>
      <c r="DQ410" s="672"/>
      <c r="DR410" s="672"/>
      <c r="DS410" s="672"/>
      <c r="DT410" s="672"/>
      <c r="DU410" s="672"/>
      <c r="DV410" s="672"/>
      <c r="DW410" s="672"/>
      <c r="DX410" s="672"/>
      <c r="DY410" s="672"/>
      <c r="DZ410" s="672"/>
      <c r="EA410" s="672"/>
      <c r="EB410" s="672"/>
      <c r="EC410" s="672"/>
      <c r="ED410" s="672"/>
      <c r="EE410" s="672"/>
      <c r="EF410" s="672"/>
      <c r="EG410" s="672"/>
      <c r="EH410" s="672"/>
      <c r="EI410" s="672"/>
      <c r="EJ410" s="672"/>
      <c r="EK410" s="672"/>
      <c r="EL410" s="672"/>
      <c r="EM410" s="672"/>
      <c r="EN410" s="672"/>
      <c r="EO410" s="672"/>
      <c r="EP410" s="672"/>
      <c r="EQ410" s="672"/>
      <c r="ER410" s="672"/>
      <c r="ES410" s="672"/>
      <c r="ET410" s="672"/>
      <c r="EU410" s="672"/>
      <c r="EV410" s="672"/>
      <c r="EW410" s="672"/>
      <c r="EX410" s="672"/>
      <c r="EY410" s="672"/>
      <c r="EZ410" s="672"/>
      <c r="FA410" s="672"/>
      <c r="FB410" s="672"/>
      <c r="FC410" s="672"/>
      <c r="FD410" s="672"/>
      <c r="FE410" s="672"/>
      <c r="FF410" s="672"/>
      <c r="FG410" s="672"/>
      <c r="FH410" s="672"/>
      <c r="FI410" s="672"/>
      <c r="FJ410" s="672"/>
      <c r="FK410" s="672"/>
      <c r="FL410" s="672"/>
      <c r="FM410" s="672"/>
      <c r="FN410" s="672"/>
      <c r="FO410" s="672"/>
      <c r="FP410" s="672"/>
      <c r="FQ410" s="672"/>
      <c r="FR410" s="672"/>
      <c r="FS410" s="672"/>
      <c r="FT410" s="672"/>
      <c r="FU410" s="672"/>
      <c r="FV410" s="672"/>
      <c r="FW410" s="672"/>
      <c r="FX410" s="672"/>
      <c r="FY410" s="672"/>
      <c r="FZ410" s="672"/>
      <c r="GA410" s="672"/>
      <c r="GB410" s="672"/>
      <c r="GC410" s="672"/>
      <c r="GD410" s="672"/>
      <c r="GE410" s="672"/>
      <c r="GF410" s="672"/>
      <c r="GG410" s="672"/>
      <c r="GH410" s="672"/>
      <c r="GI410" s="672"/>
      <c r="GJ410" s="672"/>
      <c r="GK410" s="672"/>
      <c r="GL410" s="672"/>
      <c r="GM410" s="672"/>
      <c r="GN410" s="672"/>
      <c r="GO410" s="672"/>
      <c r="GP410" s="672"/>
      <c r="GQ410" s="672"/>
      <c r="GR410" s="672"/>
      <c r="GS410" s="672"/>
      <c r="GT410" s="672"/>
      <c r="GU410" s="672"/>
      <c r="GV410" s="672"/>
      <c r="GW410" s="672"/>
      <c r="GX410" s="672"/>
      <c r="GY410" s="672"/>
      <c r="GZ410" s="672"/>
      <c r="HA410" s="672"/>
      <c r="HB410" s="672"/>
      <c r="HC410" s="672"/>
      <c r="HD410" s="672"/>
      <c r="HE410" s="672"/>
      <c r="HF410" s="672"/>
      <c r="HG410" s="672"/>
      <c r="HH410" s="672"/>
      <c r="HI410" s="672"/>
      <c r="HJ410" s="672"/>
      <c r="HK410" s="672"/>
      <c r="HL410" s="672"/>
      <c r="HM410" s="672"/>
      <c r="HN410" s="672"/>
      <c r="HO410" s="672"/>
      <c r="HP410" s="672"/>
      <c r="HQ410" s="672"/>
      <c r="HR410" s="672"/>
      <c r="HS410" s="672"/>
      <c r="HT410" s="672"/>
      <c r="HU410" s="672"/>
      <c r="HV410" s="672"/>
      <c r="HW410" s="672"/>
      <c r="HX410" s="672"/>
      <c r="HY410" s="672"/>
      <c r="HZ410" s="672"/>
      <c r="IA410" s="672"/>
      <c r="IB410" s="672"/>
      <c r="IC410" s="672"/>
      <c r="ID410" s="672"/>
      <c r="IE410" s="672"/>
      <c r="IF410" s="672"/>
      <c r="IG410" s="672"/>
      <c r="IH410" s="672"/>
      <c r="II410" s="672"/>
      <c r="IJ410" s="672"/>
      <c r="IK410" s="672"/>
      <c r="IL410" s="672"/>
      <c r="IM410" s="672"/>
      <c r="IN410" s="672"/>
      <c r="IO410" s="672"/>
      <c r="IP410" s="672"/>
      <c r="IQ410" s="672"/>
      <c r="IR410" s="672"/>
      <c r="IS410" s="672"/>
      <c r="IT410" s="672"/>
      <c r="IU410" s="672"/>
      <c r="IV410" s="672"/>
      <c r="IW410" s="672"/>
      <c r="IX410" s="672"/>
      <c r="IY410" s="672"/>
      <c r="IZ410" s="672"/>
      <c r="JA410" s="672"/>
      <c r="JB410" s="672"/>
      <c r="JC410" s="672"/>
      <c r="JD410" s="672"/>
      <c r="JE410" s="672"/>
      <c r="JF410" s="672"/>
      <c r="JG410" s="672"/>
      <c r="JH410" s="672"/>
      <c r="JI410" s="672"/>
      <c r="JJ410" s="672"/>
      <c r="JK410" s="672"/>
      <c r="JL410" s="672"/>
      <c r="JM410" s="672"/>
      <c r="JN410" s="672"/>
      <c r="JO410" s="672"/>
      <c r="JP410" s="672"/>
      <c r="JQ410" s="672"/>
      <c r="JR410" s="672"/>
      <c r="JS410" s="672"/>
      <c r="JT410" s="672"/>
      <c r="JU410" s="672"/>
      <c r="JV410" s="672"/>
      <c r="JW410" s="672"/>
      <c r="JX410" s="672"/>
      <c r="JY410" s="672"/>
      <c r="JZ410" s="672"/>
      <c r="KA410" s="672"/>
      <c r="KB410" s="672"/>
      <c r="KC410" s="672"/>
      <c r="KD410" s="672"/>
      <c r="KE410" s="672"/>
      <c r="KF410" s="672"/>
      <c r="KG410" s="672"/>
      <c r="KH410" s="672"/>
      <c r="KI410" s="672"/>
      <c r="KJ410" s="672"/>
      <c r="KK410" s="672"/>
      <c r="KL410" s="672"/>
      <c r="KM410" s="672"/>
      <c r="KN410" s="672"/>
      <c r="KO410" s="672"/>
      <c r="KP410" s="672"/>
      <c r="KQ410" s="672"/>
      <c r="KR410" s="672"/>
      <c r="KS410" s="672"/>
      <c r="KT410" s="672"/>
      <c r="KU410" s="672"/>
      <c r="KV410" s="672"/>
      <c r="KW410" s="672"/>
      <c r="KX410" s="672"/>
      <c r="KY410" s="672"/>
      <c r="KZ410" s="672"/>
      <c r="LA410" s="672"/>
      <c r="LB410" s="672"/>
      <c r="LC410" s="672"/>
      <c r="LD410" s="672"/>
      <c r="LE410" s="672"/>
      <c r="LF410" s="672"/>
      <c r="LG410" s="672"/>
      <c r="LH410" s="672"/>
      <c r="LI410" s="672"/>
      <c r="LJ410" s="672"/>
      <c r="LK410" s="672"/>
      <c r="LL410" s="672"/>
      <c r="LM410" s="672"/>
      <c r="LN410" s="672"/>
      <c r="LO410" s="672"/>
      <c r="LP410" s="672"/>
      <c r="LQ410" s="672"/>
      <c r="LR410" s="672"/>
      <c r="LS410" s="672"/>
      <c r="LT410" s="672"/>
      <c r="LU410" s="672"/>
      <c r="LV410" s="672"/>
      <c r="LW410" s="672"/>
      <c r="LX410" s="672"/>
      <c r="LY410" s="672"/>
      <c r="LZ410" s="672"/>
      <c r="MA410" s="672"/>
      <c r="MB410" s="672"/>
      <c r="MC410" s="672"/>
      <c r="MD410" s="672"/>
      <c r="ME410" s="672"/>
      <c r="MF410" s="672"/>
      <c r="MG410" s="672"/>
      <c r="MH410" s="672"/>
      <c r="MI410" s="672"/>
      <c r="MJ410" s="672"/>
      <c r="MK410" s="672"/>
      <c r="ML410" s="672"/>
      <c r="MM410" s="672"/>
      <c r="MN410" s="672"/>
      <c r="MO410" s="672"/>
      <c r="MP410" s="672"/>
      <c r="MQ410" s="672"/>
      <c r="MR410" s="672"/>
      <c r="MS410" s="672"/>
      <c r="MT410" s="672"/>
      <c r="MU410" s="672"/>
      <c r="MV410" s="672"/>
      <c r="MW410" s="672"/>
      <c r="MX410" s="672"/>
      <c r="MY410" s="672"/>
      <c r="MZ410" s="672"/>
      <c r="NA410" s="672"/>
      <c r="NB410" s="672"/>
      <c r="NC410" s="672"/>
      <c r="ND410" s="672"/>
      <c r="NE410" s="672"/>
      <c r="NF410" s="672"/>
      <c r="NG410" s="672"/>
      <c r="NH410" s="672"/>
      <c r="NI410" s="672"/>
      <c r="NJ410" s="672"/>
      <c r="NK410" s="672"/>
      <c r="NL410" s="672"/>
      <c r="NM410" s="672"/>
      <c r="NN410" s="672"/>
      <c r="NO410" s="672"/>
      <c r="NP410" s="672"/>
      <c r="NQ410" s="672"/>
      <c r="NR410" s="672"/>
      <c r="NS410" s="672"/>
      <c r="NT410" s="672"/>
      <c r="NU410" s="672"/>
      <c r="NV410" s="672"/>
      <c r="NW410" s="672"/>
      <c r="NX410" s="672"/>
      <c r="NY410" s="672"/>
      <c r="NZ410" s="672"/>
      <c r="OA410" s="672"/>
      <c r="OB410" s="672"/>
      <c r="OC410" s="672"/>
      <c r="OD410" s="672"/>
      <c r="OE410" s="672"/>
      <c r="OF410" s="672"/>
      <c r="OG410" s="672"/>
      <c r="OH410" s="672"/>
      <c r="OI410" s="672"/>
      <c r="OJ410" s="672"/>
      <c r="OK410" s="672"/>
      <c r="OL410" s="672"/>
      <c r="OM410" s="672"/>
      <c r="ON410" s="672"/>
      <c r="OO410" s="672"/>
      <c r="OP410" s="672"/>
      <c r="OQ410" s="672"/>
      <c r="OR410" s="672"/>
      <c r="OS410" s="672"/>
      <c r="OT410" s="672"/>
      <c r="OU410" s="672"/>
      <c r="OV410" s="672"/>
      <c r="OW410" s="672"/>
      <c r="OX410" s="672"/>
      <c r="OY410" s="672"/>
      <c r="OZ410" s="672"/>
      <c r="PA410" s="672"/>
      <c r="PB410" s="672"/>
      <c r="PC410" s="672"/>
      <c r="PD410" s="672"/>
      <c r="PE410" s="672"/>
      <c r="PF410" s="672"/>
      <c r="PG410" s="672"/>
      <c r="PH410" s="672"/>
      <c r="PI410" s="672"/>
      <c r="PJ410" s="672"/>
      <c r="PK410" s="672"/>
      <c r="PL410" s="672"/>
      <c r="PM410" s="672"/>
      <c r="PN410" s="672"/>
      <c r="PO410" s="672"/>
      <c r="PP410" s="672"/>
      <c r="PQ410" s="672"/>
      <c r="PR410" s="672"/>
      <c r="PS410" s="672"/>
      <c r="PT410" s="672"/>
      <c r="PU410" s="672"/>
      <c r="PV410" s="672"/>
      <c r="PW410" s="672"/>
      <c r="PX410" s="672"/>
      <c r="PY410" s="672"/>
      <c r="PZ410" s="672"/>
      <c r="QA410" s="672"/>
      <c r="QB410" s="672"/>
      <c r="QC410" s="672"/>
      <c r="QD410" s="672"/>
      <c r="QE410" s="672"/>
      <c r="QF410" s="672"/>
      <c r="QG410" s="672"/>
      <c r="QH410" s="672"/>
      <c r="QI410" s="672"/>
      <c r="QJ410" s="672"/>
      <c r="QK410" s="672"/>
      <c r="QL410" s="672"/>
      <c r="QM410" s="672"/>
      <c r="QN410" s="672"/>
      <c r="QO410" s="672"/>
      <c r="QP410" s="672"/>
      <c r="QQ410" s="672"/>
      <c r="QR410" s="672"/>
      <c r="QS410" s="672"/>
      <c r="QT410" s="672"/>
      <c r="QU410" s="672"/>
      <c r="QV410" s="672"/>
      <c r="QW410" s="672"/>
      <c r="QX410" s="672"/>
      <c r="QY410" s="672"/>
      <c r="QZ410" s="672"/>
      <c r="RA410" s="672"/>
      <c r="RB410" s="672"/>
      <c r="RC410" s="672"/>
      <c r="RD410" s="672"/>
      <c r="RE410" s="672"/>
      <c r="RF410" s="672"/>
      <c r="RG410" s="672"/>
      <c r="RH410" s="672"/>
      <c r="RI410" s="672"/>
      <c r="RJ410" s="672"/>
      <c r="RK410" s="672"/>
      <c r="RL410" s="672"/>
      <c r="RM410" s="672"/>
      <c r="RN410" s="672"/>
      <c r="RO410" s="672"/>
      <c r="RP410" s="672"/>
      <c r="RQ410" s="672"/>
      <c r="RR410" s="672"/>
      <c r="RS410" s="672"/>
      <c r="RT410" s="672"/>
      <c r="RU410" s="672"/>
      <c r="RV410" s="672"/>
      <c r="RW410" s="672"/>
      <c r="RX410" s="672"/>
      <c r="RY410" s="672"/>
      <c r="RZ410" s="672"/>
      <c r="SA410" s="672"/>
      <c r="SB410" s="672"/>
      <c r="SC410" s="672"/>
      <c r="SD410" s="672"/>
      <c r="SE410" s="672"/>
      <c r="SF410" s="672"/>
      <c r="SG410" s="672"/>
      <c r="SH410" s="672"/>
      <c r="SI410" s="672"/>
      <c r="SJ410" s="672"/>
      <c r="SK410" s="672"/>
      <c r="SL410" s="672"/>
      <c r="SM410" s="672"/>
      <c r="SN410" s="672"/>
      <c r="SO410" s="672"/>
      <c r="SP410" s="672"/>
      <c r="SQ410" s="672"/>
      <c r="SR410" s="672"/>
      <c r="SS410" s="672"/>
      <c r="ST410" s="672"/>
      <c r="SU410" s="672"/>
      <c r="SV410" s="672"/>
      <c r="SW410" s="672"/>
      <c r="SX410" s="672"/>
      <c r="SY410" s="672"/>
      <c r="SZ410" s="672"/>
      <c r="TA410" s="672"/>
      <c r="TB410" s="672"/>
      <c r="TC410" s="672"/>
      <c r="TD410" s="672"/>
      <c r="TE410" s="672"/>
      <c r="TF410" s="672"/>
      <c r="TG410" s="672"/>
      <c r="TH410" s="672"/>
      <c r="TI410" s="672"/>
      <c r="TJ410" s="672"/>
      <c r="TK410" s="672"/>
      <c r="TL410" s="672"/>
      <c r="TM410" s="672"/>
      <c r="TN410" s="672"/>
      <c r="TO410" s="672"/>
      <c r="TP410" s="672"/>
      <c r="TQ410" s="672"/>
      <c r="TR410" s="672"/>
      <c r="TS410" s="672"/>
      <c r="TT410" s="672"/>
      <c r="TU410" s="672"/>
      <c r="TV410" s="672"/>
      <c r="TW410" s="672"/>
      <c r="TX410" s="672"/>
      <c r="TY410" s="672"/>
      <c r="TZ410" s="672"/>
      <c r="UA410" s="672"/>
      <c r="UB410" s="672"/>
      <c r="UC410" s="672"/>
      <c r="UD410" s="672"/>
      <c r="UE410" s="672"/>
      <c r="UF410" s="672"/>
      <c r="UG410" s="672"/>
      <c r="UH410" s="672"/>
      <c r="UI410" s="672"/>
      <c r="UJ410" s="672"/>
      <c r="UK410" s="672"/>
      <c r="UL410" s="672"/>
      <c r="UM410" s="672"/>
      <c r="UN410" s="672"/>
      <c r="UO410" s="672"/>
      <c r="UP410" s="672"/>
      <c r="UQ410" s="672"/>
      <c r="UR410" s="672"/>
      <c r="US410" s="672"/>
      <c r="UT410" s="672"/>
      <c r="UU410" s="672"/>
      <c r="UV410" s="672"/>
      <c r="UW410" s="672"/>
      <c r="UX410" s="672"/>
      <c r="UY410" s="672"/>
      <c r="UZ410" s="672"/>
      <c r="VA410" s="672"/>
      <c r="VB410" s="672"/>
      <c r="VC410" s="672"/>
      <c r="VD410" s="672"/>
      <c r="VE410" s="672"/>
      <c r="VF410" s="672"/>
      <c r="VG410" s="672"/>
      <c r="VH410" s="672"/>
      <c r="VI410" s="672"/>
      <c r="VJ410" s="672"/>
      <c r="VK410" s="672"/>
      <c r="VL410" s="672"/>
      <c r="VM410" s="672"/>
      <c r="VN410" s="672"/>
      <c r="VO410" s="672"/>
      <c r="VP410" s="672"/>
      <c r="VQ410" s="672"/>
      <c r="VR410" s="672"/>
      <c r="VS410" s="672"/>
      <c r="VT410" s="672"/>
      <c r="VU410" s="672"/>
      <c r="VV410" s="672"/>
      <c r="VW410" s="672"/>
      <c r="VX410" s="672"/>
      <c r="VY410" s="672"/>
      <c r="VZ410" s="672"/>
      <c r="WA410" s="672"/>
      <c r="WB410" s="672"/>
      <c r="WC410" s="672"/>
      <c r="WD410" s="672"/>
      <c r="WE410" s="672"/>
      <c r="WF410" s="672"/>
      <c r="WG410" s="672"/>
      <c r="WH410" s="672"/>
      <c r="WI410" s="672"/>
      <c r="WJ410" s="672"/>
      <c r="WK410" s="672"/>
      <c r="WL410" s="672"/>
      <c r="WM410" s="672"/>
      <c r="WN410" s="672"/>
      <c r="WO410" s="672"/>
      <c r="WP410" s="672"/>
      <c r="WQ410" s="672"/>
      <c r="WR410" s="672"/>
      <c r="WS410" s="672"/>
      <c r="WT410" s="672"/>
      <c r="WU410" s="672"/>
      <c r="WV410" s="672"/>
      <c r="WW410" s="672"/>
      <c r="WX410" s="672"/>
      <c r="WY410" s="672"/>
      <c r="WZ410" s="672"/>
      <c r="XA410" s="672"/>
      <c r="XB410" s="672"/>
      <c r="XC410" s="672"/>
      <c r="XD410" s="672"/>
      <c r="XE410" s="672"/>
      <c r="XF410" s="672"/>
      <c r="XG410" s="672"/>
      <c r="XH410" s="672"/>
      <c r="XI410" s="672"/>
      <c r="XJ410" s="672"/>
      <c r="XK410" s="672"/>
      <c r="XL410" s="672"/>
      <c r="XM410" s="672"/>
      <c r="XN410" s="672"/>
      <c r="XO410" s="672"/>
      <c r="XP410" s="672"/>
      <c r="XQ410" s="672"/>
      <c r="XR410" s="672"/>
      <c r="XS410" s="672"/>
      <c r="XT410" s="672"/>
      <c r="XU410" s="672"/>
      <c r="XV410" s="672"/>
      <c r="XW410" s="672"/>
      <c r="XX410" s="672"/>
      <c r="XY410" s="672"/>
      <c r="XZ410" s="672"/>
      <c r="YA410" s="672"/>
      <c r="YB410" s="672"/>
      <c r="YC410" s="672"/>
      <c r="YD410" s="672"/>
      <c r="YE410" s="672"/>
      <c r="YF410" s="672"/>
      <c r="YG410" s="672"/>
      <c r="YH410" s="672"/>
      <c r="YI410" s="672"/>
      <c r="YJ410" s="672"/>
      <c r="YK410" s="672"/>
      <c r="YL410" s="672"/>
      <c r="YM410" s="672"/>
      <c r="YN410" s="672"/>
      <c r="YO410" s="672"/>
      <c r="YP410" s="672"/>
      <c r="YQ410" s="672"/>
      <c r="YR410" s="672"/>
      <c r="YS410" s="672"/>
      <c r="YT410" s="672"/>
      <c r="YU410" s="672"/>
      <c r="YV410" s="672"/>
      <c r="YW410" s="672"/>
      <c r="YX410" s="672"/>
      <c r="YY410" s="672"/>
      <c r="YZ410" s="672"/>
      <c r="ZA410" s="672"/>
      <c r="ZB410" s="672"/>
      <c r="ZC410" s="672"/>
      <c r="ZD410" s="672"/>
      <c r="ZE410" s="672"/>
      <c r="ZF410" s="672"/>
      <c r="ZG410" s="672"/>
      <c r="ZH410" s="672"/>
      <c r="ZI410" s="672"/>
      <c r="ZJ410" s="672"/>
      <c r="ZK410" s="672"/>
      <c r="ZL410" s="672"/>
      <c r="ZM410" s="672"/>
      <c r="ZN410" s="672"/>
      <c r="ZO410" s="672"/>
      <c r="ZP410" s="672"/>
      <c r="ZQ410" s="672"/>
      <c r="ZR410" s="672"/>
      <c r="ZS410" s="672"/>
      <c r="ZT410" s="672"/>
      <c r="ZU410" s="672"/>
      <c r="ZV410" s="672"/>
      <c r="ZW410" s="672"/>
      <c r="ZX410" s="672"/>
      <c r="ZY410" s="672"/>
      <c r="ZZ410" s="672"/>
      <c r="AAA410" s="672"/>
      <c r="AAB410" s="672"/>
      <c r="AAC410" s="672"/>
      <c r="AAD410" s="672"/>
      <c r="AAE410" s="672"/>
      <c r="AAF410" s="672"/>
      <c r="AAG410" s="672"/>
      <c r="AAH410" s="672"/>
      <c r="AAI410" s="672"/>
      <c r="AAJ410" s="672"/>
      <c r="AAK410" s="672"/>
      <c r="AAL410" s="672"/>
      <c r="AAM410" s="672"/>
      <c r="AAN410" s="672"/>
      <c r="AAO410" s="672"/>
      <c r="AAP410" s="672"/>
      <c r="AAQ410" s="672"/>
      <c r="AAR410" s="672"/>
      <c r="AAS410" s="672"/>
      <c r="AAT410" s="672"/>
      <c r="AAU410" s="672"/>
      <c r="AAV410" s="672"/>
      <c r="AAW410" s="672"/>
      <c r="AAX410" s="672"/>
      <c r="AAY410" s="672"/>
      <c r="AAZ410" s="672"/>
      <c r="ABA410" s="672"/>
      <c r="ABB410" s="672"/>
      <c r="ABC410" s="672"/>
      <c r="ABD410" s="672"/>
      <c r="ABE410" s="672"/>
      <c r="ABF410" s="672"/>
      <c r="ABG410" s="672"/>
      <c r="ABH410" s="672"/>
      <c r="ABI410" s="672"/>
      <c r="ABJ410" s="672"/>
      <c r="ABK410" s="672"/>
      <c r="ABL410" s="672"/>
      <c r="ABM410" s="672"/>
      <c r="ABN410" s="672"/>
      <c r="ABO410" s="672"/>
      <c r="ABP410" s="672"/>
      <c r="ABQ410" s="672"/>
      <c r="ABR410" s="672"/>
      <c r="ABS410" s="672"/>
      <c r="ABT410" s="672"/>
      <c r="ABU410" s="672"/>
      <c r="ABV410" s="672"/>
      <c r="ABW410" s="672"/>
      <c r="ABX410" s="672"/>
      <c r="ABY410" s="672"/>
      <c r="ABZ410" s="672"/>
      <c r="ACA410" s="672"/>
      <c r="ACB410" s="672"/>
      <c r="ACC410" s="672"/>
      <c r="ACD410" s="672"/>
      <c r="ACE410" s="672"/>
      <c r="ACF410" s="672"/>
      <c r="ACG410" s="672"/>
      <c r="ACH410" s="672"/>
      <c r="ACI410" s="672"/>
      <c r="ACJ410" s="672"/>
      <c r="ACK410" s="672"/>
      <c r="ACL410" s="672"/>
      <c r="ACM410" s="672"/>
      <c r="ACN410" s="672"/>
      <c r="ACO410" s="672"/>
      <c r="ACP410" s="672"/>
      <c r="ACQ410" s="672"/>
      <c r="ACR410" s="672"/>
      <c r="ACS410" s="672"/>
      <c r="ACT410" s="672"/>
      <c r="ACU410" s="672"/>
      <c r="ACV410" s="672"/>
      <c r="ACW410" s="672"/>
      <c r="ACX410" s="672"/>
      <c r="ACY410" s="672"/>
      <c r="ACZ410" s="672"/>
      <c r="ADA410" s="672"/>
      <c r="ADB410" s="672"/>
      <c r="ADC410" s="672"/>
      <c r="ADD410" s="672"/>
      <c r="ADE410" s="672"/>
      <c r="ADF410" s="672"/>
      <c r="ADG410" s="672"/>
      <c r="ADH410" s="672"/>
      <c r="ADI410" s="672"/>
      <c r="ADJ410" s="672"/>
      <c r="ADK410" s="672"/>
      <c r="ADL410" s="672"/>
      <c r="ADM410" s="672"/>
      <c r="ADN410" s="672"/>
      <c r="ADO410" s="672"/>
      <c r="ADP410" s="672"/>
      <c r="ADQ410" s="672"/>
      <c r="ADR410" s="672"/>
      <c r="ADS410" s="672"/>
      <c r="ADT410" s="672"/>
      <c r="ADU410" s="672"/>
      <c r="ADV410" s="672"/>
      <c r="ADW410" s="672"/>
      <c r="ADX410" s="672"/>
      <c r="ADY410" s="672"/>
      <c r="ADZ410" s="672"/>
      <c r="AEA410" s="672"/>
      <c r="AEB410" s="672"/>
      <c r="AEC410" s="672"/>
      <c r="AED410" s="672"/>
      <c r="AEE410" s="672"/>
      <c r="AEF410" s="672"/>
      <c r="AEG410" s="672"/>
      <c r="AEH410" s="672"/>
      <c r="AEI410" s="672"/>
      <c r="AEJ410" s="672"/>
      <c r="AEK410" s="672"/>
      <c r="AEL410" s="672"/>
      <c r="AEM410" s="672"/>
      <c r="AEN410" s="672"/>
      <c r="AEO410" s="672"/>
      <c r="AEP410" s="672"/>
      <c r="AEQ410" s="672"/>
      <c r="AER410" s="672"/>
      <c r="AES410" s="672"/>
      <c r="AET410" s="672"/>
      <c r="AEU410" s="672"/>
      <c r="AEV410" s="672"/>
      <c r="AEW410" s="672"/>
      <c r="AEX410" s="672"/>
      <c r="AEY410" s="672"/>
      <c r="AEZ410" s="672"/>
      <c r="AFA410" s="672"/>
      <c r="AFB410" s="672"/>
      <c r="AFC410" s="672"/>
      <c r="AFD410" s="672"/>
      <c r="AFE410" s="672"/>
      <c r="AFF410" s="672"/>
      <c r="AFG410" s="672"/>
      <c r="AFH410" s="672"/>
      <c r="AFI410" s="672"/>
      <c r="AFJ410" s="672"/>
      <c r="AFK410" s="672"/>
      <c r="AFL410" s="672"/>
      <c r="AFM410" s="672"/>
      <c r="AFN410" s="672"/>
      <c r="AFO410" s="672"/>
      <c r="AFP410" s="672"/>
      <c r="AFQ410" s="672"/>
      <c r="AFR410" s="672"/>
      <c r="AFS410" s="672"/>
      <c r="AFT410" s="672"/>
      <c r="AFU410" s="672"/>
      <c r="AFV410" s="672"/>
      <c r="AFW410" s="672"/>
      <c r="AFX410" s="672"/>
      <c r="AFY410" s="672"/>
      <c r="AFZ410" s="672"/>
      <c r="AGA410" s="672"/>
      <c r="AGB410" s="672"/>
      <c r="AGC410" s="672"/>
      <c r="AGD410" s="672"/>
      <c r="AGE410" s="672"/>
      <c r="AGF410" s="672"/>
      <c r="AGG410" s="672"/>
      <c r="AGH410" s="672"/>
      <c r="AGI410" s="672"/>
      <c r="AGJ410" s="672"/>
      <c r="AGK410" s="672"/>
      <c r="AGL410" s="672"/>
      <c r="AGM410" s="672"/>
      <c r="AGN410" s="672"/>
      <c r="AGO410" s="672"/>
      <c r="AGP410" s="672"/>
      <c r="AGQ410" s="672"/>
      <c r="AGR410" s="672"/>
      <c r="AGS410" s="672"/>
      <c r="AGT410" s="672"/>
      <c r="AGU410" s="672"/>
      <c r="AGV410" s="672"/>
      <c r="AGW410" s="672"/>
      <c r="AGX410" s="672"/>
      <c r="AGY410" s="672"/>
      <c r="AGZ410" s="672"/>
      <c r="AHA410" s="672"/>
      <c r="AHB410" s="672"/>
      <c r="AHC410" s="672"/>
      <c r="AHD410" s="672"/>
      <c r="AHE410" s="672"/>
      <c r="AHF410" s="672"/>
      <c r="AHG410" s="672"/>
      <c r="AHH410" s="672"/>
      <c r="AHI410" s="672"/>
      <c r="AHJ410" s="672"/>
      <c r="AHK410" s="672"/>
      <c r="AHL410" s="672"/>
      <c r="AHM410" s="672"/>
      <c r="AHN410" s="672"/>
      <c r="AHO410" s="672"/>
      <c r="AHP410" s="672"/>
      <c r="AHQ410" s="672"/>
      <c r="AHR410" s="672"/>
      <c r="AHS410" s="672"/>
      <c r="AHT410" s="672"/>
      <c r="AHU410" s="672"/>
      <c r="AHV410" s="672"/>
      <c r="AHW410" s="672"/>
      <c r="AHX410" s="672"/>
      <c r="AHY410" s="672"/>
      <c r="AHZ410" s="672"/>
      <c r="AIA410" s="672"/>
      <c r="AIB410" s="672"/>
      <c r="AIC410" s="672"/>
      <c r="AID410" s="672"/>
      <c r="AIE410" s="672"/>
      <c r="AIF410" s="672"/>
      <c r="AIG410" s="672"/>
      <c r="AIH410" s="672"/>
      <c r="AII410" s="672"/>
      <c r="AIJ410" s="672"/>
      <c r="AIK410" s="672"/>
      <c r="AIL410" s="672"/>
      <c r="AIM410" s="672"/>
      <c r="AIN410" s="672"/>
      <c r="AIO410" s="672"/>
      <c r="AIP410" s="672"/>
      <c r="AIQ410" s="672"/>
      <c r="AIR410" s="672"/>
      <c r="AIS410" s="672"/>
      <c r="AIT410" s="672"/>
      <c r="AIU410" s="672"/>
      <c r="AIV410" s="672"/>
      <c r="AIW410" s="672"/>
      <c r="AIX410" s="672"/>
      <c r="AIY410" s="672"/>
      <c r="AIZ410" s="672"/>
      <c r="AJA410" s="672"/>
      <c r="AJB410" s="672"/>
      <c r="AJC410" s="672"/>
      <c r="AJD410" s="672"/>
      <c r="AJE410" s="672"/>
      <c r="AJF410" s="672"/>
      <c r="AJG410" s="672"/>
      <c r="AJH410" s="672"/>
      <c r="AJI410" s="672"/>
      <c r="AJJ410" s="672"/>
      <c r="AJK410" s="672"/>
      <c r="AJL410" s="672"/>
      <c r="AJM410" s="672"/>
      <c r="AJN410" s="672"/>
      <c r="AJO410" s="672"/>
      <c r="AJP410" s="672"/>
      <c r="AJQ410" s="672"/>
      <c r="AJR410" s="672"/>
      <c r="AJS410" s="672"/>
      <c r="AJT410" s="672"/>
      <c r="AJU410" s="672"/>
      <c r="AJV410" s="672"/>
      <c r="AJW410" s="672"/>
      <c r="AJX410" s="672"/>
      <c r="AJY410" s="672"/>
      <c r="AJZ410" s="672"/>
      <c r="AKA410" s="672"/>
      <c r="AKB410" s="672"/>
      <c r="AKC410" s="672"/>
      <c r="AKD410" s="672"/>
      <c r="AKE410" s="672"/>
      <c r="AKF410" s="672"/>
      <c r="AKG410" s="672"/>
      <c r="AKH410" s="672"/>
      <c r="AKI410" s="672"/>
      <c r="AKJ410" s="672"/>
      <c r="AKK410" s="672"/>
      <c r="AKL410" s="672"/>
      <c r="AKM410" s="672"/>
      <c r="AKN410" s="672"/>
      <c r="AKO410" s="672"/>
      <c r="AKP410" s="672"/>
      <c r="AKQ410" s="672"/>
      <c r="AKR410" s="672"/>
      <c r="AKS410" s="672"/>
      <c r="AKT410" s="672"/>
      <c r="AKU410" s="672"/>
      <c r="AKV410" s="672"/>
      <c r="AKW410" s="672"/>
      <c r="AKX410" s="672"/>
      <c r="AKY410" s="672"/>
      <c r="AKZ410" s="672"/>
      <c r="ALA410" s="672"/>
      <c r="ALB410" s="672"/>
      <c r="ALC410" s="672"/>
      <c r="ALD410" s="672"/>
      <c r="ALE410" s="672"/>
      <c r="ALF410" s="672"/>
      <c r="ALG410" s="672"/>
      <c r="ALH410" s="672"/>
      <c r="ALI410" s="672"/>
      <c r="ALJ410" s="672"/>
      <c r="ALK410" s="672"/>
      <c r="ALL410" s="672"/>
      <c r="ALM410" s="672"/>
      <c r="ALN410" s="672"/>
      <c r="ALO410" s="672"/>
      <c r="ALP410" s="672"/>
      <c r="ALQ410" s="672"/>
      <c r="ALR410" s="672"/>
      <c r="ALS410" s="672"/>
      <c r="ALT410" s="672"/>
      <c r="ALU410" s="672"/>
      <c r="ALV410" s="672"/>
      <c r="ALW410" s="672"/>
      <c r="ALX410" s="672"/>
      <c r="ALY410" s="672"/>
      <c r="ALZ410" s="672"/>
      <c r="AMA410" s="672"/>
      <c r="AMB410" s="672"/>
      <c r="AMC410" s="672"/>
      <c r="AMD410" s="672"/>
      <c r="AME410" s="672"/>
      <c r="AMF410" s="672"/>
      <c r="AMG410" s="672"/>
      <c r="AMH410" s="672"/>
      <c r="AMI410" s="672"/>
      <c r="AMJ410" s="672"/>
      <c r="AMK410" s="672"/>
      <c r="AML410" s="672"/>
      <c r="AMM410" s="672"/>
      <c r="AMN410" s="672"/>
      <c r="AMO410" s="672"/>
      <c r="AMP410" s="672"/>
      <c r="AMQ410" s="672"/>
      <c r="AMR410" s="672"/>
      <c r="AMS410" s="672"/>
      <c r="AMT410" s="672"/>
      <c r="AMU410" s="672"/>
      <c r="AMV410" s="672"/>
      <c r="AMW410" s="672"/>
      <c r="AMX410" s="672"/>
      <c r="AMY410" s="672"/>
      <c r="AMZ410" s="672"/>
      <c r="ANA410" s="672"/>
      <c r="ANB410" s="672"/>
      <c r="ANC410" s="672"/>
      <c r="AND410" s="672"/>
      <c r="ANE410" s="672"/>
      <c r="ANF410" s="672"/>
      <c r="ANG410" s="672"/>
      <c r="ANH410" s="672"/>
      <c r="ANI410" s="672"/>
      <c r="ANJ410" s="672"/>
      <c r="ANK410" s="672"/>
      <c r="ANL410" s="672"/>
      <c r="ANM410" s="672"/>
      <c r="ANN410" s="672"/>
      <c r="ANO410" s="672"/>
      <c r="ANP410" s="672"/>
      <c r="ANQ410" s="672"/>
      <c r="ANR410" s="672"/>
      <c r="ANS410" s="672"/>
      <c r="ANT410" s="672"/>
      <c r="ANU410" s="672"/>
      <c r="ANV410" s="672"/>
      <c r="ANW410" s="672"/>
      <c r="ANX410" s="672"/>
      <c r="ANY410" s="672"/>
      <c r="ANZ410" s="672"/>
      <c r="AOA410" s="672"/>
      <c r="AOB410" s="672"/>
      <c r="AOC410" s="672"/>
      <c r="AOD410" s="672"/>
      <c r="AOE410" s="672"/>
      <c r="AOF410" s="672"/>
      <c r="AOG410" s="672"/>
      <c r="AOH410" s="672"/>
      <c r="AOI410" s="672"/>
      <c r="AOJ410" s="672"/>
      <c r="AOK410" s="672"/>
      <c r="AOL410" s="672"/>
      <c r="AOM410" s="672"/>
      <c r="AON410" s="672"/>
      <c r="AOO410" s="672"/>
      <c r="AOP410" s="672"/>
      <c r="AOQ410" s="672"/>
      <c r="AOR410" s="672"/>
      <c r="AOS410" s="672"/>
      <c r="AOT410" s="672"/>
      <c r="AOU410" s="672"/>
      <c r="AOV410" s="672"/>
      <c r="AOW410" s="672"/>
      <c r="AOX410" s="672"/>
      <c r="AOY410" s="672"/>
      <c r="AOZ410" s="672"/>
      <c r="APA410" s="672"/>
      <c r="APB410" s="672"/>
      <c r="APC410" s="672"/>
      <c r="APD410" s="672"/>
      <c r="APE410" s="672"/>
      <c r="APF410" s="672"/>
      <c r="APG410" s="672"/>
      <c r="APH410" s="672"/>
      <c r="API410" s="672"/>
      <c r="APJ410" s="672"/>
      <c r="APK410" s="672"/>
      <c r="APL410" s="672"/>
      <c r="APM410" s="672"/>
      <c r="APN410" s="672"/>
      <c r="APO410" s="672"/>
      <c r="APP410" s="672"/>
      <c r="APQ410" s="672"/>
      <c r="APR410" s="672"/>
      <c r="APS410" s="672"/>
      <c r="APT410" s="672"/>
      <c r="APU410" s="672"/>
      <c r="APV410" s="672"/>
      <c r="APW410" s="672"/>
      <c r="APX410" s="672"/>
      <c r="APY410" s="672"/>
      <c r="APZ410" s="672"/>
      <c r="AQA410" s="672"/>
      <c r="AQB410" s="672"/>
      <c r="AQC410" s="672"/>
      <c r="AQD410" s="672"/>
      <c r="AQE410" s="672"/>
      <c r="AQF410" s="672"/>
      <c r="AQG410" s="672"/>
      <c r="AQH410" s="672"/>
      <c r="AQI410" s="672"/>
      <c r="AQJ410" s="672"/>
      <c r="AQK410" s="672"/>
      <c r="AQL410" s="672"/>
      <c r="AQM410" s="672"/>
      <c r="AQN410" s="672"/>
      <c r="AQO410" s="672"/>
      <c r="AQP410" s="672"/>
      <c r="AQQ410" s="672"/>
      <c r="AQR410" s="672"/>
      <c r="AQS410" s="672"/>
      <c r="AQT410" s="672"/>
      <c r="AQU410" s="672"/>
      <c r="AQV410" s="672"/>
      <c r="AQW410" s="672"/>
      <c r="AQX410" s="672"/>
      <c r="AQY410" s="672"/>
      <c r="AQZ410" s="672"/>
      <c r="ARA410" s="672"/>
      <c r="ARB410" s="672"/>
      <c r="ARC410" s="672"/>
      <c r="ARD410" s="672"/>
      <c r="ARE410" s="672"/>
      <c r="ARF410" s="672"/>
      <c r="ARG410" s="672"/>
      <c r="ARH410" s="672"/>
      <c r="ARI410" s="672"/>
      <c r="ARJ410" s="672"/>
      <c r="ARK410" s="672"/>
      <c r="ARL410" s="672"/>
      <c r="ARM410" s="672"/>
      <c r="ARN410" s="672"/>
      <c r="ARO410" s="672"/>
      <c r="ARP410" s="672"/>
      <c r="ARQ410" s="672"/>
      <c r="ARR410" s="672"/>
      <c r="ARS410" s="672"/>
      <c r="ART410" s="672"/>
      <c r="ARU410" s="672"/>
      <c r="ARV410" s="672"/>
      <c r="ARW410" s="672"/>
      <c r="ARX410" s="672"/>
      <c r="ARY410" s="672"/>
      <c r="ARZ410" s="672"/>
      <c r="ASA410" s="672"/>
      <c r="ASB410" s="672"/>
      <c r="ASC410" s="672"/>
      <c r="ASD410" s="672"/>
      <c r="ASE410" s="672"/>
      <c r="ASF410" s="672"/>
      <c r="ASG410" s="672"/>
      <c r="ASH410" s="672"/>
      <c r="ASI410" s="672"/>
      <c r="ASJ410" s="672"/>
      <c r="ASK410" s="672"/>
      <c r="ASL410" s="672"/>
      <c r="ASM410" s="672"/>
      <c r="ASN410" s="672"/>
      <c r="ASO410" s="672"/>
      <c r="ASP410" s="672"/>
      <c r="ASQ410" s="672"/>
      <c r="ASR410" s="672"/>
      <c r="ASS410" s="672"/>
      <c r="AST410" s="672"/>
      <c r="ASU410" s="672"/>
      <c r="ASV410" s="672"/>
      <c r="ASW410" s="672"/>
      <c r="ASX410" s="672"/>
      <c r="ASY410" s="672"/>
      <c r="ASZ410" s="672"/>
      <c r="ATA410" s="672"/>
      <c r="ATB410" s="672"/>
      <c r="ATC410" s="672"/>
      <c r="ATD410" s="672"/>
      <c r="ATE410" s="672"/>
      <c r="ATF410" s="672"/>
      <c r="ATG410" s="672"/>
      <c r="ATH410" s="672"/>
      <c r="ATI410" s="672"/>
      <c r="ATJ410" s="672"/>
      <c r="ATK410" s="672"/>
      <c r="ATL410" s="672"/>
      <c r="ATM410" s="672"/>
      <c r="ATN410" s="672"/>
      <c r="ATO410" s="672"/>
      <c r="ATP410" s="672"/>
      <c r="ATQ410" s="672"/>
      <c r="ATR410" s="672"/>
      <c r="ATS410" s="672"/>
      <c r="ATT410" s="672"/>
      <c r="ATU410" s="672"/>
      <c r="ATV410" s="672"/>
      <c r="ATW410" s="672"/>
      <c r="ATX410" s="672"/>
      <c r="ATY410" s="672"/>
      <c r="ATZ410" s="672"/>
      <c r="AUA410" s="672"/>
      <c r="AUB410" s="672"/>
      <c r="AUC410" s="672"/>
      <c r="AUD410" s="672"/>
      <c r="AUE410" s="672"/>
      <c r="AUF410" s="672"/>
      <c r="AUG410" s="672"/>
      <c r="AUH410" s="672"/>
      <c r="AUI410" s="672"/>
      <c r="AUJ410" s="672"/>
      <c r="AUK410" s="672"/>
      <c r="AUL410" s="672"/>
      <c r="AUM410" s="672"/>
      <c r="AUN410" s="672"/>
      <c r="AUO410" s="672"/>
      <c r="AUP410" s="672"/>
      <c r="AUQ410" s="672"/>
      <c r="AUR410" s="672"/>
      <c r="AUS410" s="672"/>
      <c r="AUT410" s="672"/>
      <c r="AUU410" s="672"/>
      <c r="AUV410" s="672"/>
      <c r="AUW410" s="672"/>
      <c r="AUX410" s="672"/>
      <c r="AUY410" s="672"/>
      <c r="AUZ410" s="672"/>
      <c r="AVA410" s="672"/>
      <c r="AVB410" s="672"/>
      <c r="AVC410" s="672"/>
      <c r="AVD410" s="672"/>
      <c r="AVE410" s="672"/>
      <c r="AVF410" s="672"/>
      <c r="AVG410" s="672"/>
      <c r="AVH410" s="672"/>
      <c r="AVI410" s="672"/>
      <c r="AVJ410" s="672"/>
      <c r="AVK410" s="672"/>
      <c r="AVL410" s="672"/>
      <c r="AVM410" s="672"/>
      <c r="AVN410" s="672"/>
      <c r="AVO410" s="672"/>
      <c r="AVP410" s="672"/>
      <c r="AVQ410" s="672"/>
      <c r="AVR410" s="672"/>
      <c r="AVS410" s="672"/>
      <c r="AVT410" s="672"/>
      <c r="AVU410" s="672"/>
      <c r="AVV410" s="672"/>
      <c r="AVW410" s="672"/>
      <c r="AVX410" s="672"/>
      <c r="AVY410" s="672"/>
      <c r="AVZ410" s="672"/>
      <c r="AWA410" s="672"/>
      <c r="AWB410" s="672"/>
      <c r="AWC410" s="672"/>
      <c r="AWD410" s="672"/>
      <c r="AWE410" s="672"/>
      <c r="AWF410" s="672"/>
      <c r="AWG410" s="672"/>
      <c r="AWH410" s="672"/>
      <c r="AWI410" s="672"/>
      <c r="AWJ410" s="672"/>
      <c r="AWK410" s="672"/>
      <c r="AWL410" s="672"/>
      <c r="AWM410" s="672"/>
      <c r="AWN410" s="672"/>
      <c r="AWO410" s="672"/>
      <c r="AWP410" s="672"/>
      <c r="AWQ410" s="672"/>
      <c r="AWR410" s="672"/>
      <c r="AWS410" s="672"/>
      <c r="AWT410" s="672"/>
      <c r="AWU410" s="672"/>
      <c r="AWV410" s="672"/>
      <c r="AWW410" s="672"/>
      <c r="AWX410" s="672"/>
      <c r="AWY410" s="672"/>
      <c r="AWZ410" s="672"/>
      <c r="AXA410" s="672"/>
      <c r="AXB410" s="672"/>
      <c r="AXC410" s="672"/>
      <c r="AXD410" s="672"/>
      <c r="AXE410" s="672"/>
      <c r="AXF410" s="672"/>
      <c r="AXG410" s="672"/>
      <c r="AXH410" s="672"/>
      <c r="AXI410" s="672"/>
      <c r="AXJ410" s="672"/>
      <c r="AXK410" s="672"/>
      <c r="AXL410" s="672"/>
      <c r="AXM410" s="672"/>
      <c r="AXN410" s="672"/>
      <c r="AXO410" s="672"/>
      <c r="AXP410" s="672"/>
      <c r="AXQ410" s="672"/>
      <c r="AXR410" s="672"/>
      <c r="AXS410" s="672"/>
      <c r="AXT410" s="672"/>
      <c r="AXU410" s="672"/>
      <c r="AXV410" s="672"/>
      <c r="AXW410" s="672"/>
      <c r="AXX410" s="672"/>
      <c r="AXY410" s="672"/>
      <c r="AXZ410" s="672"/>
      <c r="AYA410" s="672"/>
      <c r="AYB410" s="672"/>
      <c r="AYC410" s="672"/>
      <c r="AYD410" s="672"/>
      <c r="AYE410" s="672"/>
      <c r="AYF410" s="672"/>
      <c r="AYG410" s="672"/>
      <c r="AYH410" s="672"/>
      <c r="AYI410" s="672"/>
      <c r="AYJ410" s="672"/>
      <c r="AYK410" s="672"/>
      <c r="AYL410" s="672"/>
      <c r="AYM410" s="672"/>
      <c r="AYN410" s="672"/>
      <c r="AYO410" s="672"/>
      <c r="AYP410" s="672"/>
      <c r="AYQ410" s="672"/>
      <c r="AYR410" s="672"/>
      <c r="AYS410" s="672"/>
      <c r="AYT410" s="672"/>
      <c r="AYU410" s="672"/>
      <c r="AYV410" s="672"/>
      <c r="AYW410" s="672"/>
      <c r="AYX410" s="672"/>
      <c r="AYY410" s="672"/>
      <c r="AYZ410" s="672"/>
      <c r="AZA410" s="672"/>
      <c r="AZB410" s="672"/>
      <c r="AZC410" s="672"/>
      <c r="AZD410" s="672"/>
      <c r="AZE410" s="672"/>
      <c r="AZF410" s="672"/>
      <c r="AZG410" s="672"/>
      <c r="AZH410" s="672"/>
      <c r="AZI410" s="672"/>
      <c r="AZJ410" s="672"/>
      <c r="AZK410" s="672"/>
      <c r="AZL410" s="672"/>
      <c r="AZM410" s="672"/>
      <c r="AZN410" s="672"/>
      <c r="AZO410" s="672"/>
      <c r="AZP410" s="672"/>
      <c r="AZQ410" s="672"/>
      <c r="AZR410" s="672"/>
      <c r="AZS410" s="672"/>
      <c r="AZT410" s="672"/>
      <c r="AZU410" s="672"/>
      <c r="AZV410" s="672"/>
      <c r="AZW410" s="672"/>
      <c r="AZX410" s="672"/>
      <c r="AZY410" s="672"/>
      <c r="AZZ410" s="672"/>
      <c r="BAA410" s="672"/>
      <c r="BAB410" s="672"/>
      <c r="BAC410" s="672"/>
      <c r="BAD410" s="672"/>
      <c r="BAE410" s="672"/>
      <c r="BAF410" s="672"/>
      <c r="BAG410" s="672"/>
      <c r="BAH410" s="672"/>
      <c r="BAI410" s="672"/>
      <c r="BAJ410" s="672"/>
      <c r="BAK410" s="672"/>
      <c r="BAL410" s="672"/>
      <c r="BAM410" s="672"/>
      <c r="BAN410" s="672"/>
      <c r="BAO410" s="672"/>
      <c r="BAP410" s="672"/>
      <c r="BAQ410" s="672"/>
      <c r="BAR410" s="672"/>
      <c r="BAS410" s="672"/>
      <c r="BAT410" s="672"/>
      <c r="BAU410" s="672"/>
      <c r="BAV410" s="672"/>
      <c r="BAW410" s="672"/>
      <c r="BAX410" s="672"/>
      <c r="BAY410" s="672"/>
      <c r="BAZ410" s="672"/>
      <c r="BBA410" s="672"/>
      <c r="BBB410" s="672"/>
      <c r="BBC410" s="672"/>
      <c r="BBD410" s="672"/>
      <c r="BBE410" s="672"/>
      <c r="BBF410" s="672"/>
      <c r="BBG410" s="672"/>
      <c r="BBH410" s="672"/>
      <c r="BBI410" s="672"/>
      <c r="BBJ410" s="672"/>
      <c r="BBK410" s="672"/>
      <c r="BBL410" s="672"/>
      <c r="BBM410" s="672"/>
      <c r="BBN410" s="672"/>
      <c r="BBO410" s="672"/>
      <c r="BBP410" s="672"/>
      <c r="BBQ410" s="672"/>
      <c r="BBR410" s="672"/>
      <c r="BBS410" s="672"/>
      <c r="BBT410" s="672"/>
      <c r="BBU410" s="672"/>
      <c r="BBV410" s="672"/>
      <c r="BBW410" s="672"/>
      <c r="BBX410" s="672"/>
      <c r="BBY410" s="672"/>
      <c r="BBZ410" s="672"/>
      <c r="BCA410" s="672"/>
      <c r="BCB410" s="672"/>
      <c r="BCC410" s="672"/>
      <c r="BCD410" s="672"/>
      <c r="BCE410" s="672"/>
      <c r="BCF410" s="672"/>
      <c r="BCG410" s="672"/>
      <c r="BCH410" s="672"/>
      <c r="BCI410" s="672"/>
      <c r="BCJ410" s="672"/>
      <c r="BCK410" s="672"/>
      <c r="BCL410" s="672"/>
      <c r="BCM410" s="672"/>
      <c r="BCN410" s="672"/>
      <c r="BCO410" s="672"/>
      <c r="BCP410" s="672"/>
      <c r="BCQ410" s="672"/>
      <c r="BCR410" s="672"/>
      <c r="BCS410" s="672"/>
      <c r="BCT410" s="672"/>
      <c r="BCU410" s="672"/>
      <c r="BCV410" s="672"/>
      <c r="BCW410" s="672"/>
      <c r="BCX410" s="672"/>
      <c r="BCY410" s="672"/>
      <c r="BCZ410" s="672"/>
      <c r="BDA410" s="672"/>
      <c r="BDB410" s="672"/>
      <c r="BDC410" s="672"/>
      <c r="BDD410" s="672"/>
      <c r="BDE410" s="672"/>
      <c r="BDF410" s="672"/>
      <c r="BDG410" s="672"/>
      <c r="BDH410" s="672"/>
      <c r="BDI410" s="672"/>
      <c r="BDJ410" s="672"/>
      <c r="BDK410" s="672"/>
      <c r="BDL410" s="672"/>
      <c r="BDM410" s="672"/>
      <c r="BDN410" s="672"/>
      <c r="BDO410" s="672"/>
      <c r="BDP410" s="672"/>
      <c r="BDQ410" s="672"/>
      <c r="BDR410" s="672"/>
      <c r="BDS410" s="672"/>
      <c r="BDT410" s="672"/>
      <c r="BDU410" s="672"/>
      <c r="BDV410" s="672"/>
      <c r="BDW410" s="672"/>
      <c r="BDX410" s="672"/>
      <c r="BDY410" s="672"/>
      <c r="BDZ410" s="672"/>
      <c r="BEA410" s="672"/>
      <c r="BEB410" s="672"/>
      <c r="BEC410" s="672"/>
      <c r="BED410" s="672"/>
      <c r="BEE410" s="672"/>
      <c r="BEF410" s="672"/>
      <c r="BEG410" s="672"/>
      <c r="BEH410" s="672"/>
      <c r="BEI410" s="672"/>
      <c r="BEJ410" s="672"/>
      <c r="BEK410" s="672"/>
      <c r="BEL410" s="672"/>
      <c r="BEM410" s="672"/>
      <c r="BEN410" s="672"/>
      <c r="BEO410" s="672"/>
      <c r="BEP410" s="672"/>
      <c r="BEQ410" s="672"/>
      <c r="BER410" s="672"/>
      <c r="BES410" s="672"/>
      <c r="BET410" s="672"/>
      <c r="BEU410" s="672"/>
      <c r="BEV410" s="672"/>
      <c r="BEW410" s="672"/>
      <c r="BEX410" s="672"/>
      <c r="BEY410" s="672"/>
      <c r="BEZ410" s="672"/>
      <c r="BFA410" s="672"/>
      <c r="BFB410" s="672"/>
      <c r="BFC410" s="672"/>
      <c r="BFD410" s="672"/>
      <c r="BFE410" s="672"/>
      <c r="BFF410" s="672"/>
      <c r="BFG410" s="672"/>
      <c r="BFH410" s="672"/>
      <c r="BFI410" s="672"/>
      <c r="BFJ410" s="672"/>
      <c r="BFK410" s="672"/>
      <c r="BFL410" s="672"/>
      <c r="BFM410" s="672"/>
      <c r="BFN410" s="672"/>
      <c r="BFO410" s="672"/>
      <c r="BFP410" s="672"/>
      <c r="BFQ410" s="672"/>
      <c r="BFR410" s="672"/>
      <c r="BFS410" s="672"/>
      <c r="BFT410" s="672"/>
      <c r="BFU410" s="672"/>
      <c r="BFV410" s="672"/>
      <c r="BFW410" s="672"/>
      <c r="BFX410" s="672"/>
      <c r="BFY410" s="672"/>
      <c r="BFZ410" s="672"/>
      <c r="BGA410" s="672"/>
      <c r="BGB410" s="672"/>
      <c r="BGC410" s="672"/>
      <c r="BGD410" s="672"/>
      <c r="BGE410" s="672"/>
      <c r="BGF410" s="672"/>
      <c r="BGG410" s="672"/>
      <c r="BGH410" s="672"/>
      <c r="BGI410" s="672"/>
      <c r="BGJ410" s="672"/>
      <c r="BGK410" s="672"/>
      <c r="BGL410" s="672"/>
      <c r="BGM410" s="672"/>
      <c r="BGN410" s="672"/>
      <c r="BGO410" s="672"/>
      <c r="BGP410" s="672"/>
      <c r="BGQ410" s="672"/>
      <c r="BGR410" s="672"/>
      <c r="BGS410" s="672"/>
      <c r="BGT410" s="672"/>
      <c r="BGU410" s="672"/>
      <c r="BGV410" s="672"/>
      <c r="BGW410" s="672"/>
      <c r="BGX410" s="672"/>
      <c r="BGY410" s="672"/>
      <c r="BGZ410" s="672"/>
      <c r="BHA410" s="672"/>
      <c r="BHB410" s="672"/>
      <c r="BHC410" s="672"/>
      <c r="BHD410" s="672"/>
      <c r="BHE410" s="672"/>
      <c r="BHF410" s="672"/>
      <c r="BHG410" s="672"/>
      <c r="BHH410" s="672"/>
      <c r="BHI410" s="672"/>
      <c r="BHJ410" s="672"/>
      <c r="BHK410" s="672"/>
      <c r="BHL410" s="672"/>
      <c r="BHM410" s="672"/>
      <c r="BHN410" s="672"/>
      <c r="BHO410" s="672"/>
      <c r="BHP410" s="672"/>
      <c r="BHQ410" s="672"/>
      <c r="BHR410" s="672"/>
      <c r="BHS410" s="672"/>
      <c r="BHT410" s="672"/>
      <c r="BHU410" s="672"/>
      <c r="BHV410" s="672"/>
      <c r="BHW410" s="672"/>
      <c r="BHX410" s="672"/>
      <c r="BHY410" s="672"/>
      <c r="BHZ410" s="672"/>
      <c r="BIA410" s="672"/>
      <c r="BIB410" s="672"/>
      <c r="BIC410" s="672"/>
      <c r="BID410" s="672"/>
      <c r="BIE410" s="672"/>
      <c r="BIF410" s="672"/>
      <c r="BIG410" s="672"/>
      <c r="BIH410" s="672"/>
      <c r="BII410" s="672"/>
      <c r="BIJ410" s="672"/>
      <c r="BIK410" s="672"/>
      <c r="BIL410" s="672"/>
      <c r="BIM410" s="672"/>
      <c r="BIN410" s="672"/>
      <c r="BIO410" s="672"/>
      <c r="BIP410" s="672"/>
      <c r="BIQ410" s="672"/>
      <c r="BIR410" s="672"/>
      <c r="BIS410" s="672"/>
      <c r="BIT410" s="672"/>
      <c r="BIU410" s="672"/>
      <c r="BIV410" s="672"/>
      <c r="BIW410" s="672"/>
      <c r="BIX410" s="672"/>
      <c r="BIY410" s="672"/>
      <c r="BIZ410" s="672"/>
      <c r="BJA410" s="672"/>
      <c r="BJB410" s="672"/>
      <c r="BJC410" s="672"/>
      <c r="BJD410" s="672"/>
      <c r="BJE410" s="672"/>
      <c r="BJF410" s="672"/>
      <c r="BJG410" s="672"/>
      <c r="BJH410" s="672"/>
      <c r="BJI410" s="672"/>
      <c r="BJJ410" s="672"/>
      <c r="BJK410" s="672"/>
      <c r="BJL410" s="672"/>
      <c r="BJM410" s="672"/>
      <c r="BJN410" s="672"/>
      <c r="BJO410" s="672"/>
      <c r="BJP410" s="672"/>
      <c r="BJQ410" s="672"/>
      <c r="BJR410" s="672"/>
      <c r="BJS410" s="672"/>
      <c r="BJT410" s="672"/>
      <c r="BJU410" s="672"/>
      <c r="BJV410" s="672"/>
      <c r="BJW410" s="672"/>
      <c r="BJX410" s="672"/>
      <c r="BJY410" s="672"/>
      <c r="BJZ410" s="672"/>
      <c r="BKA410" s="672"/>
      <c r="BKB410" s="672"/>
      <c r="BKC410" s="672"/>
      <c r="BKD410" s="672"/>
      <c r="BKE410" s="672"/>
      <c r="BKF410" s="672"/>
      <c r="BKG410" s="672"/>
      <c r="BKH410" s="672"/>
      <c r="BKI410" s="672"/>
      <c r="BKJ410" s="672"/>
      <c r="BKK410" s="672"/>
      <c r="BKL410" s="672"/>
      <c r="BKM410" s="672"/>
      <c r="BKN410" s="672"/>
      <c r="BKO410" s="672"/>
      <c r="BKP410" s="672"/>
      <c r="BKQ410" s="672"/>
      <c r="BKR410" s="672"/>
      <c r="BKS410" s="672"/>
      <c r="BKT410" s="672"/>
      <c r="BKU410" s="672"/>
      <c r="BKV410" s="672"/>
      <c r="BKW410" s="672"/>
      <c r="BKX410" s="672"/>
      <c r="BKY410" s="672"/>
      <c r="BKZ410" s="672"/>
      <c r="BLA410" s="672"/>
      <c r="BLB410" s="672"/>
      <c r="BLC410" s="672"/>
      <c r="BLD410" s="672"/>
      <c r="BLE410" s="672"/>
      <c r="BLF410" s="672"/>
      <c r="BLG410" s="672"/>
      <c r="BLH410" s="672"/>
      <c r="BLI410" s="672"/>
      <c r="BLJ410" s="672"/>
      <c r="BLK410" s="672"/>
      <c r="BLL410" s="672"/>
      <c r="BLM410" s="672"/>
      <c r="BLN410" s="672"/>
      <c r="BLO410" s="672"/>
      <c r="BLP410" s="672"/>
      <c r="BLQ410" s="672"/>
      <c r="BLR410" s="672"/>
      <c r="BLS410" s="672"/>
      <c r="BLT410" s="672"/>
      <c r="BLU410" s="672"/>
      <c r="BLV410" s="672"/>
      <c r="BLW410" s="672"/>
      <c r="BLX410" s="672"/>
      <c r="BLY410" s="672"/>
      <c r="BLZ410" s="672"/>
      <c r="BMA410" s="672"/>
      <c r="BMB410" s="672"/>
      <c r="BMC410" s="672"/>
      <c r="BMD410" s="672"/>
      <c r="BME410" s="672"/>
      <c r="BMF410" s="672"/>
      <c r="BMG410" s="672"/>
      <c r="BMH410" s="672"/>
      <c r="BMI410" s="672"/>
      <c r="BMJ410" s="672"/>
      <c r="BMK410" s="672"/>
      <c r="BML410" s="672"/>
      <c r="BMM410" s="672"/>
      <c r="BMN410" s="672"/>
      <c r="BMO410" s="672"/>
      <c r="BMP410" s="672"/>
      <c r="BMQ410" s="672"/>
      <c r="BMR410" s="672"/>
      <c r="BMS410" s="672"/>
      <c r="BMT410" s="672"/>
      <c r="BMU410" s="672"/>
      <c r="BMV410" s="672"/>
      <c r="BMW410" s="672"/>
      <c r="BMX410" s="672"/>
      <c r="BMY410" s="672"/>
      <c r="BMZ410" s="672"/>
      <c r="BNA410" s="672"/>
      <c r="BNB410" s="672"/>
      <c r="BNC410" s="672"/>
      <c r="BND410" s="672"/>
      <c r="BNE410" s="672"/>
      <c r="BNF410" s="672"/>
      <c r="BNG410" s="672"/>
      <c r="BNH410" s="672"/>
      <c r="BNI410" s="672"/>
      <c r="BNJ410" s="672"/>
      <c r="BNK410" s="672"/>
      <c r="BNL410" s="672"/>
      <c r="BNM410" s="672"/>
      <c r="BNN410" s="672"/>
      <c r="BNO410" s="672"/>
      <c r="BNP410" s="672"/>
      <c r="BNQ410" s="672"/>
      <c r="BNR410" s="672"/>
      <c r="BNS410" s="672"/>
      <c r="BNT410" s="672"/>
      <c r="BNU410" s="672"/>
      <c r="BNV410" s="672"/>
      <c r="BNW410" s="672"/>
      <c r="BNX410" s="672"/>
      <c r="BNY410" s="672"/>
      <c r="BNZ410" s="672"/>
      <c r="BOA410" s="672"/>
      <c r="BOB410" s="672"/>
      <c r="BOC410" s="672"/>
      <c r="BOD410" s="672"/>
      <c r="BOE410" s="672"/>
      <c r="BOF410" s="672"/>
      <c r="BOG410" s="672"/>
      <c r="BOH410" s="672"/>
      <c r="BOI410" s="672"/>
      <c r="BOJ410" s="672"/>
      <c r="BOK410" s="672"/>
      <c r="BOL410" s="672"/>
      <c r="BOM410" s="672"/>
      <c r="BON410" s="672"/>
      <c r="BOO410" s="672"/>
      <c r="BOP410" s="672"/>
      <c r="BOQ410" s="672"/>
      <c r="BOR410" s="672"/>
      <c r="BOS410" s="672"/>
      <c r="BOT410" s="672"/>
      <c r="BOU410" s="672"/>
      <c r="BOV410" s="672"/>
      <c r="BOW410" s="672"/>
      <c r="BOX410" s="672"/>
      <c r="BOY410" s="672"/>
      <c r="BOZ410" s="672"/>
      <c r="BPA410" s="672"/>
      <c r="BPB410" s="672"/>
      <c r="BPC410" s="672"/>
      <c r="BPD410" s="672"/>
      <c r="BPE410" s="672"/>
      <c r="BPF410" s="672"/>
      <c r="BPG410" s="672"/>
      <c r="BPH410" s="672"/>
      <c r="BPI410" s="672"/>
      <c r="BPJ410" s="672"/>
      <c r="BPK410" s="672"/>
      <c r="BPL410" s="672"/>
      <c r="BPM410" s="672"/>
      <c r="BPN410" s="672"/>
      <c r="BPO410" s="672"/>
      <c r="BPP410" s="672"/>
      <c r="BPQ410" s="672"/>
      <c r="BPR410" s="672"/>
      <c r="BPS410" s="672"/>
      <c r="BPT410" s="672"/>
      <c r="BPU410" s="672"/>
      <c r="BPV410" s="672"/>
      <c r="BPW410" s="672"/>
      <c r="BPX410" s="672"/>
      <c r="BPY410" s="672"/>
      <c r="BPZ410" s="672"/>
      <c r="BQA410" s="672"/>
      <c r="BQB410" s="672"/>
      <c r="BQC410" s="672"/>
      <c r="BQD410" s="672"/>
      <c r="BQE410" s="672"/>
      <c r="BQF410" s="672"/>
      <c r="BQG410" s="672"/>
      <c r="BQH410" s="672"/>
      <c r="BQI410" s="672"/>
      <c r="BQJ410" s="672"/>
      <c r="BQK410" s="672"/>
      <c r="BQL410" s="672"/>
      <c r="BQM410" s="672"/>
      <c r="BQN410" s="672"/>
      <c r="BQO410" s="672"/>
      <c r="BQP410" s="672"/>
      <c r="BQQ410" s="672"/>
      <c r="BQR410" s="672"/>
      <c r="BQS410" s="672"/>
      <c r="BQT410" s="672"/>
      <c r="BQU410" s="672"/>
      <c r="BQV410" s="672"/>
      <c r="BQW410" s="672"/>
      <c r="BQX410" s="672"/>
      <c r="BQY410" s="672"/>
      <c r="BQZ410" s="672"/>
      <c r="BRA410" s="672"/>
      <c r="BRB410" s="672"/>
      <c r="BRC410" s="672"/>
      <c r="BRD410" s="672"/>
      <c r="BRE410" s="672"/>
      <c r="BRF410" s="672"/>
      <c r="BRG410" s="672"/>
      <c r="BRH410" s="672"/>
      <c r="BRI410" s="672"/>
      <c r="BRJ410" s="672"/>
      <c r="BRK410" s="672"/>
      <c r="BRL410" s="672"/>
      <c r="BRM410" s="672"/>
      <c r="BRN410" s="672"/>
      <c r="BRO410" s="672"/>
      <c r="BRP410" s="672"/>
      <c r="BRQ410" s="672"/>
      <c r="BRR410" s="672"/>
      <c r="BRS410" s="672"/>
      <c r="BRT410" s="672"/>
      <c r="BRU410" s="672"/>
      <c r="BRV410" s="672"/>
      <c r="BRW410" s="672"/>
      <c r="BRX410" s="672"/>
      <c r="BRY410" s="672"/>
      <c r="BRZ410" s="672"/>
      <c r="BSA410" s="672"/>
      <c r="BSB410" s="672"/>
      <c r="BSC410" s="672"/>
      <c r="BSD410" s="672"/>
      <c r="BSE410" s="672"/>
      <c r="BSF410" s="672"/>
      <c r="BSG410" s="672"/>
      <c r="BSH410" s="672"/>
      <c r="BSI410" s="672"/>
      <c r="BSJ410" s="672"/>
      <c r="BSK410" s="672"/>
      <c r="BSL410" s="672"/>
      <c r="BSM410" s="672"/>
      <c r="BSN410" s="672"/>
      <c r="BSO410" s="672"/>
      <c r="BSP410" s="672"/>
      <c r="BSQ410" s="672"/>
      <c r="BSR410" s="672"/>
      <c r="BSS410" s="672"/>
      <c r="BST410" s="672"/>
      <c r="BSU410" s="672"/>
      <c r="BSV410" s="672"/>
      <c r="BSW410" s="672"/>
      <c r="BSX410" s="672"/>
      <c r="BSY410" s="672"/>
      <c r="BSZ410" s="672"/>
      <c r="BTA410" s="672"/>
      <c r="BTB410" s="672"/>
      <c r="BTC410" s="672"/>
      <c r="BTD410" s="672"/>
      <c r="BTE410" s="672"/>
      <c r="BTF410" s="672"/>
      <c r="BTG410" s="672"/>
      <c r="BTH410" s="672"/>
      <c r="BTI410" s="672"/>
      <c r="BTJ410" s="672"/>
      <c r="BTK410" s="672"/>
      <c r="BTL410" s="672"/>
      <c r="BTM410" s="672"/>
      <c r="BTN410" s="672"/>
      <c r="BTO410" s="672"/>
      <c r="BTP410" s="672"/>
      <c r="BTQ410" s="672"/>
      <c r="BTR410" s="672"/>
      <c r="BTS410" s="672"/>
      <c r="BTT410" s="672"/>
      <c r="BTU410" s="672"/>
      <c r="BTV410" s="672"/>
      <c r="BTW410" s="672"/>
      <c r="BTX410" s="672"/>
      <c r="BTY410" s="672"/>
      <c r="BTZ410" s="672"/>
      <c r="BUA410" s="672"/>
      <c r="BUB410" s="672"/>
      <c r="BUC410" s="672"/>
      <c r="BUD410" s="672"/>
      <c r="BUE410" s="672"/>
      <c r="BUF410" s="672"/>
      <c r="BUG410" s="672"/>
      <c r="BUH410" s="672"/>
      <c r="BUI410" s="672"/>
      <c r="BUJ410" s="672"/>
      <c r="BUK410" s="672"/>
      <c r="BUL410" s="672"/>
      <c r="BUM410" s="672"/>
      <c r="BUN410" s="672"/>
      <c r="BUO410" s="672"/>
      <c r="BUP410" s="672"/>
      <c r="BUQ410" s="672"/>
      <c r="BUR410" s="672"/>
      <c r="BUS410" s="672"/>
      <c r="BUT410" s="672"/>
      <c r="BUU410" s="672"/>
      <c r="BUV410" s="672"/>
      <c r="BUW410" s="672"/>
      <c r="BUX410" s="672"/>
      <c r="BUY410" s="672"/>
      <c r="BUZ410" s="672"/>
      <c r="BVA410" s="672"/>
      <c r="BVB410" s="672"/>
      <c r="BVC410" s="672"/>
      <c r="BVD410" s="672"/>
      <c r="BVE410" s="672"/>
      <c r="BVF410" s="672"/>
      <c r="BVG410" s="672"/>
      <c r="BVH410" s="672"/>
      <c r="BVI410" s="672"/>
      <c r="BVJ410" s="672"/>
      <c r="BVK410" s="672"/>
      <c r="BVL410" s="672"/>
      <c r="BVM410" s="672"/>
      <c r="BVN410" s="672"/>
      <c r="BVO410" s="672"/>
      <c r="BVP410" s="672"/>
      <c r="BVQ410" s="672"/>
      <c r="BVR410" s="672"/>
      <c r="BVS410" s="672"/>
      <c r="BVT410" s="672"/>
      <c r="BVU410" s="672"/>
      <c r="BVV410" s="672"/>
      <c r="BVW410" s="672"/>
      <c r="BVX410" s="672"/>
      <c r="BVY410" s="672"/>
      <c r="BVZ410" s="672"/>
      <c r="BWA410" s="672"/>
      <c r="BWB410" s="672"/>
      <c r="BWC410" s="672"/>
      <c r="BWD410" s="672"/>
      <c r="BWE410" s="672"/>
      <c r="BWF410" s="672"/>
      <c r="BWG410" s="672"/>
      <c r="BWH410" s="672"/>
      <c r="BWI410" s="672"/>
      <c r="BWJ410" s="672"/>
      <c r="BWK410" s="672"/>
      <c r="BWL410" s="672"/>
      <c r="BWM410" s="672"/>
      <c r="BWN410" s="672"/>
      <c r="BWO410" s="672"/>
      <c r="BWP410" s="672"/>
      <c r="BWQ410" s="672"/>
      <c r="BWR410" s="672"/>
      <c r="BWS410" s="672"/>
      <c r="BWT410" s="672"/>
      <c r="BWU410" s="672"/>
      <c r="BWV410" s="672"/>
      <c r="BWW410" s="672"/>
      <c r="BWX410" s="672"/>
      <c r="BWY410" s="672"/>
      <c r="BWZ410" s="672"/>
      <c r="BXA410" s="672"/>
      <c r="BXB410" s="672"/>
      <c r="BXC410" s="672"/>
      <c r="BXD410" s="672"/>
      <c r="BXE410" s="672"/>
      <c r="BXF410" s="672"/>
      <c r="BXG410" s="672"/>
      <c r="BXH410" s="672"/>
      <c r="BXI410" s="672"/>
      <c r="BXJ410" s="672"/>
      <c r="BXK410" s="672"/>
      <c r="BXL410" s="672"/>
      <c r="BXM410" s="672"/>
      <c r="BXN410" s="672"/>
      <c r="BXO410" s="672"/>
      <c r="BXP410" s="672"/>
      <c r="BXQ410" s="672"/>
      <c r="BXR410" s="672"/>
      <c r="BXS410" s="672"/>
      <c r="BXT410" s="672"/>
      <c r="BXU410" s="672"/>
      <c r="BXV410" s="672"/>
      <c r="BXW410" s="672"/>
      <c r="BXX410" s="672"/>
      <c r="BXY410" s="672"/>
      <c r="BXZ410" s="672"/>
      <c r="BYA410" s="672"/>
      <c r="BYB410" s="672"/>
      <c r="BYC410" s="672"/>
      <c r="BYD410" s="672"/>
      <c r="BYE410" s="672"/>
      <c r="BYF410" s="672"/>
      <c r="BYG410" s="672"/>
      <c r="BYH410" s="672"/>
      <c r="BYI410" s="672"/>
      <c r="BYJ410" s="672"/>
      <c r="BYK410" s="672"/>
      <c r="BYL410" s="672"/>
      <c r="BYM410" s="672"/>
      <c r="BYN410" s="672"/>
      <c r="BYO410" s="672"/>
      <c r="BYP410" s="672"/>
      <c r="BYQ410" s="672"/>
      <c r="BYR410" s="672"/>
      <c r="BYS410" s="672"/>
      <c r="BYT410" s="672"/>
      <c r="BYU410" s="672"/>
      <c r="BYV410" s="672"/>
      <c r="BYW410" s="672"/>
      <c r="BYX410" s="672"/>
      <c r="BYY410" s="672"/>
      <c r="BYZ410" s="672"/>
      <c r="BZA410" s="672"/>
      <c r="BZB410" s="672"/>
      <c r="BZC410" s="672"/>
      <c r="BZD410" s="672"/>
      <c r="BZE410" s="672"/>
      <c r="BZF410" s="672"/>
      <c r="BZG410" s="672"/>
      <c r="BZH410" s="672"/>
      <c r="BZI410" s="672"/>
      <c r="BZJ410" s="672"/>
      <c r="BZK410" s="672"/>
      <c r="BZL410" s="672"/>
      <c r="BZM410" s="672"/>
      <c r="BZN410" s="672"/>
      <c r="BZO410" s="672"/>
      <c r="BZP410" s="672"/>
      <c r="BZQ410" s="672"/>
      <c r="BZR410" s="672"/>
      <c r="BZS410" s="672"/>
      <c r="BZT410" s="672"/>
      <c r="BZU410" s="672"/>
      <c r="BZV410" s="672"/>
      <c r="BZW410" s="672"/>
      <c r="BZX410" s="672"/>
      <c r="BZY410" s="672"/>
      <c r="BZZ410" s="672"/>
      <c r="CAA410" s="672"/>
      <c r="CAB410" s="672"/>
      <c r="CAC410" s="672"/>
      <c r="CAD410" s="672"/>
      <c r="CAE410" s="672"/>
      <c r="CAF410" s="672"/>
      <c r="CAG410" s="672"/>
      <c r="CAH410" s="672"/>
      <c r="CAI410" s="672"/>
      <c r="CAJ410" s="672"/>
      <c r="CAK410" s="672"/>
      <c r="CAL410" s="672"/>
      <c r="CAM410" s="672"/>
      <c r="CAN410" s="672"/>
      <c r="CAO410" s="672"/>
      <c r="CAP410" s="672"/>
      <c r="CAQ410" s="672"/>
      <c r="CAR410" s="672"/>
      <c r="CAS410" s="672"/>
      <c r="CAT410" s="672"/>
      <c r="CAU410" s="672"/>
      <c r="CAV410" s="672"/>
      <c r="CAW410" s="672"/>
      <c r="CAX410" s="672"/>
      <c r="CAY410" s="672"/>
      <c r="CAZ410" s="672"/>
      <c r="CBA410" s="672"/>
      <c r="CBB410" s="672"/>
      <c r="CBC410" s="672"/>
      <c r="CBD410" s="672"/>
      <c r="CBE410" s="672"/>
      <c r="CBF410" s="672"/>
      <c r="CBG410" s="672"/>
      <c r="CBH410" s="672"/>
      <c r="CBI410" s="672"/>
      <c r="CBJ410" s="672"/>
      <c r="CBK410" s="672"/>
      <c r="CBL410" s="672"/>
      <c r="CBM410" s="672"/>
      <c r="CBN410" s="672"/>
      <c r="CBO410" s="672"/>
      <c r="CBP410" s="672"/>
      <c r="CBQ410" s="672"/>
      <c r="CBR410" s="672"/>
      <c r="CBS410" s="672"/>
      <c r="CBT410" s="672"/>
      <c r="CBU410" s="672"/>
      <c r="CBV410" s="672"/>
      <c r="CBW410" s="672"/>
      <c r="CBX410" s="672"/>
      <c r="CBY410" s="672"/>
      <c r="CBZ410" s="672"/>
      <c r="CCA410" s="672"/>
      <c r="CCB410" s="672"/>
      <c r="CCC410" s="672"/>
      <c r="CCD410" s="672"/>
      <c r="CCE410" s="672"/>
      <c r="CCF410" s="672"/>
      <c r="CCG410" s="672"/>
      <c r="CCH410" s="672"/>
      <c r="CCI410" s="672"/>
      <c r="CCJ410" s="672"/>
      <c r="CCK410" s="672"/>
      <c r="CCL410" s="672"/>
      <c r="CCM410" s="672"/>
      <c r="CCN410" s="672"/>
      <c r="CCO410" s="672"/>
      <c r="CCP410" s="672"/>
      <c r="CCQ410" s="672"/>
      <c r="CCR410" s="672"/>
      <c r="CCS410" s="672"/>
      <c r="CCT410" s="672"/>
      <c r="CCU410" s="672"/>
      <c r="CCV410" s="672"/>
      <c r="CCW410" s="672"/>
      <c r="CCX410" s="672"/>
      <c r="CCY410" s="672"/>
      <c r="CCZ410" s="672"/>
      <c r="CDA410" s="672"/>
      <c r="CDB410" s="672"/>
      <c r="CDC410" s="672"/>
      <c r="CDD410" s="672"/>
      <c r="CDE410" s="672"/>
      <c r="CDF410" s="672"/>
      <c r="CDG410" s="672"/>
      <c r="CDH410" s="672"/>
      <c r="CDI410" s="672"/>
      <c r="CDJ410" s="672"/>
      <c r="CDK410" s="672"/>
      <c r="CDL410" s="672"/>
      <c r="CDM410" s="672"/>
      <c r="CDN410" s="672"/>
      <c r="CDO410" s="672"/>
      <c r="CDP410" s="672"/>
      <c r="CDQ410" s="672"/>
      <c r="CDR410" s="672"/>
      <c r="CDS410" s="672"/>
      <c r="CDT410" s="672"/>
      <c r="CDU410" s="672"/>
      <c r="CDV410" s="672"/>
      <c r="CDW410" s="672"/>
      <c r="CDX410" s="672"/>
      <c r="CDY410" s="672"/>
      <c r="CDZ410" s="672"/>
      <c r="CEA410" s="672"/>
      <c r="CEB410" s="672"/>
      <c r="CEC410" s="672"/>
      <c r="CED410" s="672"/>
      <c r="CEE410" s="672"/>
      <c r="CEF410" s="672"/>
      <c r="CEG410" s="672"/>
      <c r="CEH410" s="672"/>
      <c r="CEI410" s="672"/>
      <c r="CEJ410" s="672"/>
      <c r="CEK410" s="672"/>
      <c r="CEL410" s="672"/>
      <c r="CEM410" s="672"/>
      <c r="CEN410" s="672"/>
      <c r="CEO410" s="672"/>
      <c r="CEP410" s="672"/>
      <c r="CEQ410" s="672"/>
      <c r="CER410" s="672"/>
      <c r="CES410" s="672"/>
      <c r="CET410" s="672"/>
      <c r="CEU410" s="672"/>
      <c r="CEV410" s="672"/>
      <c r="CEW410" s="672"/>
      <c r="CEX410" s="672"/>
      <c r="CEY410" s="672"/>
      <c r="CEZ410" s="672"/>
      <c r="CFA410" s="672"/>
      <c r="CFB410" s="672"/>
      <c r="CFC410" s="672"/>
      <c r="CFD410" s="672"/>
      <c r="CFE410" s="672"/>
      <c r="CFF410" s="672"/>
      <c r="CFG410" s="672"/>
      <c r="CFH410" s="672"/>
      <c r="CFI410" s="672"/>
      <c r="CFJ410" s="672"/>
      <c r="CFK410" s="672"/>
      <c r="CFL410" s="672"/>
      <c r="CFM410" s="672"/>
      <c r="CFN410" s="672"/>
      <c r="CFO410" s="672"/>
      <c r="CFP410" s="672"/>
      <c r="CFQ410" s="672"/>
      <c r="CFR410" s="672"/>
      <c r="CFS410" s="672"/>
      <c r="CFT410" s="672"/>
      <c r="CFU410" s="672"/>
      <c r="CFV410" s="672"/>
      <c r="CFW410" s="672"/>
      <c r="CFX410" s="672"/>
      <c r="CFY410" s="672"/>
      <c r="CFZ410" s="672"/>
      <c r="CGA410" s="672"/>
      <c r="CGB410" s="672"/>
      <c r="CGC410" s="672"/>
      <c r="CGD410" s="672"/>
      <c r="CGE410" s="672"/>
      <c r="CGF410" s="672"/>
      <c r="CGG410" s="672"/>
      <c r="CGH410" s="672"/>
      <c r="CGI410" s="672"/>
      <c r="CGJ410" s="672"/>
      <c r="CGK410" s="672"/>
      <c r="CGL410" s="672"/>
      <c r="CGM410" s="672"/>
      <c r="CGN410" s="672"/>
      <c r="CGO410" s="672"/>
      <c r="CGP410" s="672"/>
      <c r="CGQ410" s="672"/>
      <c r="CGR410" s="672"/>
      <c r="CGS410" s="672"/>
      <c r="CGT410" s="672"/>
      <c r="CGU410" s="672"/>
      <c r="CGV410" s="672"/>
      <c r="CGW410" s="672"/>
      <c r="CGX410" s="672"/>
      <c r="CGY410" s="672"/>
      <c r="CGZ410" s="672"/>
      <c r="CHA410" s="672"/>
      <c r="CHB410" s="672"/>
      <c r="CHC410" s="672"/>
      <c r="CHD410" s="672"/>
      <c r="CHE410" s="672"/>
      <c r="CHF410" s="672"/>
      <c r="CHG410" s="672"/>
      <c r="CHH410" s="672"/>
      <c r="CHI410" s="672"/>
      <c r="CHJ410" s="672"/>
      <c r="CHK410" s="672"/>
      <c r="CHL410" s="672"/>
      <c r="CHM410" s="672"/>
      <c r="CHN410" s="672"/>
      <c r="CHO410" s="672"/>
      <c r="CHP410" s="672"/>
      <c r="CHQ410" s="672"/>
      <c r="CHR410" s="672"/>
      <c r="CHS410" s="672"/>
      <c r="CHT410" s="672"/>
      <c r="CHU410" s="672"/>
      <c r="CHV410" s="672"/>
      <c r="CHW410" s="672"/>
      <c r="CHX410" s="672"/>
      <c r="CHY410" s="672"/>
      <c r="CHZ410" s="672"/>
      <c r="CIA410" s="672"/>
      <c r="CIB410" s="672"/>
      <c r="CIC410" s="672"/>
      <c r="CID410" s="672"/>
      <c r="CIE410" s="672"/>
      <c r="CIF410" s="672"/>
      <c r="CIG410" s="672"/>
      <c r="CIH410" s="672"/>
      <c r="CII410" s="672"/>
      <c r="CIJ410" s="672"/>
      <c r="CIK410" s="672"/>
      <c r="CIL410" s="672"/>
      <c r="CIM410" s="672"/>
      <c r="CIN410" s="672"/>
      <c r="CIO410" s="672"/>
      <c r="CIP410" s="672"/>
      <c r="CIQ410" s="672"/>
      <c r="CIR410" s="672"/>
      <c r="CIS410" s="672"/>
      <c r="CIT410" s="672"/>
      <c r="CIU410" s="672"/>
      <c r="CIV410" s="672"/>
      <c r="CIW410" s="672"/>
      <c r="CIX410" s="672"/>
      <c r="CIY410" s="672"/>
      <c r="CIZ410" s="672"/>
      <c r="CJA410" s="672"/>
      <c r="CJB410" s="672"/>
      <c r="CJC410" s="672"/>
      <c r="CJD410" s="672"/>
      <c r="CJE410" s="672"/>
      <c r="CJF410" s="672"/>
      <c r="CJG410" s="672"/>
      <c r="CJH410" s="672"/>
      <c r="CJI410" s="672"/>
      <c r="CJJ410" s="672"/>
      <c r="CJK410" s="672"/>
      <c r="CJL410" s="672"/>
      <c r="CJM410" s="672"/>
      <c r="CJN410" s="672"/>
      <c r="CJO410" s="672"/>
      <c r="CJP410" s="672"/>
      <c r="CJQ410" s="672"/>
      <c r="CJR410" s="672"/>
      <c r="CJS410" s="672"/>
      <c r="CJT410" s="672"/>
      <c r="CJU410" s="672"/>
      <c r="CJV410" s="672"/>
      <c r="CJW410" s="672"/>
      <c r="CJX410" s="672"/>
      <c r="CJY410" s="672"/>
      <c r="CJZ410" s="672"/>
      <c r="CKA410" s="672"/>
      <c r="CKB410" s="672"/>
      <c r="CKC410" s="672"/>
      <c r="CKD410" s="672"/>
      <c r="CKE410" s="672"/>
      <c r="CKF410" s="672"/>
      <c r="CKG410" s="672"/>
      <c r="CKH410" s="672"/>
      <c r="CKI410" s="672"/>
      <c r="CKJ410" s="672"/>
      <c r="CKK410" s="672"/>
      <c r="CKL410" s="672"/>
      <c r="CKM410" s="672"/>
      <c r="CKN410" s="672"/>
      <c r="CKO410" s="672"/>
      <c r="CKP410" s="672"/>
      <c r="CKQ410" s="672"/>
      <c r="CKR410" s="672"/>
      <c r="CKS410" s="672"/>
      <c r="CKT410" s="672"/>
      <c r="CKU410" s="672"/>
      <c r="CKV410" s="672"/>
      <c r="CKW410" s="672"/>
      <c r="CKX410" s="672"/>
      <c r="CKY410" s="672"/>
      <c r="CKZ410" s="672"/>
      <c r="CLA410" s="672"/>
      <c r="CLB410" s="672"/>
      <c r="CLC410" s="672"/>
      <c r="CLD410" s="672"/>
      <c r="CLE410" s="672"/>
      <c r="CLF410" s="672"/>
      <c r="CLG410" s="672"/>
      <c r="CLH410" s="672"/>
      <c r="CLI410" s="672"/>
      <c r="CLJ410" s="672"/>
      <c r="CLK410" s="672"/>
      <c r="CLL410" s="672"/>
      <c r="CLM410" s="672"/>
      <c r="CLN410" s="672"/>
      <c r="CLO410" s="672"/>
      <c r="CLP410" s="672"/>
      <c r="CLQ410" s="672"/>
      <c r="CLR410" s="672"/>
      <c r="CLS410" s="672"/>
      <c r="CLT410" s="672"/>
      <c r="CLU410" s="672"/>
      <c r="CLV410" s="672"/>
      <c r="CLW410" s="672"/>
      <c r="CLX410" s="672"/>
      <c r="CLY410" s="672"/>
      <c r="CLZ410" s="672"/>
      <c r="CMA410" s="672"/>
      <c r="CMB410" s="672"/>
      <c r="CMC410" s="672"/>
      <c r="CMD410" s="672"/>
      <c r="CME410" s="672"/>
      <c r="CMF410" s="672"/>
      <c r="CMG410" s="672"/>
      <c r="CMH410" s="672"/>
      <c r="CMI410" s="672"/>
      <c r="CMJ410" s="672"/>
      <c r="CMK410" s="672"/>
      <c r="CML410" s="672"/>
      <c r="CMM410" s="672"/>
      <c r="CMN410" s="672"/>
      <c r="CMO410" s="672"/>
      <c r="CMP410" s="672"/>
      <c r="CMQ410" s="672"/>
      <c r="CMR410" s="672"/>
      <c r="CMS410" s="672"/>
      <c r="CMT410" s="672"/>
      <c r="CMU410" s="672"/>
      <c r="CMV410" s="672"/>
      <c r="CMW410" s="672"/>
      <c r="CMX410" s="672"/>
      <c r="CMY410" s="672"/>
      <c r="CMZ410" s="672"/>
      <c r="CNA410" s="672"/>
      <c r="CNB410" s="672"/>
      <c r="CNC410" s="672"/>
      <c r="CND410" s="672"/>
      <c r="CNE410" s="672"/>
      <c r="CNF410" s="672"/>
      <c r="CNG410" s="672"/>
      <c r="CNH410" s="672"/>
      <c r="CNI410" s="672"/>
      <c r="CNJ410" s="672"/>
      <c r="CNK410" s="672"/>
      <c r="CNL410" s="672"/>
      <c r="CNM410" s="672"/>
      <c r="CNN410" s="672"/>
      <c r="CNO410" s="672"/>
      <c r="CNP410" s="672"/>
      <c r="CNQ410" s="672"/>
      <c r="CNR410" s="672"/>
      <c r="CNS410" s="672"/>
      <c r="CNT410" s="672"/>
      <c r="CNU410" s="672"/>
      <c r="CNV410" s="672"/>
      <c r="CNW410" s="672"/>
      <c r="CNX410" s="672"/>
    </row>
    <row r="411" spans="1:2416" s="677" customFormat="1" ht="54" customHeight="1" outlineLevel="1" thickTop="1" thickBot="1" x14ac:dyDescent="0.3">
      <c r="A411" s="386"/>
      <c r="B411" s="678" t="s">
        <v>1127</v>
      </c>
      <c r="C411" s="622" t="s">
        <v>1179</v>
      </c>
      <c r="D411" s="913" t="s">
        <v>235</v>
      </c>
      <c r="E411" s="913"/>
      <c r="F411" s="913"/>
      <c r="G411" s="913"/>
      <c r="H411" s="913"/>
      <c r="I411" s="913"/>
      <c r="J411" s="913"/>
      <c r="K411" s="913"/>
      <c r="L411" s="913"/>
      <c r="M411" s="913"/>
      <c r="N411" s="649"/>
      <c r="O411" s="650"/>
      <c r="P411" s="650"/>
      <c r="Q411" s="650"/>
      <c r="R411" s="650"/>
      <c r="S411" s="658"/>
      <c r="T411" s="651"/>
      <c r="U411" s="660"/>
      <c r="V411" s="661"/>
      <c r="W411" s="676"/>
      <c r="X411" s="386"/>
      <c r="Y411" s="386"/>
      <c r="Z411" s="386"/>
      <c r="AA411" s="386"/>
      <c r="AB411" s="386"/>
      <c r="AC411" s="386"/>
      <c r="AD411" s="386"/>
      <c r="AE411" s="386"/>
      <c r="AF411" s="386"/>
      <c r="AG411" s="386"/>
      <c r="AH411" s="386"/>
      <c r="AI411" s="386"/>
      <c r="AJ411" s="386"/>
      <c r="AK411" s="386"/>
      <c r="AL411" s="386"/>
      <c r="AM411" s="386"/>
      <c r="AN411" s="386"/>
      <c r="AO411" s="386"/>
      <c r="AP411" s="386"/>
      <c r="AQ411" s="386"/>
      <c r="AR411" s="386"/>
    </row>
    <row r="412" spans="1:2416" s="677" customFormat="1" ht="46.5" customHeight="1" outlineLevel="1" thickTop="1" thickBot="1" x14ac:dyDescent="0.3">
      <c r="A412" s="386"/>
      <c r="B412" s="678" t="s">
        <v>974</v>
      </c>
      <c r="C412" s="622" t="s">
        <v>1541</v>
      </c>
      <c r="D412" s="891" t="s">
        <v>232</v>
      </c>
      <c r="E412" s="892"/>
      <c r="F412" s="892"/>
      <c r="G412" s="893"/>
      <c r="H412" s="893"/>
      <c r="I412" s="892"/>
      <c r="J412" s="646" t="s">
        <v>1260</v>
      </c>
      <c r="K412" s="936" t="s">
        <v>1008</v>
      </c>
      <c r="L412" s="937"/>
      <c r="M412" s="627" t="s">
        <v>1717</v>
      </c>
      <c r="N412" s="649" t="s">
        <v>128</v>
      </c>
      <c r="O412" s="650">
        <v>100</v>
      </c>
      <c r="P412" s="650">
        <v>100</v>
      </c>
      <c r="Q412" s="650">
        <v>100</v>
      </c>
      <c r="R412" s="650">
        <v>100</v>
      </c>
      <c r="S412" s="649">
        <v>100</v>
      </c>
      <c r="T412" s="651" t="s">
        <v>1101</v>
      </c>
      <c r="U412" s="660"/>
      <c r="V412" s="661"/>
      <c r="W412" s="676"/>
      <c r="X412" s="386"/>
      <c r="Y412" s="386"/>
      <c r="Z412" s="386"/>
      <c r="AA412" s="386"/>
      <c r="AB412" s="386"/>
      <c r="AC412" s="386"/>
      <c r="AD412" s="386"/>
      <c r="AE412" s="386"/>
      <c r="AF412" s="386"/>
      <c r="AG412" s="386"/>
      <c r="AH412" s="386"/>
      <c r="AI412" s="386"/>
      <c r="AJ412" s="386"/>
      <c r="AK412" s="386"/>
      <c r="AL412" s="386"/>
      <c r="AM412" s="386"/>
      <c r="AN412" s="386"/>
      <c r="AO412" s="386"/>
      <c r="AP412" s="386"/>
      <c r="AQ412" s="386"/>
      <c r="AR412" s="386"/>
    </row>
    <row r="413" spans="1:2416" s="681" customFormat="1" ht="54" customHeight="1" outlineLevel="2" thickTop="1" thickBot="1" x14ac:dyDescent="0.3">
      <c r="A413" s="386"/>
      <c r="B413" s="923" t="s">
        <v>1087</v>
      </c>
      <c r="C413" s="858" t="s">
        <v>1059</v>
      </c>
      <c r="D413" s="995" t="s">
        <v>1138</v>
      </c>
      <c r="E413" s="997"/>
      <c r="F413" s="940" t="s">
        <v>1007</v>
      </c>
      <c r="G413" s="894" t="s">
        <v>1620</v>
      </c>
      <c r="H413" s="895"/>
      <c r="I413" s="866" t="s">
        <v>1713</v>
      </c>
      <c r="J413" s="867"/>
      <c r="K413" s="867"/>
      <c r="L413" s="868"/>
      <c r="M413" s="603" t="s">
        <v>226</v>
      </c>
      <c r="N413" s="652">
        <v>12</v>
      </c>
      <c r="O413" s="653">
        <v>12</v>
      </c>
      <c r="P413" s="653">
        <v>12</v>
      </c>
      <c r="Q413" s="653">
        <v>12</v>
      </c>
      <c r="R413" s="653">
        <v>12</v>
      </c>
      <c r="S413" s="652">
        <v>48</v>
      </c>
      <c r="T413" s="752" t="s">
        <v>32</v>
      </c>
      <c r="U413" s="664"/>
      <c r="V413" s="665"/>
      <c r="W413" s="684"/>
      <c r="X413" s="386"/>
      <c r="Y413" s="386"/>
      <c r="Z413" s="386"/>
      <c r="AA413" s="386"/>
      <c r="AB413" s="386"/>
      <c r="AC413" s="386"/>
      <c r="AD413" s="386"/>
      <c r="AE413" s="386"/>
      <c r="AF413" s="386"/>
      <c r="AG413" s="386"/>
      <c r="AH413" s="386"/>
      <c r="AI413" s="386"/>
      <c r="AJ413" s="386"/>
      <c r="AK413" s="386"/>
      <c r="AL413" s="386"/>
      <c r="AM413" s="685"/>
      <c r="AO413" s="682"/>
      <c r="AP413" s="682"/>
      <c r="AQ413" s="682"/>
      <c r="AR413" s="682"/>
      <c r="AS413" s="682"/>
    </row>
    <row r="414" spans="1:2416" s="681" customFormat="1" ht="54" customHeight="1" outlineLevel="2" thickTop="1" thickBot="1" x14ac:dyDescent="0.3">
      <c r="A414" s="386"/>
      <c r="B414" s="954"/>
      <c r="C414" s="955"/>
      <c r="D414" s="962"/>
      <c r="E414" s="1003"/>
      <c r="F414" s="917"/>
      <c r="G414" s="894" t="s">
        <v>1621</v>
      </c>
      <c r="H414" s="895"/>
      <c r="I414" s="914" t="s">
        <v>1716</v>
      </c>
      <c r="J414" s="915"/>
      <c r="K414" s="915"/>
      <c r="L414" s="916"/>
      <c r="M414" s="603" t="s">
        <v>226</v>
      </c>
      <c r="N414" s="652">
        <v>78</v>
      </c>
      <c r="O414" s="653">
        <v>80</v>
      </c>
      <c r="P414" s="653">
        <v>80</v>
      </c>
      <c r="Q414" s="653">
        <v>80</v>
      </c>
      <c r="R414" s="653">
        <v>80</v>
      </c>
      <c r="S414" s="652">
        <v>80</v>
      </c>
      <c r="T414" s="752" t="s">
        <v>1101</v>
      </c>
      <c r="U414" s="664"/>
      <c r="V414" s="665"/>
      <c r="W414" s="684"/>
      <c r="X414" s="386"/>
      <c r="Y414" s="386"/>
      <c r="Z414" s="386"/>
      <c r="AA414" s="386"/>
      <c r="AB414" s="386"/>
      <c r="AC414" s="386"/>
      <c r="AD414" s="386"/>
      <c r="AE414" s="386"/>
      <c r="AF414" s="386"/>
      <c r="AG414" s="386"/>
      <c r="AH414" s="386"/>
      <c r="AI414" s="386"/>
      <c r="AJ414" s="386"/>
      <c r="AK414" s="386"/>
      <c r="AL414" s="386"/>
      <c r="AM414" s="685"/>
      <c r="AO414" s="682"/>
      <c r="AP414" s="682"/>
      <c r="AQ414" s="682"/>
      <c r="AR414" s="682"/>
      <c r="AS414" s="682"/>
    </row>
    <row r="415" spans="1:2416" s="681" customFormat="1" ht="54" customHeight="1" outlineLevel="2" thickTop="1" thickBot="1" x14ac:dyDescent="0.3">
      <c r="A415" s="386"/>
      <c r="B415" s="954"/>
      <c r="C415" s="955"/>
      <c r="D415" s="962"/>
      <c r="E415" s="1003"/>
      <c r="F415" s="917"/>
      <c r="G415" s="894" t="s">
        <v>1622</v>
      </c>
      <c r="H415" s="895"/>
      <c r="I415" s="914" t="s">
        <v>1714</v>
      </c>
      <c r="J415" s="915"/>
      <c r="K415" s="915"/>
      <c r="L415" s="916"/>
      <c r="M415" s="603" t="s">
        <v>226</v>
      </c>
      <c r="N415" s="652">
        <v>95</v>
      </c>
      <c r="O415" s="653">
        <v>107</v>
      </c>
      <c r="P415" s="653">
        <v>112</v>
      </c>
      <c r="Q415" s="653">
        <v>117</v>
      </c>
      <c r="R415" s="653">
        <v>122</v>
      </c>
      <c r="S415" s="652">
        <v>458</v>
      </c>
      <c r="T415" s="752" t="s">
        <v>32</v>
      </c>
      <c r="U415" s="664"/>
      <c r="V415" s="665"/>
      <c r="W415" s="684"/>
      <c r="X415" s="386"/>
      <c r="Y415" s="386"/>
      <c r="Z415" s="386"/>
      <c r="AA415" s="386"/>
      <c r="AB415" s="386"/>
      <c r="AC415" s="386"/>
      <c r="AD415" s="386"/>
      <c r="AE415" s="386"/>
      <c r="AF415" s="386"/>
      <c r="AG415" s="386"/>
      <c r="AH415" s="386"/>
      <c r="AI415" s="386"/>
      <c r="AJ415" s="386"/>
      <c r="AK415" s="386"/>
      <c r="AL415" s="386"/>
      <c r="AM415" s="685"/>
      <c r="AO415" s="682"/>
      <c r="AP415" s="682"/>
      <c r="AQ415" s="682"/>
      <c r="AR415" s="682"/>
      <c r="AS415" s="682"/>
    </row>
    <row r="416" spans="1:2416" s="681" customFormat="1" ht="54" customHeight="1" outlineLevel="2" thickTop="1" thickBot="1" x14ac:dyDescent="0.3">
      <c r="A416" s="386"/>
      <c r="B416" s="924"/>
      <c r="C416" s="859"/>
      <c r="D416" s="862"/>
      <c r="E416" s="998"/>
      <c r="F416" s="918"/>
      <c r="G416" s="864" t="s">
        <v>1341</v>
      </c>
      <c r="H416" s="865"/>
      <c r="I416" s="914" t="s">
        <v>1715</v>
      </c>
      <c r="J416" s="915"/>
      <c r="K416" s="915"/>
      <c r="L416" s="916"/>
      <c r="M416" s="603" t="s">
        <v>226</v>
      </c>
      <c r="N416" s="652">
        <v>100</v>
      </c>
      <c r="O416" s="653">
        <v>100</v>
      </c>
      <c r="P416" s="653">
        <v>100</v>
      </c>
      <c r="Q416" s="653">
        <v>100</v>
      </c>
      <c r="R416" s="653">
        <v>100</v>
      </c>
      <c r="S416" s="652">
        <v>100</v>
      </c>
      <c r="T416" s="752" t="s">
        <v>1101</v>
      </c>
      <c r="U416" s="664"/>
      <c r="V416" s="665"/>
      <c r="W416" s="684"/>
      <c r="X416" s="386"/>
      <c r="Y416" s="386"/>
      <c r="Z416" s="386"/>
      <c r="AA416" s="386"/>
      <c r="AB416" s="386"/>
      <c r="AC416" s="386"/>
      <c r="AD416" s="386"/>
      <c r="AE416" s="386"/>
      <c r="AF416" s="386"/>
      <c r="AG416" s="386"/>
      <c r="AH416" s="386"/>
      <c r="AI416" s="386"/>
      <c r="AJ416" s="386"/>
      <c r="AK416" s="386"/>
      <c r="AL416" s="386"/>
      <c r="AM416" s="685"/>
      <c r="AO416" s="682"/>
      <c r="AP416" s="682"/>
      <c r="AQ416" s="682"/>
      <c r="AR416" s="682"/>
      <c r="AS416" s="682"/>
    </row>
    <row r="417" spans="1:45" s="681" customFormat="1" ht="35.25" customHeight="1" outlineLevel="3" thickTop="1" thickBot="1" x14ac:dyDescent="0.3">
      <c r="A417" s="386"/>
      <c r="B417" s="460" t="s">
        <v>990</v>
      </c>
      <c r="C417" s="637" t="s">
        <v>132</v>
      </c>
      <c r="D417" s="933" t="s">
        <v>1358</v>
      </c>
      <c r="E417" s="934"/>
      <c r="F417" s="934"/>
      <c r="G417" s="934"/>
      <c r="H417" s="934"/>
      <c r="I417" s="934"/>
      <c r="J417" s="934"/>
      <c r="K417" s="934"/>
      <c r="L417" s="935"/>
      <c r="M417" s="602" t="s">
        <v>226</v>
      </c>
      <c r="N417" s="654" t="s">
        <v>128</v>
      </c>
      <c r="O417" s="655">
        <v>100</v>
      </c>
      <c r="P417" s="655">
        <v>100</v>
      </c>
      <c r="Q417" s="655">
        <v>100</v>
      </c>
      <c r="R417" s="655">
        <v>100</v>
      </c>
      <c r="S417" s="656">
        <v>100</v>
      </c>
      <c r="T417" s="657" t="s">
        <v>1101</v>
      </c>
      <c r="U417" s="662"/>
      <c r="V417" s="663"/>
      <c r="W417" s="686"/>
      <c r="X417" s="386"/>
      <c r="Y417" s="386"/>
      <c r="Z417" s="386"/>
      <c r="AA417" s="386"/>
      <c r="AB417" s="386"/>
      <c r="AC417" s="386"/>
      <c r="AD417" s="386"/>
      <c r="AE417" s="386"/>
      <c r="AF417" s="386"/>
      <c r="AG417" s="386"/>
      <c r="AH417" s="386"/>
      <c r="AI417" s="386"/>
      <c r="AJ417" s="682"/>
      <c r="AK417" s="682"/>
      <c r="AL417" s="682"/>
      <c r="AM417" s="683"/>
      <c r="AO417" s="687"/>
      <c r="AP417" s="688"/>
      <c r="AQ417" s="688"/>
      <c r="AR417" s="688"/>
      <c r="AS417" s="688"/>
    </row>
    <row r="418" spans="1:45" s="681" customFormat="1" ht="35.25" customHeight="1" outlineLevel="3" thickTop="1" thickBot="1" x14ac:dyDescent="0.3">
      <c r="A418" s="386"/>
      <c r="B418" s="460" t="s">
        <v>990</v>
      </c>
      <c r="C418" s="637" t="s">
        <v>246</v>
      </c>
      <c r="D418" s="1005" t="s">
        <v>1604</v>
      </c>
      <c r="E418" s="1006"/>
      <c r="F418" s="1006"/>
      <c r="G418" s="1006"/>
      <c r="H418" s="1006"/>
      <c r="I418" s="1006"/>
      <c r="J418" s="1006"/>
      <c r="K418" s="1006"/>
      <c r="L418" s="1007"/>
      <c r="M418" s="602" t="s">
        <v>226</v>
      </c>
      <c r="N418" s="654">
        <v>102</v>
      </c>
      <c r="O418" s="655">
        <v>107</v>
      </c>
      <c r="P418" s="655">
        <v>112</v>
      </c>
      <c r="Q418" s="655">
        <v>117</v>
      </c>
      <c r="R418" s="655">
        <v>122</v>
      </c>
      <c r="S418" s="656">
        <f>O418+P418+Q418+R418</f>
        <v>458</v>
      </c>
      <c r="T418" s="657" t="s">
        <v>32</v>
      </c>
      <c r="U418" s="662"/>
      <c r="V418" s="663"/>
      <c r="W418" s="686"/>
      <c r="X418" s="386"/>
      <c r="Y418" s="386"/>
      <c r="Z418" s="386"/>
      <c r="AA418" s="386"/>
      <c r="AB418" s="386"/>
      <c r="AC418" s="386"/>
      <c r="AD418" s="386"/>
      <c r="AE418" s="386"/>
      <c r="AF418" s="386"/>
      <c r="AG418" s="386"/>
      <c r="AH418" s="386"/>
      <c r="AI418" s="386"/>
      <c r="AJ418" s="682"/>
      <c r="AK418" s="682"/>
      <c r="AL418" s="682"/>
      <c r="AM418" s="683"/>
      <c r="AO418" s="687"/>
      <c r="AP418" s="688"/>
      <c r="AQ418" s="688"/>
      <c r="AR418" s="688"/>
      <c r="AS418" s="688"/>
    </row>
    <row r="419" spans="1:45" s="681" customFormat="1" ht="35.25" customHeight="1" outlineLevel="3" thickTop="1" thickBot="1" x14ac:dyDescent="0.3">
      <c r="A419" s="386"/>
      <c r="B419" s="460" t="s">
        <v>990</v>
      </c>
      <c r="C419" s="637" t="s">
        <v>248</v>
      </c>
      <c r="D419" s="1005" t="s">
        <v>1605</v>
      </c>
      <c r="E419" s="1006"/>
      <c r="F419" s="1006"/>
      <c r="G419" s="1006"/>
      <c r="H419" s="1006"/>
      <c r="I419" s="1006"/>
      <c r="J419" s="1006"/>
      <c r="K419" s="1006"/>
      <c r="L419" s="1007"/>
      <c r="M419" s="602" t="s">
        <v>226</v>
      </c>
      <c r="N419" s="654">
        <v>100</v>
      </c>
      <c r="O419" s="655">
        <v>100</v>
      </c>
      <c r="P419" s="655">
        <v>100</v>
      </c>
      <c r="Q419" s="655">
        <v>100</v>
      </c>
      <c r="R419" s="655">
        <v>100</v>
      </c>
      <c r="S419" s="656">
        <v>100</v>
      </c>
      <c r="T419" s="657" t="s">
        <v>1101</v>
      </c>
      <c r="U419" s="662"/>
      <c r="V419" s="663"/>
      <c r="W419" s="686"/>
      <c r="X419" s="386"/>
      <c r="Y419" s="386"/>
      <c r="Z419" s="386"/>
      <c r="AA419" s="386"/>
      <c r="AB419" s="386"/>
      <c r="AC419" s="386"/>
      <c r="AD419" s="386"/>
      <c r="AE419" s="386"/>
      <c r="AF419" s="386"/>
      <c r="AG419" s="386"/>
      <c r="AH419" s="386"/>
      <c r="AI419" s="386"/>
      <c r="AJ419" s="682"/>
      <c r="AK419" s="682"/>
      <c r="AL419" s="682"/>
      <c r="AM419" s="683"/>
      <c r="AO419" s="687"/>
      <c r="AP419" s="688"/>
      <c r="AQ419" s="688"/>
      <c r="AR419" s="688"/>
      <c r="AS419" s="688"/>
    </row>
    <row r="420" spans="1:45" s="681" customFormat="1" ht="35.25" customHeight="1" outlineLevel="3" thickTop="1" thickBot="1" x14ac:dyDescent="0.3">
      <c r="A420" s="386"/>
      <c r="B420" s="460" t="s">
        <v>990</v>
      </c>
      <c r="C420" s="637" t="s">
        <v>250</v>
      </c>
      <c r="D420" s="1005" t="s">
        <v>1606</v>
      </c>
      <c r="E420" s="1006"/>
      <c r="F420" s="1006"/>
      <c r="G420" s="1006"/>
      <c r="H420" s="1006"/>
      <c r="I420" s="1006"/>
      <c r="J420" s="1006"/>
      <c r="K420" s="1006"/>
      <c r="L420" s="1007"/>
      <c r="M420" s="602" t="s">
        <v>226</v>
      </c>
      <c r="N420" s="654">
        <v>100</v>
      </c>
      <c r="O420" s="655">
        <v>100</v>
      </c>
      <c r="P420" s="655">
        <v>100</v>
      </c>
      <c r="Q420" s="655">
        <v>100</v>
      </c>
      <c r="R420" s="655">
        <v>100</v>
      </c>
      <c r="S420" s="656">
        <v>100</v>
      </c>
      <c r="T420" s="657" t="s">
        <v>1101</v>
      </c>
      <c r="U420" s="662"/>
      <c r="V420" s="663"/>
      <c r="W420" s="686"/>
      <c r="X420" s="386"/>
      <c r="Y420" s="386"/>
      <c r="Z420" s="386"/>
      <c r="AA420" s="386"/>
      <c r="AB420" s="386"/>
      <c r="AC420" s="386"/>
      <c r="AD420" s="386"/>
      <c r="AE420" s="386"/>
      <c r="AF420" s="386"/>
      <c r="AG420" s="386"/>
      <c r="AH420" s="386"/>
      <c r="AI420" s="386"/>
      <c r="AJ420" s="682"/>
      <c r="AK420" s="682"/>
      <c r="AL420" s="682"/>
      <c r="AM420" s="683"/>
      <c r="AO420" s="687"/>
      <c r="AP420" s="688"/>
      <c r="AQ420" s="688"/>
      <c r="AR420" s="688"/>
      <c r="AS420" s="688"/>
    </row>
    <row r="421" spans="1:45" s="681" customFormat="1" ht="35.25" customHeight="1" outlineLevel="3" thickTop="1" thickBot="1" x14ac:dyDescent="0.3">
      <c r="A421" s="386"/>
      <c r="B421" s="460" t="s">
        <v>990</v>
      </c>
      <c r="C421" s="637" t="s">
        <v>518</v>
      </c>
      <c r="D421" s="1005" t="s">
        <v>1607</v>
      </c>
      <c r="E421" s="1006"/>
      <c r="F421" s="1006"/>
      <c r="G421" s="1006"/>
      <c r="H421" s="1006"/>
      <c r="I421" s="1006"/>
      <c r="J421" s="1006"/>
      <c r="K421" s="1006"/>
      <c r="L421" s="1007"/>
      <c r="M421" s="602" t="s">
        <v>226</v>
      </c>
      <c r="N421" s="654">
        <v>3</v>
      </c>
      <c r="O421" s="655">
        <v>3</v>
      </c>
      <c r="P421" s="655">
        <v>3</v>
      </c>
      <c r="Q421" s="655">
        <v>3</v>
      </c>
      <c r="R421" s="655">
        <v>3</v>
      </c>
      <c r="S421" s="656">
        <f>SUM(O421:R421)</f>
        <v>12</v>
      </c>
      <c r="T421" s="657" t="s">
        <v>32</v>
      </c>
      <c r="U421" s="662"/>
      <c r="V421" s="663"/>
      <c r="W421" s="686"/>
      <c r="X421" s="386"/>
      <c r="Y421" s="386"/>
      <c r="Z421" s="386"/>
      <c r="AA421" s="386"/>
      <c r="AB421" s="386"/>
      <c r="AC421" s="386"/>
      <c r="AD421" s="386"/>
      <c r="AE421" s="386"/>
      <c r="AF421" s="386"/>
      <c r="AG421" s="386"/>
      <c r="AH421" s="386"/>
      <c r="AI421" s="386"/>
      <c r="AJ421" s="682"/>
      <c r="AK421" s="682"/>
      <c r="AL421" s="682"/>
      <c r="AM421" s="683"/>
      <c r="AO421" s="687"/>
      <c r="AP421" s="688"/>
      <c r="AQ421" s="688"/>
      <c r="AR421" s="688"/>
      <c r="AS421" s="688"/>
    </row>
    <row r="422" spans="1:45" s="681" customFormat="1" ht="35.25" customHeight="1" outlineLevel="3" thickTop="1" thickBot="1" x14ac:dyDescent="0.3">
      <c r="A422" s="386"/>
      <c r="B422" s="460" t="s">
        <v>990</v>
      </c>
      <c r="C422" s="637" t="s">
        <v>452</v>
      </c>
      <c r="D422" s="1005" t="s">
        <v>1608</v>
      </c>
      <c r="E422" s="1006"/>
      <c r="F422" s="1006"/>
      <c r="G422" s="1006"/>
      <c r="H422" s="1006"/>
      <c r="I422" s="1006"/>
      <c r="J422" s="1006"/>
      <c r="K422" s="1006"/>
      <c r="L422" s="1007"/>
      <c r="M422" s="602" t="s">
        <v>226</v>
      </c>
      <c r="N422" s="654">
        <v>100</v>
      </c>
      <c r="O422" s="655">
        <v>100</v>
      </c>
      <c r="P422" s="655">
        <v>100</v>
      </c>
      <c r="Q422" s="655">
        <v>100</v>
      </c>
      <c r="R422" s="655">
        <v>100</v>
      </c>
      <c r="S422" s="656">
        <v>100</v>
      </c>
      <c r="T422" s="657" t="s">
        <v>1101</v>
      </c>
      <c r="U422" s="662"/>
      <c r="V422" s="663"/>
      <c r="W422" s="686"/>
      <c r="X422" s="386"/>
      <c r="Y422" s="386"/>
      <c r="Z422" s="386"/>
      <c r="AA422" s="386"/>
      <c r="AB422" s="386"/>
      <c r="AC422" s="386"/>
      <c r="AD422" s="386"/>
      <c r="AE422" s="386"/>
      <c r="AF422" s="386"/>
      <c r="AG422" s="386"/>
      <c r="AH422" s="386"/>
      <c r="AI422" s="386"/>
      <c r="AJ422" s="682"/>
      <c r="AK422" s="682"/>
      <c r="AL422" s="682"/>
      <c r="AM422" s="683"/>
      <c r="AO422" s="687"/>
      <c r="AP422" s="688"/>
      <c r="AQ422" s="688"/>
      <c r="AR422" s="688"/>
      <c r="AS422" s="688"/>
    </row>
    <row r="423" spans="1:45" s="681" customFormat="1" ht="35.25" customHeight="1" outlineLevel="3" thickTop="1" thickBot="1" x14ac:dyDescent="0.3">
      <c r="A423" s="386"/>
      <c r="B423" s="460" t="s">
        <v>990</v>
      </c>
      <c r="C423" s="637" t="s">
        <v>491</v>
      </c>
      <c r="D423" s="1005" t="s">
        <v>1609</v>
      </c>
      <c r="E423" s="1006"/>
      <c r="F423" s="1006"/>
      <c r="G423" s="1006"/>
      <c r="H423" s="1006"/>
      <c r="I423" s="1006"/>
      <c r="J423" s="1006"/>
      <c r="K423" s="1006"/>
      <c r="L423" s="1007"/>
      <c r="M423" s="602" t="s">
        <v>226</v>
      </c>
      <c r="N423" s="654">
        <v>100</v>
      </c>
      <c r="O423" s="655">
        <v>100</v>
      </c>
      <c r="P423" s="655">
        <v>100</v>
      </c>
      <c r="Q423" s="655">
        <v>100</v>
      </c>
      <c r="R423" s="655">
        <v>100</v>
      </c>
      <c r="S423" s="656">
        <v>100</v>
      </c>
      <c r="T423" s="657" t="s">
        <v>1101</v>
      </c>
      <c r="U423" s="662"/>
      <c r="V423" s="663"/>
      <c r="W423" s="686"/>
      <c r="X423" s="386"/>
      <c r="Y423" s="386"/>
      <c r="Z423" s="386"/>
      <c r="AA423" s="386"/>
      <c r="AB423" s="386"/>
      <c r="AC423" s="386"/>
      <c r="AD423" s="386"/>
      <c r="AE423" s="386"/>
      <c r="AF423" s="386"/>
      <c r="AG423" s="386"/>
      <c r="AH423" s="386"/>
      <c r="AI423" s="386"/>
      <c r="AJ423" s="682"/>
      <c r="AK423" s="682"/>
      <c r="AL423" s="682"/>
      <c r="AM423" s="683"/>
      <c r="AO423" s="687"/>
      <c r="AP423" s="688"/>
      <c r="AQ423" s="688"/>
      <c r="AR423" s="688"/>
      <c r="AS423" s="688"/>
    </row>
    <row r="424" spans="1:45" s="681" customFormat="1" ht="35.25" customHeight="1" outlineLevel="3" thickTop="1" thickBot="1" x14ac:dyDescent="0.3">
      <c r="A424" s="386"/>
      <c r="B424" s="460" t="s">
        <v>990</v>
      </c>
      <c r="C424" s="637" t="s">
        <v>310</v>
      </c>
      <c r="D424" s="1005" t="s">
        <v>1610</v>
      </c>
      <c r="E424" s="1006"/>
      <c r="F424" s="1006"/>
      <c r="G424" s="1006"/>
      <c r="H424" s="1006"/>
      <c r="I424" s="1006"/>
      <c r="J424" s="1006"/>
      <c r="K424" s="1006"/>
      <c r="L424" s="1007"/>
      <c r="M424" s="602" t="s">
        <v>226</v>
      </c>
      <c r="N424" s="654">
        <v>100</v>
      </c>
      <c r="O424" s="655">
        <v>100</v>
      </c>
      <c r="P424" s="655">
        <v>100</v>
      </c>
      <c r="Q424" s="655">
        <v>100</v>
      </c>
      <c r="R424" s="655">
        <v>100</v>
      </c>
      <c r="S424" s="656">
        <v>100</v>
      </c>
      <c r="T424" s="657" t="s">
        <v>1101</v>
      </c>
      <c r="U424" s="662"/>
      <c r="V424" s="663"/>
      <c r="W424" s="686"/>
      <c r="X424" s="386"/>
      <c r="Y424" s="386"/>
      <c r="Z424" s="386"/>
      <c r="AA424" s="386"/>
      <c r="AB424" s="386"/>
      <c r="AC424" s="386"/>
      <c r="AD424" s="386"/>
      <c r="AE424" s="386"/>
      <c r="AF424" s="386"/>
      <c r="AG424" s="386"/>
      <c r="AH424" s="386"/>
      <c r="AI424" s="386"/>
      <c r="AJ424" s="682"/>
      <c r="AK424" s="682"/>
      <c r="AL424" s="682"/>
      <c r="AM424" s="683"/>
      <c r="AO424" s="687"/>
      <c r="AP424" s="688"/>
      <c r="AQ424" s="688"/>
      <c r="AR424" s="688"/>
      <c r="AS424" s="688"/>
    </row>
    <row r="425" spans="1:45" s="681" customFormat="1" ht="35.25" customHeight="1" outlineLevel="3" thickTop="1" thickBot="1" x14ac:dyDescent="0.3">
      <c r="A425" s="386"/>
      <c r="B425" s="460" t="s">
        <v>990</v>
      </c>
      <c r="C425" s="637" t="s">
        <v>463</v>
      </c>
      <c r="D425" s="1005" t="s">
        <v>1611</v>
      </c>
      <c r="E425" s="1006"/>
      <c r="F425" s="1006"/>
      <c r="G425" s="1006"/>
      <c r="H425" s="1006"/>
      <c r="I425" s="1006"/>
      <c r="J425" s="1006"/>
      <c r="K425" s="1006"/>
      <c r="L425" s="1007"/>
      <c r="M425" s="602" t="s">
        <v>226</v>
      </c>
      <c r="N425" s="654" t="s">
        <v>128</v>
      </c>
      <c r="O425" s="655">
        <v>1</v>
      </c>
      <c r="P425" s="655">
        <v>0</v>
      </c>
      <c r="Q425" s="655">
        <v>0</v>
      </c>
      <c r="R425" s="655">
        <v>0</v>
      </c>
      <c r="S425" s="656">
        <f>SUM(O425:R425)</f>
        <v>1</v>
      </c>
      <c r="T425" s="657" t="s">
        <v>32</v>
      </c>
      <c r="U425" s="662"/>
      <c r="V425" s="663"/>
      <c r="W425" s="686"/>
      <c r="X425" s="386"/>
      <c r="Y425" s="386"/>
      <c r="Z425" s="386"/>
      <c r="AA425" s="386"/>
      <c r="AB425" s="386"/>
      <c r="AC425" s="386"/>
      <c r="AD425" s="386"/>
      <c r="AE425" s="386"/>
      <c r="AF425" s="386"/>
      <c r="AG425" s="386"/>
      <c r="AH425" s="386"/>
      <c r="AI425" s="386"/>
      <c r="AJ425" s="682"/>
      <c r="AK425" s="682"/>
      <c r="AL425" s="682"/>
      <c r="AM425" s="683"/>
      <c r="AO425" s="687"/>
      <c r="AP425" s="688"/>
      <c r="AQ425" s="688"/>
      <c r="AR425" s="688"/>
      <c r="AS425" s="688"/>
    </row>
    <row r="426" spans="1:45" s="681" customFormat="1" ht="35.25" customHeight="1" outlineLevel="3" thickTop="1" thickBot="1" x14ac:dyDescent="0.3">
      <c r="A426" s="386"/>
      <c r="B426" s="460" t="s">
        <v>990</v>
      </c>
      <c r="C426" s="637" t="s">
        <v>380</v>
      </c>
      <c r="D426" s="1005" t="s">
        <v>1612</v>
      </c>
      <c r="E426" s="1006"/>
      <c r="F426" s="1006"/>
      <c r="G426" s="1006"/>
      <c r="H426" s="1006"/>
      <c r="I426" s="1006"/>
      <c r="J426" s="1006"/>
      <c r="K426" s="1006"/>
      <c r="L426" s="1007"/>
      <c r="M426" s="602" t="s">
        <v>226</v>
      </c>
      <c r="N426" s="654">
        <v>12</v>
      </c>
      <c r="O426" s="655">
        <v>12</v>
      </c>
      <c r="P426" s="655">
        <v>12</v>
      </c>
      <c r="Q426" s="655">
        <v>12</v>
      </c>
      <c r="R426" s="655">
        <v>12</v>
      </c>
      <c r="S426" s="656">
        <f>SUM(O426:R426)</f>
        <v>48</v>
      </c>
      <c r="T426" s="657" t="s">
        <v>32</v>
      </c>
      <c r="U426" s="662"/>
      <c r="V426" s="663"/>
      <c r="W426" s="686"/>
      <c r="X426" s="386"/>
      <c r="Y426" s="386"/>
      <c r="Z426" s="386"/>
      <c r="AA426" s="386"/>
      <c r="AB426" s="386"/>
      <c r="AC426" s="386"/>
      <c r="AD426" s="386"/>
      <c r="AE426" s="386"/>
      <c r="AF426" s="386"/>
      <c r="AG426" s="386"/>
      <c r="AH426" s="386"/>
      <c r="AI426" s="386"/>
      <c r="AJ426" s="682"/>
      <c r="AK426" s="682"/>
      <c r="AL426" s="682"/>
      <c r="AM426" s="683"/>
      <c r="AO426" s="687"/>
      <c r="AP426" s="688"/>
      <c r="AQ426" s="688"/>
      <c r="AR426" s="688"/>
      <c r="AS426" s="688"/>
    </row>
    <row r="427" spans="1:45" s="677" customFormat="1" ht="54" customHeight="1" outlineLevel="1" thickTop="1" thickBot="1" x14ac:dyDescent="0.3">
      <c r="A427" s="386"/>
      <c r="B427" s="678" t="s">
        <v>1183</v>
      </c>
      <c r="C427" s="622" t="s">
        <v>1156</v>
      </c>
      <c r="D427" s="913" t="s">
        <v>274</v>
      </c>
      <c r="E427" s="913"/>
      <c r="F427" s="913"/>
      <c r="G427" s="913"/>
      <c r="H427" s="913"/>
      <c r="I427" s="913"/>
      <c r="J427" s="913"/>
      <c r="K427" s="913"/>
      <c r="L427" s="913"/>
      <c r="M427" s="913"/>
      <c r="N427" s="649"/>
      <c r="O427" s="650"/>
      <c r="P427" s="650"/>
      <c r="Q427" s="650"/>
      <c r="R427" s="650"/>
      <c r="S427" s="658"/>
      <c r="T427" s="651"/>
      <c r="U427" s="660"/>
      <c r="V427" s="661"/>
      <c r="W427" s="676"/>
      <c r="X427" s="386"/>
      <c r="Y427" s="386"/>
      <c r="Z427" s="386"/>
      <c r="AA427" s="386"/>
      <c r="AB427" s="386"/>
      <c r="AC427" s="386"/>
      <c r="AD427" s="386"/>
      <c r="AE427" s="386"/>
      <c r="AF427" s="386"/>
      <c r="AG427" s="386"/>
      <c r="AH427" s="386"/>
      <c r="AI427" s="386"/>
      <c r="AJ427" s="386"/>
      <c r="AK427" s="386"/>
      <c r="AL427" s="386"/>
      <c r="AM427" s="386"/>
      <c r="AN427" s="386"/>
      <c r="AO427" s="386"/>
      <c r="AP427" s="386"/>
      <c r="AQ427" s="386"/>
      <c r="AR427" s="386"/>
    </row>
    <row r="428" spans="1:45" s="677" customFormat="1" ht="46.5" customHeight="1" outlineLevel="1" thickTop="1" thickBot="1" x14ac:dyDescent="0.3">
      <c r="A428" s="386"/>
      <c r="B428" s="678" t="s">
        <v>974</v>
      </c>
      <c r="C428" s="622" t="s">
        <v>1542</v>
      </c>
      <c r="D428" s="951" t="s">
        <v>1139</v>
      </c>
      <c r="E428" s="952"/>
      <c r="F428" s="952"/>
      <c r="G428" s="953"/>
      <c r="H428" s="953"/>
      <c r="I428" s="952"/>
      <c r="J428" s="646" t="s">
        <v>1261</v>
      </c>
      <c r="K428" s="936" t="s">
        <v>1008</v>
      </c>
      <c r="L428" s="937"/>
      <c r="M428" s="627" t="s">
        <v>1718</v>
      </c>
      <c r="N428" s="649" t="s">
        <v>128</v>
      </c>
      <c r="O428" s="650">
        <v>100</v>
      </c>
      <c r="P428" s="650">
        <v>100</v>
      </c>
      <c r="Q428" s="650">
        <v>100</v>
      </c>
      <c r="R428" s="650">
        <v>100</v>
      </c>
      <c r="S428" s="649">
        <v>100</v>
      </c>
      <c r="T428" s="651" t="s">
        <v>1101</v>
      </c>
      <c r="U428" s="660"/>
      <c r="V428" s="661"/>
      <c r="W428" s="676"/>
      <c r="X428" s="386"/>
      <c r="Y428" s="386"/>
      <c r="Z428" s="386"/>
      <c r="AA428" s="386"/>
      <c r="AB428" s="386"/>
      <c r="AC428" s="386"/>
      <c r="AD428" s="386"/>
      <c r="AE428" s="386"/>
      <c r="AF428" s="386"/>
      <c r="AG428" s="386"/>
      <c r="AH428" s="386"/>
      <c r="AI428" s="386"/>
      <c r="AJ428" s="386"/>
      <c r="AK428" s="386"/>
      <c r="AL428" s="386"/>
      <c r="AM428" s="386"/>
      <c r="AN428" s="386"/>
      <c r="AO428" s="386"/>
      <c r="AP428" s="386"/>
      <c r="AQ428" s="386"/>
      <c r="AR428" s="386"/>
    </row>
    <row r="429" spans="1:45" s="681" customFormat="1" ht="54" customHeight="1" outlineLevel="2" thickTop="1" thickBot="1" x14ac:dyDescent="0.3">
      <c r="A429" s="386"/>
      <c r="B429" s="923" t="s">
        <v>1088</v>
      </c>
      <c r="C429" s="858" t="s">
        <v>1064</v>
      </c>
      <c r="D429" s="995" t="s">
        <v>1140</v>
      </c>
      <c r="E429" s="997"/>
      <c r="F429" s="940" t="s">
        <v>1007</v>
      </c>
      <c r="G429" s="894" t="s">
        <v>1342</v>
      </c>
      <c r="H429" s="895"/>
      <c r="I429" s="1016" t="s">
        <v>1718</v>
      </c>
      <c r="J429" s="1017"/>
      <c r="K429" s="1017"/>
      <c r="L429" s="1018"/>
      <c r="M429" s="453" t="s">
        <v>226</v>
      </c>
      <c r="N429" s="652" t="s">
        <v>128</v>
      </c>
      <c r="O429" s="695">
        <v>100</v>
      </c>
      <c r="P429" s="695">
        <v>100</v>
      </c>
      <c r="Q429" s="695">
        <v>100</v>
      </c>
      <c r="R429" s="695">
        <v>100</v>
      </c>
      <c r="S429" s="696">
        <v>100</v>
      </c>
      <c r="T429" s="753" t="s">
        <v>1101</v>
      </c>
      <c r="U429" s="664"/>
      <c r="V429" s="665"/>
      <c r="W429" s="684"/>
      <c r="X429" s="386"/>
      <c r="Y429" s="386"/>
      <c r="Z429" s="386"/>
      <c r="AA429" s="386"/>
      <c r="AB429" s="386"/>
      <c r="AC429" s="386"/>
      <c r="AD429" s="386"/>
      <c r="AE429" s="386"/>
      <c r="AF429" s="386"/>
      <c r="AG429" s="386"/>
      <c r="AH429" s="386"/>
      <c r="AI429" s="386"/>
      <c r="AJ429" s="386"/>
      <c r="AK429" s="386"/>
      <c r="AL429" s="386"/>
      <c r="AM429" s="685"/>
      <c r="AO429" s="682"/>
      <c r="AP429" s="682"/>
      <c r="AQ429" s="682"/>
      <c r="AR429" s="682"/>
      <c r="AS429" s="682"/>
    </row>
    <row r="430" spans="1:45" s="681" customFormat="1" ht="54" customHeight="1" outlineLevel="2" thickTop="1" thickBot="1" x14ac:dyDescent="0.3">
      <c r="A430" s="386"/>
      <c r="B430" s="954"/>
      <c r="C430" s="955"/>
      <c r="D430" s="962"/>
      <c r="E430" s="1003"/>
      <c r="F430" s="917"/>
      <c r="G430" s="864" t="s">
        <v>1343</v>
      </c>
      <c r="H430" s="865"/>
      <c r="I430" s="1016" t="s">
        <v>1719</v>
      </c>
      <c r="J430" s="1017"/>
      <c r="K430" s="1017"/>
      <c r="L430" s="1018"/>
      <c r="M430" s="453" t="s">
        <v>226</v>
      </c>
      <c r="N430" s="652">
        <v>2400</v>
      </c>
      <c r="O430" s="695">
        <v>2400</v>
      </c>
      <c r="P430" s="695">
        <v>2400</v>
      </c>
      <c r="Q430" s="695">
        <v>2400</v>
      </c>
      <c r="R430" s="695">
        <v>2400</v>
      </c>
      <c r="S430" s="696">
        <v>12000</v>
      </c>
      <c r="T430" s="753" t="s">
        <v>32</v>
      </c>
      <c r="U430" s="664"/>
      <c r="V430" s="665"/>
      <c r="W430" s="684"/>
      <c r="X430" s="386"/>
      <c r="Y430" s="386"/>
      <c r="Z430" s="386"/>
      <c r="AA430" s="386"/>
      <c r="AB430" s="386"/>
      <c r="AC430" s="386"/>
      <c r="AD430" s="386"/>
      <c r="AE430" s="386"/>
      <c r="AF430" s="386"/>
      <c r="AG430" s="386"/>
      <c r="AH430" s="386"/>
      <c r="AI430" s="386"/>
      <c r="AJ430" s="386"/>
      <c r="AK430" s="386"/>
      <c r="AL430" s="386"/>
      <c r="AM430" s="685"/>
      <c r="AO430" s="682"/>
      <c r="AP430" s="682"/>
      <c r="AQ430" s="682"/>
      <c r="AR430" s="682"/>
      <c r="AS430" s="682"/>
    </row>
    <row r="431" spans="1:45" s="681" customFormat="1" ht="40.5" customHeight="1" outlineLevel="3" thickTop="1" thickBot="1" x14ac:dyDescent="0.3">
      <c r="A431" s="386"/>
      <c r="B431" s="460" t="s">
        <v>990</v>
      </c>
      <c r="C431" s="637" t="s">
        <v>39</v>
      </c>
      <c r="D431" s="933" t="s">
        <v>1613</v>
      </c>
      <c r="E431" s="934"/>
      <c r="F431" s="934"/>
      <c r="G431" s="934"/>
      <c r="H431" s="934"/>
      <c r="I431" s="934"/>
      <c r="J431" s="934"/>
      <c r="K431" s="934"/>
      <c r="L431" s="935"/>
      <c r="M431" s="602" t="s">
        <v>226</v>
      </c>
      <c r="N431" s="654" t="s">
        <v>128</v>
      </c>
      <c r="O431" s="655">
        <v>100</v>
      </c>
      <c r="P431" s="655">
        <v>100</v>
      </c>
      <c r="Q431" s="655">
        <v>100</v>
      </c>
      <c r="R431" s="655">
        <v>100</v>
      </c>
      <c r="S431" s="656">
        <v>100</v>
      </c>
      <c r="T431" s="657" t="s">
        <v>1101</v>
      </c>
      <c r="U431" s="662"/>
      <c r="V431" s="663"/>
      <c r="W431" s="686"/>
      <c r="X431" s="386"/>
      <c r="Y431" s="386"/>
      <c r="Z431" s="386"/>
      <c r="AA431" s="386"/>
      <c r="AB431" s="386"/>
      <c r="AC431" s="386"/>
      <c r="AD431" s="386"/>
      <c r="AE431" s="386"/>
      <c r="AF431" s="386"/>
      <c r="AG431" s="386"/>
      <c r="AH431" s="386"/>
      <c r="AI431" s="386"/>
      <c r="AJ431" s="682"/>
      <c r="AK431" s="682"/>
      <c r="AL431" s="682"/>
      <c r="AM431" s="683"/>
      <c r="AO431" s="687"/>
      <c r="AP431" s="688"/>
      <c r="AQ431" s="688"/>
      <c r="AR431" s="688"/>
      <c r="AS431" s="688"/>
    </row>
    <row r="432" spans="1:45" s="681" customFormat="1" ht="35.25" customHeight="1" outlineLevel="3" thickTop="1" thickBot="1" x14ac:dyDescent="0.3">
      <c r="A432" s="386"/>
      <c r="B432" s="460" t="s">
        <v>990</v>
      </c>
      <c r="C432" s="637" t="s">
        <v>83</v>
      </c>
      <c r="D432" s="1005" t="s">
        <v>1614</v>
      </c>
      <c r="E432" s="1006"/>
      <c r="F432" s="1006"/>
      <c r="G432" s="1006"/>
      <c r="H432" s="1006"/>
      <c r="I432" s="1006"/>
      <c r="J432" s="1006"/>
      <c r="K432" s="1006"/>
      <c r="L432" s="1007"/>
      <c r="M432" s="602" t="s">
        <v>226</v>
      </c>
      <c r="N432" s="654" t="s">
        <v>128</v>
      </c>
      <c r="O432" s="655">
        <v>100</v>
      </c>
      <c r="P432" s="655">
        <v>100</v>
      </c>
      <c r="Q432" s="655">
        <v>100</v>
      </c>
      <c r="R432" s="655">
        <v>100</v>
      </c>
      <c r="S432" s="656">
        <v>100</v>
      </c>
      <c r="T432" s="657" t="s">
        <v>1101</v>
      </c>
      <c r="U432" s="662"/>
      <c r="V432" s="663"/>
      <c r="W432" s="686"/>
      <c r="X432" s="386"/>
      <c r="Y432" s="386"/>
      <c r="Z432" s="386"/>
      <c r="AA432" s="386"/>
      <c r="AB432" s="386"/>
      <c r="AC432" s="386"/>
      <c r="AD432" s="386"/>
      <c r="AE432" s="386"/>
      <c r="AF432" s="386"/>
      <c r="AG432" s="386"/>
      <c r="AH432" s="386"/>
      <c r="AI432" s="386"/>
      <c r="AJ432" s="682"/>
      <c r="AK432" s="682"/>
      <c r="AL432" s="682"/>
      <c r="AM432" s="683"/>
      <c r="AO432" s="687"/>
      <c r="AP432" s="688"/>
      <c r="AQ432" s="688"/>
      <c r="AR432" s="688"/>
      <c r="AS432" s="688"/>
    </row>
    <row r="433" spans="1:2416" s="681" customFormat="1" ht="35.25" customHeight="1" outlineLevel="3" thickTop="1" thickBot="1" x14ac:dyDescent="0.3">
      <c r="A433" s="386"/>
      <c r="B433" s="460" t="s">
        <v>990</v>
      </c>
      <c r="C433" s="637" t="s">
        <v>266</v>
      </c>
      <c r="D433" s="1005" t="s">
        <v>1615</v>
      </c>
      <c r="E433" s="1006"/>
      <c r="F433" s="1006"/>
      <c r="G433" s="1006"/>
      <c r="H433" s="1006"/>
      <c r="I433" s="1006"/>
      <c r="J433" s="1006"/>
      <c r="K433" s="1006"/>
      <c r="L433" s="1007"/>
      <c r="M433" s="602" t="s">
        <v>226</v>
      </c>
      <c r="N433" s="654">
        <v>100</v>
      </c>
      <c r="O433" s="655">
        <v>100</v>
      </c>
      <c r="P433" s="655">
        <v>100</v>
      </c>
      <c r="Q433" s="655">
        <v>100</v>
      </c>
      <c r="R433" s="655">
        <v>100</v>
      </c>
      <c r="S433" s="656">
        <v>100</v>
      </c>
      <c r="T433" s="657" t="s">
        <v>1101</v>
      </c>
      <c r="U433" s="662"/>
      <c r="V433" s="663"/>
      <c r="W433" s="686"/>
      <c r="X433" s="386"/>
      <c r="Y433" s="386"/>
      <c r="Z433" s="386"/>
      <c r="AA433" s="386"/>
      <c r="AB433" s="386"/>
      <c r="AC433" s="386"/>
      <c r="AD433" s="386"/>
      <c r="AE433" s="386"/>
      <c r="AF433" s="386"/>
      <c r="AG433" s="386"/>
      <c r="AH433" s="386"/>
      <c r="AI433" s="386"/>
      <c r="AJ433" s="682"/>
      <c r="AK433" s="682"/>
      <c r="AL433" s="682"/>
      <c r="AM433" s="683"/>
      <c r="AO433" s="687"/>
      <c r="AP433" s="688"/>
      <c r="AQ433" s="688"/>
      <c r="AR433" s="688"/>
      <c r="AS433" s="688"/>
    </row>
    <row r="434" spans="1:2416" s="681" customFormat="1" ht="35.25" customHeight="1" outlineLevel="3" thickTop="1" thickBot="1" x14ac:dyDescent="0.3">
      <c r="A434" s="386"/>
      <c r="B434" s="460" t="s">
        <v>990</v>
      </c>
      <c r="C434" s="637" t="s">
        <v>268</v>
      </c>
      <c r="D434" s="1005" t="s">
        <v>1616</v>
      </c>
      <c r="E434" s="1006"/>
      <c r="F434" s="1006"/>
      <c r="G434" s="1029"/>
      <c r="H434" s="1029"/>
      <c r="I434" s="1006"/>
      <c r="J434" s="1006"/>
      <c r="K434" s="1006"/>
      <c r="L434" s="1007"/>
      <c r="M434" s="602" t="s">
        <v>226</v>
      </c>
      <c r="N434" s="654">
        <v>100</v>
      </c>
      <c r="O434" s="655">
        <v>100</v>
      </c>
      <c r="P434" s="655">
        <v>100</v>
      </c>
      <c r="Q434" s="655">
        <v>100</v>
      </c>
      <c r="R434" s="655">
        <v>100</v>
      </c>
      <c r="S434" s="656">
        <v>100</v>
      </c>
      <c r="T434" s="657" t="s">
        <v>1101</v>
      </c>
      <c r="U434" s="662"/>
      <c r="V434" s="663"/>
      <c r="W434" s="686"/>
      <c r="X434" s="386"/>
      <c r="Y434" s="386"/>
      <c r="Z434" s="386"/>
      <c r="AA434" s="386"/>
      <c r="AB434" s="386"/>
      <c r="AC434" s="386"/>
      <c r="AD434" s="386"/>
      <c r="AE434" s="386"/>
      <c r="AF434" s="386"/>
      <c r="AG434" s="386"/>
      <c r="AH434" s="386"/>
      <c r="AI434" s="386"/>
      <c r="AJ434" s="682"/>
      <c r="AK434" s="682"/>
      <c r="AL434" s="682"/>
      <c r="AM434" s="683"/>
      <c r="AO434" s="687"/>
      <c r="AP434" s="688"/>
      <c r="AQ434" s="688"/>
      <c r="AR434" s="688"/>
      <c r="AS434" s="688"/>
    </row>
    <row r="435" spans="1:2416" s="681" customFormat="1" ht="54" customHeight="1" outlineLevel="2" thickTop="1" thickBot="1" x14ac:dyDescent="0.3">
      <c r="A435" s="386"/>
      <c r="B435" s="680" t="s">
        <v>1089</v>
      </c>
      <c r="C435" s="453" t="s">
        <v>1066</v>
      </c>
      <c r="D435" s="1051" t="s">
        <v>1141</v>
      </c>
      <c r="E435" s="1052"/>
      <c r="F435" s="697" t="s">
        <v>1007</v>
      </c>
      <c r="G435" s="864" t="s">
        <v>1344</v>
      </c>
      <c r="H435" s="865"/>
      <c r="I435" s="1016" t="s">
        <v>1838</v>
      </c>
      <c r="J435" s="1017"/>
      <c r="K435" s="1017"/>
      <c r="L435" s="1018"/>
      <c r="M435" s="453" t="s">
        <v>226</v>
      </c>
      <c r="N435" s="698">
        <v>100</v>
      </c>
      <c r="O435" s="699">
        <v>100</v>
      </c>
      <c r="P435" s="699">
        <v>100</v>
      </c>
      <c r="Q435" s="699">
        <v>100</v>
      </c>
      <c r="R435" s="699">
        <v>100</v>
      </c>
      <c r="S435" s="700">
        <v>100</v>
      </c>
      <c r="T435" s="754" t="s">
        <v>1101</v>
      </c>
      <c r="U435" s="664"/>
      <c r="V435" s="665"/>
      <c r="W435" s="684"/>
      <c r="X435" s="386"/>
      <c r="Y435" s="386"/>
      <c r="Z435" s="386"/>
      <c r="AA435" s="386"/>
      <c r="AB435" s="386"/>
      <c r="AC435" s="386"/>
      <c r="AD435" s="386"/>
      <c r="AE435" s="386"/>
      <c r="AF435" s="386"/>
      <c r="AG435" s="386"/>
      <c r="AH435" s="386"/>
      <c r="AI435" s="386"/>
      <c r="AJ435" s="386"/>
      <c r="AK435" s="386"/>
      <c r="AL435" s="386"/>
      <c r="AM435" s="685"/>
      <c r="AO435" s="682"/>
      <c r="AP435" s="682"/>
      <c r="AQ435" s="682"/>
      <c r="AR435" s="682"/>
      <c r="AS435" s="682"/>
    </row>
    <row r="436" spans="1:2416" s="681" customFormat="1" ht="35.25" customHeight="1" outlineLevel="3" thickTop="1" thickBot="1" x14ac:dyDescent="0.3">
      <c r="A436" s="386"/>
      <c r="B436" s="460" t="s">
        <v>990</v>
      </c>
      <c r="C436" s="637" t="s">
        <v>270</v>
      </c>
      <c r="D436" s="933" t="s">
        <v>1617</v>
      </c>
      <c r="E436" s="934"/>
      <c r="F436" s="934"/>
      <c r="G436" s="934"/>
      <c r="H436" s="934"/>
      <c r="I436" s="934"/>
      <c r="J436" s="934"/>
      <c r="K436" s="934"/>
      <c r="L436" s="935"/>
      <c r="M436" s="602" t="s">
        <v>226</v>
      </c>
      <c r="N436" s="702" t="s">
        <v>128</v>
      </c>
      <c r="O436" s="741">
        <v>100</v>
      </c>
      <c r="P436" s="741">
        <v>100</v>
      </c>
      <c r="Q436" s="741">
        <v>100</v>
      </c>
      <c r="R436" s="741">
        <v>100</v>
      </c>
      <c r="S436" s="742">
        <v>100</v>
      </c>
      <c r="T436" s="715" t="s">
        <v>1101</v>
      </c>
      <c r="U436" s="662"/>
      <c r="V436" s="663"/>
      <c r="W436" s="686"/>
      <c r="X436" s="386"/>
      <c r="Y436" s="386"/>
      <c r="Z436" s="386"/>
      <c r="AA436" s="386"/>
      <c r="AB436" s="386"/>
      <c r="AC436" s="386"/>
      <c r="AD436" s="386"/>
      <c r="AE436" s="386"/>
      <c r="AF436" s="386"/>
      <c r="AG436" s="386"/>
      <c r="AH436" s="386"/>
      <c r="AI436" s="386"/>
      <c r="AJ436" s="682"/>
      <c r="AK436" s="682"/>
      <c r="AL436" s="682"/>
      <c r="AM436" s="683"/>
      <c r="AO436" s="687"/>
      <c r="AP436" s="688"/>
      <c r="AQ436" s="688"/>
      <c r="AR436" s="688"/>
      <c r="AS436" s="688"/>
    </row>
    <row r="437" spans="1:2416" s="673" customFormat="1" ht="66" customHeight="1" thickTop="1" thickBot="1" x14ac:dyDescent="0.3">
      <c r="A437" s="386"/>
      <c r="B437" s="674" t="s">
        <v>1373</v>
      </c>
      <c r="C437" s="675" t="s">
        <v>1374</v>
      </c>
      <c r="D437" s="929" t="s">
        <v>601</v>
      </c>
      <c r="E437" s="929"/>
      <c r="F437" s="929"/>
      <c r="G437" s="929"/>
      <c r="H437" s="929"/>
      <c r="I437" s="929"/>
      <c r="J437" s="929"/>
      <c r="K437" s="929"/>
      <c r="L437" s="929"/>
      <c r="M437" s="929"/>
      <c r="N437" s="669"/>
      <c r="O437" s="669"/>
      <c r="P437" s="669"/>
      <c r="Q437" s="668"/>
      <c r="R437" s="669"/>
      <c r="S437" s="669"/>
      <c r="T437" s="669"/>
      <c r="U437" s="668"/>
      <c r="V437" s="669"/>
      <c r="W437" s="669"/>
      <c r="X437" s="386"/>
      <c r="Y437" s="386"/>
      <c r="Z437" s="386"/>
      <c r="AA437" s="386"/>
      <c r="AB437" s="386"/>
      <c r="AC437" s="386"/>
      <c r="AD437" s="386"/>
      <c r="AE437" s="386"/>
      <c r="AF437" s="671"/>
      <c r="AG437" s="671"/>
      <c r="AH437" s="671"/>
      <c r="AI437" s="671"/>
      <c r="AJ437" s="671"/>
      <c r="AK437" s="671"/>
      <c r="AL437" s="671"/>
      <c r="AM437" s="671"/>
      <c r="AN437" s="671"/>
      <c r="AO437" s="671"/>
      <c r="AP437" s="671"/>
      <c r="AQ437" s="671"/>
      <c r="AR437" s="671"/>
      <c r="AS437" s="671"/>
      <c r="AT437" s="671"/>
      <c r="AU437" s="671"/>
      <c r="AV437" s="671"/>
      <c r="AW437" s="671"/>
      <c r="AX437" s="671"/>
      <c r="AY437" s="671"/>
      <c r="AZ437" s="671"/>
      <c r="BA437" s="671"/>
      <c r="BB437" s="671"/>
      <c r="BC437" s="671"/>
      <c r="BD437" s="671"/>
      <c r="BE437" s="671"/>
      <c r="BF437" s="671"/>
      <c r="BG437" s="671"/>
      <c r="BH437" s="671"/>
      <c r="BI437" s="671"/>
      <c r="BJ437" s="671"/>
      <c r="BK437" s="671"/>
      <c r="BL437" s="671"/>
      <c r="BM437" s="671"/>
      <c r="BN437" s="671"/>
      <c r="BO437" s="671"/>
      <c r="BP437" s="671"/>
      <c r="BQ437" s="671"/>
      <c r="BR437" s="671"/>
      <c r="BS437" s="671"/>
      <c r="BT437" s="671"/>
      <c r="BU437" s="671"/>
      <c r="BV437" s="671"/>
      <c r="BW437" s="671"/>
      <c r="BX437" s="671"/>
      <c r="BY437" s="671"/>
      <c r="BZ437" s="671"/>
      <c r="CA437" s="671"/>
      <c r="CB437" s="671"/>
      <c r="CC437" s="671"/>
      <c r="CD437" s="671"/>
      <c r="CE437" s="671"/>
      <c r="CF437" s="671"/>
      <c r="CG437" s="671"/>
      <c r="CH437" s="671"/>
      <c r="CI437" s="672"/>
      <c r="CJ437" s="672"/>
      <c r="CK437" s="672"/>
      <c r="CL437" s="672"/>
      <c r="CM437" s="672"/>
      <c r="CN437" s="672"/>
      <c r="CO437" s="672"/>
      <c r="CP437" s="672"/>
      <c r="CQ437" s="672"/>
      <c r="CR437" s="672"/>
      <c r="CS437" s="672"/>
      <c r="CT437" s="672"/>
      <c r="CU437" s="672"/>
      <c r="CV437" s="672"/>
      <c r="CW437" s="672"/>
      <c r="CX437" s="672"/>
      <c r="CY437" s="672"/>
      <c r="CZ437" s="672"/>
      <c r="DA437" s="672"/>
      <c r="DB437" s="672"/>
      <c r="DC437" s="672"/>
      <c r="DD437" s="672"/>
      <c r="DE437" s="672"/>
      <c r="DF437" s="672"/>
      <c r="DG437" s="672"/>
      <c r="DH437" s="672"/>
      <c r="DI437" s="672"/>
      <c r="DJ437" s="672"/>
      <c r="DK437" s="672"/>
      <c r="DL437" s="672"/>
      <c r="DM437" s="672"/>
      <c r="DN437" s="672"/>
      <c r="DO437" s="672"/>
      <c r="DP437" s="672"/>
      <c r="DQ437" s="672"/>
      <c r="DR437" s="672"/>
      <c r="DS437" s="672"/>
      <c r="DT437" s="672"/>
      <c r="DU437" s="672"/>
      <c r="DV437" s="672"/>
      <c r="DW437" s="672"/>
      <c r="DX437" s="672"/>
      <c r="DY437" s="672"/>
      <c r="DZ437" s="672"/>
      <c r="EA437" s="672"/>
      <c r="EB437" s="672"/>
      <c r="EC437" s="672"/>
      <c r="ED437" s="672"/>
      <c r="EE437" s="672"/>
      <c r="EF437" s="672"/>
      <c r="EG437" s="672"/>
      <c r="EH437" s="672"/>
      <c r="EI437" s="672"/>
      <c r="EJ437" s="672"/>
      <c r="EK437" s="672"/>
      <c r="EL437" s="672"/>
      <c r="EM437" s="672"/>
      <c r="EN437" s="672"/>
      <c r="EO437" s="672"/>
      <c r="EP437" s="672"/>
      <c r="EQ437" s="672"/>
      <c r="ER437" s="672"/>
      <c r="ES437" s="672"/>
      <c r="ET437" s="672"/>
      <c r="EU437" s="672"/>
      <c r="EV437" s="672"/>
      <c r="EW437" s="672"/>
      <c r="EX437" s="672"/>
      <c r="EY437" s="672"/>
      <c r="EZ437" s="672"/>
      <c r="FA437" s="672"/>
      <c r="FB437" s="672"/>
      <c r="FC437" s="672"/>
      <c r="FD437" s="672"/>
      <c r="FE437" s="672"/>
      <c r="FF437" s="672"/>
      <c r="FG437" s="672"/>
      <c r="FH437" s="672"/>
      <c r="FI437" s="672"/>
      <c r="FJ437" s="672"/>
      <c r="FK437" s="672"/>
      <c r="FL437" s="672"/>
      <c r="FM437" s="672"/>
      <c r="FN437" s="672"/>
      <c r="FO437" s="672"/>
      <c r="FP437" s="672"/>
      <c r="FQ437" s="672"/>
      <c r="FR437" s="672"/>
      <c r="FS437" s="672"/>
      <c r="FT437" s="672"/>
      <c r="FU437" s="672"/>
      <c r="FV437" s="672"/>
      <c r="FW437" s="672"/>
      <c r="FX437" s="672"/>
      <c r="FY437" s="672"/>
      <c r="FZ437" s="672"/>
      <c r="GA437" s="672"/>
      <c r="GB437" s="672"/>
      <c r="GC437" s="672"/>
      <c r="GD437" s="672"/>
      <c r="GE437" s="672"/>
      <c r="GF437" s="672"/>
      <c r="GG437" s="672"/>
      <c r="GH437" s="672"/>
      <c r="GI437" s="672"/>
      <c r="GJ437" s="672"/>
      <c r="GK437" s="672"/>
      <c r="GL437" s="672"/>
      <c r="GM437" s="672"/>
      <c r="GN437" s="672"/>
      <c r="GO437" s="672"/>
      <c r="GP437" s="672"/>
      <c r="GQ437" s="672"/>
      <c r="GR437" s="672"/>
      <c r="GS437" s="672"/>
      <c r="GT437" s="672"/>
      <c r="GU437" s="672"/>
      <c r="GV437" s="672"/>
      <c r="GW437" s="672"/>
      <c r="GX437" s="672"/>
      <c r="GY437" s="672"/>
      <c r="GZ437" s="672"/>
      <c r="HA437" s="672"/>
      <c r="HB437" s="672"/>
      <c r="HC437" s="672"/>
      <c r="HD437" s="672"/>
      <c r="HE437" s="672"/>
      <c r="HF437" s="672"/>
      <c r="HG437" s="672"/>
      <c r="HH437" s="672"/>
      <c r="HI437" s="672"/>
      <c r="HJ437" s="672"/>
      <c r="HK437" s="672"/>
      <c r="HL437" s="672"/>
      <c r="HM437" s="672"/>
      <c r="HN437" s="672"/>
      <c r="HO437" s="672"/>
      <c r="HP437" s="672"/>
      <c r="HQ437" s="672"/>
      <c r="HR437" s="672"/>
      <c r="HS437" s="672"/>
      <c r="HT437" s="672"/>
      <c r="HU437" s="672"/>
      <c r="HV437" s="672"/>
      <c r="HW437" s="672"/>
      <c r="HX437" s="672"/>
      <c r="HY437" s="672"/>
      <c r="HZ437" s="672"/>
      <c r="IA437" s="672"/>
      <c r="IB437" s="672"/>
      <c r="IC437" s="672"/>
      <c r="ID437" s="672"/>
      <c r="IE437" s="672"/>
      <c r="IF437" s="672"/>
      <c r="IG437" s="672"/>
      <c r="IH437" s="672"/>
      <c r="II437" s="672"/>
      <c r="IJ437" s="672"/>
      <c r="IK437" s="672"/>
      <c r="IL437" s="672"/>
      <c r="IM437" s="672"/>
      <c r="IN437" s="672"/>
      <c r="IO437" s="672"/>
      <c r="IP437" s="672"/>
      <c r="IQ437" s="672"/>
      <c r="IR437" s="672"/>
      <c r="IS437" s="672"/>
      <c r="IT437" s="672"/>
      <c r="IU437" s="672"/>
      <c r="IV437" s="672"/>
      <c r="IW437" s="672"/>
      <c r="IX437" s="672"/>
      <c r="IY437" s="672"/>
      <c r="IZ437" s="672"/>
      <c r="JA437" s="672"/>
      <c r="JB437" s="672"/>
      <c r="JC437" s="672"/>
      <c r="JD437" s="672"/>
      <c r="JE437" s="672"/>
      <c r="JF437" s="672"/>
      <c r="JG437" s="672"/>
      <c r="JH437" s="672"/>
      <c r="JI437" s="672"/>
      <c r="JJ437" s="672"/>
      <c r="JK437" s="672"/>
      <c r="JL437" s="672"/>
      <c r="JM437" s="672"/>
      <c r="JN437" s="672"/>
      <c r="JO437" s="672"/>
      <c r="JP437" s="672"/>
      <c r="JQ437" s="672"/>
      <c r="JR437" s="672"/>
      <c r="JS437" s="672"/>
      <c r="JT437" s="672"/>
      <c r="JU437" s="672"/>
      <c r="JV437" s="672"/>
      <c r="JW437" s="672"/>
      <c r="JX437" s="672"/>
      <c r="JY437" s="672"/>
      <c r="JZ437" s="672"/>
      <c r="KA437" s="672"/>
      <c r="KB437" s="672"/>
      <c r="KC437" s="672"/>
      <c r="KD437" s="672"/>
      <c r="KE437" s="672"/>
      <c r="KF437" s="672"/>
      <c r="KG437" s="672"/>
      <c r="KH437" s="672"/>
      <c r="KI437" s="672"/>
      <c r="KJ437" s="672"/>
      <c r="KK437" s="672"/>
      <c r="KL437" s="672"/>
      <c r="KM437" s="672"/>
      <c r="KN437" s="672"/>
      <c r="KO437" s="672"/>
      <c r="KP437" s="672"/>
      <c r="KQ437" s="672"/>
      <c r="KR437" s="672"/>
      <c r="KS437" s="672"/>
      <c r="KT437" s="672"/>
      <c r="KU437" s="672"/>
      <c r="KV437" s="672"/>
      <c r="KW437" s="672"/>
      <c r="KX437" s="672"/>
      <c r="KY437" s="672"/>
      <c r="KZ437" s="672"/>
      <c r="LA437" s="672"/>
      <c r="LB437" s="672"/>
      <c r="LC437" s="672"/>
      <c r="LD437" s="672"/>
      <c r="LE437" s="672"/>
      <c r="LF437" s="672"/>
      <c r="LG437" s="672"/>
      <c r="LH437" s="672"/>
      <c r="LI437" s="672"/>
      <c r="LJ437" s="672"/>
      <c r="LK437" s="672"/>
      <c r="LL437" s="672"/>
      <c r="LM437" s="672"/>
      <c r="LN437" s="672"/>
      <c r="LO437" s="672"/>
      <c r="LP437" s="672"/>
      <c r="LQ437" s="672"/>
      <c r="LR437" s="672"/>
      <c r="LS437" s="672"/>
      <c r="LT437" s="672"/>
      <c r="LU437" s="672"/>
      <c r="LV437" s="672"/>
      <c r="LW437" s="672"/>
      <c r="LX437" s="672"/>
      <c r="LY437" s="672"/>
      <c r="LZ437" s="672"/>
      <c r="MA437" s="672"/>
      <c r="MB437" s="672"/>
      <c r="MC437" s="672"/>
      <c r="MD437" s="672"/>
      <c r="ME437" s="672"/>
      <c r="MF437" s="672"/>
      <c r="MG437" s="672"/>
      <c r="MH437" s="672"/>
      <c r="MI437" s="672"/>
      <c r="MJ437" s="672"/>
      <c r="MK437" s="672"/>
      <c r="ML437" s="672"/>
      <c r="MM437" s="672"/>
      <c r="MN437" s="672"/>
      <c r="MO437" s="672"/>
      <c r="MP437" s="672"/>
      <c r="MQ437" s="672"/>
      <c r="MR437" s="672"/>
      <c r="MS437" s="672"/>
      <c r="MT437" s="672"/>
      <c r="MU437" s="672"/>
      <c r="MV437" s="672"/>
      <c r="MW437" s="672"/>
      <c r="MX437" s="672"/>
      <c r="MY437" s="672"/>
      <c r="MZ437" s="672"/>
      <c r="NA437" s="672"/>
      <c r="NB437" s="672"/>
      <c r="NC437" s="672"/>
      <c r="ND437" s="672"/>
      <c r="NE437" s="672"/>
      <c r="NF437" s="672"/>
      <c r="NG437" s="672"/>
      <c r="NH437" s="672"/>
      <c r="NI437" s="672"/>
      <c r="NJ437" s="672"/>
      <c r="NK437" s="672"/>
      <c r="NL437" s="672"/>
      <c r="NM437" s="672"/>
      <c r="NN437" s="672"/>
      <c r="NO437" s="672"/>
      <c r="NP437" s="672"/>
      <c r="NQ437" s="672"/>
      <c r="NR437" s="672"/>
      <c r="NS437" s="672"/>
      <c r="NT437" s="672"/>
      <c r="NU437" s="672"/>
      <c r="NV437" s="672"/>
      <c r="NW437" s="672"/>
      <c r="NX437" s="672"/>
      <c r="NY437" s="672"/>
      <c r="NZ437" s="672"/>
      <c r="OA437" s="672"/>
      <c r="OB437" s="672"/>
      <c r="OC437" s="672"/>
      <c r="OD437" s="672"/>
      <c r="OE437" s="672"/>
      <c r="OF437" s="672"/>
      <c r="OG437" s="672"/>
      <c r="OH437" s="672"/>
      <c r="OI437" s="672"/>
      <c r="OJ437" s="672"/>
      <c r="OK437" s="672"/>
      <c r="OL437" s="672"/>
      <c r="OM437" s="672"/>
      <c r="ON437" s="672"/>
      <c r="OO437" s="672"/>
      <c r="OP437" s="672"/>
      <c r="OQ437" s="672"/>
      <c r="OR437" s="672"/>
      <c r="OS437" s="672"/>
      <c r="OT437" s="672"/>
      <c r="OU437" s="672"/>
      <c r="OV437" s="672"/>
      <c r="OW437" s="672"/>
      <c r="OX437" s="672"/>
      <c r="OY437" s="672"/>
      <c r="OZ437" s="672"/>
      <c r="PA437" s="672"/>
      <c r="PB437" s="672"/>
      <c r="PC437" s="672"/>
      <c r="PD437" s="672"/>
      <c r="PE437" s="672"/>
      <c r="PF437" s="672"/>
      <c r="PG437" s="672"/>
      <c r="PH437" s="672"/>
      <c r="PI437" s="672"/>
      <c r="PJ437" s="672"/>
      <c r="PK437" s="672"/>
      <c r="PL437" s="672"/>
      <c r="PM437" s="672"/>
      <c r="PN437" s="672"/>
      <c r="PO437" s="672"/>
      <c r="PP437" s="672"/>
      <c r="PQ437" s="672"/>
      <c r="PR437" s="672"/>
      <c r="PS437" s="672"/>
      <c r="PT437" s="672"/>
      <c r="PU437" s="672"/>
      <c r="PV437" s="672"/>
      <c r="PW437" s="672"/>
      <c r="PX437" s="672"/>
      <c r="PY437" s="672"/>
      <c r="PZ437" s="672"/>
      <c r="QA437" s="672"/>
      <c r="QB437" s="672"/>
      <c r="QC437" s="672"/>
      <c r="QD437" s="672"/>
      <c r="QE437" s="672"/>
      <c r="QF437" s="672"/>
      <c r="QG437" s="672"/>
      <c r="QH437" s="672"/>
      <c r="QI437" s="672"/>
      <c r="QJ437" s="672"/>
      <c r="QK437" s="672"/>
      <c r="QL437" s="672"/>
      <c r="QM437" s="672"/>
      <c r="QN437" s="672"/>
      <c r="QO437" s="672"/>
      <c r="QP437" s="672"/>
      <c r="QQ437" s="672"/>
      <c r="QR437" s="672"/>
      <c r="QS437" s="672"/>
      <c r="QT437" s="672"/>
      <c r="QU437" s="672"/>
      <c r="QV437" s="672"/>
      <c r="QW437" s="672"/>
      <c r="QX437" s="672"/>
      <c r="QY437" s="672"/>
      <c r="QZ437" s="672"/>
      <c r="RA437" s="672"/>
      <c r="RB437" s="672"/>
      <c r="RC437" s="672"/>
      <c r="RD437" s="672"/>
      <c r="RE437" s="672"/>
      <c r="RF437" s="672"/>
      <c r="RG437" s="672"/>
      <c r="RH437" s="672"/>
      <c r="RI437" s="672"/>
      <c r="RJ437" s="672"/>
      <c r="RK437" s="672"/>
      <c r="RL437" s="672"/>
      <c r="RM437" s="672"/>
      <c r="RN437" s="672"/>
      <c r="RO437" s="672"/>
      <c r="RP437" s="672"/>
      <c r="RQ437" s="672"/>
      <c r="RR437" s="672"/>
      <c r="RS437" s="672"/>
      <c r="RT437" s="672"/>
      <c r="RU437" s="672"/>
      <c r="RV437" s="672"/>
      <c r="RW437" s="672"/>
      <c r="RX437" s="672"/>
      <c r="RY437" s="672"/>
      <c r="RZ437" s="672"/>
      <c r="SA437" s="672"/>
      <c r="SB437" s="672"/>
      <c r="SC437" s="672"/>
      <c r="SD437" s="672"/>
      <c r="SE437" s="672"/>
      <c r="SF437" s="672"/>
      <c r="SG437" s="672"/>
      <c r="SH437" s="672"/>
      <c r="SI437" s="672"/>
      <c r="SJ437" s="672"/>
      <c r="SK437" s="672"/>
      <c r="SL437" s="672"/>
      <c r="SM437" s="672"/>
      <c r="SN437" s="672"/>
      <c r="SO437" s="672"/>
      <c r="SP437" s="672"/>
      <c r="SQ437" s="672"/>
      <c r="SR437" s="672"/>
      <c r="SS437" s="672"/>
      <c r="ST437" s="672"/>
      <c r="SU437" s="672"/>
      <c r="SV437" s="672"/>
      <c r="SW437" s="672"/>
      <c r="SX437" s="672"/>
      <c r="SY437" s="672"/>
      <c r="SZ437" s="672"/>
      <c r="TA437" s="672"/>
      <c r="TB437" s="672"/>
      <c r="TC437" s="672"/>
      <c r="TD437" s="672"/>
      <c r="TE437" s="672"/>
      <c r="TF437" s="672"/>
      <c r="TG437" s="672"/>
      <c r="TH437" s="672"/>
      <c r="TI437" s="672"/>
      <c r="TJ437" s="672"/>
      <c r="TK437" s="672"/>
      <c r="TL437" s="672"/>
      <c r="TM437" s="672"/>
      <c r="TN437" s="672"/>
      <c r="TO437" s="672"/>
      <c r="TP437" s="672"/>
      <c r="TQ437" s="672"/>
      <c r="TR437" s="672"/>
      <c r="TS437" s="672"/>
      <c r="TT437" s="672"/>
      <c r="TU437" s="672"/>
      <c r="TV437" s="672"/>
      <c r="TW437" s="672"/>
      <c r="TX437" s="672"/>
      <c r="TY437" s="672"/>
      <c r="TZ437" s="672"/>
      <c r="UA437" s="672"/>
      <c r="UB437" s="672"/>
      <c r="UC437" s="672"/>
      <c r="UD437" s="672"/>
      <c r="UE437" s="672"/>
      <c r="UF437" s="672"/>
      <c r="UG437" s="672"/>
      <c r="UH437" s="672"/>
      <c r="UI437" s="672"/>
      <c r="UJ437" s="672"/>
      <c r="UK437" s="672"/>
      <c r="UL437" s="672"/>
      <c r="UM437" s="672"/>
      <c r="UN437" s="672"/>
      <c r="UO437" s="672"/>
      <c r="UP437" s="672"/>
      <c r="UQ437" s="672"/>
      <c r="UR437" s="672"/>
      <c r="US437" s="672"/>
      <c r="UT437" s="672"/>
      <c r="UU437" s="672"/>
      <c r="UV437" s="672"/>
      <c r="UW437" s="672"/>
      <c r="UX437" s="672"/>
      <c r="UY437" s="672"/>
      <c r="UZ437" s="672"/>
      <c r="VA437" s="672"/>
      <c r="VB437" s="672"/>
      <c r="VC437" s="672"/>
      <c r="VD437" s="672"/>
      <c r="VE437" s="672"/>
      <c r="VF437" s="672"/>
      <c r="VG437" s="672"/>
      <c r="VH437" s="672"/>
      <c r="VI437" s="672"/>
      <c r="VJ437" s="672"/>
      <c r="VK437" s="672"/>
      <c r="VL437" s="672"/>
      <c r="VM437" s="672"/>
      <c r="VN437" s="672"/>
      <c r="VO437" s="672"/>
      <c r="VP437" s="672"/>
      <c r="VQ437" s="672"/>
      <c r="VR437" s="672"/>
      <c r="VS437" s="672"/>
      <c r="VT437" s="672"/>
      <c r="VU437" s="672"/>
      <c r="VV437" s="672"/>
      <c r="VW437" s="672"/>
      <c r="VX437" s="672"/>
      <c r="VY437" s="672"/>
      <c r="VZ437" s="672"/>
      <c r="WA437" s="672"/>
      <c r="WB437" s="672"/>
      <c r="WC437" s="672"/>
      <c r="WD437" s="672"/>
      <c r="WE437" s="672"/>
      <c r="WF437" s="672"/>
      <c r="WG437" s="672"/>
      <c r="WH437" s="672"/>
      <c r="WI437" s="672"/>
      <c r="WJ437" s="672"/>
      <c r="WK437" s="672"/>
      <c r="WL437" s="672"/>
      <c r="WM437" s="672"/>
      <c r="WN437" s="672"/>
      <c r="WO437" s="672"/>
      <c r="WP437" s="672"/>
      <c r="WQ437" s="672"/>
      <c r="WR437" s="672"/>
      <c r="WS437" s="672"/>
      <c r="WT437" s="672"/>
      <c r="WU437" s="672"/>
      <c r="WV437" s="672"/>
      <c r="WW437" s="672"/>
      <c r="WX437" s="672"/>
      <c r="WY437" s="672"/>
      <c r="WZ437" s="672"/>
      <c r="XA437" s="672"/>
      <c r="XB437" s="672"/>
      <c r="XC437" s="672"/>
      <c r="XD437" s="672"/>
      <c r="XE437" s="672"/>
      <c r="XF437" s="672"/>
      <c r="XG437" s="672"/>
      <c r="XH437" s="672"/>
      <c r="XI437" s="672"/>
      <c r="XJ437" s="672"/>
      <c r="XK437" s="672"/>
      <c r="XL437" s="672"/>
      <c r="XM437" s="672"/>
      <c r="XN437" s="672"/>
      <c r="XO437" s="672"/>
      <c r="XP437" s="672"/>
      <c r="XQ437" s="672"/>
      <c r="XR437" s="672"/>
      <c r="XS437" s="672"/>
      <c r="XT437" s="672"/>
      <c r="XU437" s="672"/>
      <c r="XV437" s="672"/>
      <c r="XW437" s="672"/>
      <c r="XX437" s="672"/>
      <c r="XY437" s="672"/>
      <c r="XZ437" s="672"/>
      <c r="YA437" s="672"/>
      <c r="YB437" s="672"/>
      <c r="YC437" s="672"/>
      <c r="YD437" s="672"/>
      <c r="YE437" s="672"/>
      <c r="YF437" s="672"/>
      <c r="YG437" s="672"/>
      <c r="YH437" s="672"/>
      <c r="YI437" s="672"/>
      <c r="YJ437" s="672"/>
      <c r="YK437" s="672"/>
      <c r="YL437" s="672"/>
      <c r="YM437" s="672"/>
      <c r="YN437" s="672"/>
      <c r="YO437" s="672"/>
      <c r="YP437" s="672"/>
      <c r="YQ437" s="672"/>
      <c r="YR437" s="672"/>
      <c r="YS437" s="672"/>
      <c r="YT437" s="672"/>
      <c r="YU437" s="672"/>
      <c r="YV437" s="672"/>
      <c r="YW437" s="672"/>
      <c r="YX437" s="672"/>
      <c r="YY437" s="672"/>
      <c r="YZ437" s="672"/>
      <c r="ZA437" s="672"/>
      <c r="ZB437" s="672"/>
      <c r="ZC437" s="672"/>
      <c r="ZD437" s="672"/>
      <c r="ZE437" s="672"/>
      <c r="ZF437" s="672"/>
      <c r="ZG437" s="672"/>
      <c r="ZH437" s="672"/>
      <c r="ZI437" s="672"/>
      <c r="ZJ437" s="672"/>
      <c r="ZK437" s="672"/>
      <c r="ZL437" s="672"/>
      <c r="ZM437" s="672"/>
      <c r="ZN437" s="672"/>
      <c r="ZO437" s="672"/>
      <c r="ZP437" s="672"/>
      <c r="ZQ437" s="672"/>
      <c r="ZR437" s="672"/>
      <c r="ZS437" s="672"/>
      <c r="ZT437" s="672"/>
      <c r="ZU437" s="672"/>
      <c r="ZV437" s="672"/>
      <c r="ZW437" s="672"/>
      <c r="ZX437" s="672"/>
      <c r="ZY437" s="672"/>
      <c r="ZZ437" s="672"/>
      <c r="AAA437" s="672"/>
      <c r="AAB437" s="672"/>
      <c r="AAC437" s="672"/>
      <c r="AAD437" s="672"/>
      <c r="AAE437" s="672"/>
      <c r="AAF437" s="672"/>
      <c r="AAG437" s="672"/>
      <c r="AAH437" s="672"/>
      <c r="AAI437" s="672"/>
      <c r="AAJ437" s="672"/>
      <c r="AAK437" s="672"/>
      <c r="AAL437" s="672"/>
      <c r="AAM437" s="672"/>
      <c r="AAN437" s="672"/>
      <c r="AAO437" s="672"/>
      <c r="AAP437" s="672"/>
      <c r="AAQ437" s="672"/>
      <c r="AAR437" s="672"/>
      <c r="AAS437" s="672"/>
      <c r="AAT437" s="672"/>
      <c r="AAU437" s="672"/>
      <c r="AAV437" s="672"/>
      <c r="AAW437" s="672"/>
      <c r="AAX437" s="672"/>
      <c r="AAY437" s="672"/>
      <c r="AAZ437" s="672"/>
      <c r="ABA437" s="672"/>
      <c r="ABB437" s="672"/>
      <c r="ABC437" s="672"/>
      <c r="ABD437" s="672"/>
      <c r="ABE437" s="672"/>
      <c r="ABF437" s="672"/>
      <c r="ABG437" s="672"/>
      <c r="ABH437" s="672"/>
      <c r="ABI437" s="672"/>
      <c r="ABJ437" s="672"/>
      <c r="ABK437" s="672"/>
      <c r="ABL437" s="672"/>
      <c r="ABM437" s="672"/>
      <c r="ABN437" s="672"/>
      <c r="ABO437" s="672"/>
      <c r="ABP437" s="672"/>
      <c r="ABQ437" s="672"/>
      <c r="ABR437" s="672"/>
      <c r="ABS437" s="672"/>
      <c r="ABT437" s="672"/>
      <c r="ABU437" s="672"/>
      <c r="ABV437" s="672"/>
      <c r="ABW437" s="672"/>
      <c r="ABX437" s="672"/>
      <c r="ABY437" s="672"/>
      <c r="ABZ437" s="672"/>
      <c r="ACA437" s="672"/>
      <c r="ACB437" s="672"/>
      <c r="ACC437" s="672"/>
      <c r="ACD437" s="672"/>
      <c r="ACE437" s="672"/>
      <c r="ACF437" s="672"/>
      <c r="ACG437" s="672"/>
      <c r="ACH437" s="672"/>
      <c r="ACI437" s="672"/>
      <c r="ACJ437" s="672"/>
      <c r="ACK437" s="672"/>
      <c r="ACL437" s="672"/>
      <c r="ACM437" s="672"/>
      <c r="ACN437" s="672"/>
      <c r="ACO437" s="672"/>
      <c r="ACP437" s="672"/>
      <c r="ACQ437" s="672"/>
      <c r="ACR437" s="672"/>
      <c r="ACS437" s="672"/>
      <c r="ACT437" s="672"/>
      <c r="ACU437" s="672"/>
      <c r="ACV437" s="672"/>
      <c r="ACW437" s="672"/>
      <c r="ACX437" s="672"/>
      <c r="ACY437" s="672"/>
      <c r="ACZ437" s="672"/>
      <c r="ADA437" s="672"/>
      <c r="ADB437" s="672"/>
      <c r="ADC437" s="672"/>
      <c r="ADD437" s="672"/>
      <c r="ADE437" s="672"/>
      <c r="ADF437" s="672"/>
      <c r="ADG437" s="672"/>
      <c r="ADH437" s="672"/>
      <c r="ADI437" s="672"/>
      <c r="ADJ437" s="672"/>
      <c r="ADK437" s="672"/>
      <c r="ADL437" s="672"/>
      <c r="ADM437" s="672"/>
      <c r="ADN437" s="672"/>
      <c r="ADO437" s="672"/>
      <c r="ADP437" s="672"/>
      <c r="ADQ437" s="672"/>
      <c r="ADR437" s="672"/>
      <c r="ADS437" s="672"/>
      <c r="ADT437" s="672"/>
      <c r="ADU437" s="672"/>
      <c r="ADV437" s="672"/>
      <c r="ADW437" s="672"/>
      <c r="ADX437" s="672"/>
      <c r="ADY437" s="672"/>
      <c r="ADZ437" s="672"/>
      <c r="AEA437" s="672"/>
      <c r="AEB437" s="672"/>
      <c r="AEC437" s="672"/>
      <c r="AED437" s="672"/>
      <c r="AEE437" s="672"/>
      <c r="AEF437" s="672"/>
      <c r="AEG437" s="672"/>
      <c r="AEH437" s="672"/>
      <c r="AEI437" s="672"/>
      <c r="AEJ437" s="672"/>
      <c r="AEK437" s="672"/>
      <c r="AEL437" s="672"/>
      <c r="AEM437" s="672"/>
      <c r="AEN437" s="672"/>
      <c r="AEO437" s="672"/>
      <c r="AEP437" s="672"/>
      <c r="AEQ437" s="672"/>
      <c r="AER437" s="672"/>
      <c r="AES437" s="672"/>
      <c r="AET437" s="672"/>
      <c r="AEU437" s="672"/>
      <c r="AEV437" s="672"/>
      <c r="AEW437" s="672"/>
      <c r="AEX437" s="672"/>
      <c r="AEY437" s="672"/>
      <c r="AEZ437" s="672"/>
      <c r="AFA437" s="672"/>
      <c r="AFB437" s="672"/>
      <c r="AFC437" s="672"/>
      <c r="AFD437" s="672"/>
      <c r="AFE437" s="672"/>
      <c r="AFF437" s="672"/>
      <c r="AFG437" s="672"/>
      <c r="AFH437" s="672"/>
      <c r="AFI437" s="672"/>
      <c r="AFJ437" s="672"/>
      <c r="AFK437" s="672"/>
      <c r="AFL437" s="672"/>
      <c r="AFM437" s="672"/>
      <c r="AFN437" s="672"/>
      <c r="AFO437" s="672"/>
      <c r="AFP437" s="672"/>
      <c r="AFQ437" s="672"/>
      <c r="AFR437" s="672"/>
      <c r="AFS437" s="672"/>
      <c r="AFT437" s="672"/>
      <c r="AFU437" s="672"/>
      <c r="AFV437" s="672"/>
      <c r="AFW437" s="672"/>
      <c r="AFX437" s="672"/>
      <c r="AFY437" s="672"/>
      <c r="AFZ437" s="672"/>
      <c r="AGA437" s="672"/>
      <c r="AGB437" s="672"/>
      <c r="AGC437" s="672"/>
      <c r="AGD437" s="672"/>
      <c r="AGE437" s="672"/>
      <c r="AGF437" s="672"/>
      <c r="AGG437" s="672"/>
      <c r="AGH437" s="672"/>
      <c r="AGI437" s="672"/>
      <c r="AGJ437" s="672"/>
      <c r="AGK437" s="672"/>
      <c r="AGL437" s="672"/>
      <c r="AGM437" s="672"/>
      <c r="AGN437" s="672"/>
      <c r="AGO437" s="672"/>
      <c r="AGP437" s="672"/>
      <c r="AGQ437" s="672"/>
      <c r="AGR437" s="672"/>
      <c r="AGS437" s="672"/>
      <c r="AGT437" s="672"/>
      <c r="AGU437" s="672"/>
      <c r="AGV437" s="672"/>
      <c r="AGW437" s="672"/>
      <c r="AGX437" s="672"/>
      <c r="AGY437" s="672"/>
      <c r="AGZ437" s="672"/>
      <c r="AHA437" s="672"/>
      <c r="AHB437" s="672"/>
      <c r="AHC437" s="672"/>
      <c r="AHD437" s="672"/>
      <c r="AHE437" s="672"/>
      <c r="AHF437" s="672"/>
      <c r="AHG437" s="672"/>
      <c r="AHH437" s="672"/>
      <c r="AHI437" s="672"/>
      <c r="AHJ437" s="672"/>
      <c r="AHK437" s="672"/>
      <c r="AHL437" s="672"/>
      <c r="AHM437" s="672"/>
      <c r="AHN437" s="672"/>
      <c r="AHO437" s="672"/>
      <c r="AHP437" s="672"/>
      <c r="AHQ437" s="672"/>
      <c r="AHR437" s="672"/>
      <c r="AHS437" s="672"/>
      <c r="AHT437" s="672"/>
      <c r="AHU437" s="672"/>
      <c r="AHV437" s="672"/>
      <c r="AHW437" s="672"/>
      <c r="AHX437" s="672"/>
      <c r="AHY437" s="672"/>
      <c r="AHZ437" s="672"/>
      <c r="AIA437" s="672"/>
      <c r="AIB437" s="672"/>
      <c r="AIC437" s="672"/>
      <c r="AID437" s="672"/>
      <c r="AIE437" s="672"/>
      <c r="AIF437" s="672"/>
      <c r="AIG437" s="672"/>
      <c r="AIH437" s="672"/>
      <c r="AII437" s="672"/>
      <c r="AIJ437" s="672"/>
      <c r="AIK437" s="672"/>
      <c r="AIL437" s="672"/>
      <c r="AIM437" s="672"/>
      <c r="AIN437" s="672"/>
      <c r="AIO437" s="672"/>
      <c r="AIP437" s="672"/>
      <c r="AIQ437" s="672"/>
      <c r="AIR437" s="672"/>
      <c r="AIS437" s="672"/>
      <c r="AIT437" s="672"/>
      <c r="AIU437" s="672"/>
      <c r="AIV437" s="672"/>
      <c r="AIW437" s="672"/>
      <c r="AIX437" s="672"/>
      <c r="AIY437" s="672"/>
      <c r="AIZ437" s="672"/>
      <c r="AJA437" s="672"/>
      <c r="AJB437" s="672"/>
      <c r="AJC437" s="672"/>
      <c r="AJD437" s="672"/>
      <c r="AJE437" s="672"/>
      <c r="AJF437" s="672"/>
      <c r="AJG437" s="672"/>
      <c r="AJH437" s="672"/>
      <c r="AJI437" s="672"/>
      <c r="AJJ437" s="672"/>
      <c r="AJK437" s="672"/>
      <c r="AJL437" s="672"/>
      <c r="AJM437" s="672"/>
      <c r="AJN437" s="672"/>
      <c r="AJO437" s="672"/>
      <c r="AJP437" s="672"/>
      <c r="AJQ437" s="672"/>
      <c r="AJR437" s="672"/>
      <c r="AJS437" s="672"/>
      <c r="AJT437" s="672"/>
      <c r="AJU437" s="672"/>
      <c r="AJV437" s="672"/>
      <c r="AJW437" s="672"/>
      <c r="AJX437" s="672"/>
      <c r="AJY437" s="672"/>
      <c r="AJZ437" s="672"/>
      <c r="AKA437" s="672"/>
      <c r="AKB437" s="672"/>
      <c r="AKC437" s="672"/>
      <c r="AKD437" s="672"/>
      <c r="AKE437" s="672"/>
      <c r="AKF437" s="672"/>
      <c r="AKG437" s="672"/>
      <c r="AKH437" s="672"/>
      <c r="AKI437" s="672"/>
      <c r="AKJ437" s="672"/>
      <c r="AKK437" s="672"/>
      <c r="AKL437" s="672"/>
      <c r="AKM437" s="672"/>
      <c r="AKN437" s="672"/>
      <c r="AKO437" s="672"/>
      <c r="AKP437" s="672"/>
      <c r="AKQ437" s="672"/>
      <c r="AKR437" s="672"/>
      <c r="AKS437" s="672"/>
      <c r="AKT437" s="672"/>
      <c r="AKU437" s="672"/>
      <c r="AKV437" s="672"/>
      <c r="AKW437" s="672"/>
      <c r="AKX437" s="672"/>
      <c r="AKY437" s="672"/>
      <c r="AKZ437" s="672"/>
      <c r="ALA437" s="672"/>
      <c r="ALB437" s="672"/>
      <c r="ALC437" s="672"/>
      <c r="ALD437" s="672"/>
      <c r="ALE437" s="672"/>
      <c r="ALF437" s="672"/>
      <c r="ALG437" s="672"/>
      <c r="ALH437" s="672"/>
      <c r="ALI437" s="672"/>
      <c r="ALJ437" s="672"/>
      <c r="ALK437" s="672"/>
      <c r="ALL437" s="672"/>
      <c r="ALM437" s="672"/>
      <c r="ALN437" s="672"/>
      <c r="ALO437" s="672"/>
      <c r="ALP437" s="672"/>
      <c r="ALQ437" s="672"/>
      <c r="ALR437" s="672"/>
      <c r="ALS437" s="672"/>
      <c r="ALT437" s="672"/>
      <c r="ALU437" s="672"/>
      <c r="ALV437" s="672"/>
      <c r="ALW437" s="672"/>
      <c r="ALX437" s="672"/>
      <c r="ALY437" s="672"/>
      <c r="ALZ437" s="672"/>
      <c r="AMA437" s="672"/>
      <c r="AMB437" s="672"/>
      <c r="AMC437" s="672"/>
      <c r="AMD437" s="672"/>
      <c r="AME437" s="672"/>
      <c r="AMF437" s="672"/>
      <c r="AMG437" s="672"/>
      <c r="AMH437" s="672"/>
      <c r="AMI437" s="672"/>
      <c r="AMJ437" s="672"/>
      <c r="AMK437" s="672"/>
      <c r="AML437" s="672"/>
      <c r="AMM437" s="672"/>
      <c r="AMN437" s="672"/>
      <c r="AMO437" s="672"/>
      <c r="AMP437" s="672"/>
      <c r="AMQ437" s="672"/>
      <c r="AMR437" s="672"/>
      <c r="AMS437" s="672"/>
      <c r="AMT437" s="672"/>
      <c r="AMU437" s="672"/>
      <c r="AMV437" s="672"/>
      <c r="AMW437" s="672"/>
      <c r="AMX437" s="672"/>
      <c r="AMY437" s="672"/>
      <c r="AMZ437" s="672"/>
      <c r="ANA437" s="672"/>
      <c r="ANB437" s="672"/>
      <c r="ANC437" s="672"/>
      <c r="AND437" s="672"/>
      <c r="ANE437" s="672"/>
      <c r="ANF437" s="672"/>
      <c r="ANG437" s="672"/>
      <c r="ANH437" s="672"/>
      <c r="ANI437" s="672"/>
      <c r="ANJ437" s="672"/>
      <c r="ANK437" s="672"/>
      <c r="ANL437" s="672"/>
      <c r="ANM437" s="672"/>
      <c r="ANN437" s="672"/>
      <c r="ANO437" s="672"/>
      <c r="ANP437" s="672"/>
      <c r="ANQ437" s="672"/>
      <c r="ANR437" s="672"/>
      <c r="ANS437" s="672"/>
      <c r="ANT437" s="672"/>
      <c r="ANU437" s="672"/>
      <c r="ANV437" s="672"/>
      <c r="ANW437" s="672"/>
      <c r="ANX437" s="672"/>
      <c r="ANY437" s="672"/>
      <c r="ANZ437" s="672"/>
      <c r="AOA437" s="672"/>
      <c r="AOB437" s="672"/>
      <c r="AOC437" s="672"/>
      <c r="AOD437" s="672"/>
      <c r="AOE437" s="672"/>
      <c r="AOF437" s="672"/>
      <c r="AOG437" s="672"/>
      <c r="AOH437" s="672"/>
      <c r="AOI437" s="672"/>
      <c r="AOJ437" s="672"/>
      <c r="AOK437" s="672"/>
      <c r="AOL437" s="672"/>
      <c r="AOM437" s="672"/>
      <c r="AON437" s="672"/>
      <c r="AOO437" s="672"/>
      <c r="AOP437" s="672"/>
      <c r="AOQ437" s="672"/>
      <c r="AOR437" s="672"/>
      <c r="AOS437" s="672"/>
      <c r="AOT437" s="672"/>
      <c r="AOU437" s="672"/>
      <c r="AOV437" s="672"/>
      <c r="AOW437" s="672"/>
      <c r="AOX437" s="672"/>
      <c r="AOY437" s="672"/>
      <c r="AOZ437" s="672"/>
      <c r="APA437" s="672"/>
      <c r="APB437" s="672"/>
      <c r="APC437" s="672"/>
      <c r="APD437" s="672"/>
      <c r="APE437" s="672"/>
      <c r="APF437" s="672"/>
      <c r="APG437" s="672"/>
      <c r="APH437" s="672"/>
      <c r="API437" s="672"/>
      <c r="APJ437" s="672"/>
      <c r="APK437" s="672"/>
      <c r="APL437" s="672"/>
      <c r="APM437" s="672"/>
      <c r="APN437" s="672"/>
      <c r="APO437" s="672"/>
      <c r="APP437" s="672"/>
      <c r="APQ437" s="672"/>
      <c r="APR437" s="672"/>
      <c r="APS437" s="672"/>
      <c r="APT437" s="672"/>
      <c r="APU437" s="672"/>
      <c r="APV437" s="672"/>
      <c r="APW437" s="672"/>
      <c r="APX437" s="672"/>
      <c r="APY437" s="672"/>
      <c r="APZ437" s="672"/>
      <c r="AQA437" s="672"/>
      <c r="AQB437" s="672"/>
      <c r="AQC437" s="672"/>
      <c r="AQD437" s="672"/>
      <c r="AQE437" s="672"/>
      <c r="AQF437" s="672"/>
      <c r="AQG437" s="672"/>
      <c r="AQH437" s="672"/>
      <c r="AQI437" s="672"/>
      <c r="AQJ437" s="672"/>
      <c r="AQK437" s="672"/>
      <c r="AQL437" s="672"/>
      <c r="AQM437" s="672"/>
      <c r="AQN437" s="672"/>
      <c r="AQO437" s="672"/>
      <c r="AQP437" s="672"/>
      <c r="AQQ437" s="672"/>
      <c r="AQR437" s="672"/>
      <c r="AQS437" s="672"/>
      <c r="AQT437" s="672"/>
      <c r="AQU437" s="672"/>
      <c r="AQV437" s="672"/>
      <c r="AQW437" s="672"/>
      <c r="AQX437" s="672"/>
      <c r="AQY437" s="672"/>
      <c r="AQZ437" s="672"/>
      <c r="ARA437" s="672"/>
      <c r="ARB437" s="672"/>
      <c r="ARC437" s="672"/>
      <c r="ARD437" s="672"/>
      <c r="ARE437" s="672"/>
      <c r="ARF437" s="672"/>
      <c r="ARG437" s="672"/>
      <c r="ARH437" s="672"/>
      <c r="ARI437" s="672"/>
      <c r="ARJ437" s="672"/>
      <c r="ARK437" s="672"/>
      <c r="ARL437" s="672"/>
      <c r="ARM437" s="672"/>
      <c r="ARN437" s="672"/>
      <c r="ARO437" s="672"/>
      <c r="ARP437" s="672"/>
      <c r="ARQ437" s="672"/>
      <c r="ARR437" s="672"/>
      <c r="ARS437" s="672"/>
      <c r="ART437" s="672"/>
      <c r="ARU437" s="672"/>
      <c r="ARV437" s="672"/>
      <c r="ARW437" s="672"/>
      <c r="ARX437" s="672"/>
      <c r="ARY437" s="672"/>
      <c r="ARZ437" s="672"/>
      <c r="ASA437" s="672"/>
      <c r="ASB437" s="672"/>
      <c r="ASC437" s="672"/>
      <c r="ASD437" s="672"/>
      <c r="ASE437" s="672"/>
      <c r="ASF437" s="672"/>
      <c r="ASG437" s="672"/>
      <c r="ASH437" s="672"/>
      <c r="ASI437" s="672"/>
      <c r="ASJ437" s="672"/>
      <c r="ASK437" s="672"/>
      <c r="ASL437" s="672"/>
      <c r="ASM437" s="672"/>
      <c r="ASN437" s="672"/>
      <c r="ASO437" s="672"/>
      <c r="ASP437" s="672"/>
      <c r="ASQ437" s="672"/>
      <c r="ASR437" s="672"/>
      <c r="ASS437" s="672"/>
      <c r="AST437" s="672"/>
      <c r="ASU437" s="672"/>
      <c r="ASV437" s="672"/>
      <c r="ASW437" s="672"/>
      <c r="ASX437" s="672"/>
      <c r="ASY437" s="672"/>
      <c r="ASZ437" s="672"/>
      <c r="ATA437" s="672"/>
      <c r="ATB437" s="672"/>
      <c r="ATC437" s="672"/>
      <c r="ATD437" s="672"/>
      <c r="ATE437" s="672"/>
      <c r="ATF437" s="672"/>
      <c r="ATG437" s="672"/>
      <c r="ATH437" s="672"/>
      <c r="ATI437" s="672"/>
      <c r="ATJ437" s="672"/>
      <c r="ATK437" s="672"/>
      <c r="ATL437" s="672"/>
      <c r="ATM437" s="672"/>
      <c r="ATN437" s="672"/>
      <c r="ATO437" s="672"/>
      <c r="ATP437" s="672"/>
      <c r="ATQ437" s="672"/>
      <c r="ATR437" s="672"/>
      <c r="ATS437" s="672"/>
      <c r="ATT437" s="672"/>
      <c r="ATU437" s="672"/>
      <c r="ATV437" s="672"/>
      <c r="ATW437" s="672"/>
      <c r="ATX437" s="672"/>
      <c r="ATY437" s="672"/>
      <c r="ATZ437" s="672"/>
      <c r="AUA437" s="672"/>
      <c r="AUB437" s="672"/>
      <c r="AUC437" s="672"/>
      <c r="AUD437" s="672"/>
      <c r="AUE437" s="672"/>
      <c r="AUF437" s="672"/>
      <c r="AUG437" s="672"/>
      <c r="AUH437" s="672"/>
      <c r="AUI437" s="672"/>
      <c r="AUJ437" s="672"/>
      <c r="AUK437" s="672"/>
      <c r="AUL437" s="672"/>
      <c r="AUM437" s="672"/>
      <c r="AUN437" s="672"/>
      <c r="AUO437" s="672"/>
      <c r="AUP437" s="672"/>
      <c r="AUQ437" s="672"/>
      <c r="AUR437" s="672"/>
      <c r="AUS437" s="672"/>
      <c r="AUT437" s="672"/>
      <c r="AUU437" s="672"/>
      <c r="AUV437" s="672"/>
      <c r="AUW437" s="672"/>
      <c r="AUX437" s="672"/>
      <c r="AUY437" s="672"/>
      <c r="AUZ437" s="672"/>
      <c r="AVA437" s="672"/>
      <c r="AVB437" s="672"/>
      <c r="AVC437" s="672"/>
      <c r="AVD437" s="672"/>
      <c r="AVE437" s="672"/>
      <c r="AVF437" s="672"/>
      <c r="AVG437" s="672"/>
      <c r="AVH437" s="672"/>
      <c r="AVI437" s="672"/>
      <c r="AVJ437" s="672"/>
      <c r="AVK437" s="672"/>
      <c r="AVL437" s="672"/>
      <c r="AVM437" s="672"/>
      <c r="AVN437" s="672"/>
      <c r="AVO437" s="672"/>
      <c r="AVP437" s="672"/>
      <c r="AVQ437" s="672"/>
      <c r="AVR437" s="672"/>
      <c r="AVS437" s="672"/>
      <c r="AVT437" s="672"/>
      <c r="AVU437" s="672"/>
      <c r="AVV437" s="672"/>
      <c r="AVW437" s="672"/>
      <c r="AVX437" s="672"/>
      <c r="AVY437" s="672"/>
      <c r="AVZ437" s="672"/>
      <c r="AWA437" s="672"/>
      <c r="AWB437" s="672"/>
      <c r="AWC437" s="672"/>
      <c r="AWD437" s="672"/>
      <c r="AWE437" s="672"/>
      <c r="AWF437" s="672"/>
      <c r="AWG437" s="672"/>
      <c r="AWH437" s="672"/>
      <c r="AWI437" s="672"/>
      <c r="AWJ437" s="672"/>
      <c r="AWK437" s="672"/>
      <c r="AWL437" s="672"/>
      <c r="AWM437" s="672"/>
      <c r="AWN437" s="672"/>
      <c r="AWO437" s="672"/>
      <c r="AWP437" s="672"/>
      <c r="AWQ437" s="672"/>
      <c r="AWR437" s="672"/>
      <c r="AWS437" s="672"/>
      <c r="AWT437" s="672"/>
      <c r="AWU437" s="672"/>
      <c r="AWV437" s="672"/>
      <c r="AWW437" s="672"/>
      <c r="AWX437" s="672"/>
      <c r="AWY437" s="672"/>
      <c r="AWZ437" s="672"/>
      <c r="AXA437" s="672"/>
      <c r="AXB437" s="672"/>
      <c r="AXC437" s="672"/>
      <c r="AXD437" s="672"/>
      <c r="AXE437" s="672"/>
      <c r="AXF437" s="672"/>
      <c r="AXG437" s="672"/>
      <c r="AXH437" s="672"/>
      <c r="AXI437" s="672"/>
      <c r="AXJ437" s="672"/>
      <c r="AXK437" s="672"/>
      <c r="AXL437" s="672"/>
      <c r="AXM437" s="672"/>
      <c r="AXN437" s="672"/>
      <c r="AXO437" s="672"/>
      <c r="AXP437" s="672"/>
      <c r="AXQ437" s="672"/>
      <c r="AXR437" s="672"/>
      <c r="AXS437" s="672"/>
      <c r="AXT437" s="672"/>
      <c r="AXU437" s="672"/>
      <c r="AXV437" s="672"/>
      <c r="AXW437" s="672"/>
      <c r="AXX437" s="672"/>
      <c r="AXY437" s="672"/>
      <c r="AXZ437" s="672"/>
      <c r="AYA437" s="672"/>
      <c r="AYB437" s="672"/>
      <c r="AYC437" s="672"/>
      <c r="AYD437" s="672"/>
      <c r="AYE437" s="672"/>
      <c r="AYF437" s="672"/>
      <c r="AYG437" s="672"/>
      <c r="AYH437" s="672"/>
      <c r="AYI437" s="672"/>
      <c r="AYJ437" s="672"/>
      <c r="AYK437" s="672"/>
      <c r="AYL437" s="672"/>
      <c r="AYM437" s="672"/>
      <c r="AYN437" s="672"/>
      <c r="AYO437" s="672"/>
      <c r="AYP437" s="672"/>
      <c r="AYQ437" s="672"/>
      <c r="AYR437" s="672"/>
      <c r="AYS437" s="672"/>
      <c r="AYT437" s="672"/>
      <c r="AYU437" s="672"/>
      <c r="AYV437" s="672"/>
      <c r="AYW437" s="672"/>
      <c r="AYX437" s="672"/>
      <c r="AYY437" s="672"/>
      <c r="AYZ437" s="672"/>
      <c r="AZA437" s="672"/>
      <c r="AZB437" s="672"/>
      <c r="AZC437" s="672"/>
      <c r="AZD437" s="672"/>
      <c r="AZE437" s="672"/>
      <c r="AZF437" s="672"/>
      <c r="AZG437" s="672"/>
      <c r="AZH437" s="672"/>
      <c r="AZI437" s="672"/>
      <c r="AZJ437" s="672"/>
      <c r="AZK437" s="672"/>
      <c r="AZL437" s="672"/>
      <c r="AZM437" s="672"/>
      <c r="AZN437" s="672"/>
      <c r="AZO437" s="672"/>
      <c r="AZP437" s="672"/>
      <c r="AZQ437" s="672"/>
      <c r="AZR437" s="672"/>
      <c r="AZS437" s="672"/>
      <c r="AZT437" s="672"/>
      <c r="AZU437" s="672"/>
      <c r="AZV437" s="672"/>
      <c r="AZW437" s="672"/>
      <c r="AZX437" s="672"/>
      <c r="AZY437" s="672"/>
      <c r="AZZ437" s="672"/>
      <c r="BAA437" s="672"/>
      <c r="BAB437" s="672"/>
      <c r="BAC437" s="672"/>
      <c r="BAD437" s="672"/>
      <c r="BAE437" s="672"/>
      <c r="BAF437" s="672"/>
      <c r="BAG437" s="672"/>
      <c r="BAH437" s="672"/>
      <c r="BAI437" s="672"/>
      <c r="BAJ437" s="672"/>
      <c r="BAK437" s="672"/>
      <c r="BAL437" s="672"/>
      <c r="BAM437" s="672"/>
      <c r="BAN437" s="672"/>
      <c r="BAO437" s="672"/>
      <c r="BAP437" s="672"/>
      <c r="BAQ437" s="672"/>
      <c r="BAR437" s="672"/>
      <c r="BAS437" s="672"/>
      <c r="BAT437" s="672"/>
      <c r="BAU437" s="672"/>
      <c r="BAV437" s="672"/>
      <c r="BAW437" s="672"/>
      <c r="BAX437" s="672"/>
      <c r="BAY437" s="672"/>
      <c r="BAZ437" s="672"/>
      <c r="BBA437" s="672"/>
      <c r="BBB437" s="672"/>
      <c r="BBC437" s="672"/>
      <c r="BBD437" s="672"/>
      <c r="BBE437" s="672"/>
      <c r="BBF437" s="672"/>
      <c r="BBG437" s="672"/>
      <c r="BBH437" s="672"/>
      <c r="BBI437" s="672"/>
      <c r="BBJ437" s="672"/>
      <c r="BBK437" s="672"/>
      <c r="BBL437" s="672"/>
      <c r="BBM437" s="672"/>
      <c r="BBN437" s="672"/>
      <c r="BBO437" s="672"/>
      <c r="BBP437" s="672"/>
      <c r="BBQ437" s="672"/>
      <c r="BBR437" s="672"/>
      <c r="BBS437" s="672"/>
      <c r="BBT437" s="672"/>
      <c r="BBU437" s="672"/>
      <c r="BBV437" s="672"/>
      <c r="BBW437" s="672"/>
      <c r="BBX437" s="672"/>
      <c r="BBY437" s="672"/>
      <c r="BBZ437" s="672"/>
      <c r="BCA437" s="672"/>
      <c r="BCB437" s="672"/>
      <c r="BCC437" s="672"/>
      <c r="BCD437" s="672"/>
      <c r="BCE437" s="672"/>
      <c r="BCF437" s="672"/>
      <c r="BCG437" s="672"/>
      <c r="BCH437" s="672"/>
      <c r="BCI437" s="672"/>
      <c r="BCJ437" s="672"/>
      <c r="BCK437" s="672"/>
      <c r="BCL437" s="672"/>
      <c r="BCM437" s="672"/>
      <c r="BCN437" s="672"/>
      <c r="BCO437" s="672"/>
      <c r="BCP437" s="672"/>
      <c r="BCQ437" s="672"/>
      <c r="BCR437" s="672"/>
      <c r="BCS437" s="672"/>
      <c r="BCT437" s="672"/>
      <c r="BCU437" s="672"/>
      <c r="BCV437" s="672"/>
      <c r="BCW437" s="672"/>
      <c r="BCX437" s="672"/>
      <c r="BCY437" s="672"/>
      <c r="BCZ437" s="672"/>
      <c r="BDA437" s="672"/>
      <c r="BDB437" s="672"/>
      <c r="BDC437" s="672"/>
      <c r="BDD437" s="672"/>
      <c r="BDE437" s="672"/>
      <c r="BDF437" s="672"/>
      <c r="BDG437" s="672"/>
      <c r="BDH437" s="672"/>
      <c r="BDI437" s="672"/>
      <c r="BDJ437" s="672"/>
      <c r="BDK437" s="672"/>
      <c r="BDL437" s="672"/>
      <c r="BDM437" s="672"/>
      <c r="BDN437" s="672"/>
      <c r="BDO437" s="672"/>
      <c r="BDP437" s="672"/>
      <c r="BDQ437" s="672"/>
      <c r="BDR437" s="672"/>
      <c r="BDS437" s="672"/>
      <c r="BDT437" s="672"/>
      <c r="BDU437" s="672"/>
      <c r="BDV437" s="672"/>
      <c r="BDW437" s="672"/>
      <c r="BDX437" s="672"/>
      <c r="BDY437" s="672"/>
      <c r="BDZ437" s="672"/>
      <c r="BEA437" s="672"/>
      <c r="BEB437" s="672"/>
      <c r="BEC437" s="672"/>
      <c r="BED437" s="672"/>
      <c r="BEE437" s="672"/>
      <c r="BEF437" s="672"/>
      <c r="BEG437" s="672"/>
      <c r="BEH437" s="672"/>
      <c r="BEI437" s="672"/>
      <c r="BEJ437" s="672"/>
      <c r="BEK437" s="672"/>
      <c r="BEL437" s="672"/>
      <c r="BEM437" s="672"/>
      <c r="BEN437" s="672"/>
      <c r="BEO437" s="672"/>
      <c r="BEP437" s="672"/>
      <c r="BEQ437" s="672"/>
      <c r="BER437" s="672"/>
      <c r="BES437" s="672"/>
      <c r="BET437" s="672"/>
      <c r="BEU437" s="672"/>
      <c r="BEV437" s="672"/>
      <c r="BEW437" s="672"/>
      <c r="BEX437" s="672"/>
      <c r="BEY437" s="672"/>
      <c r="BEZ437" s="672"/>
      <c r="BFA437" s="672"/>
      <c r="BFB437" s="672"/>
      <c r="BFC437" s="672"/>
      <c r="BFD437" s="672"/>
      <c r="BFE437" s="672"/>
      <c r="BFF437" s="672"/>
      <c r="BFG437" s="672"/>
      <c r="BFH437" s="672"/>
      <c r="BFI437" s="672"/>
      <c r="BFJ437" s="672"/>
      <c r="BFK437" s="672"/>
      <c r="BFL437" s="672"/>
      <c r="BFM437" s="672"/>
      <c r="BFN437" s="672"/>
      <c r="BFO437" s="672"/>
      <c r="BFP437" s="672"/>
      <c r="BFQ437" s="672"/>
      <c r="BFR437" s="672"/>
      <c r="BFS437" s="672"/>
      <c r="BFT437" s="672"/>
      <c r="BFU437" s="672"/>
      <c r="BFV437" s="672"/>
      <c r="BFW437" s="672"/>
      <c r="BFX437" s="672"/>
      <c r="BFY437" s="672"/>
      <c r="BFZ437" s="672"/>
      <c r="BGA437" s="672"/>
      <c r="BGB437" s="672"/>
      <c r="BGC437" s="672"/>
      <c r="BGD437" s="672"/>
      <c r="BGE437" s="672"/>
      <c r="BGF437" s="672"/>
      <c r="BGG437" s="672"/>
      <c r="BGH437" s="672"/>
      <c r="BGI437" s="672"/>
      <c r="BGJ437" s="672"/>
      <c r="BGK437" s="672"/>
      <c r="BGL437" s="672"/>
      <c r="BGM437" s="672"/>
      <c r="BGN437" s="672"/>
      <c r="BGO437" s="672"/>
      <c r="BGP437" s="672"/>
      <c r="BGQ437" s="672"/>
      <c r="BGR437" s="672"/>
      <c r="BGS437" s="672"/>
      <c r="BGT437" s="672"/>
      <c r="BGU437" s="672"/>
      <c r="BGV437" s="672"/>
      <c r="BGW437" s="672"/>
      <c r="BGX437" s="672"/>
      <c r="BGY437" s="672"/>
      <c r="BGZ437" s="672"/>
      <c r="BHA437" s="672"/>
      <c r="BHB437" s="672"/>
      <c r="BHC437" s="672"/>
      <c r="BHD437" s="672"/>
      <c r="BHE437" s="672"/>
      <c r="BHF437" s="672"/>
      <c r="BHG437" s="672"/>
      <c r="BHH437" s="672"/>
      <c r="BHI437" s="672"/>
      <c r="BHJ437" s="672"/>
      <c r="BHK437" s="672"/>
      <c r="BHL437" s="672"/>
      <c r="BHM437" s="672"/>
      <c r="BHN437" s="672"/>
      <c r="BHO437" s="672"/>
      <c r="BHP437" s="672"/>
      <c r="BHQ437" s="672"/>
      <c r="BHR437" s="672"/>
      <c r="BHS437" s="672"/>
      <c r="BHT437" s="672"/>
      <c r="BHU437" s="672"/>
      <c r="BHV437" s="672"/>
      <c r="BHW437" s="672"/>
      <c r="BHX437" s="672"/>
      <c r="BHY437" s="672"/>
      <c r="BHZ437" s="672"/>
      <c r="BIA437" s="672"/>
      <c r="BIB437" s="672"/>
      <c r="BIC437" s="672"/>
      <c r="BID437" s="672"/>
      <c r="BIE437" s="672"/>
      <c r="BIF437" s="672"/>
      <c r="BIG437" s="672"/>
      <c r="BIH437" s="672"/>
      <c r="BII437" s="672"/>
      <c r="BIJ437" s="672"/>
      <c r="BIK437" s="672"/>
      <c r="BIL437" s="672"/>
      <c r="BIM437" s="672"/>
      <c r="BIN437" s="672"/>
      <c r="BIO437" s="672"/>
      <c r="BIP437" s="672"/>
      <c r="BIQ437" s="672"/>
      <c r="BIR437" s="672"/>
      <c r="BIS437" s="672"/>
      <c r="BIT437" s="672"/>
      <c r="BIU437" s="672"/>
      <c r="BIV437" s="672"/>
      <c r="BIW437" s="672"/>
      <c r="BIX437" s="672"/>
      <c r="BIY437" s="672"/>
      <c r="BIZ437" s="672"/>
      <c r="BJA437" s="672"/>
      <c r="BJB437" s="672"/>
      <c r="BJC437" s="672"/>
      <c r="BJD437" s="672"/>
      <c r="BJE437" s="672"/>
      <c r="BJF437" s="672"/>
      <c r="BJG437" s="672"/>
      <c r="BJH437" s="672"/>
      <c r="BJI437" s="672"/>
      <c r="BJJ437" s="672"/>
      <c r="BJK437" s="672"/>
      <c r="BJL437" s="672"/>
      <c r="BJM437" s="672"/>
      <c r="BJN437" s="672"/>
      <c r="BJO437" s="672"/>
      <c r="BJP437" s="672"/>
      <c r="BJQ437" s="672"/>
      <c r="BJR437" s="672"/>
      <c r="BJS437" s="672"/>
      <c r="BJT437" s="672"/>
      <c r="BJU437" s="672"/>
      <c r="BJV437" s="672"/>
      <c r="BJW437" s="672"/>
      <c r="BJX437" s="672"/>
      <c r="BJY437" s="672"/>
      <c r="BJZ437" s="672"/>
      <c r="BKA437" s="672"/>
      <c r="BKB437" s="672"/>
      <c r="BKC437" s="672"/>
      <c r="BKD437" s="672"/>
      <c r="BKE437" s="672"/>
      <c r="BKF437" s="672"/>
      <c r="BKG437" s="672"/>
      <c r="BKH437" s="672"/>
      <c r="BKI437" s="672"/>
      <c r="BKJ437" s="672"/>
      <c r="BKK437" s="672"/>
      <c r="BKL437" s="672"/>
      <c r="BKM437" s="672"/>
      <c r="BKN437" s="672"/>
      <c r="BKO437" s="672"/>
      <c r="BKP437" s="672"/>
      <c r="BKQ437" s="672"/>
      <c r="BKR437" s="672"/>
      <c r="BKS437" s="672"/>
      <c r="BKT437" s="672"/>
      <c r="BKU437" s="672"/>
      <c r="BKV437" s="672"/>
      <c r="BKW437" s="672"/>
      <c r="BKX437" s="672"/>
      <c r="BKY437" s="672"/>
      <c r="BKZ437" s="672"/>
      <c r="BLA437" s="672"/>
      <c r="BLB437" s="672"/>
      <c r="BLC437" s="672"/>
      <c r="BLD437" s="672"/>
      <c r="BLE437" s="672"/>
      <c r="BLF437" s="672"/>
      <c r="BLG437" s="672"/>
      <c r="BLH437" s="672"/>
      <c r="BLI437" s="672"/>
      <c r="BLJ437" s="672"/>
      <c r="BLK437" s="672"/>
      <c r="BLL437" s="672"/>
      <c r="BLM437" s="672"/>
      <c r="BLN437" s="672"/>
      <c r="BLO437" s="672"/>
      <c r="BLP437" s="672"/>
      <c r="BLQ437" s="672"/>
      <c r="BLR437" s="672"/>
      <c r="BLS437" s="672"/>
      <c r="BLT437" s="672"/>
      <c r="BLU437" s="672"/>
      <c r="BLV437" s="672"/>
      <c r="BLW437" s="672"/>
      <c r="BLX437" s="672"/>
      <c r="BLY437" s="672"/>
      <c r="BLZ437" s="672"/>
      <c r="BMA437" s="672"/>
      <c r="BMB437" s="672"/>
      <c r="BMC437" s="672"/>
      <c r="BMD437" s="672"/>
      <c r="BME437" s="672"/>
      <c r="BMF437" s="672"/>
      <c r="BMG437" s="672"/>
      <c r="BMH437" s="672"/>
      <c r="BMI437" s="672"/>
      <c r="BMJ437" s="672"/>
      <c r="BMK437" s="672"/>
      <c r="BML437" s="672"/>
      <c r="BMM437" s="672"/>
      <c r="BMN437" s="672"/>
      <c r="BMO437" s="672"/>
      <c r="BMP437" s="672"/>
      <c r="BMQ437" s="672"/>
      <c r="BMR437" s="672"/>
      <c r="BMS437" s="672"/>
      <c r="BMT437" s="672"/>
      <c r="BMU437" s="672"/>
      <c r="BMV437" s="672"/>
      <c r="BMW437" s="672"/>
      <c r="BMX437" s="672"/>
      <c r="BMY437" s="672"/>
      <c r="BMZ437" s="672"/>
      <c r="BNA437" s="672"/>
      <c r="BNB437" s="672"/>
      <c r="BNC437" s="672"/>
      <c r="BND437" s="672"/>
      <c r="BNE437" s="672"/>
      <c r="BNF437" s="672"/>
      <c r="BNG437" s="672"/>
      <c r="BNH437" s="672"/>
      <c r="BNI437" s="672"/>
      <c r="BNJ437" s="672"/>
      <c r="BNK437" s="672"/>
      <c r="BNL437" s="672"/>
      <c r="BNM437" s="672"/>
      <c r="BNN437" s="672"/>
      <c r="BNO437" s="672"/>
      <c r="BNP437" s="672"/>
      <c r="BNQ437" s="672"/>
      <c r="BNR437" s="672"/>
      <c r="BNS437" s="672"/>
      <c r="BNT437" s="672"/>
      <c r="BNU437" s="672"/>
      <c r="BNV437" s="672"/>
      <c r="BNW437" s="672"/>
      <c r="BNX437" s="672"/>
      <c r="BNY437" s="672"/>
      <c r="BNZ437" s="672"/>
      <c r="BOA437" s="672"/>
      <c r="BOB437" s="672"/>
      <c r="BOC437" s="672"/>
      <c r="BOD437" s="672"/>
      <c r="BOE437" s="672"/>
      <c r="BOF437" s="672"/>
      <c r="BOG437" s="672"/>
      <c r="BOH437" s="672"/>
      <c r="BOI437" s="672"/>
      <c r="BOJ437" s="672"/>
      <c r="BOK437" s="672"/>
      <c r="BOL437" s="672"/>
      <c r="BOM437" s="672"/>
      <c r="BON437" s="672"/>
      <c r="BOO437" s="672"/>
      <c r="BOP437" s="672"/>
      <c r="BOQ437" s="672"/>
      <c r="BOR437" s="672"/>
      <c r="BOS437" s="672"/>
      <c r="BOT437" s="672"/>
      <c r="BOU437" s="672"/>
      <c r="BOV437" s="672"/>
      <c r="BOW437" s="672"/>
      <c r="BOX437" s="672"/>
      <c r="BOY437" s="672"/>
      <c r="BOZ437" s="672"/>
      <c r="BPA437" s="672"/>
      <c r="BPB437" s="672"/>
      <c r="BPC437" s="672"/>
      <c r="BPD437" s="672"/>
      <c r="BPE437" s="672"/>
      <c r="BPF437" s="672"/>
      <c r="BPG437" s="672"/>
      <c r="BPH437" s="672"/>
      <c r="BPI437" s="672"/>
      <c r="BPJ437" s="672"/>
      <c r="BPK437" s="672"/>
      <c r="BPL437" s="672"/>
      <c r="BPM437" s="672"/>
      <c r="BPN437" s="672"/>
      <c r="BPO437" s="672"/>
      <c r="BPP437" s="672"/>
      <c r="BPQ437" s="672"/>
      <c r="BPR437" s="672"/>
      <c r="BPS437" s="672"/>
      <c r="BPT437" s="672"/>
      <c r="BPU437" s="672"/>
      <c r="BPV437" s="672"/>
      <c r="BPW437" s="672"/>
      <c r="BPX437" s="672"/>
      <c r="BPY437" s="672"/>
      <c r="BPZ437" s="672"/>
      <c r="BQA437" s="672"/>
      <c r="BQB437" s="672"/>
      <c r="BQC437" s="672"/>
      <c r="BQD437" s="672"/>
      <c r="BQE437" s="672"/>
      <c r="BQF437" s="672"/>
      <c r="BQG437" s="672"/>
      <c r="BQH437" s="672"/>
      <c r="BQI437" s="672"/>
      <c r="BQJ437" s="672"/>
      <c r="BQK437" s="672"/>
      <c r="BQL437" s="672"/>
      <c r="BQM437" s="672"/>
      <c r="BQN437" s="672"/>
      <c r="BQO437" s="672"/>
      <c r="BQP437" s="672"/>
      <c r="BQQ437" s="672"/>
      <c r="BQR437" s="672"/>
      <c r="BQS437" s="672"/>
      <c r="BQT437" s="672"/>
      <c r="BQU437" s="672"/>
      <c r="BQV437" s="672"/>
      <c r="BQW437" s="672"/>
      <c r="BQX437" s="672"/>
      <c r="BQY437" s="672"/>
      <c r="BQZ437" s="672"/>
      <c r="BRA437" s="672"/>
      <c r="BRB437" s="672"/>
      <c r="BRC437" s="672"/>
      <c r="BRD437" s="672"/>
      <c r="BRE437" s="672"/>
      <c r="BRF437" s="672"/>
      <c r="BRG437" s="672"/>
      <c r="BRH437" s="672"/>
      <c r="BRI437" s="672"/>
      <c r="BRJ437" s="672"/>
      <c r="BRK437" s="672"/>
      <c r="BRL437" s="672"/>
      <c r="BRM437" s="672"/>
      <c r="BRN437" s="672"/>
      <c r="BRO437" s="672"/>
      <c r="BRP437" s="672"/>
      <c r="BRQ437" s="672"/>
      <c r="BRR437" s="672"/>
      <c r="BRS437" s="672"/>
      <c r="BRT437" s="672"/>
      <c r="BRU437" s="672"/>
      <c r="BRV437" s="672"/>
      <c r="BRW437" s="672"/>
      <c r="BRX437" s="672"/>
      <c r="BRY437" s="672"/>
      <c r="BRZ437" s="672"/>
      <c r="BSA437" s="672"/>
      <c r="BSB437" s="672"/>
      <c r="BSC437" s="672"/>
      <c r="BSD437" s="672"/>
      <c r="BSE437" s="672"/>
      <c r="BSF437" s="672"/>
      <c r="BSG437" s="672"/>
      <c r="BSH437" s="672"/>
      <c r="BSI437" s="672"/>
      <c r="BSJ437" s="672"/>
      <c r="BSK437" s="672"/>
      <c r="BSL437" s="672"/>
      <c r="BSM437" s="672"/>
      <c r="BSN437" s="672"/>
      <c r="BSO437" s="672"/>
      <c r="BSP437" s="672"/>
      <c r="BSQ437" s="672"/>
      <c r="BSR437" s="672"/>
      <c r="BSS437" s="672"/>
      <c r="BST437" s="672"/>
      <c r="BSU437" s="672"/>
      <c r="BSV437" s="672"/>
      <c r="BSW437" s="672"/>
      <c r="BSX437" s="672"/>
      <c r="BSY437" s="672"/>
      <c r="BSZ437" s="672"/>
      <c r="BTA437" s="672"/>
      <c r="BTB437" s="672"/>
      <c r="BTC437" s="672"/>
      <c r="BTD437" s="672"/>
      <c r="BTE437" s="672"/>
      <c r="BTF437" s="672"/>
      <c r="BTG437" s="672"/>
      <c r="BTH437" s="672"/>
      <c r="BTI437" s="672"/>
      <c r="BTJ437" s="672"/>
      <c r="BTK437" s="672"/>
      <c r="BTL437" s="672"/>
      <c r="BTM437" s="672"/>
      <c r="BTN437" s="672"/>
      <c r="BTO437" s="672"/>
      <c r="BTP437" s="672"/>
      <c r="BTQ437" s="672"/>
      <c r="BTR437" s="672"/>
      <c r="BTS437" s="672"/>
      <c r="BTT437" s="672"/>
      <c r="BTU437" s="672"/>
      <c r="BTV437" s="672"/>
      <c r="BTW437" s="672"/>
      <c r="BTX437" s="672"/>
      <c r="BTY437" s="672"/>
      <c r="BTZ437" s="672"/>
      <c r="BUA437" s="672"/>
      <c r="BUB437" s="672"/>
      <c r="BUC437" s="672"/>
      <c r="BUD437" s="672"/>
      <c r="BUE437" s="672"/>
      <c r="BUF437" s="672"/>
      <c r="BUG437" s="672"/>
      <c r="BUH437" s="672"/>
      <c r="BUI437" s="672"/>
      <c r="BUJ437" s="672"/>
      <c r="BUK437" s="672"/>
      <c r="BUL437" s="672"/>
      <c r="BUM437" s="672"/>
      <c r="BUN437" s="672"/>
      <c r="BUO437" s="672"/>
      <c r="BUP437" s="672"/>
      <c r="BUQ437" s="672"/>
      <c r="BUR437" s="672"/>
      <c r="BUS437" s="672"/>
      <c r="BUT437" s="672"/>
      <c r="BUU437" s="672"/>
      <c r="BUV437" s="672"/>
      <c r="BUW437" s="672"/>
      <c r="BUX437" s="672"/>
      <c r="BUY437" s="672"/>
      <c r="BUZ437" s="672"/>
      <c r="BVA437" s="672"/>
      <c r="BVB437" s="672"/>
      <c r="BVC437" s="672"/>
      <c r="BVD437" s="672"/>
      <c r="BVE437" s="672"/>
      <c r="BVF437" s="672"/>
      <c r="BVG437" s="672"/>
      <c r="BVH437" s="672"/>
      <c r="BVI437" s="672"/>
      <c r="BVJ437" s="672"/>
      <c r="BVK437" s="672"/>
      <c r="BVL437" s="672"/>
      <c r="BVM437" s="672"/>
      <c r="BVN437" s="672"/>
      <c r="BVO437" s="672"/>
      <c r="BVP437" s="672"/>
      <c r="BVQ437" s="672"/>
      <c r="BVR437" s="672"/>
      <c r="BVS437" s="672"/>
      <c r="BVT437" s="672"/>
      <c r="BVU437" s="672"/>
      <c r="BVV437" s="672"/>
      <c r="BVW437" s="672"/>
      <c r="BVX437" s="672"/>
      <c r="BVY437" s="672"/>
      <c r="BVZ437" s="672"/>
      <c r="BWA437" s="672"/>
      <c r="BWB437" s="672"/>
      <c r="BWC437" s="672"/>
      <c r="BWD437" s="672"/>
      <c r="BWE437" s="672"/>
      <c r="BWF437" s="672"/>
      <c r="BWG437" s="672"/>
      <c r="BWH437" s="672"/>
      <c r="BWI437" s="672"/>
      <c r="BWJ437" s="672"/>
      <c r="BWK437" s="672"/>
      <c r="BWL437" s="672"/>
      <c r="BWM437" s="672"/>
      <c r="BWN437" s="672"/>
      <c r="BWO437" s="672"/>
      <c r="BWP437" s="672"/>
      <c r="BWQ437" s="672"/>
      <c r="BWR437" s="672"/>
      <c r="BWS437" s="672"/>
      <c r="BWT437" s="672"/>
      <c r="BWU437" s="672"/>
      <c r="BWV437" s="672"/>
      <c r="BWW437" s="672"/>
      <c r="BWX437" s="672"/>
      <c r="BWY437" s="672"/>
      <c r="BWZ437" s="672"/>
      <c r="BXA437" s="672"/>
      <c r="BXB437" s="672"/>
      <c r="BXC437" s="672"/>
      <c r="BXD437" s="672"/>
      <c r="BXE437" s="672"/>
      <c r="BXF437" s="672"/>
      <c r="BXG437" s="672"/>
      <c r="BXH437" s="672"/>
      <c r="BXI437" s="672"/>
      <c r="BXJ437" s="672"/>
      <c r="BXK437" s="672"/>
      <c r="BXL437" s="672"/>
      <c r="BXM437" s="672"/>
      <c r="BXN437" s="672"/>
      <c r="BXO437" s="672"/>
      <c r="BXP437" s="672"/>
      <c r="BXQ437" s="672"/>
      <c r="BXR437" s="672"/>
      <c r="BXS437" s="672"/>
      <c r="BXT437" s="672"/>
      <c r="BXU437" s="672"/>
      <c r="BXV437" s="672"/>
      <c r="BXW437" s="672"/>
      <c r="BXX437" s="672"/>
      <c r="BXY437" s="672"/>
      <c r="BXZ437" s="672"/>
      <c r="BYA437" s="672"/>
      <c r="BYB437" s="672"/>
      <c r="BYC437" s="672"/>
      <c r="BYD437" s="672"/>
      <c r="BYE437" s="672"/>
      <c r="BYF437" s="672"/>
      <c r="BYG437" s="672"/>
      <c r="BYH437" s="672"/>
      <c r="BYI437" s="672"/>
      <c r="BYJ437" s="672"/>
      <c r="BYK437" s="672"/>
      <c r="BYL437" s="672"/>
      <c r="BYM437" s="672"/>
      <c r="BYN437" s="672"/>
      <c r="BYO437" s="672"/>
      <c r="BYP437" s="672"/>
      <c r="BYQ437" s="672"/>
      <c r="BYR437" s="672"/>
      <c r="BYS437" s="672"/>
      <c r="BYT437" s="672"/>
      <c r="BYU437" s="672"/>
      <c r="BYV437" s="672"/>
      <c r="BYW437" s="672"/>
      <c r="BYX437" s="672"/>
      <c r="BYY437" s="672"/>
      <c r="BYZ437" s="672"/>
      <c r="BZA437" s="672"/>
      <c r="BZB437" s="672"/>
      <c r="BZC437" s="672"/>
      <c r="BZD437" s="672"/>
      <c r="BZE437" s="672"/>
      <c r="BZF437" s="672"/>
      <c r="BZG437" s="672"/>
      <c r="BZH437" s="672"/>
      <c r="BZI437" s="672"/>
      <c r="BZJ437" s="672"/>
      <c r="BZK437" s="672"/>
      <c r="BZL437" s="672"/>
      <c r="BZM437" s="672"/>
      <c r="BZN437" s="672"/>
      <c r="BZO437" s="672"/>
      <c r="BZP437" s="672"/>
      <c r="BZQ437" s="672"/>
      <c r="BZR437" s="672"/>
      <c r="BZS437" s="672"/>
      <c r="BZT437" s="672"/>
      <c r="BZU437" s="672"/>
      <c r="BZV437" s="672"/>
      <c r="BZW437" s="672"/>
      <c r="BZX437" s="672"/>
      <c r="BZY437" s="672"/>
      <c r="BZZ437" s="672"/>
      <c r="CAA437" s="672"/>
      <c r="CAB437" s="672"/>
      <c r="CAC437" s="672"/>
      <c r="CAD437" s="672"/>
      <c r="CAE437" s="672"/>
      <c r="CAF437" s="672"/>
      <c r="CAG437" s="672"/>
      <c r="CAH437" s="672"/>
      <c r="CAI437" s="672"/>
      <c r="CAJ437" s="672"/>
      <c r="CAK437" s="672"/>
      <c r="CAL437" s="672"/>
      <c r="CAM437" s="672"/>
      <c r="CAN437" s="672"/>
      <c r="CAO437" s="672"/>
      <c r="CAP437" s="672"/>
      <c r="CAQ437" s="672"/>
      <c r="CAR437" s="672"/>
      <c r="CAS437" s="672"/>
      <c r="CAT437" s="672"/>
      <c r="CAU437" s="672"/>
      <c r="CAV437" s="672"/>
      <c r="CAW437" s="672"/>
      <c r="CAX437" s="672"/>
      <c r="CAY437" s="672"/>
      <c r="CAZ437" s="672"/>
      <c r="CBA437" s="672"/>
      <c r="CBB437" s="672"/>
      <c r="CBC437" s="672"/>
      <c r="CBD437" s="672"/>
      <c r="CBE437" s="672"/>
      <c r="CBF437" s="672"/>
      <c r="CBG437" s="672"/>
      <c r="CBH437" s="672"/>
      <c r="CBI437" s="672"/>
      <c r="CBJ437" s="672"/>
      <c r="CBK437" s="672"/>
      <c r="CBL437" s="672"/>
      <c r="CBM437" s="672"/>
      <c r="CBN437" s="672"/>
      <c r="CBO437" s="672"/>
      <c r="CBP437" s="672"/>
      <c r="CBQ437" s="672"/>
      <c r="CBR437" s="672"/>
      <c r="CBS437" s="672"/>
      <c r="CBT437" s="672"/>
      <c r="CBU437" s="672"/>
      <c r="CBV437" s="672"/>
      <c r="CBW437" s="672"/>
      <c r="CBX437" s="672"/>
      <c r="CBY437" s="672"/>
      <c r="CBZ437" s="672"/>
      <c r="CCA437" s="672"/>
      <c r="CCB437" s="672"/>
      <c r="CCC437" s="672"/>
      <c r="CCD437" s="672"/>
      <c r="CCE437" s="672"/>
      <c r="CCF437" s="672"/>
      <c r="CCG437" s="672"/>
      <c r="CCH437" s="672"/>
      <c r="CCI437" s="672"/>
      <c r="CCJ437" s="672"/>
      <c r="CCK437" s="672"/>
      <c r="CCL437" s="672"/>
      <c r="CCM437" s="672"/>
      <c r="CCN437" s="672"/>
      <c r="CCO437" s="672"/>
      <c r="CCP437" s="672"/>
      <c r="CCQ437" s="672"/>
      <c r="CCR437" s="672"/>
      <c r="CCS437" s="672"/>
      <c r="CCT437" s="672"/>
      <c r="CCU437" s="672"/>
      <c r="CCV437" s="672"/>
      <c r="CCW437" s="672"/>
      <c r="CCX437" s="672"/>
      <c r="CCY437" s="672"/>
      <c r="CCZ437" s="672"/>
      <c r="CDA437" s="672"/>
      <c r="CDB437" s="672"/>
      <c r="CDC437" s="672"/>
      <c r="CDD437" s="672"/>
      <c r="CDE437" s="672"/>
      <c r="CDF437" s="672"/>
      <c r="CDG437" s="672"/>
      <c r="CDH437" s="672"/>
      <c r="CDI437" s="672"/>
      <c r="CDJ437" s="672"/>
      <c r="CDK437" s="672"/>
      <c r="CDL437" s="672"/>
      <c r="CDM437" s="672"/>
      <c r="CDN437" s="672"/>
      <c r="CDO437" s="672"/>
      <c r="CDP437" s="672"/>
      <c r="CDQ437" s="672"/>
      <c r="CDR437" s="672"/>
      <c r="CDS437" s="672"/>
      <c r="CDT437" s="672"/>
      <c r="CDU437" s="672"/>
      <c r="CDV437" s="672"/>
      <c r="CDW437" s="672"/>
      <c r="CDX437" s="672"/>
      <c r="CDY437" s="672"/>
      <c r="CDZ437" s="672"/>
      <c r="CEA437" s="672"/>
      <c r="CEB437" s="672"/>
      <c r="CEC437" s="672"/>
      <c r="CED437" s="672"/>
      <c r="CEE437" s="672"/>
      <c r="CEF437" s="672"/>
      <c r="CEG437" s="672"/>
      <c r="CEH437" s="672"/>
      <c r="CEI437" s="672"/>
      <c r="CEJ437" s="672"/>
      <c r="CEK437" s="672"/>
      <c r="CEL437" s="672"/>
      <c r="CEM437" s="672"/>
      <c r="CEN437" s="672"/>
      <c r="CEO437" s="672"/>
      <c r="CEP437" s="672"/>
      <c r="CEQ437" s="672"/>
      <c r="CER437" s="672"/>
      <c r="CES437" s="672"/>
      <c r="CET437" s="672"/>
      <c r="CEU437" s="672"/>
      <c r="CEV437" s="672"/>
      <c r="CEW437" s="672"/>
      <c r="CEX437" s="672"/>
      <c r="CEY437" s="672"/>
      <c r="CEZ437" s="672"/>
      <c r="CFA437" s="672"/>
      <c r="CFB437" s="672"/>
      <c r="CFC437" s="672"/>
      <c r="CFD437" s="672"/>
      <c r="CFE437" s="672"/>
      <c r="CFF437" s="672"/>
      <c r="CFG437" s="672"/>
      <c r="CFH437" s="672"/>
      <c r="CFI437" s="672"/>
      <c r="CFJ437" s="672"/>
      <c r="CFK437" s="672"/>
      <c r="CFL437" s="672"/>
      <c r="CFM437" s="672"/>
      <c r="CFN437" s="672"/>
      <c r="CFO437" s="672"/>
      <c r="CFP437" s="672"/>
      <c r="CFQ437" s="672"/>
      <c r="CFR437" s="672"/>
      <c r="CFS437" s="672"/>
      <c r="CFT437" s="672"/>
      <c r="CFU437" s="672"/>
      <c r="CFV437" s="672"/>
      <c r="CFW437" s="672"/>
      <c r="CFX437" s="672"/>
      <c r="CFY437" s="672"/>
      <c r="CFZ437" s="672"/>
      <c r="CGA437" s="672"/>
      <c r="CGB437" s="672"/>
      <c r="CGC437" s="672"/>
      <c r="CGD437" s="672"/>
      <c r="CGE437" s="672"/>
      <c r="CGF437" s="672"/>
      <c r="CGG437" s="672"/>
      <c r="CGH437" s="672"/>
      <c r="CGI437" s="672"/>
      <c r="CGJ437" s="672"/>
      <c r="CGK437" s="672"/>
      <c r="CGL437" s="672"/>
      <c r="CGM437" s="672"/>
      <c r="CGN437" s="672"/>
      <c r="CGO437" s="672"/>
      <c r="CGP437" s="672"/>
      <c r="CGQ437" s="672"/>
      <c r="CGR437" s="672"/>
      <c r="CGS437" s="672"/>
      <c r="CGT437" s="672"/>
      <c r="CGU437" s="672"/>
      <c r="CGV437" s="672"/>
      <c r="CGW437" s="672"/>
      <c r="CGX437" s="672"/>
      <c r="CGY437" s="672"/>
      <c r="CGZ437" s="672"/>
      <c r="CHA437" s="672"/>
      <c r="CHB437" s="672"/>
      <c r="CHC437" s="672"/>
      <c r="CHD437" s="672"/>
      <c r="CHE437" s="672"/>
      <c r="CHF437" s="672"/>
      <c r="CHG437" s="672"/>
      <c r="CHH437" s="672"/>
      <c r="CHI437" s="672"/>
      <c r="CHJ437" s="672"/>
      <c r="CHK437" s="672"/>
      <c r="CHL437" s="672"/>
      <c r="CHM437" s="672"/>
      <c r="CHN437" s="672"/>
      <c r="CHO437" s="672"/>
      <c r="CHP437" s="672"/>
      <c r="CHQ437" s="672"/>
      <c r="CHR437" s="672"/>
      <c r="CHS437" s="672"/>
      <c r="CHT437" s="672"/>
      <c r="CHU437" s="672"/>
      <c r="CHV437" s="672"/>
      <c r="CHW437" s="672"/>
      <c r="CHX437" s="672"/>
      <c r="CHY437" s="672"/>
      <c r="CHZ437" s="672"/>
      <c r="CIA437" s="672"/>
      <c r="CIB437" s="672"/>
      <c r="CIC437" s="672"/>
      <c r="CID437" s="672"/>
      <c r="CIE437" s="672"/>
      <c r="CIF437" s="672"/>
      <c r="CIG437" s="672"/>
      <c r="CIH437" s="672"/>
      <c r="CII437" s="672"/>
      <c r="CIJ437" s="672"/>
      <c r="CIK437" s="672"/>
      <c r="CIL437" s="672"/>
      <c r="CIM437" s="672"/>
      <c r="CIN437" s="672"/>
      <c r="CIO437" s="672"/>
      <c r="CIP437" s="672"/>
      <c r="CIQ437" s="672"/>
      <c r="CIR437" s="672"/>
      <c r="CIS437" s="672"/>
      <c r="CIT437" s="672"/>
      <c r="CIU437" s="672"/>
      <c r="CIV437" s="672"/>
      <c r="CIW437" s="672"/>
      <c r="CIX437" s="672"/>
      <c r="CIY437" s="672"/>
      <c r="CIZ437" s="672"/>
      <c r="CJA437" s="672"/>
      <c r="CJB437" s="672"/>
      <c r="CJC437" s="672"/>
      <c r="CJD437" s="672"/>
      <c r="CJE437" s="672"/>
      <c r="CJF437" s="672"/>
      <c r="CJG437" s="672"/>
      <c r="CJH437" s="672"/>
      <c r="CJI437" s="672"/>
      <c r="CJJ437" s="672"/>
      <c r="CJK437" s="672"/>
      <c r="CJL437" s="672"/>
      <c r="CJM437" s="672"/>
      <c r="CJN437" s="672"/>
      <c r="CJO437" s="672"/>
      <c r="CJP437" s="672"/>
      <c r="CJQ437" s="672"/>
      <c r="CJR437" s="672"/>
      <c r="CJS437" s="672"/>
      <c r="CJT437" s="672"/>
      <c r="CJU437" s="672"/>
      <c r="CJV437" s="672"/>
      <c r="CJW437" s="672"/>
      <c r="CJX437" s="672"/>
      <c r="CJY437" s="672"/>
      <c r="CJZ437" s="672"/>
      <c r="CKA437" s="672"/>
      <c r="CKB437" s="672"/>
      <c r="CKC437" s="672"/>
      <c r="CKD437" s="672"/>
      <c r="CKE437" s="672"/>
      <c r="CKF437" s="672"/>
      <c r="CKG437" s="672"/>
      <c r="CKH437" s="672"/>
      <c r="CKI437" s="672"/>
      <c r="CKJ437" s="672"/>
      <c r="CKK437" s="672"/>
      <c r="CKL437" s="672"/>
      <c r="CKM437" s="672"/>
      <c r="CKN437" s="672"/>
      <c r="CKO437" s="672"/>
      <c r="CKP437" s="672"/>
      <c r="CKQ437" s="672"/>
      <c r="CKR437" s="672"/>
      <c r="CKS437" s="672"/>
      <c r="CKT437" s="672"/>
      <c r="CKU437" s="672"/>
      <c r="CKV437" s="672"/>
      <c r="CKW437" s="672"/>
      <c r="CKX437" s="672"/>
      <c r="CKY437" s="672"/>
      <c r="CKZ437" s="672"/>
      <c r="CLA437" s="672"/>
      <c r="CLB437" s="672"/>
      <c r="CLC437" s="672"/>
      <c r="CLD437" s="672"/>
      <c r="CLE437" s="672"/>
      <c r="CLF437" s="672"/>
      <c r="CLG437" s="672"/>
      <c r="CLH437" s="672"/>
      <c r="CLI437" s="672"/>
      <c r="CLJ437" s="672"/>
      <c r="CLK437" s="672"/>
      <c r="CLL437" s="672"/>
      <c r="CLM437" s="672"/>
      <c r="CLN437" s="672"/>
      <c r="CLO437" s="672"/>
      <c r="CLP437" s="672"/>
      <c r="CLQ437" s="672"/>
      <c r="CLR437" s="672"/>
      <c r="CLS437" s="672"/>
      <c r="CLT437" s="672"/>
      <c r="CLU437" s="672"/>
      <c r="CLV437" s="672"/>
      <c r="CLW437" s="672"/>
      <c r="CLX437" s="672"/>
      <c r="CLY437" s="672"/>
      <c r="CLZ437" s="672"/>
      <c r="CMA437" s="672"/>
      <c r="CMB437" s="672"/>
      <c r="CMC437" s="672"/>
      <c r="CMD437" s="672"/>
      <c r="CME437" s="672"/>
      <c r="CMF437" s="672"/>
      <c r="CMG437" s="672"/>
      <c r="CMH437" s="672"/>
      <c r="CMI437" s="672"/>
      <c r="CMJ437" s="672"/>
      <c r="CMK437" s="672"/>
      <c r="CML437" s="672"/>
      <c r="CMM437" s="672"/>
      <c r="CMN437" s="672"/>
      <c r="CMO437" s="672"/>
      <c r="CMP437" s="672"/>
      <c r="CMQ437" s="672"/>
      <c r="CMR437" s="672"/>
      <c r="CMS437" s="672"/>
      <c r="CMT437" s="672"/>
      <c r="CMU437" s="672"/>
      <c r="CMV437" s="672"/>
      <c r="CMW437" s="672"/>
      <c r="CMX437" s="672"/>
      <c r="CMY437" s="672"/>
      <c r="CMZ437" s="672"/>
      <c r="CNA437" s="672"/>
      <c r="CNB437" s="672"/>
      <c r="CNC437" s="672"/>
      <c r="CND437" s="672"/>
      <c r="CNE437" s="672"/>
      <c r="CNF437" s="672"/>
      <c r="CNG437" s="672"/>
      <c r="CNH437" s="672"/>
      <c r="CNI437" s="672"/>
      <c r="CNJ437" s="672"/>
      <c r="CNK437" s="672"/>
      <c r="CNL437" s="672"/>
      <c r="CNM437" s="672"/>
      <c r="CNN437" s="672"/>
      <c r="CNO437" s="672"/>
      <c r="CNP437" s="672"/>
      <c r="CNQ437" s="672"/>
      <c r="CNR437" s="672"/>
      <c r="CNS437" s="672"/>
      <c r="CNT437" s="672"/>
      <c r="CNU437" s="672"/>
      <c r="CNV437" s="672"/>
      <c r="CNW437" s="672"/>
      <c r="CNX437" s="672"/>
    </row>
    <row r="438" spans="1:2416" s="673" customFormat="1" ht="45.75" customHeight="1" thickTop="1" thickBot="1" x14ac:dyDescent="0.3">
      <c r="A438" s="386"/>
      <c r="B438" s="674" t="s">
        <v>1206</v>
      </c>
      <c r="C438" s="675" t="s">
        <v>1375</v>
      </c>
      <c r="D438" s="928" t="s">
        <v>1395</v>
      </c>
      <c r="E438" s="928"/>
      <c r="F438" s="928"/>
      <c r="G438" s="928"/>
      <c r="H438" s="928"/>
      <c r="I438" s="928"/>
      <c r="J438" s="928"/>
      <c r="K438" s="928"/>
      <c r="L438" s="928"/>
      <c r="M438" s="928"/>
      <c r="N438" s="703"/>
      <c r="O438" s="704"/>
      <c r="P438" s="704"/>
      <c r="Q438" s="704"/>
      <c r="R438" s="704"/>
      <c r="S438" s="704"/>
      <c r="T438" s="704"/>
      <c r="U438" s="704"/>
      <c r="V438" s="705"/>
      <c r="W438" s="669"/>
      <c r="X438" s="386"/>
      <c r="Y438" s="386"/>
      <c r="Z438" s="386"/>
      <c r="AA438" s="386"/>
      <c r="AB438" s="386"/>
      <c r="AC438" s="386"/>
      <c r="AD438" s="386"/>
      <c r="AE438" s="386"/>
      <c r="AF438" s="386"/>
      <c r="AG438" s="386"/>
      <c r="AH438" s="386"/>
      <c r="AI438" s="386"/>
      <c r="AJ438" s="386"/>
      <c r="AK438" s="386"/>
      <c r="AL438" s="386"/>
      <c r="AM438" s="386"/>
      <c r="AN438" s="386"/>
      <c r="AO438" s="386"/>
      <c r="AP438" s="386"/>
      <c r="AQ438" s="386"/>
      <c r="AR438" s="386"/>
      <c r="AS438" s="386"/>
      <c r="AT438" s="671"/>
      <c r="AU438" s="671"/>
      <c r="AV438" s="671"/>
      <c r="AW438" s="671"/>
      <c r="AX438" s="671"/>
      <c r="AY438" s="671"/>
      <c r="AZ438" s="671"/>
      <c r="BA438" s="671"/>
      <c r="BB438" s="671"/>
      <c r="BC438" s="671"/>
      <c r="BD438" s="671"/>
      <c r="BE438" s="671"/>
      <c r="BF438" s="671"/>
      <c r="BG438" s="671"/>
      <c r="BH438" s="671"/>
      <c r="BI438" s="671"/>
      <c r="BJ438" s="671"/>
      <c r="BK438" s="671"/>
      <c r="BL438" s="671"/>
      <c r="BM438" s="671"/>
      <c r="BN438" s="671"/>
      <c r="BO438" s="671"/>
      <c r="BP438" s="671"/>
      <c r="BQ438" s="671"/>
      <c r="BR438" s="671"/>
      <c r="BS438" s="671"/>
      <c r="BT438" s="671"/>
      <c r="BU438" s="671"/>
      <c r="BV438" s="671"/>
      <c r="BW438" s="671"/>
      <c r="BX438" s="671"/>
      <c r="BY438" s="671"/>
      <c r="BZ438" s="671"/>
      <c r="CA438" s="671"/>
      <c r="CB438" s="671"/>
      <c r="CC438" s="671"/>
      <c r="CD438" s="671"/>
      <c r="CE438" s="671"/>
      <c r="CF438" s="671"/>
      <c r="CG438" s="671"/>
      <c r="CH438" s="671"/>
      <c r="CI438" s="672"/>
      <c r="CJ438" s="672"/>
      <c r="CK438" s="672"/>
      <c r="CL438" s="672"/>
      <c r="CM438" s="672"/>
      <c r="CN438" s="672"/>
      <c r="CO438" s="672"/>
      <c r="CP438" s="672"/>
      <c r="CQ438" s="672"/>
      <c r="CR438" s="672"/>
      <c r="CS438" s="672"/>
      <c r="CT438" s="672"/>
      <c r="CU438" s="672"/>
      <c r="CV438" s="672"/>
      <c r="CW438" s="672"/>
      <c r="CX438" s="672"/>
      <c r="CY438" s="672"/>
      <c r="CZ438" s="672"/>
      <c r="DA438" s="672"/>
      <c r="DB438" s="672"/>
      <c r="DC438" s="672"/>
      <c r="DD438" s="672"/>
      <c r="DE438" s="672"/>
      <c r="DF438" s="672"/>
      <c r="DG438" s="672"/>
      <c r="DH438" s="672"/>
      <c r="DI438" s="672"/>
      <c r="DJ438" s="672"/>
      <c r="DK438" s="672"/>
      <c r="DL438" s="672"/>
      <c r="DM438" s="672"/>
      <c r="DN438" s="672"/>
      <c r="DO438" s="672"/>
      <c r="DP438" s="672"/>
      <c r="DQ438" s="672"/>
      <c r="DR438" s="672"/>
      <c r="DS438" s="672"/>
      <c r="DT438" s="672"/>
      <c r="DU438" s="672"/>
      <c r="DV438" s="672"/>
      <c r="DW438" s="672"/>
      <c r="DX438" s="672"/>
      <c r="DY438" s="672"/>
      <c r="DZ438" s="672"/>
      <c r="EA438" s="672"/>
      <c r="EB438" s="672"/>
      <c r="EC438" s="672"/>
      <c r="ED438" s="672"/>
      <c r="EE438" s="672"/>
      <c r="EF438" s="672"/>
      <c r="EG438" s="672"/>
      <c r="EH438" s="672"/>
      <c r="EI438" s="672"/>
      <c r="EJ438" s="672"/>
      <c r="EK438" s="672"/>
      <c r="EL438" s="672"/>
      <c r="EM438" s="672"/>
      <c r="EN438" s="672"/>
      <c r="EO438" s="672"/>
      <c r="EP438" s="672"/>
      <c r="EQ438" s="672"/>
      <c r="ER438" s="672"/>
      <c r="ES438" s="672"/>
      <c r="ET438" s="672"/>
      <c r="EU438" s="672"/>
      <c r="EV438" s="672"/>
      <c r="EW438" s="672"/>
      <c r="EX438" s="672"/>
      <c r="EY438" s="672"/>
      <c r="EZ438" s="672"/>
      <c r="FA438" s="672"/>
      <c r="FB438" s="672"/>
      <c r="FC438" s="672"/>
      <c r="FD438" s="672"/>
      <c r="FE438" s="672"/>
      <c r="FF438" s="672"/>
      <c r="FG438" s="672"/>
      <c r="FH438" s="672"/>
      <c r="FI438" s="672"/>
      <c r="FJ438" s="672"/>
      <c r="FK438" s="672"/>
      <c r="FL438" s="672"/>
      <c r="FM438" s="672"/>
      <c r="FN438" s="672"/>
      <c r="FO438" s="672"/>
      <c r="FP438" s="672"/>
      <c r="FQ438" s="672"/>
      <c r="FR438" s="672"/>
      <c r="FS438" s="672"/>
      <c r="FT438" s="672"/>
      <c r="FU438" s="672"/>
      <c r="FV438" s="672"/>
      <c r="FW438" s="672"/>
      <c r="FX438" s="672"/>
      <c r="FY438" s="672"/>
      <c r="FZ438" s="672"/>
      <c r="GA438" s="672"/>
      <c r="GB438" s="672"/>
      <c r="GC438" s="672"/>
      <c r="GD438" s="672"/>
      <c r="GE438" s="672"/>
      <c r="GF438" s="672"/>
      <c r="GG438" s="672"/>
      <c r="GH438" s="672"/>
      <c r="GI438" s="672"/>
      <c r="GJ438" s="672"/>
      <c r="GK438" s="672"/>
      <c r="GL438" s="672"/>
      <c r="GM438" s="672"/>
      <c r="GN438" s="672"/>
      <c r="GO438" s="672"/>
      <c r="GP438" s="672"/>
      <c r="GQ438" s="672"/>
      <c r="GR438" s="672"/>
      <c r="GS438" s="672"/>
      <c r="GT438" s="672"/>
      <c r="GU438" s="672"/>
      <c r="GV438" s="672"/>
      <c r="GW438" s="672"/>
      <c r="GX438" s="672"/>
      <c r="GY438" s="672"/>
      <c r="GZ438" s="672"/>
      <c r="HA438" s="672"/>
      <c r="HB438" s="672"/>
      <c r="HC438" s="672"/>
      <c r="HD438" s="672"/>
      <c r="HE438" s="672"/>
      <c r="HF438" s="672"/>
      <c r="HG438" s="672"/>
      <c r="HH438" s="672"/>
      <c r="HI438" s="672"/>
      <c r="HJ438" s="672"/>
      <c r="HK438" s="672"/>
      <c r="HL438" s="672"/>
      <c r="HM438" s="672"/>
      <c r="HN438" s="672"/>
      <c r="HO438" s="672"/>
      <c r="HP438" s="672"/>
      <c r="HQ438" s="672"/>
      <c r="HR438" s="672"/>
      <c r="HS438" s="672"/>
      <c r="HT438" s="672"/>
      <c r="HU438" s="672"/>
      <c r="HV438" s="672"/>
      <c r="HW438" s="672"/>
      <c r="HX438" s="672"/>
      <c r="HY438" s="672"/>
      <c r="HZ438" s="672"/>
      <c r="IA438" s="672"/>
      <c r="IB438" s="672"/>
      <c r="IC438" s="672"/>
      <c r="ID438" s="672"/>
      <c r="IE438" s="672"/>
      <c r="IF438" s="672"/>
      <c r="IG438" s="672"/>
      <c r="IH438" s="672"/>
      <c r="II438" s="672"/>
      <c r="IJ438" s="672"/>
      <c r="IK438" s="672"/>
      <c r="IL438" s="672"/>
      <c r="IM438" s="672"/>
      <c r="IN438" s="672"/>
      <c r="IO438" s="672"/>
      <c r="IP438" s="672"/>
      <c r="IQ438" s="672"/>
      <c r="IR438" s="672"/>
      <c r="IS438" s="672"/>
      <c r="IT438" s="672"/>
      <c r="IU438" s="672"/>
      <c r="IV438" s="672"/>
      <c r="IW438" s="672"/>
      <c r="IX438" s="672"/>
      <c r="IY438" s="672"/>
      <c r="IZ438" s="672"/>
      <c r="JA438" s="672"/>
      <c r="JB438" s="672"/>
      <c r="JC438" s="672"/>
      <c r="JD438" s="672"/>
      <c r="JE438" s="672"/>
      <c r="JF438" s="672"/>
      <c r="JG438" s="672"/>
      <c r="JH438" s="672"/>
      <c r="JI438" s="672"/>
      <c r="JJ438" s="672"/>
      <c r="JK438" s="672"/>
      <c r="JL438" s="672"/>
      <c r="JM438" s="672"/>
      <c r="JN438" s="672"/>
      <c r="JO438" s="672"/>
      <c r="JP438" s="672"/>
      <c r="JQ438" s="672"/>
      <c r="JR438" s="672"/>
      <c r="JS438" s="672"/>
      <c r="JT438" s="672"/>
      <c r="JU438" s="672"/>
      <c r="JV438" s="672"/>
      <c r="JW438" s="672"/>
      <c r="JX438" s="672"/>
      <c r="JY438" s="672"/>
      <c r="JZ438" s="672"/>
      <c r="KA438" s="672"/>
      <c r="KB438" s="672"/>
      <c r="KC438" s="672"/>
      <c r="KD438" s="672"/>
      <c r="KE438" s="672"/>
      <c r="KF438" s="672"/>
      <c r="KG438" s="672"/>
      <c r="KH438" s="672"/>
      <c r="KI438" s="672"/>
      <c r="KJ438" s="672"/>
      <c r="KK438" s="672"/>
      <c r="KL438" s="672"/>
      <c r="KM438" s="672"/>
      <c r="KN438" s="672"/>
      <c r="KO438" s="672"/>
      <c r="KP438" s="672"/>
      <c r="KQ438" s="672"/>
      <c r="KR438" s="672"/>
      <c r="KS438" s="672"/>
      <c r="KT438" s="672"/>
      <c r="KU438" s="672"/>
      <c r="KV438" s="672"/>
      <c r="KW438" s="672"/>
      <c r="KX438" s="672"/>
      <c r="KY438" s="672"/>
      <c r="KZ438" s="672"/>
      <c r="LA438" s="672"/>
      <c r="LB438" s="672"/>
      <c r="LC438" s="672"/>
      <c r="LD438" s="672"/>
      <c r="LE438" s="672"/>
      <c r="LF438" s="672"/>
      <c r="LG438" s="672"/>
      <c r="LH438" s="672"/>
      <c r="LI438" s="672"/>
      <c r="LJ438" s="672"/>
      <c r="LK438" s="672"/>
      <c r="LL438" s="672"/>
      <c r="LM438" s="672"/>
      <c r="LN438" s="672"/>
      <c r="LO438" s="672"/>
      <c r="LP438" s="672"/>
      <c r="LQ438" s="672"/>
      <c r="LR438" s="672"/>
      <c r="LS438" s="672"/>
      <c r="LT438" s="672"/>
      <c r="LU438" s="672"/>
      <c r="LV438" s="672"/>
      <c r="LW438" s="672"/>
      <c r="LX438" s="672"/>
      <c r="LY438" s="672"/>
      <c r="LZ438" s="672"/>
      <c r="MA438" s="672"/>
      <c r="MB438" s="672"/>
      <c r="MC438" s="672"/>
      <c r="MD438" s="672"/>
      <c r="ME438" s="672"/>
      <c r="MF438" s="672"/>
      <c r="MG438" s="672"/>
      <c r="MH438" s="672"/>
      <c r="MI438" s="672"/>
      <c r="MJ438" s="672"/>
      <c r="MK438" s="672"/>
      <c r="ML438" s="672"/>
      <c r="MM438" s="672"/>
      <c r="MN438" s="672"/>
      <c r="MO438" s="672"/>
      <c r="MP438" s="672"/>
      <c r="MQ438" s="672"/>
      <c r="MR438" s="672"/>
      <c r="MS438" s="672"/>
      <c r="MT438" s="672"/>
      <c r="MU438" s="672"/>
      <c r="MV438" s="672"/>
      <c r="MW438" s="672"/>
      <c r="MX438" s="672"/>
      <c r="MY438" s="672"/>
      <c r="MZ438" s="672"/>
      <c r="NA438" s="672"/>
      <c r="NB438" s="672"/>
      <c r="NC438" s="672"/>
      <c r="ND438" s="672"/>
      <c r="NE438" s="672"/>
      <c r="NF438" s="672"/>
      <c r="NG438" s="672"/>
      <c r="NH438" s="672"/>
      <c r="NI438" s="672"/>
      <c r="NJ438" s="672"/>
      <c r="NK438" s="672"/>
      <c r="NL438" s="672"/>
      <c r="NM438" s="672"/>
      <c r="NN438" s="672"/>
      <c r="NO438" s="672"/>
      <c r="NP438" s="672"/>
      <c r="NQ438" s="672"/>
      <c r="NR438" s="672"/>
      <c r="NS438" s="672"/>
      <c r="NT438" s="672"/>
      <c r="NU438" s="672"/>
      <c r="NV438" s="672"/>
      <c r="NW438" s="672"/>
      <c r="NX438" s="672"/>
      <c r="NY438" s="672"/>
      <c r="NZ438" s="672"/>
      <c r="OA438" s="672"/>
      <c r="OB438" s="672"/>
      <c r="OC438" s="672"/>
      <c r="OD438" s="672"/>
      <c r="OE438" s="672"/>
      <c r="OF438" s="672"/>
      <c r="OG438" s="672"/>
      <c r="OH438" s="672"/>
      <c r="OI438" s="672"/>
      <c r="OJ438" s="672"/>
      <c r="OK438" s="672"/>
      <c r="OL438" s="672"/>
      <c r="OM438" s="672"/>
      <c r="ON438" s="672"/>
      <c r="OO438" s="672"/>
      <c r="OP438" s="672"/>
      <c r="OQ438" s="672"/>
      <c r="OR438" s="672"/>
      <c r="OS438" s="672"/>
      <c r="OT438" s="672"/>
      <c r="OU438" s="672"/>
      <c r="OV438" s="672"/>
      <c r="OW438" s="672"/>
      <c r="OX438" s="672"/>
      <c r="OY438" s="672"/>
      <c r="OZ438" s="672"/>
      <c r="PA438" s="672"/>
      <c r="PB438" s="672"/>
      <c r="PC438" s="672"/>
      <c r="PD438" s="672"/>
      <c r="PE438" s="672"/>
      <c r="PF438" s="672"/>
      <c r="PG438" s="672"/>
      <c r="PH438" s="672"/>
      <c r="PI438" s="672"/>
      <c r="PJ438" s="672"/>
      <c r="PK438" s="672"/>
      <c r="PL438" s="672"/>
      <c r="PM438" s="672"/>
      <c r="PN438" s="672"/>
      <c r="PO438" s="672"/>
      <c r="PP438" s="672"/>
      <c r="PQ438" s="672"/>
      <c r="PR438" s="672"/>
      <c r="PS438" s="672"/>
      <c r="PT438" s="672"/>
      <c r="PU438" s="672"/>
      <c r="PV438" s="672"/>
      <c r="PW438" s="672"/>
      <c r="PX438" s="672"/>
      <c r="PY438" s="672"/>
      <c r="PZ438" s="672"/>
      <c r="QA438" s="672"/>
      <c r="QB438" s="672"/>
      <c r="QC438" s="672"/>
      <c r="QD438" s="672"/>
      <c r="QE438" s="672"/>
      <c r="QF438" s="672"/>
      <c r="QG438" s="672"/>
      <c r="QH438" s="672"/>
      <c r="QI438" s="672"/>
      <c r="QJ438" s="672"/>
      <c r="QK438" s="672"/>
      <c r="QL438" s="672"/>
      <c r="QM438" s="672"/>
      <c r="QN438" s="672"/>
      <c r="QO438" s="672"/>
      <c r="QP438" s="672"/>
      <c r="QQ438" s="672"/>
      <c r="QR438" s="672"/>
      <c r="QS438" s="672"/>
      <c r="QT438" s="672"/>
      <c r="QU438" s="672"/>
      <c r="QV438" s="672"/>
      <c r="QW438" s="672"/>
      <c r="QX438" s="672"/>
      <c r="QY438" s="672"/>
      <c r="QZ438" s="672"/>
      <c r="RA438" s="672"/>
      <c r="RB438" s="672"/>
      <c r="RC438" s="672"/>
      <c r="RD438" s="672"/>
      <c r="RE438" s="672"/>
      <c r="RF438" s="672"/>
      <c r="RG438" s="672"/>
      <c r="RH438" s="672"/>
      <c r="RI438" s="672"/>
      <c r="RJ438" s="672"/>
      <c r="RK438" s="672"/>
      <c r="RL438" s="672"/>
      <c r="RM438" s="672"/>
      <c r="RN438" s="672"/>
      <c r="RO438" s="672"/>
      <c r="RP438" s="672"/>
      <c r="RQ438" s="672"/>
      <c r="RR438" s="672"/>
      <c r="RS438" s="672"/>
      <c r="RT438" s="672"/>
      <c r="RU438" s="672"/>
      <c r="RV438" s="672"/>
      <c r="RW438" s="672"/>
      <c r="RX438" s="672"/>
      <c r="RY438" s="672"/>
      <c r="RZ438" s="672"/>
      <c r="SA438" s="672"/>
      <c r="SB438" s="672"/>
      <c r="SC438" s="672"/>
      <c r="SD438" s="672"/>
      <c r="SE438" s="672"/>
      <c r="SF438" s="672"/>
      <c r="SG438" s="672"/>
      <c r="SH438" s="672"/>
      <c r="SI438" s="672"/>
      <c r="SJ438" s="672"/>
      <c r="SK438" s="672"/>
      <c r="SL438" s="672"/>
      <c r="SM438" s="672"/>
      <c r="SN438" s="672"/>
      <c r="SO438" s="672"/>
      <c r="SP438" s="672"/>
      <c r="SQ438" s="672"/>
      <c r="SR438" s="672"/>
      <c r="SS438" s="672"/>
      <c r="ST438" s="672"/>
      <c r="SU438" s="672"/>
      <c r="SV438" s="672"/>
      <c r="SW438" s="672"/>
      <c r="SX438" s="672"/>
      <c r="SY438" s="672"/>
      <c r="SZ438" s="672"/>
      <c r="TA438" s="672"/>
      <c r="TB438" s="672"/>
      <c r="TC438" s="672"/>
      <c r="TD438" s="672"/>
      <c r="TE438" s="672"/>
      <c r="TF438" s="672"/>
      <c r="TG438" s="672"/>
      <c r="TH438" s="672"/>
      <c r="TI438" s="672"/>
      <c r="TJ438" s="672"/>
      <c r="TK438" s="672"/>
      <c r="TL438" s="672"/>
      <c r="TM438" s="672"/>
      <c r="TN438" s="672"/>
      <c r="TO438" s="672"/>
      <c r="TP438" s="672"/>
      <c r="TQ438" s="672"/>
      <c r="TR438" s="672"/>
      <c r="TS438" s="672"/>
      <c r="TT438" s="672"/>
      <c r="TU438" s="672"/>
      <c r="TV438" s="672"/>
      <c r="TW438" s="672"/>
      <c r="TX438" s="672"/>
      <c r="TY438" s="672"/>
      <c r="TZ438" s="672"/>
      <c r="UA438" s="672"/>
      <c r="UB438" s="672"/>
      <c r="UC438" s="672"/>
      <c r="UD438" s="672"/>
      <c r="UE438" s="672"/>
      <c r="UF438" s="672"/>
      <c r="UG438" s="672"/>
      <c r="UH438" s="672"/>
      <c r="UI438" s="672"/>
      <c r="UJ438" s="672"/>
      <c r="UK438" s="672"/>
      <c r="UL438" s="672"/>
      <c r="UM438" s="672"/>
      <c r="UN438" s="672"/>
      <c r="UO438" s="672"/>
      <c r="UP438" s="672"/>
      <c r="UQ438" s="672"/>
      <c r="UR438" s="672"/>
      <c r="US438" s="672"/>
      <c r="UT438" s="672"/>
      <c r="UU438" s="672"/>
      <c r="UV438" s="672"/>
      <c r="UW438" s="672"/>
      <c r="UX438" s="672"/>
      <c r="UY438" s="672"/>
      <c r="UZ438" s="672"/>
      <c r="VA438" s="672"/>
      <c r="VB438" s="672"/>
      <c r="VC438" s="672"/>
      <c r="VD438" s="672"/>
      <c r="VE438" s="672"/>
      <c r="VF438" s="672"/>
      <c r="VG438" s="672"/>
      <c r="VH438" s="672"/>
      <c r="VI438" s="672"/>
      <c r="VJ438" s="672"/>
      <c r="VK438" s="672"/>
      <c r="VL438" s="672"/>
      <c r="VM438" s="672"/>
      <c r="VN438" s="672"/>
      <c r="VO438" s="672"/>
      <c r="VP438" s="672"/>
      <c r="VQ438" s="672"/>
      <c r="VR438" s="672"/>
      <c r="VS438" s="672"/>
      <c r="VT438" s="672"/>
      <c r="VU438" s="672"/>
      <c r="VV438" s="672"/>
      <c r="VW438" s="672"/>
      <c r="VX438" s="672"/>
      <c r="VY438" s="672"/>
      <c r="VZ438" s="672"/>
      <c r="WA438" s="672"/>
      <c r="WB438" s="672"/>
      <c r="WC438" s="672"/>
      <c r="WD438" s="672"/>
      <c r="WE438" s="672"/>
      <c r="WF438" s="672"/>
      <c r="WG438" s="672"/>
      <c r="WH438" s="672"/>
      <c r="WI438" s="672"/>
      <c r="WJ438" s="672"/>
      <c r="WK438" s="672"/>
      <c r="WL438" s="672"/>
      <c r="WM438" s="672"/>
      <c r="WN438" s="672"/>
      <c r="WO438" s="672"/>
      <c r="WP438" s="672"/>
      <c r="WQ438" s="672"/>
      <c r="WR438" s="672"/>
      <c r="WS438" s="672"/>
      <c r="WT438" s="672"/>
      <c r="WU438" s="672"/>
      <c r="WV438" s="672"/>
      <c r="WW438" s="672"/>
      <c r="WX438" s="672"/>
      <c r="WY438" s="672"/>
      <c r="WZ438" s="672"/>
      <c r="XA438" s="672"/>
      <c r="XB438" s="672"/>
      <c r="XC438" s="672"/>
      <c r="XD438" s="672"/>
      <c r="XE438" s="672"/>
      <c r="XF438" s="672"/>
      <c r="XG438" s="672"/>
      <c r="XH438" s="672"/>
      <c r="XI438" s="672"/>
      <c r="XJ438" s="672"/>
      <c r="XK438" s="672"/>
      <c r="XL438" s="672"/>
      <c r="XM438" s="672"/>
      <c r="XN438" s="672"/>
      <c r="XO438" s="672"/>
      <c r="XP438" s="672"/>
      <c r="XQ438" s="672"/>
      <c r="XR438" s="672"/>
      <c r="XS438" s="672"/>
      <c r="XT438" s="672"/>
      <c r="XU438" s="672"/>
      <c r="XV438" s="672"/>
      <c r="XW438" s="672"/>
      <c r="XX438" s="672"/>
      <c r="XY438" s="672"/>
      <c r="XZ438" s="672"/>
      <c r="YA438" s="672"/>
      <c r="YB438" s="672"/>
      <c r="YC438" s="672"/>
      <c r="YD438" s="672"/>
      <c r="YE438" s="672"/>
      <c r="YF438" s="672"/>
      <c r="YG438" s="672"/>
      <c r="YH438" s="672"/>
      <c r="YI438" s="672"/>
      <c r="YJ438" s="672"/>
      <c r="YK438" s="672"/>
      <c r="YL438" s="672"/>
      <c r="YM438" s="672"/>
      <c r="YN438" s="672"/>
      <c r="YO438" s="672"/>
      <c r="YP438" s="672"/>
      <c r="YQ438" s="672"/>
      <c r="YR438" s="672"/>
      <c r="YS438" s="672"/>
      <c r="YT438" s="672"/>
      <c r="YU438" s="672"/>
      <c r="YV438" s="672"/>
      <c r="YW438" s="672"/>
      <c r="YX438" s="672"/>
      <c r="YY438" s="672"/>
      <c r="YZ438" s="672"/>
      <c r="ZA438" s="672"/>
      <c r="ZB438" s="672"/>
      <c r="ZC438" s="672"/>
      <c r="ZD438" s="672"/>
      <c r="ZE438" s="672"/>
      <c r="ZF438" s="672"/>
      <c r="ZG438" s="672"/>
      <c r="ZH438" s="672"/>
      <c r="ZI438" s="672"/>
      <c r="ZJ438" s="672"/>
      <c r="ZK438" s="672"/>
      <c r="ZL438" s="672"/>
      <c r="ZM438" s="672"/>
      <c r="ZN438" s="672"/>
      <c r="ZO438" s="672"/>
      <c r="ZP438" s="672"/>
      <c r="ZQ438" s="672"/>
      <c r="ZR438" s="672"/>
      <c r="ZS438" s="672"/>
      <c r="ZT438" s="672"/>
      <c r="ZU438" s="672"/>
      <c r="ZV438" s="672"/>
      <c r="ZW438" s="672"/>
      <c r="ZX438" s="672"/>
      <c r="ZY438" s="672"/>
      <c r="ZZ438" s="672"/>
      <c r="AAA438" s="672"/>
      <c r="AAB438" s="672"/>
      <c r="AAC438" s="672"/>
      <c r="AAD438" s="672"/>
      <c r="AAE438" s="672"/>
      <c r="AAF438" s="672"/>
      <c r="AAG438" s="672"/>
      <c r="AAH438" s="672"/>
      <c r="AAI438" s="672"/>
      <c r="AAJ438" s="672"/>
      <c r="AAK438" s="672"/>
      <c r="AAL438" s="672"/>
      <c r="AAM438" s="672"/>
      <c r="AAN438" s="672"/>
      <c r="AAO438" s="672"/>
      <c r="AAP438" s="672"/>
      <c r="AAQ438" s="672"/>
      <c r="AAR438" s="672"/>
      <c r="AAS438" s="672"/>
      <c r="AAT438" s="672"/>
      <c r="AAU438" s="672"/>
      <c r="AAV438" s="672"/>
      <c r="AAW438" s="672"/>
      <c r="AAX438" s="672"/>
      <c r="AAY438" s="672"/>
      <c r="AAZ438" s="672"/>
      <c r="ABA438" s="672"/>
      <c r="ABB438" s="672"/>
      <c r="ABC438" s="672"/>
      <c r="ABD438" s="672"/>
      <c r="ABE438" s="672"/>
      <c r="ABF438" s="672"/>
      <c r="ABG438" s="672"/>
      <c r="ABH438" s="672"/>
      <c r="ABI438" s="672"/>
      <c r="ABJ438" s="672"/>
      <c r="ABK438" s="672"/>
      <c r="ABL438" s="672"/>
      <c r="ABM438" s="672"/>
      <c r="ABN438" s="672"/>
      <c r="ABO438" s="672"/>
      <c r="ABP438" s="672"/>
      <c r="ABQ438" s="672"/>
      <c r="ABR438" s="672"/>
      <c r="ABS438" s="672"/>
      <c r="ABT438" s="672"/>
      <c r="ABU438" s="672"/>
      <c r="ABV438" s="672"/>
      <c r="ABW438" s="672"/>
      <c r="ABX438" s="672"/>
      <c r="ABY438" s="672"/>
      <c r="ABZ438" s="672"/>
      <c r="ACA438" s="672"/>
      <c r="ACB438" s="672"/>
      <c r="ACC438" s="672"/>
      <c r="ACD438" s="672"/>
      <c r="ACE438" s="672"/>
      <c r="ACF438" s="672"/>
      <c r="ACG438" s="672"/>
      <c r="ACH438" s="672"/>
      <c r="ACI438" s="672"/>
      <c r="ACJ438" s="672"/>
      <c r="ACK438" s="672"/>
      <c r="ACL438" s="672"/>
      <c r="ACM438" s="672"/>
      <c r="ACN438" s="672"/>
      <c r="ACO438" s="672"/>
      <c r="ACP438" s="672"/>
      <c r="ACQ438" s="672"/>
      <c r="ACR438" s="672"/>
      <c r="ACS438" s="672"/>
      <c r="ACT438" s="672"/>
      <c r="ACU438" s="672"/>
      <c r="ACV438" s="672"/>
      <c r="ACW438" s="672"/>
      <c r="ACX438" s="672"/>
      <c r="ACY438" s="672"/>
      <c r="ACZ438" s="672"/>
      <c r="ADA438" s="672"/>
      <c r="ADB438" s="672"/>
      <c r="ADC438" s="672"/>
      <c r="ADD438" s="672"/>
      <c r="ADE438" s="672"/>
      <c r="ADF438" s="672"/>
      <c r="ADG438" s="672"/>
      <c r="ADH438" s="672"/>
      <c r="ADI438" s="672"/>
      <c r="ADJ438" s="672"/>
      <c r="ADK438" s="672"/>
      <c r="ADL438" s="672"/>
      <c r="ADM438" s="672"/>
      <c r="ADN438" s="672"/>
      <c r="ADO438" s="672"/>
      <c r="ADP438" s="672"/>
      <c r="ADQ438" s="672"/>
      <c r="ADR438" s="672"/>
      <c r="ADS438" s="672"/>
      <c r="ADT438" s="672"/>
      <c r="ADU438" s="672"/>
      <c r="ADV438" s="672"/>
      <c r="ADW438" s="672"/>
      <c r="ADX438" s="672"/>
      <c r="ADY438" s="672"/>
      <c r="ADZ438" s="672"/>
      <c r="AEA438" s="672"/>
      <c r="AEB438" s="672"/>
      <c r="AEC438" s="672"/>
      <c r="AED438" s="672"/>
      <c r="AEE438" s="672"/>
      <c r="AEF438" s="672"/>
      <c r="AEG438" s="672"/>
      <c r="AEH438" s="672"/>
      <c r="AEI438" s="672"/>
      <c r="AEJ438" s="672"/>
      <c r="AEK438" s="672"/>
      <c r="AEL438" s="672"/>
      <c r="AEM438" s="672"/>
      <c r="AEN438" s="672"/>
      <c r="AEO438" s="672"/>
      <c r="AEP438" s="672"/>
      <c r="AEQ438" s="672"/>
      <c r="AER438" s="672"/>
      <c r="AES438" s="672"/>
      <c r="AET438" s="672"/>
      <c r="AEU438" s="672"/>
      <c r="AEV438" s="672"/>
      <c r="AEW438" s="672"/>
      <c r="AEX438" s="672"/>
      <c r="AEY438" s="672"/>
      <c r="AEZ438" s="672"/>
      <c r="AFA438" s="672"/>
      <c r="AFB438" s="672"/>
      <c r="AFC438" s="672"/>
      <c r="AFD438" s="672"/>
      <c r="AFE438" s="672"/>
      <c r="AFF438" s="672"/>
      <c r="AFG438" s="672"/>
      <c r="AFH438" s="672"/>
      <c r="AFI438" s="672"/>
      <c r="AFJ438" s="672"/>
      <c r="AFK438" s="672"/>
      <c r="AFL438" s="672"/>
      <c r="AFM438" s="672"/>
      <c r="AFN438" s="672"/>
      <c r="AFO438" s="672"/>
      <c r="AFP438" s="672"/>
      <c r="AFQ438" s="672"/>
      <c r="AFR438" s="672"/>
      <c r="AFS438" s="672"/>
      <c r="AFT438" s="672"/>
      <c r="AFU438" s="672"/>
      <c r="AFV438" s="672"/>
      <c r="AFW438" s="672"/>
      <c r="AFX438" s="672"/>
      <c r="AFY438" s="672"/>
      <c r="AFZ438" s="672"/>
      <c r="AGA438" s="672"/>
      <c r="AGB438" s="672"/>
      <c r="AGC438" s="672"/>
      <c r="AGD438" s="672"/>
      <c r="AGE438" s="672"/>
      <c r="AGF438" s="672"/>
      <c r="AGG438" s="672"/>
      <c r="AGH438" s="672"/>
      <c r="AGI438" s="672"/>
      <c r="AGJ438" s="672"/>
      <c r="AGK438" s="672"/>
      <c r="AGL438" s="672"/>
      <c r="AGM438" s="672"/>
      <c r="AGN438" s="672"/>
      <c r="AGO438" s="672"/>
      <c r="AGP438" s="672"/>
      <c r="AGQ438" s="672"/>
      <c r="AGR438" s="672"/>
      <c r="AGS438" s="672"/>
      <c r="AGT438" s="672"/>
      <c r="AGU438" s="672"/>
      <c r="AGV438" s="672"/>
      <c r="AGW438" s="672"/>
      <c r="AGX438" s="672"/>
      <c r="AGY438" s="672"/>
      <c r="AGZ438" s="672"/>
      <c r="AHA438" s="672"/>
      <c r="AHB438" s="672"/>
      <c r="AHC438" s="672"/>
      <c r="AHD438" s="672"/>
      <c r="AHE438" s="672"/>
      <c r="AHF438" s="672"/>
      <c r="AHG438" s="672"/>
      <c r="AHH438" s="672"/>
      <c r="AHI438" s="672"/>
      <c r="AHJ438" s="672"/>
      <c r="AHK438" s="672"/>
      <c r="AHL438" s="672"/>
      <c r="AHM438" s="672"/>
      <c r="AHN438" s="672"/>
      <c r="AHO438" s="672"/>
      <c r="AHP438" s="672"/>
      <c r="AHQ438" s="672"/>
      <c r="AHR438" s="672"/>
      <c r="AHS438" s="672"/>
      <c r="AHT438" s="672"/>
      <c r="AHU438" s="672"/>
      <c r="AHV438" s="672"/>
      <c r="AHW438" s="672"/>
      <c r="AHX438" s="672"/>
      <c r="AHY438" s="672"/>
      <c r="AHZ438" s="672"/>
      <c r="AIA438" s="672"/>
      <c r="AIB438" s="672"/>
      <c r="AIC438" s="672"/>
      <c r="AID438" s="672"/>
      <c r="AIE438" s="672"/>
      <c r="AIF438" s="672"/>
      <c r="AIG438" s="672"/>
      <c r="AIH438" s="672"/>
      <c r="AII438" s="672"/>
      <c r="AIJ438" s="672"/>
      <c r="AIK438" s="672"/>
      <c r="AIL438" s="672"/>
      <c r="AIM438" s="672"/>
      <c r="AIN438" s="672"/>
      <c r="AIO438" s="672"/>
      <c r="AIP438" s="672"/>
      <c r="AIQ438" s="672"/>
      <c r="AIR438" s="672"/>
      <c r="AIS438" s="672"/>
      <c r="AIT438" s="672"/>
      <c r="AIU438" s="672"/>
      <c r="AIV438" s="672"/>
      <c r="AIW438" s="672"/>
      <c r="AIX438" s="672"/>
      <c r="AIY438" s="672"/>
      <c r="AIZ438" s="672"/>
      <c r="AJA438" s="672"/>
      <c r="AJB438" s="672"/>
      <c r="AJC438" s="672"/>
      <c r="AJD438" s="672"/>
      <c r="AJE438" s="672"/>
      <c r="AJF438" s="672"/>
      <c r="AJG438" s="672"/>
      <c r="AJH438" s="672"/>
      <c r="AJI438" s="672"/>
      <c r="AJJ438" s="672"/>
      <c r="AJK438" s="672"/>
      <c r="AJL438" s="672"/>
      <c r="AJM438" s="672"/>
      <c r="AJN438" s="672"/>
      <c r="AJO438" s="672"/>
      <c r="AJP438" s="672"/>
      <c r="AJQ438" s="672"/>
      <c r="AJR438" s="672"/>
      <c r="AJS438" s="672"/>
      <c r="AJT438" s="672"/>
      <c r="AJU438" s="672"/>
      <c r="AJV438" s="672"/>
      <c r="AJW438" s="672"/>
      <c r="AJX438" s="672"/>
      <c r="AJY438" s="672"/>
      <c r="AJZ438" s="672"/>
      <c r="AKA438" s="672"/>
      <c r="AKB438" s="672"/>
      <c r="AKC438" s="672"/>
      <c r="AKD438" s="672"/>
      <c r="AKE438" s="672"/>
      <c r="AKF438" s="672"/>
      <c r="AKG438" s="672"/>
      <c r="AKH438" s="672"/>
      <c r="AKI438" s="672"/>
      <c r="AKJ438" s="672"/>
      <c r="AKK438" s="672"/>
      <c r="AKL438" s="672"/>
      <c r="AKM438" s="672"/>
      <c r="AKN438" s="672"/>
      <c r="AKO438" s="672"/>
      <c r="AKP438" s="672"/>
      <c r="AKQ438" s="672"/>
      <c r="AKR438" s="672"/>
      <c r="AKS438" s="672"/>
      <c r="AKT438" s="672"/>
      <c r="AKU438" s="672"/>
      <c r="AKV438" s="672"/>
      <c r="AKW438" s="672"/>
      <c r="AKX438" s="672"/>
      <c r="AKY438" s="672"/>
      <c r="AKZ438" s="672"/>
      <c r="ALA438" s="672"/>
      <c r="ALB438" s="672"/>
      <c r="ALC438" s="672"/>
      <c r="ALD438" s="672"/>
      <c r="ALE438" s="672"/>
      <c r="ALF438" s="672"/>
      <c r="ALG438" s="672"/>
      <c r="ALH438" s="672"/>
      <c r="ALI438" s="672"/>
      <c r="ALJ438" s="672"/>
      <c r="ALK438" s="672"/>
      <c r="ALL438" s="672"/>
      <c r="ALM438" s="672"/>
      <c r="ALN438" s="672"/>
      <c r="ALO438" s="672"/>
      <c r="ALP438" s="672"/>
      <c r="ALQ438" s="672"/>
      <c r="ALR438" s="672"/>
      <c r="ALS438" s="672"/>
      <c r="ALT438" s="672"/>
      <c r="ALU438" s="672"/>
      <c r="ALV438" s="672"/>
      <c r="ALW438" s="672"/>
      <c r="ALX438" s="672"/>
      <c r="ALY438" s="672"/>
      <c r="ALZ438" s="672"/>
      <c r="AMA438" s="672"/>
      <c r="AMB438" s="672"/>
      <c r="AMC438" s="672"/>
      <c r="AMD438" s="672"/>
      <c r="AME438" s="672"/>
      <c r="AMF438" s="672"/>
      <c r="AMG438" s="672"/>
      <c r="AMH438" s="672"/>
      <c r="AMI438" s="672"/>
      <c r="AMJ438" s="672"/>
      <c r="AMK438" s="672"/>
      <c r="AML438" s="672"/>
      <c r="AMM438" s="672"/>
      <c r="AMN438" s="672"/>
      <c r="AMO438" s="672"/>
      <c r="AMP438" s="672"/>
      <c r="AMQ438" s="672"/>
      <c r="AMR438" s="672"/>
      <c r="AMS438" s="672"/>
      <c r="AMT438" s="672"/>
      <c r="AMU438" s="672"/>
      <c r="AMV438" s="672"/>
      <c r="AMW438" s="672"/>
      <c r="AMX438" s="672"/>
      <c r="AMY438" s="672"/>
      <c r="AMZ438" s="672"/>
      <c r="ANA438" s="672"/>
      <c r="ANB438" s="672"/>
      <c r="ANC438" s="672"/>
      <c r="AND438" s="672"/>
      <c r="ANE438" s="672"/>
      <c r="ANF438" s="672"/>
      <c r="ANG438" s="672"/>
      <c r="ANH438" s="672"/>
      <c r="ANI438" s="672"/>
      <c r="ANJ438" s="672"/>
      <c r="ANK438" s="672"/>
      <c r="ANL438" s="672"/>
      <c r="ANM438" s="672"/>
      <c r="ANN438" s="672"/>
      <c r="ANO438" s="672"/>
      <c r="ANP438" s="672"/>
      <c r="ANQ438" s="672"/>
      <c r="ANR438" s="672"/>
      <c r="ANS438" s="672"/>
      <c r="ANT438" s="672"/>
      <c r="ANU438" s="672"/>
      <c r="ANV438" s="672"/>
      <c r="ANW438" s="672"/>
      <c r="ANX438" s="672"/>
      <c r="ANY438" s="672"/>
      <c r="ANZ438" s="672"/>
      <c r="AOA438" s="672"/>
      <c r="AOB438" s="672"/>
      <c r="AOC438" s="672"/>
      <c r="AOD438" s="672"/>
      <c r="AOE438" s="672"/>
      <c r="AOF438" s="672"/>
      <c r="AOG438" s="672"/>
      <c r="AOH438" s="672"/>
      <c r="AOI438" s="672"/>
      <c r="AOJ438" s="672"/>
      <c r="AOK438" s="672"/>
      <c r="AOL438" s="672"/>
      <c r="AOM438" s="672"/>
      <c r="AON438" s="672"/>
      <c r="AOO438" s="672"/>
      <c r="AOP438" s="672"/>
      <c r="AOQ438" s="672"/>
      <c r="AOR438" s="672"/>
      <c r="AOS438" s="672"/>
      <c r="AOT438" s="672"/>
      <c r="AOU438" s="672"/>
      <c r="AOV438" s="672"/>
      <c r="AOW438" s="672"/>
      <c r="AOX438" s="672"/>
      <c r="AOY438" s="672"/>
      <c r="AOZ438" s="672"/>
      <c r="APA438" s="672"/>
      <c r="APB438" s="672"/>
      <c r="APC438" s="672"/>
      <c r="APD438" s="672"/>
      <c r="APE438" s="672"/>
      <c r="APF438" s="672"/>
      <c r="APG438" s="672"/>
      <c r="APH438" s="672"/>
      <c r="API438" s="672"/>
      <c r="APJ438" s="672"/>
      <c r="APK438" s="672"/>
      <c r="APL438" s="672"/>
      <c r="APM438" s="672"/>
      <c r="APN438" s="672"/>
      <c r="APO438" s="672"/>
      <c r="APP438" s="672"/>
      <c r="APQ438" s="672"/>
      <c r="APR438" s="672"/>
      <c r="APS438" s="672"/>
      <c r="APT438" s="672"/>
      <c r="APU438" s="672"/>
      <c r="APV438" s="672"/>
      <c r="APW438" s="672"/>
      <c r="APX438" s="672"/>
      <c r="APY438" s="672"/>
      <c r="APZ438" s="672"/>
      <c r="AQA438" s="672"/>
      <c r="AQB438" s="672"/>
      <c r="AQC438" s="672"/>
      <c r="AQD438" s="672"/>
      <c r="AQE438" s="672"/>
      <c r="AQF438" s="672"/>
      <c r="AQG438" s="672"/>
      <c r="AQH438" s="672"/>
      <c r="AQI438" s="672"/>
      <c r="AQJ438" s="672"/>
      <c r="AQK438" s="672"/>
      <c r="AQL438" s="672"/>
      <c r="AQM438" s="672"/>
      <c r="AQN438" s="672"/>
      <c r="AQO438" s="672"/>
      <c r="AQP438" s="672"/>
      <c r="AQQ438" s="672"/>
      <c r="AQR438" s="672"/>
      <c r="AQS438" s="672"/>
      <c r="AQT438" s="672"/>
      <c r="AQU438" s="672"/>
      <c r="AQV438" s="672"/>
      <c r="AQW438" s="672"/>
      <c r="AQX438" s="672"/>
      <c r="AQY438" s="672"/>
      <c r="AQZ438" s="672"/>
      <c r="ARA438" s="672"/>
      <c r="ARB438" s="672"/>
      <c r="ARC438" s="672"/>
      <c r="ARD438" s="672"/>
      <c r="ARE438" s="672"/>
      <c r="ARF438" s="672"/>
      <c r="ARG438" s="672"/>
      <c r="ARH438" s="672"/>
      <c r="ARI438" s="672"/>
      <c r="ARJ438" s="672"/>
      <c r="ARK438" s="672"/>
      <c r="ARL438" s="672"/>
      <c r="ARM438" s="672"/>
      <c r="ARN438" s="672"/>
      <c r="ARO438" s="672"/>
      <c r="ARP438" s="672"/>
      <c r="ARQ438" s="672"/>
      <c r="ARR438" s="672"/>
      <c r="ARS438" s="672"/>
      <c r="ART438" s="672"/>
      <c r="ARU438" s="672"/>
      <c r="ARV438" s="672"/>
      <c r="ARW438" s="672"/>
      <c r="ARX438" s="672"/>
      <c r="ARY438" s="672"/>
      <c r="ARZ438" s="672"/>
      <c r="ASA438" s="672"/>
      <c r="ASB438" s="672"/>
      <c r="ASC438" s="672"/>
      <c r="ASD438" s="672"/>
      <c r="ASE438" s="672"/>
      <c r="ASF438" s="672"/>
      <c r="ASG438" s="672"/>
      <c r="ASH438" s="672"/>
      <c r="ASI438" s="672"/>
      <c r="ASJ438" s="672"/>
      <c r="ASK438" s="672"/>
      <c r="ASL438" s="672"/>
      <c r="ASM438" s="672"/>
      <c r="ASN438" s="672"/>
      <c r="ASO438" s="672"/>
      <c r="ASP438" s="672"/>
      <c r="ASQ438" s="672"/>
      <c r="ASR438" s="672"/>
      <c r="ASS438" s="672"/>
      <c r="AST438" s="672"/>
      <c r="ASU438" s="672"/>
      <c r="ASV438" s="672"/>
      <c r="ASW438" s="672"/>
      <c r="ASX438" s="672"/>
      <c r="ASY438" s="672"/>
      <c r="ASZ438" s="672"/>
      <c r="ATA438" s="672"/>
      <c r="ATB438" s="672"/>
      <c r="ATC438" s="672"/>
      <c r="ATD438" s="672"/>
      <c r="ATE438" s="672"/>
      <c r="ATF438" s="672"/>
      <c r="ATG438" s="672"/>
      <c r="ATH438" s="672"/>
      <c r="ATI438" s="672"/>
      <c r="ATJ438" s="672"/>
      <c r="ATK438" s="672"/>
      <c r="ATL438" s="672"/>
      <c r="ATM438" s="672"/>
      <c r="ATN438" s="672"/>
      <c r="ATO438" s="672"/>
      <c r="ATP438" s="672"/>
      <c r="ATQ438" s="672"/>
      <c r="ATR438" s="672"/>
      <c r="ATS438" s="672"/>
      <c r="ATT438" s="672"/>
      <c r="ATU438" s="672"/>
      <c r="ATV438" s="672"/>
      <c r="ATW438" s="672"/>
      <c r="ATX438" s="672"/>
      <c r="ATY438" s="672"/>
      <c r="ATZ438" s="672"/>
      <c r="AUA438" s="672"/>
      <c r="AUB438" s="672"/>
      <c r="AUC438" s="672"/>
      <c r="AUD438" s="672"/>
      <c r="AUE438" s="672"/>
      <c r="AUF438" s="672"/>
      <c r="AUG438" s="672"/>
      <c r="AUH438" s="672"/>
      <c r="AUI438" s="672"/>
      <c r="AUJ438" s="672"/>
      <c r="AUK438" s="672"/>
      <c r="AUL438" s="672"/>
      <c r="AUM438" s="672"/>
      <c r="AUN438" s="672"/>
      <c r="AUO438" s="672"/>
      <c r="AUP438" s="672"/>
      <c r="AUQ438" s="672"/>
      <c r="AUR438" s="672"/>
      <c r="AUS438" s="672"/>
      <c r="AUT438" s="672"/>
      <c r="AUU438" s="672"/>
      <c r="AUV438" s="672"/>
      <c r="AUW438" s="672"/>
      <c r="AUX438" s="672"/>
      <c r="AUY438" s="672"/>
      <c r="AUZ438" s="672"/>
      <c r="AVA438" s="672"/>
      <c r="AVB438" s="672"/>
      <c r="AVC438" s="672"/>
      <c r="AVD438" s="672"/>
      <c r="AVE438" s="672"/>
      <c r="AVF438" s="672"/>
      <c r="AVG438" s="672"/>
      <c r="AVH438" s="672"/>
      <c r="AVI438" s="672"/>
      <c r="AVJ438" s="672"/>
      <c r="AVK438" s="672"/>
      <c r="AVL438" s="672"/>
      <c r="AVM438" s="672"/>
      <c r="AVN438" s="672"/>
      <c r="AVO438" s="672"/>
      <c r="AVP438" s="672"/>
      <c r="AVQ438" s="672"/>
      <c r="AVR438" s="672"/>
      <c r="AVS438" s="672"/>
      <c r="AVT438" s="672"/>
      <c r="AVU438" s="672"/>
      <c r="AVV438" s="672"/>
      <c r="AVW438" s="672"/>
      <c r="AVX438" s="672"/>
      <c r="AVY438" s="672"/>
      <c r="AVZ438" s="672"/>
      <c r="AWA438" s="672"/>
      <c r="AWB438" s="672"/>
      <c r="AWC438" s="672"/>
      <c r="AWD438" s="672"/>
      <c r="AWE438" s="672"/>
      <c r="AWF438" s="672"/>
      <c r="AWG438" s="672"/>
      <c r="AWH438" s="672"/>
      <c r="AWI438" s="672"/>
      <c r="AWJ438" s="672"/>
      <c r="AWK438" s="672"/>
      <c r="AWL438" s="672"/>
      <c r="AWM438" s="672"/>
      <c r="AWN438" s="672"/>
      <c r="AWO438" s="672"/>
      <c r="AWP438" s="672"/>
      <c r="AWQ438" s="672"/>
      <c r="AWR438" s="672"/>
      <c r="AWS438" s="672"/>
      <c r="AWT438" s="672"/>
      <c r="AWU438" s="672"/>
      <c r="AWV438" s="672"/>
      <c r="AWW438" s="672"/>
      <c r="AWX438" s="672"/>
      <c r="AWY438" s="672"/>
      <c r="AWZ438" s="672"/>
      <c r="AXA438" s="672"/>
      <c r="AXB438" s="672"/>
      <c r="AXC438" s="672"/>
      <c r="AXD438" s="672"/>
      <c r="AXE438" s="672"/>
      <c r="AXF438" s="672"/>
      <c r="AXG438" s="672"/>
      <c r="AXH438" s="672"/>
      <c r="AXI438" s="672"/>
      <c r="AXJ438" s="672"/>
      <c r="AXK438" s="672"/>
      <c r="AXL438" s="672"/>
      <c r="AXM438" s="672"/>
      <c r="AXN438" s="672"/>
      <c r="AXO438" s="672"/>
      <c r="AXP438" s="672"/>
      <c r="AXQ438" s="672"/>
      <c r="AXR438" s="672"/>
      <c r="AXS438" s="672"/>
      <c r="AXT438" s="672"/>
      <c r="AXU438" s="672"/>
      <c r="AXV438" s="672"/>
      <c r="AXW438" s="672"/>
      <c r="AXX438" s="672"/>
      <c r="AXY438" s="672"/>
      <c r="AXZ438" s="672"/>
      <c r="AYA438" s="672"/>
      <c r="AYB438" s="672"/>
      <c r="AYC438" s="672"/>
      <c r="AYD438" s="672"/>
      <c r="AYE438" s="672"/>
      <c r="AYF438" s="672"/>
      <c r="AYG438" s="672"/>
      <c r="AYH438" s="672"/>
      <c r="AYI438" s="672"/>
      <c r="AYJ438" s="672"/>
      <c r="AYK438" s="672"/>
      <c r="AYL438" s="672"/>
      <c r="AYM438" s="672"/>
      <c r="AYN438" s="672"/>
      <c r="AYO438" s="672"/>
      <c r="AYP438" s="672"/>
      <c r="AYQ438" s="672"/>
      <c r="AYR438" s="672"/>
      <c r="AYS438" s="672"/>
      <c r="AYT438" s="672"/>
      <c r="AYU438" s="672"/>
      <c r="AYV438" s="672"/>
      <c r="AYW438" s="672"/>
      <c r="AYX438" s="672"/>
      <c r="AYY438" s="672"/>
      <c r="AYZ438" s="672"/>
      <c r="AZA438" s="672"/>
      <c r="AZB438" s="672"/>
      <c r="AZC438" s="672"/>
      <c r="AZD438" s="672"/>
      <c r="AZE438" s="672"/>
      <c r="AZF438" s="672"/>
      <c r="AZG438" s="672"/>
      <c r="AZH438" s="672"/>
      <c r="AZI438" s="672"/>
      <c r="AZJ438" s="672"/>
      <c r="AZK438" s="672"/>
      <c r="AZL438" s="672"/>
      <c r="AZM438" s="672"/>
      <c r="AZN438" s="672"/>
      <c r="AZO438" s="672"/>
      <c r="AZP438" s="672"/>
      <c r="AZQ438" s="672"/>
      <c r="AZR438" s="672"/>
      <c r="AZS438" s="672"/>
      <c r="AZT438" s="672"/>
      <c r="AZU438" s="672"/>
      <c r="AZV438" s="672"/>
      <c r="AZW438" s="672"/>
      <c r="AZX438" s="672"/>
      <c r="AZY438" s="672"/>
      <c r="AZZ438" s="672"/>
      <c r="BAA438" s="672"/>
      <c r="BAB438" s="672"/>
      <c r="BAC438" s="672"/>
      <c r="BAD438" s="672"/>
      <c r="BAE438" s="672"/>
      <c r="BAF438" s="672"/>
      <c r="BAG438" s="672"/>
      <c r="BAH438" s="672"/>
      <c r="BAI438" s="672"/>
      <c r="BAJ438" s="672"/>
      <c r="BAK438" s="672"/>
      <c r="BAL438" s="672"/>
      <c r="BAM438" s="672"/>
      <c r="BAN438" s="672"/>
      <c r="BAO438" s="672"/>
      <c r="BAP438" s="672"/>
      <c r="BAQ438" s="672"/>
      <c r="BAR438" s="672"/>
      <c r="BAS438" s="672"/>
      <c r="BAT438" s="672"/>
      <c r="BAU438" s="672"/>
      <c r="BAV438" s="672"/>
      <c r="BAW438" s="672"/>
      <c r="BAX438" s="672"/>
      <c r="BAY438" s="672"/>
      <c r="BAZ438" s="672"/>
      <c r="BBA438" s="672"/>
      <c r="BBB438" s="672"/>
      <c r="BBC438" s="672"/>
      <c r="BBD438" s="672"/>
      <c r="BBE438" s="672"/>
      <c r="BBF438" s="672"/>
      <c r="BBG438" s="672"/>
      <c r="BBH438" s="672"/>
      <c r="BBI438" s="672"/>
      <c r="BBJ438" s="672"/>
      <c r="BBK438" s="672"/>
      <c r="BBL438" s="672"/>
      <c r="BBM438" s="672"/>
      <c r="BBN438" s="672"/>
      <c r="BBO438" s="672"/>
      <c r="BBP438" s="672"/>
      <c r="BBQ438" s="672"/>
      <c r="BBR438" s="672"/>
      <c r="BBS438" s="672"/>
      <c r="BBT438" s="672"/>
      <c r="BBU438" s="672"/>
      <c r="BBV438" s="672"/>
      <c r="BBW438" s="672"/>
      <c r="BBX438" s="672"/>
      <c r="BBY438" s="672"/>
      <c r="BBZ438" s="672"/>
      <c r="BCA438" s="672"/>
      <c r="BCB438" s="672"/>
      <c r="BCC438" s="672"/>
      <c r="BCD438" s="672"/>
      <c r="BCE438" s="672"/>
      <c r="BCF438" s="672"/>
      <c r="BCG438" s="672"/>
      <c r="BCH438" s="672"/>
      <c r="BCI438" s="672"/>
      <c r="BCJ438" s="672"/>
      <c r="BCK438" s="672"/>
      <c r="BCL438" s="672"/>
      <c r="BCM438" s="672"/>
      <c r="BCN438" s="672"/>
      <c r="BCO438" s="672"/>
      <c r="BCP438" s="672"/>
      <c r="BCQ438" s="672"/>
      <c r="BCR438" s="672"/>
      <c r="BCS438" s="672"/>
      <c r="BCT438" s="672"/>
      <c r="BCU438" s="672"/>
      <c r="BCV438" s="672"/>
      <c r="BCW438" s="672"/>
      <c r="BCX438" s="672"/>
      <c r="BCY438" s="672"/>
      <c r="BCZ438" s="672"/>
      <c r="BDA438" s="672"/>
      <c r="BDB438" s="672"/>
      <c r="BDC438" s="672"/>
      <c r="BDD438" s="672"/>
      <c r="BDE438" s="672"/>
      <c r="BDF438" s="672"/>
      <c r="BDG438" s="672"/>
      <c r="BDH438" s="672"/>
      <c r="BDI438" s="672"/>
      <c r="BDJ438" s="672"/>
      <c r="BDK438" s="672"/>
      <c r="BDL438" s="672"/>
      <c r="BDM438" s="672"/>
      <c r="BDN438" s="672"/>
      <c r="BDO438" s="672"/>
      <c r="BDP438" s="672"/>
      <c r="BDQ438" s="672"/>
      <c r="BDR438" s="672"/>
      <c r="BDS438" s="672"/>
      <c r="BDT438" s="672"/>
      <c r="BDU438" s="672"/>
      <c r="BDV438" s="672"/>
      <c r="BDW438" s="672"/>
      <c r="BDX438" s="672"/>
      <c r="BDY438" s="672"/>
      <c r="BDZ438" s="672"/>
      <c r="BEA438" s="672"/>
      <c r="BEB438" s="672"/>
      <c r="BEC438" s="672"/>
      <c r="BED438" s="672"/>
      <c r="BEE438" s="672"/>
      <c r="BEF438" s="672"/>
      <c r="BEG438" s="672"/>
      <c r="BEH438" s="672"/>
      <c r="BEI438" s="672"/>
      <c r="BEJ438" s="672"/>
      <c r="BEK438" s="672"/>
      <c r="BEL438" s="672"/>
      <c r="BEM438" s="672"/>
      <c r="BEN438" s="672"/>
      <c r="BEO438" s="672"/>
      <c r="BEP438" s="672"/>
      <c r="BEQ438" s="672"/>
      <c r="BER438" s="672"/>
      <c r="BES438" s="672"/>
      <c r="BET438" s="672"/>
      <c r="BEU438" s="672"/>
      <c r="BEV438" s="672"/>
      <c r="BEW438" s="672"/>
      <c r="BEX438" s="672"/>
      <c r="BEY438" s="672"/>
      <c r="BEZ438" s="672"/>
      <c r="BFA438" s="672"/>
      <c r="BFB438" s="672"/>
      <c r="BFC438" s="672"/>
      <c r="BFD438" s="672"/>
      <c r="BFE438" s="672"/>
      <c r="BFF438" s="672"/>
      <c r="BFG438" s="672"/>
      <c r="BFH438" s="672"/>
      <c r="BFI438" s="672"/>
      <c r="BFJ438" s="672"/>
      <c r="BFK438" s="672"/>
      <c r="BFL438" s="672"/>
      <c r="BFM438" s="672"/>
      <c r="BFN438" s="672"/>
      <c r="BFO438" s="672"/>
      <c r="BFP438" s="672"/>
      <c r="BFQ438" s="672"/>
      <c r="BFR438" s="672"/>
      <c r="BFS438" s="672"/>
      <c r="BFT438" s="672"/>
      <c r="BFU438" s="672"/>
      <c r="BFV438" s="672"/>
      <c r="BFW438" s="672"/>
      <c r="BFX438" s="672"/>
      <c r="BFY438" s="672"/>
      <c r="BFZ438" s="672"/>
      <c r="BGA438" s="672"/>
      <c r="BGB438" s="672"/>
      <c r="BGC438" s="672"/>
      <c r="BGD438" s="672"/>
      <c r="BGE438" s="672"/>
      <c r="BGF438" s="672"/>
      <c r="BGG438" s="672"/>
      <c r="BGH438" s="672"/>
      <c r="BGI438" s="672"/>
      <c r="BGJ438" s="672"/>
      <c r="BGK438" s="672"/>
      <c r="BGL438" s="672"/>
      <c r="BGM438" s="672"/>
      <c r="BGN438" s="672"/>
      <c r="BGO438" s="672"/>
      <c r="BGP438" s="672"/>
      <c r="BGQ438" s="672"/>
      <c r="BGR438" s="672"/>
      <c r="BGS438" s="672"/>
      <c r="BGT438" s="672"/>
      <c r="BGU438" s="672"/>
      <c r="BGV438" s="672"/>
      <c r="BGW438" s="672"/>
      <c r="BGX438" s="672"/>
      <c r="BGY438" s="672"/>
      <c r="BGZ438" s="672"/>
      <c r="BHA438" s="672"/>
      <c r="BHB438" s="672"/>
      <c r="BHC438" s="672"/>
      <c r="BHD438" s="672"/>
      <c r="BHE438" s="672"/>
      <c r="BHF438" s="672"/>
      <c r="BHG438" s="672"/>
      <c r="BHH438" s="672"/>
      <c r="BHI438" s="672"/>
      <c r="BHJ438" s="672"/>
      <c r="BHK438" s="672"/>
      <c r="BHL438" s="672"/>
      <c r="BHM438" s="672"/>
      <c r="BHN438" s="672"/>
      <c r="BHO438" s="672"/>
      <c r="BHP438" s="672"/>
      <c r="BHQ438" s="672"/>
      <c r="BHR438" s="672"/>
      <c r="BHS438" s="672"/>
      <c r="BHT438" s="672"/>
      <c r="BHU438" s="672"/>
      <c r="BHV438" s="672"/>
      <c r="BHW438" s="672"/>
      <c r="BHX438" s="672"/>
      <c r="BHY438" s="672"/>
      <c r="BHZ438" s="672"/>
      <c r="BIA438" s="672"/>
      <c r="BIB438" s="672"/>
      <c r="BIC438" s="672"/>
      <c r="BID438" s="672"/>
      <c r="BIE438" s="672"/>
      <c r="BIF438" s="672"/>
      <c r="BIG438" s="672"/>
      <c r="BIH438" s="672"/>
      <c r="BII438" s="672"/>
      <c r="BIJ438" s="672"/>
      <c r="BIK438" s="672"/>
      <c r="BIL438" s="672"/>
      <c r="BIM438" s="672"/>
      <c r="BIN438" s="672"/>
      <c r="BIO438" s="672"/>
      <c r="BIP438" s="672"/>
      <c r="BIQ438" s="672"/>
      <c r="BIR438" s="672"/>
      <c r="BIS438" s="672"/>
      <c r="BIT438" s="672"/>
      <c r="BIU438" s="672"/>
      <c r="BIV438" s="672"/>
      <c r="BIW438" s="672"/>
      <c r="BIX438" s="672"/>
      <c r="BIY438" s="672"/>
      <c r="BIZ438" s="672"/>
      <c r="BJA438" s="672"/>
      <c r="BJB438" s="672"/>
      <c r="BJC438" s="672"/>
      <c r="BJD438" s="672"/>
      <c r="BJE438" s="672"/>
      <c r="BJF438" s="672"/>
      <c r="BJG438" s="672"/>
      <c r="BJH438" s="672"/>
      <c r="BJI438" s="672"/>
      <c r="BJJ438" s="672"/>
      <c r="BJK438" s="672"/>
      <c r="BJL438" s="672"/>
      <c r="BJM438" s="672"/>
      <c r="BJN438" s="672"/>
      <c r="BJO438" s="672"/>
      <c r="BJP438" s="672"/>
      <c r="BJQ438" s="672"/>
      <c r="BJR438" s="672"/>
      <c r="BJS438" s="672"/>
      <c r="BJT438" s="672"/>
      <c r="BJU438" s="672"/>
      <c r="BJV438" s="672"/>
      <c r="BJW438" s="672"/>
      <c r="BJX438" s="672"/>
      <c r="BJY438" s="672"/>
      <c r="BJZ438" s="672"/>
      <c r="BKA438" s="672"/>
      <c r="BKB438" s="672"/>
      <c r="BKC438" s="672"/>
      <c r="BKD438" s="672"/>
      <c r="BKE438" s="672"/>
      <c r="BKF438" s="672"/>
      <c r="BKG438" s="672"/>
      <c r="BKH438" s="672"/>
      <c r="BKI438" s="672"/>
      <c r="BKJ438" s="672"/>
      <c r="BKK438" s="672"/>
      <c r="BKL438" s="672"/>
      <c r="BKM438" s="672"/>
      <c r="BKN438" s="672"/>
      <c r="BKO438" s="672"/>
      <c r="BKP438" s="672"/>
      <c r="BKQ438" s="672"/>
      <c r="BKR438" s="672"/>
      <c r="BKS438" s="672"/>
      <c r="BKT438" s="672"/>
      <c r="BKU438" s="672"/>
      <c r="BKV438" s="672"/>
      <c r="BKW438" s="672"/>
      <c r="BKX438" s="672"/>
      <c r="BKY438" s="672"/>
      <c r="BKZ438" s="672"/>
      <c r="BLA438" s="672"/>
      <c r="BLB438" s="672"/>
      <c r="BLC438" s="672"/>
      <c r="BLD438" s="672"/>
      <c r="BLE438" s="672"/>
      <c r="BLF438" s="672"/>
      <c r="BLG438" s="672"/>
      <c r="BLH438" s="672"/>
      <c r="BLI438" s="672"/>
      <c r="BLJ438" s="672"/>
      <c r="BLK438" s="672"/>
      <c r="BLL438" s="672"/>
      <c r="BLM438" s="672"/>
      <c r="BLN438" s="672"/>
      <c r="BLO438" s="672"/>
      <c r="BLP438" s="672"/>
      <c r="BLQ438" s="672"/>
      <c r="BLR438" s="672"/>
      <c r="BLS438" s="672"/>
      <c r="BLT438" s="672"/>
      <c r="BLU438" s="672"/>
      <c r="BLV438" s="672"/>
      <c r="BLW438" s="672"/>
      <c r="BLX438" s="672"/>
      <c r="BLY438" s="672"/>
      <c r="BLZ438" s="672"/>
      <c r="BMA438" s="672"/>
      <c r="BMB438" s="672"/>
      <c r="BMC438" s="672"/>
      <c r="BMD438" s="672"/>
      <c r="BME438" s="672"/>
      <c r="BMF438" s="672"/>
      <c r="BMG438" s="672"/>
      <c r="BMH438" s="672"/>
      <c r="BMI438" s="672"/>
      <c r="BMJ438" s="672"/>
      <c r="BMK438" s="672"/>
      <c r="BML438" s="672"/>
      <c r="BMM438" s="672"/>
      <c r="BMN438" s="672"/>
      <c r="BMO438" s="672"/>
      <c r="BMP438" s="672"/>
      <c r="BMQ438" s="672"/>
      <c r="BMR438" s="672"/>
      <c r="BMS438" s="672"/>
      <c r="BMT438" s="672"/>
      <c r="BMU438" s="672"/>
      <c r="BMV438" s="672"/>
      <c r="BMW438" s="672"/>
      <c r="BMX438" s="672"/>
      <c r="BMY438" s="672"/>
      <c r="BMZ438" s="672"/>
      <c r="BNA438" s="672"/>
      <c r="BNB438" s="672"/>
      <c r="BNC438" s="672"/>
      <c r="BND438" s="672"/>
      <c r="BNE438" s="672"/>
      <c r="BNF438" s="672"/>
      <c r="BNG438" s="672"/>
      <c r="BNH438" s="672"/>
      <c r="BNI438" s="672"/>
      <c r="BNJ438" s="672"/>
      <c r="BNK438" s="672"/>
      <c r="BNL438" s="672"/>
      <c r="BNM438" s="672"/>
      <c r="BNN438" s="672"/>
      <c r="BNO438" s="672"/>
      <c r="BNP438" s="672"/>
      <c r="BNQ438" s="672"/>
      <c r="BNR438" s="672"/>
      <c r="BNS438" s="672"/>
      <c r="BNT438" s="672"/>
      <c r="BNU438" s="672"/>
      <c r="BNV438" s="672"/>
      <c r="BNW438" s="672"/>
      <c r="BNX438" s="672"/>
      <c r="BNY438" s="672"/>
      <c r="BNZ438" s="672"/>
      <c r="BOA438" s="672"/>
      <c r="BOB438" s="672"/>
      <c r="BOC438" s="672"/>
      <c r="BOD438" s="672"/>
      <c r="BOE438" s="672"/>
      <c r="BOF438" s="672"/>
      <c r="BOG438" s="672"/>
      <c r="BOH438" s="672"/>
      <c r="BOI438" s="672"/>
      <c r="BOJ438" s="672"/>
      <c r="BOK438" s="672"/>
      <c r="BOL438" s="672"/>
      <c r="BOM438" s="672"/>
      <c r="BON438" s="672"/>
      <c r="BOO438" s="672"/>
      <c r="BOP438" s="672"/>
      <c r="BOQ438" s="672"/>
      <c r="BOR438" s="672"/>
      <c r="BOS438" s="672"/>
      <c r="BOT438" s="672"/>
      <c r="BOU438" s="672"/>
      <c r="BOV438" s="672"/>
      <c r="BOW438" s="672"/>
      <c r="BOX438" s="672"/>
      <c r="BOY438" s="672"/>
      <c r="BOZ438" s="672"/>
      <c r="BPA438" s="672"/>
      <c r="BPB438" s="672"/>
      <c r="BPC438" s="672"/>
      <c r="BPD438" s="672"/>
      <c r="BPE438" s="672"/>
      <c r="BPF438" s="672"/>
      <c r="BPG438" s="672"/>
      <c r="BPH438" s="672"/>
      <c r="BPI438" s="672"/>
      <c r="BPJ438" s="672"/>
      <c r="BPK438" s="672"/>
      <c r="BPL438" s="672"/>
      <c r="BPM438" s="672"/>
      <c r="BPN438" s="672"/>
      <c r="BPO438" s="672"/>
      <c r="BPP438" s="672"/>
      <c r="BPQ438" s="672"/>
      <c r="BPR438" s="672"/>
      <c r="BPS438" s="672"/>
      <c r="BPT438" s="672"/>
      <c r="BPU438" s="672"/>
      <c r="BPV438" s="672"/>
      <c r="BPW438" s="672"/>
      <c r="BPX438" s="672"/>
      <c r="BPY438" s="672"/>
      <c r="BPZ438" s="672"/>
      <c r="BQA438" s="672"/>
      <c r="BQB438" s="672"/>
      <c r="BQC438" s="672"/>
      <c r="BQD438" s="672"/>
      <c r="BQE438" s="672"/>
      <c r="BQF438" s="672"/>
      <c r="BQG438" s="672"/>
      <c r="BQH438" s="672"/>
      <c r="BQI438" s="672"/>
      <c r="BQJ438" s="672"/>
      <c r="BQK438" s="672"/>
      <c r="BQL438" s="672"/>
      <c r="BQM438" s="672"/>
      <c r="BQN438" s="672"/>
      <c r="BQO438" s="672"/>
      <c r="BQP438" s="672"/>
      <c r="BQQ438" s="672"/>
      <c r="BQR438" s="672"/>
      <c r="BQS438" s="672"/>
      <c r="BQT438" s="672"/>
      <c r="BQU438" s="672"/>
      <c r="BQV438" s="672"/>
      <c r="BQW438" s="672"/>
      <c r="BQX438" s="672"/>
      <c r="BQY438" s="672"/>
      <c r="BQZ438" s="672"/>
      <c r="BRA438" s="672"/>
      <c r="BRB438" s="672"/>
      <c r="BRC438" s="672"/>
      <c r="BRD438" s="672"/>
      <c r="BRE438" s="672"/>
      <c r="BRF438" s="672"/>
      <c r="BRG438" s="672"/>
      <c r="BRH438" s="672"/>
      <c r="BRI438" s="672"/>
      <c r="BRJ438" s="672"/>
      <c r="BRK438" s="672"/>
      <c r="BRL438" s="672"/>
      <c r="BRM438" s="672"/>
      <c r="BRN438" s="672"/>
      <c r="BRO438" s="672"/>
      <c r="BRP438" s="672"/>
      <c r="BRQ438" s="672"/>
      <c r="BRR438" s="672"/>
      <c r="BRS438" s="672"/>
      <c r="BRT438" s="672"/>
      <c r="BRU438" s="672"/>
      <c r="BRV438" s="672"/>
      <c r="BRW438" s="672"/>
      <c r="BRX438" s="672"/>
      <c r="BRY438" s="672"/>
      <c r="BRZ438" s="672"/>
      <c r="BSA438" s="672"/>
      <c r="BSB438" s="672"/>
      <c r="BSC438" s="672"/>
      <c r="BSD438" s="672"/>
      <c r="BSE438" s="672"/>
      <c r="BSF438" s="672"/>
      <c r="BSG438" s="672"/>
      <c r="BSH438" s="672"/>
      <c r="BSI438" s="672"/>
      <c r="BSJ438" s="672"/>
      <c r="BSK438" s="672"/>
      <c r="BSL438" s="672"/>
      <c r="BSM438" s="672"/>
      <c r="BSN438" s="672"/>
      <c r="BSO438" s="672"/>
      <c r="BSP438" s="672"/>
      <c r="BSQ438" s="672"/>
      <c r="BSR438" s="672"/>
      <c r="BSS438" s="672"/>
      <c r="BST438" s="672"/>
      <c r="BSU438" s="672"/>
      <c r="BSV438" s="672"/>
      <c r="BSW438" s="672"/>
      <c r="BSX438" s="672"/>
      <c r="BSY438" s="672"/>
      <c r="BSZ438" s="672"/>
      <c r="BTA438" s="672"/>
      <c r="BTB438" s="672"/>
      <c r="BTC438" s="672"/>
      <c r="BTD438" s="672"/>
      <c r="BTE438" s="672"/>
      <c r="BTF438" s="672"/>
      <c r="BTG438" s="672"/>
      <c r="BTH438" s="672"/>
      <c r="BTI438" s="672"/>
      <c r="BTJ438" s="672"/>
      <c r="BTK438" s="672"/>
      <c r="BTL438" s="672"/>
      <c r="BTM438" s="672"/>
      <c r="BTN438" s="672"/>
      <c r="BTO438" s="672"/>
      <c r="BTP438" s="672"/>
      <c r="BTQ438" s="672"/>
      <c r="BTR438" s="672"/>
      <c r="BTS438" s="672"/>
      <c r="BTT438" s="672"/>
      <c r="BTU438" s="672"/>
      <c r="BTV438" s="672"/>
      <c r="BTW438" s="672"/>
      <c r="BTX438" s="672"/>
      <c r="BTY438" s="672"/>
      <c r="BTZ438" s="672"/>
      <c r="BUA438" s="672"/>
      <c r="BUB438" s="672"/>
      <c r="BUC438" s="672"/>
      <c r="BUD438" s="672"/>
      <c r="BUE438" s="672"/>
      <c r="BUF438" s="672"/>
      <c r="BUG438" s="672"/>
      <c r="BUH438" s="672"/>
      <c r="BUI438" s="672"/>
      <c r="BUJ438" s="672"/>
      <c r="BUK438" s="672"/>
      <c r="BUL438" s="672"/>
      <c r="BUM438" s="672"/>
      <c r="BUN438" s="672"/>
      <c r="BUO438" s="672"/>
      <c r="BUP438" s="672"/>
      <c r="BUQ438" s="672"/>
      <c r="BUR438" s="672"/>
      <c r="BUS438" s="672"/>
      <c r="BUT438" s="672"/>
      <c r="BUU438" s="672"/>
      <c r="BUV438" s="672"/>
      <c r="BUW438" s="672"/>
      <c r="BUX438" s="672"/>
      <c r="BUY438" s="672"/>
      <c r="BUZ438" s="672"/>
      <c r="BVA438" s="672"/>
      <c r="BVB438" s="672"/>
      <c r="BVC438" s="672"/>
      <c r="BVD438" s="672"/>
      <c r="BVE438" s="672"/>
      <c r="BVF438" s="672"/>
      <c r="BVG438" s="672"/>
      <c r="BVH438" s="672"/>
      <c r="BVI438" s="672"/>
      <c r="BVJ438" s="672"/>
      <c r="BVK438" s="672"/>
      <c r="BVL438" s="672"/>
      <c r="BVM438" s="672"/>
      <c r="BVN438" s="672"/>
      <c r="BVO438" s="672"/>
      <c r="BVP438" s="672"/>
      <c r="BVQ438" s="672"/>
      <c r="BVR438" s="672"/>
      <c r="BVS438" s="672"/>
      <c r="BVT438" s="672"/>
      <c r="BVU438" s="672"/>
      <c r="BVV438" s="672"/>
      <c r="BVW438" s="672"/>
      <c r="BVX438" s="672"/>
      <c r="BVY438" s="672"/>
      <c r="BVZ438" s="672"/>
      <c r="BWA438" s="672"/>
      <c r="BWB438" s="672"/>
      <c r="BWC438" s="672"/>
      <c r="BWD438" s="672"/>
      <c r="BWE438" s="672"/>
      <c r="BWF438" s="672"/>
      <c r="BWG438" s="672"/>
      <c r="BWH438" s="672"/>
      <c r="BWI438" s="672"/>
      <c r="BWJ438" s="672"/>
      <c r="BWK438" s="672"/>
      <c r="BWL438" s="672"/>
      <c r="BWM438" s="672"/>
      <c r="BWN438" s="672"/>
      <c r="BWO438" s="672"/>
      <c r="BWP438" s="672"/>
      <c r="BWQ438" s="672"/>
      <c r="BWR438" s="672"/>
      <c r="BWS438" s="672"/>
      <c r="BWT438" s="672"/>
      <c r="BWU438" s="672"/>
      <c r="BWV438" s="672"/>
      <c r="BWW438" s="672"/>
      <c r="BWX438" s="672"/>
      <c r="BWY438" s="672"/>
      <c r="BWZ438" s="672"/>
      <c r="BXA438" s="672"/>
      <c r="BXB438" s="672"/>
      <c r="BXC438" s="672"/>
      <c r="BXD438" s="672"/>
      <c r="BXE438" s="672"/>
      <c r="BXF438" s="672"/>
      <c r="BXG438" s="672"/>
      <c r="BXH438" s="672"/>
      <c r="BXI438" s="672"/>
      <c r="BXJ438" s="672"/>
      <c r="BXK438" s="672"/>
      <c r="BXL438" s="672"/>
      <c r="BXM438" s="672"/>
      <c r="BXN438" s="672"/>
      <c r="BXO438" s="672"/>
      <c r="BXP438" s="672"/>
      <c r="BXQ438" s="672"/>
      <c r="BXR438" s="672"/>
      <c r="BXS438" s="672"/>
      <c r="BXT438" s="672"/>
      <c r="BXU438" s="672"/>
      <c r="BXV438" s="672"/>
      <c r="BXW438" s="672"/>
      <c r="BXX438" s="672"/>
      <c r="BXY438" s="672"/>
      <c r="BXZ438" s="672"/>
      <c r="BYA438" s="672"/>
      <c r="BYB438" s="672"/>
      <c r="BYC438" s="672"/>
      <c r="BYD438" s="672"/>
      <c r="BYE438" s="672"/>
      <c r="BYF438" s="672"/>
      <c r="BYG438" s="672"/>
      <c r="BYH438" s="672"/>
      <c r="BYI438" s="672"/>
      <c r="BYJ438" s="672"/>
      <c r="BYK438" s="672"/>
      <c r="BYL438" s="672"/>
      <c r="BYM438" s="672"/>
      <c r="BYN438" s="672"/>
      <c r="BYO438" s="672"/>
      <c r="BYP438" s="672"/>
      <c r="BYQ438" s="672"/>
      <c r="BYR438" s="672"/>
      <c r="BYS438" s="672"/>
      <c r="BYT438" s="672"/>
      <c r="BYU438" s="672"/>
      <c r="BYV438" s="672"/>
      <c r="BYW438" s="672"/>
      <c r="BYX438" s="672"/>
      <c r="BYY438" s="672"/>
      <c r="BYZ438" s="672"/>
      <c r="BZA438" s="672"/>
      <c r="BZB438" s="672"/>
      <c r="BZC438" s="672"/>
      <c r="BZD438" s="672"/>
      <c r="BZE438" s="672"/>
      <c r="BZF438" s="672"/>
      <c r="BZG438" s="672"/>
      <c r="BZH438" s="672"/>
      <c r="BZI438" s="672"/>
      <c r="BZJ438" s="672"/>
      <c r="BZK438" s="672"/>
      <c r="BZL438" s="672"/>
      <c r="BZM438" s="672"/>
      <c r="BZN438" s="672"/>
      <c r="BZO438" s="672"/>
      <c r="BZP438" s="672"/>
      <c r="BZQ438" s="672"/>
      <c r="BZR438" s="672"/>
      <c r="BZS438" s="672"/>
      <c r="BZT438" s="672"/>
      <c r="BZU438" s="672"/>
      <c r="BZV438" s="672"/>
      <c r="BZW438" s="672"/>
      <c r="BZX438" s="672"/>
      <c r="BZY438" s="672"/>
      <c r="BZZ438" s="672"/>
      <c r="CAA438" s="672"/>
      <c r="CAB438" s="672"/>
      <c r="CAC438" s="672"/>
      <c r="CAD438" s="672"/>
      <c r="CAE438" s="672"/>
      <c r="CAF438" s="672"/>
      <c r="CAG438" s="672"/>
      <c r="CAH438" s="672"/>
      <c r="CAI438" s="672"/>
      <c r="CAJ438" s="672"/>
      <c r="CAK438" s="672"/>
      <c r="CAL438" s="672"/>
      <c r="CAM438" s="672"/>
      <c r="CAN438" s="672"/>
      <c r="CAO438" s="672"/>
      <c r="CAP438" s="672"/>
      <c r="CAQ438" s="672"/>
      <c r="CAR438" s="672"/>
      <c r="CAS438" s="672"/>
      <c r="CAT438" s="672"/>
      <c r="CAU438" s="672"/>
      <c r="CAV438" s="672"/>
      <c r="CAW438" s="672"/>
      <c r="CAX438" s="672"/>
      <c r="CAY438" s="672"/>
      <c r="CAZ438" s="672"/>
      <c r="CBA438" s="672"/>
      <c r="CBB438" s="672"/>
      <c r="CBC438" s="672"/>
      <c r="CBD438" s="672"/>
      <c r="CBE438" s="672"/>
      <c r="CBF438" s="672"/>
      <c r="CBG438" s="672"/>
      <c r="CBH438" s="672"/>
      <c r="CBI438" s="672"/>
      <c r="CBJ438" s="672"/>
      <c r="CBK438" s="672"/>
      <c r="CBL438" s="672"/>
      <c r="CBM438" s="672"/>
      <c r="CBN438" s="672"/>
      <c r="CBO438" s="672"/>
      <c r="CBP438" s="672"/>
      <c r="CBQ438" s="672"/>
      <c r="CBR438" s="672"/>
      <c r="CBS438" s="672"/>
      <c r="CBT438" s="672"/>
      <c r="CBU438" s="672"/>
      <c r="CBV438" s="672"/>
      <c r="CBW438" s="672"/>
      <c r="CBX438" s="672"/>
      <c r="CBY438" s="672"/>
      <c r="CBZ438" s="672"/>
      <c r="CCA438" s="672"/>
      <c r="CCB438" s="672"/>
      <c r="CCC438" s="672"/>
      <c r="CCD438" s="672"/>
      <c r="CCE438" s="672"/>
      <c r="CCF438" s="672"/>
      <c r="CCG438" s="672"/>
      <c r="CCH438" s="672"/>
      <c r="CCI438" s="672"/>
      <c r="CCJ438" s="672"/>
      <c r="CCK438" s="672"/>
      <c r="CCL438" s="672"/>
      <c r="CCM438" s="672"/>
      <c r="CCN438" s="672"/>
      <c r="CCO438" s="672"/>
      <c r="CCP438" s="672"/>
      <c r="CCQ438" s="672"/>
      <c r="CCR438" s="672"/>
      <c r="CCS438" s="672"/>
      <c r="CCT438" s="672"/>
      <c r="CCU438" s="672"/>
      <c r="CCV438" s="672"/>
      <c r="CCW438" s="672"/>
      <c r="CCX438" s="672"/>
      <c r="CCY438" s="672"/>
      <c r="CCZ438" s="672"/>
      <c r="CDA438" s="672"/>
      <c r="CDB438" s="672"/>
      <c r="CDC438" s="672"/>
      <c r="CDD438" s="672"/>
      <c r="CDE438" s="672"/>
      <c r="CDF438" s="672"/>
      <c r="CDG438" s="672"/>
      <c r="CDH438" s="672"/>
      <c r="CDI438" s="672"/>
      <c r="CDJ438" s="672"/>
      <c r="CDK438" s="672"/>
      <c r="CDL438" s="672"/>
      <c r="CDM438" s="672"/>
      <c r="CDN438" s="672"/>
      <c r="CDO438" s="672"/>
      <c r="CDP438" s="672"/>
      <c r="CDQ438" s="672"/>
      <c r="CDR438" s="672"/>
      <c r="CDS438" s="672"/>
      <c r="CDT438" s="672"/>
      <c r="CDU438" s="672"/>
      <c r="CDV438" s="672"/>
      <c r="CDW438" s="672"/>
      <c r="CDX438" s="672"/>
      <c r="CDY438" s="672"/>
      <c r="CDZ438" s="672"/>
      <c r="CEA438" s="672"/>
      <c r="CEB438" s="672"/>
      <c r="CEC438" s="672"/>
      <c r="CED438" s="672"/>
      <c r="CEE438" s="672"/>
      <c r="CEF438" s="672"/>
      <c r="CEG438" s="672"/>
      <c r="CEH438" s="672"/>
      <c r="CEI438" s="672"/>
      <c r="CEJ438" s="672"/>
      <c r="CEK438" s="672"/>
      <c r="CEL438" s="672"/>
      <c r="CEM438" s="672"/>
      <c r="CEN438" s="672"/>
      <c r="CEO438" s="672"/>
      <c r="CEP438" s="672"/>
      <c r="CEQ438" s="672"/>
      <c r="CER438" s="672"/>
      <c r="CES438" s="672"/>
      <c r="CET438" s="672"/>
      <c r="CEU438" s="672"/>
      <c r="CEV438" s="672"/>
      <c r="CEW438" s="672"/>
      <c r="CEX438" s="672"/>
      <c r="CEY438" s="672"/>
      <c r="CEZ438" s="672"/>
      <c r="CFA438" s="672"/>
      <c r="CFB438" s="672"/>
      <c r="CFC438" s="672"/>
      <c r="CFD438" s="672"/>
      <c r="CFE438" s="672"/>
      <c r="CFF438" s="672"/>
      <c r="CFG438" s="672"/>
      <c r="CFH438" s="672"/>
      <c r="CFI438" s="672"/>
      <c r="CFJ438" s="672"/>
      <c r="CFK438" s="672"/>
      <c r="CFL438" s="672"/>
      <c r="CFM438" s="672"/>
      <c r="CFN438" s="672"/>
      <c r="CFO438" s="672"/>
      <c r="CFP438" s="672"/>
      <c r="CFQ438" s="672"/>
      <c r="CFR438" s="672"/>
      <c r="CFS438" s="672"/>
      <c r="CFT438" s="672"/>
      <c r="CFU438" s="672"/>
      <c r="CFV438" s="672"/>
      <c r="CFW438" s="672"/>
      <c r="CFX438" s="672"/>
      <c r="CFY438" s="672"/>
      <c r="CFZ438" s="672"/>
      <c r="CGA438" s="672"/>
      <c r="CGB438" s="672"/>
      <c r="CGC438" s="672"/>
      <c r="CGD438" s="672"/>
      <c r="CGE438" s="672"/>
      <c r="CGF438" s="672"/>
      <c r="CGG438" s="672"/>
      <c r="CGH438" s="672"/>
      <c r="CGI438" s="672"/>
      <c r="CGJ438" s="672"/>
      <c r="CGK438" s="672"/>
      <c r="CGL438" s="672"/>
      <c r="CGM438" s="672"/>
      <c r="CGN438" s="672"/>
      <c r="CGO438" s="672"/>
      <c r="CGP438" s="672"/>
      <c r="CGQ438" s="672"/>
      <c r="CGR438" s="672"/>
      <c r="CGS438" s="672"/>
      <c r="CGT438" s="672"/>
      <c r="CGU438" s="672"/>
      <c r="CGV438" s="672"/>
      <c r="CGW438" s="672"/>
      <c r="CGX438" s="672"/>
      <c r="CGY438" s="672"/>
      <c r="CGZ438" s="672"/>
      <c r="CHA438" s="672"/>
      <c r="CHB438" s="672"/>
      <c r="CHC438" s="672"/>
      <c r="CHD438" s="672"/>
      <c r="CHE438" s="672"/>
      <c r="CHF438" s="672"/>
      <c r="CHG438" s="672"/>
      <c r="CHH438" s="672"/>
      <c r="CHI438" s="672"/>
      <c r="CHJ438" s="672"/>
      <c r="CHK438" s="672"/>
      <c r="CHL438" s="672"/>
      <c r="CHM438" s="672"/>
      <c r="CHN438" s="672"/>
      <c r="CHO438" s="672"/>
      <c r="CHP438" s="672"/>
      <c r="CHQ438" s="672"/>
      <c r="CHR438" s="672"/>
      <c r="CHS438" s="672"/>
      <c r="CHT438" s="672"/>
      <c r="CHU438" s="672"/>
      <c r="CHV438" s="672"/>
      <c r="CHW438" s="672"/>
      <c r="CHX438" s="672"/>
      <c r="CHY438" s="672"/>
      <c r="CHZ438" s="672"/>
      <c r="CIA438" s="672"/>
      <c r="CIB438" s="672"/>
      <c r="CIC438" s="672"/>
      <c r="CID438" s="672"/>
      <c r="CIE438" s="672"/>
      <c r="CIF438" s="672"/>
      <c r="CIG438" s="672"/>
      <c r="CIH438" s="672"/>
      <c r="CII438" s="672"/>
      <c r="CIJ438" s="672"/>
      <c r="CIK438" s="672"/>
      <c r="CIL438" s="672"/>
      <c r="CIM438" s="672"/>
      <c r="CIN438" s="672"/>
      <c r="CIO438" s="672"/>
      <c r="CIP438" s="672"/>
      <c r="CIQ438" s="672"/>
      <c r="CIR438" s="672"/>
      <c r="CIS438" s="672"/>
      <c r="CIT438" s="672"/>
      <c r="CIU438" s="672"/>
      <c r="CIV438" s="672"/>
      <c r="CIW438" s="672"/>
      <c r="CIX438" s="672"/>
      <c r="CIY438" s="672"/>
      <c r="CIZ438" s="672"/>
      <c r="CJA438" s="672"/>
      <c r="CJB438" s="672"/>
      <c r="CJC438" s="672"/>
      <c r="CJD438" s="672"/>
      <c r="CJE438" s="672"/>
      <c r="CJF438" s="672"/>
      <c r="CJG438" s="672"/>
      <c r="CJH438" s="672"/>
      <c r="CJI438" s="672"/>
      <c r="CJJ438" s="672"/>
      <c r="CJK438" s="672"/>
      <c r="CJL438" s="672"/>
      <c r="CJM438" s="672"/>
      <c r="CJN438" s="672"/>
      <c r="CJO438" s="672"/>
      <c r="CJP438" s="672"/>
      <c r="CJQ438" s="672"/>
      <c r="CJR438" s="672"/>
      <c r="CJS438" s="672"/>
      <c r="CJT438" s="672"/>
      <c r="CJU438" s="672"/>
      <c r="CJV438" s="672"/>
      <c r="CJW438" s="672"/>
      <c r="CJX438" s="672"/>
      <c r="CJY438" s="672"/>
      <c r="CJZ438" s="672"/>
      <c r="CKA438" s="672"/>
      <c r="CKB438" s="672"/>
      <c r="CKC438" s="672"/>
      <c r="CKD438" s="672"/>
      <c r="CKE438" s="672"/>
      <c r="CKF438" s="672"/>
      <c r="CKG438" s="672"/>
      <c r="CKH438" s="672"/>
      <c r="CKI438" s="672"/>
      <c r="CKJ438" s="672"/>
      <c r="CKK438" s="672"/>
      <c r="CKL438" s="672"/>
      <c r="CKM438" s="672"/>
      <c r="CKN438" s="672"/>
      <c r="CKO438" s="672"/>
      <c r="CKP438" s="672"/>
      <c r="CKQ438" s="672"/>
      <c r="CKR438" s="672"/>
      <c r="CKS438" s="672"/>
      <c r="CKT438" s="672"/>
      <c r="CKU438" s="672"/>
      <c r="CKV438" s="672"/>
      <c r="CKW438" s="672"/>
      <c r="CKX438" s="672"/>
      <c r="CKY438" s="672"/>
      <c r="CKZ438" s="672"/>
      <c r="CLA438" s="672"/>
      <c r="CLB438" s="672"/>
      <c r="CLC438" s="672"/>
      <c r="CLD438" s="672"/>
      <c r="CLE438" s="672"/>
      <c r="CLF438" s="672"/>
      <c r="CLG438" s="672"/>
      <c r="CLH438" s="672"/>
      <c r="CLI438" s="672"/>
      <c r="CLJ438" s="672"/>
      <c r="CLK438" s="672"/>
      <c r="CLL438" s="672"/>
      <c r="CLM438" s="672"/>
      <c r="CLN438" s="672"/>
      <c r="CLO438" s="672"/>
      <c r="CLP438" s="672"/>
      <c r="CLQ438" s="672"/>
      <c r="CLR438" s="672"/>
      <c r="CLS438" s="672"/>
      <c r="CLT438" s="672"/>
      <c r="CLU438" s="672"/>
      <c r="CLV438" s="672"/>
      <c r="CLW438" s="672"/>
      <c r="CLX438" s="672"/>
      <c r="CLY438" s="672"/>
      <c r="CLZ438" s="672"/>
      <c r="CMA438" s="672"/>
      <c r="CMB438" s="672"/>
      <c r="CMC438" s="672"/>
      <c r="CMD438" s="672"/>
      <c r="CME438" s="672"/>
      <c r="CMF438" s="672"/>
      <c r="CMG438" s="672"/>
      <c r="CMH438" s="672"/>
      <c r="CMI438" s="672"/>
      <c r="CMJ438" s="672"/>
      <c r="CMK438" s="672"/>
      <c r="CML438" s="672"/>
      <c r="CMM438" s="672"/>
      <c r="CMN438" s="672"/>
      <c r="CMO438" s="672"/>
      <c r="CMP438" s="672"/>
      <c r="CMQ438" s="672"/>
      <c r="CMR438" s="672"/>
      <c r="CMS438" s="672"/>
      <c r="CMT438" s="672"/>
      <c r="CMU438" s="672"/>
      <c r="CMV438" s="672"/>
      <c r="CMW438" s="672"/>
      <c r="CMX438" s="672"/>
      <c r="CMY438" s="672"/>
      <c r="CMZ438" s="672"/>
      <c r="CNA438" s="672"/>
      <c r="CNB438" s="672"/>
      <c r="CNC438" s="672"/>
      <c r="CND438" s="672"/>
      <c r="CNE438" s="672"/>
      <c r="CNF438" s="672"/>
      <c r="CNG438" s="672"/>
      <c r="CNH438" s="672"/>
      <c r="CNI438" s="672"/>
      <c r="CNJ438" s="672"/>
      <c r="CNK438" s="672"/>
      <c r="CNL438" s="672"/>
      <c r="CNM438" s="672"/>
      <c r="CNN438" s="672"/>
      <c r="CNO438" s="672"/>
      <c r="CNP438" s="672"/>
      <c r="CNQ438" s="672"/>
      <c r="CNR438" s="672"/>
      <c r="CNS438" s="672"/>
      <c r="CNT438" s="672"/>
      <c r="CNU438" s="672"/>
      <c r="CNV438" s="672"/>
      <c r="CNW438" s="672"/>
      <c r="CNX438" s="672"/>
    </row>
    <row r="439" spans="1:2416" s="677" customFormat="1" ht="54" customHeight="1" outlineLevel="1" thickTop="1" thickBot="1" x14ac:dyDescent="0.3">
      <c r="A439" s="386"/>
      <c r="B439" s="678" t="s">
        <v>1128</v>
      </c>
      <c r="C439" s="622" t="s">
        <v>1182</v>
      </c>
      <c r="D439" s="925" t="s">
        <v>601</v>
      </c>
      <c r="E439" s="925"/>
      <c r="F439" s="925"/>
      <c r="G439" s="925"/>
      <c r="H439" s="925"/>
      <c r="I439" s="925"/>
      <c r="J439" s="926"/>
      <c r="K439" s="925"/>
      <c r="L439" s="925"/>
      <c r="M439" s="925"/>
      <c r="N439" s="1013"/>
      <c r="O439" s="1014"/>
      <c r="P439" s="1014"/>
      <c r="Q439" s="1014"/>
      <c r="R439" s="1014"/>
      <c r="S439" s="1014"/>
      <c r="T439" s="1014"/>
      <c r="U439" s="1014"/>
      <c r="V439" s="1015"/>
      <c r="W439" s="676"/>
      <c r="X439" s="386"/>
      <c r="Y439" s="386"/>
      <c r="Z439" s="386"/>
      <c r="AA439" s="386"/>
      <c r="AB439" s="386"/>
      <c r="AC439" s="386"/>
      <c r="AD439" s="386"/>
      <c r="AE439" s="386"/>
      <c r="AF439" s="386"/>
      <c r="AG439" s="386"/>
      <c r="AH439" s="386"/>
      <c r="AI439" s="386"/>
      <c r="AJ439" s="386"/>
      <c r="AK439" s="386"/>
      <c r="AL439" s="386"/>
      <c r="AM439" s="386"/>
      <c r="AN439" s="386"/>
      <c r="AO439" s="386"/>
      <c r="AP439" s="386"/>
      <c r="AQ439" s="386"/>
      <c r="AR439" s="386"/>
    </row>
    <row r="440" spans="1:2416" s="677" customFormat="1" ht="63.75" customHeight="1" outlineLevel="1" thickTop="1" thickBot="1" x14ac:dyDescent="0.3">
      <c r="A440" s="386"/>
      <c r="B440" s="678" t="s">
        <v>974</v>
      </c>
      <c r="C440" s="622" t="s">
        <v>1553</v>
      </c>
      <c r="D440" s="951" t="s">
        <v>1396</v>
      </c>
      <c r="E440" s="952"/>
      <c r="F440" s="952"/>
      <c r="G440" s="953"/>
      <c r="H440" s="953"/>
      <c r="I440" s="952"/>
      <c r="J440" s="646" t="s">
        <v>1262</v>
      </c>
      <c r="K440" s="936" t="s">
        <v>1008</v>
      </c>
      <c r="L440" s="937"/>
      <c r="M440" s="627" t="s">
        <v>1397</v>
      </c>
      <c r="N440" s="732" t="s">
        <v>128</v>
      </c>
      <c r="O440" s="732">
        <v>34</v>
      </c>
      <c r="P440" s="732">
        <v>100</v>
      </c>
      <c r="Q440" s="732">
        <v>100</v>
      </c>
      <c r="R440" s="732">
        <v>100</v>
      </c>
      <c r="S440" s="732">
        <v>100</v>
      </c>
      <c r="T440" s="733" t="s">
        <v>1101</v>
      </c>
      <c r="U440" s="660"/>
      <c r="V440" s="661"/>
      <c r="W440" s="676"/>
      <c r="X440" s="386"/>
      <c r="Y440" s="386"/>
      <c r="Z440" s="386"/>
      <c r="AA440" s="386"/>
      <c r="AB440" s="386"/>
      <c r="AC440" s="386"/>
      <c r="AD440" s="386"/>
      <c r="AE440" s="386"/>
      <c r="AF440" s="386"/>
      <c r="AG440" s="386"/>
      <c r="AH440" s="386"/>
      <c r="AI440" s="386"/>
      <c r="AJ440" s="386"/>
      <c r="AK440" s="386"/>
      <c r="AL440" s="386"/>
      <c r="AM440" s="386"/>
      <c r="AN440" s="386"/>
      <c r="AO440" s="386"/>
      <c r="AP440" s="386"/>
      <c r="AQ440" s="386"/>
      <c r="AR440" s="386"/>
    </row>
    <row r="441" spans="1:2416" s="681" customFormat="1" ht="54" customHeight="1" outlineLevel="2" thickTop="1" thickBot="1" x14ac:dyDescent="0.3">
      <c r="A441" s="386"/>
      <c r="B441" s="923" t="s">
        <v>1092</v>
      </c>
      <c r="C441" s="858" t="s">
        <v>1074</v>
      </c>
      <c r="D441" s="995" t="s">
        <v>1094</v>
      </c>
      <c r="E441" s="997"/>
      <c r="F441" s="940" t="s">
        <v>1007</v>
      </c>
      <c r="G441" s="894" t="s">
        <v>1345</v>
      </c>
      <c r="H441" s="895"/>
      <c r="I441" s="1016" t="s">
        <v>1398</v>
      </c>
      <c r="J441" s="1017"/>
      <c r="K441" s="1017"/>
      <c r="L441" s="1018"/>
      <c r="M441" s="453" t="s">
        <v>1095</v>
      </c>
      <c r="N441" s="706" t="s">
        <v>128</v>
      </c>
      <c r="O441" s="707">
        <v>17</v>
      </c>
      <c r="P441" s="707">
        <v>100</v>
      </c>
      <c r="Q441" s="707">
        <v>100</v>
      </c>
      <c r="R441" s="707">
        <v>100</v>
      </c>
      <c r="S441" s="706">
        <v>100</v>
      </c>
      <c r="T441" s="754" t="s">
        <v>1101</v>
      </c>
      <c r="U441" s="701"/>
      <c r="V441" s="708"/>
      <c r="W441" s="684"/>
      <c r="X441" s="386"/>
      <c r="Y441" s="386"/>
      <c r="Z441" s="386"/>
      <c r="AA441" s="386"/>
      <c r="AB441" s="386"/>
      <c r="AC441" s="386"/>
      <c r="AD441" s="386"/>
      <c r="AE441" s="386"/>
      <c r="AF441" s="386"/>
      <c r="AG441" s="386"/>
      <c r="AH441" s="386"/>
      <c r="AI441" s="386"/>
      <c r="AJ441" s="386"/>
      <c r="AK441" s="386"/>
      <c r="AL441" s="386"/>
      <c r="AM441" s="685"/>
      <c r="AO441" s="682"/>
      <c r="AP441" s="682"/>
      <c r="AQ441" s="682"/>
      <c r="AR441" s="682"/>
      <c r="AS441" s="682"/>
    </row>
    <row r="442" spans="1:2416" s="681" customFormat="1" ht="54" customHeight="1" outlineLevel="2" thickTop="1" thickBot="1" x14ac:dyDescent="0.3">
      <c r="A442" s="386"/>
      <c r="B442" s="954"/>
      <c r="C442" s="955"/>
      <c r="D442" s="962"/>
      <c r="E442" s="1003"/>
      <c r="F442" s="917"/>
      <c r="G442" s="864" t="s">
        <v>1346</v>
      </c>
      <c r="H442" s="865"/>
      <c r="I442" s="1016" t="s">
        <v>1399</v>
      </c>
      <c r="J442" s="1017"/>
      <c r="K442" s="1017"/>
      <c r="L442" s="1018"/>
      <c r="M442" s="453" t="s">
        <v>1095</v>
      </c>
      <c r="N442" s="709" t="s">
        <v>128</v>
      </c>
      <c r="O442" s="710">
        <v>17</v>
      </c>
      <c r="P442" s="710">
        <v>100</v>
      </c>
      <c r="Q442" s="710">
        <v>100</v>
      </c>
      <c r="R442" s="710">
        <v>100</v>
      </c>
      <c r="S442" s="709">
        <v>100</v>
      </c>
      <c r="T442" s="754" t="s">
        <v>1101</v>
      </c>
      <c r="U442" s="701"/>
      <c r="V442" s="708"/>
      <c r="W442" s="684"/>
      <c r="X442" s="386"/>
      <c r="Y442" s="386"/>
      <c r="Z442" s="386"/>
      <c r="AA442" s="386"/>
      <c r="AB442" s="386"/>
      <c r="AC442" s="386"/>
      <c r="AD442" s="386"/>
      <c r="AE442" s="386"/>
      <c r="AF442" s="386"/>
      <c r="AG442" s="386"/>
      <c r="AH442" s="386"/>
      <c r="AI442" s="386"/>
      <c r="AJ442" s="386"/>
      <c r="AK442" s="386"/>
      <c r="AL442" s="386"/>
      <c r="AM442" s="685"/>
      <c r="AO442" s="682"/>
      <c r="AP442" s="682"/>
      <c r="AQ442" s="682"/>
      <c r="AR442" s="682"/>
      <c r="AS442" s="682"/>
    </row>
    <row r="443" spans="1:2416" s="681" customFormat="1" ht="54" customHeight="1" outlineLevel="2" thickTop="1" thickBot="1" x14ac:dyDescent="0.3">
      <c r="A443" s="386"/>
      <c r="B443" s="924"/>
      <c r="C443" s="859"/>
      <c r="D443" s="862"/>
      <c r="E443" s="998"/>
      <c r="F443" s="918"/>
      <c r="G443" s="944" t="s">
        <v>1554</v>
      </c>
      <c r="H443" s="945"/>
      <c r="I443" s="1016" t="s">
        <v>1400</v>
      </c>
      <c r="J443" s="1017"/>
      <c r="K443" s="1017"/>
      <c r="L443" s="1018"/>
      <c r="M443" s="453" t="s">
        <v>1095</v>
      </c>
      <c r="N443" s="709" t="s">
        <v>128</v>
      </c>
      <c r="O443" s="710">
        <v>1</v>
      </c>
      <c r="P443" s="710">
        <v>14</v>
      </c>
      <c r="Q443" s="710">
        <v>8</v>
      </c>
      <c r="R443" s="710">
        <v>8</v>
      </c>
      <c r="S443" s="709">
        <v>31</v>
      </c>
      <c r="T443" s="754" t="s">
        <v>32</v>
      </c>
      <c r="U443" s="701"/>
      <c r="V443" s="708"/>
      <c r="W443" s="684"/>
      <c r="X443" s="386"/>
      <c r="Y443" s="386"/>
      <c r="Z443" s="386"/>
      <c r="AA443" s="386"/>
      <c r="AB443" s="386"/>
      <c r="AC443" s="386"/>
      <c r="AD443" s="386"/>
      <c r="AE443" s="386"/>
      <c r="AF443" s="386"/>
      <c r="AG443" s="386"/>
      <c r="AH443" s="386"/>
      <c r="AI443" s="386"/>
      <c r="AJ443" s="386"/>
      <c r="AK443" s="386"/>
      <c r="AL443" s="386"/>
      <c r="AM443" s="685"/>
      <c r="AO443" s="682"/>
      <c r="AP443" s="682"/>
      <c r="AQ443" s="682"/>
      <c r="AR443" s="682"/>
      <c r="AS443" s="682"/>
    </row>
    <row r="444" spans="1:2416" s="681" customFormat="1" ht="35.25" customHeight="1" outlineLevel="3" thickTop="1" thickBot="1" x14ac:dyDescent="0.3">
      <c r="A444" s="386"/>
      <c r="B444" s="460" t="s">
        <v>990</v>
      </c>
      <c r="C444" s="637" t="s">
        <v>922</v>
      </c>
      <c r="D444" s="933" t="s">
        <v>1393</v>
      </c>
      <c r="E444" s="934"/>
      <c r="F444" s="934"/>
      <c r="G444" s="934"/>
      <c r="H444" s="934"/>
      <c r="I444" s="934"/>
      <c r="J444" s="934"/>
      <c r="K444" s="934"/>
      <c r="L444" s="935"/>
      <c r="M444" s="602" t="s">
        <v>1095</v>
      </c>
      <c r="N444" s="691">
        <v>1</v>
      </c>
      <c r="O444" s="745">
        <v>1</v>
      </c>
      <c r="P444" s="745">
        <v>1</v>
      </c>
      <c r="Q444" s="745">
        <v>1</v>
      </c>
      <c r="R444" s="745">
        <v>1</v>
      </c>
      <c r="S444" s="744">
        <v>4</v>
      </c>
      <c r="T444" s="715" t="s">
        <v>32</v>
      </c>
      <c r="U444" s="662"/>
      <c r="V444" s="663"/>
      <c r="W444" s="686"/>
      <c r="X444" s="386"/>
      <c r="Y444" s="386"/>
      <c r="Z444" s="386"/>
      <c r="AA444" s="386"/>
      <c r="AB444" s="386"/>
      <c r="AC444" s="386"/>
      <c r="AD444" s="386"/>
      <c r="AE444" s="386"/>
      <c r="AF444" s="386"/>
      <c r="AG444" s="386"/>
      <c r="AH444" s="386"/>
      <c r="AI444" s="386"/>
      <c r="AJ444" s="682"/>
      <c r="AK444" s="682"/>
      <c r="AL444" s="682"/>
      <c r="AM444" s="683"/>
      <c r="AO444" s="687"/>
      <c r="AP444" s="688"/>
      <c r="AQ444" s="688"/>
      <c r="AR444" s="688"/>
      <c r="AS444" s="688"/>
    </row>
    <row r="445" spans="1:2416" s="681" customFormat="1" ht="35.25" customHeight="1" outlineLevel="3" thickTop="1" thickBot="1" x14ac:dyDescent="0.3">
      <c r="A445" s="386"/>
      <c r="B445" s="460" t="s">
        <v>990</v>
      </c>
      <c r="C445" s="637" t="s">
        <v>1543</v>
      </c>
      <c r="D445" s="1005" t="s">
        <v>1469</v>
      </c>
      <c r="E445" s="1006"/>
      <c r="F445" s="1006"/>
      <c r="G445" s="1006"/>
      <c r="H445" s="1006"/>
      <c r="I445" s="1006"/>
      <c r="J445" s="1006"/>
      <c r="K445" s="1006"/>
      <c r="L445" s="1007"/>
      <c r="M445" s="602" t="s">
        <v>1095</v>
      </c>
      <c r="N445" s="692">
        <v>8</v>
      </c>
      <c r="O445" s="750">
        <v>12</v>
      </c>
      <c r="P445" s="750">
        <v>12</v>
      </c>
      <c r="Q445" s="750">
        <v>12</v>
      </c>
      <c r="R445" s="750">
        <v>12</v>
      </c>
      <c r="S445" s="751">
        <v>48</v>
      </c>
      <c r="T445" s="715" t="s">
        <v>32</v>
      </c>
      <c r="U445" s="662"/>
      <c r="V445" s="663"/>
      <c r="W445" s="686"/>
      <c r="X445" s="386"/>
      <c r="Y445" s="386"/>
      <c r="Z445" s="386"/>
      <c r="AA445" s="386"/>
      <c r="AB445" s="386"/>
      <c r="AC445" s="386"/>
      <c r="AD445" s="386"/>
      <c r="AE445" s="386"/>
      <c r="AF445" s="386"/>
      <c r="AG445" s="386"/>
      <c r="AH445" s="386"/>
      <c r="AI445" s="386"/>
      <c r="AJ445" s="682"/>
      <c r="AK445" s="682"/>
      <c r="AL445" s="682"/>
      <c r="AM445" s="683"/>
      <c r="AO445" s="687"/>
      <c r="AP445" s="688"/>
      <c r="AQ445" s="688"/>
      <c r="AR445" s="688"/>
      <c r="AS445" s="688"/>
    </row>
    <row r="446" spans="1:2416" s="681" customFormat="1" ht="35.25" customHeight="1" outlineLevel="3" thickTop="1" thickBot="1" x14ac:dyDescent="0.3">
      <c r="A446" s="386"/>
      <c r="B446" s="460" t="s">
        <v>990</v>
      </c>
      <c r="C446" s="637" t="s">
        <v>1544</v>
      </c>
      <c r="D446" s="1005" t="s">
        <v>1470</v>
      </c>
      <c r="E446" s="1006"/>
      <c r="F446" s="1006"/>
      <c r="G446" s="1006"/>
      <c r="H446" s="1006"/>
      <c r="I446" s="1006"/>
      <c r="J446" s="1006"/>
      <c r="K446" s="1006"/>
      <c r="L446" s="1007"/>
      <c r="M446" s="602" t="s">
        <v>1095</v>
      </c>
      <c r="N446" s="692" t="s">
        <v>128</v>
      </c>
      <c r="O446" s="750">
        <v>12</v>
      </c>
      <c r="P446" s="750">
        <v>12</v>
      </c>
      <c r="Q446" s="750">
        <v>12</v>
      </c>
      <c r="R446" s="750">
        <v>12</v>
      </c>
      <c r="S446" s="751">
        <v>48</v>
      </c>
      <c r="T446" s="715" t="s">
        <v>32</v>
      </c>
      <c r="U446" s="662"/>
      <c r="V446" s="663"/>
      <c r="W446" s="686"/>
      <c r="X446" s="386"/>
      <c r="Y446" s="386"/>
      <c r="Z446" s="386"/>
      <c r="AA446" s="386"/>
      <c r="AB446" s="386"/>
      <c r="AC446" s="386"/>
      <c r="AD446" s="386"/>
      <c r="AE446" s="386"/>
      <c r="AF446" s="386"/>
      <c r="AG446" s="386"/>
      <c r="AH446" s="386"/>
      <c r="AI446" s="386"/>
      <c r="AJ446" s="682"/>
      <c r="AK446" s="682"/>
      <c r="AL446" s="682"/>
      <c r="AM446" s="683"/>
      <c r="AO446" s="687"/>
      <c r="AP446" s="688"/>
      <c r="AQ446" s="688"/>
      <c r="AR446" s="688"/>
      <c r="AS446" s="688"/>
    </row>
    <row r="447" spans="1:2416" s="681" customFormat="1" ht="35.25" customHeight="1" outlineLevel="3" thickTop="1" thickBot="1" x14ac:dyDescent="0.3">
      <c r="A447" s="386"/>
      <c r="B447" s="460" t="s">
        <v>990</v>
      </c>
      <c r="C447" s="637" t="s">
        <v>1545</v>
      </c>
      <c r="D447" s="1005" t="s">
        <v>1627</v>
      </c>
      <c r="E447" s="1006"/>
      <c r="F447" s="1006"/>
      <c r="G447" s="1006"/>
      <c r="H447" s="1006"/>
      <c r="I447" s="1006"/>
      <c r="J447" s="1006"/>
      <c r="K447" s="1006"/>
      <c r="L447" s="1007"/>
      <c r="M447" s="602" t="s">
        <v>1095</v>
      </c>
      <c r="N447" s="692" t="s">
        <v>128</v>
      </c>
      <c r="O447" s="750">
        <v>1</v>
      </c>
      <c r="P447" s="750">
        <v>1</v>
      </c>
      <c r="Q447" s="750">
        <v>1</v>
      </c>
      <c r="R447" s="750">
        <v>1</v>
      </c>
      <c r="S447" s="751">
        <v>4</v>
      </c>
      <c r="T447" s="715" t="s">
        <v>32</v>
      </c>
      <c r="U447" s="662"/>
      <c r="V447" s="663"/>
      <c r="W447" s="686"/>
      <c r="X447" s="386"/>
      <c r="Y447" s="386"/>
      <c r="Z447" s="386"/>
      <c r="AA447" s="386"/>
      <c r="AB447" s="386"/>
      <c r="AC447" s="386"/>
      <c r="AD447" s="386"/>
      <c r="AE447" s="386"/>
      <c r="AF447" s="386"/>
      <c r="AG447" s="386"/>
      <c r="AH447" s="386"/>
      <c r="AI447" s="386"/>
      <c r="AJ447" s="682"/>
      <c r="AK447" s="682"/>
      <c r="AL447" s="682"/>
      <c r="AM447" s="683"/>
      <c r="AO447" s="687"/>
      <c r="AP447" s="688"/>
      <c r="AQ447" s="688"/>
      <c r="AR447" s="688"/>
      <c r="AS447" s="688"/>
    </row>
    <row r="448" spans="1:2416" s="681" customFormat="1" ht="35.25" customHeight="1" outlineLevel="3" thickTop="1" thickBot="1" x14ac:dyDescent="0.3">
      <c r="A448" s="386"/>
      <c r="B448" s="460" t="s">
        <v>990</v>
      </c>
      <c r="C448" s="637" t="s">
        <v>1546</v>
      </c>
      <c r="D448" s="1005" t="s">
        <v>2042</v>
      </c>
      <c r="E448" s="1006"/>
      <c r="F448" s="1006"/>
      <c r="G448" s="1006"/>
      <c r="H448" s="1006"/>
      <c r="I448" s="1006"/>
      <c r="J448" s="1006"/>
      <c r="K448" s="1006"/>
      <c r="L448" s="1007"/>
      <c r="M448" s="602" t="s">
        <v>1095</v>
      </c>
      <c r="N448" s="692" t="s">
        <v>128</v>
      </c>
      <c r="O448" s="750">
        <v>12</v>
      </c>
      <c r="P448" s="750">
        <v>12</v>
      </c>
      <c r="Q448" s="750">
        <v>12</v>
      </c>
      <c r="R448" s="750">
        <v>12</v>
      </c>
      <c r="S448" s="751">
        <v>48</v>
      </c>
      <c r="T448" s="715" t="s">
        <v>32</v>
      </c>
      <c r="U448" s="662"/>
      <c r="V448" s="663"/>
      <c r="W448" s="686"/>
      <c r="X448" s="386"/>
      <c r="Y448" s="386"/>
      <c r="Z448" s="386"/>
      <c r="AA448" s="386"/>
      <c r="AB448" s="386"/>
      <c r="AC448" s="386"/>
      <c r="AD448" s="386"/>
      <c r="AE448" s="386"/>
      <c r="AF448" s="386"/>
      <c r="AG448" s="386"/>
      <c r="AH448" s="386"/>
      <c r="AI448" s="386"/>
      <c r="AJ448" s="682"/>
      <c r="AK448" s="682"/>
      <c r="AL448" s="682"/>
      <c r="AM448" s="683"/>
      <c r="AO448" s="687"/>
      <c r="AP448" s="688"/>
      <c r="AQ448" s="688"/>
      <c r="AR448" s="688"/>
      <c r="AS448" s="688"/>
    </row>
    <row r="449" spans="1:2416" s="681" customFormat="1" ht="46.5" customHeight="1" outlineLevel="3" thickTop="1" thickBot="1" x14ac:dyDescent="0.3">
      <c r="A449" s="386"/>
      <c r="B449" s="460" t="s">
        <v>990</v>
      </c>
      <c r="C449" s="637" t="s">
        <v>1547</v>
      </c>
      <c r="D449" s="1005" t="s">
        <v>1631</v>
      </c>
      <c r="E449" s="1006"/>
      <c r="F449" s="1006"/>
      <c r="G449" s="1006"/>
      <c r="H449" s="1006"/>
      <c r="I449" s="1006"/>
      <c r="J449" s="1006"/>
      <c r="K449" s="1006"/>
      <c r="L449" s="1007"/>
      <c r="M449" s="602" t="s">
        <v>1095</v>
      </c>
      <c r="N449" s="711" t="s">
        <v>128</v>
      </c>
      <c r="O449" s="745">
        <v>17</v>
      </c>
      <c r="P449" s="745">
        <v>100</v>
      </c>
      <c r="Q449" s="745">
        <v>100</v>
      </c>
      <c r="R449" s="745">
        <v>100</v>
      </c>
      <c r="S449" s="744">
        <v>100</v>
      </c>
      <c r="T449" s="715" t="s">
        <v>1101</v>
      </c>
      <c r="U449" s="662"/>
      <c r="V449" s="663"/>
      <c r="W449" s="686"/>
      <c r="X449" s="386"/>
      <c r="Y449" s="386"/>
      <c r="Z449" s="386"/>
      <c r="AA449" s="386"/>
      <c r="AB449" s="386"/>
      <c r="AC449" s="386"/>
      <c r="AD449" s="386"/>
      <c r="AE449" s="386"/>
      <c r="AF449" s="386"/>
      <c r="AG449" s="386"/>
      <c r="AH449" s="386"/>
      <c r="AI449" s="386"/>
      <c r="AJ449" s="682"/>
      <c r="AK449" s="682"/>
      <c r="AL449" s="682"/>
      <c r="AM449" s="683"/>
      <c r="AO449" s="687"/>
      <c r="AP449" s="688"/>
      <c r="AQ449" s="688"/>
      <c r="AR449" s="688"/>
      <c r="AS449" s="688"/>
    </row>
    <row r="450" spans="1:2416" s="681" customFormat="1" ht="35.25" customHeight="1" outlineLevel="3" thickTop="1" thickBot="1" x14ac:dyDescent="0.3">
      <c r="A450" s="386"/>
      <c r="B450" s="460" t="s">
        <v>990</v>
      </c>
      <c r="C450" s="637" t="s">
        <v>1548</v>
      </c>
      <c r="D450" s="1005" t="s">
        <v>1505</v>
      </c>
      <c r="E450" s="1006"/>
      <c r="F450" s="1006"/>
      <c r="G450" s="1006"/>
      <c r="H450" s="1006"/>
      <c r="I450" s="1006"/>
      <c r="J450" s="1006"/>
      <c r="K450" s="1006"/>
      <c r="L450" s="1007"/>
      <c r="M450" s="602" t="s">
        <v>1095</v>
      </c>
      <c r="N450" s="692" t="s">
        <v>128</v>
      </c>
      <c r="O450" s="750">
        <v>12</v>
      </c>
      <c r="P450" s="750">
        <v>12</v>
      </c>
      <c r="Q450" s="750">
        <v>12</v>
      </c>
      <c r="R450" s="750">
        <v>12</v>
      </c>
      <c r="S450" s="751">
        <v>48</v>
      </c>
      <c r="T450" s="715" t="s">
        <v>32</v>
      </c>
      <c r="U450" s="662"/>
      <c r="V450" s="663"/>
      <c r="W450" s="686"/>
      <c r="X450" s="386"/>
      <c r="Y450" s="386"/>
      <c r="Z450" s="386"/>
      <c r="AA450" s="386"/>
      <c r="AB450" s="386"/>
      <c r="AC450" s="386"/>
      <c r="AD450" s="386"/>
      <c r="AE450" s="386"/>
      <c r="AF450" s="386"/>
      <c r="AG450" s="386"/>
      <c r="AH450" s="386"/>
      <c r="AI450" s="386"/>
      <c r="AJ450" s="682"/>
      <c r="AK450" s="682"/>
      <c r="AL450" s="682"/>
      <c r="AM450" s="683"/>
      <c r="AO450" s="687"/>
      <c r="AP450" s="688"/>
      <c r="AQ450" s="688"/>
      <c r="AR450" s="688"/>
      <c r="AS450" s="688"/>
    </row>
    <row r="451" spans="1:2416" s="681" customFormat="1" ht="35.25" customHeight="1" outlineLevel="3" thickTop="1" thickBot="1" x14ac:dyDescent="0.3">
      <c r="A451" s="386"/>
      <c r="B451" s="460" t="s">
        <v>990</v>
      </c>
      <c r="C451" s="637" t="s">
        <v>1549</v>
      </c>
      <c r="D451" s="1005" t="s">
        <v>1394</v>
      </c>
      <c r="E451" s="1006"/>
      <c r="F451" s="1006"/>
      <c r="G451" s="1006"/>
      <c r="H451" s="1006"/>
      <c r="I451" s="1006"/>
      <c r="J451" s="1006"/>
      <c r="K451" s="1006"/>
      <c r="L451" s="1007"/>
      <c r="M451" s="602" t="s">
        <v>1095</v>
      </c>
      <c r="N451" s="692" t="s">
        <v>128</v>
      </c>
      <c r="O451" s="750">
        <v>12</v>
      </c>
      <c r="P451" s="750">
        <v>12</v>
      </c>
      <c r="Q451" s="750">
        <v>12</v>
      </c>
      <c r="R451" s="750">
        <v>12</v>
      </c>
      <c r="S451" s="751">
        <v>48</v>
      </c>
      <c r="T451" s="715" t="s">
        <v>32</v>
      </c>
      <c r="U451" s="662"/>
      <c r="V451" s="663"/>
      <c r="W451" s="686"/>
      <c r="X451" s="386"/>
      <c r="Y451" s="386"/>
      <c r="Z451" s="386"/>
      <c r="AA451" s="386"/>
      <c r="AB451" s="386"/>
      <c r="AC451" s="386"/>
      <c r="AD451" s="386"/>
      <c r="AE451" s="386"/>
      <c r="AF451" s="386"/>
      <c r="AG451" s="386"/>
      <c r="AH451" s="386"/>
      <c r="AI451" s="386"/>
      <c r="AJ451" s="682"/>
      <c r="AK451" s="682"/>
      <c r="AL451" s="682"/>
      <c r="AM451" s="683"/>
      <c r="AO451" s="687"/>
      <c r="AP451" s="688"/>
      <c r="AQ451" s="688"/>
      <c r="AR451" s="688"/>
      <c r="AS451" s="688"/>
    </row>
    <row r="452" spans="1:2416" s="681" customFormat="1" ht="35.25" customHeight="1" outlineLevel="3" thickTop="1" thickBot="1" x14ac:dyDescent="0.3">
      <c r="A452" s="386"/>
      <c r="B452" s="460" t="s">
        <v>990</v>
      </c>
      <c r="C452" s="637" t="s">
        <v>1550</v>
      </c>
      <c r="D452" s="1005" t="s">
        <v>1628</v>
      </c>
      <c r="E452" s="1006"/>
      <c r="F452" s="1006"/>
      <c r="G452" s="1006"/>
      <c r="H452" s="1006"/>
      <c r="I452" s="1006"/>
      <c r="J452" s="1006"/>
      <c r="K452" s="1006"/>
      <c r="L452" s="1007"/>
      <c r="M452" s="602" t="s">
        <v>1095</v>
      </c>
      <c r="N452" s="711" t="s">
        <v>128</v>
      </c>
      <c r="O452" s="745">
        <v>17</v>
      </c>
      <c r="P452" s="745">
        <v>100</v>
      </c>
      <c r="Q452" s="745">
        <v>100</v>
      </c>
      <c r="R452" s="745">
        <v>100</v>
      </c>
      <c r="S452" s="744">
        <v>100</v>
      </c>
      <c r="T452" s="715" t="s">
        <v>1101</v>
      </c>
      <c r="U452" s="662"/>
      <c r="V452" s="663"/>
      <c r="W452" s="686"/>
      <c r="X452" s="386"/>
      <c r="Y452" s="386"/>
      <c r="Z452" s="386"/>
      <c r="AA452" s="386"/>
      <c r="AB452" s="386"/>
      <c r="AC452" s="386"/>
      <c r="AD452" s="386"/>
      <c r="AE452" s="386"/>
      <c r="AF452" s="386"/>
      <c r="AG452" s="386"/>
      <c r="AH452" s="386"/>
      <c r="AI452" s="386"/>
      <c r="AJ452" s="682"/>
      <c r="AK452" s="682"/>
      <c r="AL452" s="682"/>
      <c r="AM452" s="683"/>
      <c r="AO452" s="687"/>
      <c r="AP452" s="688"/>
      <c r="AQ452" s="688"/>
      <c r="AR452" s="688"/>
      <c r="AS452" s="688"/>
    </row>
    <row r="453" spans="1:2416" s="681" customFormat="1" ht="35.25" customHeight="1" outlineLevel="3" thickTop="1" thickBot="1" x14ac:dyDescent="0.3">
      <c r="A453" s="386"/>
      <c r="B453" s="460" t="s">
        <v>990</v>
      </c>
      <c r="C453" s="637" t="s">
        <v>1551</v>
      </c>
      <c r="D453" s="1005" t="s">
        <v>1629</v>
      </c>
      <c r="E453" s="1006"/>
      <c r="F453" s="1006"/>
      <c r="G453" s="1006"/>
      <c r="H453" s="1006"/>
      <c r="I453" s="1006"/>
      <c r="J453" s="1006"/>
      <c r="K453" s="1006"/>
      <c r="L453" s="1007"/>
      <c r="M453" s="602" t="s">
        <v>1095</v>
      </c>
      <c r="N453" s="692">
        <v>1</v>
      </c>
      <c r="O453" s="750">
        <v>1</v>
      </c>
      <c r="P453" s="750">
        <v>1</v>
      </c>
      <c r="Q453" s="750">
        <v>1</v>
      </c>
      <c r="R453" s="750">
        <v>1</v>
      </c>
      <c r="S453" s="751">
        <v>4</v>
      </c>
      <c r="T453" s="715" t="s">
        <v>32</v>
      </c>
      <c r="U453" s="662"/>
      <c r="V453" s="663"/>
      <c r="W453" s="686"/>
      <c r="X453" s="386"/>
      <c r="Y453" s="386"/>
      <c r="Z453" s="386"/>
      <c r="AA453" s="386"/>
      <c r="AB453" s="386"/>
      <c r="AC453" s="386"/>
      <c r="AD453" s="386"/>
      <c r="AE453" s="386"/>
      <c r="AF453" s="386"/>
      <c r="AG453" s="386"/>
      <c r="AH453" s="386"/>
      <c r="AI453" s="386"/>
      <c r="AJ453" s="682"/>
      <c r="AK453" s="682"/>
      <c r="AL453" s="682"/>
      <c r="AM453" s="683"/>
      <c r="AO453" s="687"/>
      <c r="AP453" s="688"/>
      <c r="AQ453" s="688"/>
      <c r="AR453" s="688"/>
      <c r="AS453" s="688"/>
    </row>
    <row r="454" spans="1:2416" s="681" customFormat="1" ht="35.25" customHeight="1" outlineLevel="3" thickTop="1" thickBot="1" x14ac:dyDescent="0.3">
      <c r="A454" s="386"/>
      <c r="B454" s="460" t="s">
        <v>990</v>
      </c>
      <c r="C454" s="637" t="s">
        <v>1552</v>
      </c>
      <c r="D454" s="1005" t="s">
        <v>1630</v>
      </c>
      <c r="E454" s="1006"/>
      <c r="F454" s="1006"/>
      <c r="G454" s="1006"/>
      <c r="H454" s="1006"/>
      <c r="I454" s="1006"/>
      <c r="J454" s="1006"/>
      <c r="K454" s="1006"/>
      <c r="L454" s="1007"/>
      <c r="M454" s="602" t="s">
        <v>1095</v>
      </c>
      <c r="N454" s="692" t="s">
        <v>128</v>
      </c>
      <c r="O454" s="750">
        <v>0</v>
      </c>
      <c r="P454" s="750">
        <v>12</v>
      </c>
      <c r="Q454" s="750">
        <v>6</v>
      </c>
      <c r="R454" s="750">
        <v>6</v>
      </c>
      <c r="S454" s="751">
        <v>24</v>
      </c>
      <c r="T454" s="715" t="s">
        <v>32</v>
      </c>
      <c r="U454" s="662"/>
      <c r="V454" s="663"/>
      <c r="W454" s="686"/>
      <c r="X454" s="386"/>
      <c r="Y454" s="386"/>
      <c r="Z454" s="386"/>
      <c r="AA454" s="386"/>
      <c r="AB454" s="386"/>
      <c r="AC454" s="386"/>
      <c r="AD454" s="386"/>
      <c r="AE454" s="386"/>
      <c r="AF454" s="386"/>
      <c r="AG454" s="386"/>
      <c r="AH454" s="386"/>
      <c r="AI454" s="386"/>
      <c r="AJ454" s="682"/>
      <c r="AK454" s="682"/>
      <c r="AL454" s="682"/>
      <c r="AM454" s="683"/>
      <c r="AO454" s="687"/>
      <c r="AP454" s="688"/>
      <c r="AQ454" s="688"/>
      <c r="AR454" s="688"/>
      <c r="AS454" s="688"/>
    </row>
    <row r="455" spans="1:2416" s="681" customFormat="1" ht="35.25" customHeight="1" outlineLevel="3" thickTop="1" thickBot="1" x14ac:dyDescent="0.3">
      <c r="A455" s="386"/>
      <c r="B455" s="460" t="s">
        <v>990</v>
      </c>
      <c r="C455" s="637" t="s">
        <v>1975</v>
      </c>
      <c r="D455" s="1005" t="s">
        <v>1976</v>
      </c>
      <c r="E455" s="1006"/>
      <c r="F455" s="1006"/>
      <c r="G455" s="1006"/>
      <c r="H455" s="1006"/>
      <c r="I455" s="1006"/>
      <c r="J455" s="1006"/>
      <c r="K455" s="1006"/>
      <c r="L455" s="1007"/>
      <c r="M455" s="602" t="s">
        <v>1095</v>
      </c>
      <c r="N455" s="692" t="s">
        <v>128</v>
      </c>
      <c r="O455" s="750">
        <v>0</v>
      </c>
      <c r="P455" s="750">
        <v>1</v>
      </c>
      <c r="Q455" s="750">
        <v>1</v>
      </c>
      <c r="R455" s="750">
        <v>1</v>
      </c>
      <c r="S455" s="751">
        <v>3</v>
      </c>
      <c r="T455" s="715" t="s">
        <v>32</v>
      </c>
      <c r="U455" s="662"/>
      <c r="V455" s="663"/>
      <c r="W455" s="686"/>
      <c r="X455" s="386"/>
      <c r="Y455" s="386"/>
      <c r="Z455" s="386"/>
      <c r="AA455" s="386"/>
      <c r="AB455" s="386"/>
      <c r="AC455" s="386"/>
      <c r="AD455" s="386"/>
      <c r="AE455" s="386"/>
      <c r="AF455" s="386"/>
      <c r="AG455" s="386"/>
      <c r="AH455" s="386"/>
      <c r="AI455" s="386"/>
      <c r="AJ455" s="682"/>
      <c r="AK455" s="682"/>
      <c r="AL455" s="682"/>
      <c r="AM455" s="683"/>
      <c r="AO455" s="687"/>
      <c r="AP455" s="688"/>
      <c r="AQ455" s="688"/>
      <c r="AR455" s="688"/>
      <c r="AS455" s="688"/>
    </row>
    <row r="456" spans="1:2416" s="673" customFormat="1" ht="66" customHeight="1" thickTop="1" thickBot="1" x14ac:dyDescent="0.3">
      <c r="A456" s="386"/>
      <c r="B456" s="674" t="s">
        <v>1093</v>
      </c>
      <c r="C456" s="675" t="s">
        <v>1376</v>
      </c>
      <c r="D456" s="929" t="s">
        <v>645</v>
      </c>
      <c r="E456" s="929"/>
      <c r="F456" s="929"/>
      <c r="G456" s="929"/>
      <c r="H456" s="929"/>
      <c r="I456" s="929"/>
      <c r="J456" s="929"/>
      <c r="K456" s="929"/>
      <c r="L456" s="929"/>
      <c r="M456" s="929"/>
      <c r="N456" s="669"/>
      <c r="O456" s="669"/>
      <c r="P456" s="669"/>
      <c r="Q456" s="668"/>
      <c r="R456" s="669"/>
      <c r="S456" s="669"/>
      <c r="T456" s="669"/>
      <c r="U456" s="668"/>
      <c r="V456" s="669"/>
      <c r="W456" s="669"/>
      <c r="X456" s="386"/>
      <c r="Y456" s="386"/>
      <c r="Z456" s="386"/>
      <c r="AA456" s="386"/>
      <c r="AB456" s="386"/>
      <c r="AC456" s="386"/>
      <c r="AD456" s="386"/>
      <c r="AE456" s="670"/>
      <c r="AF456" s="671"/>
      <c r="AG456" s="671"/>
      <c r="AH456" s="671"/>
      <c r="AI456" s="671"/>
      <c r="AJ456" s="671"/>
      <c r="AK456" s="671"/>
      <c r="AL456" s="671"/>
      <c r="AM456" s="671"/>
      <c r="AN456" s="671"/>
      <c r="AO456" s="671"/>
      <c r="AP456" s="671"/>
      <c r="AQ456" s="671"/>
      <c r="AR456" s="671"/>
      <c r="AS456" s="671"/>
      <c r="AT456" s="671"/>
      <c r="AU456" s="671"/>
      <c r="AV456" s="671"/>
      <c r="AW456" s="671"/>
      <c r="AX456" s="671"/>
      <c r="AY456" s="671"/>
      <c r="AZ456" s="671"/>
      <c r="BA456" s="671"/>
      <c r="BB456" s="671"/>
      <c r="BC456" s="671"/>
      <c r="BD456" s="671"/>
      <c r="BE456" s="671"/>
      <c r="BF456" s="671"/>
      <c r="BG456" s="671"/>
      <c r="BH456" s="671"/>
      <c r="BI456" s="671"/>
      <c r="BJ456" s="671"/>
      <c r="BK456" s="671"/>
      <c r="BL456" s="671"/>
      <c r="BM456" s="671"/>
      <c r="BN456" s="671"/>
      <c r="BO456" s="671"/>
      <c r="BP456" s="671"/>
      <c r="BQ456" s="671"/>
      <c r="BR456" s="671"/>
      <c r="BS456" s="671"/>
      <c r="BT456" s="671"/>
      <c r="BU456" s="671"/>
      <c r="BV456" s="671"/>
      <c r="BW456" s="671"/>
      <c r="BX456" s="671"/>
      <c r="BY456" s="671"/>
      <c r="BZ456" s="671"/>
      <c r="CA456" s="671"/>
      <c r="CB456" s="671"/>
      <c r="CC456" s="671"/>
      <c r="CD456" s="671"/>
      <c r="CE456" s="671"/>
      <c r="CF456" s="671"/>
      <c r="CG456" s="671"/>
      <c r="CH456" s="671"/>
      <c r="CI456" s="672"/>
      <c r="CJ456" s="672"/>
      <c r="CK456" s="672"/>
      <c r="CL456" s="672"/>
      <c r="CM456" s="672"/>
      <c r="CN456" s="672"/>
      <c r="CO456" s="672"/>
      <c r="CP456" s="672"/>
      <c r="CQ456" s="672"/>
      <c r="CR456" s="672"/>
      <c r="CS456" s="672"/>
      <c r="CT456" s="672"/>
      <c r="CU456" s="672"/>
      <c r="CV456" s="672"/>
      <c r="CW456" s="672"/>
      <c r="CX456" s="672"/>
      <c r="CY456" s="672"/>
      <c r="CZ456" s="672"/>
      <c r="DA456" s="672"/>
      <c r="DB456" s="672"/>
      <c r="DC456" s="672"/>
      <c r="DD456" s="672"/>
      <c r="DE456" s="672"/>
      <c r="DF456" s="672"/>
      <c r="DG456" s="672"/>
      <c r="DH456" s="672"/>
      <c r="DI456" s="672"/>
      <c r="DJ456" s="672"/>
      <c r="DK456" s="672"/>
      <c r="DL456" s="672"/>
      <c r="DM456" s="672"/>
      <c r="DN456" s="672"/>
      <c r="DO456" s="672"/>
      <c r="DP456" s="672"/>
      <c r="DQ456" s="672"/>
      <c r="DR456" s="672"/>
      <c r="DS456" s="672"/>
      <c r="DT456" s="672"/>
      <c r="DU456" s="672"/>
      <c r="DV456" s="672"/>
      <c r="DW456" s="672"/>
      <c r="DX456" s="672"/>
      <c r="DY456" s="672"/>
      <c r="DZ456" s="672"/>
      <c r="EA456" s="672"/>
      <c r="EB456" s="672"/>
      <c r="EC456" s="672"/>
      <c r="ED456" s="672"/>
      <c r="EE456" s="672"/>
      <c r="EF456" s="672"/>
      <c r="EG456" s="672"/>
      <c r="EH456" s="672"/>
      <c r="EI456" s="672"/>
      <c r="EJ456" s="672"/>
      <c r="EK456" s="672"/>
      <c r="EL456" s="672"/>
      <c r="EM456" s="672"/>
      <c r="EN456" s="672"/>
      <c r="EO456" s="672"/>
      <c r="EP456" s="672"/>
      <c r="EQ456" s="672"/>
      <c r="ER456" s="672"/>
      <c r="ES456" s="672"/>
      <c r="ET456" s="672"/>
      <c r="EU456" s="672"/>
      <c r="EV456" s="672"/>
      <c r="EW456" s="672"/>
      <c r="EX456" s="672"/>
      <c r="EY456" s="672"/>
      <c r="EZ456" s="672"/>
      <c r="FA456" s="672"/>
      <c r="FB456" s="672"/>
      <c r="FC456" s="672"/>
      <c r="FD456" s="672"/>
      <c r="FE456" s="672"/>
      <c r="FF456" s="672"/>
      <c r="FG456" s="672"/>
      <c r="FH456" s="672"/>
      <c r="FI456" s="672"/>
      <c r="FJ456" s="672"/>
      <c r="FK456" s="672"/>
      <c r="FL456" s="672"/>
      <c r="FM456" s="672"/>
      <c r="FN456" s="672"/>
      <c r="FO456" s="672"/>
      <c r="FP456" s="672"/>
      <c r="FQ456" s="672"/>
      <c r="FR456" s="672"/>
      <c r="FS456" s="672"/>
      <c r="FT456" s="672"/>
      <c r="FU456" s="672"/>
      <c r="FV456" s="672"/>
      <c r="FW456" s="672"/>
      <c r="FX456" s="672"/>
      <c r="FY456" s="672"/>
      <c r="FZ456" s="672"/>
      <c r="GA456" s="672"/>
      <c r="GB456" s="672"/>
      <c r="GC456" s="672"/>
      <c r="GD456" s="672"/>
      <c r="GE456" s="672"/>
      <c r="GF456" s="672"/>
      <c r="GG456" s="672"/>
      <c r="GH456" s="672"/>
      <c r="GI456" s="672"/>
      <c r="GJ456" s="672"/>
      <c r="GK456" s="672"/>
      <c r="GL456" s="672"/>
      <c r="GM456" s="672"/>
      <c r="GN456" s="672"/>
      <c r="GO456" s="672"/>
      <c r="GP456" s="672"/>
      <c r="GQ456" s="672"/>
      <c r="GR456" s="672"/>
      <c r="GS456" s="672"/>
      <c r="GT456" s="672"/>
      <c r="GU456" s="672"/>
      <c r="GV456" s="672"/>
      <c r="GW456" s="672"/>
      <c r="GX456" s="672"/>
      <c r="GY456" s="672"/>
      <c r="GZ456" s="672"/>
      <c r="HA456" s="672"/>
      <c r="HB456" s="672"/>
      <c r="HC456" s="672"/>
      <c r="HD456" s="672"/>
      <c r="HE456" s="672"/>
      <c r="HF456" s="672"/>
      <c r="HG456" s="672"/>
      <c r="HH456" s="672"/>
      <c r="HI456" s="672"/>
      <c r="HJ456" s="672"/>
      <c r="HK456" s="672"/>
      <c r="HL456" s="672"/>
      <c r="HM456" s="672"/>
      <c r="HN456" s="672"/>
      <c r="HO456" s="672"/>
      <c r="HP456" s="672"/>
      <c r="HQ456" s="672"/>
      <c r="HR456" s="672"/>
      <c r="HS456" s="672"/>
      <c r="HT456" s="672"/>
      <c r="HU456" s="672"/>
      <c r="HV456" s="672"/>
      <c r="HW456" s="672"/>
      <c r="HX456" s="672"/>
      <c r="HY456" s="672"/>
      <c r="HZ456" s="672"/>
      <c r="IA456" s="672"/>
      <c r="IB456" s="672"/>
      <c r="IC456" s="672"/>
      <c r="ID456" s="672"/>
      <c r="IE456" s="672"/>
      <c r="IF456" s="672"/>
      <c r="IG456" s="672"/>
      <c r="IH456" s="672"/>
      <c r="II456" s="672"/>
      <c r="IJ456" s="672"/>
      <c r="IK456" s="672"/>
      <c r="IL456" s="672"/>
      <c r="IM456" s="672"/>
      <c r="IN456" s="672"/>
      <c r="IO456" s="672"/>
      <c r="IP456" s="672"/>
      <c r="IQ456" s="672"/>
      <c r="IR456" s="672"/>
      <c r="IS456" s="672"/>
      <c r="IT456" s="672"/>
      <c r="IU456" s="672"/>
      <c r="IV456" s="672"/>
      <c r="IW456" s="672"/>
      <c r="IX456" s="672"/>
      <c r="IY456" s="672"/>
      <c r="IZ456" s="672"/>
      <c r="JA456" s="672"/>
      <c r="JB456" s="672"/>
      <c r="JC456" s="672"/>
      <c r="JD456" s="672"/>
      <c r="JE456" s="672"/>
      <c r="JF456" s="672"/>
      <c r="JG456" s="672"/>
      <c r="JH456" s="672"/>
      <c r="JI456" s="672"/>
      <c r="JJ456" s="672"/>
      <c r="JK456" s="672"/>
      <c r="JL456" s="672"/>
      <c r="JM456" s="672"/>
      <c r="JN456" s="672"/>
      <c r="JO456" s="672"/>
      <c r="JP456" s="672"/>
      <c r="JQ456" s="672"/>
      <c r="JR456" s="672"/>
      <c r="JS456" s="672"/>
      <c r="JT456" s="672"/>
      <c r="JU456" s="672"/>
      <c r="JV456" s="672"/>
      <c r="JW456" s="672"/>
      <c r="JX456" s="672"/>
      <c r="JY456" s="672"/>
      <c r="JZ456" s="672"/>
      <c r="KA456" s="672"/>
      <c r="KB456" s="672"/>
      <c r="KC456" s="672"/>
      <c r="KD456" s="672"/>
      <c r="KE456" s="672"/>
      <c r="KF456" s="672"/>
      <c r="KG456" s="672"/>
      <c r="KH456" s="672"/>
      <c r="KI456" s="672"/>
      <c r="KJ456" s="672"/>
      <c r="KK456" s="672"/>
      <c r="KL456" s="672"/>
      <c r="KM456" s="672"/>
      <c r="KN456" s="672"/>
      <c r="KO456" s="672"/>
      <c r="KP456" s="672"/>
      <c r="KQ456" s="672"/>
      <c r="KR456" s="672"/>
      <c r="KS456" s="672"/>
      <c r="KT456" s="672"/>
      <c r="KU456" s="672"/>
      <c r="KV456" s="672"/>
      <c r="KW456" s="672"/>
      <c r="KX456" s="672"/>
      <c r="KY456" s="672"/>
      <c r="KZ456" s="672"/>
      <c r="LA456" s="672"/>
      <c r="LB456" s="672"/>
      <c r="LC456" s="672"/>
      <c r="LD456" s="672"/>
      <c r="LE456" s="672"/>
      <c r="LF456" s="672"/>
      <c r="LG456" s="672"/>
      <c r="LH456" s="672"/>
      <c r="LI456" s="672"/>
      <c r="LJ456" s="672"/>
      <c r="LK456" s="672"/>
      <c r="LL456" s="672"/>
      <c r="LM456" s="672"/>
      <c r="LN456" s="672"/>
      <c r="LO456" s="672"/>
      <c r="LP456" s="672"/>
      <c r="LQ456" s="672"/>
      <c r="LR456" s="672"/>
      <c r="LS456" s="672"/>
      <c r="LT456" s="672"/>
      <c r="LU456" s="672"/>
      <c r="LV456" s="672"/>
      <c r="LW456" s="672"/>
      <c r="LX456" s="672"/>
      <c r="LY456" s="672"/>
      <c r="LZ456" s="672"/>
      <c r="MA456" s="672"/>
      <c r="MB456" s="672"/>
      <c r="MC456" s="672"/>
      <c r="MD456" s="672"/>
      <c r="ME456" s="672"/>
      <c r="MF456" s="672"/>
      <c r="MG456" s="672"/>
      <c r="MH456" s="672"/>
      <c r="MI456" s="672"/>
      <c r="MJ456" s="672"/>
      <c r="MK456" s="672"/>
      <c r="ML456" s="672"/>
      <c r="MM456" s="672"/>
      <c r="MN456" s="672"/>
      <c r="MO456" s="672"/>
      <c r="MP456" s="672"/>
      <c r="MQ456" s="672"/>
      <c r="MR456" s="672"/>
      <c r="MS456" s="672"/>
      <c r="MT456" s="672"/>
      <c r="MU456" s="672"/>
      <c r="MV456" s="672"/>
      <c r="MW456" s="672"/>
      <c r="MX456" s="672"/>
      <c r="MY456" s="672"/>
      <c r="MZ456" s="672"/>
      <c r="NA456" s="672"/>
      <c r="NB456" s="672"/>
      <c r="NC456" s="672"/>
      <c r="ND456" s="672"/>
      <c r="NE456" s="672"/>
      <c r="NF456" s="672"/>
      <c r="NG456" s="672"/>
      <c r="NH456" s="672"/>
      <c r="NI456" s="672"/>
      <c r="NJ456" s="672"/>
      <c r="NK456" s="672"/>
      <c r="NL456" s="672"/>
      <c r="NM456" s="672"/>
      <c r="NN456" s="672"/>
      <c r="NO456" s="672"/>
      <c r="NP456" s="672"/>
      <c r="NQ456" s="672"/>
      <c r="NR456" s="672"/>
      <c r="NS456" s="672"/>
      <c r="NT456" s="672"/>
      <c r="NU456" s="672"/>
      <c r="NV456" s="672"/>
      <c r="NW456" s="672"/>
      <c r="NX456" s="672"/>
      <c r="NY456" s="672"/>
      <c r="NZ456" s="672"/>
      <c r="OA456" s="672"/>
      <c r="OB456" s="672"/>
      <c r="OC456" s="672"/>
      <c r="OD456" s="672"/>
      <c r="OE456" s="672"/>
      <c r="OF456" s="672"/>
      <c r="OG456" s="672"/>
      <c r="OH456" s="672"/>
      <c r="OI456" s="672"/>
      <c r="OJ456" s="672"/>
      <c r="OK456" s="672"/>
      <c r="OL456" s="672"/>
      <c r="OM456" s="672"/>
      <c r="ON456" s="672"/>
      <c r="OO456" s="672"/>
      <c r="OP456" s="672"/>
      <c r="OQ456" s="672"/>
      <c r="OR456" s="672"/>
      <c r="OS456" s="672"/>
      <c r="OT456" s="672"/>
      <c r="OU456" s="672"/>
      <c r="OV456" s="672"/>
      <c r="OW456" s="672"/>
      <c r="OX456" s="672"/>
      <c r="OY456" s="672"/>
      <c r="OZ456" s="672"/>
      <c r="PA456" s="672"/>
      <c r="PB456" s="672"/>
      <c r="PC456" s="672"/>
      <c r="PD456" s="672"/>
      <c r="PE456" s="672"/>
      <c r="PF456" s="672"/>
      <c r="PG456" s="672"/>
      <c r="PH456" s="672"/>
      <c r="PI456" s="672"/>
      <c r="PJ456" s="672"/>
      <c r="PK456" s="672"/>
      <c r="PL456" s="672"/>
      <c r="PM456" s="672"/>
      <c r="PN456" s="672"/>
      <c r="PO456" s="672"/>
      <c r="PP456" s="672"/>
      <c r="PQ456" s="672"/>
      <c r="PR456" s="672"/>
      <c r="PS456" s="672"/>
      <c r="PT456" s="672"/>
      <c r="PU456" s="672"/>
      <c r="PV456" s="672"/>
      <c r="PW456" s="672"/>
      <c r="PX456" s="672"/>
      <c r="PY456" s="672"/>
      <c r="PZ456" s="672"/>
      <c r="QA456" s="672"/>
      <c r="QB456" s="672"/>
      <c r="QC456" s="672"/>
      <c r="QD456" s="672"/>
      <c r="QE456" s="672"/>
      <c r="QF456" s="672"/>
      <c r="QG456" s="672"/>
      <c r="QH456" s="672"/>
      <c r="QI456" s="672"/>
      <c r="QJ456" s="672"/>
      <c r="QK456" s="672"/>
      <c r="QL456" s="672"/>
      <c r="QM456" s="672"/>
      <c r="QN456" s="672"/>
      <c r="QO456" s="672"/>
      <c r="QP456" s="672"/>
      <c r="QQ456" s="672"/>
      <c r="QR456" s="672"/>
      <c r="QS456" s="672"/>
      <c r="QT456" s="672"/>
      <c r="QU456" s="672"/>
      <c r="QV456" s="672"/>
      <c r="QW456" s="672"/>
      <c r="QX456" s="672"/>
      <c r="QY456" s="672"/>
      <c r="QZ456" s="672"/>
      <c r="RA456" s="672"/>
      <c r="RB456" s="672"/>
      <c r="RC456" s="672"/>
      <c r="RD456" s="672"/>
      <c r="RE456" s="672"/>
      <c r="RF456" s="672"/>
      <c r="RG456" s="672"/>
      <c r="RH456" s="672"/>
      <c r="RI456" s="672"/>
      <c r="RJ456" s="672"/>
      <c r="RK456" s="672"/>
      <c r="RL456" s="672"/>
      <c r="RM456" s="672"/>
      <c r="RN456" s="672"/>
      <c r="RO456" s="672"/>
      <c r="RP456" s="672"/>
      <c r="RQ456" s="672"/>
      <c r="RR456" s="672"/>
      <c r="RS456" s="672"/>
      <c r="RT456" s="672"/>
      <c r="RU456" s="672"/>
      <c r="RV456" s="672"/>
      <c r="RW456" s="672"/>
      <c r="RX456" s="672"/>
      <c r="RY456" s="672"/>
      <c r="RZ456" s="672"/>
      <c r="SA456" s="672"/>
      <c r="SB456" s="672"/>
      <c r="SC456" s="672"/>
      <c r="SD456" s="672"/>
      <c r="SE456" s="672"/>
      <c r="SF456" s="672"/>
      <c r="SG456" s="672"/>
      <c r="SH456" s="672"/>
      <c r="SI456" s="672"/>
      <c r="SJ456" s="672"/>
      <c r="SK456" s="672"/>
      <c r="SL456" s="672"/>
      <c r="SM456" s="672"/>
      <c r="SN456" s="672"/>
      <c r="SO456" s="672"/>
      <c r="SP456" s="672"/>
      <c r="SQ456" s="672"/>
      <c r="SR456" s="672"/>
      <c r="SS456" s="672"/>
      <c r="ST456" s="672"/>
      <c r="SU456" s="672"/>
      <c r="SV456" s="672"/>
      <c r="SW456" s="672"/>
      <c r="SX456" s="672"/>
      <c r="SY456" s="672"/>
      <c r="SZ456" s="672"/>
      <c r="TA456" s="672"/>
      <c r="TB456" s="672"/>
      <c r="TC456" s="672"/>
      <c r="TD456" s="672"/>
      <c r="TE456" s="672"/>
      <c r="TF456" s="672"/>
      <c r="TG456" s="672"/>
      <c r="TH456" s="672"/>
      <c r="TI456" s="672"/>
      <c r="TJ456" s="672"/>
      <c r="TK456" s="672"/>
      <c r="TL456" s="672"/>
      <c r="TM456" s="672"/>
      <c r="TN456" s="672"/>
      <c r="TO456" s="672"/>
      <c r="TP456" s="672"/>
      <c r="TQ456" s="672"/>
      <c r="TR456" s="672"/>
      <c r="TS456" s="672"/>
      <c r="TT456" s="672"/>
      <c r="TU456" s="672"/>
      <c r="TV456" s="672"/>
      <c r="TW456" s="672"/>
      <c r="TX456" s="672"/>
      <c r="TY456" s="672"/>
      <c r="TZ456" s="672"/>
      <c r="UA456" s="672"/>
      <c r="UB456" s="672"/>
      <c r="UC456" s="672"/>
      <c r="UD456" s="672"/>
      <c r="UE456" s="672"/>
      <c r="UF456" s="672"/>
      <c r="UG456" s="672"/>
      <c r="UH456" s="672"/>
      <c r="UI456" s="672"/>
      <c r="UJ456" s="672"/>
      <c r="UK456" s="672"/>
      <c r="UL456" s="672"/>
      <c r="UM456" s="672"/>
      <c r="UN456" s="672"/>
      <c r="UO456" s="672"/>
      <c r="UP456" s="672"/>
      <c r="UQ456" s="672"/>
      <c r="UR456" s="672"/>
      <c r="US456" s="672"/>
      <c r="UT456" s="672"/>
      <c r="UU456" s="672"/>
      <c r="UV456" s="672"/>
      <c r="UW456" s="672"/>
      <c r="UX456" s="672"/>
      <c r="UY456" s="672"/>
      <c r="UZ456" s="672"/>
      <c r="VA456" s="672"/>
      <c r="VB456" s="672"/>
      <c r="VC456" s="672"/>
      <c r="VD456" s="672"/>
      <c r="VE456" s="672"/>
      <c r="VF456" s="672"/>
      <c r="VG456" s="672"/>
      <c r="VH456" s="672"/>
      <c r="VI456" s="672"/>
      <c r="VJ456" s="672"/>
      <c r="VK456" s="672"/>
      <c r="VL456" s="672"/>
      <c r="VM456" s="672"/>
      <c r="VN456" s="672"/>
      <c r="VO456" s="672"/>
      <c r="VP456" s="672"/>
      <c r="VQ456" s="672"/>
      <c r="VR456" s="672"/>
      <c r="VS456" s="672"/>
      <c r="VT456" s="672"/>
      <c r="VU456" s="672"/>
      <c r="VV456" s="672"/>
      <c r="VW456" s="672"/>
      <c r="VX456" s="672"/>
      <c r="VY456" s="672"/>
      <c r="VZ456" s="672"/>
      <c r="WA456" s="672"/>
      <c r="WB456" s="672"/>
      <c r="WC456" s="672"/>
      <c r="WD456" s="672"/>
      <c r="WE456" s="672"/>
      <c r="WF456" s="672"/>
      <c r="WG456" s="672"/>
      <c r="WH456" s="672"/>
      <c r="WI456" s="672"/>
      <c r="WJ456" s="672"/>
      <c r="WK456" s="672"/>
      <c r="WL456" s="672"/>
      <c r="WM456" s="672"/>
      <c r="WN456" s="672"/>
      <c r="WO456" s="672"/>
      <c r="WP456" s="672"/>
      <c r="WQ456" s="672"/>
      <c r="WR456" s="672"/>
      <c r="WS456" s="672"/>
      <c r="WT456" s="672"/>
      <c r="WU456" s="672"/>
      <c r="WV456" s="672"/>
      <c r="WW456" s="672"/>
      <c r="WX456" s="672"/>
      <c r="WY456" s="672"/>
      <c r="WZ456" s="672"/>
      <c r="XA456" s="672"/>
      <c r="XB456" s="672"/>
      <c r="XC456" s="672"/>
      <c r="XD456" s="672"/>
      <c r="XE456" s="672"/>
      <c r="XF456" s="672"/>
      <c r="XG456" s="672"/>
      <c r="XH456" s="672"/>
      <c r="XI456" s="672"/>
      <c r="XJ456" s="672"/>
      <c r="XK456" s="672"/>
      <c r="XL456" s="672"/>
      <c r="XM456" s="672"/>
      <c r="XN456" s="672"/>
      <c r="XO456" s="672"/>
      <c r="XP456" s="672"/>
      <c r="XQ456" s="672"/>
      <c r="XR456" s="672"/>
      <c r="XS456" s="672"/>
      <c r="XT456" s="672"/>
      <c r="XU456" s="672"/>
      <c r="XV456" s="672"/>
      <c r="XW456" s="672"/>
      <c r="XX456" s="672"/>
      <c r="XY456" s="672"/>
      <c r="XZ456" s="672"/>
      <c r="YA456" s="672"/>
      <c r="YB456" s="672"/>
      <c r="YC456" s="672"/>
      <c r="YD456" s="672"/>
      <c r="YE456" s="672"/>
      <c r="YF456" s="672"/>
      <c r="YG456" s="672"/>
      <c r="YH456" s="672"/>
      <c r="YI456" s="672"/>
      <c r="YJ456" s="672"/>
      <c r="YK456" s="672"/>
      <c r="YL456" s="672"/>
      <c r="YM456" s="672"/>
      <c r="YN456" s="672"/>
      <c r="YO456" s="672"/>
      <c r="YP456" s="672"/>
      <c r="YQ456" s="672"/>
      <c r="YR456" s="672"/>
      <c r="YS456" s="672"/>
      <c r="YT456" s="672"/>
      <c r="YU456" s="672"/>
      <c r="YV456" s="672"/>
      <c r="YW456" s="672"/>
      <c r="YX456" s="672"/>
      <c r="YY456" s="672"/>
      <c r="YZ456" s="672"/>
      <c r="ZA456" s="672"/>
      <c r="ZB456" s="672"/>
      <c r="ZC456" s="672"/>
      <c r="ZD456" s="672"/>
      <c r="ZE456" s="672"/>
      <c r="ZF456" s="672"/>
      <c r="ZG456" s="672"/>
      <c r="ZH456" s="672"/>
      <c r="ZI456" s="672"/>
      <c r="ZJ456" s="672"/>
      <c r="ZK456" s="672"/>
      <c r="ZL456" s="672"/>
      <c r="ZM456" s="672"/>
      <c r="ZN456" s="672"/>
      <c r="ZO456" s="672"/>
      <c r="ZP456" s="672"/>
      <c r="ZQ456" s="672"/>
      <c r="ZR456" s="672"/>
      <c r="ZS456" s="672"/>
      <c r="ZT456" s="672"/>
      <c r="ZU456" s="672"/>
      <c r="ZV456" s="672"/>
      <c r="ZW456" s="672"/>
      <c r="ZX456" s="672"/>
      <c r="ZY456" s="672"/>
      <c r="ZZ456" s="672"/>
      <c r="AAA456" s="672"/>
      <c r="AAB456" s="672"/>
      <c r="AAC456" s="672"/>
      <c r="AAD456" s="672"/>
      <c r="AAE456" s="672"/>
      <c r="AAF456" s="672"/>
      <c r="AAG456" s="672"/>
      <c r="AAH456" s="672"/>
      <c r="AAI456" s="672"/>
      <c r="AAJ456" s="672"/>
      <c r="AAK456" s="672"/>
      <c r="AAL456" s="672"/>
      <c r="AAM456" s="672"/>
      <c r="AAN456" s="672"/>
      <c r="AAO456" s="672"/>
      <c r="AAP456" s="672"/>
      <c r="AAQ456" s="672"/>
      <c r="AAR456" s="672"/>
      <c r="AAS456" s="672"/>
      <c r="AAT456" s="672"/>
      <c r="AAU456" s="672"/>
      <c r="AAV456" s="672"/>
      <c r="AAW456" s="672"/>
      <c r="AAX456" s="672"/>
      <c r="AAY456" s="672"/>
      <c r="AAZ456" s="672"/>
      <c r="ABA456" s="672"/>
      <c r="ABB456" s="672"/>
      <c r="ABC456" s="672"/>
      <c r="ABD456" s="672"/>
      <c r="ABE456" s="672"/>
      <c r="ABF456" s="672"/>
      <c r="ABG456" s="672"/>
      <c r="ABH456" s="672"/>
      <c r="ABI456" s="672"/>
      <c r="ABJ456" s="672"/>
      <c r="ABK456" s="672"/>
      <c r="ABL456" s="672"/>
      <c r="ABM456" s="672"/>
      <c r="ABN456" s="672"/>
      <c r="ABO456" s="672"/>
      <c r="ABP456" s="672"/>
      <c r="ABQ456" s="672"/>
      <c r="ABR456" s="672"/>
      <c r="ABS456" s="672"/>
      <c r="ABT456" s="672"/>
      <c r="ABU456" s="672"/>
      <c r="ABV456" s="672"/>
      <c r="ABW456" s="672"/>
      <c r="ABX456" s="672"/>
      <c r="ABY456" s="672"/>
      <c r="ABZ456" s="672"/>
      <c r="ACA456" s="672"/>
      <c r="ACB456" s="672"/>
      <c r="ACC456" s="672"/>
      <c r="ACD456" s="672"/>
      <c r="ACE456" s="672"/>
      <c r="ACF456" s="672"/>
      <c r="ACG456" s="672"/>
      <c r="ACH456" s="672"/>
      <c r="ACI456" s="672"/>
      <c r="ACJ456" s="672"/>
      <c r="ACK456" s="672"/>
      <c r="ACL456" s="672"/>
      <c r="ACM456" s="672"/>
      <c r="ACN456" s="672"/>
      <c r="ACO456" s="672"/>
      <c r="ACP456" s="672"/>
      <c r="ACQ456" s="672"/>
      <c r="ACR456" s="672"/>
      <c r="ACS456" s="672"/>
      <c r="ACT456" s="672"/>
      <c r="ACU456" s="672"/>
      <c r="ACV456" s="672"/>
      <c r="ACW456" s="672"/>
      <c r="ACX456" s="672"/>
      <c r="ACY456" s="672"/>
      <c r="ACZ456" s="672"/>
      <c r="ADA456" s="672"/>
      <c r="ADB456" s="672"/>
      <c r="ADC456" s="672"/>
      <c r="ADD456" s="672"/>
      <c r="ADE456" s="672"/>
      <c r="ADF456" s="672"/>
      <c r="ADG456" s="672"/>
      <c r="ADH456" s="672"/>
      <c r="ADI456" s="672"/>
      <c r="ADJ456" s="672"/>
      <c r="ADK456" s="672"/>
      <c r="ADL456" s="672"/>
      <c r="ADM456" s="672"/>
      <c r="ADN456" s="672"/>
      <c r="ADO456" s="672"/>
      <c r="ADP456" s="672"/>
      <c r="ADQ456" s="672"/>
      <c r="ADR456" s="672"/>
      <c r="ADS456" s="672"/>
      <c r="ADT456" s="672"/>
      <c r="ADU456" s="672"/>
      <c r="ADV456" s="672"/>
      <c r="ADW456" s="672"/>
      <c r="ADX456" s="672"/>
      <c r="ADY456" s="672"/>
      <c r="ADZ456" s="672"/>
      <c r="AEA456" s="672"/>
      <c r="AEB456" s="672"/>
      <c r="AEC456" s="672"/>
      <c r="AED456" s="672"/>
      <c r="AEE456" s="672"/>
      <c r="AEF456" s="672"/>
      <c r="AEG456" s="672"/>
      <c r="AEH456" s="672"/>
      <c r="AEI456" s="672"/>
      <c r="AEJ456" s="672"/>
      <c r="AEK456" s="672"/>
      <c r="AEL456" s="672"/>
      <c r="AEM456" s="672"/>
      <c r="AEN456" s="672"/>
      <c r="AEO456" s="672"/>
      <c r="AEP456" s="672"/>
      <c r="AEQ456" s="672"/>
      <c r="AER456" s="672"/>
      <c r="AES456" s="672"/>
      <c r="AET456" s="672"/>
      <c r="AEU456" s="672"/>
      <c r="AEV456" s="672"/>
      <c r="AEW456" s="672"/>
      <c r="AEX456" s="672"/>
      <c r="AEY456" s="672"/>
      <c r="AEZ456" s="672"/>
      <c r="AFA456" s="672"/>
      <c r="AFB456" s="672"/>
      <c r="AFC456" s="672"/>
      <c r="AFD456" s="672"/>
      <c r="AFE456" s="672"/>
      <c r="AFF456" s="672"/>
      <c r="AFG456" s="672"/>
      <c r="AFH456" s="672"/>
      <c r="AFI456" s="672"/>
      <c r="AFJ456" s="672"/>
      <c r="AFK456" s="672"/>
      <c r="AFL456" s="672"/>
      <c r="AFM456" s="672"/>
      <c r="AFN456" s="672"/>
      <c r="AFO456" s="672"/>
      <c r="AFP456" s="672"/>
      <c r="AFQ456" s="672"/>
      <c r="AFR456" s="672"/>
      <c r="AFS456" s="672"/>
      <c r="AFT456" s="672"/>
      <c r="AFU456" s="672"/>
      <c r="AFV456" s="672"/>
      <c r="AFW456" s="672"/>
      <c r="AFX456" s="672"/>
      <c r="AFY456" s="672"/>
      <c r="AFZ456" s="672"/>
      <c r="AGA456" s="672"/>
      <c r="AGB456" s="672"/>
      <c r="AGC456" s="672"/>
      <c r="AGD456" s="672"/>
      <c r="AGE456" s="672"/>
      <c r="AGF456" s="672"/>
      <c r="AGG456" s="672"/>
      <c r="AGH456" s="672"/>
      <c r="AGI456" s="672"/>
      <c r="AGJ456" s="672"/>
      <c r="AGK456" s="672"/>
      <c r="AGL456" s="672"/>
      <c r="AGM456" s="672"/>
      <c r="AGN456" s="672"/>
      <c r="AGO456" s="672"/>
      <c r="AGP456" s="672"/>
      <c r="AGQ456" s="672"/>
      <c r="AGR456" s="672"/>
      <c r="AGS456" s="672"/>
      <c r="AGT456" s="672"/>
      <c r="AGU456" s="672"/>
      <c r="AGV456" s="672"/>
      <c r="AGW456" s="672"/>
      <c r="AGX456" s="672"/>
      <c r="AGY456" s="672"/>
      <c r="AGZ456" s="672"/>
      <c r="AHA456" s="672"/>
      <c r="AHB456" s="672"/>
      <c r="AHC456" s="672"/>
      <c r="AHD456" s="672"/>
      <c r="AHE456" s="672"/>
      <c r="AHF456" s="672"/>
      <c r="AHG456" s="672"/>
      <c r="AHH456" s="672"/>
      <c r="AHI456" s="672"/>
      <c r="AHJ456" s="672"/>
      <c r="AHK456" s="672"/>
      <c r="AHL456" s="672"/>
      <c r="AHM456" s="672"/>
      <c r="AHN456" s="672"/>
      <c r="AHO456" s="672"/>
      <c r="AHP456" s="672"/>
      <c r="AHQ456" s="672"/>
      <c r="AHR456" s="672"/>
      <c r="AHS456" s="672"/>
      <c r="AHT456" s="672"/>
      <c r="AHU456" s="672"/>
      <c r="AHV456" s="672"/>
      <c r="AHW456" s="672"/>
      <c r="AHX456" s="672"/>
      <c r="AHY456" s="672"/>
      <c r="AHZ456" s="672"/>
      <c r="AIA456" s="672"/>
      <c r="AIB456" s="672"/>
      <c r="AIC456" s="672"/>
      <c r="AID456" s="672"/>
      <c r="AIE456" s="672"/>
      <c r="AIF456" s="672"/>
      <c r="AIG456" s="672"/>
      <c r="AIH456" s="672"/>
      <c r="AII456" s="672"/>
      <c r="AIJ456" s="672"/>
      <c r="AIK456" s="672"/>
      <c r="AIL456" s="672"/>
      <c r="AIM456" s="672"/>
      <c r="AIN456" s="672"/>
      <c r="AIO456" s="672"/>
      <c r="AIP456" s="672"/>
      <c r="AIQ456" s="672"/>
      <c r="AIR456" s="672"/>
      <c r="AIS456" s="672"/>
      <c r="AIT456" s="672"/>
      <c r="AIU456" s="672"/>
      <c r="AIV456" s="672"/>
      <c r="AIW456" s="672"/>
      <c r="AIX456" s="672"/>
      <c r="AIY456" s="672"/>
      <c r="AIZ456" s="672"/>
      <c r="AJA456" s="672"/>
      <c r="AJB456" s="672"/>
      <c r="AJC456" s="672"/>
      <c r="AJD456" s="672"/>
      <c r="AJE456" s="672"/>
      <c r="AJF456" s="672"/>
      <c r="AJG456" s="672"/>
      <c r="AJH456" s="672"/>
      <c r="AJI456" s="672"/>
      <c r="AJJ456" s="672"/>
      <c r="AJK456" s="672"/>
      <c r="AJL456" s="672"/>
      <c r="AJM456" s="672"/>
      <c r="AJN456" s="672"/>
      <c r="AJO456" s="672"/>
      <c r="AJP456" s="672"/>
      <c r="AJQ456" s="672"/>
      <c r="AJR456" s="672"/>
      <c r="AJS456" s="672"/>
      <c r="AJT456" s="672"/>
      <c r="AJU456" s="672"/>
      <c r="AJV456" s="672"/>
      <c r="AJW456" s="672"/>
      <c r="AJX456" s="672"/>
      <c r="AJY456" s="672"/>
      <c r="AJZ456" s="672"/>
      <c r="AKA456" s="672"/>
      <c r="AKB456" s="672"/>
      <c r="AKC456" s="672"/>
      <c r="AKD456" s="672"/>
      <c r="AKE456" s="672"/>
      <c r="AKF456" s="672"/>
      <c r="AKG456" s="672"/>
      <c r="AKH456" s="672"/>
      <c r="AKI456" s="672"/>
      <c r="AKJ456" s="672"/>
      <c r="AKK456" s="672"/>
      <c r="AKL456" s="672"/>
      <c r="AKM456" s="672"/>
      <c r="AKN456" s="672"/>
      <c r="AKO456" s="672"/>
      <c r="AKP456" s="672"/>
      <c r="AKQ456" s="672"/>
      <c r="AKR456" s="672"/>
      <c r="AKS456" s="672"/>
      <c r="AKT456" s="672"/>
      <c r="AKU456" s="672"/>
      <c r="AKV456" s="672"/>
      <c r="AKW456" s="672"/>
      <c r="AKX456" s="672"/>
      <c r="AKY456" s="672"/>
      <c r="AKZ456" s="672"/>
      <c r="ALA456" s="672"/>
      <c r="ALB456" s="672"/>
      <c r="ALC456" s="672"/>
      <c r="ALD456" s="672"/>
      <c r="ALE456" s="672"/>
      <c r="ALF456" s="672"/>
      <c r="ALG456" s="672"/>
      <c r="ALH456" s="672"/>
      <c r="ALI456" s="672"/>
      <c r="ALJ456" s="672"/>
      <c r="ALK456" s="672"/>
      <c r="ALL456" s="672"/>
      <c r="ALM456" s="672"/>
      <c r="ALN456" s="672"/>
      <c r="ALO456" s="672"/>
      <c r="ALP456" s="672"/>
      <c r="ALQ456" s="672"/>
      <c r="ALR456" s="672"/>
      <c r="ALS456" s="672"/>
      <c r="ALT456" s="672"/>
      <c r="ALU456" s="672"/>
      <c r="ALV456" s="672"/>
      <c r="ALW456" s="672"/>
      <c r="ALX456" s="672"/>
      <c r="ALY456" s="672"/>
      <c r="ALZ456" s="672"/>
      <c r="AMA456" s="672"/>
      <c r="AMB456" s="672"/>
      <c r="AMC456" s="672"/>
      <c r="AMD456" s="672"/>
      <c r="AME456" s="672"/>
      <c r="AMF456" s="672"/>
      <c r="AMG456" s="672"/>
      <c r="AMH456" s="672"/>
      <c r="AMI456" s="672"/>
      <c r="AMJ456" s="672"/>
      <c r="AMK456" s="672"/>
      <c r="AML456" s="672"/>
      <c r="AMM456" s="672"/>
      <c r="AMN456" s="672"/>
      <c r="AMO456" s="672"/>
      <c r="AMP456" s="672"/>
      <c r="AMQ456" s="672"/>
      <c r="AMR456" s="672"/>
      <c r="AMS456" s="672"/>
      <c r="AMT456" s="672"/>
      <c r="AMU456" s="672"/>
      <c r="AMV456" s="672"/>
      <c r="AMW456" s="672"/>
      <c r="AMX456" s="672"/>
      <c r="AMY456" s="672"/>
      <c r="AMZ456" s="672"/>
      <c r="ANA456" s="672"/>
      <c r="ANB456" s="672"/>
      <c r="ANC456" s="672"/>
      <c r="AND456" s="672"/>
      <c r="ANE456" s="672"/>
      <c r="ANF456" s="672"/>
      <c r="ANG456" s="672"/>
      <c r="ANH456" s="672"/>
      <c r="ANI456" s="672"/>
      <c r="ANJ456" s="672"/>
      <c r="ANK456" s="672"/>
      <c r="ANL456" s="672"/>
      <c r="ANM456" s="672"/>
      <c r="ANN456" s="672"/>
      <c r="ANO456" s="672"/>
      <c r="ANP456" s="672"/>
      <c r="ANQ456" s="672"/>
      <c r="ANR456" s="672"/>
      <c r="ANS456" s="672"/>
      <c r="ANT456" s="672"/>
      <c r="ANU456" s="672"/>
      <c r="ANV456" s="672"/>
      <c r="ANW456" s="672"/>
      <c r="ANX456" s="672"/>
      <c r="ANY456" s="672"/>
      <c r="ANZ456" s="672"/>
      <c r="AOA456" s="672"/>
      <c r="AOB456" s="672"/>
      <c r="AOC456" s="672"/>
      <c r="AOD456" s="672"/>
      <c r="AOE456" s="672"/>
      <c r="AOF456" s="672"/>
      <c r="AOG456" s="672"/>
      <c r="AOH456" s="672"/>
      <c r="AOI456" s="672"/>
      <c r="AOJ456" s="672"/>
      <c r="AOK456" s="672"/>
      <c r="AOL456" s="672"/>
      <c r="AOM456" s="672"/>
      <c r="AON456" s="672"/>
      <c r="AOO456" s="672"/>
      <c r="AOP456" s="672"/>
      <c r="AOQ456" s="672"/>
      <c r="AOR456" s="672"/>
      <c r="AOS456" s="672"/>
      <c r="AOT456" s="672"/>
      <c r="AOU456" s="672"/>
      <c r="AOV456" s="672"/>
      <c r="AOW456" s="672"/>
      <c r="AOX456" s="672"/>
      <c r="AOY456" s="672"/>
      <c r="AOZ456" s="672"/>
      <c r="APA456" s="672"/>
      <c r="APB456" s="672"/>
      <c r="APC456" s="672"/>
      <c r="APD456" s="672"/>
      <c r="APE456" s="672"/>
      <c r="APF456" s="672"/>
      <c r="APG456" s="672"/>
      <c r="APH456" s="672"/>
      <c r="API456" s="672"/>
      <c r="APJ456" s="672"/>
      <c r="APK456" s="672"/>
      <c r="APL456" s="672"/>
      <c r="APM456" s="672"/>
      <c r="APN456" s="672"/>
      <c r="APO456" s="672"/>
      <c r="APP456" s="672"/>
      <c r="APQ456" s="672"/>
      <c r="APR456" s="672"/>
      <c r="APS456" s="672"/>
      <c r="APT456" s="672"/>
      <c r="APU456" s="672"/>
      <c r="APV456" s="672"/>
      <c r="APW456" s="672"/>
      <c r="APX456" s="672"/>
      <c r="APY456" s="672"/>
      <c r="APZ456" s="672"/>
      <c r="AQA456" s="672"/>
      <c r="AQB456" s="672"/>
      <c r="AQC456" s="672"/>
      <c r="AQD456" s="672"/>
      <c r="AQE456" s="672"/>
      <c r="AQF456" s="672"/>
      <c r="AQG456" s="672"/>
      <c r="AQH456" s="672"/>
      <c r="AQI456" s="672"/>
      <c r="AQJ456" s="672"/>
      <c r="AQK456" s="672"/>
      <c r="AQL456" s="672"/>
      <c r="AQM456" s="672"/>
      <c r="AQN456" s="672"/>
      <c r="AQO456" s="672"/>
      <c r="AQP456" s="672"/>
      <c r="AQQ456" s="672"/>
      <c r="AQR456" s="672"/>
      <c r="AQS456" s="672"/>
      <c r="AQT456" s="672"/>
      <c r="AQU456" s="672"/>
      <c r="AQV456" s="672"/>
      <c r="AQW456" s="672"/>
      <c r="AQX456" s="672"/>
      <c r="AQY456" s="672"/>
      <c r="AQZ456" s="672"/>
      <c r="ARA456" s="672"/>
      <c r="ARB456" s="672"/>
      <c r="ARC456" s="672"/>
      <c r="ARD456" s="672"/>
      <c r="ARE456" s="672"/>
      <c r="ARF456" s="672"/>
      <c r="ARG456" s="672"/>
      <c r="ARH456" s="672"/>
      <c r="ARI456" s="672"/>
      <c r="ARJ456" s="672"/>
      <c r="ARK456" s="672"/>
      <c r="ARL456" s="672"/>
      <c r="ARM456" s="672"/>
      <c r="ARN456" s="672"/>
      <c r="ARO456" s="672"/>
      <c r="ARP456" s="672"/>
      <c r="ARQ456" s="672"/>
      <c r="ARR456" s="672"/>
      <c r="ARS456" s="672"/>
      <c r="ART456" s="672"/>
      <c r="ARU456" s="672"/>
      <c r="ARV456" s="672"/>
      <c r="ARW456" s="672"/>
      <c r="ARX456" s="672"/>
      <c r="ARY456" s="672"/>
      <c r="ARZ456" s="672"/>
      <c r="ASA456" s="672"/>
      <c r="ASB456" s="672"/>
      <c r="ASC456" s="672"/>
      <c r="ASD456" s="672"/>
      <c r="ASE456" s="672"/>
      <c r="ASF456" s="672"/>
      <c r="ASG456" s="672"/>
      <c r="ASH456" s="672"/>
      <c r="ASI456" s="672"/>
      <c r="ASJ456" s="672"/>
      <c r="ASK456" s="672"/>
      <c r="ASL456" s="672"/>
      <c r="ASM456" s="672"/>
      <c r="ASN456" s="672"/>
      <c r="ASO456" s="672"/>
      <c r="ASP456" s="672"/>
      <c r="ASQ456" s="672"/>
      <c r="ASR456" s="672"/>
      <c r="ASS456" s="672"/>
      <c r="AST456" s="672"/>
      <c r="ASU456" s="672"/>
      <c r="ASV456" s="672"/>
      <c r="ASW456" s="672"/>
      <c r="ASX456" s="672"/>
      <c r="ASY456" s="672"/>
      <c r="ASZ456" s="672"/>
      <c r="ATA456" s="672"/>
      <c r="ATB456" s="672"/>
      <c r="ATC456" s="672"/>
      <c r="ATD456" s="672"/>
      <c r="ATE456" s="672"/>
      <c r="ATF456" s="672"/>
      <c r="ATG456" s="672"/>
      <c r="ATH456" s="672"/>
      <c r="ATI456" s="672"/>
      <c r="ATJ456" s="672"/>
      <c r="ATK456" s="672"/>
      <c r="ATL456" s="672"/>
      <c r="ATM456" s="672"/>
      <c r="ATN456" s="672"/>
      <c r="ATO456" s="672"/>
      <c r="ATP456" s="672"/>
      <c r="ATQ456" s="672"/>
      <c r="ATR456" s="672"/>
      <c r="ATS456" s="672"/>
      <c r="ATT456" s="672"/>
      <c r="ATU456" s="672"/>
      <c r="ATV456" s="672"/>
      <c r="ATW456" s="672"/>
      <c r="ATX456" s="672"/>
      <c r="ATY456" s="672"/>
      <c r="ATZ456" s="672"/>
      <c r="AUA456" s="672"/>
      <c r="AUB456" s="672"/>
      <c r="AUC456" s="672"/>
      <c r="AUD456" s="672"/>
      <c r="AUE456" s="672"/>
      <c r="AUF456" s="672"/>
      <c r="AUG456" s="672"/>
      <c r="AUH456" s="672"/>
      <c r="AUI456" s="672"/>
      <c r="AUJ456" s="672"/>
      <c r="AUK456" s="672"/>
      <c r="AUL456" s="672"/>
      <c r="AUM456" s="672"/>
      <c r="AUN456" s="672"/>
      <c r="AUO456" s="672"/>
      <c r="AUP456" s="672"/>
      <c r="AUQ456" s="672"/>
      <c r="AUR456" s="672"/>
      <c r="AUS456" s="672"/>
      <c r="AUT456" s="672"/>
      <c r="AUU456" s="672"/>
      <c r="AUV456" s="672"/>
      <c r="AUW456" s="672"/>
      <c r="AUX456" s="672"/>
      <c r="AUY456" s="672"/>
      <c r="AUZ456" s="672"/>
      <c r="AVA456" s="672"/>
      <c r="AVB456" s="672"/>
      <c r="AVC456" s="672"/>
      <c r="AVD456" s="672"/>
      <c r="AVE456" s="672"/>
      <c r="AVF456" s="672"/>
      <c r="AVG456" s="672"/>
      <c r="AVH456" s="672"/>
      <c r="AVI456" s="672"/>
      <c r="AVJ456" s="672"/>
      <c r="AVK456" s="672"/>
      <c r="AVL456" s="672"/>
      <c r="AVM456" s="672"/>
      <c r="AVN456" s="672"/>
      <c r="AVO456" s="672"/>
      <c r="AVP456" s="672"/>
      <c r="AVQ456" s="672"/>
      <c r="AVR456" s="672"/>
      <c r="AVS456" s="672"/>
      <c r="AVT456" s="672"/>
      <c r="AVU456" s="672"/>
      <c r="AVV456" s="672"/>
      <c r="AVW456" s="672"/>
      <c r="AVX456" s="672"/>
      <c r="AVY456" s="672"/>
      <c r="AVZ456" s="672"/>
      <c r="AWA456" s="672"/>
      <c r="AWB456" s="672"/>
      <c r="AWC456" s="672"/>
      <c r="AWD456" s="672"/>
      <c r="AWE456" s="672"/>
      <c r="AWF456" s="672"/>
      <c r="AWG456" s="672"/>
      <c r="AWH456" s="672"/>
      <c r="AWI456" s="672"/>
      <c r="AWJ456" s="672"/>
      <c r="AWK456" s="672"/>
      <c r="AWL456" s="672"/>
      <c r="AWM456" s="672"/>
      <c r="AWN456" s="672"/>
      <c r="AWO456" s="672"/>
      <c r="AWP456" s="672"/>
      <c r="AWQ456" s="672"/>
      <c r="AWR456" s="672"/>
      <c r="AWS456" s="672"/>
      <c r="AWT456" s="672"/>
      <c r="AWU456" s="672"/>
      <c r="AWV456" s="672"/>
      <c r="AWW456" s="672"/>
      <c r="AWX456" s="672"/>
      <c r="AWY456" s="672"/>
      <c r="AWZ456" s="672"/>
      <c r="AXA456" s="672"/>
      <c r="AXB456" s="672"/>
      <c r="AXC456" s="672"/>
      <c r="AXD456" s="672"/>
      <c r="AXE456" s="672"/>
      <c r="AXF456" s="672"/>
      <c r="AXG456" s="672"/>
      <c r="AXH456" s="672"/>
      <c r="AXI456" s="672"/>
      <c r="AXJ456" s="672"/>
      <c r="AXK456" s="672"/>
      <c r="AXL456" s="672"/>
      <c r="AXM456" s="672"/>
      <c r="AXN456" s="672"/>
      <c r="AXO456" s="672"/>
      <c r="AXP456" s="672"/>
      <c r="AXQ456" s="672"/>
      <c r="AXR456" s="672"/>
      <c r="AXS456" s="672"/>
      <c r="AXT456" s="672"/>
      <c r="AXU456" s="672"/>
      <c r="AXV456" s="672"/>
      <c r="AXW456" s="672"/>
      <c r="AXX456" s="672"/>
      <c r="AXY456" s="672"/>
      <c r="AXZ456" s="672"/>
      <c r="AYA456" s="672"/>
      <c r="AYB456" s="672"/>
      <c r="AYC456" s="672"/>
      <c r="AYD456" s="672"/>
      <c r="AYE456" s="672"/>
      <c r="AYF456" s="672"/>
      <c r="AYG456" s="672"/>
      <c r="AYH456" s="672"/>
      <c r="AYI456" s="672"/>
      <c r="AYJ456" s="672"/>
      <c r="AYK456" s="672"/>
      <c r="AYL456" s="672"/>
      <c r="AYM456" s="672"/>
      <c r="AYN456" s="672"/>
      <c r="AYO456" s="672"/>
      <c r="AYP456" s="672"/>
      <c r="AYQ456" s="672"/>
      <c r="AYR456" s="672"/>
      <c r="AYS456" s="672"/>
      <c r="AYT456" s="672"/>
      <c r="AYU456" s="672"/>
      <c r="AYV456" s="672"/>
      <c r="AYW456" s="672"/>
      <c r="AYX456" s="672"/>
      <c r="AYY456" s="672"/>
      <c r="AYZ456" s="672"/>
      <c r="AZA456" s="672"/>
      <c r="AZB456" s="672"/>
      <c r="AZC456" s="672"/>
      <c r="AZD456" s="672"/>
      <c r="AZE456" s="672"/>
      <c r="AZF456" s="672"/>
      <c r="AZG456" s="672"/>
      <c r="AZH456" s="672"/>
      <c r="AZI456" s="672"/>
      <c r="AZJ456" s="672"/>
      <c r="AZK456" s="672"/>
      <c r="AZL456" s="672"/>
      <c r="AZM456" s="672"/>
      <c r="AZN456" s="672"/>
      <c r="AZO456" s="672"/>
      <c r="AZP456" s="672"/>
      <c r="AZQ456" s="672"/>
      <c r="AZR456" s="672"/>
      <c r="AZS456" s="672"/>
      <c r="AZT456" s="672"/>
      <c r="AZU456" s="672"/>
      <c r="AZV456" s="672"/>
      <c r="AZW456" s="672"/>
      <c r="AZX456" s="672"/>
      <c r="AZY456" s="672"/>
      <c r="AZZ456" s="672"/>
      <c r="BAA456" s="672"/>
      <c r="BAB456" s="672"/>
      <c r="BAC456" s="672"/>
      <c r="BAD456" s="672"/>
      <c r="BAE456" s="672"/>
      <c r="BAF456" s="672"/>
      <c r="BAG456" s="672"/>
      <c r="BAH456" s="672"/>
      <c r="BAI456" s="672"/>
      <c r="BAJ456" s="672"/>
      <c r="BAK456" s="672"/>
      <c r="BAL456" s="672"/>
      <c r="BAM456" s="672"/>
      <c r="BAN456" s="672"/>
      <c r="BAO456" s="672"/>
      <c r="BAP456" s="672"/>
      <c r="BAQ456" s="672"/>
      <c r="BAR456" s="672"/>
      <c r="BAS456" s="672"/>
      <c r="BAT456" s="672"/>
      <c r="BAU456" s="672"/>
      <c r="BAV456" s="672"/>
      <c r="BAW456" s="672"/>
      <c r="BAX456" s="672"/>
      <c r="BAY456" s="672"/>
      <c r="BAZ456" s="672"/>
      <c r="BBA456" s="672"/>
      <c r="BBB456" s="672"/>
      <c r="BBC456" s="672"/>
      <c r="BBD456" s="672"/>
      <c r="BBE456" s="672"/>
      <c r="BBF456" s="672"/>
      <c r="BBG456" s="672"/>
      <c r="BBH456" s="672"/>
      <c r="BBI456" s="672"/>
      <c r="BBJ456" s="672"/>
      <c r="BBK456" s="672"/>
      <c r="BBL456" s="672"/>
      <c r="BBM456" s="672"/>
      <c r="BBN456" s="672"/>
      <c r="BBO456" s="672"/>
      <c r="BBP456" s="672"/>
      <c r="BBQ456" s="672"/>
      <c r="BBR456" s="672"/>
      <c r="BBS456" s="672"/>
      <c r="BBT456" s="672"/>
      <c r="BBU456" s="672"/>
      <c r="BBV456" s="672"/>
      <c r="BBW456" s="672"/>
      <c r="BBX456" s="672"/>
      <c r="BBY456" s="672"/>
      <c r="BBZ456" s="672"/>
      <c r="BCA456" s="672"/>
      <c r="BCB456" s="672"/>
      <c r="BCC456" s="672"/>
      <c r="BCD456" s="672"/>
      <c r="BCE456" s="672"/>
      <c r="BCF456" s="672"/>
      <c r="BCG456" s="672"/>
      <c r="BCH456" s="672"/>
      <c r="BCI456" s="672"/>
      <c r="BCJ456" s="672"/>
      <c r="BCK456" s="672"/>
      <c r="BCL456" s="672"/>
      <c r="BCM456" s="672"/>
      <c r="BCN456" s="672"/>
      <c r="BCO456" s="672"/>
      <c r="BCP456" s="672"/>
      <c r="BCQ456" s="672"/>
      <c r="BCR456" s="672"/>
      <c r="BCS456" s="672"/>
      <c r="BCT456" s="672"/>
      <c r="BCU456" s="672"/>
      <c r="BCV456" s="672"/>
      <c r="BCW456" s="672"/>
      <c r="BCX456" s="672"/>
      <c r="BCY456" s="672"/>
      <c r="BCZ456" s="672"/>
      <c r="BDA456" s="672"/>
      <c r="BDB456" s="672"/>
      <c r="BDC456" s="672"/>
      <c r="BDD456" s="672"/>
      <c r="BDE456" s="672"/>
      <c r="BDF456" s="672"/>
      <c r="BDG456" s="672"/>
      <c r="BDH456" s="672"/>
      <c r="BDI456" s="672"/>
      <c r="BDJ456" s="672"/>
      <c r="BDK456" s="672"/>
      <c r="BDL456" s="672"/>
      <c r="BDM456" s="672"/>
      <c r="BDN456" s="672"/>
      <c r="BDO456" s="672"/>
      <c r="BDP456" s="672"/>
      <c r="BDQ456" s="672"/>
      <c r="BDR456" s="672"/>
      <c r="BDS456" s="672"/>
      <c r="BDT456" s="672"/>
      <c r="BDU456" s="672"/>
      <c r="BDV456" s="672"/>
      <c r="BDW456" s="672"/>
      <c r="BDX456" s="672"/>
      <c r="BDY456" s="672"/>
      <c r="BDZ456" s="672"/>
      <c r="BEA456" s="672"/>
      <c r="BEB456" s="672"/>
      <c r="BEC456" s="672"/>
      <c r="BED456" s="672"/>
      <c r="BEE456" s="672"/>
      <c r="BEF456" s="672"/>
      <c r="BEG456" s="672"/>
      <c r="BEH456" s="672"/>
      <c r="BEI456" s="672"/>
      <c r="BEJ456" s="672"/>
      <c r="BEK456" s="672"/>
      <c r="BEL456" s="672"/>
      <c r="BEM456" s="672"/>
      <c r="BEN456" s="672"/>
      <c r="BEO456" s="672"/>
      <c r="BEP456" s="672"/>
      <c r="BEQ456" s="672"/>
      <c r="BER456" s="672"/>
      <c r="BES456" s="672"/>
      <c r="BET456" s="672"/>
      <c r="BEU456" s="672"/>
      <c r="BEV456" s="672"/>
      <c r="BEW456" s="672"/>
      <c r="BEX456" s="672"/>
      <c r="BEY456" s="672"/>
      <c r="BEZ456" s="672"/>
      <c r="BFA456" s="672"/>
      <c r="BFB456" s="672"/>
      <c r="BFC456" s="672"/>
      <c r="BFD456" s="672"/>
      <c r="BFE456" s="672"/>
      <c r="BFF456" s="672"/>
      <c r="BFG456" s="672"/>
      <c r="BFH456" s="672"/>
      <c r="BFI456" s="672"/>
      <c r="BFJ456" s="672"/>
      <c r="BFK456" s="672"/>
      <c r="BFL456" s="672"/>
      <c r="BFM456" s="672"/>
      <c r="BFN456" s="672"/>
      <c r="BFO456" s="672"/>
      <c r="BFP456" s="672"/>
      <c r="BFQ456" s="672"/>
      <c r="BFR456" s="672"/>
      <c r="BFS456" s="672"/>
      <c r="BFT456" s="672"/>
      <c r="BFU456" s="672"/>
      <c r="BFV456" s="672"/>
      <c r="BFW456" s="672"/>
      <c r="BFX456" s="672"/>
      <c r="BFY456" s="672"/>
      <c r="BFZ456" s="672"/>
      <c r="BGA456" s="672"/>
      <c r="BGB456" s="672"/>
      <c r="BGC456" s="672"/>
      <c r="BGD456" s="672"/>
      <c r="BGE456" s="672"/>
      <c r="BGF456" s="672"/>
      <c r="BGG456" s="672"/>
      <c r="BGH456" s="672"/>
      <c r="BGI456" s="672"/>
      <c r="BGJ456" s="672"/>
      <c r="BGK456" s="672"/>
      <c r="BGL456" s="672"/>
      <c r="BGM456" s="672"/>
      <c r="BGN456" s="672"/>
      <c r="BGO456" s="672"/>
      <c r="BGP456" s="672"/>
      <c r="BGQ456" s="672"/>
      <c r="BGR456" s="672"/>
      <c r="BGS456" s="672"/>
      <c r="BGT456" s="672"/>
      <c r="BGU456" s="672"/>
      <c r="BGV456" s="672"/>
      <c r="BGW456" s="672"/>
      <c r="BGX456" s="672"/>
      <c r="BGY456" s="672"/>
      <c r="BGZ456" s="672"/>
      <c r="BHA456" s="672"/>
      <c r="BHB456" s="672"/>
      <c r="BHC456" s="672"/>
      <c r="BHD456" s="672"/>
      <c r="BHE456" s="672"/>
      <c r="BHF456" s="672"/>
      <c r="BHG456" s="672"/>
      <c r="BHH456" s="672"/>
      <c r="BHI456" s="672"/>
      <c r="BHJ456" s="672"/>
      <c r="BHK456" s="672"/>
      <c r="BHL456" s="672"/>
      <c r="BHM456" s="672"/>
      <c r="BHN456" s="672"/>
      <c r="BHO456" s="672"/>
      <c r="BHP456" s="672"/>
      <c r="BHQ456" s="672"/>
      <c r="BHR456" s="672"/>
      <c r="BHS456" s="672"/>
      <c r="BHT456" s="672"/>
      <c r="BHU456" s="672"/>
      <c r="BHV456" s="672"/>
      <c r="BHW456" s="672"/>
      <c r="BHX456" s="672"/>
      <c r="BHY456" s="672"/>
      <c r="BHZ456" s="672"/>
      <c r="BIA456" s="672"/>
      <c r="BIB456" s="672"/>
      <c r="BIC456" s="672"/>
      <c r="BID456" s="672"/>
      <c r="BIE456" s="672"/>
      <c r="BIF456" s="672"/>
      <c r="BIG456" s="672"/>
      <c r="BIH456" s="672"/>
      <c r="BII456" s="672"/>
      <c r="BIJ456" s="672"/>
      <c r="BIK456" s="672"/>
      <c r="BIL456" s="672"/>
      <c r="BIM456" s="672"/>
      <c r="BIN456" s="672"/>
      <c r="BIO456" s="672"/>
      <c r="BIP456" s="672"/>
      <c r="BIQ456" s="672"/>
      <c r="BIR456" s="672"/>
      <c r="BIS456" s="672"/>
      <c r="BIT456" s="672"/>
      <c r="BIU456" s="672"/>
      <c r="BIV456" s="672"/>
      <c r="BIW456" s="672"/>
      <c r="BIX456" s="672"/>
      <c r="BIY456" s="672"/>
      <c r="BIZ456" s="672"/>
      <c r="BJA456" s="672"/>
      <c r="BJB456" s="672"/>
      <c r="BJC456" s="672"/>
      <c r="BJD456" s="672"/>
      <c r="BJE456" s="672"/>
      <c r="BJF456" s="672"/>
      <c r="BJG456" s="672"/>
      <c r="BJH456" s="672"/>
      <c r="BJI456" s="672"/>
      <c r="BJJ456" s="672"/>
      <c r="BJK456" s="672"/>
      <c r="BJL456" s="672"/>
      <c r="BJM456" s="672"/>
      <c r="BJN456" s="672"/>
      <c r="BJO456" s="672"/>
      <c r="BJP456" s="672"/>
      <c r="BJQ456" s="672"/>
      <c r="BJR456" s="672"/>
      <c r="BJS456" s="672"/>
      <c r="BJT456" s="672"/>
      <c r="BJU456" s="672"/>
      <c r="BJV456" s="672"/>
      <c r="BJW456" s="672"/>
      <c r="BJX456" s="672"/>
      <c r="BJY456" s="672"/>
      <c r="BJZ456" s="672"/>
      <c r="BKA456" s="672"/>
      <c r="BKB456" s="672"/>
      <c r="BKC456" s="672"/>
      <c r="BKD456" s="672"/>
      <c r="BKE456" s="672"/>
      <c r="BKF456" s="672"/>
      <c r="BKG456" s="672"/>
      <c r="BKH456" s="672"/>
      <c r="BKI456" s="672"/>
      <c r="BKJ456" s="672"/>
      <c r="BKK456" s="672"/>
      <c r="BKL456" s="672"/>
      <c r="BKM456" s="672"/>
      <c r="BKN456" s="672"/>
      <c r="BKO456" s="672"/>
      <c r="BKP456" s="672"/>
      <c r="BKQ456" s="672"/>
      <c r="BKR456" s="672"/>
      <c r="BKS456" s="672"/>
      <c r="BKT456" s="672"/>
      <c r="BKU456" s="672"/>
      <c r="BKV456" s="672"/>
      <c r="BKW456" s="672"/>
      <c r="BKX456" s="672"/>
      <c r="BKY456" s="672"/>
      <c r="BKZ456" s="672"/>
      <c r="BLA456" s="672"/>
      <c r="BLB456" s="672"/>
      <c r="BLC456" s="672"/>
      <c r="BLD456" s="672"/>
      <c r="BLE456" s="672"/>
      <c r="BLF456" s="672"/>
      <c r="BLG456" s="672"/>
      <c r="BLH456" s="672"/>
      <c r="BLI456" s="672"/>
      <c r="BLJ456" s="672"/>
      <c r="BLK456" s="672"/>
      <c r="BLL456" s="672"/>
      <c r="BLM456" s="672"/>
      <c r="BLN456" s="672"/>
      <c r="BLO456" s="672"/>
      <c r="BLP456" s="672"/>
      <c r="BLQ456" s="672"/>
      <c r="BLR456" s="672"/>
      <c r="BLS456" s="672"/>
      <c r="BLT456" s="672"/>
      <c r="BLU456" s="672"/>
      <c r="BLV456" s="672"/>
      <c r="BLW456" s="672"/>
      <c r="BLX456" s="672"/>
      <c r="BLY456" s="672"/>
      <c r="BLZ456" s="672"/>
      <c r="BMA456" s="672"/>
      <c r="BMB456" s="672"/>
      <c r="BMC456" s="672"/>
      <c r="BMD456" s="672"/>
      <c r="BME456" s="672"/>
      <c r="BMF456" s="672"/>
      <c r="BMG456" s="672"/>
      <c r="BMH456" s="672"/>
      <c r="BMI456" s="672"/>
      <c r="BMJ456" s="672"/>
      <c r="BMK456" s="672"/>
      <c r="BML456" s="672"/>
      <c r="BMM456" s="672"/>
      <c r="BMN456" s="672"/>
      <c r="BMO456" s="672"/>
      <c r="BMP456" s="672"/>
      <c r="BMQ456" s="672"/>
      <c r="BMR456" s="672"/>
      <c r="BMS456" s="672"/>
      <c r="BMT456" s="672"/>
      <c r="BMU456" s="672"/>
      <c r="BMV456" s="672"/>
      <c r="BMW456" s="672"/>
      <c r="BMX456" s="672"/>
      <c r="BMY456" s="672"/>
      <c r="BMZ456" s="672"/>
      <c r="BNA456" s="672"/>
      <c r="BNB456" s="672"/>
      <c r="BNC456" s="672"/>
      <c r="BND456" s="672"/>
      <c r="BNE456" s="672"/>
      <c r="BNF456" s="672"/>
      <c r="BNG456" s="672"/>
      <c r="BNH456" s="672"/>
      <c r="BNI456" s="672"/>
      <c r="BNJ456" s="672"/>
      <c r="BNK456" s="672"/>
      <c r="BNL456" s="672"/>
      <c r="BNM456" s="672"/>
      <c r="BNN456" s="672"/>
      <c r="BNO456" s="672"/>
      <c r="BNP456" s="672"/>
      <c r="BNQ456" s="672"/>
      <c r="BNR456" s="672"/>
      <c r="BNS456" s="672"/>
      <c r="BNT456" s="672"/>
      <c r="BNU456" s="672"/>
      <c r="BNV456" s="672"/>
      <c r="BNW456" s="672"/>
      <c r="BNX456" s="672"/>
      <c r="BNY456" s="672"/>
      <c r="BNZ456" s="672"/>
      <c r="BOA456" s="672"/>
      <c r="BOB456" s="672"/>
      <c r="BOC456" s="672"/>
      <c r="BOD456" s="672"/>
      <c r="BOE456" s="672"/>
      <c r="BOF456" s="672"/>
      <c r="BOG456" s="672"/>
      <c r="BOH456" s="672"/>
      <c r="BOI456" s="672"/>
      <c r="BOJ456" s="672"/>
      <c r="BOK456" s="672"/>
      <c r="BOL456" s="672"/>
      <c r="BOM456" s="672"/>
      <c r="BON456" s="672"/>
      <c r="BOO456" s="672"/>
      <c r="BOP456" s="672"/>
      <c r="BOQ456" s="672"/>
      <c r="BOR456" s="672"/>
      <c r="BOS456" s="672"/>
      <c r="BOT456" s="672"/>
      <c r="BOU456" s="672"/>
      <c r="BOV456" s="672"/>
      <c r="BOW456" s="672"/>
      <c r="BOX456" s="672"/>
      <c r="BOY456" s="672"/>
      <c r="BOZ456" s="672"/>
      <c r="BPA456" s="672"/>
      <c r="BPB456" s="672"/>
      <c r="BPC456" s="672"/>
      <c r="BPD456" s="672"/>
      <c r="BPE456" s="672"/>
      <c r="BPF456" s="672"/>
      <c r="BPG456" s="672"/>
      <c r="BPH456" s="672"/>
      <c r="BPI456" s="672"/>
      <c r="BPJ456" s="672"/>
      <c r="BPK456" s="672"/>
      <c r="BPL456" s="672"/>
      <c r="BPM456" s="672"/>
      <c r="BPN456" s="672"/>
      <c r="BPO456" s="672"/>
      <c r="BPP456" s="672"/>
      <c r="BPQ456" s="672"/>
      <c r="BPR456" s="672"/>
      <c r="BPS456" s="672"/>
      <c r="BPT456" s="672"/>
      <c r="BPU456" s="672"/>
      <c r="BPV456" s="672"/>
      <c r="BPW456" s="672"/>
      <c r="BPX456" s="672"/>
      <c r="BPY456" s="672"/>
      <c r="BPZ456" s="672"/>
      <c r="BQA456" s="672"/>
      <c r="BQB456" s="672"/>
      <c r="BQC456" s="672"/>
      <c r="BQD456" s="672"/>
      <c r="BQE456" s="672"/>
      <c r="BQF456" s="672"/>
      <c r="BQG456" s="672"/>
      <c r="BQH456" s="672"/>
      <c r="BQI456" s="672"/>
      <c r="BQJ456" s="672"/>
      <c r="BQK456" s="672"/>
      <c r="BQL456" s="672"/>
      <c r="BQM456" s="672"/>
      <c r="BQN456" s="672"/>
      <c r="BQO456" s="672"/>
      <c r="BQP456" s="672"/>
      <c r="BQQ456" s="672"/>
      <c r="BQR456" s="672"/>
      <c r="BQS456" s="672"/>
      <c r="BQT456" s="672"/>
      <c r="BQU456" s="672"/>
      <c r="BQV456" s="672"/>
      <c r="BQW456" s="672"/>
      <c r="BQX456" s="672"/>
      <c r="BQY456" s="672"/>
      <c r="BQZ456" s="672"/>
      <c r="BRA456" s="672"/>
      <c r="BRB456" s="672"/>
      <c r="BRC456" s="672"/>
      <c r="BRD456" s="672"/>
      <c r="BRE456" s="672"/>
      <c r="BRF456" s="672"/>
      <c r="BRG456" s="672"/>
      <c r="BRH456" s="672"/>
      <c r="BRI456" s="672"/>
      <c r="BRJ456" s="672"/>
      <c r="BRK456" s="672"/>
      <c r="BRL456" s="672"/>
      <c r="BRM456" s="672"/>
      <c r="BRN456" s="672"/>
      <c r="BRO456" s="672"/>
      <c r="BRP456" s="672"/>
      <c r="BRQ456" s="672"/>
      <c r="BRR456" s="672"/>
      <c r="BRS456" s="672"/>
      <c r="BRT456" s="672"/>
      <c r="BRU456" s="672"/>
      <c r="BRV456" s="672"/>
      <c r="BRW456" s="672"/>
      <c r="BRX456" s="672"/>
      <c r="BRY456" s="672"/>
      <c r="BRZ456" s="672"/>
      <c r="BSA456" s="672"/>
      <c r="BSB456" s="672"/>
      <c r="BSC456" s="672"/>
      <c r="BSD456" s="672"/>
      <c r="BSE456" s="672"/>
      <c r="BSF456" s="672"/>
      <c r="BSG456" s="672"/>
      <c r="BSH456" s="672"/>
      <c r="BSI456" s="672"/>
      <c r="BSJ456" s="672"/>
      <c r="BSK456" s="672"/>
      <c r="BSL456" s="672"/>
      <c r="BSM456" s="672"/>
      <c r="BSN456" s="672"/>
      <c r="BSO456" s="672"/>
      <c r="BSP456" s="672"/>
      <c r="BSQ456" s="672"/>
      <c r="BSR456" s="672"/>
      <c r="BSS456" s="672"/>
      <c r="BST456" s="672"/>
      <c r="BSU456" s="672"/>
      <c r="BSV456" s="672"/>
      <c r="BSW456" s="672"/>
      <c r="BSX456" s="672"/>
      <c r="BSY456" s="672"/>
      <c r="BSZ456" s="672"/>
      <c r="BTA456" s="672"/>
      <c r="BTB456" s="672"/>
      <c r="BTC456" s="672"/>
      <c r="BTD456" s="672"/>
      <c r="BTE456" s="672"/>
      <c r="BTF456" s="672"/>
      <c r="BTG456" s="672"/>
      <c r="BTH456" s="672"/>
      <c r="BTI456" s="672"/>
      <c r="BTJ456" s="672"/>
      <c r="BTK456" s="672"/>
      <c r="BTL456" s="672"/>
      <c r="BTM456" s="672"/>
      <c r="BTN456" s="672"/>
      <c r="BTO456" s="672"/>
      <c r="BTP456" s="672"/>
      <c r="BTQ456" s="672"/>
      <c r="BTR456" s="672"/>
      <c r="BTS456" s="672"/>
      <c r="BTT456" s="672"/>
      <c r="BTU456" s="672"/>
      <c r="BTV456" s="672"/>
      <c r="BTW456" s="672"/>
      <c r="BTX456" s="672"/>
      <c r="BTY456" s="672"/>
      <c r="BTZ456" s="672"/>
      <c r="BUA456" s="672"/>
      <c r="BUB456" s="672"/>
      <c r="BUC456" s="672"/>
      <c r="BUD456" s="672"/>
      <c r="BUE456" s="672"/>
      <c r="BUF456" s="672"/>
      <c r="BUG456" s="672"/>
      <c r="BUH456" s="672"/>
      <c r="BUI456" s="672"/>
      <c r="BUJ456" s="672"/>
      <c r="BUK456" s="672"/>
      <c r="BUL456" s="672"/>
      <c r="BUM456" s="672"/>
      <c r="BUN456" s="672"/>
      <c r="BUO456" s="672"/>
      <c r="BUP456" s="672"/>
      <c r="BUQ456" s="672"/>
      <c r="BUR456" s="672"/>
      <c r="BUS456" s="672"/>
      <c r="BUT456" s="672"/>
      <c r="BUU456" s="672"/>
      <c r="BUV456" s="672"/>
      <c r="BUW456" s="672"/>
      <c r="BUX456" s="672"/>
      <c r="BUY456" s="672"/>
      <c r="BUZ456" s="672"/>
      <c r="BVA456" s="672"/>
      <c r="BVB456" s="672"/>
      <c r="BVC456" s="672"/>
      <c r="BVD456" s="672"/>
      <c r="BVE456" s="672"/>
      <c r="BVF456" s="672"/>
      <c r="BVG456" s="672"/>
      <c r="BVH456" s="672"/>
      <c r="BVI456" s="672"/>
      <c r="BVJ456" s="672"/>
      <c r="BVK456" s="672"/>
      <c r="BVL456" s="672"/>
      <c r="BVM456" s="672"/>
      <c r="BVN456" s="672"/>
      <c r="BVO456" s="672"/>
      <c r="BVP456" s="672"/>
      <c r="BVQ456" s="672"/>
      <c r="BVR456" s="672"/>
      <c r="BVS456" s="672"/>
      <c r="BVT456" s="672"/>
      <c r="BVU456" s="672"/>
      <c r="BVV456" s="672"/>
      <c r="BVW456" s="672"/>
      <c r="BVX456" s="672"/>
      <c r="BVY456" s="672"/>
      <c r="BVZ456" s="672"/>
      <c r="BWA456" s="672"/>
      <c r="BWB456" s="672"/>
      <c r="BWC456" s="672"/>
      <c r="BWD456" s="672"/>
      <c r="BWE456" s="672"/>
      <c r="BWF456" s="672"/>
      <c r="BWG456" s="672"/>
      <c r="BWH456" s="672"/>
      <c r="BWI456" s="672"/>
      <c r="BWJ456" s="672"/>
      <c r="BWK456" s="672"/>
      <c r="BWL456" s="672"/>
      <c r="BWM456" s="672"/>
      <c r="BWN456" s="672"/>
      <c r="BWO456" s="672"/>
      <c r="BWP456" s="672"/>
      <c r="BWQ456" s="672"/>
      <c r="BWR456" s="672"/>
      <c r="BWS456" s="672"/>
      <c r="BWT456" s="672"/>
      <c r="BWU456" s="672"/>
      <c r="BWV456" s="672"/>
      <c r="BWW456" s="672"/>
      <c r="BWX456" s="672"/>
      <c r="BWY456" s="672"/>
      <c r="BWZ456" s="672"/>
      <c r="BXA456" s="672"/>
      <c r="BXB456" s="672"/>
      <c r="BXC456" s="672"/>
      <c r="BXD456" s="672"/>
      <c r="BXE456" s="672"/>
      <c r="BXF456" s="672"/>
      <c r="BXG456" s="672"/>
      <c r="BXH456" s="672"/>
      <c r="BXI456" s="672"/>
      <c r="BXJ456" s="672"/>
      <c r="BXK456" s="672"/>
      <c r="BXL456" s="672"/>
      <c r="BXM456" s="672"/>
      <c r="BXN456" s="672"/>
      <c r="BXO456" s="672"/>
      <c r="BXP456" s="672"/>
      <c r="BXQ456" s="672"/>
      <c r="BXR456" s="672"/>
      <c r="BXS456" s="672"/>
      <c r="BXT456" s="672"/>
      <c r="BXU456" s="672"/>
      <c r="BXV456" s="672"/>
      <c r="BXW456" s="672"/>
      <c r="BXX456" s="672"/>
      <c r="BXY456" s="672"/>
      <c r="BXZ456" s="672"/>
      <c r="BYA456" s="672"/>
      <c r="BYB456" s="672"/>
      <c r="BYC456" s="672"/>
      <c r="BYD456" s="672"/>
      <c r="BYE456" s="672"/>
      <c r="BYF456" s="672"/>
      <c r="BYG456" s="672"/>
      <c r="BYH456" s="672"/>
      <c r="BYI456" s="672"/>
      <c r="BYJ456" s="672"/>
      <c r="BYK456" s="672"/>
      <c r="BYL456" s="672"/>
      <c r="BYM456" s="672"/>
      <c r="BYN456" s="672"/>
      <c r="BYO456" s="672"/>
      <c r="BYP456" s="672"/>
      <c r="BYQ456" s="672"/>
      <c r="BYR456" s="672"/>
      <c r="BYS456" s="672"/>
      <c r="BYT456" s="672"/>
      <c r="BYU456" s="672"/>
      <c r="BYV456" s="672"/>
      <c r="BYW456" s="672"/>
      <c r="BYX456" s="672"/>
      <c r="BYY456" s="672"/>
      <c r="BYZ456" s="672"/>
      <c r="BZA456" s="672"/>
      <c r="BZB456" s="672"/>
      <c r="BZC456" s="672"/>
      <c r="BZD456" s="672"/>
      <c r="BZE456" s="672"/>
      <c r="BZF456" s="672"/>
      <c r="BZG456" s="672"/>
      <c r="BZH456" s="672"/>
      <c r="BZI456" s="672"/>
      <c r="BZJ456" s="672"/>
      <c r="BZK456" s="672"/>
      <c r="BZL456" s="672"/>
      <c r="BZM456" s="672"/>
      <c r="BZN456" s="672"/>
      <c r="BZO456" s="672"/>
      <c r="BZP456" s="672"/>
      <c r="BZQ456" s="672"/>
      <c r="BZR456" s="672"/>
      <c r="BZS456" s="672"/>
      <c r="BZT456" s="672"/>
      <c r="BZU456" s="672"/>
      <c r="BZV456" s="672"/>
      <c r="BZW456" s="672"/>
      <c r="BZX456" s="672"/>
      <c r="BZY456" s="672"/>
      <c r="BZZ456" s="672"/>
      <c r="CAA456" s="672"/>
      <c r="CAB456" s="672"/>
      <c r="CAC456" s="672"/>
      <c r="CAD456" s="672"/>
      <c r="CAE456" s="672"/>
      <c r="CAF456" s="672"/>
      <c r="CAG456" s="672"/>
      <c r="CAH456" s="672"/>
      <c r="CAI456" s="672"/>
      <c r="CAJ456" s="672"/>
      <c r="CAK456" s="672"/>
      <c r="CAL456" s="672"/>
      <c r="CAM456" s="672"/>
      <c r="CAN456" s="672"/>
      <c r="CAO456" s="672"/>
      <c r="CAP456" s="672"/>
      <c r="CAQ456" s="672"/>
      <c r="CAR456" s="672"/>
      <c r="CAS456" s="672"/>
      <c r="CAT456" s="672"/>
      <c r="CAU456" s="672"/>
      <c r="CAV456" s="672"/>
      <c r="CAW456" s="672"/>
      <c r="CAX456" s="672"/>
      <c r="CAY456" s="672"/>
      <c r="CAZ456" s="672"/>
      <c r="CBA456" s="672"/>
      <c r="CBB456" s="672"/>
      <c r="CBC456" s="672"/>
      <c r="CBD456" s="672"/>
      <c r="CBE456" s="672"/>
      <c r="CBF456" s="672"/>
      <c r="CBG456" s="672"/>
      <c r="CBH456" s="672"/>
      <c r="CBI456" s="672"/>
      <c r="CBJ456" s="672"/>
      <c r="CBK456" s="672"/>
      <c r="CBL456" s="672"/>
      <c r="CBM456" s="672"/>
      <c r="CBN456" s="672"/>
      <c r="CBO456" s="672"/>
      <c r="CBP456" s="672"/>
      <c r="CBQ456" s="672"/>
      <c r="CBR456" s="672"/>
      <c r="CBS456" s="672"/>
      <c r="CBT456" s="672"/>
      <c r="CBU456" s="672"/>
      <c r="CBV456" s="672"/>
      <c r="CBW456" s="672"/>
      <c r="CBX456" s="672"/>
      <c r="CBY456" s="672"/>
      <c r="CBZ456" s="672"/>
      <c r="CCA456" s="672"/>
      <c r="CCB456" s="672"/>
      <c r="CCC456" s="672"/>
      <c r="CCD456" s="672"/>
      <c r="CCE456" s="672"/>
      <c r="CCF456" s="672"/>
      <c r="CCG456" s="672"/>
      <c r="CCH456" s="672"/>
      <c r="CCI456" s="672"/>
      <c r="CCJ456" s="672"/>
      <c r="CCK456" s="672"/>
      <c r="CCL456" s="672"/>
      <c r="CCM456" s="672"/>
      <c r="CCN456" s="672"/>
      <c r="CCO456" s="672"/>
      <c r="CCP456" s="672"/>
      <c r="CCQ456" s="672"/>
      <c r="CCR456" s="672"/>
      <c r="CCS456" s="672"/>
      <c r="CCT456" s="672"/>
      <c r="CCU456" s="672"/>
      <c r="CCV456" s="672"/>
      <c r="CCW456" s="672"/>
      <c r="CCX456" s="672"/>
      <c r="CCY456" s="672"/>
      <c r="CCZ456" s="672"/>
      <c r="CDA456" s="672"/>
      <c r="CDB456" s="672"/>
      <c r="CDC456" s="672"/>
      <c r="CDD456" s="672"/>
      <c r="CDE456" s="672"/>
      <c r="CDF456" s="672"/>
      <c r="CDG456" s="672"/>
      <c r="CDH456" s="672"/>
      <c r="CDI456" s="672"/>
      <c r="CDJ456" s="672"/>
      <c r="CDK456" s="672"/>
      <c r="CDL456" s="672"/>
      <c r="CDM456" s="672"/>
      <c r="CDN456" s="672"/>
      <c r="CDO456" s="672"/>
      <c r="CDP456" s="672"/>
      <c r="CDQ456" s="672"/>
      <c r="CDR456" s="672"/>
      <c r="CDS456" s="672"/>
      <c r="CDT456" s="672"/>
      <c r="CDU456" s="672"/>
      <c r="CDV456" s="672"/>
      <c r="CDW456" s="672"/>
      <c r="CDX456" s="672"/>
      <c r="CDY456" s="672"/>
      <c r="CDZ456" s="672"/>
      <c r="CEA456" s="672"/>
      <c r="CEB456" s="672"/>
      <c r="CEC456" s="672"/>
      <c r="CED456" s="672"/>
      <c r="CEE456" s="672"/>
      <c r="CEF456" s="672"/>
      <c r="CEG456" s="672"/>
      <c r="CEH456" s="672"/>
      <c r="CEI456" s="672"/>
      <c r="CEJ456" s="672"/>
      <c r="CEK456" s="672"/>
      <c r="CEL456" s="672"/>
      <c r="CEM456" s="672"/>
      <c r="CEN456" s="672"/>
      <c r="CEO456" s="672"/>
      <c r="CEP456" s="672"/>
      <c r="CEQ456" s="672"/>
      <c r="CER456" s="672"/>
      <c r="CES456" s="672"/>
      <c r="CET456" s="672"/>
      <c r="CEU456" s="672"/>
      <c r="CEV456" s="672"/>
      <c r="CEW456" s="672"/>
      <c r="CEX456" s="672"/>
      <c r="CEY456" s="672"/>
      <c r="CEZ456" s="672"/>
      <c r="CFA456" s="672"/>
      <c r="CFB456" s="672"/>
      <c r="CFC456" s="672"/>
      <c r="CFD456" s="672"/>
      <c r="CFE456" s="672"/>
      <c r="CFF456" s="672"/>
      <c r="CFG456" s="672"/>
      <c r="CFH456" s="672"/>
      <c r="CFI456" s="672"/>
      <c r="CFJ456" s="672"/>
      <c r="CFK456" s="672"/>
      <c r="CFL456" s="672"/>
      <c r="CFM456" s="672"/>
      <c r="CFN456" s="672"/>
      <c r="CFO456" s="672"/>
      <c r="CFP456" s="672"/>
      <c r="CFQ456" s="672"/>
      <c r="CFR456" s="672"/>
      <c r="CFS456" s="672"/>
      <c r="CFT456" s="672"/>
      <c r="CFU456" s="672"/>
      <c r="CFV456" s="672"/>
      <c r="CFW456" s="672"/>
      <c r="CFX456" s="672"/>
      <c r="CFY456" s="672"/>
      <c r="CFZ456" s="672"/>
      <c r="CGA456" s="672"/>
      <c r="CGB456" s="672"/>
      <c r="CGC456" s="672"/>
      <c r="CGD456" s="672"/>
      <c r="CGE456" s="672"/>
      <c r="CGF456" s="672"/>
      <c r="CGG456" s="672"/>
      <c r="CGH456" s="672"/>
      <c r="CGI456" s="672"/>
      <c r="CGJ456" s="672"/>
      <c r="CGK456" s="672"/>
      <c r="CGL456" s="672"/>
      <c r="CGM456" s="672"/>
      <c r="CGN456" s="672"/>
      <c r="CGO456" s="672"/>
      <c r="CGP456" s="672"/>
      <c r="CGQ456" s="672"/>
      <c r="CGR456" s="672"/>
      <c r="CGS456" s="672"/>
      <c r="CGT456" s="672"/>
      <c r="CGU456" s="672"/>
      <c r="CGV456" s="672"/>
      <c r="CGW456" s="672"/>
      <c r="CGX456" s="672"/>
      <c r="CGY456" s="672"/>
      <c r="CGZ456" s="672"/>
      <c r="CHA456" s="672"/>
      <c r="CHB456" s="672"/>
      <c r="CHC456" s="672"/>
      <c r="CHD456" s="672"/>
      <c r="CHE456" s="672"/>
      <c r="CHF456" s="672"/>
      <c r="CHG456" s="672"/>
      <c r="CHH456" s="672"/>
      <c r="CHI456" s="672"/>
      <c r="CHJ456" s="672"/>
      <c r="CHK456" s="672"/>
      <c r="CHL456" s="672"/>
      <c r="CHM456" s="672"/>
      <c r="CHN456" s="672"/>
      <c r="CHO456" s="672"/>
      <c r="CHP456" s="672"/>
      <c r="CHQ456" s="672"/>
      <c r="CHR456" s="672"/>
      <c r="CHS456" s="672"/>
      <c r="CHT456" s="672"/>
      <c r="CHU456" s="672"/>
      <c r="CHV456" s="672"/>
      <c r="CHW456" s="672"/>
      <c r="CHX456" s="672"/>
      <c r="CHY456" s="672"/>
      <c r="CHZ456" s="672"/>
      <c r="CIA456" s="672"/>
      <c r="CIB456" s="672"/>
      <c r="CIC456" s="672"/>
      <c r="CID456" s="672"/>
      <c r="CIE456" s="672"/>
      <c r="CIF456" s="672"/>
      <c r="CIG456" s="672"/>
      <c r="CIH456" s="672"/>
      <c r="CII456" s="672"/>
      <c r="CIJ456" s="672"/>
      <c r="CIK456" s="672"/>
      <c r="CIL456" s="672"/>
      <c r="CIM456" s="672"/>
      <c r="CIN456" s="672"/>
      <c r="CIO456" s="672"/>
      <c r="CIP456" s="672"/>
      <c r="CIQ456" s="672"/>
      <c r="CIR456" s="672"/>
      <c r="CIS456" s="672"/>
      <c r="CIT456" s="672"/>
      <c r="CIU456" s="672"/>
      <c r="CIV456" s="672"/>
      <c r="CIW456" s="672"/>
      <c r="CIX456" s="672"/>
      <c r="CIY456" s="672"/>
      <c r="CIZ456" s="672"/>
      <c r="CJA456" s="672"/>
      <c r="CJB456" s="672"/>
      <c r="CJC456" s="672"/>
      <c r="CJD456" s="672"/>
      <c r="CJE456" s="672"/>
      <c r="CJF456" s="672"/>
      <c r="CJG456" s="672"/>
      <c r="CJH456" s="672"/>
      <c r="CJI456" s="672"/>
      <c r="CJJ456" s="672"/>
      <c r="CJK456" s="672"/>
      <c r="CJL456" s="672"/>
      <c r="CJM456" s="672"/>
      <c r="CJN456" s="672"/>
      <c r="CJO456" s="672"/>
      <c r="CJP456" s="672"/>
      <c r="CJQ456" s="672"/>
      <c r="CJR456" s="672"/>
      <c r="CJS456" s="672"/>
      <c r="CJT456" s="672"/>
      <c r="CJU456" s="672"/>
      <c r="CJV456" s="672"/>
      <c r="CJW456" s="672"/>
      <c r="CJX456" s="672"/>
      <c r="CJY456" s="672"/>
      <c r="CJZ456" s="672"/>
      <c r="CKA456" s="672"/>
      <c r="CKB456" s="672"/>
      <c r="CKC456" s="672"/>
      <c r="CKD456" s="672"/>
      <c r="CKE456" s="672"/>
      <c r="CKF456" s="672"/>
      <c r="CKG456" s="672"/>
      <c r="CKH456" s="672"/>
      <c r="CKI456" s="672"/>
      <c r="CKJ456" s="672"/>
      <c r="CKK456" s="672"/>
      <c r="CKL456" s="672"/>
      <c r="CKM456" s="672"/>
      <c r="CKN456" s="672"/>
      <c r="CKO456" s="672"/>
      <c r="CKP456" s="672"/>
      <c r="CKQ456" s="672"/>
      <c r="CKR456" s="672"/>
      <c r="CKS456" s="672"/>
      <c r="CKT456" s="672"/>
      <c r="CKU456" s="672"/>
      <c r="CKV456" s="672"/>
      <c r="CKW456" s="672"/>
      <c r="CKX456" s="672"/>
      <c r="CKY456" s="672"/>
      <c r="CKZ456" s="672"/>
      <c r="CLA456" s="672"/>
      <c r="CLB456" s="672"/>
      <c r="CLC456" s="672"/>
      <c r="CLD456" s="672"/>
      <c r="CLE456" s="672"/>
      <c r="CLF456" s="672"/>
      <c r="CLG456" s="672"/>
      <c r="CLH456" s="672"/>
      <c r="CLI456" s="672"/>
      <c r="CLJ456" s="672"/>
      <c r="CLK456" s="672"/>
      <c r="CLL456" s="672"/>
      <c r="CLM456" s="672"/>
      <c r="CLN456" s="672"/>
      <c r="CLO456" s="672"/>
      <c r="CLP456" s="672"/>
      <c r="CLQ456" s="672"/>
      <c r="CLR456" s="672"/>
      <c r="CLS456" s="672"/>
      <c r="CLT456" s="672"/>
      <c r="CLU456" s="672"/>
      <c r="CLV456" s="672"/>
      <c r="CLW456" s="672"/>
      <c r="CLX456" s="672"/>
      <c r="CLY456" s="672"/>
      <c r="CLZ456" s="672"/>
      <c r="CMA456" s="672"/>
      <c r="CMB456" s="672"/>
      <c r="CMC456" s="672"/>
      <c r="CMD456" s="672"/>
      <c r="CME456" s="672"/>
      <c r="CMF456" s="672"/>
      <c r="CMG456" s="672"/>
      <c r="CMH456" s="672"/>
      <c r="CMI456" s="672"/>
      <c r="CMJ456" s="672"/>
      <c r="CMK456" s="672"/>
      <c r="CML456" s="672"/>
      <c r="CMM456" s="672"/>
      <c r="CMN456" s="672"/>
      <c r="CMO456" s="672"/>
      <c r="CMP456" s="672"/>
      <c r="CMQ456" s="672"/>
      <c r="CMR456" s="672"/>
      <c r="CMS456" s="672"/>
      <c r="CMT456" s="672"/>
      <c r="CMU456" s="672"/>
      <c r="CMV456" s="672"/>
      <c r="CMW456" s="672"/>
      <c r="CMX456" s="672"/>
      <c r="CMY456" s="672"/>
      <c r="CMZ456" s="672"/>
      <c r="CNA456" s="672"/>
      <c r="CNB456" s="672"/>
      <c r="CNC456" s="672"/>
      <c r="CND456" s="672"/>
      <c r="CNE456" s="672"/>
      <c r="CNF456" s="672"/>
      <c r="CNG456" s="672"/>
      <c r="CNH456" s="672"/>
      <c r="CNI456" s="672"/>
      <c r="CNJ456" s="672"/>
      <c r="CNK456" s="672"/>
      <c r="CNL456" s="672"/>
      <c r="CNM456" s="672"/>
      <c r="CNN456" s="672"/>
      <c r="CNO456" s="672"/>
      <c r="CNP456" s="672"/>
      <c r="CNQ456" s="672"/>
      <c r="CNR456" s="672"/>
      <c r="CNS456" s="672"/>
      <c r="CNT456" s="672"/>
      <c r="CNU456" s="672"/>
      <c r="CNV456" s="672"/>
      <c r="CNW456" s="672"/>
      <c r="CNX456" s="672"/>
    </row>
    <row r="457" spans="1:2416" s="673" customFormat="1" ht="45.75" customHeight="1" thickTop="1" thickBot="1" x14ac:dyDescent="0.3">
      <c r="A457" s="386"/>
      <c r="B457" s="674" t="s">
        <v>1070</v>
      </c>
      <c r="C457" s="675" t="s">
        <v>1377</v>
      </c>
      <c r="D457" s="927" t="s">
        <v>1506</v>
      </c>
      <c r="E457" s="927"/>
      <c r="F457" s="927"/>
      <c r="G457" s="927"/>
      <c r="H457" s="927"/>
      <c r="I457" s="927"/>
      <c r="J457" s="927"/>
      <c r="K457" s="927"/>
      <c r="L457" s="927"/>
      <c r="M457" s="927"/>
      <c r="N457" s="669"/>
      <c r="O457" s="669"/>
      <c r="P457" s="669"/>
      <c r="Q457" s="668"/>
      <c r="R457" s="669"/>
      <c r="S457" s="669"/>
      <c r="T457" s="669"/>
      <c r="U457" s="668"/>
      <c r="V457" s="669"/>
      <c r="W457" s="669"/>
      <c r="X457" s="386"/>
      <c r="Y457" s="386"/>
      <c r="Z457" s="386"/>
      <c r="AA457" s="386"/>
      <c r="AB457" s="386"/>
      <c r="AC457" s="386"/>
      <c r="AD457" s="386"/>
      <c r="AE457" s="386"/>
      <c r="AF457" s="386"/>
      <c r="AG457" s="386"/>
      <c r="AH457" s="386"/>
      <c r="AI457" s="386"/>
      <c r="AJ457" s="386"/>
      <c r="AK457" s="386"/>
      <c r="AL457" s="386"/>
      <c r="AM457" s="386"/>
      <c r="AN457" s="386"/>
      <c r="AO457" s="386"/>
      <c r="AP457" s="386"/>
      <c r="AQ457" s="386"/>
      <c r="AR457" s="386"/>
      <c r="AS457" s="386"/>
      <c r="AT457" s="671"/>
      <c r="AU457" s="671"/>
      <c r="AV457" s="671"/>
      <c r="AW457" s="671"/>
      <c r="AX457" s="671"/>
      <c r="AY457" s="671"/>
      <c r="AZ457" s="671"/>
      <c r="BA457" s="671"/>
      <c r="BB457" s="671"/>
      <c r="BC457" s="671"/>
      <c r="BD457" s="671"/>
      <c r="BE457" s="671"/>
      <c r="BF457" s="671"/>
      <c r="BG457" s="671"/>
      <c r="BH457" s="671"/>
      <c r="BI457" s="671"/>
      <c r="BJ457" s="671"/>
      <c r="BK457" s="671"/>
      <c r="BL457" s="671"/>
      <c r="BM457" s="671"/>
      <c r="BN457" s="671"/>
      <c r="BO457" s="671"/>
      <c r="BP457" s="671"/>
      <c r="BQ457" s="671"/>
      <c r="BR457" s="671"/>
      <c r="BS457" s="671"/>
      <c r="BT457" s="671"/>
      <c r="BU457" s="671"/>
      <c r="BV457" s="671"/>
      <c r="BW457" s="671"/>
      <c r="BX457" s="671"/>
      <c r="BY457" s="671"/>
      <c r="BZ457" s="671"/>
      <c r="CA457" s="671"/>
      <c r="CB457" s="671"/>
      <c r="CC457" s="671"/>
      <c r="CD457" s="671"/>
      <c r="CE457" s="671"/>
      <c r="CF457" s="671"/>
      <c r="CG457" s="671"/>
      <c r="CH457" s="671"/>
      <c r="CI457" s="672"/>
      <c r="CJ457" s="672"/>
      <c r="CK457" s="672"/>
      <c r="CL457" s="672"/>
      <c r="CM457" s="672"/>
      <c r="CN457" s="672"/>
      <c r="CO457" s="672"/>
      <c r="CP457" s="672"/>
      <c r="CQ457" s="672"/>
      <c r="CR457" s="672"/>
      <c r="CS457" s="672"/>
      <c r="CT457" s="672"/>
      <c r="CU457" s="672"/>
      <c r="CV457" s="672"/>
      <c r="CW457" s="672"/>
      <c r="CX457" s="672"/>
      <c r="CY457" s="672"/>
      <c r="CZ457" s="672"/>
      <c r="DA457" s="672"/>
      <c r="DB457" s="672"/>
      <c r="DC457" s="672"/>
      <c r="DD457" s="672"/>
      <c r="DE457" s="672"/>
      <c r="DF457" s="672"/>
      <c r="DG457" s="672"/>
      <c r="DH457" s="672"/>
      <c r="DI457" s="672"/>
      <c r="DJ457" s="672"/>
      <c r="DK457" s="672"/>
      <c r="DL457" s="672"/>
      <c r="DM457" s="672"/>
      <c r="DN457" s="672"/>
      <c r="DO457" s="672"/>
      <c r="DP457" s="672"/>
      <c r="DQ457" s="672"/>
      <c r="DR457" s="672"/>
      <c r="DS457" s="672"/>
      <c r="DT457" s="672"/>
      <c r="DU457" s="672"/>
      <c r="DV457" s="672"/>
      <c r="DW457" s="672"/>
      <c r="DX457" s="672"/>
      <c r="DY457" s="672"/>
      <c r="DZ457" s="672"/>
      <c r="EA457" s="672"/>
      <c r="EB457" s="672"/>
      <c r="EC457" s="672"/>
      <c r="ED457" s="672"/>
      <c r="EE457" s="672"/>
      <c r="EF457" s="672"/>
      <c r="EG457" s="672"/>
      <c r="EH457" s="672"/>
      <c r="EI457" s="672"/>
      <c r="EJ457" s="672"/>
      <c r="EK457" s="672"/>
      <c r="EL457" s="672"/>
      <c r="EM457" s="672"/>
      <c r="EN457" s="672"/>
      <c r="EO457" s="672"/>
      <c r="EP457" s="672"/>
      <c r="EQ457" s="672"/>
      <c r="ER457" s="672"/>
      <c r="ES457" s="672"/>
      <c r="ET457" s="672"/>
      <c r="EU457" s="672"/>
      <c r="EV457" s="672"/>
      <c r="EW457" s="672"/>
      <c r="EX457" s="672"/>
      <c r="EY457" s="672"/>
      <c r="EZ457" s="672"/>
      <c r="FA457" s="672"/>
      <c r="FB457" s="672"/>
      <c r="FC457" s="672"/>
      <c r="FD457" s="672"/>
      <c r="FE457" s="672"/>
      <c r="FF457" s="672"/>
      <c r="FG457" s="672"/>
      <c r="FH457" s="672"/>
      <c r="FI457" s="672"/>
      <c r="FJ457" s="672"/>
      <c r="FK457" s="672"/>
      <c r="FL457" s="672"/>
      <c r="FM457" s="672"/>
      <c r="FN457" s="672"/>
      <c r="FO457" s="672"/>
      <c r="FP457" s="672"/>
      <c r="FQ457" s="672"/>
      <c r="FR457" s="672"/>
      <c r="FS457" s="672"/>
      <c r="FT457" s="672"/>
      <c r="FU457" s="672"/>
      <c r="FV457" s="672"/>
      <c r="FW457" s="672"/>
      <c r="FX457" s="672"/>
      <c r="FY457" s="672"/>
      <c r="FZ457" s="672"/>
      <c r="GA457" s="672"/>
      <c r="GB457" s="672"/>
      <c r="GC457" s="672"/>
      <c r="GD457" s="672"/>
      <c r="GE457" s="672"/>
      <c r="GF457" s="672"/>
      <c r="GG457" s="672"/>
      <c r="GH457" s="672"/>
      <c r="GI457" s="672"/>
      <c r="GJ457" s="672"/>
      <c r="GK457" s="672"/>
      <c r="GL457" s="672"/>
      <c r="GM457" s="672"/>
      <c r="GN457" s="672"/>
      <c r="GO457" s="672"/>
      <c r="GP457" s="672"/>
      <c r="GQ457" s="672"/>
      <c r="GR457" s="672"/>
      <c r="GS457" s="672"/>
      <c r="GT457" s="672"/>
      <c r="GU457" s="672"/>
      <c r="GV457" s="672"/>
      <c r="GW457" s="672"/>
      <c r="GX457" s="672"/>
      <c r="GY457" s="672"/>
      <c r="GZ457" s="672"/>
      <c r="HA457" s="672"/>
      <c r="HB457" s="672"/>
      <c r="HC457" s="672"/>
      <c r="HD457" s="672"/>
      <c r="HE457" s="672"/>
      <c r="HF457" s="672"/>
      <c r="HG457" s="672"/>
      <c r="HH457" s="672"/>
      <c r="HI457" s="672"/>
      <c r="HJ457" s="672"/>
      <c r="HK457" s="672"/>
      <c r="HL457" s="672"/>
      <c r="HM457" s="672"/>
      <c r="HN457" s="672"/>
      <c r="HO457" s="672"/>
      <c r="HP457" s="672"/>
      <c r="HQ457" s="672"/>
      <c r="HR457" s="672"/>
      <c r="HS457" s="672"/>
      <c r="HT457" s="672"/>
      <c r="HU457" s="672"/>
      <c r="HV457" s="672"/>
      <c r="HW457" s="672"/>
      <c r="HX457" s="672"/>
      <c r="HY457" s="672"/>
      <c r="HZ457" s="672"/>
      <c r="IA457" s="672"/>
      <c r="IB457" s="672"/>
      <c r="IC457" s="672"/>
      <c r="ID457" s="672"/>
      <c r="IE457" s="672"/>
      <c r="IF457" s="672"/>
      <c r="IG457" s="672"/>
      <c r="IH457" s="672"/>
      <c r="II457" s="672"/>
      <c r="IJ457" s="672"/>
      <c r="IK457" s="672"/>
      <c r="IL457" s="672"/>
      <c r="IM457" s="672"/>
      <c r="IN457" s="672"/>
      <c r="IO457" s="672"/>
      <c r="IP457" s="672"/>
      <c r="IQ457" s="672"/>
      <c r="IR457" s="672"/>
      <c r="IS457" s="672"/>
      <c r="IT457" s="672"/>
      <c r="IU457" s="672"/>
      <c r="IV457" s="672"/>
      <c r="IW457" s="672"/>
      <c r="IX457" s="672"/>
      <c r="IY457" s="672"/>
      <c r="IZ457" s="672"/>
      <c r="JA457" s="672"/>
      <c r="JB457" s="672"/>
      <c r="JC457" s="672"/>
      <c r="JD457" s="672"/>
      <c r="JE457" s="672"/>
      <c r="JF457" s="672"/>
      <c r="JG457" s="672"/>
      <c r="JH457" s="672"/>
      <c r="JI457" s="672"/>
      <c r="JJ457" s="672"/>
      <c r="JK457" s="672"/>
      <c r="JL457" s="672"/>
      <c r="JM457" s="672"/>
      <c r="JN457" s="672"/>
      <c r="JO457" s="672"/>
      <c r="JP457" s="672"/>
      <c r="JQ457" s="672"/>
      <c r="JR457" s="672"/>
      <c r="JS457" s="672"/>
      <c r="JT457" s="672"/>
      <c r="JU457" s="672"/>
      <c r="JV457" s="672"/>
      <c r="JW457" s="672"/>
      <c r="JX457" s="672"/>
      <c r="JY457" s="672"/>
      <c r="JZ457" s="672"/>
      <c r="KA457" s="672"/>
      <c r="KB457" s="672"/>
      <c r="KC457" s="672"/>
      <c r="KD457" s="672"/>
      <c r="KE457" s="672"/>
      <c r="KF457" s="672"/>
      <c r="KG457" s="672"/>
      <c r="KH457" s="672"/>
      <c r="KI457" s="672"/>
      <c r="KJ457" s="672"/>
      <c r="KK457" s="672"/>
      <c r="KL457" s="672"/>
      <c r="KM457" s="672"/>
      <c r="KN457" s="672"/>
      <c r="KO457" s="672"/>
      <c r="KP457" s="672"/>
      <c r="KQ457" s="672"/>
      <c r="KR457" s="672"/>
      <c r="KS457" s="672"/>
      <c r="KT457" s="672"/>
      <c r="KU457" s="672"/>
      <c r="KV457" s="672"/>
      <c r="KW457" s="672"/>
      <c r="KX457" s="672"/>
      <c r="KY457" s="672"/>
      <c r="KZ457" s="672"/>
      <c r="LA457" s="672"/>
      <c r="LB457" s="672"/>
      <c r="LC457" s="672"/>
      <c r="LD457" s="672"/>
      <c r="LE457" s="672"/>
      <c r="LF457" s="672"/>
      <c r="LG457" s="672"/>
      <c r="LH457" s="672"/>
      <c r="LI457" s="672"/>
      <c r="LJ457" s="672"/>
      <c r="LK457" s="672"/>
      <c r="LL457" s="672"/>
      <c r="LM457" s="672"/>
      <c r="LN457" s="672"/>
      <c r="LO457" s="672"/>
      <c r="LP457" s="672"/>
      <c r="LQ457" s="672"/>
      <c r="LR457" s="672"/>
      <c r="LS457" s="672"/>
      <c r="LT457" s="672"/>
      <c r="LU457" s="672"/>
      <c r="LV457" s="672"/>
      <c r="LW457" s="672"/>
      <c r="LX457" s="672"/>
      <c r="LY457" s="672"/>
      <c r="LZ457" s="672"/>
      <c r="MA457" s="672"/>
      <c r="MB457" s="672"/>
      <c r="MC457" s="672"/>
      <c r="MD457" s="672"/>
      <c r="ME457" s="672"/>
      <c r="MF457" s="672"/>
      <c r="MG457" s="672"/>
      <c r="MH457" s="672"/>
      <c r="MI457" s="672"/>
      <c r="MJ457" s="672"/>
      <c r="MK457" s="672"/>
      <c r="ML457" s="672"/>
      <c r="MM457" s="672"/>
      <c r="MN457" s="672"/>
      <c r="MO457" s="672"/>
      <c r="MP457" s="672"/>
      <c r="MQ457" s="672"/>
      <c r="MR457" s="672"/>
      <c r="MS457" s="672"/>
      <c r="MT457" s="672"/>
      <c r="MU457" s="672"/>
      <c r="MV457" s="672"/>
      <c r="MW457" s="672"/>
      <c r="MX457" s="672"/>
      <c r="MY457" s="672"/>
      <c r="MZ457" s="672"/>
      <c r="NA457" s="672"/>
      <c r="NB457" s="672"/>
      <c r="NC457" s="672"/>
      <c r="ND457" s="672"/>
      <c r="NE457" s="672"/>
      <c r="NF457" s="672"/>
      <c r="NG457" s="672"/>
      <c r="NH457" s="672"/>
      <c r="NI457" s="672"/>
      <c r="NJ457" s="672"/>
      <c r="NK457" s="672"/>
      <c r="NL457" s="672"/>
      <c r="NM457" s="672"/>
      <c r="NN457" s="672"/>
      <c r="NO457" s="672"/>
      <c r="NP457" s="672"/>
      <c r="NQ457" s="672"/>
      <c r="NR457" s="672"/>
      <c r="NS457" s="672"/>
      <c r="NT457" s="672"/>
      <c r="NU457" s="672"/>
      <c r="NV457" s="672"/>
      <c r="NW457" s="672"/>
      <c r="NX457" s="672"/>
      <c r="NY457" s="672"/>
      <c r="NZ457" s="672"/>
      <c r="OA457" s="672"/>
      <c r="OB457" s="672"/>
      <c r="OC457" s="672"/>
      <c r="OD457" s="672"/>
      <c r="OE457" s="672"/>
      <c r="OF457" s="672"/>
      <c r="OG457" s="672"/>
      <c r="OH457" s="672"/>
      <c r="OI457" s="672"/>
      <c r="OJ457" s="672"/>
      <c r="OK457" s="672"/>
      <c r="OL457" s="672"/>
      <c r="OM457" s="672"/>
      <c r="ON457" s="672"/>
      <c r="OO457" s="672"/>
      <c r="OP457" s="672"/>
      <c r="OQ457" s="672"/>
      <c r="OR457" s="672"/>
      <c r="OS457" s="672"/>
      <c r="OT457" s="672"/>
      <c r="OU457" s="672"/>
      <c r="OV457" s="672"/>
      <c r="OW457" s="672"/>
      <c r="OX457" s="672"/>
      <c r="OY457" s="672"/>
      <c r="OZ457" s="672"/>
      <c r="PA457" s="672"/>
      <c r="PB457" s="672"/>
      <c r="PC457" s="672"/>
      <c r="PD457" s="672"/>
      <c r="PE457" s="672"/>
      <c r="PF457" s="672"/>
      <c r="PG457" s="672"/>
      <c r="PH457" s="672"/>
      <c r="PI457" s="672"/>
      <c r="PJ457" s="672"/>
      <c r="PK457" s="672"/>
      <c r="PL457" s="672"/>
      <c r="PM457" s="672"/>
      <c r="PN457" s="672"/>
      <c r="PO457" s="672"/>
      <c r="PP457" s="672"/>
      <c r="PQ457" s="672"/>
      <c r="PR457" s="672"/>
      <c r="PS457" s="672"/>
      <c r="PT457" s="672"/>
      <c r="PU457" s="672"/>
      <c r="PV457" s="672"/>
      <c r="PW457" s="672"/>
      <c r="PX457" s="672"/>
      <c r="PY457" s="672"/>
      <c r="PZ457" s="672"/>
      <c r="QA457" s="672"/>
      <c r="QB457" s="672"/>
      <c r="QC457" s="672"/>
      <c r="QD457" s="672"/>
      <c r="QE457" s="672"/>
      <c r="QF457" s="672"/>
      <c r="QG457" s="672"/>
      <c r="QH457" s="672"/>
      <c r="QI457" s="672"/>
      <c r="QJ457" s="672"/>
      <c r="QK457" s="672"/>
      <c r="QL457" s="672"/>
      <c r="QM457" s="672"/>
      <c r="QN457" s="672"/>
      <c r="QO457" s="672"/>
      <c r="QP457" s="672"/>
      <c r="QQ457" s="672"/>
      <c r="QR457" s="672"/>
      <c r="QS457" s="672"/>
      <c r="QT457" s="672"/>
      <c r="QU457" s="672"/>
      <c r="QV457" s="672"/>
      <c r="QW457" s="672"/>
      <c r="QX457" s="672"/>
      <c r="QY457" s="672"/>
      <c r="QZ457" s="672"/>
      <c r="RA457" s="672"/>
      <c r="RB457" s="672"/>
      <c r="RC457" s="672"/>
      <c r="RD457" s="672"/>
      <c r="RE457" s="672"/>
      <c r="RF457" s="672"/>
      <c r="RG457" s="672"/>
      <c r="RH457" s="672"/>
      <c r="RI457" s="672"/>
      <c r="RJ457" s="672"/>
      <c r="RK457" s="672"/>
      <c r="RL457" s="672"/>
      <c r="RM457" s="672"/>
      <c r="RN457" s="672"/>
      <c r="RO457" s="672"/>
      <c r="RP457" s="672"/>
      <c r="RQ457" s="672"/>
      <c r="RR457" s="672"/>
      <c r="RS457" s="672"/>
      <c r="RT457" s="672"/>
      <c r="RU457" s="672"/>
      <c r="RV457" s="672"/>
      <c r="RW457" s="672"/>
      <c r="RX457" s="672"/>
      <c r="RY457" s="672"/>
      <c r="RZ457" s="672"/>
      <c r="SA457" s="672"/>
      <c r="SB457" s="672"/>
      <c r="SC457" s="672"/>
      <c r="SD457" s="672"/>
      <c r="SE457" s="672"/>
      <c r="SF457" s="672"/>
      <c r="SG457" s="672"/>
      <c r="SH457" s="672"/>
      <c r="SI457" s="672"/>
      <c r="SJ457" s="672"/>
      <c r="SK457" s="672"/>
      <c r="SL457" s="672"/>
      <c r="SM457" s="672"/>
      <c r="SN457" s="672"/>
      <c r="SO457" s="672"/>
      <c r="SP457" s="672"/>
      <c r="SQ457" s="672"/>
      <c r="SR457" s="672"/>
      <c r="SS457" s="672"/>
      <c r="ST457" s="672"/>
      <c r="SU457" s="672"/>
      <c r="SV457" s="672"/>
      <c r="SW457" s="672"/>
      <c r="SX457" s="672"/>
      <c r="SY457" s="672"/>
      <c r="SZ457" s="672"/>
      <c r="TA457" s="672"/>
      <c r="TB457" s="672"/>
      <c r="TC457" s="672"/>
      <c r="TD457" s="672"/>
      <c r="TE457" s="672"/>
      <c r="TF457" s="672"/>
      <c r="TG457" s="672"/>
      <c r="TH457" s="672"/>
      <c r="TI457" s="672"/>
      <c r="TJ457" s="672"/>
      <c r="TK457" s="672"/>
      <c r="TL457" s="672"/>
      <c r="TM457" s="672"/>
      <c r="TN457" s="672"/>
      <c r="TO457" s="672"/>
      <c r="TP457" s="672"/>
      <c r="TQ457" s="672"/>
      <c r="TR457" s="672"/>
      <c r="TS457" s="672"/>
      <c r="TT457" s="672"/>
      <c r="TU457" s="672"/>
      <c r="TV457" s="672"/>
      <c r="TW457" s="672"/>
      <c r="TX457" s="672"/>
      <c r="TY457" s="672"/>
      <c r="TZ457" s="672"/>
      <c r="UA457" s="672"/>
      <c r="UB457" s="672"/>
      <c r="UC457" s="672"/>
      <c r="UD457" s="672"/>
      <c r="UE457" s="672"/>
      <c r="UF457" s="672"/>
      <c r="UG457" s="672"/>
      <c r="UH457" s="672"/>
      <c r="UI457" s="672"/>
      <c r="UJ457" s="672"/>
      <c r="UK457" s="672"/>
      <c r="UL457" s="672"/>
      <c r="UM457" s="672"/>
      <c r="UN457" s="672"/>
      <c r="UO457" s="672"/>
      <c r="UP457" s="672"/>
      <c r="UQ457" s="672"/>
      <c r="UR457" s="672"/>
      <c r="US457" s="672"/>
      <c r="UT457" s="672"/>
      <c r="UU457" s="672"/>
      <c r="UV457" s="672"/>
      <c r="UW457" s="672"/>
      <c r="UX457" s="672"/>
      <c r="UY457" s="672"/>
      <c r="UZ457" s="672"/>
      <c r="VA457" s="672"/>
      <c r="VB457" s="672"/>
      <c r="VC457" s="672"/>
      <c r="VD457" s="672"/>
      <c r="VE457" s="672"/>
      <c r="VF457" s="672"/>
      <c r="VG457" s="672"/>
      <c r="VH457" s="672"/>
      <c r="VI457" s="672"/>
      <c r="VJ457" s="672"/>
      <c r="VK457" s="672"/>
      <c r="VL457" s="672"/>
      <c r="VM457" s="672"/>
      <c r="VN457" s="672"/>
      <c r="VO457" s="672"/>
      <c r="VP457" s="672"/>
      <c r="VQ457" s="672"/>
      <c r="VR457" s="672"/>
      <c r="VS457" s="672"/>
      <c r="VT457" s="672"/>
      <c r="VU457" s="672"/>
      <c r="VV457" s="672"/>
      <c r="VW457" s="672"/>
      <c r="VX457" s="672"/>
      <c r="VY457" s="672"/>
      <c r="VZ457" s="672"/>
      <c r="WA457" s="672"/>
      <c r="WB457" s="672"/>
      <c r="WC457" s="672"/>
      <c r="WD457" s="672"/>
      <c r="WE457" s="672"/>
      <c r="WF457" s="672"/>
      <c r="WG457" s="672"/>
      <c r="WH457" s="672"/>
      <c r="WI457" s="672"/>
      <c r="WJ457" s="672"/>
      <c r="WK457" s="672"/>
      <c r="WL457" s="672"/>
      <c r="WM457" s="672"/>
      <c r="WN457" s="672"/>
      <c r="WO457" s="672"/>
      <c r="WP457" s="672"/>
      <c r="WQ457" s="672"/>
      <c r="WR457" s="672"/>
      <c r="WS457" s="672"/>
      <c r="WT457" s="672"/>
      <c r="WU457" s="672"/>
      <c r="WV457" s="672"/>
      <c r="WW457" s="672"/>
      <c r="WX457" s="672"/>
      <c r="WY457" s="672"/>
      <c r="WZ457" s="672"/>
      <c r="XA457" s="672"/>
      <c r="XB457" s="672"/>
      <c r="XC457" s="672"/>
      <c r="XD457" s="672"/>
      <c r="XE457" s="672"/>
      <c r="XF457" s="672"/>
      <c r="XG457" s="672"/>
      <c r="XH457" s="672"/>
      <c r="XI457" s="672"/>
      <c r="XJ457" s="672"/>
      <c r="XK457" s="672"/>
      <c r="XL457" s="672"/>
      <c r="XM457" s="672"/>
      <c r="XN457" s="672"/>
      <c r="XO457" s="672"/>
      <c r="XP457" s="672"/>
      <c r="XQ457" s="672"/>
      <c r="XR457" s="672"/>
      <c r="XS457" s="672"/>
      <c r="XT457" s="672"/>
      <c r="XU457" s="672"/>
      <c r="XV457" s="672"/>
      <c r="XW457" s="672"/>
      <c r="XX457" s="672"/>
      <c r="XY457" s="672"/>
      <c r="XZ457" s="672"/>
      <c r="YA457" s="672"/>
      <c r="YB457" s="672"/>
      <c r="YC457" s="672"/>
      <c r="YD457" s="672"/>
      <c r="YE457" s="672"/>
      <c r="YF457" s="672"/>
      <c r="YG457" s="672"/>
      <c r="YH457" s="672"/>
      <c r="YI457" s="672"/>
      <c r="YJ457" s="672"/>
      <c r="YK457" s="672"/>
      <c r="YL457" s="672"/>
      <c r="YM457" s="672"/>
      <c r="YN457" s="672"/>
      <c r="YO457" s="672"/>
      <c r="YP457" s="672"/>
      <c r="YQ457" s="672"/>
      <c r="YR457" s="672"/>
      <c r="YS457" s="672"/>
      <c r="YT457" s="672"/>
      <c r="YU457" s="672"/>
      <c r="YV457" s="672"/>
      <c r="YW457" s="672"/>
      <c r="YX457" s="672"/>
      <c r="YY457" s="672"/>
      <c r="YZ457" s="672"/>
      <c r="ZA457" s="672"/>
      <c r="ZB457" s="672"/>
      <c r="ZC457" s="672"/>
      <c r="ZD457" s="672"/>
      <c r="ZE457" s="672"/>
      <c r="ZF457" s="672"/>
      <c r="ZG457" s="672"/>
      <c r="ZH457" s="672"/>
      <c r="ZI457" s="672"/>
      <c r="ZJ457" s="672"/>
      <c r="ZK457" s="672"/>
      <c r="ZL457" s="672"/>
      <c r="ZM457" s="672"/>
      <c r="ZN457" s="672"/>
      <c r="ZO457" s="672"/>
      <c r="ZP457" s="672"/>
      <c r="ZQ457" s="672"/>
      <c r="ZR457" s="672"/>
      <c r="ZS457" s="672"/>
      <c r="ZT457" s="672"/>
      <c r="ZU457" s="672"/>
      <c r="ZV457" s="672"/>
      <c r="ZW457" s="672"/>
      <c r="ZX457" s="672"/>
      <c r="ZY457" s="672"/>
      <c r="ZZ457" s="672"/>
      <c r="AAA457" s="672"/>
      <c r="AAB457" s="672"/>
      <c r="AAC457" s="672"/>
      <c r="AAD457" s="672"/>
      <c r="AAE457" s="672"/>
      <c r="AAF457" s="672"/>
      <c r="AAG457" s="672"/>
      <c r="AAH457" s="672"/>
      <c r="AAI457" s="672"/>
      <c r="AAJ457" s="672"/>
      <c r="AAK457" s="672"/>
      <c r="AAL457" s="672"/>
      <c r="AAM457" s="672"/>
      <c r="AAN457" s="672"/>
      <c r="AAO457" s="672"/>
      <c r="AAP457" s="672"/>
      <c r="AAQ457" s="672"/>
      <c r="AAR457" s="672"/>
      <c r="AAS457" s="672"/>
      <c r="AAT457" s="672"/>
      <c r="AAU457" s="672"/>
      <c r="AAV457" s="672"/>
      <c r="AAW457" s="672"/>
      <c r="AAX457" s="672"/>
      <c r="AAY457" s="672"/>
      <c r="AAZ457" s="672"/>
      <c r="ABA457" s="672"/>
      <c r="ABB457" s="672"/>
      <c r="ABC457" s="672"/>
      <c r="ABD457" s="672"/>
      <c r="ABE457" s="672"/>
      <c r="ABF457" s="672"/>
      <c r="ABG457" s="672"/>
      <c r="ABH457" s="672"/>
      <c r="ABI457" s="672"/>
      <c r="ABJ457" s="672"/>
      <c r="ABK457" s="672"/>
      <c r="ABL457" s="672"/>
      <c r="ABM457" s="672"/>
      <c r="ABN457" s="672"/>
      <c r="ABO457" s="672"/>
      <c r="ABP457" s="672"/>
      <c r="ABQ457" s="672"/>
      <c r="ABR457" s="672"/>
      <c r="ABS457" s="672"/>
      <c r="ABT457" s="672"/>
      <c r="ABU457" s="672"/>
      <c r="ABV457" s="672"/>
      <c r="ABW457" s="672"/>
      <c r="ABX457" s="672"/>
      <c r="ABY457" s="672"/>
      <c r="ABZ457" s="672"/>
      <c r="ACA457" s="672"/>
      <c r="ACB457" s="672"/>
      <c r="ACC457" s="672"/>
      <c r="ACD457" s="672"/>
      <c r="ACE457" s="672"/>
      <c r="ACF457" s="672"/>
      <c r="ACG457" s="672"/>
      <c r="ACH457" s="672"/>
      <c r="ACI457" s="672"/>
      <c r="ACJ457" s="672"/>
      <c r="ACK457" s="672"/>
      <c r="ACL457" s="672"/>
      <c r="ACM457" s="672"/>
      <c r="ACN457" s="672"/>
      <c r="ACO457" s="672"/>
      <c r="ACP457" s="672"/>
      <c r="ACQ457" s="672"/>
      <c r="ACR457" s="672"/>
      <c r="ACS457" s="672"/>
      <c r="ACT457" s="672"/>
      <c r="ACU457" s="672"/>
      <c r="ACV457" s="672"/>
      <c r="ACW457" s="672"/>
      <c r="ACX457" s="672"/>
      <c r="ACY457" s="672"/>
      <c r="ACZ457" s="672"/>
      <c r="ADA457" s="672"/>
      <c r="ADB457" s="672"/>
      <c r="ADC457" s="672"/>
      <c r="ADD457" s="672"/>
      <c r="ADE457" s="672"/>
      <c r="ADF457" s="672"/>
      <c r="ADG457" s="672"/>
      <c r="ADH457" s="672"/>
      <c r="ADI457" s="672"/>
      <c r="ADJ457" s="672"/>
      <c r="ADK457" s="672"/>
      <c r="ADL457" s="672"/>
      <c r="ADM457" s="672"/>
      <c r="ADN457" s="672"/>
      <c r="ADO457" s="672"/>
      <c r="ADP457" s="672"/>
      <c r="ADQ457" s="672"/>
      <c r="ADR457" s="672"/>
      <c r="ADS457" s="672"/>
      <c r="ADT457" s="672"/>
      <c r="ADU457" s="672"/>
      <c r="ADV457" s="672"/>
      <c r="ADW457" s="672"/>
      <c r="ADX457" s="672"/>
      <c r="ADY457" s="672"/>
      <c r="ADZ457" s="672"/>
      <c r="AEA457" s="672"/>
      <c r="AEB457" s="672"/>
      <c r="AEC457" s="672"/>
      <c r="AED457" s="672"/>
      <c r="AEE457" s="672"/>
      <c r="AEF457" s="672"/>
      <c r="AEG457" s="672"/>
      <c r="AEH457" s="672"/>
      <c r="AEI457" s="672"/>
      <c r="AEJ457" s="672"/>
      <c r="AEK457" s="672"/>
      <c r="AEL457" s="672"/>
      <c r="AEM457" s="672"/>
      <c r="AEN457" s="672"/>
      <c r="AEO457" s="672"/>
      <c r="AEP457" s="672"/>
      <c r="AEQ457" s="672"/>
      <c r="AER457" s="672"/>
      <c r="AES457" s="672"/>
      <c r="AET457" s="672"/>
      <c r="AEU457" s="672"/>
      <c r="AEV457" s="672"/>
      <c r="AEW457" s="672"/>
      <c r="AEX457" s="672"/>
      <c r="AEY457" s="672"/>
      <c r="AEZ457" s="672"/>
      <c r="AFA457" s="672"/>
      <c r="AFB457" s="672"/>
      <c r="AFC457" s="672"/>
      <c r="AFD457" s="672"/>
      <c r="AFE457" s="672"/>
      <c r="AFF457" s="672"/>
      <c r="AFG457" s="672"/>
      <c r="AFH457" s="672"/>
      <c r="AFI457" s="672"/>
      <c r="AFJ457" s="672"/>
      <c r="AFK457" s="672"/>
      <c r="AFL457" s="672"/>
      <c r="AFM457" s="672"/>
      <c r="AFN457" s="672"/>
      <c r="AFO457" s="672"/>
      <c r="AFP457" s="672"/>
      <c r="AFQ457" s="672"/>
      <c r="AFR457" s="672"/>
      <c r="AFS457" s="672"/>
      <c r="AFT457" s="672"/>
      <c r="AFU457" s="672"/>
      <c r="AFV457" s="672"/>
      <c r="AFW457" s="672"/>
      <c r="AFX457" s="672"/>
      <c r="AFY457" s="672"/>
      <c r="AFZ457" s="672"/>
      <c r="AGA457" s="672"/>
      <c r="AGB457" s="672"/>
      <c r="AGC457" s="672"/>
      <c r="AGD457" s="672"/>
      <c r="AGE457" s="672"/>
      <c r="AGF457" s="672"/>
      <c r="AGG457" s="672"/>
      <c r="AGH457" s="672"/>
      <c r="AGI457" s="672"/>
      <c r="AGJ457" s="672"/>
      <c r="AGK457" s="672"/>
      <c r="AGL457" s="672"/>
      <c r="AGM457" s="672"/>
      <c r="AGN457" s="672"/>
      <c r="AGO457" s="672"/>
      <c r="AGP457" s="672"/>
      <c r="AGQ457" s="672"/>
      <c r="AGR457" s="672"/>
      <c r="AGS457" s="672"/>
      <c r="AGT457" s="672"/>
      <c r="AGU457" s="672"/>
      <c r="AGV457" s="672"/>
      <c r="AGW457" s="672"/>
      <c r="AGX457" s="672"/>
      <c r="AGY457" s="672"/>
      <c r="AGZ457" s="672"/>
      <c r="AHA457" s="672"/>
      <c r="AHB457" s="672"/>
      <c r="AHC457" s="672"/>
      <c r="AHD457" s="672"/>
      <c r="AHE457" s="672"/>
      <c r="AHF457" s="672"/>
      <c r="AHG457" s="672"/>
      <c r="AHH457" s="672"/>
      <c r="AHI457" s="672"/>
      <c r="AHJ457" s="672"/>
      <c r="AHK457" s="672"/>
      <c r="AHL457" s="672"/>
      <c r="AHM457" s="672"/>
      <c r="AHN457" s="672"/>
      <c r="AHO457" s="672"/>
      <c r="AHP457" s="672"/>
      <c r="AHQ457" s="672"/>
      <c r="AHR457" s="672"/>
      <c r="AHS457" s="672"/>
      <c r="AHT457" s="672"/>
      <c r="AHU457" s="672"/>
      <c r="AHV457" s="672"/>
      <c r="AHW457" s="672"/>
      <c r="AHX457" s="672"/>
      <c r="AHY457" s="672"/>
      <c r="AHZ457" s="672"/>
      <c r="AIA457" s="672"/>
      <c r="AIB457" s="672"/>
      <c r="AIC457" s="672"/>
      <c r="AID457" s="672"/>
      <c r="AIE457" s="672"/>
      <c r="AIF457" s="672"/>
      <c r="AIG457" s="672"/>
      <c r="AIH457" s="672"/>
      <c r="AII457" s="672"/>
      <c r="AIJ457" s="672"/>
      <c r="AIK457" s="672"/>
      <c r="AIL457" s="672"/>
      <c r="AIM457" s="672"/>
      <c r="AIN457" s="672"/>
      <c r="AIO457" s="672"/>
      <c r="AIP457" s="672"/>
      <c r="AIQ457" s="672"/>
      <c r="AIR457" s="672"/>
      <c r="AIS457" s="672"/>
      <c r="AIT457" s="672"/>
      <c r="AIU457" s="672"/>
      <c r="AIV457" s="672"/>
      <c r="AIW457" s="672"/>
      <c r="AIX457" s="672"/>
      <c r="AIY457" s="672"/>
      <c r="AIZ457" s="672"/>
      <c r="AJA457" s="672"/>
      <c r="AJB457" s="672"/>
      <c r="AJC457" s="672"/>
      <c r="AJD457" s="672"/>
      <c r="AJE457" s="672"/>
      <c r="AJF457" s="672"/>
      <c r="AJG457" s="672"/>
      <c r="AJH457" s="672"/>
      <c r="AJI457" s="672"/>
      <c r="AJJ457" s="672"/>
      <c r="AJK457" s="672"/>
      <c r="AJL457" s="672"/>
      <c r="AJM457" s="672"/>
      <c r="AJN457" s="672"/>
      <c r="AJO457" s="672"/>
      <c r="AJP457" s="672"/>
      <c r="AJQ457" s="672"/>
      <c r="AJR457" s="672"/>
      <c r="AJS457" s="672"/>
      <c r="AJT457" s="672"/>
      <c r="AJU457" s="672"/>
      <c r="AJV457" s="672"/>
      <c r="AJW457" s="672"/>
      <c r="AJX457" s="672"/>
      <c r="AJY457" s="672"/>
      <c r="AJZ457" s="672"/>
      <c r="AKA457" s="672"/>
      <c r="AKB457" s="672"/>
      <c r="AKC457" s="672"/>
      <c r="AKD457" s="672"/>
      <c r="AKE457" s="672"/>
      <c r="AKF457" s="672"/>
      <c r="AKG457" s="672"/>
      <c r="AKH457" s="672"/>
      <c r="AKI457" s="672"/>
      <c r="AKJ457" s="672"/>
      <c r="AKK457" s="672"/>
      <c r="AKL457" s="672"/>
      <c r="AKM457" s="672"/>
      <c r="AKN457" s="672"/>
      <c r="AKO457" s="672"/>
      <c r="AKP457" s="672"/>
      <c r="AKQ457" s="672"/>
      <c r="AKR457" s="672"/>
      <c r="AKS457" s="672"/>
      <c r="AKT457" s="672"/>
      <c r="AKU457" s="672"/>
      <c r="AKV457" s="672"/>
      <c r="AKW457" s="672"/>
      <c r="AKX457" s="672"/>
      <c r="AKY457" s="672"/>
      <c r="AKZ457" s="672"/>
      <c r="ALA457" s="672"/>
      <c r="ALB457" s="672"/>
      <c r="ALC457" s="672"/>
      <c r="ALD457" s="672"/>
      <c r="ALE457" s="672"/>
      <c r="ALF457" s="672"/>
      <c r="ALG457" s="672"/>
      <c r="ALH457" s="672"/>
      <c r="ALI457" s="672"/>
      <c r="ALJ457" s="672"/>
      <c r="ALK457" s="672"/>
      <c r="ALL457" s="672"/>
      <c r="ALM457" s="672"/>
      <c r="ALN457" s="672"/>
      <c r="ALO457" s="672"/>
      <c r="ALP457" s="672"/>
      <c r="ALQ457" s="672"/>
      <c r="ALR457" s="672"/>
      <c r="ALS457" s="672"/>
      <c r="ALT457" s="672"/>
      <c r="ALU457" s="672"/>
      <c r="ALV457" s="672"/>
      <c r="ALW457" s="672"/>
      <c r="ALX457" s="672"/>
      <c r="ALY457" s="672"/>
      <c r="ALZ457" s="672"/>
      <c r="AMA457" s="672"/>
      <c r="AMB457" s="672"/>
      <c r="AMC457" s="672"/>
      <c r="AMD457" s="672"/>
      <c r="AME457" s="672"/>
      <c r="AMF457" s="672"/>
      <c r="AMG457" s="672"/>
      <c r="AMH457" s="672"/>
      <c r="AMI457" s="672"/>
      <c r="AMJ457" s="672"/>
      <c r="AMK457" s="672"/>
      <c r="AML457" s="672"/>
      <c r="AMM457" s="672"/>
      <c r="AMN457" s="672"/>
      <c r="AMO457" s="672"/>
      <c r="AMP457" s="672"/>
      <c r="AMQ457" s="672"/>
      <c r="AMR457" s="672"/>
      <c r="AMS457" s="672"/>
      <c r="AMT457" s="672"/>
      <c r="AMU457" s="672"/>
      <c r="AMV457" s="672"/>
      <c r="AMW457" s="672"/>
      <c r="AMX457" s="672"/>
      <c r="AMY457" s="672"/>
      <c r="AMZ457" s="672"/>
      <c r="ANA457" s="672"/>
      <c r="ANB457" s="672"/>
      <c r="ANC457" s="672"/>
      <c r="AND457" s="672"/>
      <c r="ANE457" s="672"/>
      <c r="ANF457" s="672"/>
      <c r="ANG457" s="672"/>
      <c r="ANH457" s="672"/>
      <c r="ANI457" s="672"/>
      <c r="ANJ457" s="672"/>
      <c r="ANK457" s="672"/>
      <c r="ANL457" s="672"/>
      <c r="ANM457" s="672"/>
      <c r="ANN457" s="672"/>
      <c r="ANO457" s="672"/>
      <c r="ANP457" s="672"/>
      <c r="ANQ457" s="672"/>
      <c r="ANR457" s="672"/>
      <c r="ANS457" s="672"/>
      <c r="ANT457" s="672"/>
      <c r="ANU457" s="672"/>
      <c r="ANV457" s="672"/>
      <c r="ANW457" s="672"/>
      <c r="ANX457" s="672"/>
      <c r="ANY457" s="672"/>
      <c r="ANZ457" s="672"/>
      <c r="AOA457" s="672"/>
      <c r="AOB457" s="672"/>
      <c r="AOC457" s="672"/>
      <c r="AOD457" s="672"/>
      <c r="AOE457" s="672"/>
      <c r="AOF457" s="672"/>
      <c r="AOG457" s="672"/>
      <c r="AOH457" s="672"/>
      <c r="AOI457" s="672"/>
      <c r="AOJ457" s="672"/>
      <c r="AOK457" s="672"/>
      <c r="AOL457" s="672"/>
      <c r="AOM457" s="672"/>
      <c r="AON457" s="672"/>
      <c r="AOO457" s="672"/>
      <c r="AOP457" s="672"/>
      <c r="AOQ457" s="672"/>
      <c r="AOR457" s="672"/>
      <c r="AOS457" s="672"/>
      <c r="AOT457" s="672"/>
      <c r="AOU457" s="672"/>
      <c r="AOV457" s="672"/>
      <c r="AOW457" s="672"/>
      <c r="AOX457" s="672"/>
      <c r="AOY457" s="672"/>
      <c r="AOZ457" s="672"/>
      <c r="APA457" s="672"/>
      <c r="APB457" s="672"/>
      <c r="APC457" s="672"/>
      <c r="APD457" s="672"/>
      <c r="APE457" s="672"/>
      <c r="APF457" s="672"/>
      <c r="APG457" s="672"/>
      <c r="APH457" s="672"/>
      <c r="API457" s="672"/>
      <c r="APJ457" s="672"/>
      <c r="APK457" s="672"/>
      <c r="APL457" s="672"/>
      <c r="APM457" s="672"/>
      <c r="APN457" s="672"/>
      <c r="APO457" s="672"/>
      <c r="APP457" s="672"/>
      <c r="APQ457" s="672"/>
      <c r="APR457" s="672"/>
      <c r="APS457" s="672"/>
      <c r="APT457" s="672"/>
      <c r="APU457" s="672"/>
      <c r="APV457" s="672"/>
      <c r="APW457" s="672"/>
      <c r="APX457" s="672"/>
      <c r="APY457" s="672"/>
      <c r="APZ457" s="672"/>
      <c r="AQA457" s="672"/>
      <c r="AQB457" s="672"/>
      <c r="AQC457" s="672"/>
      <c r="AQD457" s="672"/>
      <c r="AQE457" s="672"/>
      <c r="AQF457" s="672"/>
      <c r="AQG457" s="672"/>
      <c r="AQH457" s="672"/>
      <c r="AQI457" s="672"/>
      <c r="AQJ457" s="672"/>
      <c r="AQK457" s="672"/>
      <c r="AQL457" s="672"/>
      <c r="AQM457" s="672"/>
      <c r="AQN457" s="672"/>
      <c r="AQO457" s="672"/>
      <c r="AQP457" s="672"/>
      <c r="AQQ457" s="672"/>
      <c r="AQR457" s="672"/>
      <c r="AQS457" s="672"/>
      <c r="AQT457" s="672"/>
      <c r="AQU457" s="672"/>
      <c r="AQV457" s="672"/>
      <c r="AQW457" s="672"/>
      <c r="AQX457" s="672"/>
      <c r="AQY457" s="672"/>
      <c r="AQZ457" s="672"/>
      <c r="ARA457" s="672"/>
      <c r="ARB457" s="672"/>
      <c r="ARC457" s="672"/>
      <c r="ARD457" s="672"/>
      <c r="ARE457" s="672"/>
      <c r="ARF457" s="672"/>
      <c r="ARG457" s="672"/>
      <c r="ARH457" s="672"/>
      <c r="ARI457" s="672"/>
      <c r="ARJ457" s="672"/>
      <c r="ARK457" s="672"/>
      <c r="ARL457" s="672"/>
      <c r="ARM457" s="672"/>
      <c r="ARN457" s="672"/>
      <c r="ARO457" s="672"/>
      <c r="ARP457" s="672"/>
      <c r="ARQ457" s="672"/>
      <c r="ARR457" s="672"/>
      <c r="ARS457" s="672"/>
      <c r="ART457" s="672"/>
      <c r="ARU457" s="672"/>
      <c r="ARV457" s="672"/>
      <c r="ARW457" s="672"/>
      <c r="ARX457" s="672"/>
      <c r="ARY457" s="672"/>
      <c r="ARZ457" s="672"/>
      <c r="ASA457" s="672"/>
      <c r="ASB457" s="672"/>
      <c r="ASC457" s="672"/>
      <c r="ASD457" s="672"/>
      <c r="ASE457" s="672"/>
      <c r="ASF457" s="672"/>
      <c r="ASG457" s="672"/>
      <c r="ASH457" s="672"/>
      <c r="ASI457" s="672"/>
      <c r="ASJ457" s="672"/>
      <c r="ASK457" s="672"/>
      <c r="ASL457" s="672"/>
      <c r="ASM457" s="672"/>
      <c r="ASN457" s="672"/>
      <c r="ASO457" s="672"/>
      <c r="ASP457" s="672"/>
      <c r="ASQ457" s="672"/>
      <c r="ASR457" s="672"/>
      <c r="ASS457" s="672"/>
      <c r="AST457" s="672"/>
      <c r="ASU457" s="672"/>
      <c r="ASV457" s="672"/>
      <c r="ASW457" s="672"/>
      <c r="ASX457" s="672"/>
      <c r="ASY457" s="672"/>
      <c r="ASZ457" s="672"/>
      <c r="ATA457" s="672"/>
      <c r="ATB457" s="672"/>
      <c r="ATC457" s="672"/>
      <c r="ATD457" s="672"/>
      <c r="ATE457" s="672"/>
      <c r="ATF457" s="672"/>
      <c r="ATG457" s="672"/>
      <c r="ATH457" s="672"/>
      <c r="ATI457" s="672"/>
      <c r="ATJ457" s="672"/>
      <c r="ATK457" s="672"/>
      <c r="ATL457" s="672"/>
      <c r="ATM457" s="672"/>
      <c r="ATN457" s="672"/>
      <c r="ATO457" s="672"/>
      <c r="ATP457" s="672"/>
      <c r="ATQ457" s="672"/>
      <c r="ATR457" s="672"/>
      <c r="ATS457" s="672"/>
      <c r="ATT457" s="672"/>
      <c r="ATU457" s="672"/>
      <c r="ATV457" s="672"/>
      <c r="ATW457" s="672"/>
      <c r="ATX457" s="672"/>
      <c r="ATY457" s="672"/>
      <c r="ATZ457" s="672"/>
      <c r="AUA457" s="672"/>
      <c r="AUB457" s="672"/>
      <c r="AUC457" s="672"/>
      <c r="AUD457" s="672"/>
      <c r="AUE457" s="672"/>
      <c r="AUF457" s="672"/>
      <c r="AUG457" s="672"/>
      <c r="AUH457" s="672"/>
      <c r="AUI457" s="672"/>
      <c r="AUJ457" s="672"/>
      <c r="AUK457" s="672"/>
      <c r="AUL457" s="672"/>
      <c r="AUM457" s="672"/>
      <c r="AUN457" s="672"/>
      <c r="AUO457" s="672"/>
      <c r="AUP457" s="672"/>
      <c r="AUQ457" s="672"/>
      <c r="AUR457" s="672"/>
      <c r="AUS457" s="672"/>
      <c r="AUT457" s="672"/>
      <c r="AUU457" s="672"/>
      <c r="AUV457" s="672"/>
      <c r="AUW457" s="672"/>
      <c r="AUX457" s="672"/>
      <c r="AUY457" s="672"/>
      <c r="AUZ457" s="672"/>
      <c r="AVA457" s="672"/>
      <c r="AVB457" s="672"/>
      <c r="AVC457" s="672"/>
      <c r="AVD457" s="672"/>
      <c r="AVE457" s="672"/>
      <c r="AVF457" s="672"/>
      <c r="AVG457" s="672"/>
      <c r="AVH457" s="672"/>
      <c r="AVI457" s="672"/>
      <c r="AVJ457" s="672"/>
      <c r="AVK457" s="672"/>
      <c r="AVL457" s="672"/>
      <c r="AVM457" s="672"/>
      <c r="AVN457" s="672"/>
      <c r="AVO457" s="672"/>
      <c r="AVP457" s="672"/>
      <c r="AVQ457" s="672"/>
      <c r="AVR457" s="672"/>
      <c r="AVS457" s="672"/>
      <c r="AVT457" s="672"/>
      <c r="AVU457" s="672"/>
      <c r="AVV457" s="672"/>
      <c r="AVW457" s="672"/>
      <c r="AVX457" s="672"/>
      <c r="AVY457" s="672"/>
      <c r="AVZ457" s="672"/>
      <c r="AWA457" s="672"/>
      <c r="AWB457" s="672"/>
      <c r="AWC457" s="672"/>
      <c r="AWD457" s="672"/>
      <c r="AWE457" s="672"/>
      <c r="AWF457" s="672"/>
      <c r="AWG457" s="672"/>
      <c r="AWH457" s="672"/>
      <c r="AWI457" s="672"/>
      <c r="AWJ457" s="672"/>
      <c r="AWK457" s="672"/>
      <c r="AWL457" s="672"/>
      <c r="AWM457" s="672"/>
      <c r="AWN457" s="672"/>
      <c r="AWO457" s="672"/>
      <c r="AWP457" s="672"/>
      <c r="AWQ457" s="672"/>
      <c r="AWR457" s="672"/>
      <c r="AWS457" s="672"/>
      <c r="AWT457" s="672"/>
      <c r="AWU457" s="672"/>
      <c r="AWV457" s="672"/>
      <c r="AWW457" s="672"/>
      <c r="AWX457" s="672"/>
      <c r="AWY457" s="672"/>
      <c r="AWZ457" s="672"/>
      <c r="AXA457" s="672"/>
      <c r="AXB457" s="672"/>
      <c r="AXC457" s="672"/>
      <c r="AXD457" s="672"/>
      <c r="AXE457" s="672"/>
      <c r="AXF457" s="672"/>
      <c r="AXG457" s="672"/>
      <c r="AXH457" s="672"/>
      <c r="AXI457" s="672"/>
      <c r="AXJ457" s="672"/>
      <c r="AXK457" s="672"/>
      <c r="AXL457" s="672"/>
      <c r="AXM457" s="672"/>
      <c r="AXN457" s="672"/>
      <c r="AXO457" s="672"/>
      <c r="AXP457" s="672"/>
      <c r="AXQ457" s="672"/>
      <c r="AXR457" s="672"/>
      <c r="AXS457" s="672"/>
      <c r="AXT457" s="672"/>
      <c r="AXU457" s="672"/>
      <c r="AXV457" s="672"/>
      <c r="AXW457" s="672"/>
      <c r="AXX457" s="672"/>
      <c r="AXY457" s="672"/>
      <c r="AXZ457" s="672"/>
      <c r="AYA457" s="672"/>
      <c r="AYB457" s="672"/>
      <c r="AYC457" s="672"/>
      <c r="AYD457" s="672"/>
      <c r="AYE457" s="672"/>
      <c r="AYF457" s="672"/>
      <c r="AYG457" s="672"/>
      <c r="AYH457" s="672"/>
      <c r="AYI457" s="672"/>
      <c r="AYJ457" s="672"/>
      <c r="AYK457" s="672"/>
      <c r="AYL457" s="672"/>
      <c r="AYM457" s="672"/>
      <c r="AYN457" s="672"/>
      <c r="AYO457" s="672"/>
      <c r="AYP457" s="672"/>
      <c r="AYQ457" s="672"/>
      <c r="AYR457" s="672"/>
      <c r="AYS457" s="672"/>
      <c r="AYT457" s="672"/>
      <c r="AYU457" s="672"/>
      <c r="AYV457" s="672"/>
      <c r="AYW457" s="672"/>
      <c r="AYX457" s="672"/>
      <c r="AYY457" s="672"/>
      <c r="AYZ457" s="672"/>
      <c r="AZA457" s="672"/>
      <c r="AZB457" s="672"/>
      <c r="AZC457" s="672"/>
      <c r="AZD457" s="672"/>
      <c r="AZE457" s="672"/>
      <c r="AZF457" s="672"/>
      <c r="AZG457" s="672"/>
      <c r="AZH457" s="672"/>
      <c r="AZI457" s="672"/>
      <c r="AZJ457" s="672"/>
      <c r="AZK457" s="672"/>
      <c r="AZL457" s="672"/>
      <c r="AZM457" s="672"/>
      <c r="AZN457" s="672"/>
      <c r="AZO457" s="672"/>
      <c r="AZP457" s="672"/>
      <c r="AZQ457" s="672"/>
      <c r="AZR457" s="672"/>
      <c r="AZS457" s="672"/>
      <c r="AZT457" s="672"/>
      <c r="AZU457" s="672"/>
      <c r="AZV457" s="672"/>
      <c r="AZW457" s="672"/>
      <c r="AZX457" s="672"/>
      <c r="AZY457" s="672"/>
      <c r="AZZ457" s="672"/>
      <c r="BAA457" s="672"/>
      <c r="BAB457" s="672"/>
      <c r="BAC457" s="672"/>
      <c r="BAD457" s="672"/>
      <c r="BAE457" s="672"/>
      <c r="BAF457" s="672"/>
      <c r="BAG457" s="672"/>
      <c r="BAH457" s="672"/>
      <c r="BAI457" s="672"/>
      <c r="BAJ457" s="672"/>
      <c r="BAK457" s="672"/>
      <c r="BAL457" s="672"/>
      <c r="BAM457" s="672"/>
      <c r="BAN457" s="672"/>
      <c r="BAO457" s="672"/>
      <c r="BAP457" s="672"/>
      <c r="BAQ457" s="672"/>
      <c r="BAR457" s="672"/>
      <c r="BAS457" s="672"/>
      <c r="BAT457" s="672"/>
      <c r="BAU457" s="672"/>
      <c r="BAV457" s="672"/>
      <c r="BAW457" s="672"/>
      <c r="BAX457" s="672"/>
      <c r="BAY457" s="672"/>
      <c r="BAZ457" s="672"/>
      <c r="BBA457" s="672"/>
      <c r="BBB457" s="672"/>
      <c r="BBC457" s="672"/>
      <c r="BBD457" s="672"/>
      <c r="BBE457" s="672"/>
      <c r="BBF457" s="672"/>
      <c r="BBG457" s="672"/>
      <c r="BBH457" s="672"/>
      <c r="BBI457" s="672"/>
      <c r="BBJ457" s="672"/>
      <c r="BBK457" s="672"/>
      <c r="BBL457" s="672"/>
      <c r="BBM457" s="672"/>
      <c r="BBN457" s="672"/>
      <c r="BBO457" s="672"/>
      <c r="BBP457" s="672"/>
      <c r="BBQ457" s="672"/>
      <c r="BBR457" s="672"/>
      <c r="BBS457" s="672"/>
      <c r="BBT457" s="672"/>
      <c r="BBU457" s="672"/>
      <c r="BBV457" s="672"/>
      <c r="BBW457" s="672"/>
      <c r="BBX457" s="672"/>
      <c r="BBY457" s="672"/>
      <c r="BBZ457" s="672"/>
      <c r="BCA457" s="672"/>
      <c r="BCB457" s="672"/>
      <c r="BCC457" s="672"/>
      <c r="BCD457" s="672"/>
      <c r="BCE457" s="672"/>
      <c r="BCF457" s="672"/>
      <c r="BCG457" s="672"/>
      <c r="BCH457" s="672"/>
      <c r="BCI457" s="672"/>
      <c r="BCJ457" s="672"/>
      <c r="BCK457" s="672"/>
      <c r="BCL457" s="672"/>
      <c r="BCM457" s="672"/>
      <c r="BCN457" s="672"/>
      <c r="BCO457" s="672"/>
      <c r="BCP457" s="672"/>
      <c r="BCQ457" s="672"/>
      <c r="BCR457" s="672"/>
      <c r="BCS457" s="672"/>
      <c r="BCT457" s="672"/>
      <c r="BCU457" s="672"/>
      <c r="BCV457" s="672"/>
      <c r="BCW457" s="672"/>
      <c r="BCX457" s="672"/>
      <c r="BCY457" s="672"/>
      <c r="BCZ457" s="672"/>
      <c r="BDA457" s="672"/>
      <c r="BDB457" s="672"/>
      <c r="BDC457" s="672"/>
      <c r="BDD457" s="672"/>
      <c r="BDE457" s="672"/>
      <c r="BDF457" s="672"/>
      <c r="BDG457" s="672"/>
      <c r="BDH457" s="672"/>
      <c r="BDI457" s="672"/>
      <c r="BDJ457" s="672"/>
      <c r="BDK457" s="672"/>
      <c r="BDL457" s="672"/>
      <c r="BDM457" s="672"/>
      <c r="BDN457" s="672"/>
      <c r="BDO457" s="672"/>
      <c r="BDP457" s="672"/>
      <c r="BDQ457" s="672"/>
      <c r="BDR457" s="672"/>
      <c r="BDS457" s="672"/>
      <c r="BDT457" s="672"/>
      <c r="BDU457" s="672"/>
      <c r="BDV457" s="672"/>
      <c r="BDW457" s="672"/>
      <c r="BDX457" s="672"/>
      <c r="BDY457" s="672"/>
      <c r="BDZ457" s="672"/>
      <c r="BEA457" s="672"/>
      <c r="BEB457" s="672"/>
      <c r="BEC457" s="672"/>
      <c r="BED457" s="672"/>
      <c r="BEE457" s="672"/>
      <c r="BEF457" s="672"/>
      <c r="BEG457" s="672"/>
      <c r="BEH457" s="672"/>
      <c r="BEI457" s="672"/>
      <c r="BEJ457" s="672"/>
      <c r="BEK457" s="672"/>
      <c r="BEL457" s="672"/>
      <c r="BEM457" s="672"/>
      <c r="BEN457" s="672"/>
      <c r="BEO457" s="672"/>
      <c r="BEP457" s="672"/>
      <c r="BEQ457" s="672"/>
      <c r="BER457" s="672"/>
      <c r="BES457" s="672"/>
      <c r="BET457" s="672"/>
      <c r="BEU457" s="672"/>
      <c r="BEV457" s="672"/>
      <c r="BEW457" s="672"/>
      <c r="BEX457" s="672"/>
      <c r="BEY457" s="672"/>
      <c r="BEZ457" s="672"/>
      <c r="BFA457" s="672"/>
      <c r="BFB457" s="672"/>
      <c r="BFC457" s="672"/>
      <c r="BFD457" s="672"/>
      <c r="BFE457" s="672"/>
      <c r="BFF457" s="672"/>
      <c r="BFG457" s="672"/>
      <c r="BFH457" s="672"/>
      <c r="BFI457" s="672"/>
      <c r="BFJ457" s="672"/>
      <c r="BFK457" s="672"/>
      <c r="BFL457" s="672"/>
      <c r="BFM457" s="672"/>
      <c r="BFN457" s="672"/>
      <c r="BFO457" s="672"/>
      <c r="BFP457" s="672"/>
      <c r="BFQ457" s="672"/>
      <c r="BFR457" s="672"/>
      <c r="BFS457" s="672"/>
      <c r="BFT457" s="672"/>
      <c r="BFU457" s="672"/>
      <c r="BFV457" s="672"/>
      <c r="BFW457" s="672"/>
      <c r="BFX457" s="672"/>
      <c r="BFY457" s="672"/>
      <c r="BFZ457" s="672"/>
      <c r="BGA457" s="672"/>
      <c r="BGB457" s="672"/>
      <c r="BGC457" s="672"/>
      <c r="BGD457" s="672"/>
      <c r="BGE457" s="672"/>
      <c r="BGF457" s="672"/>
      <c r="BGG457" s="672"/>
      <c r="BGH457" s="672"/>
      <c r="BGI457" s="672"/>
      <c r="BGJ457" s="672"/>
      <c r="BGK457" s="672"/>
      <c r="BGL457" s="672"/>
      <c r="BGM457" s="672"/>
      <c r="BGN457" s="672"/>
      <c r="BGO457" s="672"/>
      <c r="BGP457" s="672"/>
      <c r="BGQ457" s="672"/>
      <c r="BGR457" s="672"/>
      <c r="BGS457" s="672"/>
      <c r="BGT457" s="672"/>
      <c r="BGU457" s="672"/>
      <c r="BGV457" s="672"/>
      <c r="BGW457" s="672"/>
      <c r="BGX457" s="672"/>
      <c r="BGY457" s="672"/>
      <c r="BGZ457" s="672"/>
      <c r="BHA457" s="672"/>
      <c r="BHB457" s="672"/>
      <c r="BHC457" s="672"/>
      <c r="BHD457" s="672"/>
      <c r="BHE457" s="672"/>
      <c r="BHF457" s="672"/>
      <c r="BHG457" s="672"/>
      <c r="BHH457" s="672"/>
      <c r="BHI457" s="672"/>
      <c r="BHJ457" s="672"/>
      <c r="BHK457" s="672"/>
      <c r="BHL457" s="672"/>
      <c r="BHM457" s="672"/>
      <c r="BHN457" s="672"/>
      <c r="BHO457" s="672"/>
      <c r="BHP457" s="672"/>
      <c r="BHQ457" s="672"/>
      <c r="BHR457" s="672"/>
      <c r="BHS457" s="672"/>
      <c r="BHT457" s="672"/>
      <c r="BHU457" s="672"/>
      <c r="BHV457" s="672"/>
      <c r="BHW457" s="672"/>
      <c r="BHX457" s="672"/>
      <c r="BHY457" s="672"/>
      <c r="BHZ457" s="672"/>
      <c r="BIA457" s="672"/>
      <c r="BIB457" s="672"/>
      <c r="BIC457" s="672"/>
      <c r="BID457" s="672"/>
      <c r="BIE457" s="672"/>
      <c r="BIF457" s="672"/>
      <c r="BIG457" s="672"/>
      <c r="BIH457" s="672"/>
      <c r="BII457" s="672"/>
      <c r="BIJ457" s="672"/>
      <c r="BIK457" s="672"/>
      <c r="BIL457" s="672"/>
      <c r="BIM457" s="672"/>
      <c r="BIN457" s="672"/>
      <c r="BIO457" s="672"/>
      <c r="BIP457" s="672"/>
      <c r="BIQ457" s="672"/>
      <c r="BIR457" s="672"/>
      <c r="BIS457" s="672"/>
      <c r="BIT457" s="672"/>
      <c r="BIU457" s="672"/>
      <c r="BIV457" s="672"/>
      <c r="BIW457" s="672"/>
      <c r="BIX457" s="672"/>
      <c r="BIY457" s="672"/>
      <c r="BIZ457" s="672"/>
      <c r="BJA457" s="672"/>
      <c r="BJB457" s="672"/>
      <c r="BJC457" s="672"/>
      <c r="BJD457" s="672"/>
      <c r="BJE457" s="672"/>
      <c r="BJF457" s="672"/>
      <c r="BJG457" s="672"/>
      <c r="BJH457" s="672"/>
      <c r="BJI457" s="672"/>
      <c r="BJJ457" s="672"/>
      <c r="BJK457" s="672"/>
      <c r="BJL457" s="672"/>
      <c r="BJM457" s="672"/>
      <c r="BJN457" s="672"/>
      <c r="BJO457" s="672"/>
      <c r="BJP457" s="672"/>
      <c r="BJQ457" s="672"/>
      <c r="BJR457" s="672"/>
      <c r="BJS457" s="672"/>
      <c r="BJT457" s="672"/>
      <c r="BJU457" s="672"/>
      <c r="BJV457" s="672"/>
      <c r="BJW457" s="672"/>
      <c r="BJX457" s="672"/>
      <c r="BJY457" s="672"/>
      <c r="BJZ457" s="672"/>
      <c r="BKA457" s="672"/>
      <c r="BKB457" s="672"/>
      <c r="BKC457" s="672"/>
      <c r="BKD457" s="672"/>
      <c r="BKE457" s="672"/>
      <c r="BKF457" s="672"/>
      <c r="BKG457" s="672"/>
      <c r="BKH457" s="672"/>
      <c r="BKI457" s="672"/>
      <c r="BKJ457" s="672"/>
      <c r="BKK457" s="672"/>
      <c r="BKL457" s="672"/>
      <c r="BKM457" s="672"/>
      <c r="BKN457" s="672"/>
      <c r="BKO457" s="672"/>
      <c r="BKP457" s="672"/>
      <c r="BKQ457" s="672"/>
      <c r="BKR457" s="672"/>
      <c r="BKS457" s="672"/>
      <c r="BKT457" s="672"/>
      <c r="BKU457" s="672"/>
      <c r="BKV457" s="672"/>
      <c r="BKW457" s="672"/>
      <c r="BKX457" s="672"/>
      <c r="BKY457" s="672"/>
      <c r="BKZ457" s="672"/>
      <c r="BLA457" s="672"/>
      <c r="BLB457" s="672"/>
      <c r="BLC457" s="672"/>
      <c r="BLD457" s="672"/>
      <c r="BLE457" s="672"/>
      <c r="BLF457" s="672"/>
      <c r="BLG457" s="672"/>
      <c r="BLH457" s="672"/>
      <c r="BLI457" s="672"/>
      <c r="BLJ457" s="672"/>
      <c r="BLK457" s="672"/>
      <c r="BLL457" s="672"/>
      <c r="BLM457" s="672"/>
      <c r="BLN457" s="672"/>
      <c r="BLO457" s="672"/>
      <c r="BLP457" s="672"/>
      <c r="BLQ457" s="672"/>
      <c r="BLR457" s="672"/>
      <c r="BLS457" s="672"/>
      <c r="BLT457" s="672"/>
      <c r="BLU457" s="672"/>
      <c r="BLV457" s="672"/>
      <c r="BLW457" s="672"/>
      <c r="BLX457" s="672"/>
      <c r="BLY457" s="672"/>
      <c r="BLZ457" s="672"/>
      <c r="BMA457" s="672"/>
      <c r="BMB457" s="672"/>
      <c r="BMC457" s="672"/>
      <c r="BMD457" s="672"/>
      <c r="BME457" s="672"/>
      <c r="BMF457" s="672"/>
      <c r="BMG457" s="672"/>
      <c r="BMH457" s="672"/>
      <c r="BMI457" s="672"/>
      <c r="BMJ457" s="672"/>
      <c r="BMK457" s="672"/>
      <c r="BML457" s="672"/>
      <c r="BMM457" s="672"/>
      <c r="BMN457" s="672"/>
      <c r="BMO457" s="672"/>
      <c r="BMP457" s="672"/>
      <c r="BMQ457" s="672"/>
      <c r="BMR457" s="672"/>
      <c r="BMS457" s="672"/>
      <c r="BMT457" s="672"/>
      <c r="BMU457" s="672"/>
      <c r="BMV457" s="672"/>
      <c r="BMW457" s="672"/>
      <c r="BMX457" s="672"/>
      <c r="BMY457" s="672"/>
      <c r="BMZ457" s="672"/>
      <c r="BNA457" s="672"/>
      <c r="BNB457" s="672"/>
      <c r="BNC457" s="672"/>
      <c r="BND457" s="672"/>
      <c r="BNE457" s="672"/>
      <c r="BNF457" s="672"/>
      <c r="BNG457" s="672"/>
      <c r="BNH457" s="672"/>
      <c r="BNI457" s="672"/>
      <c r="BNJ457" s="672"/>
      <c r="BNK457" s="672"/>
      <c r="BNL457" s="672"/>
      <c r="BNM457" s="672"/>
      <c r="BNN457" s="672"/>
      <c r="BNO457" s="672"/>
      <c r="BNP457" s="672"/>
      <c r="BNQ457" s="672"/>
      <c r="BNR457" s="672"/>
      <c r="BNS457" s="672"/>
      <c r="BNT457" s="672"/>
      <c r="BNU457" s="672"/>
      <c r="BNV457" s="672"/>
      <c r="BNW457" s="672"/>
      <c r="BNX457" s="672"/>
      <c r="BNY457" s="672"/>
      <c r="BNZ457" s="672"/>
      <c r="BOA457" s="672"/>
      <c r="BOB457" s="672"/>
      <c r="BOC457" s="672"/>
      <c r="BOD457" s="672"/>
      <c r="BOE457" s="672"/>
      <c r="BOF457" s="672"/>
      <c r="BOG457" s="672"/>
      <c r="BOH457" s="672"/>
      <c r="BOI457" s="672"/>
      <c r="BOJ457" s="672"/>
      <c r="BOK457" s="672"/>
      <c r="BOL457" s="672"/>
      <c r="BOM457" s="672"/>
      <c r="BON457" s="672"/>
      <c r="BOO457" s="672"/>
      <c r="BOP457" s="672"/>
      <c r="BOQ457" s="672"/>
      <c r="BOR457" s="672"/>
      <c r="BOS457" s="672"/>
      <c r="BOT457" s="672"/>
      <c r="BOU457" s="672"/>
      <c r="BOV457" s="672"/>
      <c r="BOW457" s="672"/>
      <c r="BOX457" s="672"/>
      <c r="BOY457" s="672"/>
      <c r="BOZ457" s="672"/>
      <c r="BPA457" s="672"/>
      <c r="BPB457" s="672"/>
      <c r="BPC457" s="672"/>
      <c r="BPD457" s="672"/>
      <c r="BPE457" s="672"/>
      <c r="BPF457" s="672"/>
      <c r="BPG457" s="672"/>
      <c r="BPH457" s="672"/>
      <c r="BPI457" s="672"/>
      <c r="BPJ457" s="672"/>
      <c r="BPK457" s="672"/>
      <c r="BPL457" s="672"/>
      <c r="BPM457" s="672"/>
      <c r="BPN457" s="672"/>
      <c r="BPO457" s="672"/>
      <c r="BPP457" s="672"/>
      <c r="BPQ457" s="672"/>
      <c r="BPR457" s="672"/>
      <c r="BPS457" s="672"/>
      <c r="BPT457" s="672"/>
      <c r="BPU457" s="672"/>
      <c r="BPV457" s="672"/>
      <c r="BPW457" s="672"/>
      <c r="BPX457" s="672"/>
      <c r="BPY457" s="672"/>
      <c r="BPZ457" s="672"/>
      <c r="BQA457" s="672"/>
      <c r="BQB457" s="672"/>
      <c r="BQC457" s="672"/>
      <c r="BQD457" s="672"/>
      <c r="BQE457" s="672"/>
      <c r="BQF457" s="672"/>
      <c r="BQG457" s="672"/>
      <c r="BQH457" s="672"/>
      <c r="BQI457" s="672"/>
      <c r="BQJ457" s="672"/>
      <c r="BQK457" s="672"/>
      <c r="BQL457" s="672"/>
      <c r="BQM457" s="672"/>
      <c r="BQN457" s="672"/>
      <c r="BQO457" s="672"/>
      <c r="BQP457" s="672"/>
      <c r="BQQ457" s="672"/>
      <c r="BQR457" s="672"/>
      <c r="BQS457" s="672"/>
      <c r="BQT457" s="672"/>
      <c r="BQU457" s="672"/>
      <c r="BQV457" s="672"/>
      <c r="BQW457" s="672"/>
      <c r="BQX457" s="672"/>
      <c r="BQY457" s="672"/>
      <c r="BQZ457" s="672"/>
      <c r="BRA457" s="672"/>
      <c r="BRB457" s="672"/>
      <c r="BRC457" s="672"/>
      <c r="BRD457" s="672"/>
      <c r="BRE457" s="672"/>
      <c r="BRF457" s="672"/>
      <c r="BRG457" s="672"/>
      <c r="BRH457" s="672"/>
      <c r="BRI457" s="672"/>
      <c r="BRJ457" s="672"/>
      <c r="BRK457" s="672"/>
      <c r="BRL457" s="672"/>
      <c r="BRM457" s="672"/>
      <c r="BRN457" s="672"/>
      <c r="BRO457" s="672"/>
      <c r="BRP457" s="672"/>
      <c r="BRQ457" s="672"/>
      <c r="BRR457" s="672"/>
      <c r="BRS457" s="672"/>
      <c r="BRT457" s="672"/>
      <c r="BRU457" s="672"/>
      <c r="BRV457" s="672"/>
      <c r="BRW457" s="672"/>
      <c r="BRX457" s="672"/>
      <c r="BRY457" s="672"/>
      <c r="BRZ457" s="672"/>
      <c r="BSA457" s="672"/>
      <c r="BSB457" s="672"/>
      <c r="BSC457" s="672"/>
      <c r="BSD457" s="672"/>
      <c r="BSE457" s="672"/>
      <c r="BSF457" s="672"/>
      <c r="BSG457" s="672"/>
      <c r="BSH457" s="672"/>
      <c r="BSI457" s="672"/>
      <c r="BSJ457" s="672"/>
      <c r="BSK457" s="672"/>
      <c r="BSL457" s="672"/>
      <c r="BSM457" s="672"/>
      <c r="BSN457" s="672"/>
      <c r="BSO457" s="672"/>
      <c r="BSP457" s="672"/>
      <c r="BSQ457" s="672"/>
      <c r="BSR457" s="672"/>
      <c r="BSS457" s="672"/>
      <c r="BST457" s="672"/>
      <c r="BSU457" s="672"/>
      <c r="BSV457" s="672"/>
      <c r="BSW457" s="672"/>
      <c r="BSX457" s="672"/>
      <c r="BSY457" s="672"/>
      <c r="BSZ457" s="672"/>
      <c r="BTA457" s="672"/>
      <c r="BTB457" s="672"/>
      <c r="BTC457" s="672"/>
      <c r="BTD457" s="672"/>
      <c r="BTE457" s="672"/>
      <c r="BTF457" s="672"/>
      <c r="BTG457" s="672"/>
      <c r="BTH457" s="672"/>
      <c r="BTI457" s="672"/>
      <c r="BTJ457" s="672"/>
      <c r="BTK457" s="672"/>
      <c r="BTL457" s="672"/>
      <c r="BTM457" s="672"/>
      <c r="BTN457" s="672"/>
      <c r="BTO457" s="672"/>
      <c r="BTP457" s="672"/>
      <c r="BTQ457" s="672"/>
      <c r="BTR457" s="672"/>
      <c r="BTS457" s="672"/>
      <c r="BTT457" s="672"/>
      <c r="BTU457" s="672"/>
      <c r="BTV457" s="672"/>
      <c r="BTW457" s="672"/>
      <c r="BTX457" s="672"/>
      <c r="BTY457" s="672"/>
      <c r="BTZ457" s="672"/>
      <c r="BUA457" s="672"/>
      <c r="BUB457" s="672"/>
      <c r="BUC457" s="672"/>
      <c r="BUD457" s="672"/>
      <c r="BUE457" s="672"/>
      <c r="BUF457" s="672"/>
      <c r="BUG457" s="672"/>
      <c r="BUH457" s="672"/>
      <c r="BUI457" s="672"/>
      <c r="BUJ457" s="672"/>
      <c r="BUK457" s="672"/>
      <c r="BUL457" s="672"/>
      <c r="BUM457" s="672"/>
      <c r="BUN457" s="672"/>
      <c r="BUO457" s="672"/>
      <c r="BUP457" s="672"/>
      <c r="BUQ457" s="672"/>
      <c r="BUR457" s="672"/>
      <c r="BUS457" s="672"/>
      <c r="BUT457" s="672"/>
      <c r="BUU457" s="672"/>
      <c r="BUV457" s="672"/>
      <c r="BUW457" s="672"/>
      <c r="BUX457" s="672"/>
      <c r="BUY457" s="672"/>
      <c r="BUZ457" s="672"/>
      <c r="BVA457" s="672"/>
      <c r="BVB457" s="672"/>
      <c r="BVC457" s="672"/>
      <c r="BVD457" s="672"/>
      <c r="BVE457" s="672"/>
      <c r="BVF457" s="672"/>
      <c r="BVG457" s="672"/>
      <c r="BVH457" s="672"/>
      <c r="BVI457" s="672"/>
      <c r="BVJ457" s="672"/>
      <c r="BVK457" s="672"/>
      <c r="BVL457" s="672"/>
      <c r="BVM457" s="672"/>
      <c r="BVN457" s="672"/>
      <c r="BVO457" s="672"/>
      <c r="BVP457" s="672"/>
      <c r="BVQ457" s="672"/>
      <c r="BVR457" s="672"/>
      <c r="BVS457" s="672"/>
      <c r="BVT457" s="672"/>
      <c r="BVU457" s="672"/>
      <c r="BVV457" s="672"/>
      <c r="BVW457" s="672"/>
      <c r="BVX457" s="672"/>
      <c r="BVY457" s="672"/>
      <c r="BVZ457" s="672"/>
      <c r="BWA457" s="672"/>
      <c r="BWB457" s="672"/>
      <c r="BWC457" s="672"/>
      <c r="BWD457" s="672"/>
      <c r="BWE457" s="672"/>
      <c r="BWF457" s="672"/>
      <c r="BWG457" s="672"/>
      <c r="BWH457" s="672"/>
      <c r="BWI457" s="672"/>
      <c r="BWJ457" s="672"/>
      <c r="BWK457" s="672"/>
      <c r="BWL457" s="672"/>
      <c r="BWM457" s="672"/>
      <c r="BWN457" s="672"/>
      <c r="BWO457" s="672"/>
      <c r="BWP457" s="672"/>
      <c r="BWQ457" s="672"/>
      <c r="BWR457" s="672"/>
      <c r="BWS457" s="672"/>
      <c r="BWT457" s="672"/>
      <c r="BWU457" s="672"/>
      <c r="BWV457" s="672"/>
      <c r="BWW457" s="672"/>
      <c r="BWX457" s="672"/>
      <c r="BWY457" s="672"/>
      <c r="BWZ457" s="672"/>
      <c r="BXA457" s="672"/>
      <c r="BXB457" s="672"/>
      <c r="BXC457" s="672"/>
      <c r="BXD457" s="672"/>
      <c r="BXE457" s="672"/>
      <c r="BXF457" s="672"/>
      <c r="BXG457" s="672"/>
      <c r="BXH457" s="672"/>
      <c r="BXI457" s="672"/>
      <c r="BXJ457" s="672"/>
      <c r="BXK457" s="672"/>
      <c r="BXL457" s="672"/>
      <c r="BXM457" s="672"/>
      <c r="BXN457" s="672"/>
      <c r="BXO457" s="672"/>
      <c r="BXP457" s="672"/>
      <c r="BXQ457" s="672"/>
      <c r="BXR457" s="672"/>
      <c r="BXS457" s="672"/>
      <c r="BXT457" s="672"/>
      <c r="BXU457" s="672"/>
      <c r="BXV457" s="672"/>
      <c r="BXW457" s="672"/>
      <c r="BXX457" s="672"/>
      <c r="BXY457" s="672"/>
      <c r="BXZ457" s="672"/>
      <c r="BYA457" s="672"/>
      <c r="BYB457" s="672"/>
      <c r="BYC457" s="672"/>
      <c r="BYD457" s="672"/>
      <c r="BYE457" s="672"/>
      <c r="BYF457" s="672"/>
      <c r="BYG457" s="672"/>
      <c r="BYH457" s="672"/>
      <c r="BYI457" s="672"/>
      <c r="BYJ457" s="672"/>
      <c r="BYK457" s="672"/>
      <c r="BYL457" s="672"/>
      <c r="BYM457" s="672"/>
      <c r="BYN457" s="672"/>
      <c r="BYO457" s="672"/>
      <c r="BYP457" s="672"/>
      <c r="BYQ457" s="672"/>
      <c r="BYR457" s="672"/>
      <c r="BYS457" s="672"/>
      <c r="BYT457" s="672"/>
      <c r="BYU457" s="672"/>
      <c r="BYV457" s="672"/>
      <c r="BYW457" s="672"/>
      <c r="BYX457" s="672"/>
      <c r="BYY457" s="672"/>
      <c r="BYZ457" s="672"/>
      <c r="BZA457" s="672"/>
      <c r="BZB457" s="672"/>
      <c r="BZC457" s="672"/>
      <c r="BZD457" s="672"/>
      <c r="BZE457" s="672"/>
      <c r="BZF457" s="672"/>
      <c r="BZG457" s="672"/>
      <c r="BZH457" s="672"/>
      <c r="BZI457" s="672"/>
      <c r="BZJ457" s="672"/>
      <c r="BZK457" s="672"/>
      <c r="BZL457" s="672"/>
      <c r="BZM457" s="672"/>
      <c r="BZN457" s="672"/>
      <c r="BZO457" s="672"/>
      <c r="BZP457" s="672"/>
      <c r="BZQ457" s="672"/>
      <c r="BZR457" s="672"/>
      <c r="BZS457" s="672"/>
      <c r="BZT457" s="672"/>
      <c r="BZU457" s="672"/>
      <c r="BZV457" s="672"/>
      <c r="BZW457" s="672"/>
      <c r="BZX457" s="672"/>
      <c r="BZY457" s="672"/>
      <c r="BZZ457" s="672"/>
      <c r="CAA457" s="672"/>
      <c r="CAB457" s="672"/>
      <c r="CAC457" s="672"/>
      <c r="CAD457" s="672"/>
      <c r="CAE457" s="672"/>
      <c r="CAF457" s="672"/>
      <c r="CAG457" s="672"/>
      <c r="CAH457" s="672"/>
      <c r="CAI457" s="672"/>
      <c r="CAJ457" s="672"/>
      <c r="CAK457" s="672"/>
      <c r="CAL457" s="672"/>
      <c r="CAM457" s="672"/>
      <c r="CAN457" s="672"/>
      <c r="CAO457" s="672"/>
      <c r="CAP457" s="672"/>
      <c r="CAQ457" s="672"/>
      <c r="CAR457" s="672"/>
      <c r="CAS457" s="672"/>
      <c r="CAT457" s="672"/>
      <c r="CAU457" s="672"/>
      <c r="CAV457" s="672"/>
      <c r="CAW457" s="672"/>
      <c r="CAX457" s="672"/>
      <c r="CAY457" s="672"/>
      <c r="CAZ457" s="672"/>
      <c r="CBA457" s="672"/>
      <c r="CBB457" s="672"/>
      <c r="CBC457" s="672"/>
      <c r="CBD457" s="672"/>
      <c r="CBE457" s="672"/>
      <c r="CBF457" s="672"/>
      <c r="CBG457" s="672"/>
      <c r="CBH457" s="672"/>
      <c r="CBI457" s="672"/>
      <c r="CBJ457" s="672"/>
      <c r="CBK457" s="672"/>
      <c r="CBL457" s="672"/>
      <c r="CBM457" s="672"/>
      <c r="CBN457" s="672"/>
      <c r="CBO457" s="672"/>
      <c r="CBP457" s="672"/>
      <c r="CBQ457" s="672"/>
      <c r="CBR457" s="672"/>
      <c r="CBS457" s="672"/>
      <c r="CBT457" s="672"/>
      <c r="CBU457" s="672"/>
      <c r="CBV457" s="672"/>
      <c r="CBW457" s="672"/>
      <c r="CBX457" s="672"/>
      <c r="CBY457" s="672"/>
      <c r="CBZ457" s="672"/>
      <c r="CCA457" s="672"/>
      <c r="CCB457" s="672"/>
      <c r="CCC457" s="672"/>
      <c r="CCD457" s="672"/>
      <c r="CCE457" s="672"/>
      <c r="CCF457" s="672"/>
      <c r="CCG457" s="672"/>
      <c r="CCH457" s="672"/>
      <c r="CCI457" s="672"/>
      <c r="CCJ457" s="672"/>
      <c r="CCK457" s="672"/>
      <c r="CCL457" s="672"/>
      <c r="CCM457" s="672"/>
      <c r="CCN457" s="672"/>
      <c r="CCO457" s="672"/>
      <c r="CCP457" s="672"/>
      <c r="CCQ457" s="672"/>
      <c r="CCR457" s="672"/>
      <c r="CCS457" s="672"/>
      <c r="CCT457" s="672"/>
      <c r="CCU457" s="672"/>
      <c r="CCV457" s="672"/>
      <c r="CCW457" s="672"/>
      <c r="CCX457" s="672"/>
      <c r="CCY457" s="672"/>
      <c r="CCZ457" s="672"/>
      <c r="CDA457" s="672"/>
      <c r="CDB457" s="672"/>
      <c r="CDC457" s="672"/>
      <c r="CDD457" s="672"/>
      <c r="CDE457" s="672"/>
      <c r="CDF457" s="672"/>
      <c r="CDG457" s="672"/>
      <c r="CDH457" s="672"/>
      <c r="CDI457" s="672"/>
      <c r="CDJ457" s="672"/>
      <c r="CDK457" s="672"/>
      <c r="CDL457" s="672"/>
      <c r="CDM457" s="672"/>
      <c r="CDN457" s="672"/>
      <c r="CDO457" s="672"/>
      <c r="CDP457" s="672"/>
      <c r="CDQ457" s="672"/>
      <c r="CDR457" s="672"/>
      <c r="CDS457" s="672"/>
      <c r="CDT457" s="672"/>
      <c r="CDU457" s="672"/>
      <c r="CDV457" s="672"/>
      <c r="CDW457" s="672"/>
      <c r="CDX457" s="672"/>
      <c r="CDY457" s="672"/>
      <c r="CDZ457" s="672"/>
      <c r="CEA457" s="672"/>
      <c r="CEB457" s="672"/>
      <c r="CEC457" s="672"/>
      <c r="CED457" s="672"/>
      <c r="CEE457" s="672"/>
      <c r="CEF457" s="672"/>
      <c r="CEG457" s="672"/>
      <c r="CEH457" s="672"/>
      <c r="CEI457" s="672"/>
      <c r="CEJ457" s="672"/>
      <c r="CEK457" s="672"/>
      <c r="CEL457" s="672"/>
      <c r="CEM457" s="672"/>
      <c r="CEN457" s="672"/>
      <c r="CEO457" s="672"/>
      <c r="CEP457" s="672"/>
      <c r="CEQ457" s="672"/>
      <c r="CER457" s="672"/>
      <c r="CES457" s="672"/>
      <c r="CET457" s="672"/>
      <c r="CEU457" s="672"/>
      <c r="CEV457" s="672"/>
      <c r="CEW457" s="672"/>
      <c r="CEX457" s="672"/>
      <c r="CEY457" s="672"/>
      <c r="CEZ457" s="672"/>
      <c r="CFA457" s="672"/>
      <c r="CFB457" s="672"/>
      <c r="CFC457" s="672"/>
      <c r="CFD457" s="672"/>
      <c r="CFE457" s="672"/>
      <c r="CFF457" s="672"/>
      <c r="CFG457" s="672"/>
      <c r="CFH457" s="672"/>
      <c r="CFI457" s="672"/>
      <c r="CFJ457" s="672"/>
      <c r="CFK457" s="672"/>
      <c r="CFL457" s="672"/>
      <c r="CFM457" s="672"/>
      <c r="CFN457" s="672"/>
      <c r="CFO457" s="672"/>
      <c r="CFP457" s="672"/>
      <c r="CFQ457" s="672"/>
      <c r="CFR457" s="672"/>
      <c r="CFS457" s="672"/>
      <c r="CFT457" s="672"/>
      <c r="CFU457" s="672"/>
      <c r="CFV457" s="672"/>
      <c r="CFW457" s="672"/>
      <c r="CFX457" s="672"/>
      <c r="CFY457" s="672"/>
      <c r="CFZ457" s="672"/>
      <c r="CGA457" s="672"/>
      <c r="CGB457" s="672"/>
      <c r="CGC457" s="672"/>
      <c r="CGD457" s="672"/>
      <c r="CGE457" s="672"/>
      <c r="CGF457" s="672"/>
      <c r="CGG457" s="672"/>
      <c r="CGH457" s="672"/>
      <c r="CGI457" s="672"/>
      <c r="CGJ457" s="672"/>
      <c r="CGK457" s="672"/>
      <c r="CGL457" s="672"/>
      <c r="CGM457" s="672"/>
      <c r="CGN457" s="672"/>
      <c r="CGO457" s="672"/>
      <c r="CGP457" s="672"/>
      <c r="CGQ457" s="672"/>
      <c r="CGR457" s="672"/>
      <c r="CGS457" s="672"/>
      <c r="CGT457" s="672"/>
      <c r="CGU457" s="672"/>
      <c r="CGV457" s="672"/>
      <c r="CGW457" s="672"/>
      <c r="CGX457" s="672"/>
      <c r="CGY457" s="672"/>
      <c r="CGZ457" s="672"/>
      <c r="CHA457" s="672"/>
      <c r="CHB457" s="672"/>
      <c r="CHC457" s="672"/>
      <c r="CHD457" s="672"/>
      <c r="CHE457" s="672"/>
      <c r="CHF457" s="672"/>
      <c r="CHG457" s="672"/>
      <c r="CHH457" s="672"/>
      <c r="CHI457" s="672"/>
      <c r="CHJ457" s="672"/>
      <c r="CHK457" s="672"/>
      <c r="CHL457" s="672"/>
      <c r="CHM457" s="672"/>
      <c r="CHN457" s="672"/>
      <c r="CHO457" s="672"/>
      <c r="CHP457" s="672"/>
      <c r="CHQ457" s="672"/>
      <c r="CHR457" s="672"/>
      <c r="CHS457" s="672"/>
      <c r="CHT457" s="672"/>
      <c r="CHU457" s="672"/>
      <c r="CHV457" s="672"/>
      <c r="CHW457" s="672"/>
      <c r="CHX457" s="672"/>
      <c r="CHY457" s="672"/>
      <c r="CHZ457" s="672"/>
      <c r="CIA457" s="672"/>
      <c r="CIB457" s="672"/>
      <c r="CIC457" s="672"/>
      <c r="CID457" s="672"/>
      <c r="CIE457" s="672"/>
      <c r="CIF457" s="672"/>
      <c r="CIG457" s="672"/>
      <c r="CIH457" s="672"/>
      <c r="CII457" s="672"/>
      <c r="CIJ457" s="672"/>
      <c r="CIK457" s="672"/>
      <c r="CIL457" s="672"/>
      <c r="CIM457" s="672"/>
      <c r="CIN457" s="672"/>
      <c r="CIO457" s="672"/>
      <c r="CIP457" s="672"/>
      <c r="CIQ457" s="672"/>
      <c r="CIR457" s="672"/>
      <c r="CIS457" s="672"/>
      <c r="CIT457" s="672"/>
      <c r="CIU457" s="672"/>
      <c r="CIV457" s="672"/>
      <c r="CIW457" s="672"/>
      <c r="CIX457" s="672"/>
      <c r="CIY457" s="672"/>
      <c r="CIZ457" s="672"/>
      <c r="CJA457" s="672"/>
      <c r="CJB457" s="672"/>
      <c r="CJC457" s="672"/>
      <c r="CJD457" s="672"/>
      <c r="CJE457" s="672"/>
      <c r="CJF457" s="672"/>
      <c r="CJG457" s="672"/>
      <c r="CJH457" s="672"/>
      <c r="CJI457" s="672"/>
      <c r="CJJ457" s="672"/>
      <c r="CJK457" s="672"/>
      <c r="CJL457" s="672"/>
      <c r="CJM457" s="672"/>
      <c r="CJN457" s="672"/>
      <c r="CJO457" s="672"/>
      <c r="CJP457" s="672"/>
      <c r="CJQ457" s="672"/>
      <c r="CJR457" s="672"/>
      <c r="CJS457" s="672"/>
      <c r="CJT457" s="672"/>
      <c r="CJU457" s="672"/>
      <c r="CJV457" s="672"/>
      <c r="CJW457" s="672"/>
      <c r="CJX457" s="672"/>
      <c r="CJY457" s="672"/>
      <c r="CJZ457" s="672"/>
      <c r="CKA457" s="672"/>
      <c r="CKB457" s="672"/>
      <c r="CKC457" s="672"/>
      <c r="CKD457" s="672"/>
      <c r="CKE457" s="672"/>
      <c r="CKF457" s="672"/>
      <c r="CKG457" s="672"/>
      <c r="CKH457" s="672"/>
      <c r="CKI457" s="672"/>
      <c r="CKJ457" s="672"/>
      <c r="CKK457" s="672"/>
      <c r="CKL457" s="672"/>
      <c r="CKM457" s="672"/>
      <c r="CKN457" s="672"/>
      <c r="CKO457" s="672"/>
      <c r="CKP457" s="672"/>
      <c r="CKQ457" s="672"/>
      <c r="CKR457" s="672"/>
      <c r="CKS457" s="672"/>
      <c r="CKT457" s="672"/>
      <c r="CKU457" s="672"/>
      <c r="CKV457" s="672"/>
      <c r="CKW457" s="672"/>
      <c r="CKX457" s="672"/>
      <c r="CKY457" s="672"/>
      <c r="CKZ457" s="672"/>
      <c r="CLA457" s="672"/>
      <c r="CLB457" s="672"/>
      <c r="CLC457" s="672"/>
      <c r="CLD457" s="672"/>
      <c r="CLE457" s="672"/>
      <c r="CLF457" s="672"/>
      <c r="CLG457" s="672"/>
      <c r="CLH457" s="672"/>
      <c r="CLI457" s="672"/>
      <c r="CLJ457" s="672"/>
      <c r="CLK457" s="672"/>
      <c r="CLL457" s="672"/>
      <c r="CLM457" s="672"/>
      <c r="CLN457" s="672"/>
      <c r="CLO457" s="672"/>
      <c r="CLP457" s="672"/>
      <c r="CLQ457" s="672"/>
      <c r="CLR457" s="672"/>
      <c r="CLS457" s="672"/>
      <c r="CLT457" s="672"/>
      <c r="CLU457" s="672"/>
      <c r="CLV457" s="672"/>
      <c r="CLW457" s="672"/>
      <c r="CLX457" s="672"/>
      <c r="CLY457" s="672"/>
      <c r="CLZ457" s="672"/>
      <c r="CMA457" s="672"/>
      <c r="CMB457" s="672"/>
      <c r="CMC457" s="672"/>
      <c r="CMD457" s="672"/>
      <c r="CME457" s="672"/>
      <c r="CMF457" s="672"/>
      <c r="CMG457" s="672"/>
      <c r="CMH457" s="672"/>
      <c r="CMI457" s="672"/>
      <c r="CMJ457" s="672"/>
      <c r="CMK457" s="672"/>
      <c r="CML457" s="672"/>
      <c r="CMM457" s="672"/>
      <c r="CMN457" s="672"/>
      <c r="CMO457" s="672"/>
      <c r="CMP457" s="672"/>
      <c r="CMQ457" s="672"/>
      <c r="CMR457" s="672"/>
      <c r="CMS457" s="672"/>
      <c r="CMT457" s="672"/>
      <c r="CMU457" s="672"/>
      <c r="CMV457" s="672"/>
      <c r="CMW457" s="672"/>
      <c r="CMX457" s="672"/>
      <c r="CMY457" s="672"/>
      <c r="CMZ457" s="672"/>
      <c r="CNA457" s="672"/>
      <c r="CNB457" s="672"/>
      <c r="CNC457" s="672"/>
      <c r="CND457" s="672"/>
      <c r="CNE457" s="672"/>
      <c r="CNF457" s="672"/>
      <c r="CNG457" s="672"/>
      <c r="CNH457" s="672"/>
      <c r="CNI457" s="672"/>
      <c r="CNJ457" s="672"/>
      <c r="CNK457" s="672"/>
      <c r="CNL457" s="672"/>
      <c r="CNM457" s="672"/>
      <c r="CNN457" s="672"/>
      <c r="CNO457" s="672"/>
      <c r="CNP457" s="672"/>
      <c r="CNQ457" s="672"/>
      <c r="CNR457" s="672"/>
      <c r="CNS457" s="672"/>
      <c r="CNT457" s="672"/>
      <c r="CNU457" s="672"/>
      <c r="CNV457" s="672"/>
      <c r="CNW457" s="672"/>
      <c r="CNX457" s="672"/>
    </row>
    <row r="458" spans="1:2416" s="677" customFormat="1" ht="42" customHeight="1" outlineLevel="1" thickTop="1" thickBot="1" x14ac:dyDescent="0.3">
      <c r="A458" s="386"/>
      <c r="B458" s="678" t="s">
        <v>1129</v>
      </c>
      <c r="C458" s="622" t="s">
        <v>1184</v>
      </c>
      <c r="D458" s="925" t="s">
        <v>964</v>
      </c>
      <c r="E458" s="925"/>
      <c r="F458" s="925"/>
      <c r="G458" s="925"/>
      <c r="H458" s="925"/>
      <c r="I458" s="925"/>
      <c r="J458" s="926"/>
      <c r="K458" s="925"/>
      <c r="L458" s="925"/>
      <c r="M458" s="925"/>
      <c r="N458" s="1013"/>
      <c r="O458" s="1014"/>
      <c r="P458" s="1014"/>
      <c r="Q458" s="1014"/>
      <c r="R458" s="1014"/>
      <c r="S458" s="1014"/>
      <c r="T458" s="1014"/>
      <c r="U458" s="1014"/>
      <c r="V458" s="1015"/>
      <c r="W458" s="676"/>
      <c r="X458" s="386"/>
      <c r="Y458" s="386"/>
      <c r="Z458" s="386"/>
      <c r="AA458" s="386"/>
      <c r="AB458" s="386"/>
      <c r="AC458" s="386"/>
      <c r="AD458" s="386"/>
      <c r="AE458" s="386"/>
      <c r="AF458" s="386"/>
      <c r="AG458" s="386"/>
      <c r="AH458" s="386"/>
      <c r="AI458" s="386"/>
      <c r="AJ458" s="386"/>
      <c r="AK458" s="386"/>
      <c r="AL458" s="386"/>
      <c r="AM458" s="386"/>
      <c r="AN458" s="386"/>
      <c r="AO458" s="386"/>
      <c r="AP458" s="386"/>
      <c r="AQ458" s="386"/>
      <c r="AR458" s="386"/>
    </row>
    <row r="459" spans="1:2416" s="677" customFormat="1" ht="46.5" customHeight="1" outlineLevel="1" thickTop="1" thickBot="1" x14ac:dyDescent="0.3">
      <c r="A459" s="386"/>
      <c r="B459" s="678" t="s">
        <v>974</v>
      </c>
      <c r="C459" s="622" t="s">
        <v>1566</v>
      </c>
      <c r="D459" s="951" t="s">
        <v>1119</v>
      </c>
      <c r="E459" s="952"/>
      <c r="F459" s="952"/>
      <c r="G459" s="953"/>
      <c r="H459" s="953"/>
      <c r="I459" s="952"/>
      <c r="J459" s="646" t="s">
        <v>1263</v>
      </c>
      <c r="K459" s="936" t="s">
        <v>1008</v>
      </c>
      <c r="L459" s="937"/>
      <c r="M459" s="627" t="s">
        <v>1120</v>
      </c>
      <c r="N459" s="649" t="s">
        <v>128</v>
      </c>
      <c r="O459" s="650">
        <v>25</v>
      </c>
      <c r="P459" s="650">
        <v>25</v>
      </c>
      <c r="Q459" s="650">
        <v>25</v>
      </c>
      <c r="R459" s="650">
        <v>25</v>
      </c>
      <c r="S459" s="650">
        <v>100</v>
      </c>
      <c r="T459" s="651" t="s">
        <v>1101</v>
      </c>
      <c r="U459" s="660"/>
      <c r="V459" s="661"/>
      <c r="W459" s="676"/>
      <c r="X459" s="386"/>
      <c r="Y459" s="386"/>
      <c r="Z459" s="386"/>
      <c r="AA459" s="386"/>
      <c r="AB459" s="386"/>
      <c r="AC459" s="386"/>
      <c r="AD459" s="386"/>
      <c r="AE459" s="386"/>
      <c r="AF459" s="386"/>
      <c r="AG459" s="386"/>
      <c r="AH459" s="386"/>
      <c r="AI459" s="386"/>
      <c r="AJ459" s="386"/>
      <c r="AK459" s="386"/>
      <c r="AL459" s="386"/>
      <c r="AM459" s="386"/>
      <c r="AN459" s="386"/>
      <c r="AO459" s="386"/>
      <c r="AP459" s="386"/>
      <c r="AQ459" s="386"/>
      <c r="AR459" s="386"/>
    </row>
    <row r="460" spans="1:2416" s="681" customFormat="1" ht="45.75" customHeight="1" outlineLevel="2" thickTop="1" thickBot="1" x14ac:dyDescent="0.3">
      <c r="A460" s="386"/>
      <c r="B460" s="923" t="s">
        <v>1186</v>
      </c>
      <c r="C460" s="858" t="s">
        <v>1082</v>
      </c>
      <c r="D460" s="956" t="s">
        <v>1574</v>
      </c>
      <c r="E460" s="957"/>
      <c r="F460" s="940" t="s">
        <v>1007</v>
      </c>
      <c r="G460" s="894" t="s">
        <v>1555</v>
      </c>
      <c r="H460" s="895"/>
      <c r="I460" s="1016" t="s">
        <v>1859</v>
      </c>
      <c r="J460" s="1017"/>
      <c r="K460" s="1017"/>
      <c r="L460" s="1018"/>
      <c r="M460" s="960" t="s">
        <v>1027</v>
      </c>
      <c r="N460" s="652" t="s">
        <v>128</v>
      </c>
      <c r="O460" s="653">
        <v>0</v>
      </c>
      <c r="P460" s="653">
        <v>100</v>
      </c>
      <c r="Q460" s="653">
        <v>0</v>
      </c>
      <c r="R460" s="653">
        <v>0</v>
      </c>
      <c r="S460" s="712">
        <v>100</v>
      </c>
      <c r="T460" s="752" t="s">
        <v>1101</v>
      </c>
      <c r="U460" s="701"/>
      <c r="V460" s="708"/>
      <c r="W460" s="684"/>
      <c r="X460" s="386"/>
      <c r="Y460" s="386"/>
      <c r="Z460" s="386"/>
      <c r="AA460" s="386"/>
      <c r="AB460" s="386"/>
      <c r="AC460" s="386"/>
      <c r="AD460" s="386"/>
      <c r="AE460" s="386"/>
      <c r="AF460" s="386"/>
      <c r="AG460" s="386"/>
      <c r="AH460" s="386"/>
      <c r="AI460" s="386"/>
      <c r="AJ460" s="386"/>
      <c r="AK460" s="386"/>
      <c r="AL460" s="386"/>
      <c r="AM460" s="685"/>
      <c r="AO460" s="682"/>
      <c r="AP460" s="682"/>
      <c r="AQ460" s="682"/>
      <c r="AR460" s="682"/>
      <c r="AS460" s="682"/>
    </row>
    <row r="461" spans="1:2416" s="681" customFormat="1" ht="45.75" customHeight="1" outlineLevel="2" thickTop="1" thickBot="1" x14ac:dyDescent="0.3">
      <c r="A461" s="386"/>
      <c r="B461" s="954"/>
      <c r="C461" s="955"/>
      <c r="D461" s="958"/>
      <c r="E461" s="959"/>
      <c r="F461" s="917"/>
      <c r="G461" s="894" t="s">
        <v>1556</v>
      </c>
      <c r="H461" s="895"/>
      <c r="I461" s="1016" t="s">
        <v>1858</v>
      </c>
      <c r="J461" s="1017"/>
      <c r="K461" s="1017"/>
      <c r="L461" s="1018"/>
      <c r="M461" s="961"/>
      <c r="N461" s="652" t="s">
        <v>128</v>
      </c>
      <c r="O461" s="653">
        <v>0</v>
      </c>
      <c r="P461" s="653">
        <v>0</v>
      </c>
      <c r="Q461" s="653">
        <v>100</v>
      </c>
      <c r="R461" s="653">
        <v>0</v>
      </c>
      <c r="S461" s="712">
        <v>100</v>
      </c>
      <c r="T461" s="752" t="s">
        <v>1101</v>
      </c>
      <c r="U461" s="701"/>
      <c r="V461" s="708"/>
      <c r="W461" s="684"/>
      <c r="X461" s="386"/>
      <c r="Y461" s="386"/>
      <c r="Z461" s="386"/>
      <c r="AA461" s="386"/>
      <c r="AB461" s="386"/>
      <c r="AC461" s="386"/>
      <c r="AD461" s="386"/>
      <c r="AE461" s="386"/>
      <c r="AF461" s="386"/>
      <c r="AG461" s="386"/>
      <c r="AH461" s="386"/>
      <c r="AI461" s="386"/>
      <c r="AJ461" s="386"/>
      <c r="AK461" s="386"/>
      <c r="AL461" s="386"/>
      <c r="AM461" s="685"/>
      <c r="AO461" s="682"/>
      <c r="AP461" s="682"/>
      <c r="AQ461" s="682"/>
      <c r="AR461" s="682"/>
      <c r="AS461" s="682"/>
    </row>
    <row r="462" spans="1:2416" s="681" customFormat="1" ht="45.75" customHeight="1" outlineLevel="2" thickTop="1" thickBot="1" x14ac:dyDescent="0.3">
      <c r="A462" s="386"/>
      <c r="B462" s="954"/>
      <c r="C462" s="955"/>
      <c r="D462" s="958"/>
      <c r="E462" s="959"/>
      <c r="F462" s="917"/>
      <c r="G462" s="894" t="s">
        <v>1897</v>
      </c>
      <c r="H462" s="895"/>
      <c r="I462" s="1016" t="s">
        <v>1860</v>
      </c>
      <c r="J462" s="1017"/>
      <c r="K462" s="1017"/>
      <c r="L462" s="1018"/>
      <c r="M462" s="961"/>
      <c r="N462" s="652" t="s">
        <v>128</v>
      </c>
      <c r="O462" s="653">
        <v>0</v>
      </c>
      <c r="P462" s="653">
        <v>0</v>
      </c>
      <c r="Q462" s="653">
        <v>50</v>
      </c>
      <c r="R462" s="653">
        <v>50</v>
      </c>
      <c r="S462" s="712">
        <v>100</v>
      </c>
      <c r="T462" s="752" t="s">
        <v>1101</v>
      </c>
      <c r="U462" s="701"/>
      <c r="V462" s="708"/>
      <c r="W462" s="684"/>
      <c r="X462" s="386"/>
      <c r="Y462" s="386"/>
      <c r="Z462" s="386"/>
      <c r="AA462" s="386"/>
      <c r="AB462" s="386"/>
      <c r="AC462" s="386"/>
      <c r="AD462" s="386"/>
      <c r="AE462" s="386"/>
      <c r="AF462" s="386"/>
      <c r="AG462" s="386"/>
      <c r="AH462" s="386"/>
      <c r="AI462" s="386"/>
      <c r="AJ462" s="386"/>
      <c r="AK462" s="386"/>
      <c r="AL462" s="386"/>
      <c r="AM462" s="685"/>
      <c r="AO462" s="682"/>
      <c r="AP462" s="682"/>
      <c r="AQ462" s="682"/>
      <c r="AR462" s="682"/>
      <c r="AS462" s="682"/>
    </row>
    <row r="463" spans="1:2416" s="681" customFormat="1" ht="45.75" customHeight="1" outlineLevel="2" thickTop="1" thickBot="1" x14ac:dyDescent="0.3">
      <c r="A463" s="386"/>
      <c r="B463" s="954"/>
      <c r="C463" s="955"/>
      <c r="D463" s="958"/>
      <c r="E463" s="959"/>
      <c r="F463" s="917"/>
      <c r="G463" s="894" t="s">
        <v>1898</v>
      </c>
      <c r="H463" s="895"/>
      <c r="I463" s="1016" t="s">
        <v>1861</v>
      </c>
      <c r="J463" s="1017"/>
      <c r="K463" s="1017"/>
      <c r="L463" s="1018"/>
      <c r="M463" s="961"/>
      <c r="N463" s="652" t="s">
        <v>128</v>
      </c>
      <c r="O463" s="653">
        <v>0</v>
      </c>
      <c r="P463" s="653">
        <v>0</v>
      </c>
      <c r="Q463" s="653">
        <v>0</v>
      </c>
      <c r="R463" s="653">
        <v>10</v>
      </c>
      <c r="S463" s="712">
        <v>10</v>
      </c>
      <c r="T463" s="752" t="s">
        <v>1101</v>
      </c>
      <c r="U463" s="701"/>
      <c r="V463" s="708"/>
      <c r="W463" s="684"/>
      <c r="X463" s="386"/>
      <c r="Y463" s="386"/>
      <c r="Z463" s="386"/>
      <c r="AA463" s="386"/>
      <c r="AB463" s="386"/>
      <c r="AC463" s="386"/>
      <c r="AD463" s="386"/>
      <c r="AE463" s="386"/>
      <c r="AF463" s="386"/>
      <c r="AG463" s="386"/>
      <c r="AH463" s="386"/>
      <c r="AI463" s="386"/>
      <c r="AJ463" s="386"/>
      <c r="AK463" s="386"/>
      <c r="AL463" s="386"/>
      <c r="AM463" s="685"/>
      <c r="AO463" s="682"/>
      <c r="AP463" s="682"/>
      <c r="AQ463" s="682"/>
      <c r="AR463" s="682"/>
      <c r="AS463" s="682"/>
    </row>
    <row r="464" spans="1:2416" s="681" customFormat="1" ht="42" customHeight="1" outlineLevel="2" thickTop="1" thickBot="1" x14ac:dyDescent="0.3">
      <c r="A464" s="386"/>
      <c r="B464" s="954"/>
      <c r="C464" s="955"/>
      <c r="D464" s="958"/>
      <c r="E464" s="959"/>
      <c r="F464" s="917"/>
      <c r="G464" s="864" t="s">
        <v>1899</v>
      </c>
      <c r="H464" s="865"/>
      <c r="I464" s="1016" t="s">
        <v>1862</v>
      </c>
      <c r="J464" s="1017"/>
      <c r="K464" s="1017"/>
      <c r="L464" s="1018"/>
      <c r="M464" s="961"/>
      <c r="N464" s="652" t="s">
        <v>128</v>
      </c>
      <c r="O464" s="653">
        <v>0</v>
      </c>
      <c r="P464" s="653">
        <v>0</v>
      </c>
      <c r="Q464" s="653">
        <v>50</v>
      </c>
      <c r="R464" s="653">
        <v>50</v>
      </c>
      <c r="S464" s="712">
        <v>100</v>
      </c>
      <c r="T464" s="752" t="s">
        <v>1101</v>
      </c>
      <c r="U464" s="701"/>
      <c r="V464" s="708"/>
      <c r="W464" s="684"/>
      <c r="X464" s="386"/>
      <c r="Y464" s="386"/>
      <c r="Z464" s="386"/>
      <c r="AA464" s="386"/>
      <c r="AB464" s="386"/>
      <c r="AC464" s="386"/>
      <c r="AD464" s="386"/>
      <c r="AE464" s="386"/>
      <c r="AF464" s="386"/>
      <c r="AG464" s="386"/>
      <c r="AH464" s="386"/>
      <c r="AI464" s="386"/>
      <c r="AJ464" s="386"/>
      <c r="AK464" s="386"/>
      <c r="AL464" s="386"/>
      <c r="AM464" s="685"/>
      <c r="AO464" s="682"/>
      <c r="AP464" s="682"/>
      <c r="AQ464" s="682"/>
      <c r="AR464" s="682"/>
      <c r="AS464" s="682"/>
    </row>
    <row r="465" spans="1:45" s="681" customFormat="1" ht="42" customHeight="1" outlineLevel="2" thickTop="1" thickBot="1" x14ac:dyDescent="0.3">
      <c r="A465" s="386"/>
      <c r="B465" s="924"/>
      <c r="C465" s="859"/>
      <c r="D465" s="958"/>
      <c r="E465" s="959"/>
      <c r="F465" s="917"/>
      <c r="G465" s="911" t="s">
        <v>1900</v>
      </c>
      <c r="H465" s="912"/>
      <c r="I465" s="1019" t="s">
        <v>1863</v>
      </c>
      <c r="J465" s="1020"/>
      <c r="K465" s="1020"/>
      <c r="L465" s="1021"/>
      <c r="M465" s="961"/>
      <c r="N465" s="652" t="s">
        <v>128</v>
      </c>
      <c r="O465" s="653">
        <v>10</v>
      </c>
      <c r="P465" s="653">
        <v>25</v>
      </c>
      <c r="Q465" s="653">
        <v>30</v>
      </c>
      <c r="R465" s="653">
        <v>35</v>
      </c>
      <c r="S465" s="712">
        <v>100</v>
      </c>
      <c r="T465" s="752" t="s">
        <v>1101</v>
      </c>
      <c r="U465" s="701"/>
      <c r="V465" s="708"/>
      <c r="W465" s="684"/>
      <c r="X465" s="386"/>
      <c r="Y465" s="386"/>
      <c r="Z465" s="386"/>
      <c r="AA465" s="386"/>
      <c r="AB465" s="386"/>
      <c r="AC465" s="386"/>
      <c r="AD465" s="386"/>
      <c r="AE465" s="386"/>
      <c r="AF465" s="386"/>
      <c r="AG465" s="386"/>
      <c r="AH465" s="386"/>
      <c r="AI465" s="386"/>
      <c r="AJ465" s="386"/>
      <c r="AK465" s="386"/>
      <c r="AL465" s="386"/>
      <c r="AM465" s="685"/>
      <c r="AO465" s="682"/>
      <c r="AP465" s="682"/>
      <c r="AQ465" s="682"/>
      <c r="AR465" s="682"/>
      <c r="AS465" s="682"/>
    </row>
    <row r="466" spans="1:45" s="681" customFormat="1" ht="35.25" customHeight="1" outlineLevel="3" thickTop="1" thickBot="1" x14ac:dyDescent="0.3">
      <c r="A466" s="386"/>
      <c r="B466" s="460" t="s">
        <v>990</v>
      </c>
      <c r="C466" s="737" t="s">
        <v>1557</v>
      </c>
      <c r="D466" s="1048" t="s">
        <v>1461</v>
      </c>
      <c r="E466" s="1049"/>
      <c r="F466" s="1049"/>
      <c r="G466" s="1049"/>
      <c r="H466" s="1049"/>
      <c r="I466" s="1049"/>
      <c r="J466" s="1049"/>
      <c r="K466" s="1049"/>
      <c r="L466" s="1050"/>
      <c r="M466" s="602" t="s">
        <v>1027</v>
      </c>
      <c r="N466" s="654" t="s">
        <v>128</v>
      </c>
      <c r="O466" s="655">
        <v>20</v>
      </c>
      <c r="P466" s="655">
        <v>20</v>
      </c>
      <c r="Q466" s="655">
        <v>30</v>
      </c>
      <c r="R466" s="655">
        <v>30</v>
      </c>
      <c r="S466" s="656">
        <v>100</v>
      </c>
      <c r="T466" s="657" t="s">
        <v>1101</v>
      </c>
      <c r="U466" s="662"/>
      <c r="V466" s="663"/>
      <c r="W466" s="686"/>
      <c r="X466" s="386"/>
      <c r="Y466" s="386"/>
      <c r="Z466" s="386"/>
      <c r="AA466" s="386"/>
      <c r="AB466" s="386"/>
      <c r="AC466" s="386"/>
      <c r="AD466" s="386"/>
      <c r="AE466" s="386"/>
      <c r="AF466" s="386"/>
      <c r="AG466" s="386"/>
      <c r="AH466" s="386"/>
      <c r="AI466" s="386"/>
      <c r="AJ466" s="682"/>
      <c r="AK466" s="682"/>
      <c r="AL466" s="682"/>
      <c r="AM466" s="683"/>
      <c r="AO466" s="687"/>
      <c r="AP466" s="688"/>
      <c r="AQ466" s="688"/>
      <c r="AR466" s="688"/>
      <c r="AS466" s="688"/>
    </row>
    <row r="467" spans="1:45" s="681" customFormat="1" ht="35.25" customHeight="1" outlineLevel="3" thickTop="1" thickBot="1" x14ac:dyDescent="0.3">
      <c r="A467" s="386"/>
      <c r="B467" s="460" t="s">
        <v>990</v>
      </c>
      <c r="C467" s="637" t="s">
        <v>1558</v>
      </c>
      <c r="D467" s="875" t="s">
        <v>1462</v>
      </c>
      <c r="E467" s="876"/>
      <c r="F467" s="876"/>
      <c r="G467" s="876"/>
      <c r="H467" s="876"/>
      <c r="I467" s="876"/>
      <c r="J467" s="876"/>
      <c r="K467" s="876"/>
      <c r="L467" s="877"/>
      <c r="M467" s="602" t="s">
        <v>1027</v>
      </c>
      <c r="N467" s="654" t="s">
        <v>128</v>
      </c>
      <c r="O467" s="655">
        <v>25</v>
      </c>
      <c r="P467" s="655">
        <v>25</v>
      </c>
      <c r="Q467" s="655">
        <v>25</v>
      </c>
      <c r="R467" s="655">
        <v>25</v>
      </c>
      <c r="S467" s="656">
        <v>100</v>
      </c>
      <c r="T467" s="657" t="s">
        <v>1101</v>
      </c>
      <c r="U467" s="662"/>
      <c r="V467" s="663"/>
      <c r="W467" s="686"/>
      <c r="X467" s="386"/>
      <c r="Y467" s="386"/>
      <c r="Z467" s="386"/>
      <c r="AA467" s="386"/>
      <c r="AB467" s="386"/>
      <c r="AC467" s="386"/>
      <c r="AD467" s="386"/>
      <c r="AE467" s="386"/>
      <c r="AF467" s="386"/>
      <c r="AG467" s="386"/>
      <c r="AH467" s="386"/>
      <c r="AI467" s="386"/>
      <c r="AJ467" s="682"/>
      <c r="AK467" s="682"/>
      <c r="AL467" s="682"/>
      <c r="AM467" s="683"/>
      <c r="AO467" s="687"/>
      <c r="AP467" s="688"/>
      <c r="AQ467" s="688"/>
      <c r="AR467" s="688"/>
      <c r="AS467" s="688"/>
    </row>
    <row r="468" spans="1:45" s="681" customFormat="1" ht="35.25" customHeight="1" outlineLevel="3" thickTop="1" thickBot="1" x14ac:dyDescent="0.3">
      <c r="A468" s="386"/>
      <c r="B468" s="460" t="s">
        <v>990</v>
      </c>
      <c r="C468" s="637" t="s">
        <v>1559</v>
      </c>
      <c r="D468" s="875" t="s">
        <v>1463</v>
      </c>
      <c r="E468" s="876"/>
      <c r="F468" s="876"/>
      <c r="G468" s="876"/>
      <c r="H468" s="876"/>
      <c r="I468" s="876"/>
      <c r="J468" s="876"/>
      <c r="K468" s="876"/>
      <c r="L468" s="877"/>
      <c r="M468" s="602" t="s">
        <v>1027</v>
      </c>
      <c r="N468" s="654" t="s">
        <v>128</v>
      </c>
      <c r="O468" s="655">
        <v>25</v>
      </c>
      <c r="P468" s="655">
        <v>25</v>
      </c>
      <c r="Q468" s="655">
        <v>25</v>
      </c>
      <c r="R468" s="655">
        <v>25</v>
      </c>
      <c r="S468" s="656">
        <v>100</v>
      </c>
      <c r="T468" s="657" t="s">
        <v>1101</v>
      </c>
      <c r="U468" s="662"/>
      <c r="V468" s="663"/>
      <c r="W468" s="686"/>
      <c r="X468" s="386"/>
      <c r="Y468" s="386"/>
      <c r="Z468" s="386"/>
      <c r="AA468" s="386"/>
      <c r="AB468" s="386"/>
      <c r="AC468" s="386"/>
      <c r="AD468" s="386"/>
      <c r="AE468" s="386"/>
      <c r="AF468" s="386"/>
      <c r="AG468" s="386"/>
      <c r="AH468" s="386"/>
      <c r="AI468" s="386"/>
      <c r="AJ468" s="682"/>
      <c r="AK468" s="682"/>
      <c r="AL468" s="682"/>
      <c r="AM468" s="683"/>
      <c r="AO468" s="687"/>
      <c r="AP468" s="688"/>
      <c r="AQ468" s="688"/>
      <c r="AR468" s="688"/>
      <c r="AS468" s="688"/>
    </row>
    <row r="469" spans="1:45" s="681" customFormat="1" ht="35.25" customHeight="1" outlineLevel="3" thickTop="1" thickBot="1" x14ac:dyDescent="0.3">
      <c r="A469" s="386"/>
      <c r="B469" s="460" t="s">
        <v>990</v>
      </c>
      <c r="C469" s="637" t="s">
        <v>1560</v>
      </c>
      <c r="D469" s="875" t="s">
        <v>1507</v>
      </c>
      <c r="E469" s="876"/>
      <c r="F469" s="876"/>
      <c r="G469" s="876"/>
      <c r="H469" s="876"/>
      <c r="I469" s="876"/>
      <c r="J469" s="876"/>
      <c r="K469" s="876"/>
      <c r="L469" s="877"/>
      <c r="M469" s="602" t="s">
        <v>1027</v>
      </c>
      <c r="N469" s="654" t="s">
        <v>128</v>
      </c>
      <c r="O469" s="655">
        <v>100</v>
      </c>
      <c r="P469" s="655">
        <v>100</v>
      </c>
      <c r="Q469" s="655">
        <v>100</v>
      </c>
      <c r="R469" s="655">
        <v>100</v>
      </c>
      <c r="S469" s="656">
        <v>100</v>
      </c>
      <c r="T469" s="657" t="s">
        <v>1101</v>
      </c>
      <c r="U469" s="662"/>
      <c r="V469" s="663"/>
      <c r="W469" s="686"/>
      <c r="X469" s="386"/>
      <c r="Y469" s="386"/>
      <c r="Z469" s="386"/>
      <c r="AA469" s="386"/>
      <c r="AB469" s="386"/>
      <c r="AC469" s="386"/>
      <c r="AD469" s="386"/>
      <c r="AE469" s="386"/>
      <c r="AF469" s="386"/>
      <c r="AG469" s="386"/>
      <c r="AH469" s="386"/>
      <c r="AI469" s="386"/>
      <c r="AJ469" s="682"/>
      <c r="AK469" s="682"/>
      <c r="AL469" s="682"/>
      <c r="AM469" s="683"/>
      <c r="AO469" s="687"/>
      <c r="AP469" s="688"/>
      <c r="AQ469" s="688"/>
      <c r="AR469" s="688"/>
      <c r="AS469" s="688"/>
    </row>
    <row r="470" spans="1:45" s="681" customFormat="1" ht="35.25" customHeight="1" outlineLevel="3" thickTop="1" thickBot="1" x14ac:dyDescent="0.3">
      <c r="A470" s="386"/>
      <c r="B470" s="460" t="s">
        <v>990</v>
      </c>
      <c r="C470" s="637" t="s">
        <v>1561</v>
      </c>
      <c r="D470" s="875" t="s">
        <v>1464</v>
      </c>
      <c r="E470" s="876"/>
      <c r="F470" s="876"/>
      <c r="G470" s="876"/>
      <c r="H470" s="876"/>
      <c r="I470" s="876"/>
      <c r="J470" s="876"/>
      <c r="K470" s="876"/>
      <c r="L470" s="877"/>
      <c r="M470" s="602" t="s">
        <v>1027</v>
      </c>
      <c r="N470" s="654" t="s">
        <v>128</v>
      </c>
      <c r="O470" s="655">
        <v>100</v>
      </c>
      <c r="P470" s="655">
        <v>100</v>
      </c>
      <c r="Q470" s="655">
        <v>100</v>
      </c>
      <c r="R470" s="655">
        <v>100</v>
      </c>
      <c r="S470" s="656">
        <v>100</v>
      </c>
      <c r="T470" s="657" t="s">
        <v>1101</v>
      </c>
      <c r="U470" s="662"/>
      <c r="V470" s="663"/>
      <c r="W470" s="686"/>
      <c r="X470" s="386"/>
      <c r="Y470" s="386"/>
      <c r="Z470" s="386"/>
      <c r="AA470" s="386"/>
      <c r="AB470" s="386"/>
      <c r="AC470" s="386"/>
      <c r="AD470" s="386"/>
      <c r="AE470" s="386"/>
      <c r="AF470" s="386"/>
      <c r="AG470" s="386"/>
      <c r="AH470" s="386"/>
      <c r="AI470" s="386"/>
      <c r="AJ470" s="682"/>
      <c r="AK470" s="682"/>
      <c r="AL470" s="682"/>
      <c r="AM470" s="683"/>
      <c r="AO470" s="687"/>
      <c r="AP470" s="688"/>
      <c r="AQ470" s="688"/>
      <c r="AR470" s="688"/>
      <c r="AS470" s="688"/>
    </row>
    <row r="471" spans="1:45" s="681" customFormat="1" ht="38.25" customHeight="1" outlineLevel="3" thickTop="1" thickBot="1" x14ac:dyDescent="0.3">
      <c r="A471" s="386"/>
      <c r="B471" s="460" t="s">
        <v>990</v>
      </c>
      <c r="C471" s="637" t="s">
        <v>1562</v>
      </c>
      <c r="D471" s="875" t="s">
        <v>1465</v>
      </c>
      <c r="E471" s="876"/>
      <c r="F471" s="876"/>
      <c r="G471" s="876"/>
      <c r="H471" s="876"/>
      <c r="I471" s="876"/>
      <c r="J471" s="876"/>
      <c r="K471" s="876"/>
      <c r="L471" s="877"/>
      <c r="M471" s="602" t="s">
        <v>1027</v>
      </c>
      <c r="N471" s="654" t="s">
        <v>128</v>
      </c>
      <c r="O471" s="655">
        <v>10</v>
      </c>
      <c r="P471" s="655">
        <v>25</v>
      </c>
      <c r="Q471" s="655">
        <v>30</v>
      </c>
      <c r="R471" s="655">
        <v>35</v>
      </c>
      <c r="S471" s="656">
        <v>100</v>
      </c>
      <c r="T471" s="657" t="s">
        <v>1101</v>
      </c>
      <c r="U471" s="662"/>
      <c r="V471" s="663"/>
      <c r="W471" s="686"/>
      <c r="X471" s="386"/>
      <c r="Y471" s="386"/>
      <c r="Z471" s="386"/>
      <c r="AA471" s="386"/>
      <c r="AB471" s="386"/>
      <c r="AC471" s="386"/>
      <c r="AD471" s="386"/>
      <c r="AE471" s="386"/>
      <c r="AF471" s="386"/>
      <c r="AG471" s="386"/>
      <c r="AH471" s="386"/>
      <c r="AI471" s="386"/>
      <c r="AJ471" s="682"/>
      <c r="AK471" s="682"/>
      <c r="AL471" s="682"/>
      <c r="AM471" s="683"/>
      <c r="AO471" s="687"/>
      <c r="AP471" s="688"/>
      <c r="AQ471" s="688"/>
      <c r="AR471" s="688"/>
      <c r="AS471" s="688"/>
    </row>
    <row r="472" spans="1:45" s="681" customFormat="1" ht="35.25" customHeight="1" outlineLevel="3" thickTop="1" thickBot="1" x14ac:dyDescent="0.3">
      <c r="A472" s="386"/>
      <c r="B472" s="460" t="s">
        <v>990</v>
      </c>
      <c r="C472" s="637" t="s">
        <v>1563</v>
      </c>
      <c r="D472" s="875" t="s">
        <v>1466</v>
      </c>
      <c r="E472" s="876"/>
      <c r="F472" s="876"/>
      <c r="G472" s="876"/>
      <c r="H472" s="876"/>
      <c r="I472" s="876"/>
      <c r="J472" s="876"/>
      <c r="K472" s="876"/>
      <c r="L472" s="877"/>
      <c r="M472" s="602" t="s">
        <v>1027</v>
      </c>
      <c r="N472" s="654" t="s">
        <v>128</v>
      </c>
      <c r="O472" s="655">
        <v>50</v>
      </c>
      <c r="P472" s="655">
        <v>50</v>
      </c>
      <c r="Q472" s="655">
        <v>0</v>
      </c>
      <c r="R472" s="655">
        <v>0</v>
      </c>
      <c r="S472" s="656">
        <v>100</v>
      </c>
      <c r="T472" s="657" t="s">
        <v>1101</v>
      </c>
      <c r="U472" s="662"/>
      <c r="V472" s="663"/>
      <c r="W472" s="686"/>
      <c r="X472" s="386"/>
      <c r="Y472" s="386"/>
      <c r="Z472" s="386"/>
      <c r="AA472" s="386"/>
      <c r="AB472" s="386"/>
      <c r="AC472" s="386"/>
      <c r="AD472" s="386"/>
      <c r="AE472" s="386"/>
      <c r="AF472" s="386"/>
      <c r="AG472" s="386"/>
      <c r="AH472" s="386"/>
      <c r="AI472" s="386"/>
      <c r="AJ472" s="682"/>
      <c r="AK472" s="682"/>
      <c r="AL472" s="682"/>
      <c r="AM472" s="683"/>
      <c r="AO472" s="687"/>
      <c r="AP472" s="688"/>
      <c r="AQ472" s="688"/>
      <c r="AR472" s="688"/>
      <c r="AS472" s="688"/>
    </row>
    <row r="473" spans="1:45" s="681" customFormat="1" ht="35.25" customHeight="1" outlineLevel="3" thickTop="1" thickBot="1" x14ac:dyDescent="0.3">
      <c r="A473" s="386"/>
      <c r="B473" s="460" t="s">
        <v>990</v>
      </c>
      <c r="C473" s="637" t="s">
        <v>1564</v>
      </c>
      <c r="D473" s="875" t="s">
        <v>1467</v>
      </c>
      <c r="E473" s="876"/>
      <c r="F473" s="876"/>
      <c r="G473" s="876"/>
      <c r="H473" s="876"/>
      <c r="I473" s="876"/>
      <c r="J473" s="876"/>
      <c r="K473" s="876"/>
      <c r="L473" s="877"/>
      <c r="M473" s="602" t="s">
        <v>1027</v>
      </c>
      <c r="N473" s="654" t="s">
        <v>128</v>
      </c>
      <c r="O473" s="655">
        <v>25</v>
      </c>
      <c r="P473" s="655">
        <v>25</v>
      </c>
      <c r="Q473" s="655">
        <v>25</v>
      </c>
      <c r="R473" s="655">
        <v>25</v>
      </c>
      <c r="S473" s="656">
        <v>100</v>
      </c>
      <c r="T473" s="657" t="s">
        <v>1101</v>
      </c>
      <c r="U473" s="662"/>
      <c r="V473" s="663"/>
      <c r="W473" s="686"/>
      <c r="X473" s="386"/>
      <c r="Y473" s="386"/>
      <c r="Z473" s="386"/>
      <c r="AA473" s="386"/>
      <c r="AB473" s="386"/>
      <c r="AC473" s="386"/>
      <c r="AD473" s="386"/>
      <c r="AE473" s="386"/>
      <c r="AF473" s="386"/>
      <c r="AG473" s="386"/>
      <c r="AH473" s="386"/>
      <c r="AI473" s="386"/>
      <c r="AJ473" s="682"/>
      <c r="AK473" s="682"/>
      <c r="AL473" s="682"/>
      <c r="AM473" s="683"/>
      <c r="AO473" s="687"/>
      <c r="AP473" s="688"/>
      <c r="AQ473" s="688"/>
      <c r="AR473" s="688"/>
      <c r="AS473" s="688"/>
    </row>
    <row r="474" spans="1:45" s="681" customFormat="1" ht="35.25" customHeight="1" outlineLevel="3" thickTop="1" thickBot="1" x14ac:dyDescent="0.3">
      <c r="A474" s="386"/>
      <c r="B474" s="460" t="s">
        <v>990</v>
      </c>
      <c r="C474" s="637" t="s">
        <v>1565</v>
      </c>
      <c r="D474" s="875" t="s">
        <v>1619</v>
      </c>
      <c r="E474" s="876"/>
      <c r="F474" s="876"/>
      <c r="G474" s="876"/>
      <c r="H474" s="876"/>
      <c r="I474" s="876"/>
      <c r="J474" s="876"/>
      <c r="K474" s="876"/>
      <c r="L474" s="877"/>
      <c r="M474" s="602" t="s">
        <v>1027</v>
      </c>
      <c r="N474" s="654" t="s">
        <v>128</v>
      </c>
      <c r="O474" s="655">
        <v>100</v>
      </c>
      <c r="P474" s="655">
        <v>100</v>
      </c>
      <c r="Q474" s="655">
        <v>100</v>
      </c>
      <c r="R474" s="655">
        <v>100</v>
      </c>
      <c r="S474" s="656">
        <v>100</v>
      </c>
      <c r="T474" s="657" t="s">
        <v>1101</v>
      </c>
      <c r="U474" s="662"/>
      <c r="V474" s="663"/>
      <c r="W474" s="686"/>
      <c r="X474" s="386"/>
      <c r="Y474" s="386"/>
      <c r="Z474" s="386"/>
      <c r="AA474" s="386"/>
      <c r="AB474" s="386"/>
      <c r="AC474" s="386"/>
      <c r="AD474" s="386"/>
      <c r="AE474" s="386"/>
      <c r="AF474" s="386"/>
      <c r="AG474" s="386"/>
      <c r="AH474" s="386"/>
      <c r="AI474" s="386"/>
      <c r="AJ474" s="682"/>
      <c r="AK474" s="682"/>
      <c r="AL474" s="682"/>
      <c r="AM474" s="683"/>
      <c r="AO474" s="687"/>
      <c r="AP474" s="688"/>
      <c r="AQ474" s="688"/>
      <c r="AR474" s="688"/>
      <c r="AS474" s="688"/>
    </row>
    <row r="475" spans="1:45" s="677" customFormat="1" ht="54" customHeight="1" outlineLevel="1" thickTop="1" thickBot="1" x14ac:dyDescent="0.3">
      <c r="A475" s="386"/>
      <c r="B475" s="678" t="s">
        <v>1187</v>
      </c>
      <c r="C475" s="622" t="s">
        <v>1185</v>
      </c>
      <c r="D475" s="925" t="s">
        <v>688</v>
      </c>
      <c r="E475" s="925"/>
      <c r="F475" s="925"/>
      <c r="G475" s="925"/>
      <c r="H475" s="925"/>
      <c r="I475" s="925"/>
      <c r="J475" s="926"/>
      <c r="K475" s="925"/>
      <c r="L475" s="925"/>
      <c r="M475" s="925"/>
      <c r="N475" s="1013"/>
      <c r="O475" s="1014"/>
      <c r="P475" s="1014"/>
      <c r="Q475" s="1014"/>
      <c r="R475" s="1014"/>
      <c r="S475" s="1014"/>
      <c r="T475" s="1014"/>
      <c r="U475" s="1014"/>
      <c r="V475" s="1015"/>
      <c r="W475" s="676"/>
      <c r="X475" s="386"/>
      <c r="Y475" s="386"/>
      <c r="Z475" s="386"/>
      <c r="AA475" s="386"/>
      <c r="AB475" s="386"/>
      <c r="AC475" s="386"/>
      <c r="AD475" s="386"/>
      <c r="AE475" s="386"/>
      <c r="AF475" s="386"/>
      <c r="AG475" s="386"/>
      <c r="AH475" s="386"/>
      <c r="AI475" s="386"/>
      <c r="AJ475" s="386"/>
      <c r="AK475" s="386"/>
      <c r="AL475" s="386"/>
      <c r="AM475" s="386"/>
      <c r="AN475" s="386"/>
      <c r="AO475" s="386"/>
      <c r="AP475" s="386"/>
      <c r="AQ475" s="386"/>
      <c r="AR475" s="386"/>
    </row>
    <row r="476" spans="1:45" s="677" customFormat="1" ht="46.5" customHeight="1" outlineLevel="1" thickTop="1" thickBot="1" x14ac:dyDescent="0.3">
      <c r="A476" s="386"/>
      <c r="B476" s="678" t="s">
        <v>974</v>
      </c>
      <c r="C476" s="622" t="s">
        <v>1576</v>
      </c>
      <c r="D476" s="951" t="s">
        <v>1113</v>
      </c>
      <c r="E476" s="952"/>
      <c r="F476" s="952"/>
      <c r="G476" s="953"/>
      <c r="H476" s="953"/>
      <c r="I476" s="952"/>
      <c r="J476" s="646" t="s">
        <v>1264</v>
      </c>
      <c r="K476" s="936" t="s">
        <v>1008</v>
      </c>
      <c r="L476" s="937"/>
      <c r="M476" s="627" t="s">
        <v>1922</v>
      </c>
      <c r="N476" s="649">
        <v>100</v>
      </c>
      <c r="O476" s="650">
        <v>100</v>
      </c>
      <c r="P476" s="650">
        <v>100</v>
      </c>
      <c r="Q476" s="650">
        <v>100</v>
      </c>
      <c r="R476" s="650">
        <v>100</v>
      </c>
      <c r="S476" s="649">
        <v>100</v>
      </c>
      <c r="T476" s="651" t="s">
        <v>1101</v>
      </c>
      <c r="U476" s="660"/>
      <c r="V476" s="661"/>
      <c r="W476" s="676"/>
      <c r="X476" s="386"/>
      <c r="Y476" s="386"/>
      <c r="Z476" s="386"/>
      <c r="AA476" s="386"/>
      <c r="AB476" s="386"/>
      <c r="AC476" s="386"/>
      <c r="AD476" s="386"/>
      <c r="AE476" s="386"/>
      <c r="AF476" s="386"/>
      <c r="AG476" s="386"/>
      <c r="AH476" s="386"/>
      <c r="AI476" s="386"/>
      <c r="AJ476" s="386"/>
      <c r="AK476" s="386"/>
      <c r="AL476" s="386"/>
      <c r="AM476" s="386"/>
      <c r="AN476" s="386"/>
      <c r="AO476" s="386"/>
      <c r="AP476" s="386"/>
      <c r="AQ476" s="386"/>
      <c r="AR476" s="386"/>
    </row>
    <row r="477" spans="1:45" s="681" customFormat="1" ht="54" customHeight="1" outlineLevel="2" thickTop="1" thickBot="1" x14ac:dyDescent="0.3">
      <c r="A477" s="386"/>
      <c r="B477" s="923" t="s">
        <v>1186</v>
      </c>
      <c r="C477" s="858" t="s">
        <v>1083</v>
      </c>
      <c r="D477" s="1044" t="s">
        <v>1067</v>
      </c>
      <c r="E477" s="1045"/>
      <c r="F477" s="940" t="s">
        <v>1007</v>
      </c>
      <c r="G477" s="864" t="s">
        <v>1901</v>
      </c>
      <c r="H477" s="865"/>
      <c r="I477" s="1016" t="s">
        <v>1919</v>
      </c>
      <c r="J477" s="1017"/>
      <c r="K477" s="1017"/>
      <c r="L477" s="1018"/>
      <c r="M477" s="453" t="s">
        <v>690</v>
      </c>
      <c r="N477" s="652">
        <v>100</v>
      </c>
      <c r="O477" s="712">
        <v>100</v>
      </c>
      <c r="P477" s="712">
        <v>100</v>
      </c>
      <c r="Q477" s="712">
        <v>100</v>
      </c>
      <c r="R477" s="712">
        <v>100</v>
      </c>
      <c r="S477" s="693">
        <v>100</v>
      </c>
      <c r="T477" s="752" t="s">
        <v>1101</v>
      </c>
      <c r="U477" s="701"/>
      <c r="V477" s="708"/>
      <c r="W477" s="684"/>
      <c r="X477" s="386"/>
      <c r="Y477" s="386"/>
      <c r="Z477" s="386"/>
      <c r="AA477" s="386"/>
      <c r="AB477" s="386"/>
      <c r="AC477" s="386"/>
      <c r="AD477" s="386"/>
      <c r="AE477" s="386"/>
      <c r="AF477" s="386"/>
      <c r="AG477" s="386"/>
      <c r="AH477" s="386"/>
      <c r="AI477" s="386"/>
      <c r="AJ477" s="386"/>
      <c r="AK477" s="386"/>
      <c r="AL477" s="386"/>
      <c r="AM477" s="685"/>
      <c r="AO477" s="682"/>
      <c r="AP477" s="682"/>
      <c r="AQ477" s="682"/>
      <c r="AR477" s="682"/>
      <c r="AS477" s="682"/>
    </row>
    <row r="478" spans="1:45" s="681" customFormat="1" ht="54" customHeight="1" outlineLevel="2" thickTop="1" thickBot="1" x14ac:dyDescent="0.3">
      <c r="A478" s="386"/>
      <c r="B478" s="924"/>
      <c r="C478" s="859"/>
      <c r="D478" s="1046"/>
      <c r="E478" s="1047"/>
      <c r="F478" s="918"/>
      <c r="G478" s="944" t="s">
        <v>1902</v>
      </c>
      <c r="H478" s="945"/>
      <c r="I478" s="1016" t="s">
        <v>1918</v>
      </c>
      <c r="J478" s="1017"/>
      <c r="K478" s="1017"/>
      <c r="L478" s="1018"/>
      <c r="M478" s="453" t="s">
        <v>690</v>
      </c>
      <c r="N478" s="652">
        <v>100</v>
      </c>
      <c r="O478" s="712">
        <v>100</v>
      </c>
      <c r="P478" s="712">
        <v>100</v>
      </c>
      <c r="Q478" s="712">
        <v>100</v>
      </c>
      <c r="R478" s="712">
        <v>100</v>
      </c>
      <c r="S478" s="693">
        <v>100</v>
      </c>
      <c r="T478" s="752" t="s">
        <v>1101</v>
      </c>
      <c r="U478" s="701"/>
      <c r="V478" s="708"/>
      <c r="W478" s="684"/>
      <c r="X478" s="386"/>
      <c r="Y478" s="386"/>
      <c r="Z478" s="386"/>
      <c r="AA478" s="386"/>
      <c r="AB478" s="386"/>
      <c r="AC478" s="386"/>
      <c r="AD478" s="386"/>
      <c r="AE478" s="386"/>
      <c r="AF478" s="386"/>
      <c r="AG478" s="386"/>
      <c r="AH478" s="386"/>
      <c r="AI478" s="386"/>
      <c r="AJ478" s="386"/>
      <c r="AK478" s="386"/>
      <c r="AL478" s="386"/>
      <c r="AM478" s="685"/>
      <c r="AO478" s="682"/>
      <c r="AP478" s="682"/>
      <c r="AQ478" s="682"/>
      <c r="AR478" s="682"/>
      <c r="AS478" s="682"/>
    </row>
    <row r="479" spans="1:45" s="681" customFormat="1" ht="54" customHeight="1" outlineLevel="3" thickTop="1" thickBot="1" x14ac:dyDescent="0.3">
      <c r="A479" s="386"/>
      <c r="B479" s="460" t="s">
        <v>990</v>
      </c>
      <c r="C479" s="637" t="s">
        <v>1567</v>
      </c>
      <c r="D479" s="875" t="s">
        <v>1207</v>
      </c>
      <c r="E479" s="876"/>
      <c r="F479" s="876"/>
      <c r="G479" s="876"/>
      <c r="H479" s="876"/>
      <c r="I479" s="876"/>
      <c r="J479" s="876"/>
      <c r="K479" s="876"/>
      <c r="L479" s="877"/>
      <c r="M479" s="602" t="s">
        <v>690</v>
      </c>
      <c r="N479" s="654">
        <v>100</v>
      </c>
      <c r="O479" s="713">
        <v>100</v>
      </c>
      <c r="P479" s="713">
        <v>100</v>
      </c>
      <c r="Q479" s="713">
        <v>100</v>
      </c>
      <c r="R479" s="713">
        <v>1000</v>
      </c>
      <c r="S479" s="714">
        <v>100</v>
      </c>
      <c r="T479" s="657" t="s">
        <v>1101</v>
      </c>
      <c r="U479" s="662"/>
      <c r="V479" s="663"/>
      <c r="W479" s="686"/>
      <c r="X479" s="386"/>
      <c r="Y479" s="386"/>
      <c r="Z479" s="386"/>
      <c r="AA479" s="386"/>
      <c r="AB479" s="386"/>
      <c r="AC479" s="386"/>
      <c r="AD479" s="386"/>
      <c r="AE479" s="386"/>
      <c r="AF479" s="386"/>
      <c r="AG479" s="386"/>
      <c r="AH479" s="386"/>
      <c r="AI479" s="386"/>
      <c r="AJ479" s="682"/>
      <c r="AK479" s="682"/>
      <c r="AL479" s="682"/>
      <c r="AM479" s="683"/>
      <c r="AO479" s="687"/>
      <c r="AP479" s="688"/>
      <c r="AQ479" s="688"/>
      <c r="AR479" s="688"/>
      <c r="AS479" s="688"/>
    </row>
    <row r="480" spans="1:45" s="681" customFormat="1" ht="47.25" customHeight="1" outlineLevel="3" thickTop="1" thickBot="1" x14ac:dyDescent="0.3">
      <c r="A480" s="386"/>
      <c r="B480" s="460" t="s">
        <v>990</v>
      </c>
      <c r="C480" s="637" t="s">
        <v>1568</v>
      </c>
      <c r="D480" s="875" t="s">
        <v>1114</v>
      </c>
      <c r="E480" s="876"/>
      <c r="F480" s="876"/>
      <c r="G480" s="876"/>
      <c r="H480" s="876"/>
      <c r="I480" s="876"/>
      <c r="J480" s="876"/>
      <c r="K480" s="876"/>
      <c r="L480" s="877"/>
      <c r="M480" s="602" t="s">
        <v>690</v>
      </c>
      <c r="N480" s="654" t="s">
        <v>128</v>
      </c>
      <c r="O480" s="655">
        <v>4</v>
      </c>
      <c r="P480" s="655">
        <v>4</v>
      </c>
      <c r="Q480" s="655">
        <v>4</v>
      </c>
      <c r="R480" s="655">
        <v>4</v>
      </c>
      <c r="S480" s="656">
        <v>16</v>
      </c>
      <c r="T480" s="657" t="s">
        <v>32</v>
      </c>
      <c r="U480" s="662"/>
      <c r="V480" s="663"/>
      <c r="W480" s="686"/>
      <c r="X480" s="386"/>
      <c r="Y480" s="386"/>
      <c r="Z480" s="386"/>
      <c r="AA480" s="386"/>
      <c r="AB480" s="386"/>
      <c r="AC480" s="386"/>
      <c r="AD480" s="386"/>
      <c r="AE480" s="386"/>
      <c r="AF480" s="386"/>
      <c r="AG480" s="386"/>
      <c r="AH480" s="386"/>
      <c r="AI480" s="386"/>
      <c r="AJ480" s="682"/>
      <c r="AK480" s="682"/>
      <c r="AL480" s="682"/>
      <c r="AM480" s="683"/>
      <c r="AO480" s="687"/>
      <c r="AP480" s="688"/>
      <c r="AQ480" s="688"/>
      <c r="AR480" s="688"/>
      <c r="AS480" s="688"/>
    </row>
    <row r="481" spans="1:45" s="681" customFormat="1" ht="35.25" customHeight="1" outlineLevel="3" thickTop="1" thickBot="1" x14ac:dyDescent="0.3">
      <c r="A481" s="386"/>
      <c r="B481" s="460" t="s">
        <v>990</v>
      </c>
      <c r="C481" s="637" t="s">
        <v>1569</v>
      </c>
      <c r="D481" s="875" t="s">
        <v>1208</v>
      </c>
      <c r="E481" s="876"/>
      <c r="F481" s="876"/>
      <c r="G481" s="876"/>
      <c r="H481" s="876"/>
      <c r="I481" s="876"/>
      <c r="J481" s="876"/>
      <c r="K481" s="876"/>
      <c r="L481" s="877"/>
      <c r="M481" s="602" t="s">
        <v>690</v>
      </c>
      <c r="N481" s="654">
        <v>3</v>
      </c>
      <c r="O481" s="655">
        <v>5</v>
      </c>
      <c r="P481" s="655">
        <v>5</v>
      </c>
      <c r="Q481" s="655">
        <v>5</v>
      </c>
      <c r="R481" s="655">
        <v>5</v>
      </c>
      <c r="S481" s="656">
        <v>23</v>
      </c>
      <c r="T481" s="657" t="s">
        <v>32</v>
      </c>
      <c r="U481" s="662"/>
      <c r="V481" s="663"/>
      <c r="W481" s="686"/>
      <c r="X481" s="386"/>
      <c r="Y481" s="386"/>
      <c r="Z481" s="386"/>
      <c r="AA481" s="386"/>
      <c r="AB481" s="386"/>
      <c r="AC481" s="386"/>
      <c r="AD481" s="386"/>
      <c r="AE481" s="386"/>
      <c r="AF481" s="386"/>
      <c r="AG481" s="386"/>
      <c r="AH481" s="386"/>
      <c r="AI481" s="386"/>
      <c r="AJ481" s="682"/>
      <c r="AK481" s="682"/>
      <c r="AL481" s="682"/>
      <c r="AM481" s="683"/>
      <c r="AO481" s="687"/>
      <c r="AP481" s="688"/>
      <c r="AQ481" s="688"/>
      <c r="AR481" s="688"/>
      <c r="AS481" s="688"/>
    </row>
    <row r="482" spans="1:45" s="681" customFormat="1" ht="35.25" customHeight="1" outlineLevel="3" thickTop="1" thickBot="1" x14ac:dyDescent="0.3">
      <c r="A482" s="386"/>
      <c r="B482" s="460" t="s">
        <v>990</v>
      </c>
      <c r="C482" s="637" t="s">
        <v>1570</v>
      </c>
      <c r="D482" s="875" t="s">
        <v>1508</v>
      </c>
      <c r="E482" s="876"/>
      <c r="F482" s="876"/>
      <c r="G482" s="876"/>
      <c r="H482" s="876"/>
      <c r="I482" s="876"/>
      <c r="J482" s="876"/>
      <c r="K482" s="876"/>
      <c r="L482" s="877"/>
      <c r="M482" s="602" t="s">
        <v>690</v>
      </c>
      <c r="N482" s="654">
        <v>100</v>
      </c>
      <c r="O482" s="713">
        <v>100</v>
      </c>
      <c r="P482" s="713">
        <v>100</v>
      </c>
      <c r="Q482" s="713">
        <v>100</v>
      </c>
      <c r="R482" s="713">
        <v>1000</v>
      </c>
      <c r="S482" s="714">
        <v>100</v>
      </c>
      <c r="T482" s="657" t="s">
        <v>1101</v>
      </c>
      <c r="U482" s="662"/>
      <c r="V482" s="663"/>
      <c r="W482" s="686"/>
      <c r="X482" s="386"/>
      <c r="Y482" s="386"/>
      <c r="Z482" s="386"/>
      <c r="AA482" s="386"/>
      <c r="AB482" s="386"/>
      <c r="AC482" s="386"/>
      <c r="AD482" s="386"/>
      <c r="AE482" s="386"/>
      <c r="AF482" s="386"/>
      <c r="AG482" s="386"/>
      <c r="AH482" s="386"/>
      <c r="AI482" s="386"/>
      <c r="AJ482" s="682"/>
      <c r="AK482" s="682"/>
      <c r="AL482" s="682"/>
      <c r="AM482" s="683"/>
      <c r="AO482" s="687"/>
      <c r="AP482" s="688"/>
      <c r="AQ482" s="688"/>
      <c r="AR482" s="688"/>
      <c r="AS482" s="688"/>
    </row>
    <row r="483" spans="1:45" s="681" customFormat="1" ht="35.25" customHeight="1" outlineLevel="3" thickTop="1" thickBot="1" x14ac:dyDescent="0.3">
      <c r="A483" s="386"/>
      <c r="B483" s="460" t="s">
        <v>990</v>
      </c>
      <c r="C483" s="637" t="s">
        <v>1571</v>
      </c>
      <c r="D483" s="875" t="s">
        <v>1115</v>
      </c>
      <c r="E483" s="876"/>
      <c r="F483" s="876"/>
      <c r="G483" s="876"/>
      <c r="H483" s="876"/>
      <c r="I483" s="876"/>
      <c r="J483" s="876"/>
      <c r="K483" s="876"/>
      <c r="L483" s="877"/>
      <c r="M483" s="602" t="s">
        <v>690</v>
      </c>
      <c r="N483" s="654">
        <v>1</v>
      </c>
      <c r="O483" s="655">
        <v>1</v>
      </c>
      <c r="P483" s="655">
        <v>1</v>
      </c>
      <c r="Q483" s="655">
        <v>1</v>
      </c>
      <c r="R483" s="655">
        <v>1</v>
      </c>
      <c r="S483" s="656">
        <v>5</v>
      </c>
      <c r="T483" s="657" t="s">
        <v>32</v>
      </c>
      <c r="U483" s="662"/>
      <c r="V483" s="663"/>
      <c r="W483" s="686"/>
      <c r="X483" s="386"/>
      <c r="Y483" s="386"/>
      <c r="Z483" s="386"/>
      <c r="AA483" s="386"/>
      <c r="AB483" s="386"/>
      <c r="AC483" s="386"/>
      <c r="AD483" s="386"/>
      <c r="AE483" s="386"/>
      <c r="AF483" s="386"/>
      <c r="AG483" s="386"/>
      <c r="AH483" s="386"/>
      <c r="AI483" s="386"/>
      <c r="AJ483" s="682"/>
      <c r="AK483" s="682"/>
      <c r="AL483" s="682"/>
      <c r="AM483" s="683"/>
      <c r="AO483" s="687"/>
      <c r="AP483" s="688"/>
      <c r="AQ483" s="688"/>
      <c r="AR483" s="688"/>
      <c r="AS483" s="688"/>
    </row>
    <row r="484" spans="1:45" s="681" customFormat="1" ht="35.25" customHeight="1" outlineLevel="3" thickTop="1" thickBot="1" x14ac:dyDescent="0.3">
      <c r="A484" s="386"/>
      <c r="B484" s="460" t="s">
        <v>990</v>
      </c>
      <c r="C484" s="637" t="s">
        <v>1580</v>
      </c>
      <c r="D484" s="875" t="s">
        <v>710</v>
      </c>
      <c r="E484" s="876"/>
      <c r="F484" s="876"/>
      <c r="G484" s="876"/>
      <c r="H484" s="876"/>
      <c r="I484" s="876"/>
      <c r="J484" s="876"/>
      <c r="K484" s="876"/>
      <c r="L484" s="877"/>
      <c r="M484" s="602" t="s">
        <v>690</v>
      </c>
      <c r="N484" s="654">
        <v>4</v>
      </c>
      <c r="O484" s="655">
        <v>4</v>
      </c>
      <c r="P484" s="655">
        <v>4</v>
      </c>
      <c r="Q484" s="655">
        <v>4</v>
      </c>
      <c r="R484" s="655">
        <v>4</v>
      </c>
      <c r="S484" s="656">
        <v>20</v>
      </c>
      <c r="T484" s="657" t="s">
        <v>32</v>
      </c>
      <c r="U484" s="662"/>
      <c r="V484" s="663"/>
      <c r="W484" s="686"/>
      <c r="X484" s="386"/>
      <c r="Y484" s="386"/>
      <c r="Z484" s="386"/>
      <c r="AA484" s="386"/>
      <c r="AB484" s="386"/>
      <c r="AC484" s="386"/>
      <c r="AD484" s="386"/>
      <c r="AE484" s="386"/>
      <c r="AF484" s="386"/>
      <c r="AG484" s="386"/>
      <c r="AH484" s="386"/>
      <c r="AI484" s="386"/>
      <c r="AJ484" s="682"/>
      <c r="AK484" s="682"/>
      <c r="AL484" s="682"/>
      <c r="AM484" s="683"/>
      <c r="AO484" s="687"/>
      <c r="AP484" s="688"/>
      <c r="AQ484" s="688"/>
      <c r="AR484" s="688"/>
      <c r="AS484" s="688"/>
    </row>
    <row r="485" spans="1:45" s="681" customFormat="1" ht="35.25" customHeight="1" outlineLevel="3" thickTop="1" thickBot="1" x14ac:dyDescent="0.3">
      <c r="A485" s="386"/>
      <c r="B485" s="460" t="s">
        <v>990</v>
      </c>
      <c r="C485" s="637" t="s">
        <v>1572</v>
      </c>
      <c r="D485" s="875" t="s">
        <v>1116</v>
      </c>
      <c r="E485" s="876"/>
      <c r="F485" s="876"/>
      <c r="G485" s="876"/>
      <c r="H485" s="876"/>
      <c r="I485" s="876"/>
      <c r="J485" s="876"/>
      <c r="K485" s="876"/>
      <c r="L485" s="877"/>
      <c r="M485" s="602" t="s">
        <v>690</v>
      </c>
      <c r="N485" s="654">
        <v>4</v>
      </c>
      <c r="O485" s="655">
        <v>4</v>
      </c>
      <c r="P485" s="655">
        <v>4</v>
      </c>
      <c r="Q485" s="655">
        <v>4</v>
      </c>
      <c r="R485" s="655">
        <v>4</v>
      </c>
      <c r="S485" s="656">
        <v>20</v>
      </c>
      <c r="T485" s="657" t="s">
        <v>32</v>
      </c>
      <c r="U485" s="662"/>
      <c r="V485" s="663"/>
      <c r="W485" s="686"/>
      <c r="X485" s="386"/>
      <c r="Y485" s="386"/>
      <c r="Z485" s="386"/>
      <c r="AA485" s="386"/>
      <c r="AB485" s="386"/>
      <c r="AC485" s="386"/>
      <c r="AD485" s="386"/>
      <c r="AE485" s="386"/>
      <c r="AF485" s="386"/>
      <c r="AG485" s="386"/>
      <c r="AH485" s="386"/>
      <c r="AI485" s="386"/>
      <c r="AJ485" s="682"/>
      <c r="AK485" s="682"/>
      <c r="AL485" s="682"/>
      <c r="AM485" s="683"/>
      <c r="AO485" s="687"/>
      <c r="AP485" s="688"/>
      <c r="AQ485" s="688"/>
      <c r="AR485" s="688"/>
      <c r="AS485" s="688"/>
    </row>
    <row r="486" spans="1:45" s="681" customFormat="1" ht="35.25" customHeight="1" outlineLevel="3" thickTop="1" thickBot="1" x14ac:dyDescent="0.3">
      <c r="A486" s="386"/>
      <c r="B486" s="460" t="s">
        <v>990</v>
      </c>
      <c r="C486" s="637" t="s">
        <v>1573</v>
      </c>
      <c r="D486" s="899" t="s">
        <v>1117</v>
      </c>
      <c r="E486" s="900"/>
      <c r="F486" s="900"/>
      <c r="G486" s="900"/>
      <c r="H486" s="900"/>
      <c r="I486" s="900"/>
      <c r="J486" s="900"/>
      <c r="K486" s="900"/>
      <c r="L486" s="901"/>
      <c r="M486" s="602" t="s">
        <v>690</v>
      </c>
      <c r="N486" s="654">
        <v>100</v>
      </c>
      <c r="O486" s="713">
        <v>100</v>
      </c>
      <c r="P486" s="713">
        <v>100</v>
      </c>
      <c r="Q486" s="713">
        <v>100</v>
      </c>
      <c r="R486" s="713">
        <v>1000</v>
      </c>
      <c r="S486" s="714">
        <v>100</v>
      </c>
      <c r="T486" s="657" t="s">
        <v>1101</v>
      </c>
      <c r="U486" s="662"/>
      <c r="V486" s="663"/>
      <c r="W486" s="686"/>
      <c r="X486" s="386"/>
      <c r="Y486" s="386"/>
      <c r="Z486" s="386"/>
      <c r="AA486" s="386"/>
      <c r="AB486" s="386"/>
      <c r="AC486" s="386"/>
      <c r="AD486" s="386"/>
      <c r="AE486" s="386"/>
      <c r="AF486" s="386"/>
      <c r="AG486" s="386"/>
      <c r="AH486" s="386"/>
      <c r="AI486" s="386"/>
      <c r="AJ486" s="682"/>
      <c r="AK486" s="682"/>
      <c r="AL486" s="682"/>
      <c r="AM486" s="683"/>
      <c r="AO486" s="687"/>
      <c r="AP486" s="688"/>
      <c r="AQ486" s="688"/>
      <c r="AR486" s="688"/>
      <c r="AS486" s="688"/>
    </row>
    <row r="487" spans="1:45" ht="17.25" thickTop="1" x14ac:dyDescent="0.25">
      <c r="A487" s="53"/>
      <c r="B487" s="949" t="s">
        <v>933</v>
      </c>
      <c r="C487" s="949"/>
      <c r="D487" s="949"/>
      <c r="E487" s="626"/>
      <c r="F487" s="634"/>
      <c r="G487" s="731"/>
      <c r="H487" s="645"/>
      <c r="I487" s="53"/>
      <c r="J487" s="53"/>
      <c r="K487" s="53"/>
      <c r="L487" s="53"/>
      <c r="N487" s="591"/>
      <c r="V487" s="397"/>
    </row>
    <row r="488" spans="1:45" ht="13.5" x14ac:dyDescent="0.25">
      <c r="A488" s="53"/>
      <c r="B488" s="53"/>
      <c r="C488" s="53"/>
      <c r="I488" s="53"/>
      <c r="J488" s="53"/>
      <c r="K488" s="53"/>
      <c r="L488" s="53"/>
      <c r="N488" s="591"/>
      <c r="V488" s="397"/>
    </row>
    <row r="489" spans="1:45" ht="13.5" x14ac:dyDescent="0.25">
      <c r="A489" s="53"/>
      <c r="B489" s="735"/>
      <c r="C489" s="950" t="s">
        <v>1951</v>
      </c>
      <c r="D489" s="950"/>
      <c r="I489" s="53"/>
      <c r="J489" s="53"/>
      <c r="K489" s="53"/>
      <c r="L489" s="53"/>
      <c r="N489" s="591"/>
      <c r="V489" s="397"/>
    </row>
    <row r="490" spans="1:45" ht="13.5" x14ac:dyDescent="0.25">
      <c r="A490" s="53"/>
      <c r="B490" s="735"/>
      <c r="C490" s="950"/>
      <c r="D490" s="950"/>
      <c r="I490" s="53"/>
      <c r="J490" s="53"/>
      <c r="K490" s="53"/>
      <c r="L490" s="53"/>
      <c r="N490" s="591"/>
      <c r="V490" s="397"/>
    </row>
    <row r="491" spans="1:45" ht="13.5" x14ac:dyDescent="0.25">
      <c r="A491" s="53"/>
      <c r="B491" s="53"/>
      <c r="C491" s="53"/>
      <c r="I491" s="53"/>
      <c r="J491" s="53"/>
      <c r="K491" s="53"/>
      <c r="L491" s="53"/>
      <c r="N491" s="591"/>
      <c r="V491" s="397"/>
    </row>
    <row r="492" spans="1:45" ht="13.5" x14ac:dyDescent="0.25">
      <c r="A492" s="53"/>
      <c r="B492" s="740"/>
      <c r="C492" s="950" t="s">
        <v>1952</v>
      </c>
      <c r="D492" s="950"/>
      <c r="I492" s="53"/>
      <c r="J492" s="53"/>
      <c r="K492" s="53"/>
      <c r="L492" s="53"/>
      <c r="N492" s="591"/>
      <c r="V492" s="397"/>
    </row>
    <row r="493" spans="1:45" ht="13.5" x14ac:dyDescent="0.25">
      <c r="A493" s="53"/>
      <c r="B493" s="740"/>
      <c r="C493" s="950"/>
      <c r="D493" s="950"/>
      <c r="I493" s="53"/>
      <c r="J493" s="53"/>
      <c r="K493" s="53"/>
      <c r="L493" s="53"/>
      <c r="N493" s="591"/>
      <c r="V493" s="397"/>
    </row>
    <row r="494" spans="1:45" ht="13.5" x14ac:dyDescent="0.25">
      <c r="A494" s="53"/>
      <c r="B494" s="53"/>
      <c r="C494" s="53"/>
      <c r="I494" s="53"/>
      <c r="J494" s="53"/>
      <c r="K494" s="53"/>
      <c r="L494" s="53"/>
      <c r="N494" s="591"/>
      <c r="V494" s="397"/>
    </row>
    <row r="495" spans="1:45" ht="13.5" x14ac:dyDescent="0.25">
      <c r="A495" s="53"/>
      <c r="B495" s="716"/>
      <c r="C495" s="950" t="s">
        <v>932</v>
      </c>
      <c r="D495" s="950"/>
      <c r="E495" s="625"/>
      <c r="F495" s="633"/>
      <c r="G495" s="730"/>
      <c r="H495" s="644"/>
      <c r="I495" s="53"/>
      <c r="J495" s="53"/>
      <c r="K495" s="53"/>
      <c r="L495" s="53"/>
      <c r="N495" s="591"/>
      <c r="V495" s="397"/>
    </row>
    <row r="496" spans="1:45" ht="13.5" x14ac:dyDescent="0.25">
      <c r="A496" s="53"/>
      <c r="B496" s="716"/>
      <c r="C496" s="950"/>
      <c r="D496" s="950"/>
      <c r="E496" s="625"/>
      <c r="F496" s="633"/>
      <c r="G496" s="730"/>
      <c r="H496" s="644"/>
      <c r="I496" s="53"/>
      <c r="J496" s="53"/>
      <c r="K496" s="53"/>
      <c r="L496" s="53"/>
      <c r="N496" s="591"/>
      <c r="V496" s="397"/>
    </row>
    <row r="497" spans="1:22" ht="13.5" x14ac:dyDescent="0.25">
      <c r="A497" s="53"/>
      <c r="B497" s="53"/>
      <c r="C497" s="53"/>
      <c r="I497" s="53"/>
      <c r="J497" s="53"/>
      <c r="K497" s="53"/>
      <c r="L497" s="53"/>
      <c r="N497" s="591"/>
      <c r="V497" s="397"/>
    </row>
    <row r="498" spans="1:22" ht="13.5" x14ac:dyDescent="0.25">
      <c r="A498" s="53"/>
      <c r="B498" s="623"/>
      <c r="C498" s="950" t="s">
        <v>1634</v>
      </c>
      <c r="D498" s="950"/>
      <c r="E498" s="625"/>
      <c r="F498" s="633"/>
      <c r="G498" s="730"/>
      <c r="H498" s="644"/>
      <c r="I498" s="53"/>
      <c r="J498" s="53"/>
      <c r="K498" s="53"/>
      <c r="L498" s="53"/>
      <c r="N498" s="591"/>
      <c r="V498" s="397"/>
    </row>
    <row r="499" spans="1:22" ht="13.5" x14ac:dyDescent="0.25">
      <c r="A499" s="53"/>
      <c r="B499" s="623"/>
      <c r="C499" s="950"/>
      <c r="D499" s="950"/>
      <c r="E499" s="625"/>
      <c r="F499" s="633"/>
      <c r="G499" s="730"/>
      <c r="H499" s="644"/>
      <c r="I499" s="53"/>
      <c r="J499" s="53"/>
      <c r="K499" s="53"/>
      <c r="L499" s="53"/>
      <c r="N499" s="591"/>
      <c r="V499" s="397"/>
    </row>
    <row r="500" spans="1:22" ht="13.5" x14ac:dyDescent="0.25">
      <c r="A500" s="53"/>
      <c r="B500" s="231"/>
      <c r="C500" s="734"/>
      <c r="D500" s="734"/>
      <c r="E500" s="625"/>
      <c r="F500" s="633"/>
      <c r="G500" s="730"/>
      <c r="H500" s="644"/>
      <c r="I500" s="53"/>
      <c r="J500" s="53"/>
      <c r="K500" s="53"/>
      <c r="L500" s="53"/>
      <c r="N500" s="591"/>
      <c r="V500" s="397"/>
    </row>
    <row r="501" spans="1:22" ht="13.5" x14ac:dyDescent="0.25">
      <c r="A501" s="53"/>
      <c r="B501" s="53"/>
      <c r="C501" s="53"/>
      <c r="I501" s="53"/>
      <c r="J501" s="53"/>
      <c r="K501" s="53"/>
      <c r="L501" s="53"/>
      <c r="N501" s="591"/>
      <c r="V501" s="397"/>
    </row>
    <row r="502" spans="1:22" ht="13.5" x14ac:dyDescent="0.25">
      <c r="A502" s="53"/>
      <c r="B502" s="53"/>
      <c r="C502" s="53"/>
      <c r="I502" s="53"/>
      <c r="J502" s="53"/>
      <c r="K502" s="53"/>
      <c r="L502" s="53"/>
      <c r="N502" s="591"/>
      <c r="V502" s="397"/>
    </row>
    <row r="503" spans="1:22" ht="13.5" x14ac:dyDescent="0.25">
      <c r="A503" s="53"/>
      <c r="B503" s="53"/>
      <c r="C503" s="53"/>
      <c r="I503" s="53"/>
      <c r="J503" s="53"/>
      <c r="K503" s="53"/>
      <c r="L503" s="53"/>
      <c r="N503" s="591"/>
      <c r="V503" s="397"/>
    </row>
    <row r="504" spans="1:22" ht="13.5" x14ac:dyDescent="0.25">
      <c r="A504" s="53"/>
      <c r="B504" s="53"/>
      <c r="C504" s="53"/>
      <c r="I504" s="53"/>
      <c r="J504" s="53"/>
      <c r="K504" s="53"/>
      <c r="L504" s="53"/>
      <c r="N504" s="591"/>
      <c r="V504" s="397"/>
    </row>
    <row r="505" spans="1:22" ht="13.5" x14ac:dyDescent="0.25">
      <c r="A505" s="53"/>
      <c r="B505" s="53"/>
      <c r="C505" s="53"/>
      <c r="I505" s="53"/>
      <c r="J505" s="53"/>
      <c r="K505" s="53"/>
      <c r="L505" s="53"/>
      <c r="N505" s="591"/>
      <c r="V505" s="397"/>
    </row>
    <row r="506" spans="1:22" ht="13.5" x14ac:dyDescent="0.25">
      <c r="A506" s="53"/>
      <c r="B506" s="53"/>
      <c r="C506" s="53"/>
      <c r="I506" s="53"/>
      <c r="J506" s="53"/>
      <c r="K506" s="53"/>
      <c r="L506" s="53"/>
      <c r="N506" s="591"/>
      <c r="V506" s="397"/>
    </row>
    <row r="507" spans="1:22" ht="13.5" x14ac:dyDescent="0.25">
      <c r="A507" s="53"/>
      <c r="B507" s="53"/>
      <c r="C507" s="53"/>
      <c r="I507" s="53"/>
      <c r="J507" s="53"/>
      <c r="K507" s="53"/>
      <c r="L507" s="53"/>
      <c r="N507" s="591"/>
      <c r="V507" s="397"/>
    </row>
    <row r="508" spans="1:22" ht="13.5" x14ac:dyDescent="0.25">
      <c r="A508" s="53"/>
      <c r="B508" s="53"/>
      <c r="C508" s="53"/>
      <c r="I508" s="53"/>
      <c r="J508" s="53"/>
      <c r="K508" s="53"/>
      <c r="L508" s="53"/>
      <c r="N508" s="591"/>
      <c r="V508" s="397"/>
    </row>
    <row r="509" spans="1:22" ht="13.5" x14ac:dyDescent="0.25">
      <c r="A509" s="53"/>
      <c r="B509" s="53"/>
      <c r="C509" s="53"/>
      <c r="I509" s="53"/>
      <c r="J509" s="53"/>
      <c r="K509" s="53"/>
      <c r="L509" s="53"/>
      <c r="N509" s="591"/>
      <c r="V509" s="397"/>
    </row>
    <row r="510" spans="1:22" ht="13.5" x14ac:dyDescent="0.25">
      <c r="A510" s="53"/>
      <c r="B510" s="53"/>
      <c r="C510" s="53"/>
      <c r="I510" s="53"/>
      <c r="J510" s="53"/>
      <c r="K510" s="53"/>
      <c r="L510" s="53"/>
      <c r="N510" s="591"/>
      <c r="V510" s="397"/>
    </row>
    <row r="511" spans="1:22" ht="13.5" x14ac:dyDescent="0.25">
      <c r="A511" s="53"/>
      <c r="B511" s="53"/>
      <c r="C511" s="53"/>
      <c r="I511" s="53"/>
      <c r="J511" s="53"/>
      <c r="K511" s="53"/>
      <c r="L511" s="53"/>
      <c r="N511" s="591"/>
      <c r="V511" s="397"/>
    </row>
    <row r="512" spans="1:22" ht="13.5" x14ac:dyDescent="0.25">
      <c r="A512" s="53"/>
      <c r="B512" s="53"/>
      <c r="C512" s="53"/>
      <c r="I512" s="53"/>
      <c r="J512" s="53"/>
      <c r="K512" s="53"/>
      <c r="L512" s="53"/>
      <c r="N512" s="591"/>
      <c r="V512" s="397"/>
    </row>
    <row r="513" spans="1:22" ht="13.5" x14ac:dyDescent="0.25">
      <c r="A513" s="53"/>
      <c r="B513" s="53"/>
      <c r="C513" s="53"/>
      <c r="I513" s="53"/>
      <c r="J513" s="53"/>
      <c r="K513" s="53"/>
      <c r="L513" s="53"/>
      <c r="N513" s="591"/>
      <c r="V513" s="397"/>
    </row>
    <row r="514" spans="1:22" ht="13.5" x14ac:dyDescent="0.25">
      <c r="A514" s="53"/>
      <c r="B514" s="53"/>
      <c r="C514" s="53"/>
      <c r="I514" s="53"/>
      <c r="J514" s="53"/>
      <c r="K514" s="53"/>
      <c r="L514" s="53"/>
      <c r="N514" s="591"/>
      <c r="V514" s="397"/>
    </row>
    <row r="515" spans="1:22" ht="13.5" x14ac:dyDescent="0.25">
      <c r="A515" s="53"/>
      <c r="B515" s="53"/>
      <c r="C515" s="53"/>
      <c r="I515" s="53"/>
      <c r="J515" s="53"/>
      <c r="K515" s="53"/>
      <c r="L515" s="53"/>
      <c r="N515" s="591"/>
      <c r="V515" s="397"/>
    </row>
    <row r="516" spans="1:22" ht="13.5" x14ac:dyDescent="0.25">
      <c r="A516" s="53"/>
      <c r="B516" s="53"/>
      <c r="C516" s="53"/>
      <c r="I516" s="53"/>
      <c r="J516" s="53"/>
      <c r="K516" s="53"/>
      <c r="L516" s="53"/>
      <c r="N516" s="591"/>
      <c r="V516" s="397"/>
    </row>
    <row r="517" spans="1:22" ht="13.5" x14ac:dyDescent="0.25">
      <c r="A517" s="53"/>
      <c r="B517" s="53"/>
      <c r="C517" s="53"/>
      <c r="I517" s="53"/>
      <c r="J517" s="53"/>
      <c r="K517" s="53"/>
      <c r="L517" s="53"/>
      <c r="N517" s="591"/>
      <c r="V517" s="397"/>
    </row>
    <row r="518" spans="1:22" ht="13.5" x14ac:dyDescent="0.25">
      <c r="A518" s="53"/>
      <c r="B518" s="53"/>
      <c r="C518" s="53"/>
      <c r="I518" s="53"/>
      <c r="J518" s="53"/>
      <c r="K518" s="53"/>
      <c r="L518" s="53"/>
      <c r="N518" s="591"/>
      <c r="V518" s="397"/>
    </row>
    <row r="519" spans="1:22" ht="13.5" x14ac:dyDescent="0.25">
      <c r="A519" s="53"/>
      <c r="B519" s="53"/>
      <c r="C519" s="53"/>
      <c r="I519" s="53"/>
      <c r="J519" s="53"/>
      <c r="K519" s="53"/>
      <c r="L519" s="53"/>
      <c r="N519" s="591"/>
      <c r="V519" s="397"/>
    </row>
    <row r="520" spans="1:22" ht="13.5" x14ac:dyDescent="0.25">
      <c r="A520" s="53"/>
      <c r="B520" s="53"/>
      <c r="C520" s="53"/>
      <c r="I520" s="53"/>
      <c r="J520" s="53"/>
      <c r="K520" s="53"/>
      <c r="L520" s="53"/>
      <c r="N520" s="591"/>
      <c r="V520" s="397"/>
    </row>
    <row r="521" spans="1:22" ht="13.5" x14ac:dyDescent="0.25">
      <c r="A521" s="53"/>
      <c r="B521" s="53"/>
      <c r="C521" s="53"/>
      <c r="I521" s="53"/>
      <c r="J521" s="53"/>
      <c r="K521" s="53"/>
      <c r="L521" s="53"/>
      <c r="N521" s="591"/>
      <c r="V521" s="397"/>
    </row>
    <row r="522" spans="1:22" ht="13.5" x14ac:dyDescent="0.25">
      <c r="A522" s="53"/>
      <c r="B522" s="53"/>
      <c r="C522" s="53"/>
      <c r="I522" s="53"/>
      <c r="J522" s="53"/>
      <c r="K522" s="53"/>
      <c r="L522" s="53"/>
      <c r="N522" s="591"/>
      <c r="V522" s="397"/>
    </row>
    <row r="523" spans="1:22" ht="13.5" x14ac:dyDescent="0.25">
      <c r="A523" s="53"/>
      <c r="B523" s="53"/>
      <c r="C523" s="53"/>
      <c r="I523" s="53"/>
      <c r="J523" s="53"/>
      <c r="K523" s="53"/>
      <c r="L523" s="53"/>
      <c r="N523" s="591"/>
      <c r="V523" s="397"/>
    </row>
    <row r="524" spans="1:22" ht="13.5" x14ac:dyDescent="0.25">
      <c r="A524" s="53"/>
      <c r="B524" s="53"/>
      <c r="C524" s="53"/>
      <c r="I524" s="53"/>
      <c r="J524" s="53"/>
      <c r="K524" s="53"/>
      <c r="L524" s="53"/>
      <c r="N524" s="591"/>
      <c r="V524" s="397"/>
    </row>
    <row r="525" spans="1:22" ht="13.5" x14ac:dyDescent="0.25">
      <c r="A525" s="53"/>
      <c r="B525" s="53"/>
      <c r="C525" s="53"/>
      <c r="I525" s="53"/>
      <c r="J525" s="53"/>
      <c r="K525" s="53"/>
      <c r="L525" s="53"/>
      <c r="N525" s="591"/>
      <c r="V525" s="397"/>
    </row>
    <row r="526" spans="1:22" ht="13.5" x14ac:dyDescent="0.25">
      <c r="A526" s="53"/>
      <c r="B526" s="53"/>
      <c r="C526" s="53"/>
      <c r="I526" s="53"/>
      <c r="J526" s="53"/>
      <c r="K526" s="53"/>
      <c r="L526" s="53"/>
      <c r="N526" s="591"/>
      <c r="V526" s="397"/>
    </row>
    <row r="527" spans="1:22" ht="13.5" x14ac:dyDescent="0.25">
      <c r="A527" s="53"/>
      <c r="B527" s="53"/>
      <c r="C527" s="53"/>
      <c r="I527" s="53"/>
      <c r="J527" s="53"/>
      <c r="K527" s="53"/>
      <c r="L527" s="53"/>
      <c r="N527" s="591"/>
      <c r="V527" s="397"/>
    </row>
    <row r="528" spans="1:22" ht="13.5" x14ac:dyDescent="0.25">
      <c r="A528" s="53"/>
      <c r="B528" s="53"/>
      <c r="C528" s="53"/>
      <c r="I528" s="53"/>
      <c r="J528" s="53"/>
      <c r="K528" s="53"/>
      <c r="L528" s="53"/>
      <c r="N528" s="591"/>
      <c r="V528" s="397"/>
    </row>
    <row r="529" spans="1:22" ht="13.5" x14ac:dyDescent="0.25">
      <c r="A529" s="53"/>
      <c r="B529" s="53"/>
      <c r="C529" s="53"/>
      <c r="I529" s="53"/>
      <c r="J529" s="53"/>
      <c r="K529" s="53"/>
      <c r="L529" s="53"/>
      <c r="N529" s="591"/>
      <c r="V529" s="397"/>
    </row>
    <row r="530" spans="1:22" ht="13.5" x14ac:dyDescent="0.25">
      <c r="A530" s="53"/>
      <c r="B530" s="53"/>
      <c r="C530" s="53"/>
      <c r="I530" s="53"/>
      <c r="J530" s="53"/>
      <c r="K530" s="53"/>
      <c r="L530" s="53"/>
      <c r="N530" s="591"/>
      <c r="V530" s="397"/>
    </row>
    <row r="531" spans="1:22" ht="13.5" x14ac:dyDescent="0.25">
      <c r="A531" s="53"/>
      <c r="B531" s="53"/>
      <c r="C531" s="53"/>
      <c r="I531" s="53"/>
      <c r="J531" s="53"/>
      <c r="K531" s="53"/>
      <c r="L531" s="53"/>
      <c r="N531" s="591"/>
      <c r="V531" s="397"/>
    </row>
    <row r="532" spans="1:22" ht="13.5" x14ac:dyDescent="0.25">
      <c r="A532" s="53"/>
      <c r="B532" s="53"/>
      <c r="C532" s="53"/>
      <c r="I532" s="53"/>
      <c r="J532" s="53"/>
      <c r="K532" s="53"/>
      <c r="L532" s="53"/>
      <c r="N532" s="591"/>
      <c r="V532" s="397"/>
    </row>
    <row r="533" spans="1:22" ht="13.5" x14ac:dyDescent="0.25">
      <c r="A533" s="53"/>
      <c r="B533" s="53"/>
      <c r="C533" s="53"/>
      <c r="I533" s="53"/>
      <c r="J533" s="53"/>
      <c r="K533" s="53"/>
      <c r="L533" s="53"/>
      <c r="N533" s="591"/>
      <c r="V533" s="397"/>
    </row>
    <row r="534" spans="1:22" ht="13.5" x14ac:dyDescent="0.25">
      <c r="A534" s="53"/>
      <c r="B534" s="53"/>
      <c r="C534" s="53"/>
      <c r="I534" s="53"/>
      <c r="J534" s="53"/>
      <c r="K534" s="53"/>
      <c r="L534" s="53"/>
      <c r="N534" s="591"/>
      <c r="V534" s="397"/>
    </row>
    <row r="535" spans="1:22" ht="13.5" x14ac:dyDescent="0.25">
      <c r="A535" s="53"/>
      <c r="B535" s="53"/>
      <c r="C535" s="53"/>
      <c r="I535" s="53"/>
      <c r="J535" s="53"/>
      <c r="K535" s="53"/>
      <c r="L535" s="53"/>
      <c r="N535" s="591"/>
      <c r="V535" s="397"/>
    </row>
    <row r="536" spans="1:22" ht="13.5" x14ac:dyDescent="0.25">
      <c r="A536" s="53"/>
      <c r="B536" s="53"/>
      <c r="C536" s="53"/>
      <c r="I536" s="53"/>
      <c r="J536" s="53"/>
      <c r="K536" s="53"/>
      <c r="L536" s="53"/>
      <c r="N536" s="591"/>
      <c r="V536" s="397"/>
    </row>
    <row r="537" spans="1:22" ht="13.5" x14ac:dyDescent="0.25">
      <c r="A537" s="53"/>
      <c r="B537" s="53"/>
      <c r="C537" s="53"/>
      <c r="I537" s="53"/>
      <c r="J537" s="53"/>
      <c r="K537" s="53"/>
      <c r="L537" s="53"/>
      <c r="N537" s="591"/>
      <c r="V537" s="397"/>
    </row>
    <row r="538" spans="1:22" ht="13.5" x14ac:dyDescent="0.25">
      <c r="A538" s="53"/>
      <c r="B538" s="53"/>
      <c r="C538" s="53"/>
      <c r="I538" s="53"/>
      <c r="J538" s="53"/>
      <c r="K538" s="53"/>
      <c r="L538" s="53"/>
      <c r="N538" s="591"/>
      <c r="V538" s="397"/>
    </row>
    <row r="539" spans="1:22" ht="13.5" x14ac:dyDescent="0.25">
      <c r="A539" s="53"/>
      <c r="B539" s="53"/>
      <c r="C539" s="53"/>
      <c r="I539" s="53"/>
      <c r="J539" s="53"/>
      <c r="K539" s="53"/>
      <c r="L539" s="53"/>
      <c r="N539" s="591"/>
      <c r="V539" s="397"/>
    </row>
    <row r="540" spans="1:22" ht="13.5" x14ac:dyDescent="0.25">
      <c r="A540" s="53"/>
      <c r="B540" s="53"/>
      <c r="C540" s="53"/>
      <c r="I540" s="53"/>
      <c r="J540" s="53"/>
      <c r="K540" s="53"/>
      <c r="L540" s="53"/>
      <c r="N540" s="591"/>
      <c r="V540" s="397"/>
    </row>
    <row r="541" spans="1:22" ht="13.5" x14ac:dyDescent="0.25">
      <c r="A541" s="53"/>
      <c r="B541" s="53"/>
      <c r="C541" s="53"/>
      <c r="I541" s="53"/>
      <c r="J541" s="53"/>
      <c r="K541" s="53"/>
      <c r="L541" s="53"/>
      <c r="N541" s="591"/>
      <c r="V541" s="397"/>
    </row>
    <row r="542" spans="1:22" ht="13.5" x14ac:dyDescent="0.25">
      <c r="A542" s="53"/>
      <c r="B542" s="53"/>
      <c r="C542" s="53"/>
      <c r="I542" s="53"/>
      <c r="J542" s="53"/>
      <c r="K542" s="53"/>
      <c r="L542" s="53"/>
      <c r="N542" s="591"/>
      <c r="V542" s="397"/>
    </row>
    <row r="543" spans="1:22" ht="13.5" x14ac:dyDescent="0.25">
      <c r="A543" s="53"/>
      <c r="B543" s="53"/>
      <c r="C543" s="53"/>
      <c r="I543" s="53"/>
      <c r="J543" s="53"/>
      <c r="K543" s="53"/>
      <c r="L543" s="53"/>
      <c r="N543" s="591"/>
      <c r="V543" s="397"/>
    </row>
    <row r="544" spans="1:22" ht="13.5" x14ac:dyDescent="0.25">
      <c r="A544" s="53"/>
      <c r="B544" s="53"/>
      <c r="C544" s="53"/>
      <c r="I544" s="53"/>
      <c r="J544" s="53"/>
      <c r="K544" s="53"/>
      <c r="L544" s="53"/>
      <c r="N544" s="591"/>
      <c r="V544" s="397"/>
    </row>
    <row r="545" spans="1:22" ht="13.5" x14ac:dyDescent="0.25">
      <c r="A545" s="53"/>
      <c r="B545" s="53"/>
      <c r="C545" s="53"/>
      <c r="I545" s="53"/>
      <c r="J545" s="53"/>
      <c r="K545" s="53"/>
      <c r="L545" s="53"/>
      <c r="N545" s="591"/>
      <c r="V545" s="397"/>
    </row>
    <row r="546" spans="1:22" ht="13.5" x14ac:dyDescent="0.25">
      <c r="A546" s="53"/>
      <c r="B546" s="53"/>
      <c r="C546" s="53"/>
      <c r="I546" s="53"/>
      <c r="J546" s="53"/>
      <c r="K546" s="53"/>
      <c r="L546" s="53"/>
      <c r="N546" s="591"/>
      <c r="V546" s="397"/>
    </row>
    <row r="547" spans="1:22" ht="13.5" x14ac:dyDescent="0.25">
      <c r="A547" s="53"/>
      <c r="B547" s="53"/>
      <c r="C547" s="53"/>
      <c r="I547" s="53"/>
      <c r="J547" s="53"/>
      <c r="K547" s="53"/>
      <c r="L547" s="53"/>
      <c r="N547" s="591"/>
      <c r="V547" s="397"/>
    </row>
    <row r="548" spans="1:22" ht="13.5" x14ac:dyDescent="0.25">
      <c r="A548" s="53"/>
      <c r="B548" s="53"/>
      <c r="C548" s="53"/>
      <c r="I548" s="53"/>
      <c r="J548" s="53"/>
      <c r="K548" s="53"/>
      <c r="L548" s="53"/>
      <c r="N548" s="591"/>
      <c r="V548" s="397"/>
    </row>
    <row r="549" spans="1:22" ht="13.5" x14ac:dyDescent="0.25">
      <c r="A549" s="53"/>
      <c r="B549" s="53"/>
      <c r="C549" s="53"/>
      <c r="I549" s="53"/>
      <c r="J549" s="53"/>
      <c r="K549" s="53"/>
      <c r="L549" s="53"/>
      <c r="N549" s="591"/>
      <c r="V549" s="397"/>
    </row>
    <row r="550" spans="1:22" ht="13.5" x14ac:dyDescent="0.25">
      <c r="A550" s="53"/>
      <c r="B550" s="53"/>
      <c r="C550" s="53"/>
      <c r="I550" s="53"/>
      <c r="J550" s="53"/>
      <c r="K550" s="53"/>
      <c r="L550" s="53"/>
      <c r="N550" s="591"/>
      <c r="V550" s="397"/>
    </row>
    <row r="551" spans="1:22" ht="13.5" x14ac:dyDescent="0.25">
      <c r="A551" s="53"/>
      <c r="B551" s="53"/>
      <c r="C551" s="53"/>
      <c r="I551" s="53"/>
      <c r="J551" s="53"/>
      <c r="K551" s="53"/>
      <c r="L551" s="53"/>
      <c r="N551" s="591"/>
      <c r="V551" s="397"/>
    </row>
    <row r="552" spans="1:22" ht="13.5" x14ac:dyDescent="0.25">
      <c r="A552" s="53"/>
      <c r="B552" s="53"/>
      <c r="C552" s="53"/>
      <c r="I552" s="53"/>
      <c r="J552" s="53"/>
      <c r="K552" s="53"/>
      <c r="L552" s="53"/>
      <c r="N552" s="591"/>
      <c r="V552" s="397"/>
    </row>
    <row r="553" spans="1:22" ht="13.5" x14ac:dyDescent="0.25">
      <c r="A553" s="53"/>
      <c r="B553" s="53"/>
      <c r="C553" s="53"/>
      <c r="I553" s="53"/>
      <c r="J553" s="53"/>
      <c r="K553" s="53"/>
      <c r="L553" s="53"/>
      <c r="N553" s="591"/>
      <c r="V553" s="397"/>
    </row>
    <row r="554" spans="1:22" ht="13.5" x14ac:dyDescent="0.25">
      <c r="A554" s="53"/>
      <c r="B554" s="53"/>
      <c r="C554" s="53"/>
      <c r="I554" s="53"/>
      <c r="J554" s="53"/>
      <c r="K554" s="53"/>
      <c r="L554" s="53"/>
      <c r="N554" s="591"/>
      <c r="V554" s="397"/>
    </row>
    <row r="555" spans="1:22" ht="13.5" x14ac:dyDescent="0.25">
      <c r="A555" s="53"/>
      <c r="B555" s="53"/>
      <c r="C555" s="53"/>
      <c r="I555" s="53"/>
      <c r="J555" s="53"/>
      <c r="K555" s="53"/>
      <c r="L555" s="53"/>
      <c r="N555" s="591"/>
      <c r="V555" s="397"/>
    </row>
    <row r="556" spans="1:22" ht="13.5" x14ac:dyDescent="0.25">
      <c r="A556" s="53"/>
      <c r="B556" s="53"/>
      <c r="C556" s="53"/>
      <c r="I556" s="53"/>
      <c r="J556" s="53"/>
      <c r="K556" s="53"/>
      <c r="L556" s="53"/>
      <c r="N556" s="591"/>
      <c r="V556" s="397"/>
    </row>
    <row r="557" spans="1:22" ht="13.5" x14ac:dyDescent="0.25">
      <c r="A557" s="53"/>
      <c r="B557" s="53"/>
      <c r="C557" s="53"/>
      <c r="I557" s="53"/>
      <c r="J557" s="53"/>
      <c r="K557" s="53"/>
      <c r="L557" s="53"/>
      <c r="N557" s="591"/>
      <c r="V557" s="397"/>
    </row>
    <row r="558" spans="1:22" ht="13.5" x14ac:dyDescent="0.25">
      <c r="A558" s="53"/>
      <c r="B558" s="53"/>
      <c r="C558" s="53"/>
      <c r="I558" s="53"/>
      <c r="J558" s="53"/>
      <c r="K558" s="53"/>
      <c r="L558" s="53"/>
      <c r="N558" s="591"/>
      <c r="V558" s="397"/>
    </row>
    <row r="559" spans="1:22" ht="13.5" x14ac:dyDescent="0.25">
      <c r="A559" s="53"/>
      <c r="B559" s="53"/>
      <c r="C559" s="53"/>
      <c r="I559" s="53"/>
      <c r="J559" s="53"/>
      <c r="K559" s="53"/>
      <c r="L559" s="53"/>
      <c r="N559" s="591"/>
      <c r="V559" s="397"/>
    </row>
    <row r="560" spans="1:22" ht="13.5" x14ac:dyDescent="0.25">
      <c r="A560" s="53"/>
      <c r="B560" s="53"/>
      <c r="C560" s="53"/>
      <c r="I560" s="53"/>
      <c r="J560" s="53"/>
      <c r="K560" s="53"/>
      <c r="L560" s="53"/>
      <c r="N560" s="591"/>
      <c r="V560" s="397"/>
    </row>
    <row r="561" spans="1:22" ht="13.5" x14ac:dyDescent="0.25">
      <c r="A561" s="53"/>
      <c r="B561" s="53"/>
      <c r="C561" s="53"/>
      <c r="I561" s="53"/>
      <c r="J561" s="53"/>
      <c r="K561" s="53"/>
      <c r="L561" s="53"/>
      <c r="N561" s="591"/>
      <c r="V561" s="397"/>
    </row>
    <row r="562" spans="1:22" ht="13.5" x14ac:dyDescent="0.25">
      <c r="A562" s="53"/>
      <c r="B562" s="53"/>
      <c r="C562" s="53"/>
      <c r="I562" s="53"/>
      <c r="J562" s="53"/>
      <c r="K562" s="53"/>
      <c r="L562" s="53"/>
      <c r="N562" s="591"/>
      <c r="V562" s="397"/>
    </row>
    <row r="563" spans="1:22" ht="13.5" x14ac:dyDescent="0.25">
      <c r="A563" s="53"/>
      <c r="B563" s="53"/>
      <c r="C563" s="53"/>
      <c r="I563" s="53"/>
      <c r="J563" s="53"/>
      <c r="K563" s="53"/>
      <c r="L563" s="53"/>
      <c r="N563" s="591"/>
      <c r="V563" s="397"/>
    </row>
    <row r="564" spans="1:22" ht="13.5" x14ac:dyDescent="0.25">
      <c r="A564" s="53"/>
      <c r="B564" s="53"/>
      <c r="C564" s="53"/>
      <c r="I564" s="53"/>
      <c r="J564" s="53"/>
      <c r="K564" s="53"/>
      <c r="L564" s="53"/>
      <c r="N564" s="591"/>
      <c r="V564" s="397"/>
    </row>
    <row r="565" spans="1:22" ht="13.5" x14ac:dyDescent="0.25">
      <c r="A565" s="53"/>
      <c r="B565" s="53"/>
      <c r="C565" s="53"/>
      <c r="I565" s="53"/>
      <c r="J565" s="53"/>
      <c r="K565" s="53"/>
      <c r="L565" s="53"/>
      <c r="N565" s="591"/>
      <c r="V565" s="397"/>
    </row>
    <row r="566" spans="1:22" ht="13.5" x14ac:dyDescent="0.25">
      <c r="A566" s="53"/>
      <c r="B566" s="53"/>
      <c r="C566" s="53"/>
      <c r="I566" s="53"/>
      <c r="J566" s="53"/>
      <c r="K566" s="53"/>
      <c r="L566" s="53"/>
      <c r="N566" s="591"/>
      <c r="V566" s="397"/>
    </row>
    <row r="567" spans="1:22" ht="13.5" x14ac:dyDescent="0.25">
      <c r="A567" s="53"/>
      <c r="B567" s="53"/>
      <c r="C567" s="53"/>
      <c r="I567" s="53"/>
      <c r="J567" s="53"/>
      <c r="K567" s="53"/>
      <c r="L567" s="53"/>
      <c r="N567" s="591"/>
      <c r="V567" s="397"/>
    </row>
    <row r="568" spans="1:22" ht="13.5" x14ac:dyDescent="0.25">
      <c r="A568" s="53"/>
      <c r="B568" s="53"/>
      <c r="C568" s="53"/>
      <c r="I568" s="53"/>
      <c r="J568" s="53"/>
      <c r="K568" s="53"/>
      <c r="L568" s="53"/>
      <c r="N568" s="591"/>
      <c r="V568" s="397"/>
    </row>
    <row r="569" spans="1:22" ht="13.5" x14ac:dyDescent="0.25">
      <c r="A569" s="53"/>
      <c r="B569" s="53"/>
      <c r="C569" s="53"/>
      <c r="I569" s="53"/>
      <c r="J569" s="53"/>
      <c r="K569" s="53"/>
      <c r="L569" s="53"/>
      <c r="N569" s="591"/>
      <c r="V569" s="397"/>
    </row>
    <row r="570" spans="1:22" ht="13.5" x14ac:dyDescent="0.25">
      <c r="A570" s="53"/>
      <c r="B570" s="53"/>
      <c r="C570" s="53"/>
      <c r="I570" s="53"/>
      <c r="J570" s="53"/>
      <c r="K570" s="53"/>
      <c r="L570" s="53"/>
      <c r="N570" s="591"/>
      <c r="V570" s="397"/>
    </row>
    <row r="571" spans="1:22" ht="13.5" x14ac:dyDescent="0.25">
      <c r="A571" s="53"/>
      <c r="B571" s="53"/>
      <c r="C571" s="53"/>
      <c r="I571" s="53"/>
      <c r="J571" s="53"/>
      <c r="K571" s="53"/>
      <c r="L571" s="53"/>
      <c r="N571" s="591"/>
      <c r="V571" s="397"/>
    </row>
    <row r="572" spans="1:22" ht="13.5" x14ac:dyDescent="0.25">
      <c r="A572" s="53"/>
      <c r="B572" s="53"/>
      <c r="C572" s="53"/>
      <c r="I572" s="53"/>
      <c r="J572" s="53"/>
      <c r="K572" s="53"/>
      <c r="L572" s="53"/>
      <c r="N572" s="591"/>
      <c r="V572" s="397"/>
    </row>
    <row r="573" spans="1:22" ht="13.5" x14ac:dyDescent="0.25">
      <c r="A573" s="53"/>
      <c r="B573" s="53"/>
      <c r="C573" s="53"/>
      <c r="I573" s="53"/>
      <c r="J573" s="53"/>
      <c r="K573" s="53"/>
      <c r="L573" s="53"/>
      <c r="N573" s="591"/>
      <c r="V573" s="397"/>
    </row>
    <row r="574" spans="1:22" ht="13.5" x14ac:dyDescent="0.25">
      <c r="A574" s="53"/>
      <c r="B574" s="53"/>
      <c r="C574" s="53"/>
      <c r="I574" s="53"/>
      <c r="J574" s="53"/>
      <c r="K574" s="53"/>
      <c r="L574" s="53"/>
      <c r="N574" s="591"/>
      <c r="V574" s="397"/>
    </row>
    <row r="575" spans="1:22" ht="13.5" x14ac:dyDescent="0.25">
      <c r="A575" s="53"/>
      <c r="B575" s="53"/>
      <c r="C575" s="53"/>
      <c r="I575" s="53"/>
      <c r="J575" s="53"/>
      <c r="K575" s="53"/>
      <c r="L575" s="53"/>
      <c r="N575" s="591"/>
      <c r="V575" s="397"/>
    </row>
    <row r="576" spans="1:22" ht="13.5" x14ac:dyDescent="0.25">
      <c r="A576" s="53"/>
      <c r="B576" s="53"/>
      <c r="C576" s="53"/>
      <c r="I576" s="53"/>
      <c r="J576" s="53"/>
      <c r="K576" s="53"/>
      <c r="L576" s="53"/>
      <c r="N576" s="591"/>
      <c r="V576" s="397"/>
    </row>
    <row r="577" spans="1:22" ht="13.5" x14ac:dyDescent="0.25">
      <c r="A577" s="53"/>
      <c r="B577" s="53"/>
      <c r="C577" s="53"/>
      <c r="I577" s="53"/>
      <c r="J577" s="53"/>
      <c r="K577" s="53"/>
      <c r="L577" s="53"/>
      <c r="N577" s="591"/>
      <c r="V577" s="397"/>
    </row>
    <row r="578" spans="1:22" ht="13.5" x14ac:dyDescent="0.25">
      <c r="A578" s="53"/>
      <c r="B578" s="53"/>
      <c r="C578" s="53"/>
      <c r="I578" s="53"/>
      <c r="J578" s="53"/>
      <c r="K578" s="53"/>
      <c r="L578" s="53"/>
      <c r="N578" s="591"/>
      <c r="V578" s="397"/>
    </row>
    <row r="579" spans="1:22" ht="13.5" x14ac:dyDescent="0.25">
      <c r="A579" s="53"/>
      <c r="B579" s="53"/>
      <c r="C579" s="53"/>
      <c r="I579" s="53"/>
      <c r="J579" s="53"/>
      <c r="K579" s="53"/>
      <c r="L579" s="53"/>
      <c r="N579" s="591"/>
      <c r="V579" s="397"/>
    </row>
    <row r="580" spans="1:22" ht="13.5" x14ac:dyDescent="0.25">
      <c r="A580" s="53"/>
      <c r="B580" s="53"/>
      <c r="C580" s="53"/>
      <c r="I580" s="53"/>
      <c r="J580" s="53"/>
      <c r="K580" s="53"/>
      <c r="L580" s="53"/>
      <c r="N580" s="591"/>
      <c r="V580" s="397"/>
    </row>
    <row r="581" spans="1:22" ht="13.5" x14ac:dyDescent="0.25">
      <c r="A581" s="53"/>
      <c r="B581" s="53"/>
      <c r="C581" s="53"/>
      <c r="I581" s="53"/>
      <c r="J581" s="53"/>
      <c r="K581" s="53"/>
      <c r="L581" s="53"/>
      <c r="N581" s="591"/>
      <c r="V581" s="397"/>
    </row>
    <row r="582" spans="1:22" ht="13.5" x14ac:dyDescent="0.25">
      <c r="A582" s="53"/>
      <c r="B582" s="53"/>
      <c r="C582" s="53"/>
      <c r="I582" s="53"/>
      <c r="J582" s="53"/>
      <c r="K582" s="53"/>
      <c r="L582" s="53"/>
      <c r="N582" s="591"/>
      <c r="V582" s="397"/>
    </row>
    <row r="583" spans="1:22" ht="13.5" x14ac:dyDescent="0.25">
      <c r="A583" s="53"/>
      <c r="B583" s="53"/>
      <c r="C583" s="53"/>
      <c r="I583" s="53"/>
      <c r="J583" s="53"/>
      <c r="K583" s="53"/>
      <c r="L583" s="53"/>
      <c r="N583" s="591"/>
      <c r="V583" s="397"/>
    </row>
    <row r="584" spans="1:22" ht="13.5" x14ac:dyDescent="0.25">
      <c r="A584" s="53"/>
      <c r="B584" s="53"/>
      <c r="C584" s="53"/>
      <c r="I584" s="53"/>
      <c r="J584" s="53"/>
      <c r="K584" s="53"/>
      <c r="L584" s="53"/>
      <c r="N584" s="591"/>
      <c r="V584" s="397"/>
    </row>
    <row r="585" spans="1:22" ht="13.5" x14ac:dyDescent="0.25">
      <c r="A585" s="53"/>
      <c r="B585" s="53"/>
      <c r="C585" s="53"/>
      <c r="I585" s="53"/>
      <c r="J585" s="53"/>
      <c r="K585" s="53"/>
      <c r="L585" s="53"/>
      <c r="N585" s="591"/>
      <c r="V585" s="397"/>
    </row>
    <row r="586" spans="1:22" ht="13.5" x14ac:dyDescent="0.25">
      <c r="A586" s="53"/>
      <c r="B586" s="53"/>
      <c r="C586" s="53"/>
      <c r="I586" s="53"/>
      <c r="J586" s="53"/>
      <c r="K586" s="53"/>
      <c r="L586" s="53"/>
      <c r="N586" s="591"/>
      <c r="V586" s="397"/>
    </row>
    <row r="587" spans="1:22" ht="13.5" x14ac:dyDescent="0.25">
      <c r="A587" s="53"/>
      <c r="B587" s="53"/>
      <c r="C587" s="53"/>
      <c r="I587" s="53"/>
      <c r="J587" s="53"/>
      <c r="K587" s="53"/>
      <c r="L587" s="53"/>
      <c r="N587" s="591"/>
      <c r="V587" s="397"/>
    </row>
    <row r="588" spans="1:22" ht="13.5" x14ac:dyDescent="0.25">
      <c r="A588" s="53"/>
      <c r="B588" s="53"/>
      <c r="C588" s="53"/>
      <c r="I588" s="53"/>
      <c r="J588" s="53"/>
      <c r="K588" s="53"/>
      <c r="L588" s="53"/>
      <c r="N588" s="591"/>
      <c r="V588" s="397"/>
    </row>
    <row r="589" spans="1:22" ht="13.5" x14ac:dyDescent="0.25">
      <c r="A589" s="53"/>
      <c r="B589" s="53"/>
      <c r="C589" s="53"/>
      <c r="I589" s="53"/>
      <c r="J589" s="53"/>
      <c r="K589" s="53"/>
      <c r="L589" s="53"/>
      <c r="N589" s="591"/>
      <c r="V589" s="397"/>
    </row>
    <row r="590" spans="1:22" ht="13.5" x14ac:dyDescent="0.25">
      <c r="A590" s="53"/>
      <c r="B590" s="53"/>
      <c r="C590" s="53"/>
      <c r="I590" s="53"/>
      <c r="J590" s="53"/>
      <c r="K590" s="53"/>
      <c r="L590" s="53"/>
      <c r="N590" s="591"/>
      <c r="V590" s="397"/>
    </row>
    <row r="591" spans="1:22" ht="13.5" x14ac:dyDescent="0.25">
      <c r="A591" s="53"/>
      <c r="B591" s="53"/>
      <c r="C591" s="53"/>
      <c r="I591" s="53"/>
      <c r="J591" s="53"/>
      <c r="K591" s="53"/>
      <c r="L591" s="53"/>
      <c r="N591" s="591"/>
      <c r="V591" s="397"/>
    </row>
    <row r="592" spans="1:22" ht="13.5" x14ac:dyDescent="0.25">
      <c r="A592" s="53"/>
      <c r="B592" s="53"/>
      <c r="C592" s="53"/>
      <c r="I592" s="53"/>
      <c r="J592" s="53"/>
      <c r="K592" s="53"/>
      <c r="L592" s="53"/>
      <c r="N592" s="591"/>
      <c r="V592" s="397"/>
    </row>
    <row r="593" spans="1:22" ht="13.5" x14ac:dyDescent="0.25">
      <c r="A593" s="53"/>
      <c r="B593" s="53"/>
      <c r="C593" s="53"/>
      <c r="I593" s="53"/>
      <c r="J593" s="53"/>
      <c r="K593" s="53"/>
      <c r="L593" s="53"/>
      <c r="N593" s="591"/>
      <c r="V593" s="397"/>
    </row>
    <row r="594" spans="1:22" ht="13.5" x14ac:dyDescent="0.25">
      <c r="A594" s="53"/>
      <c r="B594" s="53"/>
      <c r="C594" s="53"/>
      <c r="I594" s="53"/>
      <c r="J594" s="53"/>
      <c r="K594" s="53"/>
      <c r="L594" s="53"/>
      <c r="N594" s="591"/>
      <c r="V594" s="397"/>
    </row>
    <row r="595" spans="1:22" ht="13.5" x14ac:dyDescent="0.25">
      <c r="A595" s="53"/>
      <c r="B595" s="53"/>
      <c r="C595" s="53"/>
      <c r="I595" s="53"/>
      <c r="J595" s="53"/>
      <c r="K595" s="53"/>
      <c r="L595" s="53"/>
      <c r="N595" s="591"/>
      <c r="V595" s="397"/>
    </row>
    <row r="596" spans="1:22" ht="13.5" x14ac:dyDescent="0.25">
      <c r="A596" s="53"/>
      <c r="B596" s="53"/>
      <c r="C596" s="53"/>
      <c r="I596" s="53"/>
      <c r="J596" s="53"/>
      <c r="K596" s="53"/>
      <c r="L596" s="53"/>
      <c r="N596" s="591"/>
      <c r="V596" s="397"/>
    </row>
    <row r="597" spans="1:22" ht="13.5" x14ac:dyDescent="0.25">
      <c r="A597" s="53"/>
      <c r="B597" s="53"/>
      <c r="C597" s="53"/>
      <c r="I597" s="53"/>
      <c r="J597" s="53"/>
      <c r="K597" s="53"/>
      <c r="L597" s="53"/>
      <c r="N597" s="591"/>
      <c r="V597" s="397"/>
    </row>
    <row r="598" spans="1:22" ht="13.5" x14ac:dyDescent="0.25">
      <c r="A598" s="53"/>
      <c r="B598" s="53"/>
      <c r="C598" s="53"/>
      <c r="I598" s="53"/>
      <c r="J598" s="53"/>
      <c r="K598" s="53"/>
      <c r="L598" s="53"/>
      <c r="N598" s="591"/>
      <c r="V598" s="397"/>
    </row>
    <row r="599" spans="1:22" ht="13.5" x14ac:dyDescent="0.25">
      <c r="A599" s="53"/>
      <c r="B599" s="53"/>
      <c r="C599" s="53"/>
      <c r="I599" s="53"/>
      <c r="J599" s="53"/>
      <c r="K599" s="53"/>
      <c r="L599" s="53"/>
      <c r="N599" s="591"/>
      <c r="V599" s="397"/>
    </row>
    <row r="600" spans="1:22" ht="13.5" x14ac:dyDescent="0.25">
      <c r="A600" s="53"/>
      <c r="B600" s="53"/>
      <c r="C600" s="53"/>
      <c r="I600" s="53"/>
      <c r="J600" s="53"/>
      <c r="K600" s="53"/>
      <c r="L600" s="53"/>
      <c r="N600" s="591"/>
      <c r="V600" s="397"/>
    </row>
    <row r="601" spans="1:22" ht="13.5" x14ac:dyDescent="0.25">
      <c r="A601" s="53"/>
      <c r="B601" s="53"/>
      <c r="C601" s="53"/>
      <c r="I601" s="53"/>
      <c r="J601" s="53"/>
      <c r="K601" s="53"/>
      <c r="L601" s="53"/>
      <c r="N601" s="591"/>
      <c r="V601" s="397"/>
    </row>
    <row r="602" spans="1:22" ht="13.5" x14ac:dyDescent="0.25">
      <c r="A602" s="53"/>
      <c r="B602" s="53"/>
      <c r="C602" s="53"/>
      <c r="I602" s="53"/>
      <c r="J602" s="53"/>
      <c r="K602" s="53"/>
      <c r="L602" s="53"/>
      <c r="N602" s="591"/>
      <c r="V602" s="397"/>
    </row>
    <row r="603" spans="1:22" ht="13.5" x14ac:dyDescent="0.25">
      <c r="A603" s="53"/>
      <c r="B603" s="53"/>
      <c r="C603" s="53"/>
      <c r="I603" s="53"/>
      <c r="J603" s="53"/>
      <c r="K603" s="53"/>
      <c r="L603" s="53"/>
      <c r="N603" s="591"/>
      <c r="V603" s="397"/>
    </row>
    <row r="604" spans="1:22" ht="13.5" x14ac:dyDescent="0.25">
      <c r="A604" s="53"/>
      <c r="B604" s="53"/>
      <c r="C604" s="53"/>
      <c r="I604" s="53"/>
      <c r="J604" s="53"/>
      <c r="K604" s="53"/>
      <c r="L604" s="53"/>
      <c r="N604" s="591"/>
      <c r="V604" s="397"/>
    </row>
    <row r="605" spans="1:22" ht="13.5" x14ac:dyDescent="0.25">
      <c r="A605" s="53"/>
      <c r="B605" s="53"/>
      <c r="C605" s="53"/>
      <c r="I605" s="53"/>
      <c r="J605" s="53"/>
      <c r="K605" s="53"/>
      <c r="L605" s="53"/>
      <c r="N605" s="591"/>
      <c r="V605" s="397"/>
    </row>
    <row r="606" spans="1:22" ht="13.5" x14ac:dyDescent="0.25">
      <c r="A606" s="53"/>
      <c r="B606" s="53"/>
      <c r="C606" s="53"/>
      <c r="I606" s="53"/>
      <c r="J606" s="53"/>
      <c r="K606" s="53"/>
      <c r="L606" s="53"/>
      <c r="N606" s="591"/>
      <c r="V606" s="397"/>
    </row>
    <row r="607" spans="1:22" ht="13.5" x14ac:dyDescent="0.25">
      <c r="A607" s="53"/>
      <c r="B607" s="53"/>
      <c r="C607" s="53"/>
      <c r="I607" s="53"/>
      <c r="J607" s="53"/>
      <c r="K607" s="53"/>
      <c r="L607" s="53"/>
      <c r="N607" s="591"/>
      <c r="V607" s="397"/>
    </row>
    <row r="608" spans="1:22" ht="13.5" x14ac:dyDescent="0.25">
      <c r="A608" s="53"/>
      <c r="B608" s="53"/>
      <c r="C608" s="53"/>
      <c r="I608" s="53"/>
      <c r="J608" s="53"/>
      <c r="K608" s="53"/>
      <c r="L608" s="53"/>
      <c r="N608" s="591"/>
      <c r="V608" s="397"/>
    </row>
    <row r="609" spans="1:22" ht="13.5" x14ac:dyDescent="0.25">
      <c r="A609" s="53"/>
      <c r="B609" s="53"/>
      <c r="C609" s="53"/>
      <c r="I609" s="53"/>
      <c r="J609" s="53"/>
      <c r="K609" s="53"/>
      <c r="L609" s="53"/>
      <c r="N609" s="591"/>
      <c r="V609" s="397"/>
    </row>
    <row r="610" spans="1:22" ht="13.5" x14ac:dyDescent="0.25">
      <c r="A610" s="53"/>
      <c r="B610" s="53"/>
      <c r="C610" s="53"/>
      <c r="I610" s="53"/>
      <c r="J610" s="53"/>
      <c r="K610" s="53"/>
      <c r="L610" s="53"/>
      <c r="N610" s="591"/>
      <c r="V610" s="397"/>
    </row>
    <row r="611" spans="1:22" ht="13.5" x14ac:dyDescent="0.25">
      <c r="A611" s="53"/>
      <c r="B611" s="53"/>
      <c r="C611" s="53"/>
      <c r="I611" s="53"/>
      <c r="J611" s="53"/>
      <c r="K611" s="53"/>
      <c r="L611" s="53"/>
      <c r="N611" s="591"/>
      <c r="V611" s="397"/>
    </row>
    <row r="612" spans="1:22" ht="13.5" x14ac:dyDescent="0.25">
      <c r="A612" s="53"/>
      <c r="B612" s="53"/>
      <c r="C612" s="53"/>
      <c r="I612" s="53"/>
      <c r="J612" s="53"/>
      <c r="K612" s="53"/>
      <c r="L612" s="53"/>
      <c r="N612" s="591"/>
      <c r="V612" s="397"/>
    </row>
    <row r="613" spans="1:22" ht="13.5" x14ac:dyDescent="0.25">
      <c r="A613" s="53"/>
      <c r="B613" s="53"/>
      <c r="C613" s="53"/>
      <c r="I613" s="53"/>
      <c r="J613" s="53"/>
      <c r="K613" s="53"/>
      <c r="L613" s="53"/>
      <c r="N613" s="591"/>
      <c r="V613" s="397"/>
    </row>
    <row r="614" spans="1:22" ht="13.5" x14ac:dyDescent="0.25">
      <c r="A614" s="53"/>
      <c r="B614" s="53"/>
      <c r="C614" s="53"/>
      <c r="I614" s="53"/>
      <c r="J614" s="53"/>
      <c r="K614" s="53"/>
      <c r="L614" s="53"/>
      <c r="N614" s="591"/>
      <c r="V614" s="397"/>
    </row>
    <row r="615" spans="1:22" ht="13.5" x14ac:dyDescent="0.25">
      <c r="A615" s="53"/>
      <c r="B615" s="53"/>
      <c r="C615" s="53"/>
      <c r="I615" s="53"/>
      <c r="J615" s="53"/>
      <c r="K615" s="53"/>
      <c r="L615" s="53"/>
      <c r="N615" s="591"/>
      <c r="V615" s="397"/>
    </row>
    <row r="616" spans="1:22" ht="13.5" x14ac:dyDescent="0.25">
      <c r="A616" s="53"/>
      <c r="B616" s="53"/>
      <c r="C616" s="53"/>
      <c r="I616" s="53"/>
      <c r="J616" s="53"/>
      <c r="K616" s="53"/>
      <c r="L616" s="53"/>
      <c r="N616" s="591"/>
      <c r="V616" s="397"/>
    </row>
    <row r="617" spans="1:22" ht="13.5" x14ac:dyDescent="0.25">
      <c r="A617" s="53"/>
      <c r="B617" s="53"/>
      <c r="C617" s="53"/>
      <c r="I617" s="53"/>
      <c r="J617" s="53"/>
      <c r="K617" s="53"/>
      <c r="L617" s="53"/>
      <c r="N617" s="591"/>
      <c r="V617" s="397"/>
    </row>
    <row r="618" spans="1:22" ht="13.5" x14ac:dyDescent="0.25">
      <c r="A618" s="53"/>
      <c r="B618" s="53"/>
      <c r="C618" s="53"/>
      <c r="I618" s="53"/>
      <c r="J618" s="53"/>
      <c r="K618" s="53"/>
      <c r="L618" s="53"/>
      <c r="N618" s="591"/>
      <c r="V618" s="397"/>
    </row>
    <row r="619" spans="1:22" ht="13.5" x14ac:dyDescent="0.25">
      <c r="A619" s="53"/>
      <c r="B619" s="53"/>
      <c r="C619" s="53"/>
      <c r="I619" s="53"/>
      <c r="J619" s="53"/>
      <c r="K619" s="53"/>
      <c r="L619" s="53"/>
      <c r="N619" s="591"/>
      <c r="V619" s="397"/>
    </row>
    <row r="620" spans="1:22" ht="13.5" x14ac:dyDescent="0.25">
      <c r="A620" s="53"/>
      <c r="B620" s="53"/>
      <c r="C620" s="53"/>
      <c r="I620" s="53"/>
      <c r="J620" s="53"/>
      <c r="K620" s="53"/>
      <c r="L620" s="53"/>
      <c r="N620" s="591"/>
      <c r="V620" s="397"/>
    </row>
    <row r="621" spans="1:22" ht="13.5" x14ac:dyDescent="0.25">
      <c r="A621" s="53"/>
      <c r="B621" s="53"/>
      <c r="C621" s="53"/>
      <c r="I621" s="53"/>
      <c r="J621" s="53"/>
      <c r="K621" s="53"/>
      <c r="L621" s="53"/>
      <c r="N621" s="591"/>
      <c r="V621" s="397"/>
    </row>
    <row r="622" spans="1:22" ht="13.5" x14ac:dyDescent="0.25">
      <c r="A622" s="53"/>
      <c r="B622" s="53"/>
      <c r="C622" s="53"/>
      <c r="I622" s="53"/>
      <c r="J622" s="53"/>
      <c r="K622" s="53"/>
      <c r="L622" s="53"/>
      <c r="N622" s="591"/>
      <c r="V622" s="397"/>
    </row>
    <row r="623" spans="1:22" ht="13.5" x14ac:dyDescent="0.25">
      <c r="A623" s="53"/>
      <c r="B623" s="53"/>
      <c r="C623" s="53"/>
      <c r="I623" s="53"/>
      <c r="J623" s="53"/>
      <c r="K623" s="53"/>
      <c r="L623" s="53"/>
      <c r="N623" s="591"/>
      <c r="V623" s="397"/>
    </row>
    <row r="624" spans="1:22" ht="13.5" x14ac:dyDescent="0.25">
      <c r="A624" s="53"/>
      <c r="B624" s="53"/>
      <c r="C624" s="53"/>
      <c r="I624" s="53"/>
      <c r="J624" s="53"/>
      <c r="K624" s="53"/>
      <c r="L624" s="53"/>
      <c r="N624" s="591"/>
      <c r="V624" s="397"/>
    </row>
    <row r="625" spans="1:22" ht="13.5" x14ac:dyDescent="0.25">
      <c r="A625" s="53"/>
      <c r="B625" s="53"/>
      <c r="C625" s="53"/>
      <c r="I625" s="53"/>
      <c r="J625" s="53"/>
      <c r="K625" s="53"/>
      <c r="L625" s="53"/>
      <c r="N625" s="591"/>
      <c r="V625" s="397"/>
    </row>
    <row r="626" spans="1:22" ht="13.5" x14ac:dyDescent="0.25">
      <c r="A626" s="53"/>
      <c r="B626" s="53"/>
      <c r="C626" s="53"/>
      <c r="I626" s="53"/>
      <c r="J626" s="53"/>
      <c r="K626" s="53"/>
      <c r="L626" s="53"/>
      <c r="N626" s="591"/>
      <c r="V626" s="397"/>
    </row>
    <row r="627" spans="1:22" ht="13.5" x14ac:dyDescent="0.25">
      <c r="A627" s="53"/>
      <c r="B627" s="53"/>
      <c r="C627" s="53"/>
      <c r="I627" s="53"/>
      <c r="J627" s="53"/>
      <c r="K627" s="53"/>
      <c r="L627" s="53"/>
      <c r="N627" s="591"/>
      <c r="V627" s="397"/>
    </row>
    <row r="628" spans="1:22" ht="13.5" x14ac:dyDescent="0.25">
      <c r="A628" s="53"/>
      <c r="B628" s="53"/>
      <c r="C628" s="53"/>
      <c r="I628" s="53"/>
      <c r="J628" s="53"/>
      <c r="K628" s="53"/>
      <c r="L628" s="53"/>
      <c r="N628" s="591"/>
      <c r="V628" s="397"/>
    </row>
    <row r="629" spans="1:22" ht="13.5" x14ac:dyDescent="0.25">
      <c r="A629" s="53"/>
      <c r="B629" s="53"/>
      <c r="C629" s="53"/>
      <c r="I629" s="53"/>
      <c r="J629" s="53"/>
      <c r="K629" s="53"/>
      <c r="L629" s="53"/>
      <c r="N629" s="591"/>
      <c r="V629" s="397"/>
    </row>
    <row r="630" spans="1:22" ht="13.5" x14ac:dyDescent="0.25">
      <c r="A630" s="53"/>
      <c r="B630" s="53"/>
      <c r="C630" s="53"/>
      <c r="I630" s="53"/>
      <c r="J630" s="53"/>
      <c r="K630" s="53"/>
      <c r="L630" s="53"/>
      <c r="N630" s="591"/>
      <c r="V630" s="397"/>
    </row>
    <row r="631" spans="1:22" ht="13.5" x14ac:dyDescent="0.25">
      <c r="A631" s="53"/>
      <c r="B631" s="53"/>
      <c r="C631" s="53"/>
      <c r="I631" s="53"/>
      <c r="J631" s="53"/>
      <c r="K631" s="53"/>
      <c r="L631" s="53"/>
      <c r="N631" s="591"/>
      <c r="V631" s="397"/>
    </row>
    <row r="632" spans="1:22" ht="13.5" x14ac:dyDescent="0.25">
      <c r="A632" s="53"/>
      <c r="B632" s="53"/>
      <c r="C632" s="53"/>
      <c r="I632" s="53"/>
      <c r="J632" s="53"/>
      <c r="K632" s="53"/>
      <c r="L632" s="53"/>
      <c r="N632" s="591"/>
      <c r="V632" s="397"/>
    </row>
    <row r="633" spans="1:22" ht="13.5" x14ac:dyDescent="0.25">
      <c r="A633" s="53"/>
      <c r="B633" s="53"/>
      <c r="C633" s="53"/>
      <c r="I633" s="53"/>
      <c r="J633" s="53"/>
      <c r="K633" s="53"/>
      <c r="L633" s="53"/>
      <c r="N633" s="591"/>
      <c r="V633" s="397"/>
    </row>
    <row r="634" spans="1:22" ht="13.5" x14ac:dyDescent="0.25">
      <c r="A634" s="53"/>
      <c r="B634" s="53"/>
      <c r="C634" s="53"/>
      <c r="I634" s="53"/>
      <c r="J634" s="53"/>
      <c r="K634" s="53"/>
      <c r="L634" s="53"/>
      <c r="N634" s="591"/>
      <c r="V634" s="397"/>
    </row>
    <row r="635" spans="1:22" ht="13.5" x14ac:dyDescent="0.25">
      <c r="A635" s="53"/>
      <c r="B635" s="53"/>
      <c r="C635" s="53"/>
      <c r="I635" s="53"/>
      <c r="J635" s="53"/>
      <c r="K635" s="53"/>
      <c r="L635" s="53"/>
      <c r="N635" s="591"/>
      <c r="V635" s="397"/>
    </row>
    <row r="636" spans="1:22" ht="13.5" x14ac:dyDescent="0.25">
      <c r="A636" s="53"/>
      <c r="B636" s="53"/>
      <c r="C636" s="53"/>
      <c r="I636" s="53"/>
      <c r="J636" s="53"/>
      <c r="K636" s="53"/>
      <c r="L636" s="53"/>
      <c r="N636" s="591"/>
      <c r="V636" s="397"/>
    </row>
    <row r="637" spans="1:22" ht="13.5" x14ac:dyDescent="0.25">
      <c r="A637" s="53"/>
      <c r="B637" s="53"/>
      <c r="C637" s="53"/>
      <c r="I637" s="53"/>
      <c r="J637" s="53"/>
      <c r="K637" s="53"/>
      <c r="L637" s="53"/>
      <c r="N637" s="591"/>
      <c r="V637" s="397"/>
    </row>
    <row r="638" spans="1:22" ht="13.5" x14ac:dyDescent="0.25">
      <c r="A638" s="53"/>
      <c r="B638" s="53"/>
      <c r="C638" s="53"/>
      <c r="I638" s="53"/>
      <c r="J638" s="53"/>
      <c r="K638" s="53"/>
      <c r="L638" s="53"/>
      <c r="N638" s="591"/>
      <c r="V638" s="397"/>
    </row>
    <row r="639" spans="1:22" ht="13.5" x14ac:dyDescent="0.25">
      <c r="A639" s="53"/>
      <c r="B639" s="53"/>
      <c r="C639" s="53"/>
      <c r="I639" s="53"/>
      <c r="J639" s="53"/>
      <c r="K639" s="53"/>
      <c r="L639" s="53"/>
      <c r="N639" s="591"/>
      <c r="V639" s="397"/>
    </row>
    <row r="640" spans="1:22" ht="13.5" x14ac:dyDescent="0.25">
      <c r="A640" s="53"/>
      <c r="B640" s="53"/>
      <c r="C640" s="53"/>
      <c r="I640" s="53"/>
      <c r="J640" s="53"/>
      <c r="K640" s="53"/>
      <c r="L640" s="53"/>
      <c r="N640" s="591"/>
      <c r="V640" s="397"/>
    </row>
    <row r="641" spans="1:22" ht="13.5" x14ac:dyDescent="0.25">
      <c r="A641" s="53"/>
      <c r="B641" s="53"/>
      <c r="C641" s="53"/>
      <c r="I641" s="53"/>
      <c r="J641" s="53"/>
      <c r="K641" s="53"/>
      <c r="L641" s="53"/>
      <c r="N641" s="591"/>
      <c r="V641" s="397"/>
    </row>
    <row r="642" spans="1:22" ht="13.5" x14ac:dyDescent="0.25">
      <c r="A642" s="53"/>
      <c r="B642" s="53"/>
      <c r="C642" s="53"/>
      <c r="I642" s="53"/>
      <c r="J642" s="53"/>
      <c r="K642" s="53"/>
      <c r="L642" s="53"/>
      <c r="N642" s="591"/>
      <c r="V642" s="397"/>
    </row>
    <row r="643" spans="1:22" ht="13.5" x14ac:dyDescent="0.25">
      <c r="A643" s="53"/>
      <c r="B643" s="53"/>
      <c r="C643" s="53"/>
      <c r="I643" s="53"/>
      <c r="J643" s="53"/>
      <c r="K643" s="53"/>
      <c r="L643" s="53"/>
      <c r="N643" s="591"/>
      <c r="V643" s="397"/>
    </row>
    <row r="644" spans="1:22" ht="13.5" x14ac:dyDescent="0.25">
      <c r="A644" s="53"/>
      <c r="B644" s="53"/>
      <c r="C644" s="53"/>
      <c r="I644" s="53"/>
      <c r="J644" s="53"/>
      <c r="K644" s="53"/>
      <c r="L644" s="53"/>
      <c r="N644" s="591"/>
      <c r="V644" s="397"/>
    </row>
    <row r="645" spans="1:22" ht="13.5" x14ac:dyDescent="0.25">
      <c r="A645" s="53"/>
      <c r="B645" s="53"/>
      <c r="C645" s="53"/>
      <c r="I645" s="53"/>
      <c r="J645" s="53"/>
      <c r="K645" s="53"/>
      <c r="L645" s="53"/>
      <c r="N645" s="591"/>
      <c r="V645" s="397"/>
    </row>
    <row r="646" spans="1:22" ht="13.5" x14ac:dyDescent="0.25">
      <c r="A646" s="53"/>
      <c r="B646" s="53"/>
      <c r="C646" s="53"/>
      <c r="I646" s="53"/>
      <c r="J646" s="53"/>
      <c r="K646" s="53"/>
      <c r="L646" s="53"/>
      <c r="N646" s="591"/>
      <c r="V646" s="397"/>
    </row>
    <row r="647" spans="1:22" ht="13.5" x14ac:dyDescent="0.25">
      <c r="A647" s="53"/>
      <c r="B647" s="53"/>
      <c r="C647" s="53"/>
      <c r="I647" s="53"/>
      <c r="J647" s="53"/>
      <c r="K647" s="53"/>
      <c r="L647" s="53"/>
      <c r="N647" s="591"/>
      <c r="V647" s="397"/>
    </row>
    <row r="648" spans="1:22" ht="13.5" x14ac:dyDescent="0.25">
      <c r="A648" s="53"/>
      <c r="B648" s="53"/>
      <c r="C648" s="53"/>
      <c r="I648" s="53"/>
      <c r="J648" s="53"/>
      <c r="K648" s="53"/>
      <c r="L648" s="53"/>
      <c r="N648" s="591"/>
      <c r="V648" s="397"/>
    </row>
    <row r="649" spans="1:22" ht="13.5" x14ac:dyDescent="0.25">
      <c r="A649" s="53"/>
      <c r="B649" s="53"/>
      <c r="C649" s="53"/>
      <c r="I649" s="53"/>
      <c r="J649" s="53"/>
      <c r="K649" s="53"/>
      <c r="L649" s="53"/>
      <c r="N649" s="591"/>
      <c r="V649" s="397"/>
    </row>
    <row r="650" spans="1:22" ht="13.5" x14ac:dyDescent="0.25">
      <c r="A650" s="53"/>
      <c r="B650" s="53"/>
      <c r="C650" s="53"/>
      <c r="I650" s="53"/>
      <c r="J650" s="53"/>
      <c r="K650" s="53"/>
      <c r="L650" s="53"/>
      <c r="N650" s="591"/>
      <c r="V650" s="397"/>
    </row>
    <row r="651" spans="1:22" ht="13.5" x14ac:dyDescent="0.25">
      <c r="A651" s="53"/>
      <c r="B651" s="53"/>
      <c r="C651" s="53"/>
      <c r="I651" s="53"/>
      <c r="J651" s="53"/>
      <c r="K651" s="53"/>
      <c r="L651" s="53"/>
      <c r="N651" s="591"/>
      <c r="V651" s="397"/>
    </row>
    <row r="652" spans="1:22" ht="13.5" x14ac:dyDescent="0.25">
      <c r="A652" s="53"/>
      <c r="B652" s="53"/>
      <c r="C652" s="53"/>
      <c r="I652" s="53"/>
      <c r="J652" s="53"/>
      <c r="K652" s="53"/>
      <c r="L652" s="53"/>
      <c r="N652" s="591"/>
      <c r="V652" s="397"/>
    </row>
    <row r="653" spans="1:22" ht="13.5" x14ac:dyDescent="0.25">
      <c r="A653" s="53"/>
      <c r="B653" s="53"/>
      <c r="C653" s="53"/>
      <c r="I653" s="53"/>
      <c r="J653" s="53"/>
      <c r="K653" s="53"/>
      <c r="L653" s="53"/>
      <c r="N653" s="591"/>
      <c r="V653" s="397"/>
    </row>
    <row r="654" spans="1:22" ht="13.5" x14ac:dyDescent="0.25">
      <c r="A654" s="53"/>
      <c r="B654" s="53"/>
      <c r="C654" s="53"/>
      <c r="I654" s="53"/>
      <c r="J654" s="53"/>
      <c r="K654" s="53"/>
      <c r="L654" s="53"/>
      <c r="N654" s="591"/>
      <c r="V654" s="397"/>
    </row>
    <row r="655" spans="1:22" ht="13.5" x14ac:dyDescent="0.25">
      <c r="A655" s="53"/>
      <c r="B655" s="53"/>
      <c r="C655" s="53"/>
      <c r="I655" s="53"/>
      <c r="J655" s="53"/>
      <c r="K655" s="53"/>
      <c r="L655" s="53"/>
      <c r="N655" s="591"/>
      <c r="V655" s="397"/>
    </row>
    <row r="656" spans="1:22" ht="13.5" x14ac:dyDescent="0.25">
      <c r="A656" s="53"/>
      <c r="B656" s="53"/>
      <c r="C656" s="53"/>
      <c r="I656" s="53"/>
      <c r="J656" s="53"/>
      <c r="K656" s="53"/>
      <c r="L656" s="53"/>
      <c r="N656" s="591"/>
      <c r="V656" s="397"/>
    </row>
    <row r="657" spans="1:22" ht="13.5" x14ac:dyDescent="0.25">
      <c r="A657" s="53"/>
      <c r="B657" s="53"/>
      <c r="C657" s="53"/>
      <c r="I657" s="53"/>
      <c r="J657" s="53"/>
      <c r="K657" s="53"/>
      <c r="L657" s="53"/>
      <c r="N657" s="591"/>
      <c r="V657" s="397"/>
    </row>
    <row r="658" spans="1:22" ht="13.5" x14ac:dyDescent="0.25">
      <c r="A658" s="53"/>
      <c r="B658" s="53"/>
      <c r="C658" s="53"/>
      <c r="I658" s="53"/>
      <c r="J658" s="53"/>
      <c r="K658" s="53"/>
      <c r="L658" s="53"/>
      <c r="N658" s="591"/>
      <c r="V658" s="397"/>
    </row>
    <row r="659" spans="1:22" ht="13.5" x14ac:dyDescent="0.25">
      <c r="A659" s="53"/>
      <c r="B659" s="53"/>
      <c r="C659" s="53"/>
      <c r="I659" s="53"/>
      <c r="J659" s="53"/>
      <c r="K659" s="53"/>
      <c r="L659" s="53"/>
      <c r="N659" s="591"/>
      <c r="V659" s="397"/>
    </row>
    <row r="660" spans="1:22" ht="13.5" x14ac:dyDescent="0.25">
      <c r="A660" s="53"/>
      <c r="B660" s="53"/>
      <c r="C660" s="53"/>
      <c r="I660" s="53"/>
      <c r="J660" s="53"/>
      <c r="K660" s="53"/>
      <c r="L660" s="53"/>
      <c r="N660" s="591"/>
      <c r="V660" s="397"/>
    </row>
    <row r="661" spans="1:22" ht="13.5" x14ac:dyDescent="0.25">
      <c r="A661" s="53"/>
      <c r="B661" s="53"/>
      <c r="C661" s="53"/>
      <c r="I661" s="53"/>
      <c r="J661" s="53"/>
      <c r="K661" s="53"/>
      <c r="L661" s="53"/>
      <c r="N661" s="591"/>
      <c r="V661" s="397"/>
    </row>
    <row r="662" spans="1:22" ht="13.5" x14ac:dyDescent="0.25">
      <c r="A662" s="53"/>
      <c r="B662" s="53"/>
      <c r="C662" s="53"/>
      <c r="I662" s="53"/>
      <c r="J662" s="53"/>
      <c r="K662" s="53"/>
      <c r="L662" s="53"/>
      <c r="N662" s="591"/>
      <c r="V662" s="397"/>
    </row>
    <row r="663" spans="1:22" ht="13.5" x14ac:dyDescent="0.25">
      <c r="A663" s="53"/>
      <c r="B663" s="53"/>
      <c r="C663" s="53"/>
      <c r="I663" s="53"/>
      <c r="J663" s="53"/>
      <c r="K663" s="53"/>
      <c r="L663" s="53"/>
      <c r="N663" s="591"/>
      <c r="V663" s="397"/>
    </row>
    <row r="664" spans="1:22" ht="13.5" x14ac:dyDescent="0.25">
      <c r="A664" s="53"/>
      <c r="B664" s="53"/>
      <c r="C664" s="53"/>
      <c r="I664" s="53"/>
      <c r="J664" s="53"/>
      <c r="K664" s="53"/>
      <c r="L664" s="53"/>
      <c r="N664" s="591"/>
      <c r="V664" s="397"/>
    </row>
    <row r="665" spans="1:22" ht="13.5" x14ac:dyDescent="0.25">
      <c r="A665" s="53"/>
      <c r="B665" s="53"/>
      <c r="C665" s="53"/>
      <c r="I665" s="53"/>
      <c r="J665" s="53"/>
      <c r="K665" s="53"/>
      <c r="L665" s="53"/>
      <c r="N665" s="591"/>
      <c r="V665" s="397"/>
    </row>
    <row r="666" spans="1:22" ht="13.5" x14ac:dyDescent="0.25">
      <c r="A666" s="53"/>
      <c r="B666" s="53"/>
      <c r="C666" s="53"/>
      <c r="I666" s="53"/>
      <c r="J666" s="53"/>
      <c r="K666" s="53"/>
      <c r="L666" s="53"/>
      <c r="N666" s="591"/>
      <c r="V666" s="397"/>
    </row>
    <row r="667" spans="1:22" ht="13.5" x14ac:dyDescent="0.25">
      <c r="A667" s="53"/>
      <c r="B667" s="53"/>
      <c r="C667" s="53"/>
      <c r="I667" s="53"/>
      <c r="J667" s="53"/>
      <c r="K667" s="53"/>
      <c r="L667" s="53"/>
      <c r="N667" s="591"/>
      <c r="V667" s="397"/>
    </row>
    <row r="668" spans="1:22" ht="13.5" x14ac:dyDescent="0.25">
      <c r="A668" s="53"/>
      <c r="B668" s="53"/>
      <c r="C668" s="53"/>
      <c r="I668" s="53"/>
      <c r="J668" s="53"/>
      <c r="K668" s="53"/>
      <c r="L668" s="53"/>
      <c r="N668" s="591"/>
      <c r="V668" s="397"/>
    </row>
    <row r="669" spans="1:22" ht="13.5" x14ac:dyDescent="0.25">
      <c r="A669" s="53"/>
      <c r="B669" s="53"/>
      <c r="C669" s="53"/>
      <c r="I669" s="53"/>
      <c r="J669" s="53"/>
      <c r="K669" s="53"/>
      <c r="L669" s="53"/>
      <c r="N669" s="591"/>
      <c r="V669" s="397"/>
    </row>
    <row r="670" spans="1:22" ht="13.5" x14ac:dyDescent="0.25">
      <c r="A670" s="53"/>
      <c r="B670" s="53"/>
      <c r="C670" s="53"/>
      <c r="I670" s="53"/>
      <c r="J670" s="53"/>
      <c r="K670" s="53"/>
      <c r="L670" s="53"/>
      <c r="N670" s="591"/>
      <c r="V670" s="397"/>
    </row>
    <row r="671" spans="1:22" ht="13.5" x14ac:dyDescent="0.25">
      <c r="A671" s="53"/>
      <c r="B671" s="53"/>
      <c r="C671" s="53"/>
      <c r="I671" s="53"/>
      <c r="J671" s="53"/>
      <c r="K671" s="53"/>
      <c r="L671" s="53"/>
      <c r="N671" s="591"/>
      <c r="V671" s="397"/>
    </row>
    <row r="672" spans="1:22" ht="13.5" x14ac:dyDescent="0.25">
      <c r="A672" s="53"/>
      <c r="B672" s="53"/>
      <c r="C672" s="53"/>
      <c r="I672" s="53"/>
      <c r="J672" s="53"/>
      <c r="K672" s="53"/>
      <c r="L672" s="53"/>
      <c r="N672" s="591"/>
      <c r="V672" s="397"/>
    </row>
    <row r="673" spans="1:22" ht="13.5" x14ac:dyDescent="0.25">
      <c r="A673" s="53"/>
      <c r="B673" s="53"/>
      <c r="C673" s="53"/>
      <c r="I673" s="53"/>
      <c r="J673" s="53"/>
      <c r="K673" s="53"/>
      <c r="L673" s="53"/>
      <c r="N673" s="591"/>
      <c r="V673" s="397"/>
    </row>
    <row r="674" spans="1:22" ht="13.5" x14ac:dyDescent="0.25">
      <c r="A674" s="53"/>
      <c r="B674" s="53"/>
      <c r="C674" s="53"/>
      <c r="I674" s="53"/>
      <c r="J674" s="53"/>
      <c r="K674" s="53"/>
      <c r="L674" s="53"/>
      <c r="N674" s="591"/>
      <c r="V674" s="397"/>
    </row>
    <row r="675" spans="1:22" ht="13.5" x14ac:dyDescent="0.25">
      <c r="A675" s="53"/>
      <c r="B675" s="53"/>
      <c r="C675" s="53"/>
      <c r="I675" s="53"/>
      <c r="J675" s="53"/>
      <c r="K675" s="53"/>
      <c r="L675" s="53"/>
      <c r="N675" s="591"/>
      <c r="V675" s="397"/>
    </row>
    <row r="676" spans="1:22" ht="13.5" x14ac:dyDescent="0.25">
      <c r="A676" s="53"/>
      <c r="B676" s="53"/>
      <c r="C676" s="53"/>
      <c r="I676" s="53"/>
      <c r="J676" s="53"/>
      <c r="K676" s="53"/>
      <c r="L676" s="53"/>
      <c r="N676" s="591"/>
      <c r="V676" s="397"/>
    </row>
    <row r="677" spans="1:22" ht="13.5" x14ac:dyDescent="0.25">
      <c r="A677" s="53"/>
      <c r="B677" s="53"/>
      <c r="C677" s="53"/>
      <c r="I677" s="53"/>
      <c r="J677" s="53"/>
      <c r="K677" s="53"/>
      <c r="L677" s="53"/>
      <c r="N677" s="591"/>
      <c r="V677" s="397"/>
    </row>
    <row r="678" spans="1:22" ht="13.5" x14ac:dyDescent="0.25">
      <c r="A678" s="53"/>
      <c r="B678" s="53"/>
      <c r="C678" s="53"/>
      <c r="I678" s="53"/>
      <c r="J678" s="53"/>
      <c r="K678" s="53"/>
      <c r="L678" s="53"/>
      <c r="N678" s="591"/>
      <c r="V678" s="397"/>
    </row>
    <row r="679" spans="1:22" ht="13.5" x14ac:dyDescent="0.25">
      <c r="A679" s="53"/>
      <c r="B679" s="53"/>
      <c r="C679" s="53"/>
      <c r="I679" s="53"/>
      <c r="J679" s="53"/>
      <c r="K679" s="53"/>
      <c r="L679" s="53"/>
      <c r="N679" s="591"/>
      <c r="V679" s="397"/>
    </row>
    <row r="680" spans="1:22" ht="13.5" x14ac:dyDescent="0.25">
      <c r="A680" s="53"/>
      <c r="B680" s="53"/>
      <c r="C680" s="53"/>
      <c r="I680" s="53"/>
      <c r="J680" s="53"/>
      <c r="K680" s="53"/>
      <c r="L680" s="53"/>
      <c r="N680" s="591"/>
      <c r="V680" s="397"/>
    </row>
    <row r="681" spans="1:22" ht="13.5" x14ac:dyDescent="0.25">
      <c r="A681" s="53"/>
      <c r="B681" s="53"/>
      <c r="C681" s="53"/>
      <c r="I681" s="53"/>
      <c r="J681" s="53"/>
      <c r="K681" s="53"/>
      <c r="L681" s="53"/>
      <c r="N681" s="591"/>
      <c r="V681" s="397"/>
    </row>
    <row r="682" spans="1:22" ht="13.5" x14ac:dyDescent="0.25">
      <c r="A682" s="53"/>
      <c r="B682" s="53"/>
      <c r="C682" s="53"/>
      <c r="I682" s="53"/>
      <c r="J682" s="53"/>
      <c r="K682" s="53"/>
      <c r="L682" s="53"/>
      <c r="N682" s="591"/>
      <c r="V682" s="397"/>
    </row>
    <row r="683" spans="1:22" ht="13.5" x14ac:dyDescent="0.25">
      <c r="A683" s="53"/>
      <c r="B683" s="53"/>
      <c r="C683" s="53"/>
      <c r="I683" s="53"/>
      <c r="J683" s="53"/>
      <c r="K683" s="53"/>
      <c r="L683" s="53"/>
      <c r="N683" s="591"/>
      <c r="V683" s="397"/>
    </row>
    <row r="684" spans="1:22" ht="13.5" x14ac:dyDescent="0.25">
      <c r="A684" s="53"/>
      <c r="B684" s="53"/>
      <c r="C684" s="53"/>
      <c r="I684" s="53"/>
      <c r="J684" s="53"/>
      <c r="K684" s="53"/>
      <c r="L684" s="53"/>
      <c r="N684" s="591"/>
      <c r="V684" s="397"/>
    </row>
    <row r="685" spans="1:22" ht="13.5" x14ac:dyDescent="0.25">
      <c r="A685" s="53"/>
      <c r="B685" s="53"/>
      <c r="C685" s="53"/>
      <c r="I685" s="53"/>
      <c r="J685" s="53"/>
      <c r="K685" s="53"/>
      <c r="L685" s="53"/>
      <c r="N685" s="591"/>
      <c r="V685" s="397"/>
    </row>
    <row r="686" spans="1:22" ht="13.5" x14ac:dyDescent="0.25">
      <c r="A686" s="53"/>
      <c r="B686" s="53"/>
      <c r="C686" s="53"/>
      <c r="I686" s="53"/>
      <c r="J686" s="53"/>
      <c r="K686" s="53"/>
      <c r="L686" s="53"/>
      <c r="N686" s="591"/>
      <c r="V686" s="397"/>
    </row>
    <row r="687" spans="1:22" ht="13.5" x14ac:dyDescent="0.25">
      <c r="A687" s="53"/>
      <c r="B687" s="53"/>
      <c r="C687" s="53"/>
      <c r="I687" s="53"/>
      <c r="J687" s="53"/>
      <c r="K687" s="53"/>
      <c r="L687" s="53"/>
      <c r="N687" s="591"/>
      <c r="V687" s="397"/>
    </row>
    <row r="688" spans="1:22" ht="13.5" x14ac:dyDescent="0.25">
      <c r="A688" s="53"/>
      <c r="B688" s="53"/>
      <c r="C688" s="53"/>
      <c r="I688" s="53"/>
      <c r="J688" s="53"/>
      <c r="K688" s="53"/>
      <c r="L688" s="53"/>
      <c r="N688" s="591"/>
      <c r="V688" s="397"/>
    </row>
    <row r="689" spans="1:22" ht="13.5" x14ac:dyDescent="0.25">
      <c r="A689" s="53"/>
      <c r="B689" s="53"/>
      <c r="C689" s="53"/>
      <c r="I689" s="53"/>
      <c r="J689" s="53"/>
      <c r="K689" s="53"/>
      <c r="L689" s="53"/>
      <c r="N689" s="591"/>
      <c r="V689" s="397"/>
    </row>
    <row r="690" spans="1:22" ht="13.5" x14ac:dyDescent="0.25">
      <c r="A690" s="53"/>
      <c r="B690" s="53"/>
      <c r="C690" s="53"/>
      <c r="I690" s="53"/>
      <c r="J690" s="53"/>
      <c r="K690" s="53"/>
      <c r="L690" s="53"/>
      <c r="N690" s="591"/>
      <c r="V690" s="397"/>
    </row>
    <row r="691" spans="1:22" ht="13.5" x14ac:dyDescent="0.25">
      <c r="A691" s="53"/>
      <c r="B691" s="53"/>
      <c r="C691" s="53"/>
      <c r="I691" s="53"/>
      <c r="J691" s="53"/>
      <c r="K691" s="53"/>
      <c r="L691" s="53"/>
      <c r="N691" s="591"/>
      <c r="V691" s="397"/>
    </row>
    <row r="692" spans="1:22" ht="13.5" x14ac:dyDescent="0.25">
      <c r="A692" s="53"/>
      <c r="B692" s="53"/>
      <c r="C692" s="53"/>
      <c r="I692" s="53"/>
      <c r="J692" s="53"/>
      <c r="K692" s="53"/>
      <c r="L692" s="53"/>
      <c r="N692" s="591"/>
      <c r="V692" s="397"/>
    </row>
    <row r="693" spans="1:22" ht="13.5" x14ac:dyDescent="0.25">
      <c r="A693" s="53"/>
      <c r="B693" s="53"/>
      <c r="C693" s="53"/>
      <c r="I693" s="53"/>
      <c r="J693" s="53"/>
      <c r="K693" s="53"/>
      <c r="L693" s="53"/>
      <c r="N693" s="591"/>
      <c r="V693" s="397"/>
    </row>
    <row r="694" spans="1:22" ht="13.5" x14ac:dyDescent="0.25">
      <c r="A694" s="53"/>
      <c r="B694" s="53"/>
      <c r="C694" s="53"/>
      <c r="I694" s="53"/>
      <c r="J694" s="53"/>
      <c r="K694" s="53"/>
      <c r="L694" s="53"/>
      <c r="N694" s="591"/>
      <c r="V694" s="397"/>
    </row>
    <row r="695" spans="1:22" ht="13.5" x14ac:dyDescent="0.25">
      <c r="A695" s="53"/>
      <c r="B695" s="53"/>
      <c r="C695" s="53"/>
      <c r="I695" s="53"/>
      <c r="J695" s="53"/>
      <c r="K695" s="53"/>
      <c r="L695" s="53"/>
      <c r="N695" s="591"/>
      <c r="V695" s="397"/>
    </row>
    <row r="696" spans="1:22" ht="13.5" x14ac:dyDescent="0.25">
      <c r="A696" s="53"/>
      <c r="B696" s="53"/>
      <c r="C696" s="53"/>
      <c r="I696" s="53"/>
      <c r="J696" s="53"/>
      <c r="K696" s="53"/>
      <c r="L696" s="53"/>
      <c r="N696" s="591"/>
      <c r="V696" s="397"/>
    </row>
    <row r="697" spans="1:22" ht="13.5" x14ac:dyDescent="0.25">
      <c r="A697" s="53"/>
      <c r="B697" s="53"/>
      <c r="C697" s="53"/>
      <c r="I697" s="53"/>
      <c r="J697" s="53"/>
      <c r="K697" s="53"/>
      <c r="L697" s="53"/>
      <c r="N697" s="591"/>
      <c r="V697" s="397"/>
    </row>
    <row r="698" spans="1:22" ht="13.5" x14ac:dyDescent="0.25">
      <c r="A698" s="53"/>
      <c r="B698" s="53"/>
      <c r="C698" s="53"/>
      <c r="I698" s="53"/>
      <c r="J698" s="53"/>
      <c r="K698" s="53"/>
      <c r="L698" s="53"/>
      <c r="N698" s="591"/>
      <c r="V698" s="397"/>
    </row>
    <row r="699" spans="1:22" ht="13.5" x14ac:dyDescent="0.25">
      <c r="A699" s="53"/>
      <c r="B699" s="53"/>
      <c r="C699" s="53"/>
      <c r="I699" s="53"/>
      <c r="J699" s="53"/>
      <c r="K699" s="53"/>
      <c r="L699" s="53"/>
      <c r="N699" s="591"/>
      <c r="V699" s="397"/>
    </row>
    <row r="700" spans="1:22" ht="13.5" x14ac:dyDescent="0.25">
      <c r="A700" s="53"/>
      <c r="B700" s="53"/>
      <c r="C700" s="53"/>
      <c r="I700" s="53"/>
      <c r="J700" s="53"/>
      <c r="K700" s="53"/>
      <c r="L700" s="53"/>
      <c r="N700" s="591"/>
      <c r="V700" s="397"/>
    </row>
    <row r="701" spans="1:22" ht="13.5" x14ac:dyDescent="0.25">
      <c r="A701" s="53"/>
      <c r="B701" s="53"/>
      <c r="C701" s="53"/>
      <c r="I701" s="53"/>
      <c r="J701" s="53"/>
      <c r="K701" s="53"/>
      <c r="L701" s="53"/>
      <c r="N701" s="591"/>
      <c r="V701" s="397"/>
    </row>
    <row r="702" spans="1:22" ht="13.5" x14ac:dyDescent="0.25">
      <c r="A702" s="53"/>
      <c r="B702" s="53"/>
      <c r="C702" s="53"/>
      <c r="I702" s="53"/>
      <c r="J702" s="53"/>
      <c r="K702" s="53"/>
      <c r="L702" s="53"/>
      <c r="N702" s="591"/>
      <c r="V702" s="397"/>
    </row>
    <row r="703" spans="1:22" ht="13.5" x14ac:dyDescent="0.25">
      <c r="A703" s="53"/>
      <c r="B703" s="53"/>
      <c r="C703" s="53"/>
      <c r="I703" s="53"/>
      <c r="J703" s="53"/>
      <c r="K703" s="53"/>
      <c r="L703" s="53"/>
      <c r="N703" s="591"/>
      <c r="V703" s="397"/>
    </row>
    <row r="704" spans="1:22" ht="13.5" x14ac:dyDescent="0.25">
      <c r="A704" s="53"/>
      <c r="B704" s="53"/>
      <c r="C704" s="53"/>
      <c r="I704" s="53"/>
      <c r="J704" s="53"/>
      <c r="K704" s="53"/>
      <c r="L704" s="53"/>
      <c r="N704" s="591"/>
      <c r="V704" s="397"/>
    </row>
    <row r="705" spans="1:22" ht="13.5" x14ac:dyDescent="0.25">
      <c r="A705" s="53"/>
      <c r="B705" s="53"/>
      <c r="C705" s="53"/>
      <c r="I705" s="53"/>
      <c r="J705" s="53"/>
      <c r="K705" s="53"/>
      <c r="L705" s="53"/>
      <c r="N705" s="591"/>
      <c r="V705" s="397"/>
    </row>
    <row r="706" spans="1:22" ht="13.5" x14ac:dyDescent="0.25">
      <c r="A706" s="53"/>
      <c r="B706" s="53"/>
      <c r="C706" s="53"/>
      <c r="I706" s="53"/>
      <c r="J706" s="53"/>
      <c r="K706" s="53"/>
      <c r="L706" s="53"/>
      <c r="N706" s="591"/>
      <c r="V706" s="397"/>
    </row>
    <row r="707" spans="1:22" ht="13.5" x14ac:dyDescent="0.25">
      <c r="A707" s="53"/>
      <c r="B707" s="53"/>
      <c r="C707" s="53"/>
      <c r="I707" s="53"/>
      <c r="J707" s="53"/>
      <c r="K707" s="53"/>
      <c r="L707" s="53"/>
      <c r="N707" s="591"/>
      <c r="V707" s="397"/>
    </row>
    <row r="708" spans="1:22" ht="13.5" x14ac:dyDescent="0.25">
      <c r="A708" s="53"/>
      <c r="B708" s="53"/>
      <c r="C708" s="53"/>
      <c r="I708" s="53"/>
      <c r="J708" s="53"/>
      <c r="K708" s="53"/>
      <c r="L708" s="53"/>
      <c r="N708" s="591"/>
      <c r="V708" s="397"/>
    </row>
    <row r="709" spans="1:22" ht="13.5" x14ac:dyDescent="0.25">
      <c r="A709" s="53"/>
      <c r="B709" s="53"/>
      <c r="C709" s="53"/>
      <c r="I709" s="53"/>
      <c r="J709" s="53"/>
      <c r="K709" s="53"/>
      <c r="L709" s="53"/>
      <c r="N709" s="591"/>
      <c r="V709" s="397"/>
    </row>
    <row r="710" spans="1:22" ht="13.5" x14ac:dyDescent="0.25">
      <c r="A710" s="53"/>
      <c r="B710" s="53"/>
      <c r="C710" s="53"/>
      <c r="I710" s="53"/>
      <c r="J710" s="53"/>
      <c r="K710" s="53"/>
      <c r="L710" s="53"/>
      <c r="N710" s="591"/>
      <c r="V710" s="397"/>
    </row>
    <row r="711" spans="1:22" ht="13.5" x14ac:dyDescent="0.25">
      <c r="A711" s="53"/>
      <c r="B711" s="53"/>
      <c r="C711" s="53"/>
      <c r="I711" s="53"/>
      <c r="J711" s="53"/>
      <c r="K711" s="53"/>
      <c r="L711" s="53"/>
      <c r="N711" s="591"/>
      <c r="V711" s="397"/>
    </row>
    <row r="712" spans="1:22" ht="13.5" x14ac:dyDescent="0.25">
      <c r="A712" s="53"/>
      <c r="B712" s="53"/>
      <c r="C712" s="53"/>
      <c r="I712" s="53"/>
      <c r="J712" s="53"/>
      <c r="K712" s="53"/>
      <c r="L712" s="53"/>
      <c r="N712" s="591"/>
      <c r="V712" s="397"/>
    </row>
    <row r="713" spans="1:22" ht="13.5" x14ac:dyDescent="0.25">
      <c r="A713" s="53"/>
      <c r="B713" s="53"/>
      <c r="C713" s="53"/>
      <c r="I713" s="53"/>
      <c r="J713" s="53"/>
      <c r="K713" s="53"/>
      <c r="L713" s="53"/>
      <c r="N713" s="591"/>
      <c r="V713" s="397"/>
    </row>
    <row r="714" spans="1:22" ht="13.5" x14ac:dyDescent="0.25">
      <c r="A714" s="53"/>
      <c r="B714" s="53"/>
      <c r="C714" s="53"/>
      <c r="I714" s="53"/>
      <c r="J714" s="53"/>
      <c r="K714" s="53"/>
      <c r="L714" s="53"/>
      <c r="N714" s="591"/>
      <c r="V714" s="397"/>
    </row>
    <row r="715" spans="1:22" ht="13.5" x14ac:dyDescent="0.25">
      <c r="A715" s="53"/>
      <c r="B715" s="53"/>
      <c r="C715" s="53"/>
      <c r="I715" s="53"/>
      <c r="J715" s="53"/>
      <c r="K715" s="53"/>
      <c r="L715" s="53"/>
      <c r="N715" s="591"/>
      <c r="V715" s="397"/>
    </row>
    <row r="716" spans="1:22" ht="13.5" x14ac:dyDescent="0.25">
      <c r="A716" s="53"/>
      <c r="B716" s="53"/>
      <c r="C716" s="53"/>
      <c r="I716" s="53"/>
      <c r="J716" s="53"/>
      <c r="K716" s="53"/>
      <c r="L716" s="53"/>
      <c r="N716" s="591"/>
      <c r="V716" s="397"/>
    </row>
    <row r="717" spans="1:22" ht="13.5" x14ac:dyDescent="0.25">
      <c r="A717" s="53"/>
      <c r="B717" s="53"/>
      <c r="C717" s="53"/>
      <c r="I717" s="53"/>
      <c r="J717" s="53"/>
      <c r="K717" s="53"/>
      <c r="L717" s="53"/>
      <c r="N717" s="591"/>
      <c r="V717" s="397"/>
    </row>
    <row r="718" spans="1:22" ht="13.5" x14ac:dyDescent="0.25">
      <c r="A718" s="53"/>
      <c r="B718" s="53"/>
      <c r="C718" s="53"/>
      <c r="I718" s="53"/>
      <c r="J718" s="53"/>
      <c r="K718" s="53"/>
      <c r="L718" s="53"/>
      <c r="N718" s="591"/>
      <c r="V718" s="397"/>
    </row>
    <row r="719" spans="1:22" ht="13.5" x14ac:dyDescent="0.25">
      <c r="A719" s="53"/>
      <c r="B719" s="53"/>
      <c r="C719" s="53"/>
      <c r="I719" s="53"/>
      <c r="J719" s="53"/>
      <c r="K719" s="53"/>
      <c r="L719" s="53"/>
      <c r="N719" s="591"/>
      <c r="V719" s="397"/>
    </row>
    <row r="720" spans="1:22" ht="13.5" x14ac:dyDescent="0.25">
      <c r="A720" s="53"/>
      <c r="B720" s="53"/>
      <c r="C720" s="53"/>
      <c r="I720" s="53"/>
      <c r="J720" s="53"/>
      <c r="K720" s="53"/>
      <c r="L720" s="53"/>
      <c r="N720" s="591"/>
      <c r="V720" s="397"/>
    </row>
    <row r="721" spans="1:22" ht="13.5" x14ac:dyDescent="0.25">
      <c r="A721" s="53"/>
      <c r="B721" s="53"/>
      <c r="C721" s="53"/>
      <c r="I721" s="53"/>
      <c r="J721" s="53"/>
      <c r="K721" s="53"/>
      <c r="L721" s="53"/>
      <c r="N721" s="591"/>
      <c r="V721" s="397"/>
    </row>
    <row r="722" spans="1:22" ht="13.5" x14ac:dyDescent="0.25">
      <c r="A722" s="53"/>
      <c r="B722" s="53"/>
      <c r="C722" s="53"/>
      <c r="I722" s="53"/>
      <c r="J722" s="53"/>
      <c r="K722" s="53"/>
      <c r="L722" s="53"/>
      <c r="N722" s="591"/>
      <c r="V722" s="397"/>
    </row>
    <row r="723" spans="1:22" ht="13.5" x14ac:dyDescent="0.25">
      <c r="A723" s="53"/>
      <c r="B723" s="53"/>
      <c r="C723" s="53"/>
      <c r="I723" s="53"/>
      <c r="J723" s="53"/>
      <c r="K723" s="53"/>
      <c r="L723" s="53"/>
      <c r="N723" s="591"/>
      <c r="V723" s="397"/>
    </row>
    <row r="724" spans="1:22" ht="13.5" x14ac:dyDescent="0.25">
      <c r="A724" s="53"/>
      <c r="B724" s="53"/>
      <c r="C724" s="53"/>
      <c r="I724" s="53"/>
      <c r="J724" s="53"/>
      <c r="K724" s="53"/>
      <c r="L724" s="53"/>
      <c r="N724" s="591"/>
      <c r="V724" s="397"/>
    </row>
    <row r="725" spans="1:22" ht="13.5" x14ac:dyDescent="0.25">
      <c r="A725" s="53"/>
      <c r="B725" s="53"/>
      <c r="C725" s="53"/>
      <c r="I725" s="53"/>
      <c r="J725" s="53"/>
      <c r="K725" s="53"/>
      <c r="L725" s="53"/>
      <c r="N725" s="591"/>
      <c r="V725" s="397"/>
    </row>
    <row r="726" spans="1:22" ht="13.5" x14ac:dyDescent="0.25">
      <c r="A726" s="53"/>
      <c r="B726" s="53"/>
      <c r="C726" s="53"/>
      <c r="I726" s="53"/>
      <c r="J726" s="53"/>
      <c r="K726" s="53"/>
      <c r="L726" s="53"/>
      <c r="N726" s="591"/>
      <c r="V726" s="397"/>
    </row>
    <row r="727" spans="1:22" ht="13.5" x14ac:dyDescent="0.25">
      <c r="A727" s="53"/>
      <c r="B727" s="53"/>
      <c r="C727" s="53"/>
      <c r="I727" s="53"/>
      <c r="J727" s="53"/>
      <c r="K727" s="53"/>
      <c r="L727" s="53"/>
      <c r="N727" s="591"/>
      <c r="V727" s="397"/>
    </row>
    <row r="728" spans="1:22" ht="13.5" x14ac:dyDescent="0.25">
      <c r="A728" s="53"/>
      <c r="B728" s="53"/>
      <c r="C728" s="53"/>
      <c r="I728" s="53"/>
      <c r="J728" s="53"/>
      <c r="K728" s="53"/>
      <c r="L728" s="53"/>
      <c r="N728" s="591"/>
      <c r="V728" s="397"/>
    </row>
    <row r="729" spans="1:22" ht="13.5" x14ac:dyDescent="0.25">
      <c r="A729" s="53"/>
      <c r="B729" s="53"/>
      <c r="C729" s="53"/>
      <c r="I729" s="53"/>
      <c r="J729" s="53"/>
      <c r="K729" s="53"/>
      <c r="L729" s="53"/>
      <c r="N729" s="591"/>
      <c r="V729" s="397"/>
    </row>
    <row r="730" spans="1:22" ht="13.5" x14ac:dyDescent="0.25">
      <c r="A730" s="53"/>
      <c r="B730" s="53"/>
      <c r="C730" s="53"/>
      <c r="I730" s="53"/>
      <c r="J730" s="53"/>
      <c r="K730" s="53"/>
      <c r="L730" s="53"/>
      <c r="N730" s="591"/>
      <c r="V730" s="397"/>
    </row>
    <row r="731" spans="1:22" ht="13.5" x14ac:dyDescent="0.25">
      <c r="A731" s="53"/>
      <c r="B731" s="53"/>
      <c r="C731" s="53"/>
      <c r="I731" s="53"/>
      <c r="J731" s="53"/>
      <c r="K731" s="53"/>
      <c r="L731" s="53"/>
      <c r="N731" s="591"/>
      <c r="V731" s="397"/>
    </row>
    <row r="732" spans="1:22" ht="13.5" x14ac:dyDescent="0.25">
      <c r="A732" s="53"/>
      <c r="B732" s="53"/>
      <c r="C732" s="53"/>
      <c r="I732" s="53"/>
      <c r="J732" s="53"/>
      <c r="K732" s="53"/>
      <c r="L732" s="53"/>
      <c r="N732" s="591"/>
      <c r="V732" s="397"/>
    </row>
    <row r="733" spans="1:22" ht="13.5" x14ac:dyDescent="0.25">
      <c r="A733" s="53"/>
      <c r="B733" s="53"/>
      <c r="C733" s="53"/>
      <c r="I733" s="53"/>
      <c r="J733" s="53"/>
      <c r="K733" s="53"/>
      <c r="L733" s="53"/>
      <c r="N733" s="591"/>
      <c r="V733" s="397"/>
    </row>
    <row r="734" spans="1:22" ht="13.5" x14ac:dyDescent="0.25">
      <c r="A734" s="53"/>
      <c r="B734" s="53"/>
      <c r="C734" s="53"/>
      <c r="I734" s="53"/>
      <c r="J734" s="53"/>
      <c r="K734" s="53"/>
      <c r="L734" s="53"/>
      <c r="N734" s="591"/>
      <c r="V734" s="397"/>
    </row>
    <row r="735" spans="1:22" ht="13.5" x14ac:dyDescent="0.25">
      <c r="A735" s="53"/>
      <c r="B735" s="53"/>
      <c r="C735" s="53"/>
      <c r="I735" s="53"/>
      <c r="J735" s="53"/>
      <c r="K735" s="53"/>
      <c r="L735" s="53"/>
      <c r="N735" s="591"/>
      <c r="V735" s="397"/>
    </row>
    <row r="736" spans="1:22" ht="13.5" x14ac:dyDescent="0.25">
      <c r="A736" s="53"/>
      <c r="B736" s="53"/>
      <c r="C736" s="53"/>
      <c r="I736" s="53"/>
      <c r="J736" s="53"/>
      <c r="K736" s="53"/>
      <c r="L736" s="53"/>
      <c r="N736" s="591"/>
      <c r="V736" s="397"/>
    </row>
    <row r="737" spans="1:22" ht="13.5" x14ac:dyDescent="0.25">
      <c r="A737" s="53"/>
      <c r="B737" s="53"/>
      <c r="C737" s="53"/>
      <c r="I737" s="53"/>
      <c r="J737" s="53"/>
      <c r="K737" s="53"/>
      <c r="L737" s="53"/>
      <c r="N737" s="591"/>
      <c r="V737" s="397"/>
    </row>
    <row r="738" spans="1:22" ht="13.5" x14ac:dyDescent="0.25">
      <c r="A738" s="53"/>
      <c r="B738" s="53"/>
      <c r="C738" s="53"/>
      <c r="I738" s="53"/>
      <c r="J738" s="53"/>
      <c r="K738" s="53"/>
      <c r="L738" s="53"/>
      <c r="N738" s="591"/>
      <c r="V738" s="397"/>
    </row>
    <row r="739" spans="1:22" ht="13.5" x14ac:dyDescent="0.25">
      <c r="A739" s="53"/>
      <c r="B739" s="53"/>
      <c r="C739" s="53"/>
      <c r="I739" s="53"/>
      <c r="J739" s="53"/>
      <c r="K739" s="53"/>
      <c r="L739" s="53"/>
      <c r="N739" s="591"/>
      <c r="V739" s="397"/>
    </row>
    <row r="740" spans="1:22" ht="13.5" x14ac:dyDescent="0.25">
      <c r="A740" s="53"/>
      <c r="B740" s="53"/>
      <c r="C740" s="53"/>
      <c r="I740" s="53"/>
      <c r="J740" s="53"/>
      <c r="K740" s="53"/>
      <c r="L740" s="53"/>
      <c r="N740" s="591"/>
      <c r="V740" s="397"/>
    </row>
    <row r="741" spans="1:22" ht="13.5" x14ac:dyDescent="0.25">
      <c r="A741" s="53"/>
      <c r="B741" s="53"/>
      <c r="C741" s="53"/>
      <c r="I741" s="53"/>
      <c r="J741" s="53"/>
      <c r="K741" s="53"/>
      <c r="L741" s="53"/>
      <c r="N741" s="591"/>
      <c r="V741" s="397"/>
    </row>
    <row r="742" spans="1:22" ht="13.5" x14ac:dyDescent="0.25">
      <c r="A742" s="53"/>
      <c r="B742" s="53"/>
      <c r="C742" s="53"/>
      <c r="I742" s="53"/>
      <c r="J742" s="53"/>
      <c r="K742" s="53"/>
      <c r="L742" s="53"/>
      <c r="N742" s="591"/>
      <c r="V742" s="397"/>
    </row>
    <row r="743" spans="1:22" ht="13.5" x14ac:dyDescent="0.25">
      <c r="A743" s="53"/>
      <c r="B743" s="53"/>
      <c r="C743" s="53"/>
      <c r="I743" s="53"/>
      <c r="J743" s="53"/>
      <c r="K743" s="53"/>
      <c r="L743" s="53"/>
      <c r="N743" s="591"/>
      <c r="V743" s="397"/>
    </row>
    <row r="744" spans="1:22" ht="13.5" x14ac:dyDescent="0.25">
      <c r="A744" s="53"/>
      <c r="B744" s="53"/>
      <c r="C744" s="53"/>
      <c r="I744" s="53"/>
      <c r="J744" s="53"/>
      <c r="K744" s="53"/>
      <c r="L744" s="53"/>
      <c r="N744" s="591"/>
      <c r="V744" s="397"/>
    </row>
    <row r="745" spans="1:22" ht="13.5" x14ac:dyDescent="0.25">
      <c r="A745" s="53"/>
      <c r="B745" s="53"/>
      <c r="C745" s="53"/>
      <c r="I745" s="53"/>
      <c r="J745" s="53"/>
      <c r="K745" s="53"/>
      <c r="L745" s="53"/>
      <c r="N745" s="591"/>
      <c r="V745" s="397"/>
    </row>
    <row r="746" spans="1:22" ht="13.5" x14ac:dyDescent="0.25">
      <c r="A746" s="53"/>
      <c r="B746" s="53"/>
      <c r="C746" s="53"/>
      <c r="I746" s="53"/>
      <c r="J746" s="53"/>
      <c r="K746" s="53"/>
      <c r="L746" s="53"/>
      <c r="N746" s="591"/>
      <c r="V746" s="397"/>
    </row>
    <row r="747" spans="1:22" ht="13.5" x14ac:dyDescent="0.25">
      <c r="A747" s="53"/>
      <c r="B747" s="53"/>
      <c r="C747" s="53"/>
      <c r="I747" s="53"/>
      <c r="J747" s="53"/>
      <c r="K747" s="53"/>
      <c r="L747" s="53"/>
      <c r="N747" s="591"/>
      <c r="V747" s="397"/>
    </row>
    <row r="748" spans="1:22" ht="13.5" x14ac:dyDescent="0.25">
      <c r="A748" s="53"/>
      <c r="B748" s="53"/>
      <c r="C748" s="53"/>
      <c r="I748" s="53"/>
      <c r="J748" s="53"/>
      <c r="K748" s="53"/>
      <c r="L748" s="53"/>
      <c r="N748" s="591"/>
      <c r="V748" s="397"/>
    </row>
    <row r="749" spans="1:22" ht="13.5" x14ac:dyDescent="0.25">
      <c r="A749" s="53"/>
      <c r="B749" s="53"/>
      <c r="C749" s="53"/>
      <c r="I749" s="53"/>
      <c r="J749" s="53"/>
      <c r="K749" s="53"/>
      <c r="L749" s="53"/>
      <c r="N749" s="591"/>
      <c r="V749" s="397"/>
    </row>
    <row r="750" spans="1:22" ht="13.5" x14ac:dyDescent="0.25">
      <c r="A750" s="53"/>
      <c r="B750" s="53"/>
      <c r="C750" s="53"/>
      <c r="I750" s="53"/>
      <c r="J750" s="53"/>
      <c r="K750" s="53"/>
      <c r="L750" s="53"/>
      <c r="N750" s="591"/>
      <c r="V750" s="397"/>
    </row>
    <row r="751" spans="1:22" ht="13.5" x14ac:dyDescent="0.25">
      <c r="A751" s="53"/>
      <c r="B751" s="53"/>
      <c r="C751" s="53"/>
      <c r="I751" s="53"/>
      <c r="J751" s="53"/>
      <c r="K751" s="53"/>
      <c r="L751" s="53"/>
      <c r="N751" s="591"/>
      <c r="V751" s="397"/>
    </row>
    <row r="752" spans="1:22" ht="13.5" x14ac:dyDescent="0.25">
      <c r="A752" s="53"/>
      <c r="B752" s="53"/>
      <c r="C752" s="53"/>
      <c r="I752" s="53"/>
      <c r="J752" s="53"/>
      <c r="K752" s="53"/>
      <c r="L752" s="53"/>
      <c r="N752" s="591"/>
      <c r="V752" s="397"/>
    </row>
    <row r="753" spans="1:22" ht="13.5" x14ac:dyDescent="0.25">
      <c r="A753" s="53"/>
      <c r="B753" s="53"/>
      <c r="C753" s="53"/>
      <c r="I753" s="53"/>
      <c r="J753" s="53"/>
      <c r="K753" s="53"/>
      <c r="L753" s="53"/>
      <c r="N753" s="591"/>
      <c r="V753" s="397"/>
    </row>
    <row r="754" spans="1:22" ht="13.5" x14ac:dyDescent="0.25">
      <c r="A754" s="53"/>
      <c r="B754" s="53"/>
      <c r="C754" s="53"/>
      <c r="I754" s="53"/>
      <c r="J754" s="53"/>
      <c r="K754" s="53"/>
      <c r="L754" s="53"/>
      <c r="N754" s="591"/>
      <c r="V754" s="397"/>
    </row>
    <row r="755" spans="1:22" ht="13.5" x14ac:dyDescent="0.25">
      <c r="A755" s="53"/>
      <c r="B755" s="53"/>
      <c r="C755" s="53"/>
      <c r="I755" s="53"/>
      <c r="J755" s="53"/>
      <c r="K755" s="53"/>
      <c r="L755" s="53"/>
      <c r="N755" s="591"/>
      <c r="V755" s="397"/>
    </row>
    <row r="756" spans="1:22" ht="13.5" x14ac:dyDescent="0.25">
      <c r="A756" s="53"/>
      <c r="B756" s="53"/>
      <c r="C756" s="53"/>
      <c r="I756" s="53"/>
      <c r="J756" s="53"/>
      <c r="K756" s="53"/>
      <c r="L756" s="53"/>
      <c r="N756" s="591"/>
      <c r="V756" s="397"/>
    </row>
    <row r="757" spans="1:22" ht="13.5" x14ac:dyDescent="0.25">
      <c r="A757" s="53"/>
      <c r="B757" s="53"/>
      <c r="C757" s="53"/>
      <c r="I757" s="53"/>
      <c r="J757" s="53"/>
      <c r="K757" s="53"/>
      <c r="L757" s="53"/>
      <c r="N757" s="591"/>
      <c r="V757" s="397"/>
    </row>
    <row r="758" spans="1:22" ht="13.5" x14ac:dyDescent="0.25">
      <c r="A758" s="53"/>
      <c r="B758" s="53"/>
      <c r="C758" s="53"/>
      <c r="I758" s="53"/>
      <c r="J758" s="53"/>
      <c r="K758" s="53"/>
      <c r="L758" s="53"/>
      <c r="N758" s="591"/>
      <c r="V758" s="397"/>
    </row>
    <row r="759" spans="1:22" ht="13.5" x14ac:dyDescent="0.25">
      <c r="A759" s="53"/>
      <c r="B759" s="53"/>
      <c r="C759" s="53"/>
      <c r="I759" s="53"/>
      <c r="J759" s="53"/>
      <c r="K759" s="53"/>
      <c r="L759" s="53"/>
      <c r="N759" s="591"/>
      <c r="V759" s="397"/>
    </row>
    <row r="760" spans="1:22" ht="13.5" x14ac:dyDescent="0.25">
      <c r="A760" s="53"/>
      <c r="B760" s="53"/>
      <c r="C760" s="53"/>
      <c r="I760" s="53"/>
      <c r="J760" s="53"/>
      <c r="K760" s="53"/>
      <c r="L760" s="53"/>
      <c r="N760" s="591"/>
      <c r="V760" s="397"/>
    </row>
    <row r="761" spans="1:22" ht="13.5" x14ac:dyDescent="0.25">
      <c r="A761" s="53"/>
      <c r="B761" s="53"/>
      <c r="C761" s="53"/>
      <c r="I761" s="53"/>
      <c r="J761" s="53"/>
      <c r="K761" s="53"/>
      <c r="L761" s="53"/>
      <c r="N761" s="591"/>
      <c r="V761" s="397"/>
    </row>
    <row r="762" spans="1:22" ht="13.5" x14ac:dyDescent="0.25">
      <c r="A762" s="53"/>
      <c r="B762" s="53"/>
      <c r="C762" s="53"/>
      <c r="I762" s="53"/>
      <c r="J762" s="53"/>
      <c r="K762" s="53"/>
      <c r="L762" s="53"/>
      <c r="N762" s="591"/>
      <c r="V762" s="397"/>
    </row>
    <row r="763" spans="1:22" ht="13.5" x14ac:dyDescent="0.25">
      <c r="A763" s="53"/>
      <c r="B763" s="53"/>
      <c r="C763" s="53"/>
      <c r="I763" s="53"/>
      <c r="J763" s="53"/>
      <c r="K763" s="53"/>
      <c r="L763" s="53"/>
      <c r="N763" s="591"/>
      <c r="V763" s="397"/>
    </row>
    <row r="764" spans="1:22" ht="13.5" x14ac:dyDescent="0.25">
      <c r="A764" s="53"/>
      <c r="B764" s="53"/>
      <c r="C764" s="53"/>
      <c r="I764" s="53"/>
      <c r="J764" s="53"/>
      <c r="K764" s="53"/>
      <c r="L764" s="53"/>
      <c r="N764" s="591"/>
      <c r="V764" s="397"/>
    </row>
    <row r="765" spans="1:22" ht="13.5" x14ac:dyDescent="0.25">
      <c r="A765" s="53"/>
      <c r="B765" s="53"/>
      <c r="C765" s="53"/>
      <c r="I765" s="53"/>
      <c r="J765" s="53"/>
      <c r="K765" s="53"/>
      <c r="L765" s="53"/>
      <c r="N765" s="591"/>
      <c r="V765" s="397"/>
    </row>
    <row r="766" spans="1:22" ht="13.5" x14ac:dyDescent="0.25">
      <c r="A766" s="53"/>
      <c r="B766" s="53"/>
      <c r="C766" s="53"/>
      <c r="I766" s="53"/>
      <c r="J766" s="53"/>
      <c r="K766" s="53"/>
      <c r="L766" s="53"/>
      <c r="N766" s="591"/>
      <c r="V766" s="397"/>
    </row>
    <row r="767" spans="1:22" ht="13.5" x14ac:dyDescent="0.25">
      <c r="A767" s="53"/>
      <c r="B767" s="53"/>
      <c r="C767" s="53"/>
      <c r="I767" s="53"/>
      <c r="J767" s="53"/>
      <c r="K767" s="53"/>
      <c r="L767" s="53"/>
      <c r="N767" s="591"/>
      <c r="V767" s="397"/>
    </row>
    <row r="768" spans="1:22" ht="13.5" x14ac:dyDescent="0.25">
      <c r="A768" s="53"/>
      <c r="B768" s="53"/>
      <c r="C768" s="53"/>
      <c r="I768" s="53"/>
      <c r="J768" s="53"/>
      <c r="K768" s="53"/>
      <c r="L768" s="53"/>
      <c r="N768" s="591"/>
      <c r="V768" s="397"/>
    </row>
    <row r="769" spans="1:22" ht="13.5" x14ac:dyDescent="0.25">
      <c r="A769" s="53"/>
      <c r="B769" s="53"/>
      <c r="C769" s="53"/>
      <c r="I769" s="53"/>
      <c r="J769" s="53"/>
      <c r="K769" s="53"/>
      <c r="L769" s="53"/>
      <c r="N769" s="591"/>
      <c r="V769" s="397"/>
    </row>
    <row r="770" spans="1:22" ht="13.5" x14ac:dyDescent="0.25">
      <c r="A770" s="53"/>
      <c r="B770" s="53"/>
      <c r="C770" s="53"/>
      <c r="I770" s="53"/>
      <c r="J770" s="53"/>
      <c r="K770" s="53"/>
      <c r="L770" s="53"/>
      <c r="N770" s="591"/>
      <c r="V770" s="397"/>
    </row>
    <row r="771" spans="1:22" ht="13.5" x14ac:dyDescent="0.25">
      <c r="A771" s="53"/>
      <c r="B771" s="53"/>
      <c r="C771" s="53"/>
      <c r="I771" s="53"/>
      <c r="J771" s="53"/>
      <c r="K771" s="53"/>
      <c r="L771" s="53"/>
      <c r="N771" s="591"/>
      <c r="V771" s="397"/>
    </row>
    <row r="772" spans="1:22" ht="13.5" x14ac:dyDescent="0.25">
      <c r="A772" s="53"/>
      <c r="B772" s="53"/>
      <c r="C772" s="53"/>
      <c r="I772" s="53"/>
      <c r="J772" s="53"/>
      <c r="K772" s="53"/>
      <c r="L772" s="53"/>
      <c r="N772" s="591"/>
      <c r="V772" s="397"/>
    </row>
    <row r="773" spans="1:22" ht="13.5" x14ac:dyDescent="0.25">
      <c r="A773" s="53"/>
      <c r="B773" s="53"/>
      <c r="C773" s="53"/>
      <c r="I773" s="53"/>
      <c r="J773" s="53"/>
      <c r="K773" s="53"/>
      <c r="L773" s="53"/>
      <c r="N773" s="591"/>
      <c r="V773" s="397"/>
    </row>
    <row r="774" spans="1:22" ht="13.5" x14ac:dyDescent="0.25">
      <c r="A774" s="53"/>
      <c r="B774" s="53"/>
      <c r="C774" s="53"/>
      <c r="I774" s="53"/>
      <c r="J774" s="53"/>
      <c r="K774" s="53"/>
      <c r="L774" s="53"/>
      <c r="N774" s="591"/>
      <c r="V774" s="397"/>
    </row>
    <row r="775" spans="1:22" ht="13.5" x14ac:dyDescent="0.25">
      <c r="A775" s="53"/>
      <c r="B775" s="53"/>
      <c r="C775" s="53"/>
      <c r="I775" s="53"/>
      <c r="J775" s="53"/>
      <c r="K775" s="53"/>
      <c r="L775" s="53"/>
      <c r="N775" s="591"/>
      <c r="V775" s="397"/>
    </row>
    <row r="776" spans="1:22" ht="13.5" x14ac:dyDescent="0.25">
      <c r="A776" s="53"/>
      <c r="B776" s="53"/>
      <c r="C776" s="53"/>
      <c r="I776" s="53"/>
      <c r="J776" s="53"/>
      <c r="K776" s="53"/>
      <c r="L776" s="53"/>
      <c r="N776" s="591"/>
      <c r="V776" s="397"/>
    </row>
    <row r="777" spans="1:22" ht="13.5" x14ac:dyDescent="0.25">
      <c r="A777" s="53"/>
      <c r="B777" s="53"/>
      <c r="C777" s="53"/>
      <c r="I777" s="53"/>
      <c r="J777" s="53"/>
      <c r="K777" s="53"/>
      <c r="L777" s="53"/>
      <c r="N777" s="591"/>
      <c r="V777" s="397"/>
    </row>
    <row r="778" spans="1:22" ht="13.5" x14ac:dyDescent="0.25">
      <c r="A778" s="53"/>
      <c r="B778" s="53"/>
      <c r="C778" s="53"/>
      <c r="I778" s="53"/>
      <c r="J778" s="53"/>
      <c r="K778" s="53"/>
      <c r="L778" s="53"/>
      <c r="N778" s="591"/>
      <c r="V778" s="397"/>
    </row>
    <row r="779" spans="1:22" ht="13.5" x14ac:dyDescent="0.25">
      <c r="A779" s="53"/>
      <c r="B779" s="53"/>
      <c r="C779" s="53"/>
      <c r="I779" s="53"/>
      <c r="J779" s="53"/>
      <c r="K779" s="53"/>
      <c r="L779" s="53"/>
      <c r="N779" s="591"/>
      <c r="V779" s="397"/>
    </row>
    <row r="780" spans="1:22" ht="13.5" x14ac:dyDescent="0.25">
      <c r="A780" s="53"/>
      <c r="B780" s="53"/>
      <c r="C780" s="53"/>
      <c r="I780" s="53"/>
      <c r="J780" s="53"/>
      <c r="K780" s="53"/>
      <c r="L780" s="53"/>
      <c r="N780" s="591"/>
      <c r="V780" s="397"/>
    </row>
    <row r="781" spans="1:22" ht="13.5" x14ac:dyDescent="0.25">
      <c r="A781" s="53"/>
      <c r="B781" s="53"/>
      <c r="C781" s="53"/>
      <c r="I781" s="53"/>
      <c r="J781" s="53"/>
      <c r="K781" s="53"/>
      <c r="L781" s="53"/>
      <c r="N781" s="591"/>
      <c r="V781" s="397"/>
    </row>
    <row r="782" spans="1:22" ht="13.5" x14ac:dyDescent="0.25">
      <c r="A782" s="53"/>
      <c r="B782" s="53"/>
      <c r="C782" s="53"/>
      <c r="I782" s="53"/>
      <c r="J782" s="53"/>
      <c r="K782" s="53"/>
      <c r="L782" s="53"/>
      <c r="N782" s="591"/>
      <c r="V782" s="397"/>
    </row>
    <row r="783" spans="1:22" ht="13.5" x14ac:dyDescent="0.25">
      <c r="A783" s="53"/>
      <c r="B783" s="53"/>
      <c r="C783" s="53"/>
      <c r="I783" s="53"/>
      <c r="J783" s="53"/>
      <c r="K783" s="53"/>
      <c r="L783" s="53"/>
      <c r="N783" s="591"/>
      <c r="V783" s="397"/>
    </row>
    <row r="784" spans="1:22" ht="13.5" x14ac:dyDescent="0.25">
      <c r="A784" s="53"/>
      <c r="B784" s="53"/>
      <c r="C784" s="53"/>
      <c r="I784" s="53"/>
      <c r="J784" s="53"/>
      <c r="K784" s="53"/>
      <c r="L784" s="53"/>
      <c r="N784" s="591"/>
      <c r="V784" s="397"/>
    </row>
    <row r="785" spans="1:22" ht="13.5" x14ac:dyDescent="0.25">
      <c r="A785" s="53"/>
      <c r="B785" s="53"/>
      <c r="C785" s="53"/>
      <c r="I785" s="53"/>
      <c r="J785" s="53"/>
      <c r="K785" s="53"/>
      <c r="L785" s="53"/>
      <c r="N785" s="591"/>
      <c r="V785" s="397"/>
    </row>
    <row r="786" spans="1:22" ht="13.5" x14ac:dyDescent="0.25">
      <c r="A786" s="53"/>
      <c r="B786" s="53"/>
      <c r="C786" s="53"/>
      <c r="I786" s="53"/>
      <c r="J786" s="53"/>
      <c r="K786" s="53"/>
      <c r="L786" s="53"/>
      <c r="N786" s="591"/>
      <c r="V786" s="397"/>
    </row>
    <row r="787" spans="1:22" ht="13.5" x14ac:dyDescent="0.25">
      <c r="A787" s="53"/>
      <c r="B787" s="53"/>
      <c r="C787" s="53"/>
      <c r="I787" s="53"/>
      <c r="J787" s="53"/>
      <c r="K787" s="53"/>
      <c r="L787" s="53"/>
      <c r="N787" s="591"/>
      <c r="V787" s="397"/>
    </row>
    <row r="788" spans="1:22" ht="13.5" x14ac:dyDescent="0.25">
      <c r="A788" s="53"/>
      <c r="B788" s="53"/>
      <c r="C788" s="53"/>
      <c r="I788" s="53"/>
      <c r="J788" s="53"/>
      <c r="K788" s="53"/>
      <c r="L788" s="53"/>
      <c r="N788" s="591"/>
      <c r="V788" s="397"/>
    </row>
    <row r="789" spans="1:22" ht="13.5" x14ac:dyDescent="0.25">
      <c r="A789" s="53"/>
      <c r="B789" s="53"/>
      <c r="C789" s="53"/>
      <c r="I789" s="53"/>
      <c r="J789" s="53"/>
      <c r="K789" s="53"/>
      <c r="L789" s="53"/>
      <c r="N789" s="591"/>
      <c r="V789" s="397"/>
    </row>
    <row r="790" spans="1:22" ht="13.5" x14ac:dyDescent="0.25">
      <c r="A790" s="53"/>
      <c r="B790" s="53"/>
      <c r="C790" s="53"/>
      <c r="I790" s="53"/>
      <c r="J790" s="53"/>
      <c r="K790" s="53"/>
      <c r="L790" s="53"/>
      <c r="N790" s="591"/>
      <c r="V790" s="397"/>
    </row>
    <row r="791" spans="1:22" ht="13.5" x14ac:dyDescent="0.25">
      <c r="A791" s="53"/>
      <c r="B791" s="53"/>
      <c r="C791" s="53"/>
      <c r="I791" s="53"/>
      <c r="J791" s="53"/>
      <c r="K791" s="53"/>
      <c r="L791" s="53"/>
      <c r="N791" s="591"/>
      <c r="V791" s="397"/>
    </row>
    <row r="792" spans="1:22" ht="13.5" x14ac:dyDescent="0.25">
      <c r="A792" s="53"/>
      <c r="B792" s="53"/>
      <c r="C792" s="53"/>
      <c r="I792" s="53"/>
      <c r="J792" s="53"/>
      <c r="K792" s="53"/>
      <c r="L792" s="53"/>
      <c r="N792" s="591"/>
      <c r="V792" s="397"/>
    </row>
    <row r="793" spans="1:22" ht="13.5" x14ac:dyDescent="0.25">
      <c r="A793" s="53"/>
      <c r="B793" s="53"/>
      <c r="C793" s="53"/>
      <c r="I793" s="53"/>
      <c r="J793" s="53"/>
      <c r="K793" s="53"/>
      <c r="L793" s="53"/>
      <c r="N793" s="591"/>
      <c r="V793" s="397"/>
    </row>
    <row r="794" spans="1:22" ht="13.5" x14ac:dyDescent="0.25">
      <c r="A794" s="53"/>
      <c r="B794" s="53"/>
      <c r="C794" s="53"/>
      <c r="I794" s="53"/>
      <c r="J794" s="53"/>
      <c r="K794" s="53"/>
      <c r="L794" s="53"/>
      <c r="N794" s="591"/>
      <c r="V794" s="397"/>
    </row>
    <row r="795" spans="1:22" ht="13.5" x14ac:dyDescent="0.25">
      <c r="A795" s="53"/>
      <c r="B795" s="53"/>
      <c r="C795" s="53"/>
      <c r="I795" s="53"/>
      <c r="J795" s="53"/>
      <c r="K795" s="53"/>
      <c r="L795" s="53"/>
      <c r="N795" s="591"/>
      <c r="V795" s="397"/>
    </row>
    <row r="796" spans="1:22" ht="13.5" x14ac:dyDescent="0.25">
      <c r="A796" s="53"/>
      <c r="B796" s="53"/>
      <c r="C796" s="53"/>
      <c r="I796" s="53"/>
      <c r="J796" s="53"/>
      <c r="K796" s="53"/>
      <c r="L796" s="53"/>
      <c r="N796" s="591"/>
      <c r="V796" s="397"/>
    </row>
    <row r="797" spans="1:22" ht="13.5" x14ac:dyDescent="0.25">
      <c r="A797" s="53"/>
      <c r="B797" s="53"/>
      <c r="C797" s="53"/>
      <c r="I797" s="53"/>
      <c r="J797" s="53"/>
      <c r="K797" s="53"/>
      <c r="L797" s="53"/>
      <c r="N797" s="591"/>
      <c r="V797" s="397"/>
    </row>
    <row r="798" spans="1:22" ht="13.5" x14ac:dyDescent="0.25">
      <c r="A798" s="53"/>
      <c r="B798" s="53"/>
      <c r="C798" s="53"/>
      <c r="I798" s="53"/>
      <c r="J798" s="53"/>
      <c r="K798" s="53"/>
      <c r="L798" s="53"/>
      <c r="N798" s="591"/>
      <c r="V798" s="397"/>
    </row>
    <row r="799" spans="1:22" ht="13.5" x14ac:dyDescent="0.25">
      <c r="A799" s="53"/>
      <c r="B799" s="53"/>
      <c r="C799" s="53"/>
      <c r="I799" s="53"/>
      <c r="J799" s="53"/>
      <c r="K799" s="53"/>
      <c r="L799" s="53"/>
      <c r="N799" s="591"/>
      <c r="V799" s="397"/>
    </row>
    <row r="800" spans="1:22" ht="13.5" x14ac:dyDescent="0.25">
      <c r="A800" s="53"/>
      <c r="B800" s="53"/>
      <c r="C800" s="53"/>
      <c r="I800" s="53"/>
      <c r="J800" s="53"/>
      <c r="K800" s="53"/>
      <c r="L800" s="53"/>
      <c r="N800" s="591"/>
      <c r="V800" s="397"/>
    </row>
    <row r="801" spans="1:22" ht="13.5" x14ac:dyDescent="0.25">
      <c r="A801" s="53"/>
      <c r="B801" s="53"/>
      <c r="C801" s="53"/>
      <c r="I801" s="53"/>
      <c r="J801" s="53"/>
      <c r="K801" s="53"/>
      <c r="L801" s="53"/>
      <c r="N801" s="591"/>
      <c r="V801" s="397"/>
    </row>
    <row r="802" spans="1:22" ht="13.5" x14ac:dyDescent="0.25">
      <c r="A802" s="53"/>
      <c r="B802" s="53"/>
      <c r="C802" s="53"/>
      <c r="I802" s="53"/>
      <c r="J802" s="53"/>
      <c r="K802" s="53"/>
      <c r="L802" s="53"/>
      <c r="N802" s="591"/>
      <c r="V802" s="397"/>
    </row>
    <row r="803" spans="1:22" ht="13.5" x14ac:dyDescent="0.25">
      <c r="A803" s="53"/>
      <c r="B803" s="53"/>
      <c r="C803" s="53"/>
      <c r="I803" s="53"/>
      <c r="J803" s="53"/>
      <c r="K803" s="53"/>
      <c r="L803" s="53"/>
      <c r="N803" s="591"/>
      <c r="V803" s="397"/>
    </row>
    <row r="804" spans="1:22" ht="13.5" x14ac:dyDescent="0.25">
      <c r="A804" s="53"/>
      <c r="B804" s="53"/>
      <c r="C804" s="53"/>
      <c r="I804" s="53"/>
      <c r="J804" s="53"/>
      <c r="K804" s="53"/>
      <c r="L804" s="53"/>
      <c r="N804" s="591"/>
      <c r="V804" s="397"/>
    </row>
    <row r="805" spans="1:22" ht="13.5" x14ac:dyDescent="0.25">
      <c r="A805" s="53"/>
      <c r="B805" s="53"/>
      <c r="C805" s="53"/>
      <c r="I805" s="53"/>
      <c r="J805" s="53"/>
      <c r="K805" s="53"/>
      <c r="L805" s="53"/>
      <c r="N805" s="591"/>
      <c r="V805" s="397"/>
    </row>
    <row r="806" spans="1:22" ht="13.5" x14ac:dyDescent="0.25">
      <c r="A806" s="53"/>
      <c r="B806" s="53"/>
      <c r="C806" s="53"/>
      <c r="I806" s="53"/>
      <c r="J806" s="53"/>
      <c r="K806" s="53"/>
      <c r="L806" s="53"/>
      <c r="N806" s="591"/>
      <c r="V806" s="397"/>
    </row>
    <row r="807" spans="1:22" ht="13.5" x14ac:dyDescent="0.25">
      <c r="A807" s="53"/>
      <c r="B807" s="53"/>
      <c r="C807" s="53"/>
      <c r="I807" s="53"/>
      <c r="J807" s="53"/>
      <c r="K807" s="53"/>
      <c r="L807" s="53"/>
      <c r="N807" s="591"/>
      <c r="V807" s="397"/>
    </row>
    <row r="808" spans="1:22" ht="13.5" x14ac:dyDescent="0.25">
      <c r="A808" s="53"/>
      <c r="B808" s="53"/>
      <c r="C808" s="53"/>
      <c r="I808" s="53"/>
      <c r="J808" s="53"/>
      <c r="K808" s="53"/>
      <c r="L808" s="53"/>
      <c r="N808" s="591"/>
      <c r="V808" s="397"/>
    </row>
    <row r="809" spans="1:22" ht="13.5" x14ac:dyDescent="0.25">
      <c r="A809" s="53"/>
      <c r="B809" s="53"/>
      <c r="C809" s="53"/>
      <c r="I809" s="53"/>
      <c r="J809" s="53"/>
      <c r="K809" s="53"/>
      <c r="L809" s="53"/>
      <c r="N809" s="591"/>
      <c r="V809" s="397"/>
    </row>
    <row r="810" spans="1:22" ht="13.5" x14ac:dyDescent="0.25">
      <c r="A810" s="53"/>
      <c r="B810" s="53"/>
      <c r="C810" s="53"/>
      <c r="I810" s="53"/>
      <c r="J810" s="53"/>
      <c r="K810" s="53"/>
      <c r="L810" s="53"/>
      <c r="N810" s="591"/>
      <c r="V810" s="397"/>
    </row>
    <row r="811" spans="1:22" ht="13.5" x14ac:dyDescent="0.25">
      <c r="A811" s="53"/>
      <c r="B811" s="53"/>
      <c r="C811" s="53"/>
      <c r="I811" s="53"/>
      <c r="J811" s="53"/>
      <c r="K811" s="53"/>
      <c r="L811" s="53"/>
      <c r="N811" s="591"/>
      <c r="V811" s="397"/>
    </row>
    <row r="812" spans="1:22" ht="13.5" x14ac:dyDescent="0.25">
      <c r="A812" s="53"/>
      <c r="B812" s="53"/>
      <c r="C812" s="53"/>
      <c r="I812" s="53"/>
      <c r="J812" s="53"/>
      <c r="K812" s="53"/>
      <c r="L812" s="53"/>
      <c r="N812" s="591"/>
      <c r="V812" s="397"/>
    </row>
    <row r="813" spans="1:22" ht="13.5" x14ac:dyDescent="0.25">
      <c r="A813" s="53"/>
      <c r="B813" s="53"/>
      <c r="C813" s="53"/>
      <c r="I813" s="53"/>
      <c r="J813" s="53"/>
      <c r="K813" s="53"/>
      <c r="L813" s="53"/>
      <c r="N813" s="591"/>
      <c r="V813" s="397"/>
    </row>
    <row r="814" spans="1:22" ht="13.5" x14ac:dyDescent="0.25">
      <c r="A814" s="53"/>
      <c r="B814" s="53"/>
      <c r="C814" s="53"/>
      <c r="I814" s="53"/>
      <c r="J814" s="53"/>
      <c r="K814" s="53"/>
      <c r="L814" s="53"/>
      <c r="N814" s="591"/>
      <c r="V814" s="397"/>
    </row>
    <row r="815" spans="1:22" ht="13.5" x14ac:dyDescent="0.25">
      <c r="A815" s="53"/>
      <c r="B815" s="53"/>
      <c r="C815" s="53"/>
      <c r="I815" s="53"/>
      <c r="J815" s="53"/>
      <c r="K815" s="53"/>
      <c r="L815" s="53"/>
      <c r="N815" s="591"/>
      <c r="V815" s="397"/>
    </row>
    <row r="816" spans="1:22" ht="13.5" x14ac:dyDescent="0.25">
      <c r="A816" s="53"/>
      <c r="B816" s="53"/>
      <c r="C816" s="53"/>
      <c r="I816" s="53"/>
      <c r="J816" s="53"/>
      <c r="K816" s="53"/>
      <c r="L816" s="53"/>
      <c r="N816" s="591"/>
      <c r="V816" s="397"/>
    </row>
    <row r="817" spans="1:22" ht="13.5" x14ac:dyDescent="0.25">
      <c r="A817" s="53"/>
      <c r="B817" s="53"/>
      <c r="C817" s="53"/>
      <c r="I817" s="53"/>
      <c r="J817" s="53"/>
      <c r="K817" s="53"/>
      <c r="L817" s="53"/>
      <c r="N817" s="591"/>
      <c r="V817" s="397"/>
    </row>
    <row r="818" spans="1:22" ht="13.5" x14ac:dyDescent="0.25">
      <c r="A818" s="53"/>
      <c r="B818" s="53"/>
      <c r="C818" s="53"/>
      <c r="I818" s="53"/>
      <c r="J818" s="53"/>
      <c r="K818" s="53"/>
      <c r="L818" s="53"/>
      <c r="N818" s="591"/>
      <c r="V818" s="397"/>
    </row>
    <row r="819" spans="1:22" ht="13.5" x14ac:dyDescent="0.25">
      <c r="A819" s="53"/>
      <c r="B819" s="53"/>
      <c r="C819" s="53"/>
      <c r="I819" s="53"/>
      <c r="J819" s="53"/>
      <c r="K819" s="53"/>
      <c r="L819" s="53"/>
      <c r="N819" s="591"/>
      <c r="V819" s="397"/>
    </row>
    <row r="820" spans="1:22" ht="13.5" x14ac:dyDescent="0.25">
      <c r="A820" s="53"/>
      <c r="B820" s="53"/>
      <c r="C820" s="53"/>
      <c r="I820" s="53"/>
      <c r="J820" s="53"/>
      <c r="K820" s="53"/>
      <c r="L820" s="53"/>
      <c r="N820" s="591"/>
      <c r="V820" s="397"/>
    </row>
    <row r="821" spans="1:22" ht="13.5" x14ac:dyDescent="0.25">
      <c r="A821" s="53"/>
      <c r="B821" s="53"/>
      <c r="C821" s="53"/>
      <c r="I821" s="53"/>
      <c r="J821" s="53"/>
      <c r="K821" s="53"/>
      <c r="L821" s="53"/>
      <c r="N821" s="591"/>
      <c r="V821" s="397"/>
    </row>
    <row r="822" spans="1:22" ht="13.5" x14ac:dyDescent="0.25">
      <c r="A822" s="53"/>
      <c r="B822" s="53"/>
      <c r="C822" s="53"/>
      <c r="I822" s="53"/>
      <c r="J822" s="53"/>
      <c r="K822" s="53"/>
      <c r="L822" s="53"/>
      <c r="N822" s="591"/>
      <c r="V822" s="397"/>
    </row>
    <row r="823" spans="1:22" ht="13.5" x14ac:dyDescent="0.25">
      <c r="A823" s="53"/>
      <c r="B823" s="53"/>
      <c r="C823" s="53"/>
      <c r="I823" s="53"/>
      <c r="J823" s="53"/>
      <c r="K823" s="53"/>
      <c r="L823" s="53"/>
      <c r="N823" s="591"/>
      <c r="V823" s="397"/>
    </row>
    <row r="824" spans="1:22" ht="13.5" x14ac:dyDescent="0.25">
      <c r="A824" s="53"/>
      <c r="B824" s="53"/>
      <c r="C824" s="53"/>
      <c r="I824" s="53"/>
      <c r="J824" s="53"/>
      <c r="K824" s="53"/>
      <c r="L824" s="53"/>
      <c r="N824" s="591"/>
      <c r="V824" s="397"/>
    </row>
    <row r="825" spans="1:22" ht="13.5" x14ac:dyDescent="0.25">
      <c r="A825" s="53"/>
      <c r="B825" s="53"/>
      <c r="C825" s="53"/>
      <c r="I825" s="53"/>
      <c r="J825" s="53"/>
      <c r="K825" s="53"/>
      <c r="L825" s="53"/>
      <c r="N825" s="591"/>
      <c r="V825" s="397"/>
    </row>
    <row r="826" spans="1:22" ht="13.5" x14ac:dyDescent="0.25">
      <c r="A826" s="53"/>
      <c r="B826" s="53"/>
      <c r="C826" s="53"/>
      <c r="I826" s="53"/>
      <c r="J826" s="53"/>
      <c r="K826" s="53"/>
      <c r="L826" s="53"/>
      <c r="N826" s="591"/>
      <c r="V826" s="397"/>
    </row>
    <row r="827" spans="1:22" ht="13.5" x14ac:dyDescent="0.25">
      <c r="A827" s="53"/>
      <c r="B827" s="53"/>
      <c r="C827" s="53"/>
      <c r="I827" s="53"/>
      <c r="J827" s="53"/>
      <c r="K827" s="53"/>
      <c r="L827" s="53"/>
      <c r="N827" s="591"/>
      <c r="V827" s="397"/>
    </row>
    <row r="828" spans="1:22" ht="13.5" x14ac:dyDescent="0.25">
      <c r="A828" s="53"/>
      <c r="B828" s="53"/>
      <c r="C828" s="53"/>
      <c r="I828" s="53"/>
      <c r="J828" s="53"/>
      <c r="K828" s="53"/>
      <c r="L828" s="53"/>
      <c r="N828" s="591"/>
      <c r="V828" s="397"/>
    </row>
    <row r="829" spans="1:22" ht="13.5" x14ac:dyDescent="0.25">
      <c r="A829" s="53"/>
      <c r="B829" s="53"/>
      <c r="C829" s="53"/>
      <c r="I829" s="53"/>
      <c r="J829" s="53"/>
      <c r="K829" s="53"/>
      <c r="L829" s="53"/>
      <c r="N829" s="591"/>
      <c r="V829" s="397"/>
    </row>
    <row r="830" spans="1:22" ht="13.5" x14ac:dyDescent="0.25">
      <c r="A830" s="53"/>
      <c r="B830" s="53"/>
      <c r="C830" s="53"/>
      <c r="I830" s="53"/>
      <c r="J830" s="53"/>
      <c r="K830" s="53"/>
      <c r="L830" s="53"/>
      <c r="N830" s="591"/>
      <c r="V830" s="397"/>
    </row>
    <row r="831" spans="1:22" ht="13.5" x14ac:dyDescent="0.25">
      <c r="A831" s="53"/>
      <c r="B831" s="53"/>
      <c r="C831" s="53"/>
      <c r="I831" s="53"/>
      <c r="J831" s="53"/>
      <c r="K831" s="53"/>
      <c r="L831" s="53"/>
      <c r="N831" s="591"/>
      <c r="V831" s="397"/>
    </row>
    <row r="832" spans="1:22" ht="13.5" x14ac:dyDescent="0.25">
      <c r="A832" s="53"/>
      <c r="B832" s="53"/>
      <c r="C832" s="53"/>
      <c r="I832" s="53"/>
      <c r="J832" s="53"/>
      <c r="K832" s="53"/>
      <c r="L832" s="53"/>
      <c r="N832" s="591"/>
      <c r="V832" s="397"/>
    </row>
    <row r="833" spans="1:22" ht="13.5" x14ac:dyDescent="0.25">
      <c r="A833" s="53"/>
      <c r="B833" s="53"/>
      <c r="C833" s="53"/>
      <c r="I833" s="53"/>
      <c r="J833" s="53"/>
      <c r="K833" s="53"/>
      <c r="L833" s="53"/>
      <c r="N833" s="591"/>
      <c r="V833" s="397"/>
    </row>
    <row r="834" spans="1:22" ht="13.5" x14ac:dyDescent="0.25">
      <c r="A834" s="53"/>
      <c r="B834" s="53"/>
      <c r="C834" s="53"/>
      <c r="I834" s="53"/>
      <c r="J834" s="53"/>
      <c r="K834" s="53"/>
      <c r="L834" s="53"/>
      <c r="N834" s="591"/>
      <c r="V834" s="397"/>
    </row>
    <row r="835" spans="1:22" ht="13.5" x14ac:dyDescent="0.25">
      <c r="A835" s="53"/>
      <c r="B835" s="53"/>
      <c r="C835" s="53"/>
      <c r="I835" s="53"/>
      <c r="J835" s="53"/>
      <c r="K835" s="53"/>
      <c r="L835" s="53"/>
      <c r="N835" s="591"/>
      <c r="V835" s="397"/>
    </row>
    <row r="836" spans="1:22" ht="13.5" x14ac:dyDescent="0.25">
      <c r="A836" s="53"/>
      <c r="B836" s="53"/>
      <c r="C836" s="53"/>
      <c r="I836" s="53"/>
      <c r="J836" s="53"/>
      <c r="K836" s="53"/>
      <c r="L836" s="53"/>
      <c r="N836" s="591"/>
      <c r="V836" s="397"/>
    </row>
    <row r="837" spans="1:22" ht="13.5" x14ac:dyDescent="0.25">
      <c r="A837" s="53"/>
      <c r="B837" s="53"/>
      <c r="C837" s="53"/>
      <c r="I837" s="53"/>
      <c r="J837" s="53"/>
      <c r="K837" s="53"/>
      <c r="L837" s="53"/>
      <c r="N837" s="591"/>
      <c r="V837" s="397"/>
    </row>
    <row r="838" spans="1:22" ht="13.5" x14ac:dyDescent="0.25">
      <c r="A838" s="53"/>
      <c r="B838" s="53"/>
      <c r="C838" s="53"/>
      <c r="I838" s="53"/>
      <c r="J838" s="53"/>
      <c r="K838" s="53"/>
      <c r="L838" s="53"/>
      <c r="N838" s="591"/>
      <c r="V838" s="397"/>
    </row>
    <row r="839" spans="1:22" ht="13.5" x14ac:dyDescent="0.25">
      <c r="A839" s="53"/>
      <c r="B839" s="53"/>
      <c r="C839" s="53"/>
      <c r="I839" s="53"/>
      <c r="J839" s="53"/>
      <c r="K839" s="53"/>
      <c r="L839" s="53"/>
      <c r="N839" s="591"/>
      <c r="V839" s="397"/>
    </row>
    <row r="840" spans="1:22" ht="13.5" x14ac:dyDescent="0.25">
      <c r="A840" s="53"/>
      <c r="B840" s="53"/>
      <c r="C840" s="53"/>
      <c r="I840" s="53"/>
      <c r="J840" s="53"/>
      <c r="K840" s="53"/>
      <c r="L840" s="53"/>
      <c r="N840" s="591"/>
      <c r="V840" s="397"/>
    </row>
    <row r="841" spans="1:22" ht="13.5" x14ac:dyDescent="0.25">
      <c r="A841" s="53"/>
      <c r="B841" s="53"/>
      <c r="C841" s="53"/>
      <c r="I841" s="53"/>
      <c r="J841" s="53"/>
      <c r="K841" s="53"/>
      <c r="L841" s="53"/>
      <c r="N841" s="591"/>
      <c r="V841" s="397"/>
    </row>
    <row r="842" spans="1:22" ht="13.5" x14ac:dyDescent="0.25">
      <c r="A842" s="53"/>
      <c r="B842" s="53"/>
      <c r="C842" s="53"/>
      <c r="I842" s="53"/>
      <c r="J842" s="53"/>
      <c r="K842" s="53"/>
      <c r="L842" s="53"/>
      <c r="N842" s="591"/>
      <c r="V842" s="397"/>
    </row>
    <row r="843" spans="1:22" ht="13.5" x14ac:dyDescent="0.25">
      <c r="A843" s="53"/>
      <c r="B843" s="53"/>
      <c r="C843" s="53"/>
      <c r="I843" s="53"/>
      <c r="J843" s="53"/>
      <c r="K843" s="53"/>
      <c r="L843" s="53"/>
      <c r="N843" s="591"/>
      <c r="V843" s="397"/>
    </row>
    <row r="844" spans="1:22" ht="13.5" x14ac:dyDescent="0.25">
      <c r="A844" s="53"/>
      <c r="B844" s="53"/>
      <c r="C844" s="53"/>
      <c r="I844" s="53"/>
      <c r="J844" s="53"/>
      <c r="K844" s="53"/>
      <c r="L844" s="53"/>
      <c r="N844" s="591"/>
      <c r="V844" s="397"/>
    </row>
    <row r="845" spans="1:22" ht="13.5" x14ac:dyDescent="0.25">
      <c r="A845" s="53"/>
      <c r="B845" s="53"/>
      <c r="C845" s="53"/>
      <c r="I845" s="53"/>
      <c r="J845" s="53"/>
      <c r="K845" s="53"/>
      <c r="L845" s="53"/>
      <c r="N845" s="591"/>
      <c r="V845" s="397"/>
    </row>
    <row r="846" spans="1:22" ht="13.5" x14ac:dyDescent="0.25">
      <c r="A846" s="53"/>
      <c r="B846" s="53"/>
      <c r="C846" s="53"/>
      <c r="I846" s="53"/>
      <c r="J846" s="53"/>
      <c r="K846" s="53"/>
      <c r="L846" s="53"/>
      <c r="N846" s="591"/>
      <c r="V846" s="397"/>
    </row>
    <row r="847" spans="1:22" ht="13.5" x14ac:dyDescent="0.25">
      <c r="A847" s="53"/>
      <c r="B847" s="53"/>
      <c r="C847" s="53"/>
      <c r="I847" s="53"/>
      <c r="J847" s="53"/>
      <c r="K847" s="53"/>
      <c r="L847" s="53"/>
      <c r="N847" s="591"/>
      <c r="V847" s="397"/>
    </row>
    <row r="848" spans="1:22" ht="13.5" x14ac:dyDescent="0.25">
      <c r="A848" s="53"/>
      <c r="B848" s="53"/>
      <c r="C848" s="53"/>
      <c r="I848" s="53"/>
      <c r="J848" s="53"/>
      <c r="K848" s="53"/>
      <c r="L848" s="53"/>
      <c r="N848" s="591"/>
      <c r="V848" s="397"/>
    </row>
    <row r="849" spans="1:22" ht="13.5" x14ac:dyDescent="0.25">
      <c r="A849" s="53"/>
      <c r="B849" s="53"/>
      <c r="C849" s="53"/>
      <c r="I849" s="53"/>
      <c r="J849" s="53"/>
      <c r="K849" s="53"/>
      <c r="L849" s="53"/>
      <c r="N849" s="591"/>
      <c r="V849" s="397"/>
    </row>
    <row r="850" spans="1:22" ht="13.5" x14ac:dyDescent="0.25">
      <c r="A850" s="53"/>
      <c r="B850" s="53"/>
      <c r="C850" s="53"/>
      <c r="I850" s="53"/>
      <c r="J850" s="53"/>
      <c r="K850" s="53"/>
      <c r="L850" s="53"/>
      <c r="N850" s="591"/>
      <c r="V850" s="397"/>
    </row>
    <row r="851" spans="1:22" ht="13.5" x14ac:dyDescent="0.25">
      <c r="A851" s="53"/>
      <c r="B851" s="53"/>
      <c r="C851" s="53"/>
      <c r="I851" s="53"/>
      <c r="J851" s="53"/>
      <c r="K851" s="53"/>
      <c r="L851" s="53"/>
      <c r="N851" s="591"/>
      <c r="V851" s="397"/>
    </row>
    <row r="852" spans="1:22" ht="13.5" x14ac:dyDescent="0.25">
      <c r="A852" s="53"/>
      <c r="B852" s="53"/>
      <c r="C852" s="53"/>
      <c r="I852" s="53"/>
      <c r="J852" s="53"/>
      <c r="K852" s="53"/>
      <c r="L852" s="53"/>
      <c r="N852" s="591"/>
      <c r="V852" s="397"/>
    </row>
    <row r="853" spans="1:22" ht="13.5" x14ac:dyDescent="0.25">
      <c r="A853" s="53"/>
      <c r="B853" s="53"/>
      <c r="C853" s="53"/>
      <c r="I853" s="53"/>
      <c r="J853" s="53"/>
      <c r="K853" s="53"/>
      <c r="L853" s="53"/>
      <c r="N853" s="591"/>
      <c r="V853" s="397"/>
    </row>
    <row r="854" spans="1:22" ht="13.5" x14ac:dyDescent="0.25">
      <c r="A854" s="53"/>
      <c r="B854" s="53"/>
      <c r="C854" s="53"/>
      <c r="I854" s="53"/>
      <c r="J854" s="53"/>
      <c r="K854" s="53"/>
      <c r="L854" s="53"/>
      <c r="N854" s="591"/>
      <c r="V854" s="397"/>
    </row>
    <row r="855" spans="1:22" ht="13.5" x14ac:dyDescent="0.25">
      <c r="A855" s="53"/>
      <c r="B855" s="53"/>
      <c r="C855" s="53"/>
      <c r="I855" s="53"/>
      <c r="J855" s="53"/>
      <c r="K855" s="53"/>
      <c r="L855" s="53"/>
      <c r="N855" s="591"/>
      <c r="V855" s="397"/>
    </row>
    <row r="856" spans="1:22" ht="13.5" x14ac:dyDescent="0.25">
      <c r="A856" s="53"/>
      <c r="B856" s="53"/>
      <c r="C856" s="53"/>
      <c r="I856" s="53"/>
      <c r="J856" s="53"/>
      <c r="K856" s="53"/>
      <c r="L856" s="53"/>
      <c r="N856" s="591"/>
      <c r="V856" s="397"/>
    </row>
    <row r="857" spans="1:22" ht="13.5" x14ac:dyDescent="0.25">
      <c r="A857" s="53"/>
      <c r="B857" s="53"/>
      <c r="C857" s="53"/>
      <c r="I857" s="53"/>
      <c r="J857" s="53"/>
      <c r="K857" s="53"/>
      <c r="L857" s="53"/>
      <c r="N857" s="591"/>
      <c r="V857" s="397"/>
    </row>
    <row r="858" spans="1:22" ht="13.5" x14ac:dyDescent="0.25">
      <c r="A858" s="53"/>
      <c r="B858" s="53"/>
      <c r="C858" s="53"/>
      <c r="I858" s="53"/>
      <c r="J858" s="53"/>
      <c r="K858" s="53"/>
      <c r="L858" s="53"/>
      <c r="N858" s="591"/>
      <c r="V858" s="397"/>
    </row>
    <row r="859" spans="1:22" ht="13.5" x14ac:dyDescent="0.25">
      <c r="A859" s="53"/>
      <c r="B859" s="53"/>
      <c r="C859" s="53"/>
      <c r="I859" s="53"/>
      <c r="J859" s="53"/>
      <c r="K859" s="53"/>
      <c r="L859" s="53"/>
      <c r="N859" s="591"/>
      <c r="V859" s="397"/>
    </row>
    <row r="860" spans="1:22" ht="13.5" x14ac:dyDescent="0.25">
      <c r="A860" s="53"/>
      <c r="B860" s="53"/>
      <c r="C860" s="53"/>
      <c r="I860" s="53"/>
      <c r="J860" s="53"/>
      <c r="K860" s="53"/>
      <c r="L860" s="53"/>
      <c r="N860" s="591"/>
      <c r="V860" s="397"/>
    </row>
    <row r="861" spans="1:22" ht="13.5" x14ac:dyDescent="0.25">
      <c r="A861" s="53"/>
      <c r="B861" s="53"/>
      <c r="C861" s="53"/>
      <c r="I861" s="53"/>
      <c r="J861" s="53"/>
      <c r="K861" s="53"/>
      <c r="L861" s="53"/>
      <c r="N861" s="591"/>
      <c r="V861" s="397"/>
    </row>
    <row r="862" spans="1:22" ht="13.5" x14ac:dyDescent="0.25">
      <c r="A862" s="53"/>
      <c r="B862" s="53"/>
      <c r="C862" s="53"/>
      <c r="I862" s="53"/>
      <c r="J862" s="53"/>
      <c r="K862" s="53"/>
      <c r="L862" s="53"/>
      <c r="N862" s="591"/>
      <c r="V862" s="397"/>
    </row>
    <row r="863" spans="1:22" ht="13.5" x14ac:dyDescent="0.25">
      <c r="A863" s="53"/>
      <c r="B863" s="53"/>
      <c r="C863" s="53"/>
      <c r="I863" s="53"/>
      <c r="J863" s="53"/>
      <c r="K863" s="53"/>
      <c r="L863" s="53"/>
      <c r="N863" s="591"/>
      <c r="V863" s="397"/>
    </row>
    <row r="864" spans="1:22" ht="13.5" x14ac:dyDescent="0.25">
      <c r="A864" s="53"/>
      <c r="B864" s="53"/>
      <c r="C864" s="53"/>
      <c r="I864" s="53"/>
      <c r="J864" s="53"/>
      <c r="K864" s="53"/>
      <c r="L864" s="53"/>
      <c r="N864" s="591"/>
      <c r="V864" s="397"/>
    </row>
    <row r="865" spans="1:22" ht="13.5" x14ac:dyDescent="0.25">
      <c r="A865" s="53"/>
      <c r="B865" s="53"/>
      <c r="C865" s="53"/>
      <c r="I865" s="53"/>
      <c r="J865" s="53"/>
      <c r="K865" s="53"/>
      <c r="L865" s="53"/>
      <c r="N865" s="591"/>
      <c r="V865" s="397"/>
    </row>
    <row r="866" spans="1:22" ht="13.5" x14ac:dyDescent="0.25">
      <c r="A866" s="53"/>
      <c r="B866" s="53"/>
      <c r="C866" s="53"/>
      <c r="I866" s="53"/>
      <c r="J866" s="53"/>
      <c r="K866" s="53"/>
      <c r="L866" s="53"/>
      <c r="N866" s="591"/>
      <c r="V866" s="397"/>
    </row>
    <row r="867" spans="1:22" ht="13.5" x14ac:dyDescent="0.25">
      <c r="A867" s="53"/>
      <c r="B867" s="53"/>
      <c r="C867" s="53"/>
      <c r="I867" s="53"/>
      <c r="J867" s="53"/>
      <c r="K867" s="53"/>
      <c r="L867" s="53"/>
      <c r="N867" s="591"/>
      <c r="V867" s="397"/>
    </row>
    <row r="868" spans="1:22" ht="13.5" x14ac:dyDescent="0.25">
      <c r="A868" s="53"/>
      <c r="B868" s="53"/>
      <c r="C868" s="53"/>
      <c r="I868" s="53"/>
      <c r="J868" s="53"/>
      <c r="K868" s="53"/>
      <c r="L868" s="53"/>
      <c r="N868" s="591"/>
      <c r="V868" s="397"/>
    </row>
    <row r="869" spans="1:22" ht="13.5" x14ac:dyDescent="0.25">
      <c r="A869" s="53"/>
      <c r="B869" s="53"/>
      <c r="C869" s="53"/>
      <c r="I869" s="53"/>
      <c r="J869" s="53"/>
      <c r="K869" s="53"/>
      <c r="L869" s="53"/>
      <c r="N869" s="591"/>
      <c r="V869" s="397"/>
    </row>
    <row r="870" spans="1:22" ht="13.5" x14ac:dyDescent="0.25">
      <c r="A870" s="53"/>
      <c r="B870" s="53"/>
      <c r="C870" s="53"/>
      <c r="I870" s="53"/>
      <c r="J870" s="53"/>
      <c r="K870" s="53"/>
      <c r="L870" s="53"/>
      <c r="N870" s="591"/>
      <c r="V870" s="397"/>
    </row>
    <row r="871" spans="1:22" ht="13.5" x14ac:dyDescent="0.25">
      <c r="A871" s="53"/>
      <c r="B871" s="53"/>
      <c r="C871" s="53"/>
      <c r="I871" s="53"/>
      <c r="J871" s="53"/>
      <c r="K871" s="53"/>
      <c r="L871" s="53"/>
      <c r="N871" s="591"/>
      <c r="V871" s="397"/>
    </row>
    <row r="872" spans="1:22" ht="13.5" x14ac:dyDescent="0.25">
      <c r="A872" s="53"/>
      <c r="B872" s="53"/>
      <c r="C872" s="53"/>
      <c r="I872" s="53"/>
      <c r="J872" s="53"/>
      <c r="K872" s="53"/>
      <c r="L872" s="53"/>
      <c r="N872" s="591"/>
      <c r="V872" s="397"/>
    </row>
    <row r="873" spans="1:22" ht="13.5" x14ac:dyDescent="0.25">
      <c r="A873" s="53"/>
      <c r="B873" s="53"/>
      <c r="C873" s="53"/>
      <c r="I873" s="53"/>
      <c r="J873" s="53"/>
      <c r="K873" s="53"/>
      <c r="L873" s="53"/>
      <c r="N873" s="591"/>
      <c r="V873" s="397"/>
    </row>
    <row r="874" spans="1:22" ht="13.5" x14ac:dyDescent="0.25">
      <c r="A874" s="53"/>
      <c r="B874" s="53"/>
      <c r="C874" s="53"/>
      <c r="I874" s="53"/>
      <c r="J874" s="53"/>
      <c r="K874" s="53"/>
      <c r="L874" s="53"/>
      <c r="N874" s="591"/>
      <c r="V874" s="397"/>
    </row>
    <row r="875" spans="1:22" ht="13.5" x14ac:dyDescent="0.25">
      <c r="A875" s="53"/>
      <c r="B875" s="53"/>
      <c r="C875" s="53"/>
      <c r="I875" s="53"/>
      <c r="J875" s="53"/>
      <c r="K875" s="53"/>
      <c r="L875" s="53"/>
      <c r="N875" s="591"/>
      <c r="V875" s="397"/>
    </row>
    <row r="876" spans="1:22" ht="13.5" x14ac:dyDescent="0.25">
      <c r="A876" s="53"/>
      <c r="B876" s="53"/>
      <c r="C876" s="53"/>
      <c r="I876" s="53"/>
      <c r="J876" s="53"/>
      <c r="K876" s="53"/>
      <c r="L876" s="53"/>
      <c r="N876" s="591"/>
      <c r="V876" s="397"/>
    </row>
    <row r="877" spans="1:22" ht="13.5" x14ac:dyDescent="0.25">
      <c r="A877" s="53"/>
      <c r="B877" s="53"/>
      <c r="C877" s="53"/>
      <c r="I877" s="53"/>
      <c r="J877" s="53"/>
      <c r="K877" s="53"/>
      <c r="L877" s="53"/>
      <c r="N877" s="591"/>
      <c r="V877" s="397"/>
    </row>
    <row r="878" spans="1:22" ht="13.5" x14ac:dyDescent="0.25">
      <c r="A878" s="53"/>
      <c r="B878" s="53"/>
      <c r="C878" s="53"/>
      <c r="I878" s="53"/>
      <c r="J878" s="53"/>
      <c r="K878" s="53"/>
      <c r="L878" s="53"/>
      <c r="N878" s="591"/>
      <c r="V878" s="397"/>
    </row>
    <row r="879" spans="1:22" ht="13.5" x14ac:dyDescent="0.25">
      <c r="A879" s="53"/>
      <c r="B879" s="53"/>
      <c r="C879" s="53"/>
      <c r="I879" s="53"/>
      <c r="J879" s="53"/>
      <c r="K879" s="53"/>
      <c r="L879" s="53"/>
      <c r="N879" s="591"/>
      <c r="V879" s="397"/>
    </row>
    <row r="880" spans="1:22" ht="13.5" x14ac:dyDescent="0.25">
      <c r="A880" s="53"/>
      <c r="B880" s="53"/>
      <c r="C880" s="53"/>
      <c r="I880" s="53"/>
      <c r="J880" s="53"/>
      <c r="K880" s="53"/>
      <c r="L880" s="53"/>
      <c r="N880" s="591"/>
      <c r="V880" s="397"/>
    </row>
    <row r="881" spans="1:22" ht="13.5" x14ac:dyDescent="0.25">
      <c r="A881" s="53"/>
      <c r="B881" s="53"/>
      <c r="C881" s="53"/>
      <c r="I881" s="53"/>
      <c r="J881" s="53"/>
      <c r="K881" s="53"/>
      <c r="L881" s="53"/>
      <c r="N881" s="591"/>
      <c r="V881" s="397"/>
    </row>
    <row r="882" spans="1:22" ht="13.5" x14ac:dyDescent="0.25">
      <c r="A882" s="53"/>
      <c r="B882" s="53"/>
      <c r="C882" s="53"/>
      <c r="I882" s="53"/>
      <c r="J882" s="53"/>
      <c r="K882" s="53"/>
      <c r="L882" s="53"/>
      <c r="N882" s="591"/>
      <c r="V882" s="397"/>
    </row>
    <row r="883" spans="1:22" ht="13.5" x14ac:dyDescent="0.25">
      <c r="A883" s="53"/>
      <c r="B883" s="53"/>
      <c r="C883" s="53"/>
      <c r="I883" s="53"/>
      <c r="J883" s="53"/>
      <c r="K883" s="53"/>
      <c r="L883" s="53"/>
      <c r="N883" s="591"/>
      <c r="V883" s="397"/>
    </row>
    <row r="884" spans="1:22" ht="13.5" x14ac:dyDescent="0.25">
      <c r="A884" s="53"/>
      <c r="B884" s="53"/>
      <c r="C884" s="53"/>
      <c r="I884" s="53"/>
      <c r="J884" s="53"/>
      <c r="K884" s="53"/>
      <c r="L884" s="53"/>
      <c r="N884" s="591"/>
      <c r="V884" s="397"/>
    </row>
    <row r="885" spans="1:22" ht="13.5" x14ac:dyDescent="0.25">
      <c r="A885" s="53"/>
      <c r="B885" s="53"/>
      <c r="C885" s="53"/>
      <c r="I885" s="53"/>
      <c r="J885" s="53"/>
      <c r="K885" s="53"/>
      <c r="L885" s="53"/>
      <c r="N885" s="591"/>
      <c r="V885" s="397"/>
    </row>
    <row r="886" spans="1:22" ht="13.5" x14ac:dyDescent="0.25">
      <c r="A886" s="53"/>
      <c r="B886" s="53"/>
      <c r="C886" s="53"/>
      <c r="I886" s="53"/>
      <c r="J886" s="53"/>
      <c r="K886" s="53"/>
      <c r="L886" s="53"/>
      <c r="N886" s="591"/>
      <c r="V886" s="397"/>
    </row>
    <row r="887" spans="1:22" ht="13.5" x14ac:dyDescent="0.25">
      <c r="A887" s="53"/>
      <c r="B887" s="53"/>
      <c r="C887" s="53"/>
      <c r="I887" s="53"/>
      <c r="J887" s="53"/>
      <c r="K887" s="53"/>
      <c r="L887" s="53"/>
      <c r="N887" s="591"/>
      <c r="V887" s="397"/>
    </row>
    <row r="888" spans="1:22" ht="13.5" x14ac:dyDescent="0.25">
      <c r="A888" s="53"/>
      <c r="B888" s="53"/>
      <c r="C888" s="53"/>
      <c r="I888" s="53"/>
      <c r="J888" s="53"/>
      <c r="K888" s="53"/>
      <c r="L888" s="53"/>
      <c r="N888" s="591"/>
      <c r="V888" s="397"/>
    </row>
    <row r="889" spans="1:22" ht="13.5" x14ac:dyDescent="0.25">
      <c r="A889" s="53"/>
      <c r="B889" s="53"/>
      <c r="C889" s="53"/>
      <c r="I889" s="53"/>
      <c r="J889" s="53"/>
      <c r="K889" s="53"/>
      <c r="L889" s="53"/>
      <c r="N889" s="591"/>
      <c r="V889" s="397"/>
    </row>
    <row r="890" spans="1:22" ht="13.5" x14ac:dyDescent="0.25">
      <c r="A890" s="53"/>
      <c r="B890" s="53"/>
      <c r="C890" s="53"/>
      <c r="I890" s="53"/>
      <c r="J890" s="53"/>
      <c r="K890" s="53"/>
      <c r="L890" s="53"/>
      <c r="N890" s="591"/>
      <c r="V890" s="397"/>
    </row>
    <row r="891" spans="1:22" ht="13.5" x14ac:dyDescent="0.25">
      <c r="A891" s="53"/>
      <c r="B891" s="53"/>
      <c r="C891" s="53"/>
      <c r="I891" s="53"/>
      <c r="J891" s="53"/>
      <c r="K891" s="53"/>
      <c r="L891" s="53"/>
      <c r="N891" s="591"/>
      <c r="V891" s="397"/>
    </row>
    <row r="892" spans="1:22" ht="13.5" x14ac:dyDescent="0.25">
      <c r="A892" s="53"/>
      <c r="B892" s="53"/>
      <c r="C892" s="53"/>
      <c r="I892" s="53"/>
      <c r="J892" s="53"/>
      <c r="K892" s="53"/>
      <c r="L892" s="53"/>
      <c r="N892" s="591"/>
      <c r="V892" s="397"/>
    </row>
    <row r="893" spans="1:22" ht="13.5" x14ac:dyDescent="0.25">
      <c r="A893" s="53"/>
      <c r="B893" s="53"/>
      <c r="C893" s="53"/>
      <c r="I893" s="53"/>
      <c r="J893" s="53"/>
      <c r="K893" s="53"/>
      <c r="L893" s="53"/>
      <c r="N893" s="591"/>
      <c r="V893" s="397"/>
    </row>
    <row r="894" spans="1:22" ht="13.5" x14ac:dyDescent="0.25">
      <c r="A894" s="53"/>
      <c r="B894" s="53"/>
      <c r="C894" s="53"/>
      <c r="I894" s="53"/>
      <c r="J894" s="53"/>
      <c r="K894" s="53"/>
      <c r="L894" s="53"/>
      <c r="N894" s="591"/>
      <c r="V894" s="397"/>
    </row>
    <row r="895" spans="1:22" ht="13.5" x14ac:dyDescent="0.25">
      <c r="A895" s="53"/>
      <c r="B895" s="53"/>
      <c r="C895" s="53"/>
      <c r="I895" s="53"/>
      <c r="J895" s="53"/>
      <c r="K895" s="53"/>
      <c r="L895" s="53"/>
      <c r="N895" s="591"/>
      <c r="V895" s="397"/>
    </row>
    <row r="896" spans="1:22" ht="13.5" x14ac:dyDescent="0.25">
      <c r="A896" s="53"/>
      <c r="B896" s="53"/>
      <c r="C896" s="53"/>
      <c r="I896" s="53"/>
      <c r="J896" s="53"/>
      <c r="K896" s="53"/>
      <c r="L896" s="53"/>
      <c r="N896" s="591"/>
      <c r="V896" s="397"/>
    </row>
    <row r="897" spans="1:22" ht="13.5" x14ac:dyDescent="0.25">
      <c r="A897" s="53"/>
      <c r="B897" s="53"/>
      <c r="C897" s="53"/>
      <c r="I897" s="53"/>
      <c r="J897" s="53"/>
      <c r="K897" s="53"/>
      <c r="L897" s="53"/>
      <c r="N897" s="591"/>
      <c r="V897" s="397"/>
    </row>
    <row r="898" spans="1:22" ht="13.5" x14ac:dyDescent="0.25">
      <c r="A898" s="53"/>
      <c r="B898" s="53"/>
      <c r="C898" s="53"/>
      <c r="I898" s="53"/>
      <c r="J898" s="53"/>
      <c r="K898" s="53"/>
      <c r="L898" s="53"/>
      <c r="N898" s="591"/>
      <c r="V898" s="397"/>
    </row>
    <row r="899" spans="1:22" ht="13.5" x14ac:dyDescent="0.25">
      <c r="A899" s="53"/>
      <c r="B899" s="53"/>
      <c r="C899" s="53"/>
      <c r="I899" s="53"/>
      <c r="J899" s="53"/>
      <c r="K899" s="53"/>
      <c r="L899" s="53"/>
      <c r="N899" s="591"/>
      <c r="V899" s="397"/>
    </row>
    <row r="900" spans="1:22" ht="13.5" x14ac:dyDescent="0.25">
      <c r="A900" s="53"/>
      <c r="B900" s="53"/>
      <c r="C900" s="53"/>
      <c r="I900" s="53"/>
      <c r="J900" s="53"/>
      <c r="K900" s="53"/>
      <c r="L900" s="53"/>
      <c r="N900" s="591"/>
      <c r="V900" s="397"/>
    </row>
    <row r="901" spans="1:22" ht="13.5" x14ac:dyDescent="0.25">
      <c r="A901" s="53"/>
      <c r="B901" s="53"/>
      <c r="C901" s="53"/>
      <c r="I901" s="53"/>
      <c r="J901" s="53"/>
      <c r="K901" s="53"/>
      <c r="L901" s="53"/>
      <c r="N901" s="591"/>
      <c r="V901" s="397"/>
    </row>
    <row r="902" spans="1:22" ht="13.5" x14ac:dyDescent="0.25">
      <c r="A902" s="53"/>
      <c r="B902" s="53"/>
      <c r="C902" s="53"/>
      <c r="I902" s="53"/>
      <c r="J902" s="53"/>
      <c r="K902" s="53"/>
      <c r="L902" s="53"/>
      <c r="N902" s="591"/>
      <c r="V902" s="397"/>
    </row>
    <row r="903" spans="1:22" ht="13.5" x14ac:dyDescent="0.25">
      <c r="A903" s="53"/>
      <c r="B903" s="53"/>
      <c r="C903" s="53"/>
      <c r="I903" s="53"/>
      <c r="J903" s="53"/>
      <c r="K903" s="53"/>
      <c r="L903" s="53"/>
      <c r="N903" s="591"/>
      <c r="V903" s="397"/>
    </row>
    <row r="904" spans="1:22" ht="13.5" x14ac:dyDescent="0.25">
      <c r="A904" s="53"/>
      <c r="B904" s="53"/>
      <c r="C904" s="53"/>
      <c r="I904" s="53"/>
      <c r="J904" s="53"/>
      <c r="K904" s="53"/>
      <c r="L904" s="53"/>
      <c r="N904" s="591"/>
      <c r="V904" s="397"/>
    </row>
    <row r="905" spans="1:22" ht="13.5" x14ac:dyDescent="0.25">
      <c r="A905" s="53"/>
      <c r="B905" s="53"/>
      <c r="C905" s="53"/>
      <c r="I905" s="53"/>
      <c r="J905" s="53"/>
      <c r="K905" s="53"/>
      <c r="L905" s="53"/>
      <c r="N905" s="591"/>
      <c r="V905" s="397"/>
    </row>
    <row r="906" spans="1:22" ht="13.5" x14ac:dyDescent="0.25">
      <c r="A906" s="53"/>
      <c r="B906" s="53"/>
      <c r="C906" s="53"/>
      <c r="I906" s="53"/>
      <c r="J906" s="53"/>
      <c r="K906" s="53"/>
      <c r="L906" s="53"/>
      <c r="N906" s="591"/>
      <c r="V906" s="397"/>
    </row>
    <row r="907" spans="1:22" ht="13.5" x14ac:dyDescent="0.25">
      <c r="A907" s="53"/>
      <c r="B907" s="53"/>
      <c r="C907" s="53"/>
      <c r="I907" s="53"/>
      <c r="J907" s="53"/>
      <c r="K907" s="53"/>
      <c r="L907" s="53"/>
      <c r="N907" s="591"/>
      <c r="V907" s="397"/>
    </row>
    <row r="908" spans="1:22" ht="13.5" x14ac:dyDescent="0.25">
      <c r="A908" s="53"/>
      <c r="B908" s="53"/>
      <c r="C908" s="53"/>
      <c r="I908" s="53"/>
      <c r="J908" s="53"/>
      <c r="K908" s="53"/>
      <c r="L908" s="53"/>
      <c r="N908" s="591"/>
      <c r="V908" s="397"/>
    </row>
    <row r="909" spans="1:22" ht="13.5" x14ac:dyDescent="0.25">
      <c r="A909" s="53"/>
      <c r="B909" s="53"/>
      <c r="C909" s="53"/>
      <c r="I909" s="53"/>
      <c r="J909" s="53"/>
      <c r="K909" s="53"/>
      <c r="L909" s="53"/>
      <c r="N909" s="591"/>
      <c r="V909" s="397"/>
    </row>
    <row r="910" spans="1:22" ht="13.5" x14ac:dyDescent="0.25">
      <c r="A910" s="53"/>
      <c r="B910" s="53"/>
      <c r="C910" s="53"/>
      <c r="I910" s="53"/>
      <c r="J910" s="53"/>
      <c r="K910" s="53"/>
      <c r="L910" s="53"/>
      <c r="N910" s="591"/>
      <c r="V910" s="397"/>
    </row>
    <row r="911" spans="1:22" ht="13.5" x14ac:dyDescent="0.25">
      <c r="A911" s="53"/>
      <c r="B911" s="53"/>
      <c r="C911" s="53"/>
      <c r="I911" s="53"/>
      <c r="J911" s="53"/>
      <c r="K911" s="53"/>
      <c r="L911" s="53"/>
      <c r="N911" s="591"/>
      <c r="V911" s="397"/>
    </row>
    <row r="912" spans="1:22" ht="13.5" x14ac:dyDescent="0.25">
      <c r="A912" s="53"/>
      <c r="B912" s="53"/>
      <c r="C912" s="53"/>
      <c r="I912" s="53"/>
      <c r="J912" s="53"/>
      <c r="K912" s="53"/>
      <c r="L912" s="53"/>
      <c r="N912" s="591"/>
      <c r="V912" s="397"/>
    </row>
    <row r="913" spans="1:22" ht="13.5" x14ac:dyDescent="0.25">
      <c r="A913" s="53"/>
      <c r="B913" s="53"/>
      <c r="C913" s="53"/>
      <c r="I913" s="53"/>
      <c r="J913" s="53"/>
      <c r="K913" s="53"/>
      <c r="L913" s="53"/>
      <c r="N913" s="591"/>
      <c r="V913" s="397"/>
    </row>
    <row r="914" spans="1:22" ht="13.5" x14ac:dyDescent="0.25">
      <c r="A914" s="53"/>
      <c r="B914" s="53"/>
      <c r="C914" s="53"/>
      <c r="I914" s="53"/>
      <c r="J914" s="53"/>
      <c r="K914" s="53"/>
      <c r="L914" s="53"/>
      <c r="N914" s="591"/>
      <c r="V914" s="397"/>
    </row>
    <row r="915" spans="1:22" ht="13.5" x14ac:dyDescent="0.25">
      <c r="A915" s="53"/>
      <c r="B915" s="53"/>
      <c r="C915" s="53"/>
      <c r="I915" s="53"/>
      <c r="J915" s="53"/>
      <c r="K915" s="53"/>
      <c r="L915" s="53"/>
      <c r="N915" s="591"/>
      <c r="V915" s="397"/>
    </row>
    <row r="916" spans="1:22" ht="13.5" x14ac:dyDescent="0.25">
      <c r="A916" s="53"/>
      <c r="B916" s="53"/>
      <c r="C916" s="53"/>
      <c r="I916" s="53"/>
      <c r="J916" s="53"/>
      <c r="K916" s="53"/>
      <c r="L916" s="53"/>
      <c r="N916" s="591"/>
      <c r="V916" s="397"/>
    </row>
    <row r="917" spans="1:22" ht="13.5" x14ac:dyDescent="0.25">
      <c r="A917" s="53"/>
      <c r="B917" s="53"/>
      <c r="C917" s="53"/>
      <c r="I917" s="53"/>
      <c r="J917" s="53"/>
      <c r="K917" s="53"/>
      <c r="L917" s="53"/>
      <c r="N917" s="591"/>
      <c r="V917" s="397"/>
    </row>
    <row r="918" spans="1:22" ht="13.5" x14ac:dyDescent="0.25">
      <c r="A918" s="53"/>
      <c r="B918" s="53"/>
      <c r="C918" s="53"/>
      <c r="I918" s="53"/>
      <c r="J918" s="53"/>
      <c r="K918" s="53"/>
      <c r="L918" s="53"/>
      <c r="N918" s="591"/>
      <c r="V918" s="397"/>
    </row>
    <row r="919" spans="1:22" ht="13.5" x14ac:dyDescent="0.25">
      <c r="A919" s="53"/>
      <c r="B919" s="53"/>
      <c r="C919" s="53"/>
      <c r="I919" s="53"/>
      <c r="J919" s="53"/>
      <c r="K919" s="53"/>
      <c r="L919" s="53"/>
      <c r="N919" s="591"/>
      <c r="V919" s="397"/>
    </row>
    <row r="920" spans="1:22" ht="13.5" x14ac:dyDescent="0.25">
      <c r="A920" s="53"/>
      <c r="B920" s="53"/>
      <c r="C920" s="53"/>
      <c r="I920" s="53"/>
      <c r="J920" s="53"/>
      <c r="K920" s="53"/>
      <c r="L920" s="53"/>
      <c r="N920" s="591"/>
      <c r="V920" s="397"/>
    </row>
    <row r="921" spans="1:22" ht="13.5" x14ac:dyDescent="0.25">
      <c r="A921" s="53"/>
      <c r="B921" s="53"/>
      <c r="C921" s="53"/>
      <c r="I921" s="53"/>
      <c r="J921" s="53"/>
      <c r="K921" s="53"/>
      <c r="L921" s="53"/>
      <c r="N921" s="591"/>
      <c r="V921" s="397"/>
    </row>
    <row r="922" spans="1:22" ht="13.5" x14ac:dyDescent="0.25">
      <c r="A922" s="53"/>
      <c r="B922" s="53"/>
      <c r="C922" s="53"/>
      <c r="I922" s="53"/>
      <c r="J922" s="53"/>
      <c r="K922" s="53"/>
      <c r="L922" s="53"/>
      <c r="N922" s="591"/>
      <c r="V922" s="397"/>
    </row>
    <row r="923" spans="1:22" ht="13.5" x14ac:dyDescent="0.25">
      <c r="A923" s="53"/>
      <c r="B923" s="53"/>
      <c r="C923" s="53"/>
      <c r="I923" s="53"/>
      <c r="J923" s="53"/>
      <c r="K923" s="53"/>
      <c r="L923" s="53"/>
      <c r="N923" s="591"/>
      <c r="V923" s="397"/>
    </row>
    <row r="924" spans="1:22" ht="13.5" x14ac:dyDescent="0.25">
      <c r="A924" s="53"/>
      <c r="B924" s="53"/>
      <c r="C924" s="53"/>
      <c r="I924" s="53"/>
      <c r="J924" s="53"/>
      <c r="K924" s="53"/>
      <c r="L924" s="53"/>
      <c r="N924" s="591"/>
      <c r="V924" s="397"/>
    </row>
    <row r="925" spans="1:22" ht="13.5" x14ac:dyDescent="0.25">
      <c r="A925" s="53"/>
      <c r="B925" s="53"/>
      <c r="C925" s="53"/>
      <c r="I925" s="53"/>
      <c r="J925" s="53"/>
      <c r="K925" s="53"/>
      <c r="L925" s="53"/>
      <c r="N925" s="591"/>
      <c r="V925" s="397"/>
    </row>
    <row r="926" spans="1:22" ht="13.5" x14ac:dyDescent="0.25">
      <c r="A926" s="53"/>
      <c r="B926" s="53"/>
      <c r="C926" s="53"/>
      <c r="I926" s="53"/>
      <c r="J926" s="53"/>
      <c r="K926" s="53"/>
      <c r="L926" s="53"/>
      <c r="N926" s="591"/>
      <c r="V926" s="397"/>
    </row>
    <row r="927" spans="1:22" ht="13.5" x14ac:dyDescent="0.25">
      <c r="A927" s="53"/>
      <c r="B927" s="53"/>
      <c r="C927" s="53"/>
      <c r="I927" s="53"/>
      <c r="J927" s="53"/>
      <c r="K927" s="53"/>
      <c r="L927" s="53"/>
      <c r="N927" s="591"/>
      <c r="V927" s="397"/>
    </row>
    <row r="928" spans="1:22" ht="13.5" x14ac:dyDescent="0.25">
      <c r="A928" s="53"/>
      <c r="B928" s="53"/>
      <c r="C928" s="53"/>
      <c r="I928" s="53"/>
      <c r="J928" s="53"/>
      <c r="K928" s="53"/>
      <c r="L928" s="53"/>
      <c r="N928" s="591"/>
      <c r="V928" s="397"/>
    </row>
    <row r="929" spans="1:22" ht="13.5" x14ac:dyDescent="0.25">
      <c r="A929" s="53"/>
      <c r="B929" s="53"/>
      <c r="C929" s="53"/>
      <c r="I929" s="53"/>
      <c r="J929" s="53"/>
      <c r="K929" s="53"/>
      <c r="L929" s="53"/>
      <c r="N929" s="591"/>
      <c r="V929" s="397"/>
    </row>
    <row r="930" spans="1:22" ht="13.5" x14ac:dyDescent="0.25">
      <c r="A930" s="53"/>
      <c r="B930" s="53"/>
      <c r="C930" s="53"/>
      <c r="I930" s="53"/>
      <c r="J930" s="53"/>
      <c r="K930" s="53"/>
      <c r="L930" s="53"/>
      <c r="N930" s="591"/>
      <c r="V930" s="397"/>
    </row>
    <row r="931" spans="1:22" ht="13.5" x14ac:dyDescent="0.25">
      <c r="A931" s="53"/>
      <c r="B931" s="53"/>
      <c r="C931" s="53"/>
      <c r="I931" s="53"/>
      <c r="J931" s="53"/>
      <c r="K931" s="53"/>
      <c r="L931" s="53"/>
      <c r="N931" s="591"/>
      <c r="V931" s="397"/>
    </row>
    <row r="932" spans="1:22" ht="13.5" x14ac:dyDescent="0.25">
      <c r="A932" s="53"/>
      <c r="B932" s="53"/>
      <c r="C932" s="53"/>
      <c r="I932" s="53"/>
      <c r="J932" s="53"/>
      <c r="K932" s="53"/>
      <c r="L932" s="53"/>
      <c r="N932" s="591"/>
      <c r="V932" s="397"/>
    </row>
    <row r="933" spans="1:22" ht="13.5" x14ac:dyDescent="0.25">
      <c r="A933" s="53"/>
      <c r="B933" s="53"/>
      <c r="C933" s="53"/>
      <c r="I933" s="53"/>
      <c r="J933" s="53"/>
      <c r="K933" s="53"/>
      <c r="L933" s="53"/>
      <c r="N933" s="591"/>
      <c r="V933" s="397"/>
    </row>
    <row r="934" spans="1:22" ht="13.5" x14ac:dyDescent="0.25">
      <c r="A934" s="53"/>
      <c r="B934" s="53"/>
      <c r="C934" s="53"/>
      <c r="I934" s="53"/>
      <c r="J934" s="53"/>
      <c r="K934" s="53"/>
      <c r="L934" s="53"/>
      <c r="N934" s="591"/>
      <c r="V934" s="397"/>
    </row>
    <row r="935" spans="1:22" ht="13.5" x14ac:dyDescent="0.25">
      <c r="A935" s="53"/>
      <c r="B935" s="53"/>
      <c r="C935" s="53"/>
      <c r="I935" s="53"/>
      <c r="J935" s="53"/>
      <c r="K935" s="53"/>
      <c r="L935" s="53"/>
      <c r="N935" s="591"/>
      <c r="V935" s="397"/>
    </row>
    <row r="936" spans="1:22" ht="13.5" x14ac:dyDescent="0.25">
      <c r="A936" s="53"/>
      <c r="B936" s="53"/>
      <c r="C936" s="53"/>
      <c r="I936" s="53"/>
      <c r="J936" s="53"/>
      <c r="K936" s="53"/>
      <c r="L936" s="53"/>
      <c r="N936" s="591"/>
      <c r="V936" s="397"/>
    </row>
    <row r="937" spans="1:22" ht="13.5" x14ac:dyDescent="0.25">
      <c r="A937" s="53"/>
      <c r="B937" s="53"/>
      <c r="C937" s="53"/>
      <c r="I937" s="53"/>
      <c r="J937" s="53"/>
      <c r="K937" s="53"/>
      <c r="L937" s="53"/>
      <c r="N937" s="591"/>
      <c r="V937" s="397"/>
    </row>
    <row r="938" spans="1:22" ht="13.5" x14ac:dyDescent="0.25">
      <c r="A938" s="53"/>
      <c r="B938" s="53"/>
      <c r="C938" s="53"/>
      <c r="I938" s="53"/>
      <c r="J938" s="53"/>
      <c r="K938" s="53"/>
      <c r="L938" s="53"/>
      <c r="N938" s="591"/>
      <c r="V938" s="397"/>
    </row>
    <row r="939" spans="1:22" ht="13.5" x14ac:dyDescent="0.25">
      <c r="A939" s="53"/>
      <c r="B939" s="53"/>
      <c r="C939" s="53"/>
      <c r="I939" s="53"/>
      <c r="J939" s="53"/>
      <c r="K939" s="53"/>
      <c r="L939" s="53"/>
      <c r="N939" s="591"/>
      <c r="V939" s="397"/>
    </row>
    <row r="940" spans="1:22" ht="13.5" x14ac:dyDescent="0.25">
      <c r="A940" s="53"/>
      <c r="B940" s="53"/>
      <c r="C940" s="53"/>
      <c r="I940" s="53"/>
      <c r="J940" s="53"/>
      <c r="K940" s="53"/>
      <c r="L940" s="53"/>
      <c r="N940" s="591"/>
      <c r="V940" s="397"/>
    </row>
    <row r="941" spans="1:22" ht="13.5" x14ac:dyDescent="0.25">
      <c r="A941" s="53"/>
      <c r="B941" s="53"/>
      <c r="C941" s="53"/>
      <c r="I941" s="53"/>
      <c r="J941" s="53"/>
      <c r="K941" s="53"/>
      <c r="L941" s="53"/>
      <c r="N941" s="591"/>
      <c r="V941" s="397"/>
    </row>
    <row r="942" spans="1:22" ht="13.5" x14ac:dyDescent="0.25">
      <c r="A942" s="53"/>
      <c r="B942" s="53"/>
      <c r="C942" s="53"/>
      <c r="I942" s="53"/>
      <c r="J942" s="53"/>
      <c r="K942" s="53"/>
      <c r="L942" s="53"/>
      <c r="N942" s="591"/>
      <c r="V942" s="397"/>
    </row>
    <row r="943" spans="1:22" ht="13.5" x14ac:dyDescent="0.25">
      <c r="A943" s="53"/>
      <c r="B943" s="53"/>
      <c r="C943" s="53"/>
      <c r="I943" s="53"/>
      <c r="J943" s="53"/>
      <c r="K943" s="53"/>
      <c r="L943" s="53"/>
      <c r="N943" s="591"/>
      <c r="V943" s="397"/>
    </row>
    <row r="944" spans="1:22" ht="13.5" x14ac:dyDescent="0.25">
      <c r="A944" s="53"/>
      <c r="B944" s="53"/>
      <c r="C944" s="53"/>
      <c r="I944" s="53"/>
      <c r="J944" s="53"/>
      <c r="K944" s="53"/>
      <c r="L944" s="53"/>
      <c r="N944" s="591"/>
      <c r="V944" s="397"/>
    </row>
    <row r="945" spans="1:22" ht="13.5" x14ac:dyDescent="0.25">
      <c r="A945" s="53"/>
      <c r="B945" s="53"/>
      <c r="C945" s="53"/>
      <c r="I945" s="53"/>
      <c r="J945" s="53"/>
      <c r="K945" s="53"/>
      <c r="L945" s="53"/>
      <c r="N945" s="591"/>
      <c r="V945" s="397"/>
    </row>
    <row r="946" spans="1:22" ht="13.5" x14ac:dyDescent="0.25">
      <c r="A946" s="53"/>
      <c r="B946" s="53"/>
      <c r="C946" s="53"/>
      <c r="I946" s="53"/>
      <c r="J946" s="53"/>
      <c r="K946" s="53"/>
      <c r="L946" s="53"/>
      <c r="N946" s="591"/>
      <c r="V946" s="397"/>
    </row>
    <row r="947" spans="1:22" ht="13.5" x14ac:dyDescent="0.25">
      <c r="A947" s="53"/>
      <c r="B947" s="53"/>
      <c r="C947" s="53"/>
      <c r="I947" s="53"/>
      <c r="J947" s="53"/>
      <c r="K947" s="53"/>
      <c r="L947" s="53"/>
      <c r="N947" s="591"/>
      <c r="V947" s="397"/>
    </row>
    <row r="948" spans="1:22" ht="13.5" x14ac:dyDescent="0.25">
      <c r="A948" s="53"/>
      <c r="B948" s="53"/>
      <c r="C948" s="53"/>
      <c r="I948" s="53"/>
      <c r="J948" s="53"/>
      <c r="K948" s="53"/>
      <c r="L948" s="53"/>
      <c r="N948" s="591"/>
      <c r="V948" s="397"/>
    </row>
    <row r="949" spans="1:22" ht="13.5" x14ac:dyDescent="0.25">
      <c r="A949" s="53"/>
      <c r="B949" s="53"/>
      <c r="C949" s="53"/>
      <c r="I949" s="53"/>
      <c r="J949" s="53"/>
      <c r="K949" s="53"/>
      <c r="L949" s="53"/>
      <c r="N949" s="591"/>
      <c r="V949" s="397"/>
    </row>
    <row r="950" spans="1:22" ht="13.5" x14ac:dyDescent="0.25">
      <c r="A950" s="53"/>
      <c r="B950" s="53"/>
      <c r="C950" s="53"/>
      <c r="I950" s="53"/>
      <c r="J950" s="53"/>
      <c r="K950" s="53"/>
      <c r="L950" s="53"/>
      <c r="N950" s="591"/>
      <c r="V950" s="397"/>
    </row>
    <row r="951" spans="1:22" ht="13.5" x14ac:dyDescent="0.25">
      <c r="A951" s="53"/>
      <c r="B951" s="53"/>
      <c r="C951" s="53"/>
      <c r="I951" s="53"/>
      <c r="J951" s="53"/>
      <c r="K951" s="53"/>
      <c r="L951" s="53"/>
      <c r="N951" s="591"/>
      <c r="V951" s="397"/>
    </row>
    <row r="952" spans="1:22" ht="13.5" x14ac:dyDescent="0.25">
      <c r="A952" s="53"/>
      <c r="B952" s="53"/>
      <c r="C952" s="53"/>
      <c r="I952" s="53"/>
      <c r="J952" s="53"/>
      <c r="K952" s="53"/>
      <c r="L952" s="53"/>
      <c r="N952" s="591"/>
      <c r="V952" s="397"/>
    </row>
    <row r="953" spans="1:22" ht="13.5" x14ac:dyDescent="0.25">
      <c r="A953" s="53"/>
      <c r="B953" s="53"/>
      <c r="C953" s="53"/>
      <c r="I953" s="53"/>
      <c r="J953" s="53"/>
      <c r="K953" s="53"/>
      <c r="L953" s="53"/>
      <c r="N953" s="591"/>
      <c r="V953" s="397"/>
    </row>
    <row r="954" spans="1:22" ht="13.5" x14ac:dyDescent="0.25">
      <c r="A954" s="53"/>
      <c r="B954" s="53"/>
      <c r="C954" s="53"/>
      <c r="I954" s="53"/>
      <c r="J954" s="53"/>
      <c r="K954" s="53"/>
      <c r="L954" s="53"/>
      <c r="N954" s="591"/>
      <c r="V954" s="397"/>
    </row>
    <row r="955" spans="1:22" ht="13.5" x14ac:dyDescent="0.25">
      <c r="A955" s="53"/>
      <c r="B955" s="53"/>
      <c r="C955" s="53"/>
      <c r="I955" s="53"/>
      <c r="J955" s="53"/>
      <c r="K955" s="53"/>
      <c r="L955" s="53"/>
      <c r="N955" s="591"/>
      <c r="V955" s="397"/>
    </row>
    <row r="956" spans="1:22" ht="13.5" x14ac:dyDescent="0.25">
      <c r="A956" s="53"/>
      <c r="B956" s="53"/>
      <c r="C956" s="53"/>
      <c r="I956" s="53"/>
      <c r="J956" s="53"/>
      <c r="K956" s="53"/>
      <c r="L956" s="53"/>
      <c r="N956" s="591"/>
      <c r="V956" s="397"/>
    </row>
    <row r="957" spans="1:22" ht="13.5" x14ac:dyDescent="0.25">
      <c r="A957" s="53"/>
      <c r="B957" s="53"/>
      <c r="C957" s="53"/>
      <c r="I957" s="53"/>
      <c r="J957" s="53"/>
      <c r="K957" s="53"/>
      <c r="L957" s="53"/>
      <c r="N957" s="591"/>
      <c r="V957" s="397"/>
    </row>
    <row r="958" spans="1:22" ht="13.5" x14ac:dyDescent="0.25">
      <c r="A958" s="53"/>
      <c r="B958" s="53"/>
      <c r="C958" s="53"/>
      <c r="I958" s="53"/>
      <c r="J958" s="53"/>
      <c r="K958" s="53"/>
      <c r="L958" s="53"/>
      <c r="N958" s="591"/>
      <c r="V958" s="397"/>
    </row>
    <row r="959" spans="1:22" ht="13.5" x14ac:dyDescent="0.25">
      <c r="A959" s="53"/>
      <c r="B959" s="53"/>
      <c r="C959" s="53"/>
      <c r="I959" s="53"/>
      <c r="J959" s="53"/>
      <c r="K959" s="53"/>
      <c r="L959" s="53"/>
      <c r="N959" s="591"/>
      <c r="V959" s="397"/>
    </row>
    <row r="960" spans="1:22" ht="13.5" x14ac:dyDescent="0.25">
      <c r="A960" s="53"/>
      <c r="B960" s="53"/>
      <c r="C960" s="53"/>
      <c r="I960" s="53"/>
      <c r="J960" s="53"/>
      <c r="K960" s="53"/>
      <c r="L960" s="53"/>
      <c r="N960" s="591"/>
      <c r="V960" s="397"/>
    </row>
    <row r="961" spans="1:22" ht="13.5" x14ac:dyDescent="0.25">
      <c r="A961" s="53"/>
      <c r="B961" s="53"/>
      <c r="C961" s="53"/>
      <c r="I961" s="53"/>
      <c r="J961" s="53"/>
      <c r="K961" s="53"/>
      <c r="L961" s="53"/>
      <c r="N961" s="591"/>
      <c r="V961" s="397"/>
    </row>
    <row r="962" spans="1:22" ht="13.5" x14ac:dyDescent="0.25">
      <c r="A962" s="53"/>
      <c r="B962" s="53"/>
      <c r="C962" s="53"/>
      <c r="I962" s="53"/>
      <c r="J962" s="53"/>
      <c r="K962" s="53"/>
      <c r="L962" s="53"/>
      <c r="N962" s="591"/>
      <c r="V962" s="397"/>
    </row>
    <row r="963" spans="1:22" ht="13.5" x14ac:dyDescent="0.25">
      <c r="A963" s="53"/>
      <c r="B963" s="53"/>
      <c r="C963" s="53"/>
      <c r="I963" s="53"/>
      <c r="J963" s="53"/>
      <c r="K963" s="53"/>
      <c r="L963" s="53"/>
      <c r="N963" s="591"/>
      <c r="V963" s="397"/>
    </row>
    <row r="964" spans="1:22" ht="13.5" x14ac:dyDescent="0.25">
      <c r="A964" s="53"/>
      <c r="B964" s="53"/>
      <c r="C964" s="53"/>
      <c r="I964" s="53"/>
      <c r="J964" s="53"/>
      <c r="K964" s="53"/>
      <c r="L964" s="53"/>
      <c r="N964" s="591"/>
      <c r="V964" s="397"/>
    </row>
    <row r="965" spans="1:22" ht="13.5" x14ac:dyDescent="0.25">
      <c r="A965" s="53"/>
      <c r="B965" s="53"/>
      <c r="C965" s="53"/>
      <c r="I965" s="53"/>
      <c r="J965" s="53"/>
      <c r="K965" s="53"/>
      <c r="L965" s="53"/>
      <c r="N965" s="591"/>
      <c r="V965" s="397"/>
    </row>
    <row r="966" spans="1:22" ht="13.5" x14ac:dyDescent="0.25">
      <c r="A966" s="53"/>
      <c r="B966" s="53"/>
      <c r="C966" s="53"/>
      <c r="I966" s="53"/>
      <c r="J966" s="53"/>
      <c r="K966" s="53"/>
      <c r="L966" s="53"/>
      <c r="N966" s="591"/>
      <c r="V966" s="397"/>
    </row>
    <row r="967" spans="1:22" ht="13.5" x14ac:dyDescent="0.25">
      <c r="A967" s="53"/>
      <c r="B967" s="53"/>
      <c r="C967" s="53"/>
      <c r="I967" s="53"/>
      <c r="J967" s="53"/>
      <c r="K967" s="53"/>
      <c r="L967" s="53"/>
      <c r="N967" s="591"/>
      <c r="V967" s="397"/>
    </row>
    <row r="968" spans="1:22" ht="13.5" x14ac:dyDescent="0.25">
      <c r="A968" s="53"/>
      <c r="B968" s="53"/>
      <c r="C968" s="53"/>
      <c r="I968" s="53"/>
      <c r="J968" s="53"/>
      <c r="K968" s="53"/>
      <c r="L968" s="53"/>
      <c r="N968" s="591"/>
      <c r="V968" s="397"/>
    </row>
    <row r="969" spans="1:22" ht="13.5" x14ac:dyDescent="0.25">
      <c r="A969" s="53"/>
      <c r="B969" s="53"/>
      <c r="C969" s="53"/>
      <c r="I969" s="53"/>
      <c r="J969" s="53"/>
      <c r="K969" s="53"/>
      <c r="L969" s="53"/>
      <c r="N969" s="591"/>
      <c r="V969" s="397"/>
    </row>
    <row r="970" spans="1:22" ht="13.5" x14ac:dyDescent="0.25">
      <c r="A970" s="53"/>
      <c r="B970" s="53"/>
      <c r="C970" s="53"/>
      <c r="I970" s="53"/>
      <c r="J970" s="53"/>
      <c r="K970" s="53"/>
      <c r="L970" s="53"/>
      <c r="N970" s="591"/>
      <c r="V970" s="397"/>
    </row>
    <row r="971" spans="1:22" ht="13.5" x14ac:dyDescent="0.25">
      <c r="A971" s="53"/>
      <c r="B971" s="53"/>
      <c r="C971" s="53"/>
      <c r="I971" s="53"/>
      <c r="J971" s="53"/>
      <c r="K971" s="53"/>
      <c r="L971" s="53"/>
      <c r="N971" s="591"/>
      <c r="V971" s="397"/>
    </row>
    <row r="972" spans="1:22" ht="13.5" x14ac:dyDescent="0.25">
      <c r="A972" s="53"/>
      <c r="B972" s="53"/>
      <c r="C972" s="53"/>
      <c r="I972" s="53"/>
      <c r="J972" s="53"/>
      <c r="K972" s="53"/>
      <c r="L972" s="53"/>
      <c r="N972" s="591"/>
      <c r="V972" s="397"/>
    </row>
    <row r="973" spans="1:22" ht="13.5" x14ac:dyDescent="0.25">
      <c r="A973" s="53"/>
      <c r="B973" s="53"/>
      <c r="C973" s="53"/>
      <c r="I973" s="53"/>
      <c r="J973" s="53"/>
      <c r="K973" s="53"/>
      <c r="L973" s="53"/>
      <c r="N973" s="591"/>
      <c r="V973" s="397"/>
    </row>
    <row r="974" spans="1:22" ht="13.5" x14ac:dyDescent="0.25">
      <c r="A974" s="53"/>
      <c r="B974" s="53"/>
      <c r="C974" s="53"/>
      <c r="I974" s="53"/>
      <c r="J974" s="53"/>
      <c r="K974" s="53"/>
      <c r="L974" s="53"/>
      <c r="N974" s="591"/>
      <c r="V974" s="397"/>
    </row>
    <row r="975" spans="1:22" ht="13.5" x14ac:dyDescent="0.25">
      <c r="A975" s="53"/>
      <c r="B975" s="53"/>
      <c r="C975" s="53"/>
      <c r="I975" s="53"/>
      <c r="J975" s="53"/>
      <c r="K975" s="53"/>
      <c r="L975" s="53"/>
      <c r="N975" s="591"/>
      <c r="V975" s="397"/>
    </row>
    <row r="976" spans="1:22" ht="13.5" x14ac:dyDescent="0.25">
      <c r="A976" s="53"/>
      <c r="B976" s="53"/>
      <c r="C976" s="53"/>
      <c r="I976" s="53"/>
      <c r="J976" s="53"/>
      <c r="K976" s="53"/>
      <c r="L976" s="53"/>
      <c r="N976" s="591"/>
      <c r="V976" s="397"/>
    </row>
    <row r="977" spans="1:22" ht="13.5" x14ac:dyDescent="0.25">
      <c r="A977" s="53"/>
      <c r="B977" s="53"/>
      <c r="C977" s="53"/>
      <c r="I977" s="53"/>
      <c r="J977" s="53"/>
      <c r="K977" s="53"/>
      <c r="L977" s="53"/>
      <c r="N977" s="591"/>
      <c r="V977" s="397"/>
    </row>
    <row r="978" spans="1:22" ht="13.5" x14ac:dyDescent="0.25">
      <c r="A978" s="53"/>
      <c r="B978" s="53"/>
      <c r="C978" s="53"/>
      <c r="I978" s="53"/>
      <c r="J978" s="53"/>
      <c r="K978" s="53"/>
      <c r="L978" s="53"/>
      <c r="N978" s="591"/>
      <c r="V978" s="397"/>
    </row>
    <row r="979" spans="1:22" ht="13.5" x14ac:dyDescent="0.25">
      <c r="A979" s="53"/>
      <c r="B979" s="53"/>
      <c r="C979" s="53"/>
      <c r="I979" s="53"/>
      <c r="J979" s="53"/>
      <c r="K979" s="53"/>
      <c r="L979" s="53"/>
      <c r="N979" s="591"/>
      <c r="V979" s="397"/>
    </row>
    <row r="980" spans="1:22" ht="13.5" x14ac:dyDescent="0.25">
      <c r="A980" s="53"/>
      <c r="B980" s="53"/>
      <c r="C980" s="53"/>
      <c r="I980" s="53"/>
      <c r="J980" s="53"/>
      <c r="K980" s="53"/>
      <c r="L980" s="53"/>
      <c r="N980" s="591"/>
      <c r="V980" s="397"/>
    </row>
    <row r="981" spans="1:22" ht="13.5" x14ac:dyDescent="0.25">
      <c r="A981" s="53"/>
      <c r="B981" s="53"/>
      <c r="C981" s="53"/>
      <c r="I981" s="53"/>
      <c r="J981" s="53"/>
      <c r="K981" s="53"/>
      <c r="L981" s="53"/>
      <c r="N981" s="591"/>
      <c r="V981" s="397"/>
    </row>
    <row r="982" spans="1:22" ht="13.5" x14ac:dyDescent="0.25">
      <c r="A982" s="53"/>
      <c r="B982" s="53"/>
      <c r="C982" s="53"/>
      <c r="I982" s="53"/>
      <c r="J982" s="53"/>
      <c r="K982" s="53"/>
      <c r="L982" s="53"/>
      <c r="N982" s="591"/>
      <c r="V982" s="397"/>
    </row>
    <row r="983" spans="1:22" ht="13.5" x14ac:dyDescent="0.25">
      <c r="A983" s="53"/>
      <c r="B983" s="53"/>
      <c r="C983" s="53"/>
      <c r="I983" s="53"/>
      <c r="J983" s="53"/>
      <c r="K983" s="53"/>
      <c r="L983" s="53"/>
      <c r="N983" s="591"/>
      <c r="V983" s="397"/>
    </row>
    <row r="984" spans="1:22" ht="13.5" x14ac:dyDescent="0.25">
      <c r="A984" s="53"/>
      <c r="B984" s="53"/>
      <c r="C984" s="53"/>
      <c r="I984" s="53"/>
      <c r="J984" s="53"/>
      <c r="K984" s="53"/>
      <c r="L984" s="53"/>
      <c r="N984" s="591"/>
      <c r="V984" s="397"/>
    </row>
    <row r="985" spans="1:22" ht="13.5" x14ac:dyDescent="0.25">
      <c r="A985" s="53"/>
      <c r="B985" s="53"/>
      <c r="C985" s="53"/>
      <c r="I985" s="53"/>
      <c r="J985" s="53"/>
      <c r="K985" s="53"/>
      <c r="L985" s="53"/>
      <c r="N985" s="591"/>
      <c r="V985" s="397"/>
    </row>
    <row r="986" spans="1:22" ht="13.5" x14ac:dyDescent="0.25">
      <c r="A986" s="53"/>
      <c r="B986" s="53"/>
      <c r="C986" s="53"/>
      <c r="I986" s="53"/>
      <c r="J986" s="53"/>
      <c r="K986" s="53"/>
      <c r="L986" s="53"/>
      <c r="N986" s="591"/>
      <c r="V986" s="397"/>
    </row>
    <row r="987" spans="1:22" ht="13.5" x14ac:dyDescent="0.25">
      <c r="A987" s="53"/>
      <c r="B987" s="53"/>
      <c r="C987" s="53"/>
      <c r="I987" s="53"/>
      <c r="J987" s="53"/>
      <c r="K987" s="53"/>
      <c r="L987" s="53"/>
      <c r="N987" s="591"/>
      <c r="V987" s="397"/>
    </row>
    <row r="988" spans="1:22" ht="13.5" x14ac:dyDescent="0.25">
      <c r="A988" s="53"/>
      <c r="B988" s="53"/>
      <c r="C988" s="53"/>
      <c r="I988" s="53"/>
      <c r="J988" s="53"/>
      <c r="K988" s="53"/>
      <c r="L988" s="53"/>
      <c r="N988" s="591"/>
      <c r="V988" s="397"/>
    </row>
    <row r="989" spans="1:22" ht="13.5" x14ac:dyDescent="0.25">
      <c r="A989" s="53"/>
      <c r="B989" s="53"/>
      <c r="C989" s="53"/>
      <c r="I989" s="53"/>
      <c r="J989" s="53"/>
      <c r="K989" s="53"/>
      <c r="L989" s="53"/>
      <c r="N989" s="591"/>
      <c r="V989" s="397"/>
    </row>
    <row r="990" spans="1:22" ht="13.5" x14ac:dyDescent="0.25">
      <c r="A990" s="53"/>
      <c r="B990" s="53"/>
      <c r="C990" s="53"/>
      <c r="I990" s="53"/>
      <c r="J990" s="53"/>
      <c r="K990" s="53"/>
      <c r="L990" s="53"/>
      <c r="N990" s="591"/>
      <c r="V990" s="397"/>
    </row>
    <row r="991" spans="1:22" ht="13.5" x14ac:dyDescent="0.25">
      <c r="A991" s="53"/>
      <c r="B991" s="53"/>
      <c r="C991" s="53"/>
      <c r="I991" s="53"/>
      <c r="J991" s="53"/>
      <c r="K991" s="53"/>
      <c r="L991" s="53"/>
      <c r="N991" s="591"/>
      <c r="V991" s="397"/>
    </row>
    <row r="992" spans="1:22" ht="13.5" x14ac:dyDescent="0.25">
      <c r="A992" s="53"/>
      <c r="B992" s="53"/>
      <c r="C992" s="53"/>
      <c r="I992" s="53"/>
      <c r="J992" s="53"/>
      <c r="K992" s="53"/>
      <c r="L992" s="53"/>
      <c r="N992" s="591"/>
      <c r="V992" s="397"/>
    </row>
    <row r="993" spans="1:22" ht="13.5" x14ac:dyDescent="0.25">
      <c r="A993" s="53"/>
      <c r="B993" s="53"/>
      <c r="C993" s="53"/>
      <c r="I993" s="53"/>
      <c r="J993" s="53"/>
      <c r="K993" s="53"/>
      <c r="L993" s="53"/>
      <c r="N993" s="591"/>
      <c r="V993" s="397"/>
    </row>
    <row r="994" spans="1:22" ht="13.5" x14ac:dyDescent="0.25">
      <c r="A994" s="53"/>
      <c r="B994" s="53"/>
      <c r="C994" s="53"/>
      <c r="I994" s="53"/>
      <c r="J994" s="53"/>
      <c r="K994" s="53"/>
      <c r="L994" s="53"/>
      <c r="N994" s="591"/>
      <c r="V994" s="397"/>
    </row>
    <row r="995" spans="1:22" ht="13.5" x14ac:dyDescent="0.25">
      <c r="A995" s="53"/>
      <c r="B995" s="53"/>
      <c r="C995" s="53"/>
      <c r="I995" s="53"/>
      <c r="J995" s="53"/>
      <c r="K995" s="53"/>
      <c r="L995" s="53"/>
      <c r="N995" s="591"/>
      <c r="V995" s="397"/>
    </row>
    <row r="996" spans="1:22" ht="13.5" x14ac:dyDescent="0.25">
      <c r="A996" s="53"/>
      <c r="B996" s="53"/>
      <c r="C996" s="53"/>
      <c r="I996" s="53"/>
      <c r="J996" s="53"/>
      <c r="K996" s="53"/>
      <c r="L996" s="53"/>
      <c r="N996" s="591"/>
      <c r="V996" s="397"/>
    </row>
    <row r="997" spans="1:22" ht="13.5" x14ac:dyDescent="0.25">
      <c r="A997" s="53"/>
      <c r="B997" s="53"/>
      <c r="C997" s="53"/>
      <c r="I997" s="53"/>
      <c r="J997" s="53"/>
      <c r="K997" s="53"/>
      <c r="L997" s="53"/>
      <c r="N997" s="591"/>
      <c r="V997" s="397"/>
    </row>
    <row r="998" spans="1:22" ht="13.5" x14ac:dyDescent="0.25">
      <c r="A998" s="53"/>
      <c r="B998" s="53"/>
      <c r="C998" s="53"/>
      <c r="I998" s="53"/>
      <c r="J998" s="53"/>
      <c r="K998" s="53"/>
      <c r="L998" s="53"/>
      <c r="N998" s="591"/>
      <c r="V998" s="397"/>
    </row>
    <row r="999" spans="1:22" ht="13.5" x14ac:dyDescent="0.25">
      <c r="A999" s="53"/>
      <c r="B999" s="53"/>
      <c r="C999" s="53"/>
      <c r="I999" s="53"/>
      <c r="J999" s="53"/>
      <c r="K999" s="53"/>
      <c r="L999" s="53"/>
      <c r="N999" s="591"/>
      <c r="V999" s="397"/>
    </row>
    <row r="1000" spans="1:22" ht="13.5" x14ac:dyDescent="0.25">
      <c r="A1000" s="53"/>
      <c r="B1000" s="53"/>
      <c r="C1000" s="53"/>
      <c r="I1000" s="53"/>
      <c r="J1000" s="53"/>
      <c r="K1000" s="53"/>
      <c r="L1000" s="53"/>
      <c r="N1000" s="591"/>
      <c r="V1000" s="397"/>
    </row>
    <row r="1001" spans="1:22" ht="13.5" x14ac:dyDescent="0.25">
      <c r="A1001" s="53"/>
      <c r="B1001" s="53"/>
      <c r="C1001" s="53"/>
      <c r="I1001" s="53"/>
      <c r="J1001" s="53"/>
      <c r="K1001" s="53"/>
      <c r="L1001" s="53"/>
      <c r="N1001" s="591"/>
      <c r="V1001" s="397"/>
    </row>
    <row r="1002" spans="1:22" ht="13.5" x14ac:dyDescent="0.25">
      <c r="A1002" s="53"/>
      <c r="B1002" s="53"/>
      <c r="C1002" s="53"/>
      <c r="I1002" s="53"/>
      <c r="J1002" s="53"/>
      <c r="K1002" s="53"/>
      <c r="L1002" s="53"/>
      <c r="N1002" s="591"/>
      <c r="V1002" s="397"/>
    </row>
    <row r="1003" spans="1:22" ht="13.5" x14ac:dyDescent="0.25">
      <c r="A1003" s="53"/>
      <c r="B1003" s="53"/>
      <c r="C1003" s="53"/>
      <c r="I1003" s="53"/>
      <c r="J1003" s="53"/>
      <c r="K1003" s="53"/>
      <c r="L1003" s="53"/>
      <c r="N1003" s="591"/>
      <c r="V1003" s="397"/>
    </row>
    <row r="1004" spans="1:22" ht="13.5" x14ac:dyDescent="0.25">
      <c r="A1004" s="53"/>
      <c r="B1004" s="53"/>
      <c r="C1004" s="53"/>
      <c r="I1004" s="53"/>
      <c r="J1004" s="53"/>
      <c r="K1004" s="53"/>
      <c r="L1004" s="53"/>
      <c r="N1004" s="591"/>
      <c r="V1004" s="397"/>
    </row>
    <row r="1005" spans="1:22" ht="13.5" x14ac:dyDescent="0.25">
      <c r="A1005" s="53"/>
      <c r="B1005" s="53"/>
      <c r="C1005" s="53"/>
      <c r="I1005" s="53"/>
      <c r="J1005" s="53"/>
      <c r="K1005" s="53"/>
      <c r="L1005" s="53"/>
      <c r="N1005" s="591"/>
      <c r="V1005" s="397"/>
    </row>
    <row r="1006" spans="1:22" ht="13.5" x14ac:dyDescent="0.25">
      <c r="A1006" s="53"/>
      <c r="B1006" s="53"/>
      <c r="C1006" s="53"/>
      <c r="I1006" s="53"/>
      <c r="J1006" s="53"/>
      <c r="K1006" s="53"/>
      <c r="L1006" s="53"/>
      <c r="N1006" s="591"/>
      <c r="V1006" s="397"/>
    </row>
    <row r="1007" spans="1:22" ht="13.5" x14ac:dyDescent="0.25">
      <c r="A1007" s="53"/>
      <c r="B1007" s="53"/>
      <c r="C1007" s="53"/>
      <c r="I1007" s="53"/>
      <c r="J1007" s="53"/>
      <c r="K1007" s="53"/>
      <c r="L1007" s="53"/>
      <c r="N1007" s="591"/>
      <c r="V1007" s="397"/>
    </row>
    <row r="1008" spans="1:22" ht="13.5" x14ac:dyDescent="0.25">
      <c r="A1008" s="53"/>
      <c r="B1008" s="53"/>
      <c r="C1008" s="53"/>
      <c r="I1008" s="53"/>
      <c r="J1008" s="53"/>
      <c r="K1008" s="53"/>
      <c r="L1008" s="53"/>
      <c r="N1008" s="591"/>
      <c r="V1008" s="397"/>
    </row>
    <row r="1009" spans="1:22" ht="13.5" x14ac:dyDescent="0.25">
      <c r="A1009" s="53"/>
      <c r="B1009" s="53"/>
      <c r="C1009" s="53"/>
      <c r="I1009" s="53"/>
      <c r="J1009" s="53"/>
      <c r="K1009" s="53"/>
      <c r="L1009" s="53"/>
      <c r="N1009" s="591"/>
      <c r="V1009" s="397"/>
    </row>
    <row r="1010" spans="1:22" ht="13.5" x14ac:dyDescent="0.25">
      <c r="A1010" s="53"/>
      <c r="B1010" s="53"/>
      <c r="C1010" s="53"/>
      <c r="I1010" s="53"/>
      <c r="J1010" s="53"/>
      <c r="K1010" s="53"/>
      <c r="L1010" s="53"/>
      <c r="N1010" s="591"/>
      <c r="V1010" s="397"/>
    </row>
    <row r="1011" spans="1:22" ht="13.5" x14ac:dyDescent="0.25">
      <c r="A1011" s="53"/>
      <c r="B1011" s="53"/>
      <c r="C1011" s="53"/>
      <c r="I1011" s="53"/>
      <c r="J1011" s="53"/>
      <c r="K1011" s="53"/>
      <c r="L1011" s="53"/>
      <c r="N1011" s="591"/>
      <c r="V1011" s="397"/>
    </row>
    <row r="1012" spans="1:22" ht="13.5" x14ac:dyDescent="0.25">
      <c r="A1012" s="53"/>
      <c r="B1012" s="53"/>
      <c r="C1012" s="53"/>
      <c r="I1012" s="53"/>
      <c r="J1012" s="53"/>
      <c r="K1012" s="53"/>
      <c r="L1012" s="53"/>
      <c r="N1012" s="591"/>
      <c r="V1012" s="397"/>
    </row>
    <row r="1013" spans="1:22" ht="13.5" x14ac:dyDescent="0.25">
      <c r="A1013" s="53"/>
      <c r="B1013" s="53"/>
      <c r="C1013" s="53"/>
      <c r="I1013" s="53"/>
      <c r="J1013" s="53"/>
      <c r="K1013" s="53"/>
      <c r="L1013" s="53"/>
      <c r="N1013" s="591"/>
      <c r="V1013" s="397"/>
    </row>
    <row r="1014" spans="1:22" ht="13.5" x14ac:dyDescent="0.25">
      <c r="A1014" s="53"/>
      <c r="B1014" s="53"/>
      <c r="C1014" s="53"/>
      <c r="I1014" s="53"/>
      <c r="J1014" s="53"/>
      <c r="K1014" s="53"/>
      <c r="L1014" s="53"/>
      <c r="N1014" s="591"/>
      <c r="V1014" s="397"/>
    </row>
    <row r="1015" spans="1:22" ht="13.5" x14ac:dyDescent="0.25">
      <c r="A1015" s="53"/>
      <c r="B1015" s="53"/>
      <c r="C1015" s="53"/>
      <c r="I1015" s="53"/>
      <c r="J1015" s="53"/>
      <c r="K1015" s="53"/>
      <c r="L1015" s="53"/>
      <c r="N1015" s="591"/>
      <c r="V1015" s="397"/>
    </row>
    <row r="1016" spans="1:22" ht="13.5" x14ac:dyDescent="0.25">
      <c r="A1016" s="53"/>
      <c r="B1016" s="53"/>
      <c r="C1016" s="53"/>
      <c r="I1016" s="53"/>
      <c r="J1016" s="53"/>
      <c r="K1016" s="53"/>
      <c r="L1016" s="53"/>
      <c r="N1016" s="591"/>
      <c r="V1016" s="397"/>
    </row>
    <row r="1017" spans="1:22" ht="13.5" x14ac:dyDescent="0.25">
      <c r="A1017" s="53"/>
      <c r="B1017" s="53"/>
      <c r="C1017" s="53"/>
      <c r="I1017" s="53"/>
      <c r="J1017" s="53"/>
      <c r="K1017" s="53"/>
      <c r="L1017" s="53"/>
      <c r="N1017" s="591"/>
      <c r="V1017" s="397"/>
    </row>
    <row r="1018" spans="1:22" ht="13.5" x14ac:dyDescent="0.25">
      <c r="A1018" s="53"/>
      <c r="B1018" s="53"/>
      <c r="C1018" s="53"/>
      <c r="I1018" s="53"/>
      <c r="J1018" s="53"/>
      <c r="K1018" s="53"/>
      <c r="L1018" s="53"/>
      <c r="N1018" s="591"/>
      <c r="V1018" s="397"/>
    </row>
    <row r="1019" spans="1:22" ht="13.5" x14ac:dyDescent="0.25">
      <c r="A1019" s="53"/>
      <c r="B1019" s="53"/>
      <c r="C1019" s="53"/>
      <c r="I1019" s="53"/>
      <c r="J1019" s="53"/>
      <c r="K1019" s="53"/>
      <c r="L1019" s="53"/>
      <c r="N1019" s="591"/>
      <c r="V1019" s="397"/>
    </row>
    <row r="1020" spans="1:22" ht="13.5" x14ac:dyDescent="0.25">
      <c r="A1020" s="53"/>
      <c r="B1020" s="53"/>
      <c r="C1020" s="53"/>
      <c r="I1020" s="53"/>
      <c r="J1020" s="53"/>
      <c r="K1020" s="53"/>
      <c r="L1020" s="53"/>
      <c r="N1020" s="591"/>
      <c r="V1020" s="397"/>
    </row>
    <row r="1021" spans="1:22" ht="13.5" x14ac:dyDescent="0.25">
      <c r="A1021" s="53"/>
      <c r="B1021" s="53"/>
      <c r="C1021" s="53"/>
      <c r="I1021" s="53"/>
      <c r="J1021" s="53"/>
      <c r="K1021" s="53"/>
      <c r="L1021" s="53"/>
      <c r="N1021" s="591"/>
      <c r="V1021" s="397"/>
    </row>
    <row r="1022" spans="1:22" ht="13.5" x14ac:dyDescent="0.25">
      <c r="A1022" s="53"/>
      <c r="B1022" s="53"/>
      <c r="C1022" s="53"/>
      <c r="I1022" s="53"/>
      <c r="J1022" s="53"/>
      <c r="K1022" s="53"/>
      <c r="L1022" s="53"/>
      <c r="N1022" s="591"/>
      <c r="V1022" s="397"/>
    </row>
    <row r="1023" spans="1:22" ht="13.5" x14ac:dyDescent="0.25">
      <c r="A1023" s="53"/>
      <c r="B1023" s="53"/>
      <c r="C1023" s="53"/>
      <c r="I1023" s="53"/>
      <c r="J1023" s="53"/>
      <c r="K1023" s="53"/>
      <c r="L1023" s="53"/>
      <c r="N1023" s="591"/>
      <c r="V1023" s="397"/>
    </row>
    <row r="1024" spans="1:22" ht="13.5" x14ac:dyDescent="0.25">
      <c r="A1024" s="53"/>
      <c r="B1024" s="53"/>
      <c r="C1024" s="53"/>
      <c r="I1024" s="53"/>
      <c r="J1024" s="53"/>
      <c r="K1024" s="53"/>
      <c r="L1024" s="53"/>
      <c r="N1024" s="591"/>
      <c r="V1024" s="397"/>
    </row>
    <row r="1025" spans="1:22" ht="13.5" x14ac:dyDescent="0.25">
      <c r="A1025" s="53"/>
      <c r="B1025" s="53"/>
      <c r="C1025" s="53"/>
      <c r="I1025" s="53"/>
      <c r="J1025" s="53"/>
      <c r="K1025" s="53"/>
      <c r="L1025" s="53"/>
      <c r="N1025" s="591"/>
      <c r="V1025" s="397"/>
    </row>
    <row r="1026" spans="1:22" ht="13.5" x14ac:dyDescent="0.25">
      <c r="A1026" s="53"/>
      <c r="B1026" s="53"/>
      <c r="C1026" s="53"/>
      <c r="I1026" s="53"/>
      <c r="J1026" s="53"/>
      <c r="K1026" s="53"/>
      <c r="L1026" s="53"/>
      <c r="N1026" s="591"/>
      <c r="V1026" s="397"/>
    </row>
    <row r="1027" spans="1:22" ht="13.5" x14ac:dyDescent="0.25">
      <c r="A1027" s="53"/>
      <c r="B1027" s="53"/>
      <c r="C1027" s="53"/>
      <c r="I1027" s="53"/>
      <c r="J1027" s="53"/>
      <c r="K1027" s="53"/>
      <c r="L1027" s="53"/>
      <c r="N1027" s="591"/>
      <c r="V1027" s="397"/>
    </row>
    <row r="1028" spans="1:22" ht="13.5" x14ac:dyDescent="0.25">
      <c r="A1028" s="53"/>
      <c r="B1028" s="53"/>
      <c r="C1028" s="53"/>
      <c r="I1028" s="53"/>
      <c r="J1028" s="53"/>
      <c r="K1028" s="53"/>
      <c r="L1028" s="53"/>
      <c r="N1028" s="591"/>
      <c r="V1028" s="397"/>
    </row>
    <row r="1029" spans="1:22" ht="13.5" x14ac:dyDescent="0.25">
      <c r="A1029" s="53"/>
      <c r="B1029" s="53"/>
      <c r="C1029" s="53"/>
      <c r="I1029" s="53"/>
      <c r="J1029" s="53"/>
      <c r="K1029" s="53"/>
      <c r="L1029" s="53"/>
      <c r="N1029" s="591"/>
      <c r="V1029" s="397"/>
    </row>
    <row r="1030" spans="1:22" ht="13.5" x14ac:dyDescent="0.25">
      <c r="A1030" s="53"/>
      <c r="B1030" s="53"/>
      <c r="C1030" s="53"/>
      <c r="I1030" s="53"/>
      <c r="J1030" s="53"/>
      <c r="K1030" s="53"/>
      <c r="L1030" s="53"/>
      <c r="N1030" s="591"/>
      <c r="V1030" s="397"/>
    </row>
    <row r="1031" spans="1:22" ht="13.5" x14ac:dyDescent="0.25">
      <c r="A1031" s="53"/>
      <c r="B1031" s="53"/>
      <c r="C1031" s="53"/>
      <c r="I1031" s="53"/>
      <c r="J1031" s="53"/>
      <c r="K1031" s="53"/>
      <c r="L1031" s="53"/>
      <c r="N1031" s="591"/>
      <c r="V1031" s="397"/>
    </row>
    <row r="1032" spans="1:22" ht="13.5" x14ac:dyDescent="0.25">
      <c r="A1032" s="53"/>
      <c r="B1032" s="53"/>
      <c r="C1032" s="53"/>
      <c r="I1032" s="53"/>
      <c r="J1032" s="53"/>
      <c r="K1032" s="53"/>
      <c r="L1032" s="53"/>
      <c r="N1032" s="591"/>
      <c r="V1032" s="397"/>
    </row>
    <row r="1033" spans="1:22" ht="13.5" x14ac:dyDescent="0.25">
      <c r="A1033" s="53"/>
      <c r="B1033" s="53"/>
      <c r="C1033" s="53"/>
      <c r="I1033" s="53"/>
      <c r="J1033" s="53"/>
      <c r="K1033" s="53"/>
      <c r="L1033" s="53"/>
      <c r="N1033" s="591"/>
      <c r="V1033" s="397"/>
    </row>
    <row r="1034" spans="1:22" ht="13.5" x14ac:dyDescent="0.25">
      <c r="A1034" s="53"/>
      <c r="B1034" s="53"/>
      <c r="C1034" s="53"/>
      <c r="I1034" s="53"/>
      <c r="J1034" s="53"/>
      <c r="K1034" s="53"/>
      <c r="L1034" s="53"/>
      <c r="N1034" s="591"/>
      <c r="V1034" s="397"/>
    </row>
    <row r="1035" spans="1:22" ht="13.5" x14ac:dyDescent="0.25">
      <c r="A1035" s="53"/>
      <c r="B1035" s="53"/>
      <c r="C1035" s="53"/>
      <c r="I1035" s="53"/>
      <c r="J1035" s="53"/>
      <c r="K1035" s="53"/>
      <c r="L1035" s="53"/>
      <c r="N1035" s="591"/>
      <c r="V1035" s="397"/>
    </row>
    <row r="1036" spans="1:22" ht="13.5" x14ac:dyDescent="0.25">
      <c r="A1036" s="53"/>
      <c r="B1036" s="53"/>
      <c r="C1036" s="53"/>
      <c r="I1036" s="53"/>
      <c r="J1036" s="53"/>
      <c r="K1036" s="53"/>
      <c r="L1036" s="53"/>
      <c r="N1036" s="591"/>
      <c r="V1036" s="397"/>
    </row>
    <row r="1037" spans="1:22" ht="13.5" x14ac:dyDescent="0.25">
      <c r="A1037" s="53"/>
      <c r="B1037" s="53"/>
      <c r="C1037" s="53"/>
      <c r="I1037" s="53"/>
      <c r="J1037" s="53"/>
      <c r="K1037" s="53"/>
      <c r="L1037" s="53"/>
      <c r="N1037" s="591"/>
      <c r="V1037" s="397"/>
    </row>
    <row r="1038" spans="1:22" ht="13.5" x14ac:dyDescent="0.25">
      <c r="A1038" s="53"/>
      <c r="B1038" s="53"/>
      <c r="C1038" s="53"/>
      <c r="I1038" s="53"/>
      <c r="J1038" s="53"/>
      <c r="K1038" s="53"/>
      <c r="L1038" s="53"/>
      <c r="N1038" s="591"/>
      <c r="V1038" s="397"/>
    </row>
    <row r="1039" spans="1:22" ht="13.5" x14ac:dyDescent="0.25">
      <c r="A1039" s="53"/>
      <c r="B1039" s="53"/>
      <c r="C1039" s="53"/>
      <c r="I1039" s="53"/>
      <c r="J1039" s="53"/>
      <c r="K1039" s="53"/>
      <c r="L1039" s="53"/>
      <c r="N1039" s="591"/>
      <c r="V1039" s="397"/>
    </row>
    <row r="1040" spans="1:22" ht="13.5" x14ac:dyDescent="0.25">
      <c r="A1040" s="53"/>
      <c r="B1040" s="53"/>
      <c r="C1040" s="53"/>
      <c r="I1040" s="53"/>
      <c r="J1040" s="53"/>
      <c r="K1040" s="53"/>
      <c r="L1040" s="53"/>
      <c r="N1040" s="591"/>
      <c r="V1040" s="397"/>
    </row>
    <row r="1041" spans="1:22" ht="13.5" x14ac:dyDescent="0.25">
      <c r="A1041" s="53"/>
      <c r="B1041" s="53"/>
      <c r="C1041" s="53"/>
      <c r="I1041" s="53"/>
      <c r="J1041" s="53"/>
      <c r="K1041" s="53"/>
      <c r="L1041" s="53"/>
      <c r="N1041" s="591"/>
      <c r="V1041" s="397"/>
    </row>
    <row r="1042" spans="1:22" ht="13.5" x14ac:dyDescent="0.25">
      <c r="A1042" s="53"/>
      <c r="B1042" s="53"/>
      <c r="C1042" s="53"/>
      <c r="I1042" s="53"/>
      <c r="J1042" s="53"/>
      <c r="K1042" s="53"/>
      <c r="L1042" s="53"/>
      <c r="N1042" s="591"/>
      <c r="V1042" s="397"/>
    </row>
    <row r="1043" spans="1:22" ht="13.5" x14ac:dyDescent="0.25">
      <c r="A1043" s="53"/>
      <c r="B1043" s="53"/>
      <c r="C1043" s="53"/>
      <c r="I1043" s="53"/>
      <c r="J1043" s="53"/>
      <c r="K1043" s="53"/>
      <c r="L1043" s="53"/>
      <c r="N1043" s="591"/>
      <c r="V1043" s="397"/>
    </row>
    <row r="1044" spans="1:22" ht="13.5" x14ac:dyDescent="0.25">
      <c r="A1044" s="53"/>
      <c r="B1044" s="53"/>
      <c r="C1044" s="53"/>
      <c r="I1044" s="53"/>
      <c r="J1044" s="53"/>
      <c r="K1044" s="53"/>
      <c r="L1044" s="53"/>
      <c r="N1044" s="591"/>
      <c r="V1044" s="397"/>
    </row>
    <row r="1045" spans="1:22" ht="13.5" x14ac:dyDescent="0.25">
      <c r="A1045" s="53"/>
      <c r="B1045" s="53"/>
      <c r="C1045" s="53"/>
      <c r="I1045" s="53"/>
      <c r="J1045" s="53"/>
      <c r="K1045" s="53"/>
      <c r="L1045" s="53"/>
      <c r="N1045" s="591"/>
      <c r="V1045" s="397"/>
    </row>
    <row r="1046" spans="1:22" ht="13.5" x14ac:dyDescent="0.25">
      <c r="A1046" s="53"/>
      <c r="B1046" s="53"/>
      <c r="C1046" s="53"/>
      <c r="I1046" s="53"/>
      <c r="J1046" s="53"/>
      <c r="K1046" s="53"/>
      <c r="L1046" s="53"/>
      <c r="N1046" s="591"/>
      <c r="V1046" s="397"/>
    </row>
    <row r="1047" spans="1:22" ht="13.5" x14ac:dyDescent="0.25">
      <c r="A1047" s="53"/>
      <c r="B1047" s="53"/>
      <c r="C1047" s="53"/>
      <c r="I1047" s="53"/>
      <c r="J1047" s="53"/>
      <c r="K1047" s="53"/>
      <c r="L1047" s="53"/>
      <c r="N1047" s="591"/>
      <c r="V1047" s="397"/>
    </row>
    <row r="1048" spans="1:22" ht="13.5" x14ac:dyDescent="0.25">
      <c r="A1048" s="53"/>
      <c r="B1048" s="53"/>
      <c r="C1048" s="53"/>
      <c r="I1048" s="53"/>
      <c r="J1048" s="53"/>
      <c r="K1048" s="53"/>
      <c r="L1048" s="53"/>
      <c r="N1048" s="591"/>
      <c r="V1048" s="397"/>
    </row>
    <row r="1049" spans="1:22" ht="13.5" x14ac:dyDescent="0.25">
      <c r="A1049" s="53"/>
      <c r="B1049" s="53"/>
      <c r="C1049" s="53"/>
      <c r="I1049" s="53"/>
      <c r="J1049" s="53"/>
      <c r="K1049" s="53"/>
      <c r="L1049" s="53"/>
      <c r="N1049" s="591"/>
      <c r="V1049" s="397"/>
    </row>
    <row r="1050" spans="1:22" ht="13.5" x14ac:dyDescent="0.25">
      <c r="A1050" s="53"/>
      <c r="B1050" s="53"/>
      <c r="C1050" s="53"/>
      <c r="I1050" s="53"/>
      <c r="J1050" s="53"/>
      <c r="K1050" s="53"/>
      <c r="L1050" s="53"/>
      <c r="N1050" s="591"/>
      <c r="V1050" s="397"/>
    </row>
    <row r="1051" spans="1:22" ht="13.5" x14ac:dyDescent="0.25">
      <c r="A1051" s="53"/>
      <c r="B1051" s="53"/>
      <c r="C1051" s="53"/>
      <c r="I1051" s="53"/>
      <c r="J1051" s="53"/>
      <c r="K1051" s="53"/>
      <c r="L1051" s="53"/>
      <c r="N1051" s="591"/>
      <c r="V1051" s="397"/>
    </row>
    <row r="1052" spans="1:22" ht="13.5" x14ac:dyDescent="0.25">
      <c r="A1052" s="53"/>
      <c r="B1052" s="53"/>
      <c r="C1052" s="53"/>
      <c r="I1052" s="53"/>
      <c r="J1052" s="53"/>
      <c r="K1052" s="53"/>
      <c r="L1052" s="53"/>
      <c r="N1052" s="591"/>
      <c r="V1052" s="397"/>
    </row>
    <row r="1053" spans="1:22" ht="13.5" x14ac:dyDescent="0.25">
      <c r="A1053" s="53"/>
      <c r="B1053" s="53"/>
      <c r="C1053" s="53"/>
      <c r="I1053" s="53"/>
      <c r="J1053" s="53"/>
      <c r="K1053" s="53"/>
      <c r="L1053" s="53"/>
      <c r="N1053" s="591"/>
      <c r="V1053" s="397"/>
    </row>
    <row r="1054" spans="1:22" ht="13.5" x14ac:dyDescent="0.25">
      <c r="A1054" s="53"/>
      <c r="B1054" s="53"/>
      <c r="C1054" s="53"/>
      <c r="I1054" s="53"/>
      <c r="J1054" s="53"/>
      <c r="K1054" s="53"/>
      <c r="L1054" s="53"/>
      <c r="N1054" s="591"/>
      <c r="V1054" s="397"/>
    </row>
    <row r="1055" spans="1:22" ht="13.5" x14ac:dyDescent="0.25">
      <c r="A1055" s="53"/>
      <c r="B1055" s="53"/>
      <c r="C1055" s="53"/>
      <c r="I1055" s="53"/>
      <c r="J1055" s="53"/>
      <c r="K1055" s="53"/>
      <c r="L1055" s="53"/>
      <c r="N1055" s="591"/>
      <c r="V1055" s="397"/>
    </row>
    <row r="1056" spans="1:22" ht="13.5" x14ac:dyDescent="0.25">
      <c r="A1056" s="53"/>
      <c r="B1056" s="53"/>
      <c r="C1056" s="53"/>
      <c r="I1056" s="53"/>
      <c r="J1056" s="53"/>
      <c r="K1056" s="53"/>
      <c r="L1056" s="53"/>
      <c r="N1056" s="591"/>
      <c r="V1056" s="397"/>
    </row>
    <row r="1057" spans="1:22" ht="13.5" x14ac:dyDescent="0.25">
      <c r="A1057" s="53"/>
      <c r="B1057" s="53"/>
      <c r="C1057" s="53"/>
      <c r="I1057" s="53"/>
      <c r="J1057" s="53"/>
      <c r="K1057" s="53"/>
      <c r="L1057" s="53"/>
      <c r="N1057" s="591"/>
      <c r="V1057" s="397"/>
    </row>
    <row r="1058" spans="1:22" ht="13.5" x14ac:dyDescent="0.25">
      <c r="A1058" s="53"/>
      <c r="B1058" s="53"/>
      <c r="C1058" s="53"/>
      <c r="I1058" s="53"/>
      <c r="J1058" s="53"/>
      <c r="K1058" s="53"/>
      <c r="L1058" s="53"/>
      <c r="N1058" s="591"/>
      <c r="V1058" s="397"/>
    </row>
    <row r="1059" spans="1:22" ht="13.5" x14ac:dyDescent="0.25">
      <c r="A1059" s="53"/>
      <c r="B1059" s="53"/>
      <c r="C1059" s="53"/>
      <c r="I1059" s="53"/>
      <c r="J1059" s="53"/>
      <c r="K1059" s="53"/>
      <c r="L1059" s="53"/>
      <c r="N1059" s="591"/>
      <c r="V1059" s="397"/>
    </row>
    <row r="1060" spans="1:22" ht="13.5" x14ac:dyDescent="0.25">
      <c r="A1060" s="53"/>
      <c r="B1060" s="53"/>
      <c r="C1060" s="53"/>
      <c r="I1060" s="53"/>
      <c r="J1060" s="53"/>
      <c r="K1060" s="53"/>
      <c r="L1060" s="53"/>
      <c r="N1060" s="591"/>
      <c r="V1060" s="397"/>
    </row>
    <row r="1061" spans="1:22" ht="13.5" x14ac:dyDescent="0.25">
      <c r="A1061" s="53"/>
      <c r="B1061" s="53"/>
      <c r="C1061" s="53"/>
      <c r="I1061" s="53"/>
      <c r="J1061" s="53"/>
      <c r="K1061" s="53"/>
      <c r="L1061" s="53"/>
      <c r="N1061" s="591"/>
      <c r="V1061" s="397"/>
    </row>
    <row r="1062" spans="1:22" ht="13.5" x14ac:dyDescent="0.25">
      <c r="A1062" s="53"/>
      <c r="B1062" s="53"/>
      <c r="C1062" s="53"/>
      <c r="I1062" s="53"/>
      <c r="J1062" s="53"/>
      <c r="K1062" s="53"/>
      <c r="L1062" s="53"/>
      <c r="N1062" s="591"/>
      <c r="V1062" s="397"/>
    </row>
    <row r="1063" spans="1:22" ht="13.5" x14ac:dyDescent="0.25">
      <c r="A1063" s="53"/>
      <c r="B1063" s="53"/>
      <c r="C1063" s="53"/>
      <c r="I1063" s="53"/>
      <c r="J1063" s="53"/>
      <c r="K1063" s="53"/>
      <c r="L1063" s="53"/>
      <c r="N1063" s="591"/>
      <c r="V1063" s="397"/>
    </row>
    <row r="1064" spans="1:22" ht="13.5" x14ac:dyDescent="0.25">
      <c r="A1064" s="53"/>
      <c r="B1064" s="53"/>
      <c r="C1064" s="53"/>
      <c r="I1064" s="53"/>
      <c r="J1064" s="53"/>
      <c r="K1064" s="53"/>
      <c r="L1064" s="53"/>
      <c r="N1064" s="591"/>
      <c r="V1064" s="397"/>
    </row>
    <row r="1065" spans="1:22" ht="13.5" x14ac:dyDescent="0.25">
      <c r="A1065" s="53"/>
      <c r="B1065" s="53"/>
      <c r="C1065" s="53"/>
      <c r="I1065" s="53"/>
      <c r="J1065" s="53"/>
      <c r="K1065" s="53"/>
      <c r="L1065" s="53"/>
      <c r="N1065" s="591"/>
      <c r="V1065" s="397"/>
    </row>
    <row r="1066" spans="1:22" ht="13.5" x14ac:dyDescent="0.25">
      <c r="A1066" s="53"/>
      <c r="B1066" s="53"/>
      <c r="C1066" s="53"/>
      <c r="I1066" s="53"/>
      <c r="J1066" s="53"/>
      <c r="K1066" s="53"/>
      <c r="L1066" s="53"/>
      <c r="N1066" s="591"/>
      <c r="V1066" s="397"/>
    </row>
    <row r="1067" spans="1:22" ht="13.5" x14ac:dyDescent="0.25">
      <c r="A1067" s="53"/>
      <c r="B1067" s="53"/>
      <c r="C1067" s="53"/>
      <c r="I1067" s="53"/>
      <c r="J1067" s="53"/>
      <c r="K1067" s="53"/>
      <c r="L1067" s="53"/>
      <c r="N1067" s="591"/>
      <c r="V1067" s="397"/>
    </row>
    <row r="1068" spans="1:22" ht="13.5" x14ac:dyDescent="0.25">
      <c r="A1068" s="53"/>
      <c r="B1068" s="53"/>
      <c r="C1068" s="53"/>
      <c r="I1068" s="53"/>
      <c r="J1068" s="53"/>
      <c r="K1068" s="53"/>
      <c r="L1068" s="53"/>
      <c r="N1068" s="591"/>
      <c r="V1068" s="397"/>
    </row>
    <row r="1069" spans="1:22" ht="13.5" x14ac:dyDescent="0.25">
      <c r="A1069" s="53"/>
      <c r="B1069" s="53"/>
      <c r="C1069" s="53"/>
      <c r="I1069" s="53"/>
      <c r="J1069" s="53"/>
      <c r="K1069" s="53"/>
      <c r="L1069" s="53"/>
      <c r="N1069" s="591"/>
      <c r="V1069" s="397"/>
    </row>
    <row r="1070" spans="1:22" ht="13.5" x14ac:dyDescent="0.25">
      <c r="A1070" s="53"/>
      <c r="B1070" s="53"/>
      <c r="C1070" s="53"/>
      <c r="I1070" s="53"/>
      <c r="J1070" s="53"/>
      <c r="K1070" s="53"/>
      <c r="L1070" s="53"/>
      <c r="N1070" s="591"/>
      <c r="V1070" s="397"/>
    </row>
    <row r="1071" spans="1:22" ht="13.5" x14ac:dyDescent="0.25">
      <c r="A1071" s="53"/>
      <c r="B1071" s="53"/>
      <c r="C1071" s="53"/>
      <c r="I1071" s="53"/>
      <c r="J1071" s="53"/>
      <c r="K1071" s="53"/>
      <c r="L1071" s="53"/>
      <c r="N1071" s="591"/>
      <c r="V1071" s="397"/>
    </row>
    <row r="1072" spans="1:22" ht="13.5" x14ac:dyDescent="0.25">
      <c r="A1072" s="53"/>
      <c r="B1072" s="53"/>
      <c r="C1072" s="53"/>
      <c r="I1072" s="53"/>
      <c r="J1072" s="53"/>
      <c r="K1072" s="53"/>
      <c r="L1072" s="53"/>
      <c r="N1072" s="591"/>
      <c r="V1072" s="397"/>
    </row>
    <row r="1073" spans="1:22" ht="13.5" x14ac:dyDescent="0.25">
      <c r="A1073" s="53"/>
      <c r="B1073" s="53"/>
      <c r="C1073" s="53"/>
      <c r="I1073" s="53"/>
      <c r="J1073" s="53"/>
      <c r="K1073" s="53"/>
      <c r="L1073" s="53"/>
      <c r="N1073" s="591"/>
      <c r="V1073" s="397"/>
    </row>
    <row r="1074" spans="1:22" ht="13.5" x14ac:dyDescent="0.25">
      <c r="A1074" s="53"/>
      <c r="B1074" s="53"/>
      <c r="C1074" s="53"/>
      <c r="I1074" s="53"/>
      <c r="J1074" s="53"/>
      <c r="K1074" s="53"/>
      <c r="L1074" s="53"/>
      <c r="N1074" s="591"/>
      <c r="V1074" s="397"/>
    </row>
    <row r="1075" spans="1:22" ht="13.5" x14ac:dyDescent="0.25">
      <c r="A1075" s="53"/>
      <c r="B1075" s="53"/>
      <c r="C1075" s="53"/>
      <c r="I1075" s="53"/>
      <c r="J1075" s="53"/>
      <c r="K1075" s="53"/>
      <c r="L1075" s="53"/>
      <c r="N1075" s="591"/>
      <c r="V1075" s="397"/>
    </row>
    <row r="1076" spans="1:22" ht="13.5" x14ac:dyDescent="0.25">
      <c r="A1076" s="53"/>
      <c r="B1076" s="53"/>
      <c r="C1076" s="53"/>
      <c r="I1076" s="53"/>
      <c r="J1076" s="53"/>
      <c r="K1076" s="53"/>
      <c r="L1076" s="53"/>
      <c r="N1076" s="591"/>
      <c r="V1076" s="397"/>
    </row>
    <row r="1077" spans="1:22" ht="13.5" x14ac:dyDescent="0.25">
      <c r="A1077" s="53"/>
      <c r="B1077" s="53"/>
      <c r="C1077" s="53"/>
      <c r="I1077" s="53"/>
      <c r="J1077" s="53"/>
      <c r="K1077" s="53"/>
      <c r="L1077" s="53"/>
      <c r="N1077" s="591"/>
      <c r="V1077" s="397"/>
    </row>
    <row r="1078" spans="1:22" ht="13.5" x14ac:dyDescent="0.25">
      <c r="A1078" s="53"/>
      <c r="B1078" s="53"/>
      <c r="C1078" s="53"/>
      <c r="I1078" s="53"/>
      <c r="J1078" s="53"/>
      <c r="K1078" s="53"/>
      <c r="L1078" s="53"/>
      <c r="N1078" s="591"/>
      <c r="V1078" s="397"/>
    </row>
    <row r="1079" spans="1:22" ht="13.5" x14ac:dyDescent="0.25">
      <c r="A1079" s="53"/>
      <c r="B1079" s="53"/>
      <c r="C1079" s="53"/>
      <c r="I1079" s="53"/>
      <c r="J1079" s="53"/>
      <c r="K1079" s="53"/>
      <c r="L1079" s="53"/>
      <c r="N1079" s="591"/>
      <c r="V1079" s="397"/>
    </row>
    <row r="1080" spans="1:22" ht="13.5" x14ac:dyDescent="0.25">
      <c r="A1080" s="53"/>
      <c r="B1080" s="53"/>
      <c r="C1080" s="53"/>
      <c r="I1080" s="53"/>
      <c r="J1080" s="53"/>
      <c r="K1080" s="53"/>
      <c r="L1080" s="53"/>
      <c r="N1080" s="591"/>
      <c r="V1080" s="397"/>
    </row>
    <row r="1081" spans="1:22" ht="13.5" x14ac:dyDescent="0.25">
      <c r="A1081" s="53"/>
      <c r="B1081" s="53"/>
      <c r="C1081" s="53"/>
      <c r="I1081" s="53"/>
      <c r="J1081" s="53"/>
      <c r="K1081" s="53"/>
      <c r="L1081" s="53"/>
      <c r="N1081" s="591"/>
      <c r="V1081" s="397"/>
    </row>
    <row r="1082" spans="1:22" ht="13.5" x14ac:dyDescent="0.25">
      <c r="A1082" s="53"/>
      <c r="B1082" s="53"/>
      <c r="C1082" s="53"/>
      <c r="I1082" s="53"/>
      <c r="J1082" s="53"/>
      <c r="K1082" s="53"/>
      <c r="L1082" s="53"/>
      <c r="N1082" s="591"/>
      <c r="V1082" s="397"/>
    </row>
    <row r="1083" spans="1:22" ht="13.5" x14ac:dyDescent="0.25">
      <c r="A1083" s="53"/>
      <c r="B1083" s="53"/>
      <c r="C1083" s="53"/>
      <c r="I1083" s="53"/>
      <c r="J1083" s="53"/>
      <c r="K1083" s="53"/>
      <c r="L1083" s="53"/>
      <c r="N1083" s="591"/>
      <c r="V1083" s="397"/>
    </row>
    <row r="1084" spans="1:22" ht="13.5" x14ac:dyDescent="0.25">
      <c r="A1084" s="53"/>
      <c r="B1084" s="53"/>
      <c r="C1084" s="53"/>
      <c r="I1084" s="53"/>
      <c r="J1084" s="53"/>
      <c r="K1084" s="53"/>
      <c r="L1084" s="53"/>
      <c r="N1084" s="591"/>
      <c r="V1084" s="397"/>
    </row>
    <row r="1085" spans="1:22" ht="13.5" x14ac:dyDescent="0.25">
      <c r="A1085" s="53"/>
      <c r="B1085" s="53"/>
      <c r="C1085" s="53"/>
      <c r="I1085" s="53"/>
      <c r="J1085" s="53"/>
      <c r="K1085" s="53"/>
      <c r="L1085" s="53"/>
      <c r="N1085" s="591"/>
      <c r="V1085" s="397"/>
    </row>
    <row r="1086" spans="1:22" ht="13.5" x14ac:dyDescent="0.25">
      <c r="A1086" s="53"/>
      <c r="B1086" s="53"/>
      <c r="C1086" s="53"/>
      <c r="I1086" s="53"/>
      <c r="J1086" s="53"/>
      <c r="K1086" s="53"/>
      <c r="L1086" s="53"/>
      <c r="N1086" s="591"/>
      <c r="V1086" s="397"/>
    </row>
    <row r="1087" spans="1:22" ht="13.5" x14ac:dyDescent="0.25">
      <c r="A1087" s="53"/>
      <c r="B1087" s="53"/>
      <c r="C1087" s="53"/>
      <c r="I1087" s="53"/>
      <c r="J1087" s="53"/>
      <c r="K1087" s="53"/>
      <c r="L1087" s="53"/>
      <c r="N1087" s="591"/>
      <c r="V1087" s="397"/>
    </row>
    <row r="1088" spans="1:22" ht="13.5" x14ac:dyDescent="0.25">
      <c r="A1088" s="53"/>
      <c r="B1088" s="53"/>
      <c r="C1088" s="53"/>
      <c r="I1088" s="53"/>
      <c r="J1088" s="53"/>
      <c r="K1088" s="53"/>
      <c r="L1088" s="53"/>
      <c r="N1088" s="591"/>
      <c r="V1088" s="397"/>
    </row>
    <row r="1089" spans="1:22" ht="13.5" x14ac:dyDescent="0.25">
      <c r="A1089" s="53"/>
      <c r="B1089" s="53"/>
      <c r="C1089" s="53"/>
      <c r="I1089" s="53"/>
      <c r="J1089" s="53"/>
      <c r="K1089" s="53"/>
      <c r="L1089" s="53"/>
      <c r="N1089" s="591"/>
      <c r="V1089" s="397"/>
    </row>
    <row r="1090" spans="1:22" ht="13.5" x14ac:dyDescent="0.25">
      <c r="A1090" s="53"/>
      <c r="B1090" s="53"/>
      <c r="C1090" s="53"/>
      <c r="I1090" s="53"/>
      <c r="J1090" s="53"/>
      <c r="K1090" s="53"/>
      <c r="L1090" s="53"/>
      <c r="N1090" s="591"/>
      <c r="V1090" s="397"/>
    </row>
    <row r="1091" spans="1:22" ht="13.5" x14ac:dyDescent="0.25">
      <c r="A1091" s="53"/>
      <c r="B1091" s="53"/>
      <c r="C1091" s="53"/>
      <c r="I1091" s="53"/>
      <c r="J1091" s="53"/>
      <c r="K1091" s="53"/>
      <c r="L1091" s="53"/>
      <c r="N1091" s="591"/>
      <c r="V1091" s="397"/>
    </row>
    <row r="1092" spans="1:22" ht="13.5" x14ac:dyDescent="0.25">
      <c r="A1092" s="53"/>
      <c r="B1092" s="53"/>
      <c r="C1092" s="53"/>
      <c r="I1092" s="53"/>
      <c r="J1092" s="53"/>
      <c r="K1092" s="53"/>
      <c r="L1092" s="53"/>
      <c r="N1092" s="591"/>
      <c r="V1092" s="397"/>
    </row>
    <row r="1093" spans="1:22" ht="13.5" x14ac:dyDescent="0.25">
      <c r="A1093" s="53"/>
      <c r="B1093" s="53"/>
      <c r="C1093" s="53"/>
      <c r="I1093" s="53"/>
      <c r="J1093" s="53"/>
      <c r="K1093" s="53"/>
      <c r="L1093" s="53"/>
      <c r="N1093" s="591"/>
      <c r="V1093" s="397"/>
    </row>
    <row r="1094" spans="1:22" ht="13.5" x14ac:dyDescent="0.25">
      <c r="A1094" s="53"/>
      <c r="B1094" s="53"/>
      <c r="C1094" s="53"/>
      <c r="I1094" s="53"/>
      <c r="J1094" s="53"/>
      <c r="K1094" s="53"/>
      <c r="L1094" s="53"/>
      <c r="N1094" s="591"/>
      <c r="V1094" s="397"/>
    </row>
    <row r="1095" spans="1:22" ht="13.5" x14ac:dyDescent="0.25">
      <c r="A1095" s="53"/>
      <c r="B1095" s="53"/>
      <c r="C1095" s="53"/>
      <c r="I1095" s="53"/>
      <c r="J1095" s="53"/>
      <c r="K1095" s="53"/>
      <c r="L1095" s="53"/>
      <c r="N1095" s="591"/>
      <c r="V1095" s="397"/>
    </row>
    <row r="1096" spans="1:22" ht="13.5" x14ac:dyDescent="0.25">
      <c r="A1096" s="53"/>
      <c r="B1096" s="53"/>
      <c r="C1096" s="53"/>
      <c r="I1096" s="53"/>
      <c r="J1096" s="53"/>
      <c r="K1096" s="53"/>
      <c r="L1096" s="53"/>
      <c r="N1096" s="591"/>
      <c r="V1096" s="397"/>
    </row>
    <row r="1097" spans="1:22" ht="13.5" x14ac:dyDescent="0.25">
      <c r="A1097" s="53"/>
      <c r="B1097" s="53"/>
      <c r="C1097" s="53"/>
      <c r="I1097" s="53"/>
      <c r="J1097" s="53"/>
      <c r="K1097" s="53"/>
      <c r="L1097" s="53"/>
      <c r="N1097" s="591"/>
      <c r="V1097" s="397"/>
    </row>
    <row r="1098" spans="1:22" ht="13.5" x14ac:dyDescent="0.25">
      <c r="A1098" s="53"/>
      <c r="B1098" s="53"/>
      <c r="C1098" s="53"/>
      <c r="I1098" s="53"/>
      <c r="J1098" s="53"/>
      <c r="K1098" s="53"/>
      <c r="L1098" s="53"/>
      <c r="N1098" s="591"/>
      <c r="V1098" s="397"/>
    </row>
    <row r="1099" spans="1:22" ht="13.5" x14ac:dyDescent="0.25">
      <c r="A1099" s="53"/>
      <c r="B1099" s="53"/>
      <c r="C1099" s="53"/>
      <c r="I1099" s="53"/>
      <c r="J1099" s="53"/>
      <c r="K1099" s="53"/>
      <c r="L1099" s="53"/>
      <c r="N1099" s="591"/>
      <c r="V1099" s="397"/>
    </row>
    <row r="1100" spans="1:22" ht="13.5" x14ac:dyDescent="0.25">
      <c r="A1100" s="53"/>
      <c r="B1100" s="53"/>
      <c r="C1100" s="53"/>
      <c r="I1100" s="53"/>
      <c r="J1100" s="53"/>
      <c r="K1100" s="53"/>
      <c r="L1100" s="53"/>
      <c r="N1100" s="591"/>
      <c r="V1100" s="397"/>
    </row>
    <row r="1101" spans="1:22" ht="13.5" x14ac:dyDescent="0.25">
      <c r="A1101" s="53"/>
      <c r="B1101" s="53"/>
      <c r="C1101" s="53"/>
      <c r="I1101" s="53"/>
      <c r="J1101" s="53"/>
      <c r="K1101" s="53"/>
      <c r="L1101" s="53"/>
      <c r="N1101" s="591"/>
      <c r="V1101" s="397"/>
    </row>
    <row r="1102" spans="1:22" ht="13.5" x14ac:dyDescent="0.25">
      <c r="A1102" s="53"/>
      <c r="B1102" s="53"/>
      <c r="C1102" s="53"/>
      <c r="I1102" s="53"/>
      <c r="J1102" s="53"/>
      <c r="K1102" s="53"/>
      <c r="L1102" s="53"/>
      <c r="N1102" s="591"/>
      <c r="V1102" s="397"/>
    </row>
    <row r="1103" spans="1:22" ht="13.5" x14ac:dyDescent="0.25">
      <c r="A1103" s="53"/>
      <c r="B1103" s="53"/>
      <c r="C1103" s="53"/>
      <c r="I1103" s="53"/>
      <c r="J1103" s="53"/>
      <c r="K1103" s="53"/>
      <c r="L1103" s="53"/>
      <c r="N1103" s="591"/>
      <c r="V1103" s="397"/>
    </row>
    <row r="1104" spans="1:22" ht="13.5" x14ac:dyDescent="0.25">
      <c r="A1104" s="53"/>
      <c r="B1104" s="53"/>
      <c r="C1104" s="53"/>
      <c r="I1104" s="53"/>
      <c r="J1104" s="53"/>
      <c r="K1104" s="53"/>
      <c r="L1104" s="53"/>
      <c r="N1104" s="591"/>
      <c r="V1104" s="397"/>
    </row>
    <row r="1105" spans="1:22" ht="13.5" x14ac:dyDescent="0.25">
      <c r="A1105" s="53"/>
      <c r="B1105" s="53"/>
      <c r="C1105" s="53"/>
      <c r="I1105" s="53"/>
      <c r="J1105" s="53"/>
      <c r="K1105" s="53"/>
      <c r="L1105" s="53"/>
      <c r="N1105" s="591"/>
      <c r="V1105" s="397"/>
    </row>
    <row r="1106" spans="1:22" ht="13.5" x14ac:dyDescent="0.25">
      <c r="A1106" s="53"/>
      <c r="B1106" s="53"/>
      <c r="C1106" s="53"/>
      <c r="I1106" s="53"/>
      <c r="J1106" s="53"/>
      <c r="K1106" s="53"/>
      <c r="L1106" s="53"/>
      <c r="N1106" s="591"/>
      <c r="V1106" s="397"/>
    </row>
    <row r="1107" spans="1:22" ht="13.5" x14ac:dyDescent="0.25">
      <c r="A1107" s="53"/>
      <c r="B1107" s="53"/>
      <c r="C1107" s="53"/>
      <c r="I1107" s="53"/>
      <c r="J1107" s="53"/>
      <c r="K1107" s="53"/>
      <c r="L1107" s="53"/>
      <c r="N1107" s="591"/>
      <c r="V1107" s="397"/>
    </row>
    <row r="1108" spans="1:22" ht="13.5" x14ac:dyDescent="0.25">
      <c r="A1108" s="53"/>
      <c r="B1108" s="53"/>
      <c r="C1108" s="53"/>
      <c r="I1108" s="53"/>
      <c r="J1108" s="53"/>
      <c r="K1108" s="53"/>
      <c r="L1108" s="53"/>
      <c r="N1108" s="591"/>
      <c r="V1108" s="397"/>
    </row>
    <row r="1109" spans="1:22" ht="13.5" x14ac:dyDescent="0.25">
      <c r="A1109" s="53"/>
      <c r="B1109" s="53"/>
      <c r="C1109" s="53"/>
      <c r="I1109" s="53"/>
      <c r="J1109" s="53"/>
      <c r="K1109" s="53"/>
      <c r="L1109" s="53"/>
      <c r="N1109" s="591"/>
      <c r="V1109" s="397"/>
    </row>
    <row r="1110" spans="1:22" ht="13.5" x14ac:dyDescent="0.25">
      <c r="A1110" s="53"/>
      <c r="B1110" s="53"/>
      <c r="C1110" s="53"/>
      <c r="I1110" s="53"/>
      <c r="J1110" s="53"/>
      <c r="K1110" s="53"/>
      <c r="L1110" s="53"/>
      <c r="N1110" s="591"/>
      <c r="V1110" s="397"/>
    </row>
    <row r="1111" spans="1:22" ht="13.5" x14ac:dyDescent="0.25">
      <c r="A1111" s="53"/>
      <c r="B1111" s="53"/>
      <c r="C1111" s="53"/>
      <c r="I1111" s="53"/>
      <c r="J1111" s="53"/>
      <c r="K1111" s="53"/>
      <c r="L1111" s="53"/>
      <c r="N1111" s="591"/>
      <c r="V1111" s="397"/>
    </row>
    <row r="1112" spans="1:22" ht="13.5" x14ac:dyDescent="0.25">
      <c r="A1112" s="53"/>
      <c r="B1112" s="53"/>
      <c r="C1112" s="53"/>
      <c r="I1112" s="53"/>
      <c r="J1112" s="53"/>
      <c r="K1112" s="53"/>
      <c r="L1112" s="53"/>
      <c r="N1112" s="591"/>
      <c r="V1112" s="397"/>
    </row>
    <row r="1113" spans="1:22" ht="13.5" x14ac:dyDescent="0.25">
      <c r="A1113" s="53"/>
      <c r="B1113" s="53"/>
      <c r="C1113" s="53"/>
      <c r="I1113" s="53"/>
      <c r="J1113" s="53"/>
      <c r="K1113" s="53"/>
      <c r="L1113" s="53"/>
      <c r="N1113" s="591"/>
      <c r="V1113" s="397"/>
    </row>
    <row r="1114" spans="1:22" ht="13.5" x14ac:dyDescent="0.25">
      <c r="A1114" s="53"/>
      <c r="B1114" s="53"/>
      <c r="C1114" s="53"/>
      <c r="I1114" s="53"/>
      <c r="J1114" s="53"/>
      <c r="K1114" s="53"/>
      <c r="L1114" s="53"/>
      <c r="N1114" s="591"/>
      <c r="V1114" s="397"/>
    </row>
    <row r="1115" spans="1:22" ht="13.5" x14ac:dyDescent="0.25">
      <c r="A1115" s="53"/>
      <c r="B1115" s="53"/>
      <c r="C1115" s="53"/>
      <c r="I1115" s="53"/>
      <c r="J1115" s="53"/>
      <c r="K1115" s="53"/>
      <c r="L1115" s="53"/>
      <c r="N1115" s="591"/>
      <c r="V1115" s="397"/>
    </row>
    <row r="1116" spans="1:22" ht="13.5" x14ac:dyDescent="0.25">
      <c r="A1116" s="53"/>
      <c r="B1116" s="53"/>
      <c r="C1116" s="53"/>
      <c r="I1116" s="53"/>
      <c r="J1116" s="53"/>
      <c r="K1116" s="53"/>
      <c r="L1116" s="53"/>
      <c r="N1116" s="591"/>
      <c r="V1116" s="397"/>
    </row>
    <row r="1117" spans="1:22" ht="13.5" x14ac:dyDescent="0.25">
      <c r="A1117" s="53"/>
      <c r="B1117" s="53"/>
      <c r="C1117" s="53"/>
      <c r="I1117" s="53"/>
      <c r="J1117" s="53"/>
      <c r="K1117" s="53"/>
      <c r="L1117" s="53"/>
      <c r="N1117" s="591"/>
      <c r="V1117" s="397"/>
    </row>
    <row r="1118" spans="1:22" ht="13.5" x14ac:dyDescent="0.25">
      <c r="A1118" s="53"/>
      <c r="B1118" s="53"/>
      <c r="C1118" s="53"/>
      <c r="I1118" s="53"/>
      <c r="J1118" s="53"/>
      <c r="K1118" s="53"/>
      <c r="L1118" s="53"/>
      <c r="N1118" s="591"/>
      <c r="V1118" s="397"/>
    </row>
    <row r="1119" spans="1:22" ht="13.5" x14ac:dyDescent="0.25">
      <c r="A1119" s="53"/>
      <c r="B1119" s="53"/>
      <c r="C1119" s="53"/>
      <c r="I1119" s="53"/>
      <c r="J1119" s="53"/>
      <c r="K1119" s="53"/>
      <c r="L1119" s="53"/>
      <c r="N1119" s="591"/>
      <c r="V1119" s="397"/>
    </row>
    <row r="1120" spans="1:22" ht="13.5" x14ac:dyDescent="0.25">
      <c r="A1120" s="53"/>
      <c r="B1120" s="53"/>
      <c r="C1120" s="53"/>
      <c r="I1120" s="53"/>
      <c r="J1120" s="53"/>
      <c r="K1120" s="53"/>
      <c r="L1120" s="53"/>
      <c r="N1120" s="591"/>
      <c r="V1120" s="397"/>
    </row>
    <row r="1121" spans="1:22" ht="13.5" x14ac:dyDescent="0.25">
      <c r="A1121" s="53"/>
      <c r="B1121" s="53"/>
      <c r="C1121" s="53"/>
      <c r="I1121" s="53"/>
      <c r="J1121" s="53"/>
      <c r="K1121" s="53"/>
      <c r="L1121" s="53"/>
      <c r="N1121" s="591"/>
      <c r="V1121" s="397"/>
    </row>
    <row r="1122" spans="1:22" ht="13.5" x14ac:dyDescent="0.25">
      <c r="A1122" s="53"/>
      <c r="B1122" s="53"/>
      <c r="C1122" s="53"/>
      <c r="I1122" s="53"/>
      <c r="J1122" s="53"/>
      <c r="K1122" s="53"/>
      <c r="L1122" s="53"/>
      <c r="N1122" s="591"/>
      <c r="V1122" s="397"/>
    </row>
    <row r="1123" spans="1:22" ht="13.5" x14ac:dyDescent="0.25">
      <c r="A1123" s="53"/>
      <c r="B1123" s="53"/>
      <c r="C1123" s="53"/>
      <c r="I1123" s="53"/>
      <c r="J1123" s="53"/>
      <c r="K1123" s="53"/>
      <c r="L1123" s="53"/>
      <c r="N1123" s="591"/>
      <c r="V1123" s="397"/>
    </row>
    <row r="1124" spans="1:22" ht="13.5" x14ac:dyDescent="0.25">
      <c r="A1124" s="53"/>
      <c r="B1124" s="53"/>
      <c r="C1124" s="53"/>
      <c r="I1124" s="53"/>
      <c r="J1124" s="53"/>
      <c r="K1124" s="53"/>
      <c r="L1124" s="53"/>
      <c r="N1124" s="591"/>
      <c r="V1124" s="397"/>
    </row>
    <row r="1125" spans="1:22" ht="13.5" x14ac:dyDescent="0.25">
      <c r="A1125" s="53"/>
      <c r="B1125" s="53"/>
      <c r="C1125" s="53"/>
      <c r="I1125" s="53"/>
      <c r="J1125" s="53"/>
      <c r="K1125" s="53"/>
      <c r="L1125" s="53"/>
      <c r="N1125" s="591"/>
      <c r="V1125" s="397"/>
    </row>
    <row r="1126" spans="1:22" ht="13.5" x14ac:dyDescent="0.25">
      <c r="A1126" s="53"/>
      <c r="B1126" s="53"/>
      <c r="C1126" s="53"/>
      <c r="I1126" s="53"/>
      <c r="J1126" s="53"/>
      <c r="K1126" s="53"/>
      <c r="L1126" s="53"/>
      <c r="N1126" s="591"/>
      <c r="V1126" s="397"/>
    </row>
    <row r="1127" spans="1:22" ht="13.5" x14ac:dyDescent="0.25">
      <c r="A1127" s="53"/>
      <c r="B1127" s="53"/>
      <c r="C1127" s="53"/>
      <c r="I1127" s="53"/>
      <c r="J1127" s="53"/>
      <c r="K1127" s="53"/>
      <c r="L1127" s="53"/>
      <c r="N1127" s="591"/>
      <c r="V1127" s="397"/>
    </row>
    <row r="1128" spans="1:22" ht="13.5" x14ac:dyDescent="0.25">
      <c r="A1128" s="53"/>
      <c r="B1128" s="53"/>
      <c r="C1128" s="53"/>
      <c r="I1128" s="53"/>
      <c r="J1128" s="53"/>
      <c r="K1128" s="53"/>
      <c r="L1128" s="53"/>
      <c r="N1128" s="591"/>
      <c r="V1128" s="397"/>
    </row>
    <row r="1129" spans="1:22" ht="13.5" x14ac:dyDescent="0.25">
      <c r="A1129" s="53"/>
      <c r="B1129" s="53"/>
      <c r="C1129" s="53"/>
      <c r="I1129" s="53"/>
      <c r="J1129" s="53"/>
      <c r="K1129" s="53"/>
      <c r="L1129" s="53"/>
      <c r="N1129" s="591"/>
      <c r="V1129" s="397"/>
    </row>
    <row r="1130" spans="1:22" ht="13.5" x14ac:dyDescent="0.25">
      <c r="A1130" s="53"/>
      <c r="B1130" s="53"/>
      <c r="C1130" s="53"/>
      <c r="I1130" s="53"/>
      <c r="J1130" s="53"/>
      <c r="K1130" s="53"/>
      <c r="L1130" s="53"/>
      <c r="N1130" s="591"/>
      <c r="V1130" s="397"/>
    </row>
    <row r="1131" spans="1:22" ht="13.5" x14ac:dyDescent="0.25">
      <c r="A1131" s="53"/>
      <c r="B1131" s="53"/>
      <c r="C1131" s="53"/>
      <c r="I1131" s="53"/>
      <c r="J1131" s="53"/>
      <c r="K1131" s="53"/>
      <c r="L1131" s="53"/>
      <c r="N1131" s="591"/>
      <c r="V1131" s="397"/>
    </row>
    <row r="1132" spans="1:22" ht="13.5" x14ac:dyDescent="0.25">
      <c r="A1132" s="53"/>
      <c r="B1132" s="53"/>
      <c r="C1132" s="53"/>
      <c r="I1132" s="53"/>
      <c r="J1132" s="53"/>
      <c r="K1132" s="53"/>
      <c r="L1132" s="53"/>
      <c r="N1132" s="591"/>
      <c r="V1132" s="397"/>
    </row>
    <row r="1133" spans="1:22" ht="13.5" x14ac:dyDescent="0.25">
      <c r="A1133" s="53"/>
      <c r="B1133" s="53"/>
      <c r="C1133" s="53"/>
      <c r="I1133" s="53"/>
      <c r="J1133" s="53"/>
      <c r="K1133" s="53"/>
      <c r="L1133" s="53"/>
      <c r="N1133" s="591"/>
      <c r="V1133" s="397"/>
    </row>
    <row r="1134" spans="1:22" ht="13.5" x14ac:dyDescent="0.25">
      <c r="A1134" s="53"/>
      <c r="B1134" s="53"/>
      <c r="C1134" s="53"/>
      <c r="I1134" s="53"/>
      <c r="J1134" s="53"/>
      <c r="K1134" s="53"/>
      <c r="L1134" s="53"/>
      <c r="N1134" s="591"/>
      <c r="V1134" s="397"/>
    </row>
    <row r="1135" spans="1:22" ht="13.5" x14ac:dyDescent="0.25">
      <c r="A1135" s="53"/>
      <c r="B1135" s="53"/>
      <c r="C1135" s="53"/>
      <c r="I1135" s="53"/>
      <c r="J1135" s="53"/>
      <c r="K1135" s="53"/>
      <c r="L1135" s="53"/>
      <c r="N1135" s="591"/>
      <c r="V1135" s="397"/>
    </row>
    <row r="1136" spans="1:22" ht="13.5" x14ac:dyDescent="0.25">
      <c r="A1136" s="53"/>
      <c r="B1136" s="53"/>
      <c r="C1136" s="53"/>
      <c r="I1136" s="53"/>
      <c r="J1136" s="53"/>
      <c r="K1136" s="53"/>
      <c r="L1136" s="53"/>
      <c r="N1136" s="591"/>
      <c r="V1136" s="397"/>
    </row>
    <row r="1137" spans="1:22" ht="13.5" x14ac:dyDescent="0.25">
      <c r="A1137" s="53"/>
      <c r="B1137" s="53"/>
      <c r="C1137" s="53"/>
      <c r="I1137" s="53"/>
      <c r="J1137" s="53"/>
      <c r="K1137" s="53"/>
      <c r="L1137" s="53"/>
      <c r="N1137" s="591"/>
      <c r="V1137" s="397"/>
    </row>
    <row r="1138" spans="1:22" ht="13.5" x14ac:dyDescent="0.25">
      <c r="A1138" s="53"/>
      <c r="B1138" s="53"/>
      <c r="C1138" s="53"/>
      <c r="I1138" s="53"/>
      <c r="J1138" s="53"/>
      <c r="K1138" s="53"/>
      <c r="L1138" s="53"/>
      <c r="N1138" s="591"/>
      <c r="V1138" s="397"/>
    </row>
    <row r="1139" spans="1:22" ht="13.5" x14ac:dyDescent="0.25">
      <c r="A1139" s="53"/>
      <c r="B1139" s="53"/>
      <c r="C1139" s="53"/>
      <c r="I1139" s="53"/>
      <c r="J1139" s="53"/>
      <c r="K1139" s="53"/>
      <c r="L1139" s="53"/>
      <c r="N1139" s="591"/>
      <c r="V1139" s="397"/>
    </row>
    <row r="1140" spans="1:22" ht="13.5" x14ac:dyDescent="0.25">
      <c r="A1140" s="53"/>
      <c r="B1140" s="53"/>
      <c r="C1140" s="53"/>
      <c r="I1140" s="53"/>
      <c r="J1140" s="53"/>
      <c r="K1140" s="53"/>
      <c r="L1140" s="53"/>
      <c r="N1140" s="591"/>
      <c r="V1140" s="397"/>
    </row>
    <row r="1141" spans="1:22" ht="13.5" x14ac:dyDescent="0.25">
      <c r="A1141" s="53"/>
      <c r="B1141" s="53"/>
      <c r="C1141" s="53"/>
      <c r="I1141" s="53"/>
      <c r="J1141" s="53"/>
      <c r="K1141" s="53"/>
      <c r="L1141" s="53"/>
      <c r="N1141" s="591"/>
      <c r="V1141" s="397"/>
    </row>
    <row r="1142" spans="1:22" ht="13.5" x14ac:dyDescent="0.25">
      <c r="A1142" s="53"/>
      <c r="B1142" s="53"/>
      <c r="C1142" s="53"/>
      <c r="I1142" s="53"/>
      <c r="J1142" s="53"/>
      <c r="K1142" s="53"/>
      <c r="L1142" s="53"/>
      <c r="N1142" s="591"/>
      <c r="V1142" s="397"/>
    </row>
    <row r="1143" spans="1:22" ht="13.5" x14ac:dyDescent="0.25">
      <c r="A1143" s="53"/>
      <c r="B1143" s="53"/>
      <c r="C1143" s="53"/>
      <c r="I1143" s="53"/>
      <c r="J1143" s="53"/>
      <c r="K1143" s="53"/>
      <c r="L1143" s="53"/>
      <c r="N1143" s="591"/>
      <c r="V1143" s="397"/>
    </row>
    <row r="1144" spans="1:22" ht="13.5" x14ac:dyDescent="0.25">
      <c r="A1144" s="53"/>
      <c r="B1144" s="53"/>
      <c r="C1144" s="53"/>
      <c r="I1144" s="53"/>
      <c r="J1144" s="53"/>
      <c r="K1144" s="53"/>
      <c r="L1144" s="53"/>
      <c r="N1144" s="591"/>
      <c r="V1144" s="397"/>
    </row>
    <row r="1145" spans="1:22" ht="13.5" x14ac:dyDescent="0.25">
      <c r="A1145" s="53"/>
      <c r="B1145" s="53"/>
      <c r="C1145" s="53"/>
      <c r="I1145" s="53"/>
      <c r="J1145" s="53"/>
      <c r="K1145" s="53"/>
      <c r="L1145" s="53"/>
      <c r="N1145" s="591"/>
      <c r="V1145" s="397"/>
    </row>
    <row r="1146" spans="1:22" ht="13.5" x14ac:dyDescent="0.25">
      <c r="A1146" s="53"/>
      <c r="B1146" s="53"/>
      <c r="C1146" s="53"/>
      <c r="I1146" s="53"/>
      <c r="J1146" s="53"/>
      <c r="K1146" s="53"/>
      <c r="L1146" s="53"/>
      <c r="N1146" s="591"/>
      <c r="V1146" s="397"/>
    </row>
    <row r="1147" spans="1:22" ht="13.5" x14ac:dyDescent="0.25">
      <c r="A1147" s="53"/>
      <c r="B1147" s="53"/>
      <c r="C1147" s="53"/>
      <c r="I1147" s="53"/>
      <c r="J1147" s="53"/>
      <c r="K1147" s="53"/>
      <c r="L1147" s="53"/>
      <c r="N1147" s="591"/>
      <c r="V1147" s="397"/>
    </row>
    <row r="1148" spans="1:22" ht="13.5" x14ac:dyDescent="0.25">
      <c r="A1148" s="53"/>
      <c r="B1148" s="53"/>
      <c r="C1148" s="53"/>
      <c r="I1148" s="53"/>
      <c r="J1148" s="53"/>
      <c r="K1148" s="53"/>
      <c r="L1148" s="53"/>
      <c r="N1148" s="591"/>
      <c r="V1148" s="397"/>
    </row>
    <row r="1149" spans="1:22" ht="13.5" x14ac:dyDescent="0.25">
      <c r="A1149" s="53"/>
      <c r="B1149" s="53"/>
      <c r="C1149" s="53"/>
      <c r="I1149" s="53"/>
      <c r="J1149" s="53"/>
      <c r="K1149" s="53"/>
      <c r="L1149" s="53"/>
      <c r="N1149" s="591"/>
      <c r="V1149" s="397"/>
    </row>
    <row r="1150" spans="1:22" ht="13.5" x14ac:dyDescent="0.25">
      <c r="A1150" s="53"/>
      <c r="B1150" s="53"/>
      <c r="C1150" s="53"/>
      <c r="I1150" s="53"/>
      <c r="J1150" s="53"/>
      <c r="K1150" s="53"/>
      <c r="L1150" s="53"/>
      <c r="N1150" s="591"/>
      <c r="V1150" s="397"/>
    </row>
    <row r="1151" spans="1:22" ht="13.5" x14ac:dyDescent="0.25">
      <c r="A1151" s="53"/>
      <c r="B1151" s="53"/>
      <c r="C1151" s="53"/>
      <c r="I1151" s="53"/>
      <c r="J1151" s="53"/>
      <c r="K1151" s="53"/>
      <c r="L1151" s="53"/>
      <c r="N1151" s="591"/>
      <c r="V1151" s="397"/>
    </row>
    <row r="1152" spans="1:22" ht="13.5" x14ac:dyDescent="0.25">
      <c r="A1152" s="53"/>
      <c r="B1152" s="53"/>
      <c r="C1152" s="53"/>
      <c r="I1152" s="53"/>
      <c r="J1152" s="53"/>
      <c r="K1152" s="53"/>
      <c r="L1152" s="53"/>
      <c r="N1152" s="591"/>
      <c r="V1152" s="397"/>
    </row>
    <row r="1153" spans="1:22" ht="13.5" x14ac:dyDescent="0.25">
      <c r="A1153" s="53"/>
      <c r="B1153" s="53"/>
      <c r="C1153" s="53"/>
      <c r="I1153" s="53"/>
      <c r="J1153" s="53"/>
      <c r="K1153" s="53"/>
      <c r="L1153" s="53"/>
      <c r="N1153" s="591"/>
      <c r="V1153" s="397"/>
    </row>
    <row r="1154" spans="1:22" ht="13.5" x14ac:dyDescent="0.25">
      <c r="A1154" s="53"/>
      <c r="B1154" s="53"/>
      <c r="C1154" s="53"/>
      <c r="I1154" s="53"/>
      <c r="J1154" s="53"/>
      <c r="K1154" s="53"/>
      <c r="L1154" s="53"/>
      <c r="N1154" s="591"/>
      <c r="V1154" s="397"/>
    </row>
    <row r="1155" spans="1:22" ht="13.5" x14ac:dyDescent="0.25">
      <c r="A1155" s="53"/>
      <c r="B1155" s="53"/>
      <c r="C1155" s="53"/>
      <c r="I1155" s="53"/>
      <c r="J1155" s="53"/>
      <c r="K1155" s="53"/>
      <c r="L1155" s="53"/>
      <c r="N1155" s="591"/>
      <c r="V1155" s="397"/>
    </row>
    <row r="1156" spans="1:22" ht="13.5" x14ac:dyDescent="0.25">
      <c r="A1156" s="53"/>
      <c r="B1156" s="53"/>
      <c r="C1156" s="53"/>
      <c r="I1156" s="53"/>
      <c r="J1156" s="53"/>
      <c r="K1156" s="53"/>
      <c r="L1156" s="53"/>
      <c r="N1156" s="591"/>
      <c r="V1156" s="397"/>
    </row>
    <row r="1157" spans="1:22" ht="13.5" x14ac:dyDescent="0.25">
      <c r="A1157" s="53"/>
      <c r="B1157" s="53"/>
      <c r="C1157" s="53"/>
      <c r="I1157" s="53"/>
      <c r="J1157" s="53"/>
      <c r="K1157" s="53"/>
      <c r="L1157" s="53"/>
      <c r="N1157" s="591"/>
      <c r="V1157" s="397"/>
    </row>
    <row r="1158" spans="1:22" ht="13.5" x14ac:dyDescent="0.25">
      <c r="A1158" s="53"/>
      <c r="B1158" s="53"/>
      <c r="C1158" s="53"/>
      <c r="I1158" s="53"/>
      <c r="J1158" s="53"/>
      <c r="K1158" s="53"/>
      <c r="L1158" s="53"/>
      <c r="N1158" s="591"/>
      <c r="V1158" s="397"/>
    </row>
    <row r="1159" spans="1:22" ht="13.5" x14ac:dyDescent="0.25">
      <c r="A1159" s="53"/>
      <c r="B1159" s="53"/>
      <c r="C1159" s="53"/>
      <c r="I1159" s="53"/>
      <c r="J1159" s="53"/>
      <c r="K1159" s="53"/>
      <c r="L1159" s="53"/>
      <c r="N1159" s="591"/>
      <c r="V1159" s="397"/>
    </row>
    <row r="1160" spans="1:22" ht="13.5" x14ac:dyDescent="0.25">
      <c r="A1160" s="53"/>
      <c r="B1160" s="53"/>
      <c r="C1160" s="53"/>
      <c r="I1160" s="53"/>
      <c r="J1160" s="53"/>
      <c r="K1160" s="53"/>
      <c r="L1160" s="53"/>
      <c r="N1160" s="591"/>
      <c r="V1160" s="397"/>
    </row>
    <row r="1161" spans="1:22" ht="13.5" x14ac:dyDescent="0.25">
      <c r="A1161" s="53"/>
      <c r="B1161" s="53"/>
      <c r="C1161" s="53"/>
      <c r="I1161" s="53"/>
      <c r="J1161" s="53"/>
      <c r="K1161" s="53"/>
      <c r="L1161" s="53"/>
      <c r="N1161" s="591"/>
      <c r="V1161" s="397"/>
    </row>
    <row r="1162" spans="1:22" ht="13.5" x14ac:dyDescent="0.25">
      <c r="A1162" s="53"/>
      <c r="B1162" s="53"/>
      <c r="C1162" s="53"/>
      <c r="I1162" s="53"/>
      <c r="J1162" s="53"/>
      <c r="K1162" s="53"/>
      <c r="L1162" s="53"/>
      <c r="N1162" s="591"/>
      <c r="V1162" s="397"/>
    </row>
    <row r="1163" spans="1:22" ht="13.5" x14ac:dyDescent="0.25">
      <c r="A1163" s="53"/>
      <c r="B1163" s="53"/>
      <c r="C1163" s="53"/>
      <c r="I1163" s="53"/>
      <c r="J1163" s="53"/>
      <c r="K1163" s="53"/>
      <c r="L1163" s="53"/>
      <c r="N1163" s="591"/>
      <c r="V1163" s="397"/>
    </row>
    <row r="1164" spans="1:22" ht="13.5" x14ac:dyDescent="0.25">
      <c r="A1164" s="53"/>
      <c r="B1164" s="53"/>
      <c r="C1164" s="53"/>
      <c r="I1164" s="53"/>
      <c r="J1164" s="53"/>
      <c r="K1164" s="53"/>
      <c r="L1164" s="53"/>
      <c r="N1164" s="591"/>
      <c r="V1164" s="397"/>
    </row>
    <row r="1165" spans="1:22" ht="13.5" x14ac:dyDescent="0.25">
      <c r="A1165" s="53"/>
      <c r="B1165" s="53"/>
      <c r="C1165" s="53"/>
      <c r="I1165" s="53"/>
      <c r="J1165" s="53"/>
      <c r="K1165" s="53"/>
      <c r="L1165" s="53"/>
      <c r="N1165" s="591"/>
      <c r="V1165" s="397"/>
    </row>
    <row r="1166" spans="1:22" ht="13.5" x14ac:dyDescent="0.25">
      <c r="A1166" s="53"/>
      <c r="B1166" s="53"/>
      <c r="C1166" s="53"/>
      <c r="I1166" s="53"/>
      <c r="J1166" s="53"/>
      <c r="K1166" s="53"/>
      <c r="L1166" s="53"/>
      <c r="N1166" s="591"/>
      <c r="V1166" s="397"/>
    </row>
  </sheetData>
  <autoFilter ref="B8:W486">
    <filterColumn colId="5" showButton="0"/>
    <filterColumn colId="8" hiddenButton="1" showButton="0"/>
  </autoFilter>
  <mergeCells count="757">
    <mergeCell ref="D107:L107"/>
    <mergeCell ref="I327:L327"/>
    <mergeCell ref="D343:L343"/>
    <mergeCell ref="D158:L158"/>
    <mergeCell ref="G290:H290"/>
    <mergeCell ref="G299:H299"/>
    <mergeCell ref="G300:H300"/>
    <mergeCell ref="G302:H302"/>
    <mergeCell ref="D291:L291"/>
    <mergeCell ref="D292:L292"/>
    <mergeCell ref="I300:L300"/>
    <mergeCell ref="I274:L274"/>
    <mergeCell ref="I275:L275"/>
    <mergeCell ref="D117:L117"/>
    <mergeCell ref="I101:L101"/>
    <mergeCell ref="I102:L102"/>
    <mergeCell ref="I118:L118"/>
    <mergeCell ref="D124:L124"/>
    <mergeCell ref="D125:L125"/>
    <mergeCell ref="F118:F120"/>
    <mergeCell ref="D350:L350"/>
    <mergeCell ref="D109:L109"/>
    <mergeCell ref="D110:L110"/>
    <mergeCell ref="D143:L143"/>
    <mergeCell ref="D154:L154"/>
    <mergeCell ref="G338:H338"/>
    <mergeCell ref="D332:L332"/>
    <mergeCell ref="D333:L333"/>
    <mergeCell ref="D334:L334"/>
    <mergeCell ref="D317:I318"/>
    <mergeCell ref="D315:M315"/>
    <mergeCell ref="D335:L335"/>
    <mergeCell ref="D336:L336"/>
    <mergeCell ref="D342:L342"/>
    <mergeCell ref="I305:L305"/>
    <mergeCell ref="D113:L113"/>
    <mergeCell ref="D114:L114"/>
    <mergeCell ref="I137:L137"/>
    <mergeCell ref="D353:L353"/>
    <mergeCell ref="D354:L354"/>
    <mergeCell ref="D362:L362"/>
    <mergeCell ref="D331:L331"/>
    <mergeCell ref="D344:L344"/>
    <mergeCell ref="D345:L345"/>
    <mergeCell ref="D346:L346"/>
    <mergeCell ref="D347:L347"/>
    <mergeCell ref="D349:L349"/>
    <mergeCell ref="G339:H339"/>
    <mergeCell ref="G340:H340"/>
    <mergeCell ref="G348:H348"/>
    <mergeCell ref="D348:E348"/>
    <mergeCell ref="D337:E341"/>
    <mergeCell ref="F337:F341"/>
    <mergeCell ref="I341:L341"/>
    <mergeCell ref="G341:H341"/>
    <mergeCell ref="G337:H337"/>
    <mergeCell ref="D351:L351"/>
    <mergeCell ref="D352:L352"/>
    <mergeCell ref="G273:H273"/>
    <mergeCell ref="G274:H274"/>
    <mergeCell ref="G275:H275"/>
    <mergeCell ref="G478:H478"/>
    <mergeCell ref="G462:H462"/>
    <mergeCell ref="D431:L431"/>
    <mergeCell ref="D432:L432"/>
    <mergeCell ref="D433:L433"/>
    <mergeCell ref="D474:L474"/>
    <mergeCell ref="D451:L451"/>
    <mergeCell ref="D452:L452"/>
    <mergeCell ref="G429:H429"/>
    <mergeCell ref="G430:H430"/>
    <mergeCell ref="G435:H435"/>
    <mergeCell ref="G441:H441"/>
    <mergeCell ref="G442:H442"/>
    <mergeCell ref="G443:H443"/>
    <mergeCell ref="K440:L440"/>
    <mergeCell ref="I442:L442"/>
    <mergeCell ref="I443:L443"/>
    <mergeCell ref="D453:L453"/>
    <mergeCell ref="D454:L454"/>
    <mergeCell ref="D435:E435"/>
    <mergeCell ref="D439:M439"/>
    <mergeCell ref="D476:I476"/>
    <mergeCell ref="I478:L478"/>
    <mergeCell ref="D481:L481"/>
    <mergeCell ref="D482:L482"/>
    <mergeCell ref="D483:L483"/>
    <mergeCell ref="D484:L484"/>
    <mergeCell ref="D485:L485"/>
    <mergeCell ref="D486:L486"/>
    <mergeCell ref="K459:L459"/>
    <mergeCell ref="K476:L476"/>
    <mergeCell ref="G464:H464"/>
    <mergeCell ref="G465:H465"/>
    <mergeCell ref="D472:L472"/>
    <mergeCell ref="D473:L473"/>
    <mergeCell ref="D477:E478"/>
    <mergeCell ref="I477:L477"/>
    <mergeCell ref="D479:L479"/>
    <mergeCell ref="D480:L480"/>
    <mergeCell ref="D466:L466"/>
    <mergeCell ref="D467:L467"/>
    <mergeCell ref="D468:L468"/>
    <mergeCell ref="D469:L469"/>
    <mergeCell ref="D470:L470"/>
    <mergeCell ref="D471:L471"/>
    <mergeCell ref="F477:F478"/>
    <mergeCell ref="G477:H477"/>
    <mergeCell ref="B319:B327"/>
    <mergeCell ref="C319:C327"/>
    <mergeCell ref="D319:E327"/>
    <mergeCell ref="F319:F327"/>
    <mergeCell ref="G327:H327"/>
    <mergeCell ref="G319:H319"/>
    <mergeCell ref="G320:H320"/>
    <mergeCell ref="G321:H321"/>
    <mergeCell ref="G322:H322"/>
    <mergeCell ref="G323:H323"/>
    <mergeCell ref="G324:H324"/>
    <mergeCell ref="G325:H325"/>
    <mergeCell ref="G326:H326"/>
    <mergeCell ref="B337:B341"/>
    <mergeCell ref="C337:C341"/>
    <mergeCell ref="D434:L434"/>
    <mergeCell ref="D436:L436"/>
    <mergeCell ref="I369:L369"/>
    <mergeCell ref="I370:L370"/>
    <mergeCell ref="I377:L377"/>
    <mergeCell ref="D376:I376"/>
    <mergeCell ref="D378:L378"/>
    <mergeCell ref="D379:L379"/>
    <mergeCell ref="D371:L371"/>
    <mergeCell ref="D372:L372"/>
    <mergeCell ref="D373:L373"/>
    <mergeCell ref="D374:L374"/>
    <mergeCell ref="G369:H369"/>
    <mergeCell ref="G370:H370"/>
    <mergeCell ref="G377:H377"/>
    <mergeCell ref="I416:L416"/>
    <mergeCell ref="F400:F402"/>
    <mergeCell ref="I429:L429"/>
    <mergeCell ref="I430:L430"/>
    <mergeCell ref="K412:L412"/>
    <mergeCell ref="K428:L428"/>
    <mergeCell ref="D403:L403"/>
    <mergeCell ref="D225:L225"/>
    <mergeCell ref="D226:L226"/>
    <mergeCell ref="D253:L253"/>
    <mergeCell ref="D135:L135"/>
    <mergeCell ref="D136:L136"/>
    <mergeCell ref="K174:L182"/>
    <mergeCell ref="D246:L246"/>
    <mergeCell ref="D251:L251"/>
    <mergeCell ref="D228:L228"/>
    <mergeCell ref="D229:L229"/>
    <mergeCell ref="D230:L230"/>
    <mergeCell ref="G240:H240"/>
    <mergeCell ref="I241:L241"/>
    <mergeCell ref="I242:L242"/>
    <mergeCell ref="I243:L243"/>
    <mergeCell ref="G242:H242"/>
    <mergeCell ref="G243:H243"/>
    <mergeCell ref="G247:H247"/>
    <mergeCell ref="G248:H248"/>
    <mergeCell ref="I240:L240"/>
    <mergeCell ref="G232:H232"/>
    <mergeCell ref="D221:L221"/>
    <mergeCell ref="D222:L222"/>
    <mergeCell ref="D223:L223"/>
    <mergeCell ref="G241:H241"/>
    <mergeCell ref="G18:H18"/>
    <mergeCell ref="G23:H23"/>
    <mergeCell ref="G36:H36"/>
    <mergeCell ref="G37:H37"/>
    <mergeCell ref="I23:L23"/>
    <mergeCell ref="D32:E32"/>
    <mergeCell ref="G58:H58"/>
    <mergeCell ref="D99:M99"/>
    <mergeCell ref="D65:L65"/>
    <mergeCell ref="D51:L51"/>
    <mergeCell ref="D52:L52"/>
    <mergeCell ref="D59:L59"/>
    <mergeCell ref="D67:L67"/>
    <mergeCell ref="D68:L68"/>
    <mergeCell ref="D69:L69"/>
    <mergeCell ref="D70:L70"/>
    <mergeCell ref="D71:L71"/>
    <mergeCell ref="D115:L115"/>
    <mergeCell ref="D116:L116"/>
    <mergeCell ref="D224:L224"/>
    <mergeCell ref="D53:L53"/>
    <mergeCell ref="D57:I57"/>
    <mergeCell ref="I86:L86"/>
    <mergeCell ref="F36:F37"/>
    <mergeCell ref="D15:L15"/>
    <mergeCell ref="D16:L16"/>
    <mergeCell ref="D17:L17"/>
    <mergeCell ref="D19:L19"/>
    <mergeCell ref="D20:L20"/>
    <mergeCell ref="D21:L21"/>
    <mergeCell ref="D22:L22"/>
    <mergeCell ref="D24:L24"/>
    <mergeCell ref="D25:L25"/>
    <mergeCell ref="D26:L26"/>
    <mergeCell ref="D27:L27"/>
    <mergeCell ref="D28:L28"/>
    <mergeCell ref="D29:L29"/>
    <mergeCell ref="D30:L30"/>
    <mergeCell ref="D33:L33"/>
    <mergeCell ref="D34:L34"/>
    <mergeCell ref="D35:L35"/>
    <mergeCell ref="D31:L31"/>
    <mergeCell ref="G32:H32"/>
    <mergeCell ref="D38:L38"/>
    <mergeCell ref="D39:L39"/>
    <mergeCell ref="D40:L40"/>
    <mergeCell ref="D41:L41"/>
    <mergeCell ref="D72:L72"/>
    <mergeCell ref="D42:L42"/>
    <mergeCell ref="D43:L43"/>
    <mergeCell ref="D44:L44"/>
    <mergeCell ref="D45:L45"/>
    <mergeCell ref="D46:L46"/>
    <mergeCell ref="G64:H64"/>
    <mergeCell ref="D66:L66"/>
    <mergeCell ref="D61:M61"/>
    <mergeCell ref="D62:M62"/>
    <mergeCell ref="D60:M60"/>
    <mergeCell ref="D54:L54"/>
    <mergeCell ref="D55:L55"/>
    <mergeCell ref="D111:L111"/>
    <mergeCell ref="D77:L77"/>
    <mergeCell ref="D82:L82"/>
    <mergeCell ref="K91:L91"/>
    <mergeCell ref="D97:M97"/>
    <mergeCell ref="D78:L78"/>
    <mergeCell ref="D79:L79"/>
    <mergeCell ref="D80:L80"/>
    <mergeCell ref="G85:H85"/>
    <mergeCell ref="G86:H86"/>
    <mergeCell ref="G92:H92"/>
    <mergeCell ref="I92:L92"/>
    <mergeCell ref="I93:L93"/>
    <mergeCell ref="D90:M90"/>
    <mergeCell ref="G93:H93"/>
    <mergeCell ref="D87:L87"/>
    <mergeCell ref="D88:L88"/>
    <mergeCell ref="D89:L89"/>
    <mergeCell ref="D83:L83"/>
    <mergeCell ref="D96:L96"/>
    <mergeCell ref="D103:L103"/>
    <mergeCell ref="D104:L104"/>
    <mergeCell ref="D105:L105"/>
    <mergeCell ref="D106:L106"/>
    <mergeCell ref="D419:L419"/>
    <mergeCell ref="D420:L420"/>
    <mergeCell ref="D421:L421"/>
    <mergeCell ref="D422:L422"/>
    <mergeCell ref="D424:L424"/>
    <mergeCell ref="G413:H413"/>
    <mergeCell ref="I398:L398"/>
    <mergeCell ref="I400:L400"/>
    <mergeCell ref="D391:L391"/>
    <mergeCell ref="D395:L395"/>
    <mergeCell ref="D396:L396"/>
    <mergeCell ref="I401:L401"/>
    <mergeCell ref="I402:L402"/>
    <mergeCell ref="I406:L406"/>
    <mergeCell ref="I413:L413"/>
    <mergeCell ref="G414:H414"/>
    <mergeCell ref="G406:H406"/>
    <mergeCell ref="D405:L405"/>
    <mergeCell ref="D406:E406"/>
    <mergeCell ref="G401:H401"/>
    <mergeCell ref="D404:L404"/>
    <mergeCell ref="G402:H402"/>
    <mergeCell ref="G398:H398"/>
    <mergeCell ref="G400:H400"/>
    <mergeCell ref="D423:L423"/>
    <mergeCell ref="I414:L414"/>
    <mergeCell ref="I415:L415"/>
    <mergeCell ref="D407:L407"/>
    <mergeCell ref="D427:M427"/>
    <mergeCell ref="D425:L425"/>
    <mergeCell ref="G460:H460"/>
    <mergeCell ref="G461:H461"/>
    <mergeCell ref="D455:L455"/>
    <mergeCell ref="D426:L426"/>
    <mergeCell ref="D446:L446"/>
    <mergeCell ref="D447:L447"/>
    <mergeCell ref="D448:L448"/>
    <mergeCell ref="D449:L449"/>
    <mergeCell ref="D450:L450"/>
    <mergeCell ref="D444:L444"/>
    <mergeCell ref="D445:L445"/>
    <mergeCell ref="D428:I428"/>
    <mergeCell ref="D429:E430"/>
    <mergeCell ref="F429:F430"/>
    <mergeCell ref="D408:L408"/>
    <mergeCell ref="D417:L417"/>
    <mergeCell ref="D418:L418"/>
    <mergeCell ref="G415:H415"/>
    <mergeCell ref="D313:L313"/>
    <mergeCell ref="D293:L293"/>
    <mergeCell ref="D294:L294"/>
    <mergeCell ref="D309:L309"/>
    <mergeCell ref="D310:L310"/>
    <mergeCell ref="G304:H304"/>
    <mergeCell ref="G305:H305"/>
    <mergeCell ref="D301:L301"/>
    <mergeCell ref="D411:M411"/>
    <mergeCell ref="D363:L363"/>
    <mergeCell ref="D364:L364"/>
    <mergeCell ref="D365:L365"/>
    <mergeCell ref="G358:H358"/>
    <mergeCell ref="G359:H359"/>
    <mergeCell ref="G360:H360"/>
    <mergeCell ref="G361:H361"/>
    <mergeCell ref="F357:F361"/>
    <mergeCell ref="I360:L360"/>
    <mergeCell ref="I361:L361"/>
    <mergeCell ref="D388:L388"/>
    <mergeCell ref="D389:L389"/>
    <mergeCell ref="D380:L380"/>
    <mergeCell ref="D381:L381"/>
    <mergeCell ref="G367:H367"/>
    <mergeCell ref="D413:E416"/>
    <mergeCell ref="D356:I356"/>
    <mergeCell ref="G394:H394"/>
    <mergeCell ref="K393:L393"/>
    <mergeCell ref="D397:L397"/>
    <mergeCell ref="D399:L399"/>
    <mergeCell ref="G416:H416"/>
    <mergeCell ref="D398:E398"/>
    <mergeCell ref="D412:I412"/>
    <mergeCell ref="I385:L385"/>
    <mergeCell ref="I383:L383"/>
    <mergeCell ref="G368:H368"/>
    <mergeCell ref="I367:L367"/>
    <mergeCell ref="D394:E394"/>
    <mergeCell ref="D392:M392"/>
    <mergeCell ref="I368:L368"/>
    <mergeCell ref="C498:D499"/>
    <mergeCell ref="C489:D490"/>
    <mergeCell ref="C492:D493"/>
    <mergeCell ref="I5:L5"/>
    <mergeCell ref="I6:L8"/>
    <mergeCell ref="I319:L319"/>
    <mergeCell ref="I320:L320"/>
    <mergeCell ref="I321:L321"/>
    <mergeCell ref="I322:L322"/>
    <mergeCell ref="I323:L323"/>
    <mergeCell ref="I324:L324"/>
    <mergeCell ref="I325:L325"/>
    <mergeCell ref="I326:L326"/>
    <mergeCell ref="I337:L337"/>
    <mergeCell ref="I338:L338"/>
    <mergeCell ref="I339:L339"/>
    <mergeCell ref="I340:L340"/>
    <mergeCell ref="I348:L348"/>
    <mergeCell ref="I357:L357"/>
    <mergeCell ref="I358:L358"/>
    <mergeCell ref="I359:L359"/>
    <mergeCell ref="D306:L306"/>
    <mergeCell ref="D307:L307"/>
    <mergeCell ref="D308:L308"/>
    <mergeCell ref="B317:B318"/>
    <mergeCell ref="B304:B305"/>
    <mergeCell ref="C304:C305"/>
    <mergeCell ref="D304:E305"/>
    <mergeCell ref="F304:F305"/>
    <mergeCell ref="C317:C318"/>
    <mergeCell ref="G383:H383"/>
    <mergeCell ref="G385:H385"/>
    <mergeCell ref="I263:L263"/>
    <mergeCell ref="I273:L273"/>
    <mergeCell ref="F262:F263"/>
    <mergeCell ref="D268:L268"/>
    <mergeCell ref="D269:M269"/>
    <mergeCell ref="I290:L290"/>
    <mergeCell ref="I299:L299"/>
    <mergeCell ref="D282:L282"/>
    <mergeCell ref="D283:L283"/>
    <mergeCell ref="D284:L284"/>
    <mergeCell ref="D285:L285"/>
    <mergeCell ref="D276:L276"/>
    <mergeCell ref="D277:L277"/>
    <mergeCell ref="D278:L278"/>
    <mergeCell ref="D279:L279"/>
    <mergeCell ref="K298:L298"/>
    <mergeCell ref="D296:M296"/>
    <mergeCell ref="D270:M270"/>
    <mergeCell ref="B239:B243"/>
    <mergeCell ref="C239:C243"/>
    <mergeCell ref="D239:E243"/>
    <mergeCell ref="B247:B250"/>
    <mergeCell ref="C247:C250"/>
    <mergeCell ref="D247:E250"/>
    <mergeCell ref="F247:F250"/>
    <mergeCell ref="B262:B263"/>
    <mergeCell ref="C262:C263"/>
    <mergeCell ref="D262:E263"/>
    <mergeCell ref="G262:H262"/>
    <mergeCell ref="G263:H263"/>
    <mergeCell ref="D288:M288"/>
    <mergeCell ref="D295:M295"/>
    <mergeCell ref="D290:E290"/>
    <mergeCell ref="D267:L267"/>
    <mergeCell ref="D286:M286"/>
    <mergeCell ref="D271:M271"/>
    <mergeCell ref="K272:L272"/>
    <mergeCell ref="I247:L247"/>
    <mergeCell ref="I248:L248"/>
    <mergeCell ref="D252:L252"/>
    <mergeCell ref="B299:B300"/>
    <mergeCell ref="D382:L382"/>
    <mergeCell ref="D384:L384"/>
    <mergeCell ref="D387:L387"/>
    <mergeCell ref="C299:C300"/>
    <mergeCell ref="D299:E300"/>
    <mergeCell ref="F299:F300"/>
    <mergeCell ref="N458:V458"/>
    <mergeCell ref="N475:V475"/>
    <mergeCell ref="C441:C443"/>
    <mergeCell ref="D441:E443"/>
    <mergeCell ref="F441:F443"/>
    <mergeCell ref="D459:I459"/>
    <mergeCell ref="D456:M456"/>
    <mergeCell ref="I435:L435"/>
    <mergeCell ref="I441:L441"/>
    <mergeCell ref="N439:V439"/>
    <mergeCell ref="I460:L460"/>
    <mergeCell ref="I461:L461"/>
    <mergeCell ref="I462:L462"/>
    <mergeCell ref="I463:L463"/>
    <mergeCell ref="I464:L464"/>
    <mergeCell ref="I465:L465"/>
    <mergeCell ref="G463:H463"/>
    <mergeCell ref="G249:H249"/>
    <mergeCell ref="G250:H250"/>
    <mergeCell ref="D232:E233"/>
    <mergeCell ref="F232:F233"/>
    <mergeCell ref="D264:L264"/>
    <mergeCell ref="D265:L265"/>
    <mergeCell ref="D266:L266"/>
    <mergeCell ref="I239:L239"/>
    <mergeCell ref="D254:L254"/>
    <mergeCell ref="D255:L255"/>
    <mergeCell ref="D256:L256"/>
    <mergeCell ref="D257:L257"/>
    <mergeCell ref="D258:L258"/>
    <mergeCell ref="D259:L259"/>
    <mergeCell ref="D260:L260"/>
    <mergeCell ref="D261:L261"/>
    <mergeCell ref="D235:L235"/>
    <mergeCell ref="D236:L236"/>
    <mergeCell ref="D237:L237"/>
    <mergeCell ref="D238:L238"/>
    <mergeCell ref="D244:L244"/>
    <mergeCell ref="D245:L245"/>
    <mergeCell ref="G239:H239"/>
    <mergeCell ref="F239:F243"/>
    <mergeCell ref="B357:B361"/>
    <mergeCell ref="C357:C361"/>
    <mergeCell ref="D357:E361"/>
    <mergeCell ref="B367:B370"/>
    <mergeCell ref="C367:C370"/>
    <mergeCell ref="D367:E370"/>
    <mergeCell ref="F367:F370"/>
    <mergeCell ref="B273:B275"/>
    <mergeCell ref="C273:C275"/>
    <mergeCell ref="D273:E275"/>
    <mergeCell ref="F273:F275"/>
    <mergeCell ref="D297:M297"/>
    <mergeCell ref="D298:I298"/>
    <mergeCell ref="D280:L280"/>
    <mergeCell ref="D281:L281"/>
    <mergeCell ref="D366:L366"/>
    <mergeCell ref="K289:L289"/>
    <mergeCell ref="I302:L302"/>
    <mergeCell ref="I304:L304"/>
    <mergeCell ref="D311:L311"/>
    <mergeCell ref="D312:L312"/>
    <mergeCell ref="D328:L328"/>
    <mergeCell ref="D329:L329"/>
    <mergeCell ref="D330:L330"/>
    <mergeCell ref="B141:B142"/>
    <mergeCell ref="C141:C142"/>
    <mergeCell ref="D141:E142"/>
    <mergeCell ref="I141:L141"/>
    <mergeCell ref="I142:L142"/>
    <mergeCell ref="D193:E201"/>
    <mergeCell ref="D137:E137"/>
    <mergeCell ref="D183:E183"/>
    <mergeCell ref="I200:L200"/>
    <mergeCell ref="I201:L201"/>
    <mergeCell ref="D192:L192"/>
    <mergeCell ref="G183:H183"/>
    <mergeCell ref="G193:H193"/>
    <mergeCell ref="G194:H194"/>
    <mergeCell ref="G195:H195"/>
    <mergeCell ref="G196:H196"/>
    <mergeCell ref="G137:H137"/>
    <mergeCell ref="G141:H141"/>
    <mergeCell ref="D139:L139"/>
    <mergeCell ref="D140:L140"/>
    <mergeCell ref="D150:L150"/>
    <mergeCell ref="D151:L151"/>
    <mergeCell ref="B193:B201"/>
    <mergeCell ref="C193:C201"/>
    <mergeCell ref="B85:B86"/>
    <mergeCell ref="C85:C86"/>
    <mergeCell ref="D85:E86"/>
    <mergeCell ref="F85:F86"/>
    <mergeCell ref="B92:B93"/>
    <mergeCell ref="C92:C93"/>
    <mergeCell ref="D92:E93"/>
    <mergeCell ref="D47:L47"/>
    <mergeCell ref="D48:L48"/>
    <mergeCell ref="D49:L49"/>
    <mergeCell ref="D50:L50"/>
    <mergeCell ref="D91:I91"/>
    <mergeCell ref="D81:L81"/>
    <mergeCell ref="D73:L73"/>
    <mergeCell ref="D74:L74"/>
    <mergeCell ref="D75:L75"/>
    <mergeCell ref="D84:L84"/>
    <mergeCell ref="B1:V1"/>
    <mergeCell ref="B2:V2"/>
    <mergeCell ref="B3:V3"/>
    <mergeCell ref="N6:V6"/>
    <mergeCell ref="O7:S7"/>
    <mergeCell ref="V7:V8"/>
    <mergeCell ref="D131:L131"/>
    <mergeCell ref="E5:H5"/>
    <mergeCell ref="D10:M10"/>
    <mergeCell ref="D11:M11"/>
    <mergeCell ref="E6:H8"/>
    <mergeCell ref="D13:I13"/>
    <mergeCell ref="D12:I12"/>
    <mergeCell ref="D14:E14"/>
    <mergeCell ref="I14:L14"/>
    <mergeCell ref="I18:L18"/>
    <mergeCell ref="B36:B37"/>
    <mergeCell ref="C36:C37"/>
    <mergeCell ref="D36:E37"/>
    <mergeCell ref="B101:B102"/>
    <mergeCell ref="C101:C102"/>
    <mergeCell ref="D101:E102"/>
    <mergeCell ref="B118:B120"/>
    <mergeCell ref="C118:C120"/>
    <mergeCell ref="U7:U8"/>
    <mergeCell ref="D9:M9"/>
    <mergeCell ref="D18:E18"/>
    <mergeCell ref="I183:L183"/>
    <mergeCell ref="I193:L193"/>
    <mergeCell ref="I194:L194"/>
    <mergeCell ref="I195:L195"/>
    <mergeCell ref="D184:L184"/>
    <mergeCell ref="D23:E23"/>
    <mergeCell ref="D185:L185"/>
    <mergeCell ref="I32:L32"/>
    <mergeCell ref="I36:L36"/>
    <mergeCell ref="I37:L37"/>
    <mergeCell ref="D127:L127"/>
    <mergeCell ref="D128:L128"/>
    <mergeCell ref="D76:L76"/>
    <mergeCell ref="D164:E166"/>
    <mergeCell ref="F164:F166"/>
    <mergeCell ref="D173:M173"/>
    <mergeCell ref="D167:L167"/>
    <mergeCell ref="D168:L168"/>
    <mergeCell ref="D169:L169"/>
    <mergeCell ref="D170:L170"/>
    <mergeCell ref="D171:L171"/>
    <mergeCell ref="F413:F416"/>
    <mergeCell ref="D314:M314"/>
    <mergeCell ref="D316:M316"/>
    <mergeCell ref="B6:B8"/>
    <mergeCell ref="C6:C8"/>
    <mergeCell ref="D6:D8"/>
    <mergeCell ref="M6:M8"/>
    <mergeCell ref="N7:N8"/>
    <mergeCell ref="T7:T8"/>
    <mergeCell ref="D202:L202"/>
    <mergeCell ref="D203:L203"/>
    <mergeCell ref="B232:B233"/>
    <mergeCell ref="C232:C233"/>
    <mergeCell ref="D231:L231"/>
    <mergeCell ref="D234:L234"/>
    <mergeCell ref="D227:L227"/>
    <mergeCell ref="G233:H233"/>
    <mergeCell ref="B164:B166"/>
    <mergeCell ref="C164:C166"/>
    <mergeCell ref="G164:H164"/>
    <mergeCell ref="G165:H165"/>
    <mergeCell ref="G166:H166"/>
    <mergeCell ref="I166:L166"/>
    <mergeCell ref="D118:E120"/>
    <mergeCell ref="J174:J182"/>
    <mergeCell ref="D174:I174"/>
    <mergeCell ref="B487:D487"/>
    <mergeCell ref="C495:D496"/>
    <mergeCell ref="D409:M409"/>
    <mergeCell ref="D457:M457"/>
    <mergeCell ref="D458:M458"/>
    <mergeCell ref="D440:I440"/>
    <mergeCell ref="D393:I393"/>
    <mergeCell ref="D377:E377"/>
    <mergeCell ref="B441:B443"/>
    <mergeCell ref="B460:B465"/>
    <mergeCell ref="C460:C465"/>
    <mergeCell ref="D460:E465"/>
    <mergeCell ref="F460:F465"/>
    <mergeCell ref="M460:M465"/>
    <mergeCell ref="B429:B430"/>
    <mergeCell ref="C429:C430"/>
    <mergeCell ref="B400:B402"/>
    <mergeCell ref="C400:C402"/>
    <mergeCell ref="D400:E402"/>
    <mergeCell ref="C477:C478"/>
    <mergeCell ref="B413:B416"/>
    <mergeCell ref="C413:C416"/>
    <mergeCell ref="D217:L217"/>
    <mergeCell ref="D218:L218"/>
    <mergeCell ref="D219:L219"/>
    <mergeCell ref="G201:H201"/>
    <mergeCell ref="D211:L211"/>
    <mergeCell ref="D212:L212"/>
    <mergeCell ref="D213:L213"/>
    <mergeCell ref="D214:L214"/>
    <mergeCell ref="F193:F201"/>
    <mergeCell ref="G197:H197"/>
    <mergeCell ref="I197:L197"/>
    <mergeCell ref="I198:L198"/>
    <mergeCell ref="I199:L199"/>
    <mergeCell ref="G199:H199"/>
    <mergeCell ref="K12:L12"/>
    <mergeCell ref="K13:L13"/>
    <mergeCell ref="G14:H14"/>
    <mergeCell ref="D95:L95"/>
    <mergeCell ref="G120:H120"/>
    <mergeCell ref="D121:L121"/>
    <mergeCell ref="D122:L122"/>
    <mergeCell ref="F92:F93"/>
    <mergeCell ref="I58:L58"/>
    <mergeCell ref="I64:L64"/>
    <mergeCell ref="I85:L85"/>
    <mergeCell ref="K57:L57"/>
    <mergeCell ref="K63:L63"/>
    <mergeCell ref="D58:E58"/>
    <mergeCell ref="I120:L120"/>
    <mergeCell ref="D112:L112"/>
    <mergeCell ref="D108:L108"/>
    <mergeCell ref="F101:F102"/>
    <mergeCell ref="D56:M56"/>
    <mergeCell ref="D63:I63"/>
    <mergeCell ref="D64:E64"/>
    <mergeCell ref="D98:M98"/>
    <mergeCell ref="K100:L100"/>
    <mergeCell ref="I119:L119"/>
    <mergeCell ref="B477:B478"/>
    <mergeCell ref="D475:M475"/>
    <mergeCell ref="D287:M287"/>
    <mergeCell ref="D438:M438"/>
    <mergeCell ref="D410:M410"/>
    <mergeCell ref="D437:M437"/>
    <mergeCell ref="D204:L204"/>
    <mergeCell ref="D205:L205"/>
    <mergeCell ref="G200:H200"/>
    <mergeCell ref="D208:L208"/>
    <mergeCell ref="D209:L209"/>
    <mergeCell ref="D220:L220"/>
    <mergeCell ref="I394:L394"/>
    <mergeCell ref="I249:L249"/>
    <mergeCell ref="I262:L262"/>
    <mergeCell ref="I250:L250"/>
    <mergeCell ref="I232:L232"/>
    <mergeCell ref="I233:L233"/>
    <mergeCell ref="D390:L390"/>
    <mergeCell ref="D206:L206"/>
    <mergeCell ref="D207:L207"/>
    <mergeCell ref="D289:I289"/>
    <mergeCell ref="D355:M355"/>
    <mergeCell ref="D383:E383"/>
    <mergeCell ref="D94:L94"/>
    <mergeCell ref="D190:L190"/>
    <mergeCell ref="D191:L191"/>
    <mergeCell ref="G198:H198"/>
    <mergeCell ref="D302:E302"/>
    <mergeCell ref="D375:M375"/>
    <mergeCell ref="I196:L196"/>
    <mergeCell ref="I164:L164"/>
    <mergeCell ref="I165:L165"/>
    <mergeCell ref="F141:F142"/>
    <mergeCell ref="M174:M182"/>
    <mergeCell ref="D144:L144"/>
    <mergeCell ref="D145:L145"/>
    <mergeCell ref="D146:L146"/>
    <mergeCell ref="D147:L147"/>
    <mergeCell ref="D148:L148"/>
    <mergeCell ref="D149:L149"/>
    <mergeCell ref="G142:H142"/>
    <mergeCell ref="D180:I180"/>
    <mergeCell ref="D181:I181"/>
    <mergeCell ref="D182:I182"/>
    <mergeCell ref="D272:I272"/>
    <mergeCell ref="D210:L210"/>
    <mergeCell ref="D186:L186"/>
    <mergeCell ref="V174:V182"/>
    <mergeCell ref="D123:L123"/>
    <mergeCell ref="D100:I100"/>
    <mergeCell ref="D130:L130"/>
    <mergeCell ref="G119:H119"/>
    <mergeCell ref="D132:L132"/>
    <mergeCell ref="D133:L133"/>
    <mergeCell ref="D134:L134"/>
    <mergeCell ref="D129:L129"/>
    <mergeCell ref="R174:R182"/>
    <mergeCell ref="S174:S182"/>
    <mergeCell ref="D159:L159"/>
    <mergeCell ref="D160:L160"/>
    <mergeCell ref="D161:L161"/>
    <mergeCell ref="D162:L162"/>
    <mergeCell ref="D152:L152"/>
    <mergeCell ref="U174:U182"/>
    <mergeCell ref="N174:N182"/>
    <mergeCell ref="D126:L126"/>
    <mergeCell ref="G101:H101"/>
    <mergeCell ref="G102:H102"/>
    <mergeCell ref="G118:H118"/>
    <mergeCell ref="T174:T182"/>
    <mergeCell ref="D179:I179"/>
    <mergeCell ref="C385:C386"/>
    <mergeCell ref="D385:E386"/>
    <mergeCell ref="G386:H386"/>
    <mergeCell ref="I386:L386"/>
    <mergeCell ref="O174:O182"/>
    <mergeCell ref="P174:P182"/>
    <mergeCell ref="Q174:Q182"/>
    <mergeCell ref="D153:L153"/>
    <mergeCell ref="D138:L138"/>
    <mergeCell ref="D172:L172"/>
    <mergeCell ref="D177:I177"/>
    <mergeCell ref="D178:I178"/>
    <mergeCell ref="D163:L163"/>
    <mergeCell ref="D155:L155"/>
    <mergeCell ref="D156:L156"/>
    <mergeCell ref="D157:L157"/>
    <mergeCell ref="D175:I175"/>
    <mergeCell ref="D176:I176"/>
    <mergeCell ref="D303:L303"/>
    <mergeCell ref="D188:L188"/>
    <mergeCell ref="D189:L189"/>
    <mergeCell ref="D187:L187"/>
    <mergeCell ref="D215:L215"/>
    <mergeCell ref="D216:L216"/>
  </mergeCells>
  <pageMargins left="0.70866141732283472" right="0.70866141732283472" top="0.74803149606299213" bottom="0.74803149606299213" header="0.31496062992125984" footer="0.31496062992125984"/>
  <pageSetup scale="51" orientation="landscape" r:id="rId1"/>
  <headerFooter>
    <oddHeader>&amp;L&amp;G&amp;R&amp;G</oddHeader>
    <oddFooter>&amp;C&amp;"Calibri,Negrita"&amp;K00435ACOMITÉ INSTITUCIONAL DE GESTIÓN  y DESEMPEÑO
APROBADO MEDIANTE ACTA N° 02 DEL 28 DE ENERO  DEL 2018</oddFooter>
  </headerFooter>
  <ignoredErrors>
    <ignoredError sqref="N14:S14" unlockedFormula="1"/>
  </ignoredError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9"/>
  <sheetViews>
    <sheetView topLeftCell="A7" zoomScaleNormal="100" workbookViewId="0">
      <selection activeCell="E9" sqref="E9"/>
    </sheetView>
  </sheetViews>
  <sheetFormatPr baseColWidth="10" defaultRowHeight="15" x14ac:dyDescent="0.25"/>
  <cols>
    <col min="1" max="1" width="4.7109375" style="628" customWidth="1"/>
    <col min="2" max="2" width="20" style="628" customWidth="1"/>
    <col min="3" max="3" width="14.5703125" style="628" customWidth="1"/>
    <col min="4" max="4" width="16.28515625" style="628" customWidth="1"/>
    <col min="5" max="5" width="20" style="628" customWidth="1"/>
    <col min="6" max="6" width="30.85546875" style="628" customWidth="1"/>
    <col min="7" max="7" width="17" style="628" customWidth="1"/>
    <col min="8" max="8" width="20.7109375" style="628" customWidth="1"/>
    <col min="9" max="16384" width="11.42578125" style="628"/>
  </cols>
  <sheetData>
    <row r="1" spans="2:8" ht="15.75" thickBot="1" x14ac:dyDescent="0.3"/>
    <row r="2" spans="2:8" ht="66.75" customHeight="1" thickTop="1" x14ac:dyDescent="0.25">
      <c r="B2" s="629" t="s">
        <v>934</v>
      </c>
      <c r="C2" s="629" t="s">
        <v>1070</v>
      </c>
      <c r="D2" s="640" t="s">
        <v>1137</v>
      </c>
      <c r="E2" s="630" t="s">
        <v>1180</v>
      </c>
      <c r="F2" s="630" t="s">
        <v>1136</v>
      </c>
      <c r="G2" s="639" t="s">
        <v>1181</v>
      </c>
      <c r="H2" s="642" t="s">
        <v>968</v>
      </c>
    </row>
    <row r="3" spans="2:8" ht="90" customHeight="1" x14ac:dyDescent="0.25">
      <c r="B3" s="1072" t="s">
        <v>1720</v>
      </c>
      <c r="C3" s="1073" t="s">
        <v>1917</v>
      </c>
      <c r="D3" s="1076" t="s">
        <v>1722</v>
      </c>
      <c r="E3" s="1079" t="s">
        <v>1721</v>
      </c>
      <c r="F3" s="1073" t="s">
        <v>1725</v>
      </c>
      <c r="G3" s="631" t="s">
        <v>1726</v>
      </c>
      <c r="H3" s="641" t="s">
        <v>1732</v>
      </c>
    </row>
    <row r="4" spans="2:8" ht="96.75" customHeight="1" x14ac:dyDescent="0.25">
      <c r="B4" s="1072"/>
      <c r="C4" s="1074"/>
      <c r="D4" s="1078"/>
      <c r="E4" s="1079"/>
      <c r="F4" s="1074"/>
      <c r="G4" s="631" t="s">
        <v>1727</v>
      </c>
      <c r="H4" s="641" t="s">
        <v>1733</v>
      </c>
    </row>
    <row r="5" spans="2:8" ht="96.75" customHeight="1" x14ac:dyDescent="0.25">
      <c r="B5" s="1072"/>
      <c r="C5" s="1074"/>
      <c r="D5" s="1078"/>
      <c r="E5" s="1079"/>
      <c r="F5" s="1074"/>
      <c r="G5" s="631" t="s">
        <v>1728</v>
      </c>
      <c r="H5" s="641" t="s">
        <v>1734</v>
      </c>
    </row>
    <row r="6" spans="2:8" ht="78.75" customHeight="1" x14ac:dyDescent="0.25">
      <c r="B6" s="1072"/>
      <c r="C6" s="1074"/>
      <c r="D6" s="1078"/>
      <c r="E6" s="1079"/>
      <c r="F6" s="1074"/>
      <c r="G6" s="631" t="s">
        <v>1729</v>
      </c>
      <c r="H6" s="641" t="s">
        <v>1735</v>
      </c>
    </row>
    <row r="7" spans="2:8" ht="90" customHeight="1" x14ac:dyDescent="0.25">
      <c r="B7" s="1072"/>
      <c r="C7" s="1074"/>
      <c r="D7" s="1078"/>
      <c r="E7" s="1074" t="s">
        <v>1723</v>
      </c>
      <c r="F7" s="1079" t="s">
        <v>1724</v>
      </c>
      <c r="G7" s="1076" t="s">
        <v>1730</v>
      </c>
      <c r="H7" s="641" t="s">
        <v>1736</v>
      </c>
    </row>
    <row r="8" spans="2:8" ht="125.25" customHeight="1" x14ac:dyDescent="0.25">
      <c r="B8" s="1072"/>
      <c r="C8" s="1074"/>
      <c r="D8" s="1077"/>
      <c r="E8" s="1075"/>
      <c r="F8" s="1079"/>
      <c r="G8" s="1077"/>
      <c r="H8" s="641" t="s">
        <v>1737</v>
      </c>
    </row>
    <row r="9" spans="2:8" ht="134.25" customHeight="1" x14ac:dyDescent="0.25">
      <c r="B9" s="1072"/>
      <c r="C9" s="1075"/>
      <c r="D9" s="632" t="s">
        <v>1635</v>
      </c>
      <c r="E9" s="719" t="s">
        <v>1365</v>
      </c>
      <c r="F9" s="719" t="s">
        <v>1380</v>
      </c>
      <c r="G9" s="631" t="s">
        <v>1731</v>
      </c>
      <c r="H9" s="641" t="s">
        <v>1738</v>
      </c>
    </row>
  </sheetData>
  <mergeCells count="8">
    <mergeCell ref="B3:B9"/>
    <mergeCell ref="C3:C9"/>
    <mergeCell ref="G7:G8"/>
    <mergeCell ref="D3:D8"/>
    <mergeCell ref="E3:E6"/>
    <mergeCell ref="E7:E8"/>
    <mergeCell ref="F7:F8"/>
    <mergeCell ref="F3:F6"/>
  </mergeCells>
  <pageMargins left="0.7" right="0.7" top="0.75" bottom="0.75" header="0.3" footer="0.3"/>
  <pageSetup scale="7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7"/>
  <sheetViews>
    <sheetView topLeftCell="A4" workbookViewId="0">
      <selection activeCell="E6" sqref="E6:E7"/>
    </sheetView>
  </sheetViews>
  <sheetFormatPr baseColWidth="10" defaultRowHeight="15" x14ac:dyDescent="0.25"/>
  <cols>
    <col min="1" max="1" width="0.85546875" style="628" customWidth="1"/>
    <col min="2" max="2" width="20" style="628" customWidth="1"/>
    <col min="3" max="3" width="14.5703125" style="628" customWidth="1"/>
    <col min="4" max="4" width="16.28515625" style="628" customWidth="1"/>
    <col min="5" max="5" width="20" style="628" customWidth="1"/>
    <col min="6" max="6" width="30.85546875" style="628" customWidth="1"/>
    <col min="7" max="7" width="17" style="628" customWidth="1"/>
    <col min="8" max="8" width="20.7109375" style="628" customWidth="1"/>
    <col min="9" max="16384" width="11.42578125" style="628"/>
  </cols>
  <sheetData>
    <row r="1" spans="2:8" ht="15.75" thickBot="1" x14ac:dyDescent="0.3"/>
    <row r="2" spans="2:8" ht="41.25" customHeight="1" thickTop="1" x14ac:dyDescent="0.25">
      <c r="B2" s="629" t="s">
        <v>934</v>
      </c>
      <c r="C2" s="629" t="s">
        <v>1070</v>
      </c>
      <c r="D2" s="640" t="s">
        <v>1137</v>
      </c>
      <c r="E2" s="630" t="s">
        <v>1180</v>
      </c>
      <c r="F2" s="630" t="s">
        <v>1136</v>
      </c>
      <c r="G2" s="639" t="s">
        <v>1181</v>
      </c>
      <c r="H2" s="642" t="s">
        <v>968</v>
      </c>
    </row>
    <row r="3" spans="2:8" ht="59.25" customHeight="1" x14ac:dyDescent="0.25">
      <c r="B3" s="1080" t="s">
        <v>1459</v>
      </c>
      <c r="C3" s="1082" t="s">
        <v>1916</v>
      </c>
      <c r="D3" s="1076" t="s">
        <v>1046</v>
      </c>
      <c r="E3" s="1076" t="s">
        <v>1366</v>
      </c>
      <c r="F3" s="1076" t="s">
        <v>1638</v>
      </c>
      <c r="G3" s="719" t="s">
        <v>1048</v>
      </c>
      <c r="H3" s="719" t="s">
        <v>1648</v>
      </c>
    </row>
    <row r="4" spans="2:8" ht="82.5" customHeight="1" x14ac:dyDescent="0.25">
      <c r="B4" s="1081"/>
      <c r="C4" s="1083"/>
      <c r="D4" s="1078"/>
      <c r="E4" s="1078"/>
      <c r="F4" s="1078"/>
      <c r="G4" s="1076" t="s">
        <v>1049</v>
      </c>
      <c r="H4" s="635" t="s">
        <v>1649</v>
      </c>
    </row>
    <row r="5" spans="2:8" ht="98.25" customHeight="1" x14ac:dyDescent="0.25">
      <c r="B5" s="1081"/>
      <c r="C5" s="1083"/>
      <c r="D5" s="1077"/>
      <c r="E5" s="1077"/>
      <c r="F5" s="1077"/>
      <c r="G5" s="1077"/>
      <c r="H5" s="727" t="s">
        <v>1658</v>
      </c>
    </row>
    <row r="6" spans="2:8" ht="161.25" customHeight="1" x14ac:dyDescent="0.25">
      <c r="B6" s="1081"/>
      <c r="C6" s="1083"/>
      <c r="D6" s="1076" t="s">
        <v>1047</v>
      </c>
      <c r="E6" s="1076" t="s">
        <v>1367</v>
      </c>
      <c r="F6" s="1076" t="s">
        <v>1637</v>
      </c>
      <c r="G6" s="1076" t="s">
        <v>1050</v>
      </c>
      <c r="H6" s="719" t="s">
        <v>1650</v>
      </c>
    </row>
    <row r="7" spans="2:8" ht="90" x14ac:dyDescent="0.25">
      <c r="B7" s="1081"/>
      <c r="C7" s="1083"/>
      <c r="D7" s="1077"/>
      <c r="E7" s="1077"/>
      <c r="F7" s="1077"/>
      <c r="G7" s="1077"/>
      <c r="H7" s="727" t="s">
        <v>1932</v>
      </c>
    </row>
  </sheetData>
  <mergeCells count="10">
    <mergeCell ref="G4:G5"/>
    <mergeCell ref="D3:D5"/>
    <mergeCell ref="E3:E5"/>
    <mergeCell ref="F3:F5"/>
    <mergeCell ref="B3:B7"/>
    <mergeCell ref="C3:C7"/>
    <mergeCell ref="D6:D7"/>
    <mergeCell ref="E6:E7"/>
    <mergeCell ref="F6:F7"/>
    <mergeCell ref="G6:G7"/>
  </mergeCells>
  <printOptions horizontalCentered="1" verticalCentered="1"/>
  <pageMargins left="0.70866141732283472" right="0.70866141732283472" top="0.74803149606299213" bottom="0.74803149606299213" header="0.31496062992125984" footer="0.31496062992125984"/>
  <pageSetup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4</vt:i4>
      </vt:variant>
    </vt:vector>
  </HeadingPairs>
  <TitlesOfParts>
    <vt:vector size="21" baseType="lpstr">
      <vt:lpstr>SEGUI IND</vt:lpstr>
      <vt:lpstr>SEGUI IND SECTOR</vt:lpstr>
      <vt:lpstr>SEGUI IND OBJETIVO</vt:lpstr>
      <vt:lpstr>PLAN INDICATIVO ORIGINAL </vt:lpstr>
      <vt:lpstr>PLAN INDICATIVO PUBLICAR</vt:lpstr>
      <vt:lpstr>BATERIA DE INDICADORES</vt:lpstr>
      <vt:lpstr>Formato General</vt:lpstr>
      <vt:lpstr>D1. Talento Humano</vt:lpstr>
      <vt:lpstr>D2. Direccionamiento Estrategi</vt:lpstr>
      <vt:lpstr>D3. Gestión x Valores </vt:lpstr>
      <vt:lpstr>D4. Evaluación de Resultados</vt:lpstr>
      <vt:lpstr>D5. Gestión del Conocimiento</vt:lpstr>
      <vt:lpstr>D6. Control Interno</vt:lpstr>
      <vt:lpstr>D7. Tratamiento</vt:lpstr>
      <vt:lpstr>D8. Seguridad</vt:lpstr>
      <vt:lpstr>D9. Derechos humanos</vt:lpstr>
      <vt:lpstr>D10. Información y comunicación</vt:lpstr>
      <vt:lpstr>'Formato General'!Área_de_impresión</vt:lpstr>
      <vt:lpstr>'D3. Gestión x Valores '!Títulos_a_imprimir</vt:lpstr>
      <vt:lpstr>'D7. Tratamiento'!Títulos_a_imprimir</vt:lpstr>
      <vt:lpstr>'Formato General'!Títulos_a_imprimir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 Brigeth Melguizo Baez</dc:creator>
  <cp:lastModifiedBy>LEONEL RIOS SOTO</cp:lastModifiedBy>
  <cp:lastPrinted>2019-07-18T17:27:20Z</cp:lastPrinted>
  <dcterms:created xsi:type="dcterms:W3CDTF">2016-07-12T00:03:28Z</dcterms:created>
  <dcterms:modified xsi:type="dcterms:W3CDTF">2020-02-18T21:41:11Z</dcterms:modified>
</cp:coreProperties>
</file>