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SANCHEZT\Documents\DORIS1_2023\DORIS OFAJU\FURAG\FURAG 2024\SOPORTES\"/>
    </mc:Choice>
  </mc:AlternateContent>
  <bookViews>
    <workbookView xWindow="0" yWindow="0" windowWidth="28770" windowHeight="12180"/>
  </bookViews>
  <sheets>
    <sheet name="ACTAS 2024" sheetId="3" r:id="rId1"/>
  </sheets>
  <calcPr calcId="162913"/>
  <extLst>
    <ext uri="GoogleSheetsCustomDataVersion2">
      <go:sheetsCustomData xmlns:go="http://customooxmlschemas.google.com/" r:id="rId8" roundtripDataChecksum="7OfPcrubv7xlDALc4DcWe0Jq9/9EbH2LBkQS/yplXgk="/>
    </ext>
  </extLst>
</workbook>
</file>

<file path=xl/calcChain.xml><?xml version="1.0" encoding="utf-8"?>
<calcChain xmlns="http://schemas.openxmlformats.org/spreadsheetml/2006/main">
  <c r="F65" i="3" l="1"/>
  <c r="E65" i="3"/>
  <c r="B65" i="3"/>
  <c r="O63" i="3"/>
  <c r="N63" i="3"/>
  <c r="K63" i="3"/>
  <c r="J63" i="3"/>
  <c r="I63" i="3"/>
  <c r="H63" i="3"/>
  <c r="G63" i="3"/>
  <c r="F63" i="3"/>
  <c r="E63" i="3"/>
  <c r="D63" i="3"/>
  <c r="O60" i="3"/>
  <c r="N60" i="3"/>
  <c r="K60" i="3"/>
  <c r="J60" i="3"/>
  <c r="I60" i="3"/>
  <c r="H60" i="3"/>
  <c r="G60" i="3"/>
  <c r="F60" i="3"/>
  <c r="E60" i="3"/>
  <c r="D60" i="3"/>
  <c r="O55" i="3"/>
  <c r="N55" i="3"/>
  <c r="K55" i="3"/>
  <c r="J55" i="3"/>
  <c r="I55" i="3"/>
  <c r="H55" i="3"/>
  <c r="G55" i="3"/>
  <c r="F55" i="3"/>
  <c r="E55" i="3"/>
  <c r="D55" i="3"/>
  <c r="O49" i="3"/>
  <c r="N49" i="3"/>
  <c r="K49" i="3"/>
  <c r="J49" i="3"/>
  <c r="I49" i="3"/>
  <c r="H49" i="3"/>
  <c r="G49" i="3"/>
  <c r="F49" i="3"/>
  <c r="E49" i="3"/>
  <c r="D49" i="3"/>
  <c r="O44" i="3"/>
  <c r="N44" i="3"/>
  <c r="K44" i="3"/>
  <c r="J44" i="3"/>
  <c r="I44" i="3"/>
  <c r="H44" i="3"/>
  <c r="G44" i="3"/>
  <c r="F44" i="3"/>
  <c r="E44" i="3"/>
  <c r="D44" i="3"/>
  <c r="O39" i="3"/>
  <c r="N39" i="3"/>
  <c r="K39" i="3"/>
  <c r="J39" i="3"/>
  <c r="I39" i="3"/>
  <c r="H39" i="3"/>
  <c r="G39" i="3"/>
  <c r="F39" i="3"/>
  <c r="E39" i="3"/>
  <c r="D39" i="3"/>
  <c r="O33" i="3"/>
  <c r="N33" i="3"/>
  <c r="K33" i="3"/>
  <c r="J33" i="3"/>
  <c r="I33" i="3"/>
  <c r="H33" i="3"/>
  <c r="G33" i="3"/>
  <c r="F33" i="3"/>
  <c r="E33" i="3"/>
  <c r="D33" i="3"/>
  <c r="O28" i="3"/>
  <c r="N28" i="3"/>
  <c r="K28" i="3"/>
  <c r="J28" i="3"/>
  <c r="I28" i="3"/>
  <c r="H28" i="3"/>
  <c r="G28" i="3"/>
  <c r="F28" i="3"/>
  <c r="E28" i="3"/>
  <c r="D28" i="3"/>
  <c r="O22" i="3"/>
  <c r="N22" i="3"/>
  <c r="K22" i="3"/>
  <c r="I22" i="3"/>
  <c r="H22" i="3"/>
  <c r="G22" i="3"/>
  <c r="F22" i="3"/>
  <c r="E22" i="3"/>
  <c r="D22" i="3"/>
  <c r="O15" i="3"/>
  <c r="N15" i="3"/>
  <c r="K15" i="3"/>
  <c r="J15" i="3"/>
  <c r="I15" i="3"/>
  <c r="H15" i="3"/>
  <c r="G15" i="3"/>
  <c r="F15" i="3"/>
  <c r="E15" i="3"/>
  <c r="D15" i="3"/>
  <c r="O11" i="3"/>
  <c r="N11" i="3"/>
  <c r="K11" i="3"/>
  <c r="J11" i="3"/>
  <c r="I11" i="3"/>
  <c r="H11" i="3"/>
  <c r="G11" i="3"/>
  <c r="F11" i="3"/>
  <c r="E11" i="3"/>
  <c r="D11" i="3"/>
  <c r="D65" i="3" s="1"/>
  <c r="O6" i="3"/>
  <c r="O65" i="3" s="1"/>
  <c r="N6" i="3"/>
  <c r="N65" i="3" s="1"/>
  <c r="K6" i="3"/>
  <c r="K65" i="3" s="1"/>
  <c r="J6" i="3"/>
  <c r="I6" i="3"/>
  <c r="I65" i="3" s="1"/>
  <c r="H6" i="3"/>
  <c r="H65" i="3" s="1"/>
  <c r="G6" i="3"/>
  <c r="G65" i="3" s="1"/>
  <c r="F6" i="3"/>
  <c r="E6" i="3"/>
  <c r="D6" i="3"/>
  <c r="J17" i="3" l="1"/>
  <c r="J22" i="3" s="1"/>
  <c r="J65" i="3" s="1"/>
</calcChain>
</file>

<file path=xl/sharedStrings.xml><?xml version="1.0" encoding="utf-8"?>
<sst xmlns="http://schemas.openxmlformats.org/spreadsheetml/2006/main" count="111" uniqueCount="92">
  <si>
    <t>PRETENSIONES</t>
  </si>
  <si>
    <t>DECISION COMITÉ</t>
  </si>
  <si>
    <t>MES</t>
  </si>
  <si>
    <t>FECHA</t>
  </si>
  <si>
    <t xml:space="preserve">JUDICIALES </t>
  </si>
  <si>
    <t>PESOS</t>
  </si>
  <si>
    <t>PREJUDICIALES</t>
  </si>
  <si>
    <t xml:space="preserve">PESOS </t>
  </si>
  <si>
    <t>CONTROVERSIAS CONTRACTUALES</t>
  </si>
  <si>
    <t>ORDENES DE PAGO</t>
  </si>
  <si>
    <t>TOTAL INTERESES PAGADOS</t>
  </si>
  <si>
    <t>REPETIR</t>
  </si>
  <si>
    <t>NO REPETIR</t>
  </si>
  <si>
    <t>OBSERVACIONES</t>
  </si>
  <si>
    <t>ENERO</t>
  </si>
  <si>
    <t>ACTA 01</t>
  </si>
  <si>
    <t>ACTA 02</t>
  </si>
  <si>
    <t>ACTA 03</t>
  </si>
  <si>
    <t>ACTA 04</t>
  </si>
  <si>
    <t>TOTAL</t>
  </si>
  <si>
    <t>FEBRERO</t>
  </si>
  <si>
    <t>ACTA 05</t>
  </si>
  <si>
    <t>ACTA 06</t>
  </si>
  <si>
    <t>ACTA 07</t>
  </si>
  <si>
    <t>ACTA 08</t>
  </si>
  <si>
    <t>MARZO</t>
  </si>
  <si>
    <t>ACTA 09</t>
  </si>
  <si>
    <t>ACTA 10</t>
  </si>
  <si>
    <t>ACTA 11</t>
  </si>
  <si>
    <t>ACTA 12</t>
  </si>
  <si>
    <t>ABRIL</t>
  </si>
  <si>
    <t>ACTA 13</t>
  </si>
  <si>
    <t>ACTA 14</t>
  </si>
  <si>
    <t>MAYO</t>
  </si>
  <si>
    <t>ACTA 15</t>
  </si>
  <si>
    <t>ACTA 16</t>
  </si>
  <si>
    <t>ACTA 17</t>
  </si>
  <si>
    <t>ACTA 18</t>
  </si>
  <si>
    <t>ACTA 19</t>
  </si>
  <si>
    <t>JUNIO</t>
  </si>
  <si>
    <t>ACTA 20</t>
  </si>
  <si>
    <t>ACTA 21</t>
  </si>
  <si>
    <t>ACTA 22</t>
  </si>
  <si>
    <t>ACTA 23</t>
  </si>
  <si>
    <t>JULIO</t>
  </si>
  <si>
    <t>ACTA 24</t>
  </si>
  <si>
    <t>ACTA 25</t>
  </si>
  <si>
    <t>ACTA 26</t>
  </si>
  <si>
    <t>ACTA 27</t>
  </si>
  <si>
    <t>AGOSTO</t>
  </si>
  <si>
    <t>ACTA 28</t>
  </si>
  <si>
    <t>ACTA 29</t>
  </si>
  <si>
    <t>ACTA 30</t>
  </si>
  <si>
    <t>ACTA 31</t>
  </si>
  <si>
    <t>ACTA 32</t>
  </si>
  <si>
    <t>SEPTIEMBRE</t>
  </si>
  <si>
    <t>ACTA 33</t>
  </si>
  <si>
    <t>ACTA 34</t>
  </si>
  <si>
    <t>ACTA 35</t>
  </si>
  <si>
    <t>ACTA 36</t>
  </si>
  <si>
    <t>OCTUBRE</t>
  </si>
  <si>
    <t>ACTA 37</t>
  </si>
  <si>
    <t>ACTA 38</t>
  </si>
  <si>
    <t>ACTA 39</t>
  </si>
  <si>
    <t>ACTA 40</t>
  </si>
  <si>
    <t>NOVIEMBRE</t>
  </si>
  <si>
    <t>ACTA 41</t>
  </si>
  <si>
    <t>ACTA 42</t>
  </si>
  <si>
    <t>ACTA 43</t>
  </si>
  <si>
    <t>ACTA 44</t>
  </si>
  <si>
    <t>ACTA 45</t>
  </si>
  <si>
    <t>DICIEMBRE</t>
  </si>
  <si>
    <t>ACTA 46</t>
  </si>
  <si>
    <t>ACTA 47</t>
  </si>
  <si>
    <t>ACTA 48</t>
  </si>
  <si>
    <t>ACTA 49</t>
  </si>
  <si>
    <t>No. ACTA</t>
  </si>
  <si>
    <t>TOTAL CAPITAL PAGADO</t>
  </si>
  <si>
    <t>SE APLAZA EL PUNTO 4,8 DE ESCOBAR ALMEIDA WILLIAM ESTEBAN DEL EPC PASTO</t>
  </si>
  <si>
    <t>3</t>
  </si>
  <si>
    <t>SE APLAZA EL PUNTO 4,7 DE FLOR MARINA FONSECA Y OTROS DE COCUC</t>
  </si>
  <si>
    <t>4</t>
  </si>
  <si>
    <t>5.1 - O.P. - DE MARITZA ELENA CORDOBA BERMUDEZ Y OTROS SE APLAZA PARA EL PROXIMO COMITÉ</t>
  </si>
  <si>
    <t>ACTA EXTRAORDINARIA - SE VUELVE A PASAR LA O.P DE MARITZA ELENA CORDOBA BERMUDEZ Y OTROS QUE PASO POR ACTA 10 DE 19/03/2024 POR FALTA DE INFORMACION CONTRA QUIEN SE REPITE</t>
  </si>
  <si>
    <t>0904/2024</t>
  </si>
  <si>
    <t>ACTA EXTRAORDINARIA - CONTROVERSIA CONTRACTUAL - CUMPLIMIENTO A LO ORDENADO MEDIANTE ACTA 42 DEL 01/11/2023 - SEGUROS QBE</t>
  </si>
  <si>
    <t>4.10 - PASO POR EL ACTA No.13 DEL 16/04/2023 EN EL PUNTO 4.3 (NO SE TOMO DECISION ALGUNA) - 4.6 PROCESO EJECUTIVO -  SE EXTIENDE AVAL PARA PROPUESTA DE PAGO POR VALOR DE $1.952.132.365 A LA PARTE DEMANDANTE</t>
  </si>
  <si>
    <t>5.1 - O.P. - SE APLAZA HASTA TANTO SE AVERIGUE TODA LA INFORMACION DEL PORQUE SE CONCILIO ESE TEMA</t>
  </si>
  <si>
    <t>6</t>
  </si>
  <si>
    <t xml:space="preserve">ACTA EXTRAORDINARIA </t>
  </si>
  <si>
    <t>5</t>
  </si>
  <si>
    <t>TOTAL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</si>
</sst>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/m/yyyy"/>
    <numFmt numFmtId="165" formatCode="&quot;$&quot;\ #,##0.00;[Red]&quot;$&quot;\ #,##0.00"/>
    <numFmt numFmtId="166" formatCode="&quot;$&quot;\ #,##0.00"/>
    <numFmt numFmtId="167" formatCode="dd/mm/yyyy"/>
    <numFmt numFmtId="168" formatCode="0.0"/>
  </numFmts>
  <fonts count="18">
    <font>
      <sz val="11"/>
      <color theme="1"/>
      <name val="Calibri"/>
      <scheme val="minor"/>
    </font>
    <font>
      <b/>
      <sz val="14"/>
      <color theme="1"/>
      <name val="Arial"/>
    </font>
    <font>
      <b/>
      <sz val="16"/>
      <color theme="1"/>
      <name val="Arial"/>
    </font>
    <font>
      <sz val="11"/>
      <name val="Calibri"/>
    </font>
    <font>
      <sz val="11"/>
      <color theme="1"/>
      <name val="Calibri"/>
    </font>
    <font>
      <b/>
      <sz val="12"/>
      <color theme="1"/>
      <name val="Arial"/>
    </font>
    <font>
      <b/>
      <sz val="18"/>
      <color theme="1"/>
      <name val="Arial"/>
    </font>
    <font>
      <sz val="11"/>
      <color theme="1"/>
      <name val="Arial"/>
    </font>
    <font>
      <sz val="12"/>
      <color theme="1"/>
      <name val="Arial"/>
    </font>
    <font>
      <sz val="11"/>
      <color theme="1"/>
      <name val="Calibri"/>
      <scheme val="minor"/>
    </font>
    <font>
      <sz val="11"/>
      <color rgb="FF000000"/>
      <name val="Arial"/>
    </font>
    <font>
      <b/>
      <sz val="12"/>
      <color theme="1"/>
      <name val="Calibri"/>
    </font>
    <font>
      <b/>
      <sz val="7"/>
      <color theme="1"/>
      <name val="Arial"/>
    </font>
    <font>
      <sz val="11"/>
      <color rgb="FF000000"/>
      <name val="Calibri"/>
    </font>
    <font>
      <sz val="9"/>
      <color theme="1"/>
      <name val="Arial"/>
    </font>
    <font>
      <sz val="16"/>
      <color rgb="FF000000"/>
      <name val="Arial"/>
    </font>
    <font>
      <sz val="10"/>
      <color rgb="FF000000"/>
      <name val="Arial"/>
    </font>
    <font>
      <sz val="11"/>
      <color rgb="FF000000"/>
      <name val="Calibri"/>
    </font>
  </fonts>
  <fills count="8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  <fill>
      <patternFill patternType="solid">
        <fgColor rgb="FF00B0F0"/>
        <bgColor rgb="FF00B0F0"/>
      </patternFill>
    </fill>
    <fill>
      <patternFill patternType="solid">
        <fgColor rgb="FFF4B083"/>
        <bgColor rgb="FFF4B083"/>
      </patternFill>
    </fill>
    <fill>
      <patternFill patternType="solid">
        <fgColor rgb="FFD0CECE"/>
        <bgColor rgb="FFD0CECE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</fills>
  <borders count="4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/>
    </xf>
    <xf numFmtId="165" fontId="5" fillId="4" borderId="5" xfId="0" applyNumberFormat="1" applyFont="1" applyFill="1" applyBorder="1" applyAlignment="1">
      <alignment horizontal="right" vertical="center"/>
    </xf>
    <xf numFmtId="164" fontId="5" fillId="4" borderId="3" xfId="0" applyNumberFormat="1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165" fontId="5" fillId="4" borderId="4" xfId="0" applyNumberFormat="1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65" fontId="5" fillId="4" borderId="3" xfId="0" applyNumberFormat="1" applyFont="1" applyFill="1" applyBorder="1" applyAlignment="1">
      <alignment horizontal="right" vertical="center"/>
    </xf>
    <xf numFmtId="0" fontId="10" fillId="0" borderId="16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1" fillId="0" borderId="0" xfId="0" applyFont="1"/>
    <xf numFmtId="0" fontId="1" fillId="4" borderId="5" xfId="0" applyFont="1" applyFill="1" applyBorder="1" applyAlignment="1">
      <alignment horizontal="center" vertical="center"/>
    </xf>
    <xf numFmtId="165" fontId="1" fillId="4" borderId="5" xfId="0" applyNumberFormat="1" applyFont="1" applyFill="1" applyBorder="1" applyAlignment="1">
      <alignment horizontal="right" vertical="center"/>
    </xf>
    <xf numFmtId="0" fontId="1" fillId="4" borderId="2" xfId="0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right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5" xfId="0" applyFont="1" applyFill="1" applyBorder="1"/>
    <xf numFmtId="164" fontId="5" fillId="4" borderId="3" xfId="0" applyNumberFormat="1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11" fillId="4" borderId="5" xfId="0" applyFont="1" applyFill="1" applyBorder="1"/>
    <xf numFmtId="165" fontId="10" fillId="5" borderId="0" xfId="0" applyNumberFormat="1" applyFont="1" applyFill="1" applyAlignment="1">
      <alignment horizontal="right"/>
    </xf>
    <xf numFmtId="0" fontId="11" fillId="4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49" fontId="7" fillId="0" borderId="24" xfId="0" applyNumberFormat="1" applyFont="1" applyBorder="1" applyAlignment="1">
      <alignment horizontal="center" vertical="center"/>
    </xf>
    <xf numFmtId="14" fontId="7" fillId="0" borderId="7" xfId="0" applyNumberFormat="1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165" fontId="7" fillId="0" borderId="7" xfId="0" applyNumberFormat="1" applyFont="1" applyBorder="1" applyAlignment="1">
      <alignment horizontal="right" vertical="center"/>
    </xf>
    <xf numFmtId="165" fontId="7" fillId="0" borderId="25" xfId="0" applyNumberFormat="1" applyFont="1" applyBorder="1" applyAlignment="1">
      <alignment horizontal="right" vertical="center"/>
    </xf>
    <xf numFmtId="0" fontId="7" fillId="0" borderId="25" xfId="0" applyFont="1" applyBorder="1"/>
    <xf numFmtId="49" fontId="7" fillId="0" borderId="26" xfId="0" applyNumberFormat="1" applyFont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165" fontId="7" fillId="0" borderId="9" xfId="0" applyNumberFormat="1" applyFont="1" applyBorder="1" applyAlignment="1">
      <alignment horizontal="right" vertical="center"/>
    </xf>
    <xf numFmtId="165" fontId="7" fillId="0" borderId="27" xfId="0" applyNumberFormat="1" applyFont="1" applyBorder="1" applyAlignment="1">
      <alignment horizontal="right" vertical="center"/>
    </xf>
    <xf numFmtId="0" fontId="7" fillId="0" borderId="27" xfId="0" applyFont="1" applyBorder="1"/>
    <xf numFmtId="167" fontId="7" fillId="0" borderId="9" xfId="0" applyNumberFormat="1" applyFont="1" applyBorder="1" applyAlignment="1">
      <alignment horizontal="center" vertical="center"/>
    </xf>
    <xf numFmtId="0" fontId="14" fillId="0" borderId="27" xfId="0" applyFont="1" applyBorder="1" applyAlignment="1"/>
    <xf numFmtId="49" fontId="5" fillId="4" borderId="14" xfId="0" applyNumberFormat="1" applyFont="1" applyFill="1" applyBorder="1" applyAlignment="1">
      <alignment horizontal="center" vertical="center"/>
    </xf>
    <xf numFmtId="49" fontId="7" fillId="5" borderId="28" xfId="0" applyNumberFormat="1" applyFont="1" applyFill="1" applyBorder="1" applyAlignment="1">
      <alignment horizontal="center" vertical="center"/>
    </xf>
    <xf numFmtId="14" fontId="7" fillId="5" borderId="9" xfId="0" applyNumberFormat="1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/>
    </xf>
    <xf numFmtId="165" fontId="7" fillId="5" borderId="30" xfId="0" applyNumberFormat="1" applyFont="1" applyFill="1" applyBorder="1" applyAlignment="1">
      <alignment horizontal="right" vertical="center"/>
    </xf>
    <xf numFmtId="0" fontId="7" fillId="5" borderId="30" xfId="0" applyFont="1" applyFill="1" applyBorder="1" applyAlignment="1">
      <alignment horizontal="center" vertical="center"/>
    </xf>
    <xf numFmtId="165" fontId="7" fillId="5" borderId="29" xfId="0" applyNumberFormat="1" applyFont="1" applyFill="1" applyBorder="1" applyAlignment="1">
      <alignment horizontal="right" vertical="center"/>
    </xf>
    <xf numFmtId="0" fontId="14" fillId="5" borderId="29" xfId="0" applyFont="1" applyFill="1" applyBorder="1" applyAlignment="1"/>
    <xf numFmtId="49" fontId="7" fillId="5" borderId="31" xfId="0" applyNumberFormat="1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165" fontId="7" fillId="5" borderId="9" xfId="0" applyNumberFormat="1" applyFont="1" applyFill="1" applyBorder="1" applyAlignment="1">
      <alignment horizontal="right" vertical="center"/>
    </xf>
    <xf numFmtId="0" fontId="7" fillId="5" borderId="9" xfId="0" applyFont="1" applyFill="1" applyBorder="1" applyAlignment="1">
      <alignment horizontal="center" vertical="center"/>
    </xf>
    <xf numFmtId="165" fontId="7" fillId="5" borderId="27" xfId="0" applyNumberFormat="1" applyFont="1" applyFill="1" applyBorder="1" applyAlignment="1">
      <alignment horizontal="right" vertical="center"/>
    </xf>
    <xf numFmtId="0" fontId="7" fillId="5" borderId="27" xfId="0" applyFont="1" applyFill="1" applyBorder="1"/>
    <xf numFmtId="49" fontId="7" fillId="5" borderId="32" xfId="0" applyNumberFormat="1" applyFont="1" applyFill="1" applyBorder="1" applyAlignment="1">
      <alignment horizontal="center" vertical="center"/>
    </xf>
    <xf numFmtId="14" fontId="7" fillId="5" borderId="33" xfId="0" applyNumberFormat="1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/>
    </xf>
    <xf numFmtId="165" fontId="7" fillId="5" borderId="33" xfId="0" applyNumberFormat="1" applyFont="1" applyFill="1" applyBorder="1" applyAlignment="1">
      <alignment horizontal="right" vertical="center"/>
    </xf>
    <xf numFmtId="0" fontId="7" fillId="5" borderId="33" xfId="0" applyFont="1" applyFill="1" applyBorder="1" applyAlignment="1">
      <alignment horizontal="center" vertical="center"/>
    </xf>
    <xf numFmtId="165" fontId="7" fillId="5" borderId="34" xfId="0" applyNumberFormat="1" applyFont="1" applyFill="1" applyBorder="1" applyAlignment="1">
      <alignment horizontal="right" vertical="center"/>
    </xf>
    <xf numFmtId="166" fontId="7" fillId="5" borderId="34" xfId="0" applyNumberFormat="1" applyFont="1" applyFill="1" applyBorder="1" applyAlignment="1">
      <alignment horizontal="right" vertical="center"/>
    </xf>
    <xf numFmtId="0" fontId="7" fillId="5" borderId="34" xfId="0" applyFont="1" applyFill="1" applyBorder="1"/>
    <xf numFmtId="49" fontId="7" fillId="0" borderId="24" xfId="0" applyNumberFormat="1" applyFont="1" applyBorder="1" applyAlignment="1">
      <alignment horizontal="center" vertical="center"/>
    </xf>
    <xf numFmtId="0" fontId="16" fillId="6" borderId="8" xfId="0" applyFont="1" applyFill="1" applyBorder="1" applyAlignment="1">
      <alignment horizontal="left"/>
    </xf>
    <xf numFmtId="49" fontId="7" fillId="0" borderId="26" xfId="0" applyNumberFormat="1" applyFont="1" applyBorder="1" applyAlignment="1">
      <alignment horizontal="center" vertical="center"/>
    </xf>
    <xf numFmtId="165" fontId="7" fillId="0" borderId="35" xfId="0" applyNumberFormat="1" applyFont="1" applyBorder="1" applyAlignment="1">
      <alignment horizontal="right" vertical="center"/>
    </xf>
    <xf numFmtId="0" fontId="7" fillId="0" borderId="35" xfId="0" applyFont="1" applyBorder="1" applyAlignment="1">
      <alignment horizontal="center" vertical="center"/>
    </xf>
    <xf numFmtId="49" fontId="7" fillId="5" borderId="36" xfId="0" applyNumberFormat="1" applyFont="1" applyFill="1" applyBorder="1" applyAlignment="1">
      <alignment horizontal="center" vertical="center"/>
    </xf>
    <xf numFmtId="14" fontId="7" fillId="5" borderId="30" xfId="0" applyNumberFormat="1" applyFont="1" applyFill="1" applyBorder="1" applyAlignment="1">
      <alignment horizontal="center" vertical="center"/>
    </xf>
    <xf numFmtId="165" fontId="7" fillId="7" borderId="25" xfId="0" applyNumberFormat="1" applyFont="1" applyFill="1" applyBorder="1" applyAlignment="1"/>
    <xf numFmtId="165" fontId="7" fillId="5" borderId="25" xfId="0" applyNumberFormat="1" applyFont="1" applyFill="1" applyBorder="1" applyAlignment="1">
      <alignment horizontal="right" vertical="center"/>
    </xf>
    <xf numFmtId="0" fontId="7" fillId="5" borderId="24" xfId="0" applyFont="1" applyFill="1" applyBorder="1" applyAlignment="1">
      <alignment horizontal="center" vertical="center"/>
    </xf>
    <xf numFmtId="0" fontId="7" fillId="5" borderId="37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 wrapText="1"/>
    </xf>
    <xf numFmtId="165" fontId="7" fillId="7" borderId="27" xfId="0" applyNumberFormat="1" applyFont="1" applyFill="1" applyBorder="1"/>
    <xf numFmtId="0" fontId="7" fillId="5" borderId="26" xfId="0" applyFont="1" applyFill="1" applyBorder="1" applyAlignment="1">
      <alignment horizontal="center" vertical="center"/>
    </xf>
    <xf numFmtId="0" fontId="12" fillId="5" borderId="27" xfId="0" applyFont="1" applyFill="1" applyBorder="1" applyAlignment="1"/>
    <xf numFmtId="0" fontId="7" fillId="5" borderId="25" xfId="0" applyFont="1" applyFill="1" applyBorder="1" applyAlignment="1">
      <alignment horizontal="center" vertical="center"/>
    </xf>
    <xf numFmtId="0" fontId="12" fillId="5" borderId="29" xfId="0" applyFont="1" applyFill="1" applyBorder="1" applyAlignment="1"/>
    <xf numFmtId="49" fontId="7" fillId="5" borderId="26" xfId="0" applyNumberFormat="1" applyFont="1" applyFill="1" applyBorder="1" applyAlignment="1">
      <alignment horizontal="center" vertical="center"/>
    </xf>
    <xf numFmtId="0" fontId="14" fillId="5" borderId="27" xfId="0" applyFont="1" applyFill="1" applyBorder="1" applyAlignment="1"/>
    <xf numFmtId="49" fontId="7" fillId="5" borderId="38" xfId="0" applyNumberFormat="1" applyFont="1" applyFill="1" applyBorder="1" applyAlignment="1">
      <alignment horizontal="center" vertical="center"/>
    </xf>
    <xf numFmtId="14" fontId="7" fillId="5" borderId="0" xfId="0" applyNumberFormat="1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65" fontId="7" fillId="5" borderId="0" xfId="0" applyNumberFormat="1" applyFont="1" applyFill="1" applyAlignment="1">
      <alignment horizontal="right" vertical="center"/>
    </xf>
    <xf numFmtId="0" fontId="7" fillId="5" borderId="0" xfId="0" applyFont="1" applyFill="1" applyAlignment="1">
      <alignment horizontal="center" vertical="center"/>
    </xf>
    <xf numFmtId="165" fontId="7" fillId="5" borderId="8" xfId="0" applyNumberFormat="1" applyFont="1" applyFill="1" applyBorder="1" applyAlignment="1">
      <alignment horizontal="right" vertical="center"/>
    </xf>
    <xf numFmtId="0" fontId="14" fillId="5" borderId="8" xfId="0" applyFont="1" applyFill="1" applyBorder="1" applyAlignment="1"/>
    <xf numFmtId="49" fontId="5" fillId="4" borderId="15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27" xfId="0" applyFont="1" applyBorder="1" applyAlignment="1"/>
    <xf numFmtId="49" fontId="7" fillId="0" borderId="39" xfId="0" applyNumberFormat="1" applyFont="1" applyBorder="1" applyAlignment="1">
      <alignment horizontal="center" vertical="center"/>
    </xf>
    <xf numFmtId="14" fontId="7" fillId="0" borderId="11" xfId="0" applyNumberFormat="1" applyFont="1" applyBorder="1" applyAlignment="1">
      <alignment horizontal="center" vertical="center"/>
    </xf>
    <xf numFmtId="165" fontId="7" fillId="0" borderId="11" xfId="0" applyNumberFormat="1" applyFont="1" applyBorder="1" applyAlignment="1">
      <alignment horizontal="right" vertical="center"/>
    </xf>
    <xf numFmtId="0" fontId="7" fillId="0" borderId="11" xfId="0" applyFont="1" applyBorder="1" applyAlignment="1">
      <alignment horizontal="center"/>
    </xf>
    <xf numFmtId="0" fontId="7" fillId="0" borderId="35" xfId="0" applyFont="1" applyBorder="1"/>
    <xf numFmtId="0" fontId="8" fillId="4" borderId="5" xfId="0" applyFont="1" applyFill="1" applyBorder="1"/>
    <xf numFmtId="0" fontId="7" fillId="5" borderId="29" xfId="0" applyFont="1" applyFill="1" applyBorder="1"/>
    <xf numFmtId="0" fontId="7" fillId="5" borderId="27" xfId="0" applyFont="1" applyFill="1" applyBorder="1" applyAlignment="1"/>
    <xf numFmtId="0" fontId="10" fillId="0" borderId="27" xfId="0" applyFont="1" applyBorder="1" applyAlignment="1">
      <alignment horizontal="center"/>
    </xf>
    <xf numFmtId="165" fontId="10" fillId="0" borderId="7" xfId="0" applyNumberFormat="1" applyFont="1" applyBorder="1" applyAlignment="1">
      <alignment horizontal="right"/>
    </xf>
    <xf numFmtId="0" fontId="10" fillId="0" borderId="25" xfId="0" applyFont="1" applyBorder="1" applyAlignment="1">
      <alignment horizontal="center"/>
    </xf>
    <xf numFmtId="0" fontId="13" fillId="0" borderId="27" xfId="0" applyFont="1" applyBorder="1" applyAlignment="1"/>
    <xf numFmtId="165" fontId="10" fillId="0" borderId="0" xfId="0" applyNumberFormat="1" applyFont="1" applyAlignment="1">
      <alignment horizontal="right"/>
    </xf>
    <xf numFmtId="0" fontId="4" fillId="0" borderId="35" xfId="0" applyFont="1" applyBorder="1"/>
    <xf numFmtId="0" fontId="4" fillId="5" borderId="29" xfId="0" applyFont="1" applyFill="1" applyBorder="1"/>
    <xf numFmtId="0" fontId="4" fillId="5" borderId="27" xfId="0" applyFont="1" applyFill="1" applyBorder="1" applyAlignment="1"/>
    <xf numFmtId="0" fontId="4" fillId="5" borderId="27" xfId="0" applyFont="1" applyFill="1" applyBorder="1"/>
    <xf numFmtId="0" fontId="4" fillId="0" borderId="25" xfId="0" applyFont="1" applyBorder="1"/>
    <xf numFmtId="0" fontId="4" fillId="0" borderId="27" xfId="0" applyFont="1" applyBorder="1"/>
    <xf numFmtId="165" fontId="7" fillId="5" borderId="7" xfId="0" applyNumberFormat="1" applyFont="1" applyFill="1" applyBorder="1" applyAlignment="1">
      <alignment horizontal="right" vertical="center"/>
    </xf>
    <xf numFmtId="0" fontId="7" fillId="5" borderId="30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14" fontId="7" fillId="5" borderId="11" xfId="0" applyNumberFormat="1" applyFont="1" applyFill="1" applyBorder="1" applyAlignment="1">
      <alignment horizontal="center" vertical="center"/>
    </xf>
    <xf numFmtId="0" fontId="7" fillId="5" borderId="35" xfId="0" applyFont="1" applyFill="1" applyBorder="1" applyAlignment="1">
      <alignment horizontal="center" vertical="center"/>
    </xf>
    <xf numFmtId="165" fontId="7" fillId="5" borderId="11" xfId="0" applyNumberFormat="1" applyFont="1" applyFill="1" applyBorder="1" applyAlignment="1">
      <alignment horizontal="right" vertical="center"/>
    </xf>
    <xf numFmtId="0" fontId="7" fillId="5" borderId="11" xfId="0" applyFont="1" applyFill="1" applyBorder="1" applyAlignment="1">
      <alignment horizontal="center" vertical="center"/>
    </xf>
    <xf numFmtId="165" fontId="7" fillId="5" borderId="35" xfId="0" applyNumberFormat="1" applyFont="1" applyFill="1" applyBorder="1" applyAlignment="1">
      <alignment horizontal="right" vertical="center"/>
    </xf>
    <xf numFmtId="0" fontId="7" fillId="5" borderId="11" xfId="0" applyFont="1" applyFill="1" applyBorder="1" applyAlignment="1">
      <alignment horizontal="center"/>
    </xf>
    <xf numFmtId="0" fontId="4" fillId="5" borderId="35" xfId="0" applyFont="1" applyFill="1" applyBorder="1"/>
    <xf numFmtId="49" fontId="5" fillId="4" borderId="5" xfId="0" applyNumberFormat="1" applyFont="1" applyFill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5" fillId="4" borderId="4" xfId="0" applyNumberFormat="1" applyFont="1" applyFill="1" applyBorder="1" applyAlignment="1">
      <alignment horizontal="center" vertical="center"/>
    </xf>
    <xf numFmtId="49" fontId="7" fillId="5" borderId="40" xfId="0" applyNumberFormat="1" applyFont="1" applyFill="1" applyBorder="1" applyAlignment="1">
      <alignment horizontal="center" vertical="center"/>
    </xf>
    <xf numFmtId="167" fontId="7" fillId="5" borderId="41" xfId="0" applyNumberFormat="1" applyFont="1" applyFill="1" applyBorder="1" applyAlignment="1">
      <alignment horizontal="center" vertical="center"/>
    </xf>
    <xf numFmtId="0" fontId="7" fillId="5" borderId="40" xfId="0" applyFont="1" applyFill="1" applyBorder="1" applyAlignment="1">
      <alignment horizontal="center" vertical="center"/>
    </xf>
    <xf numFmtId="165" fontId="7" fillId="5" borderId="41" xfId="0" applyNumberFormat="1" applyFont="1" applyFill="1" applyBorder="1" applyAlignment="1">
      <alignment horizontal="right" vertical="center"/>
    </xf>
    <xf numFmtId="0" fontId="7" fillId="5" borderId="41" xfId="0" applyFont="1" applyFill="1" applyBorder="1" applyAlignment="1">
      <alignment horizontal="center" vertical="center"/>
    </xf>
    <xf numFmtId="165" fontId="7" fillId="5" borderId="40" xfId="0" applyNumberFormat="1" applyFont="1" applyFill="1" applyBorder="1" applyAlignment="1">
      <alignment horizontal="right" vertical="center"/>
    </xf>
    <xf numFmtId="0" fontId="7" fillId="5" borderId="41" xfId="0" applyFont="1" applyFill="1" applyBorder="1" applyAlignment="1">
      <alignment horizontal="center"/>
    </xf>
    <xf numFmtId="0" fontId="4" fillId="5" borderId="40" xfId="0" applyFont="1" applyFill="1" applyBorder="1"/>
    <xf numFmtId="49" fontId="7" fillId="5" borderId="42" xfId="0" applyNumberFormat="1" applyFont="1" applyFill="1" applyBorder="1" applyAlignment="1">
      <alignment horizontal="center" vertical="center"/>
    </xf>
    <xf numFmtId="164" fontId="7" fillId="5" borderId="43" xfId="0" applyNumberFormat="1" applyFont="1" applyFill="1" applyBorder="1" applyAlignment="1">
      <alignment horizontal="center" vertical="center"/>
    </xf>
    <xf numFmtId="0" fontId="7" fillId="5" borderId="42" xfId="0" applyFont="1" applyFill="1" applyBorder="1" applyAlignment="1">
      <alignment horizontal="center" vertical="center"/>
    </xf>
    <xf numFmtId="165" fontId="7" fillId="5" borderId="43" xfId="0" applyNumberFormat="1" applyFont="1" applyFill="1" applyBorder="1" applyAlignment="1">
      <alignment horizontal="right" vertical="center"/>
    </xf>
    <xf numFmtId="0" fontId="7" fillId="5" borderId="43" xfId="0" applyFont="1" applyFill="1" applyBorder="1" applyAlignment="1">
      <alignment horizontal="center" vertical="center"/>
    </xf>
    <xf numFmtId="165" fontId="7" fillId="5" borderId="42" xfId="0" applyNumberFormat="1" applyFont="1" applyFill="1" applyBorder="1" applyAlignment="1">
      <alignment horizontal="right" vertical="center"/>
    </xf>
    <xf numFmtId="0" fontId="7" fillId="5" borderId="43" xfId="0" applyFont="1" applyFill="1" applyBorder="1" applyAlignment="1">
      <alignment horizontal="center"/>
    </xf>
    <xf numFmtId="0" fontId="4" fillId="5" borderId="42" xfId="0" applyFont="1" applyFill="1" applyBorder="1"/>
    <xf numFmtId="0" fontId="5" fillId="4" borderId="3" xfId="0" applyFont="1" applyFill="1" applyBorder="1" applyAlignment="1">
      <alignment horizontal="center"/>
    </xf>
    <xf numFmtId="0" fontId="5" fillId="0" borderId="0" xfId="0" applyFont="1" applyAlignment="1"/>
    <xf numFmtId="0" fontId="1" fillId="4" borderId="3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165" fontId="1" fillId="4" borderId="3" xfId="0" applyNumberFormat="1" applyFont="1" applyFill="1" applyBorder="1" applyAlignment="1">
      <alignment horizontal="right" vertical="center"/>
    </xf>
    <xf numFmtId="0" fontId="1" fillId="4" borderId="13" xfId="0" applyFont="1" applyFill="1" applyBorder="1" applyAlignment="1">
      <alignment horizontal="center" vertical="center"/>
    </xf>
    <xf numFmtId="168" fontId="9" fillId="0" borderId="0" xfId="0" applyNumberFormat="1" applyFont="1" applyAlignment="1"/>
    <xf numFmtId="168" fontId="17" fillId="6" borderId="0" xfId="0" applyNumberFormat="1" applyFont="1" applyFill="1" applyAlignment="1">
      <alignment horizontal="right"/>
    </xf>
    <xf numFmtId="0" fontId="6" fillId="5" borderId="6" xfId="0" applyFont="1" applyFill="1" applyBorder="1" applyAlignment="1">
      <alignment horizontal="center" vertical="center"/>
    </xf>
    <xf numFmtId="0" fontId="3" fillId="0" borderId="8" xfId="0" applyFont="1" applyBorder="1"/>
    <xf numFmtId="0" fontId="3" fillId="0" borderId="12" xfId="0" applyFont="1" applyBorder="1"/>
    <xf numFmtId="0" fontId="6" fillId="0" borderId="6" xfId="0" applyFont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 wrapText="1"/>
    </xf>
    <xf numFmtId="0" fontId="3" fillId="0" borderId="13" xfId="0" applyFont="1" applyBorder="1"/>
    <xf numFmtId="0" fontId="3" fillId="0" borderId="4" xfId="0" applyFont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3" fillId="0" borderId="21" xfId="0" applyFont="1" applyBorder="1"/>
    <xf numFmtId="0" fontId="3" fillId="0" borderId="22" xfId="0" applyFont="1" applyBorder="1"/>
    <xf numFmtId="0" fontId="15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P90"/>
  <sheetViews>
    <sheetView tabSelected="1" workbookViewId="0">
      <pane ySplit="2" topLeftCell="A3" activePane="bottomLeft" state="frozen"/>
      <selection pane="bottomLeft" activeCell="B4" sqref="B4"/>
    </sheetView>
  </sheetViews>
  <sheetFormatPr baseColWidth="10" defaultColWidth="14.42578125" defaultRowHeight="15" customHeight="1" outlineLevelRow="1"/>
  <cols>
    <col min="1" max="1" width="25.5703125" customWidth="1"/>
    <col min="2" max="2" width="13" customWidth="1"/>
    <col min="3" max="3" width="12.5703125" customWidth="1"/>
    <col min="4" max="4" width="16.28515625" customWidth="1"/>
    <col min="5" max="5" width="29.7109375" customWidth="1"/>
    <col min="6" max="6" width="19.5703125" customWidth="1"/>
    <col min="7" max="7" width="30.28515625" customWidth="1"/>
    <col min="8" max="8" width="22.140625" customWidth="1"/>
    <col min="9" max="9" width="13.140625" customWidth="1"/>
    <col min="10" max="10" width="31.140625" customWidth="1"/>
    <col min="11" max="11" width="29.85546875" customWidth="1"/>
    <col min="12" max="14" width="12.42578125" customWidth="1"/>
    <col min="15" max="15" width="12.5703125" customWidth="1"/>
    <col min="16" max="16" width="197.140625" customWidth="1"/>
  </cols>
  <sheetData>
    <row r="1" spans="1:16" ht="20.25" outlineLevel="1">
      <c r="A1" s="39"/>
      <c r="B1" s="1"/>
      <c r="C1" s="2"/>
      <c r="D1" s="180" t="s">
        <v>0</v>
      </c>
      <c r="E1" s="181"/>
      <c r="F1" s="181"/>
      <c r="G1" s="181"/>
      <c r="H1" s="182"/>
      <c r="I1" s="183"/>
      <c r="J1" s="177"/>
      <c r="K1" s="178"/>
      <c r="L1" s="40"/>
      <c r="M1" s="40"/>
      <c r="N1" s="179" t="s">
        <v>1</v>
      </c>
      <c r="O1" s="178"/>
      <c r="P1" s="3"/>
    </row>
    <row r="2" spans="1:16" ht="47.25" outlineLevel="1">
      <c r="A2" s="4" t="s">
        <v>2</v>
      </c>
      <c r="B2" s="41" t="s">
        <v>76</v>
      </c>
      <c r="C2" s="5" t="s">
        <v>3</v>
      </c>
      <c r="D2" s="6" t="s">
        <v>4</v>
      </c>
      <c r="E2" s="6" t="s">
        <v>5</v>
      </c>
      <c r="F2" s="5" t="s">
        <v>6</v>
      </c>
      <c r="G2" s="42" t="s">
        <v>7</v>
      </c>
      <c r="H2" s="6" t="s">
        <v>8</v>
      </c>
      <c r="I2" s="43" t="s">
        <v>9</v>
      </c>
      <c r="J2" s="44" t="s">
        <v>77</v>
      </c>
      <c r="K2" s="6" t="s">
        <v>10</v>
      </c>
      <c r="L2" s="5"/>
      <c r="M2" s="5"/>
      <c r="N2" s="5" t="s">
        <v>11</v>
      </c>
      <c r="O2" s="45" t="s">
        <v>12</v>
      </c>
      <c r="P2" s="6" t="s">
        <v>13</v>
      </c>
    </row>
    <row r="3" spans="1:16">
      <c r="A3" s="175" t="s">
        <v>14</v>
      </c>
      <c r="B3" s="46" t="s">
        <v>15</v>
      </c>
      <c r="C3" s="47">
        <v>45307</v>
      </c>
      <c r="D3" s="48">
        <v>4</v>
      </c>
      <c r="E3" s="49">
        <v>2971978984</v>
      </c>
      <c r="F3" s="48">
        <v>11</v>
      </c>
      <c r="G3" s="49">
        <v>5678349959</v>
      </c>
      <c r="H3" s="48">
        <v>0</v>
      </c>
      <c r="I3" s="14">
        <v>3</v>
      </c>
      <c r="J3" s="50">
        <v>23874914</v>
      </c>
      <c r="K3" s="50">
        <v>8579994</v>
      </c>
      <c r="L3" s="48"/>
      <c r="M3" s="48"/>
      <c r="N3" s="48">
        <v>0</v>
      </c>
      <c r="O3" s="14">
        <v>3</v>
      </c>
      <c r="P3" s="51"/>
    </row>
    <row r="4" spans="1:16">
      <c r="A4" s="171"/>
      <c r="B4" s="52" t="s">
        <v>16</v>
      </c>
      <c r="C4" s="53">
        <v>45314</v>
      </c>
      <c r="D4" s="54">
        <v>2</v>
      </c>
      <c r="E4" s="55">
        <v>1975484704</v>
      </c>
      <c r="F4" s="54">
        <v>4</v>
      </c>
      <c r="G4" s="55">
        <v>2668000000</v>
      </c>
      <c r="H4" s="54">
        <v>0</v>
      </c>
      <c r="I4" s="15">
        <v>1</v>
      </c>
      <c r="J4" s="56">
        <v>13627890</v>
      </c>
      <c r="K4" s="56">
        <v>7171313</v>
      </c>
      <c r="L4" s="54"/>
      <c r="M4" s="54"/>
      <c r="N4" s="54">
        <v>0</v>
      </c>
      <c r="O4" s="15">
        <v>1</v>
      </c>
      <c r="P4" s="57"/>
    </row>
    <row r="5" spans="1:16">
      <c r="A5" s="171"/>
      <c r="B5" s="52" t="s">
        <v>17</v>
      </c>
      <c r="C5" s="58">
        <v>45321</v>
      </c>
      <c r="D5" s="54">
        <v>5</v>
      </c>
      <c r="E5" s="55">
        <v>2745333218</v>
      </c>
      <c r="F5" s="54">
        <v>5</v>
      </c>
      <c r="G5" s="55">
        <v>3131189057</v>
      </c>
      <c r="H5" s="54">
        <v>0</v>
      </c>
      <c r="I5" s="15">
        <v>7</v>
      </c>
      <c r="J5" s="56">
        <v>555467406</v>
      </c>
      <c r="K5" s="56">
        <v>226216140</v>
      </c>
      <c r="L5" s="54"/>
      <c r="M5" s="54"/>
      <c r="N5" s="54">
        <v>0</v>
      </c>
      <c r="O5" s="15">
        <v>7</v>
      </c>
      <c r="P5" s="59" t="s">
        <v>78</v>
      </c>
    </row>
    <row r="6" spans="1:16" ht="15.75">
      <c r="A6" s="172"/>
      <c r="B6" s="60" t="s">
        <v>79</v>
      </c>
      <c r="C6" s="31" t="s">
        <v>19</v>
      </c>
      <c r="D6" s="7">
        <f t="shared" ref="D6:K6" si="0">D3+D4+D5</f>
        <v>11</v>
      </c>
      <c r="E6" s="8">
        <f t="shared" si="0"/>
        <v>7692796906</v>
      </c>
      <c r="F6" s="7">
        <f t="shared" si="0"/>
        <v>20</v>
      </c>
      <c r="G6" s="16">
        <f t="shared" si="0"/>
        <v>11477539016</v>
      </c>
      <c r="H6" s="7">
        <f t="shared" si="0"/>
        <v>0</v>
      </c>
      <c r="I6" s="11">
        <f t="shared" si="0"/>
        <v>11</v>
      </c>
      <c r="J6" s="8">
        <f t="shared" si="0"/>
        <v>592970210</v>
      </c>
      <c r="K6" s="8">
        <f t="shared" si="0"/>
        <v>241967447</v>
      </c>
      <c r="L6" s="7"/>
      <c r="M6" s="7"/>
      <c r="N6" s="7">
        <f t="shared" ref="N6:O6" si="1">N3+N4+N5</f>
        <v>0</v>
      </c>
      <c r="O6" s="31">
        <f t="shared" si="1"/>
        <v>11</v>
      </c>
      <c r="P6" s="32"/>
    </row>
    <row r="7" spans="1:16">
      <c r="A7" s="174" t="s">
        <v>20</v>
      </c>
      <c r="B7" s="61" t="s">
        <v>18</v>
      </c>
      <c r="C7" s="62">
        <v>45328</v>
      </c>
      <c r="D7" s="63">
        <v>7</v>
      </c>
      <c r="E7" s="64">
        <v>10626919986</v>
      </c>
      <c r="F7" s="63">
        <v>13</v>
      </c>
      <c r="G7" s="64">
        <v>9930430825</v>
      </c>
      <c r="H7" s="63">
        <v>0</v>
      </c>
      <c r="I7" s="65">
        <v>0</v>
      </c>
      <c r="J7" s="66">
        <v>0</v>
      </c>
      <c r="K7" s="66">
        <v>0</v>
      </c>
      <c r="L7" s="63"/>
      <c r="M7" s="63"/>
      <c r="N7" s="63">
        <v>0</v>
      </c>
      <c r="O7" s="65">
        <v>0</v>
      </c>
      <c r="P7" s="67" t="s">
        <v>80</v>
      </c>
    </row>
    <row r="8" spans="1:16">
      <c r="A8" s="171"/>
      <c r="B8" s="68" t="s">
        <v>21</v>
      </c>
      <c r="C8" s="62">
        <v>45335</v>
      </c>
      <c r="D8" s="69">
        <v>16</v>
      </c>
      <c r="E8" s="70">
        <v>16448448062</v>
      </c>
      <c r="F8" s="69">
        <v>9</v>
      </c>
      <c r="G8" s="70">
        <v>6604976724</v>
      </c>
      <c r="H8" s="69">
        <v>0</v>
      </c>
      <c r="I8" s="71">
        <v>12</v>
      </c>
      <c r="J8" s="72">
        <v>2223969895</v>
      </c>
      <c r="K8" s="72">
        <v>1120943633</v>
      </c>
      <c r="L8" s="69"/>
      <c r="M8" s="69"/>
      <c r="N8" s="69">
        <v>0</v>
      </c>
      <c r="O8" s="71">
        <v>12</v>
      </c>
      <c r="P8" s="73"/>
    </row>
    <row r="9" spans="1:16">
      <c r="A9" s="171"/>
      <c r="B9" s="68" t="s">
        <v>22</v>
      </c>
      <c r="C9" s="62">
        <v>45342</v>
      </c>
      <c r="D9" s="69">
        <v>8</v>
      </c>
      <c r="E9" s="70">
        <v>4745498085</v>
      </c>
      <c r="F9" s="69">
        <v>12</v>
      </c>
      <c r="G9" s="70">
        <v>11279457248</v>
      </c>
      <c r="H9" s="69">
        <v>1</v>
      </c>
      <c r="I9" s="71">
        <v>25</v>
      </c>
      <c r="J9" s="72">
        <v>2600508824</v>
      </c>
      <c r="K9" s="72">
        <v>1519216875</v>
      </c>
      <c r="L9" s="69"/>
      <c r="M9" s="69"/>
      <c r="N9" s="69">
        <v>0</v>
      </c>
      <c r="O9" s="71">
        <v>25</v>
      </c>
      <c r="P9" s="73"/>
    </row>
    <row r="10" spans="1:16">
      <c r="A10" s="171"/>
      <c r="B10" s="74" t="s">
        <v>23</v>
      </c>
      <c r="C10" s="75">
        <v>45349</v>
      </c>
      <c r="D10" s="76">
        <v>7</v>
      </c>
      <c r="E10" s="77">
        <v>10750631118</v>
      </c>
      <c r="F10" s="76">
        <v>17</v>
      </c>
      <c r="G10" s="77">
        <v>15623507059</v>
      </c>
      <c r="H10" s="76">
        <v>0</v>
      </c>
      <c r="I10" s="78">
        <v>12</v>
      </c>
      <c r="J10" s="79">
        <v>2148093586</v>
      </c>
      <c r="K10" s="80">
        <v>808832654</v>
      </c>
      <c r="L10" s="76"/>
      <c r="M10" s="76"/>
      <c r="N10" s="76">
        <v>0</v>
      </c>
      <c r="O10" s="78">
        <v>12</v>
      </c>
      <c r="P10" s="81"/>
    </row>
    <row r="11" spans="1:16" ht="15.75">
      <c r="A11" s="172"/>
      <c r="B11" s="60" t="s">
        <v>81</v>
      </c>
      <c r="C11" s="9" t="s">
        <v>19</v>
      </c>
      <c r="D11" s="7">
        <f t="shared" ref="D11:K11" si="2">D7+D8+D9+D10</f>
        <v>38</v>
      </c>
      <c r="E11" s="16">
        <f t="shared" si="2"/>
        <v>42571497251</v>
      </c>
      <c r="F11" s="7">
        <f t="shared" si="2"/>
        <v>51</v>
      </c>
      <c r="G11" s="16">
        <f t="shared" si="2"/>
        <v>43438371856</v>
      </c>
      <c r="H11" s="7">
        <f t="shared" si="2"/>
        <v>1</v>
      </c>
      <c r="I11" s="11">
        <f t="shared" si="2"/>
        <v>49</v>
      </c>
      <c r="J11" s="8">
        <f t="shared" si="2"/>
        <v>6972572305</v>
      </c>
      <c r="K11" s="8">
        <f t="shared" si="2"/>
        <v>3448993162</v>
      </c>
      <c r="L11" s="7"/>
      <c r="M11" s="7"/>
      <c r="N11" s="7">
        <f t="shared" ref="N11:O11" si="3">N7+N8+N9+N10</f>
        <v>0</v>
      </c>
      <c r="O11" s="31">
        <f t="shared" si="3"/>
        <v>49</v>
      </c>
      <c r="P11" s="32"/>
    </row>
    <row r="12" spans="1:16">
      <c r="A12" s="175" t="s">
        <v>25</v>
      </c>
      <c r="B12" s="82" t="s">
        <v>24</v>
      </c>
      <c r="C12" s="47">
        <v>45356</v>
      </c>
      <c r="D12" s="48">
        <v>9</v>
      </c>
      <c r="E12" s="49">
        <v>7078281520</v>
      </c>
      <c r="F12" s="48">
        <v>11</v>
      </c>
      <c r="G12" s="49">
        <v>10759587398</v>
      </c>
      <c r="H12" s="48">
        <v>0</v>
      </c>
      <c r="I12" s="14">
        <v>8</v>
      </c>
      <c r="J12" s="50">
        <v>1582652292</v>
      </c>
      <c r="K12" s="50">
        <v>669445155</v>
      </c>
      <c r="L12" s="48"/>
      <c r="M12" s="48"/>
      <c r="N12" s="48">
        <v>0</v>
      </c>
      <c r="O12" s="14">
        <v>8</v>
      </c>
      <c r="P12" s="83"/>
    </row>
    <row r="13" spans="1:16">
      <c r="A13" s="171"/>
      <c r="B13" s="84" t="s">
        <v>26</v>
      </c>
      <c r="C13" s="53">
        <v>45363</v>
      </c>
      <c r="D13" s="54">
        <v>5</v>
      </c>
      <c r="E13" s="55">
        <v>9090681616</v>
      </c>
      <c r="F13" s="54">
        <v>9</v>
      </c>
      <c r="G13" s="55">
        <v>10509367493</v>
      </c>
      <c r="H13" s="54">
        <v>0</v>
      </c>
      <c r="I13" s="15">
        <v>10</v>
      </c>
      <c r="J13" s="56">
        <v>3923968093</v>
      </c>
      <c r="K13" s="56">
        <v>1581433450</v>
      </c>
      <c r="L13" s="54"/>
      <c r="M13" s="54"/>
      <c r="N13" s="54">
        <v>0</v>
      </c>
      <c r="O13" s="15">
        <v>10</v>
      </c>
      <c r="P13" s="57"/>
    </row>
    <row r="14" spans="1:16">
      <c r="A14" s="171"/>
      <c r="B14" s="84" t="s">
        <v>27</v>
      </c>
      <c r="C14" s="58">
        <v>45370</v>
      </c>
      <c r="D14" s="54">
        <v>10</v>
      </c>
      <c r="E14" s="55">
        <v>12988836367</v>
      </c>
      <c r="F14" s="54">
        <v>19</v>
      </c>
      <c r="G14" s="55">
        <v>16884141913</v>
      </c>
      <c r="H14" s="54">
        <v>0</v>
      </c>
      <c r="I14" s="15">
        <v>1</v>
      </c>
      <c r="J14" s="85">
        <v>23393116297</v>
      </c>
      <c r="K14" s="85">
        <v>117614480</v>
      </c>
      <c r="L14" s="86"/>
      <c r="M14" s="86"/>
      <c r="N14" s="54">
        <v>0</v>
      </c>
      <c r="O14" s="15">
        <v>1</v>
      </c>
      <c r="P14" s="59" t="s">
        <v>82</v>
      </c>
    </row>
    <row r="15" spans="1:16" ht="15.75">
      <c r="A15" s="172"/>
      <c r="B15" s="60" t="s">
        <v>79</v>
      </c>
      <c r="C15" s="33" t="s">
        <v>19</v>
      </c>
      <c r="D15" s="7">
        <f t="shared" ref="D15:K15" si="4">D12+D13+D14</f>
        <v>24</v>
      </c>
      <c r="E15" s="8">
        <f t="shared" si="4"/>
        <v>29157799503</v>
      </c>
      <c r="F15" s="7">
        <f t="shared" si="4"/>
        <v>39</v>
      </c>
      <c r="G15" s="16">
        <f t="shared" si="4"/>
        <v>38153096804</v>
      </c>
      <c r="H15" s="7">
        <f t="shared" si="4"/>
        <v>0</v>
      </c>
      <c r="I15" s="11">
        <f t="shared" si="4"/>
        <v>19</v>
      </c>
      <c r="J15" s="8">
        <f t="shared" si="4"/>
        <v>28899736682</v>
      </c>
      <c r="K15" s="8">
        <f t="shared" si="4"/>
        <v>2368493085</v>
      </c>
      <c r="L15" s="7"/>
      <c r="M15" s="7"/>
      <c r="N15" s="7">
        <f t="shared" ref="N15:O15" si="5">N12+N13+N14</f>
        <v>0</v>
      </c>
      <c r="O15" s="31">
        <f t="shared" si="5"/>
        <v>19</v>
      </c>
      <c r="P15" s="32"/>
    </row>
    <row r="16" spans="1:16" ht="15" customHeight="1">
      <c r="A16" s="170" t="s">
        <v>30</v>
      </c>
      <c r="B16" s="87" t="s">
        <v>28</v>
      </c>
      <c r="C16" s="88">
        <v>45383</v>
      </c>
      <c r="D16" s="63">
        <v>0</v>
      </c>
      <c r="E16" s="64">
        <v>0</v>
      </c>
      <c r="F16" s="63">
        <v>0</v>
      </c>
      <c r="G16" s="64">
        <v>0</v>
      </c>
      <c r="H16" s="63">
        <v>0</v>
      </c>
      <c r="I16" s="65">
        <v>1</v>
      </c>
      <c r="J16" s="89">
        <v>233931162.97</v>
      </c>
      <c r="K16" s="90">
        <v>117614480</v>
      </c>
      <c r="L16" s="91"/>
      <c r="M16" s="91"/>
      <c r="N16" s="92">
        <v>1</v>
      </c>
      <c r="O16" s="93">
        <v>0</v>
      </c>
      <c r="P16" s="67" t="s">
        <v>83</v>
      </c>
    </row>
    <row r="17" spans="1:16">
      <c r="A17" s="171"/>
      <c r="B17" s="87" t="s">
        <v>29</v>
      </c>
      <c r="C17" s="71" t="s">
        <v>84</v>
      </c>
      <c r="D17" s="69">
        <v>11</v>
      </c>
      <c r="E17" s="70">
        <v>27293321865</v>
      </c>
      <c r="F17" s="69">
        <v>12</v>
      </c>
      <c r="G17" s="70">
        <v>11852319980</v>
      </c>
      <c r="H17" s="69">
        <v>0</v>
      </c>
      <c r="I17" s="71">
        <v>12</v>
      </c>
      <c r="J17" s="94">
        <f>SUM(J4:J16)</f>
        <v>73140614642.970001</v>
      </c>
      <c r="K17" s="90">
        <v>815456130</v>
      </c>
      <c r="L17" s="91"/>
      <c r="M17" s="91"/>
      <c r="N17" s="95">
        <v>0</v>
      </c>
      <c r="O17" s="71">
        <v>12</v>
      </c>
      <c r="P17" s="96"/>
    </row>
    <row r="18" spans="1:16">
      <c r="A18" s="171"/>
      <c r="B18" s="87" t="s">
        <v>31</v>
      </c>
      <c r="C18" s="62">
        <v>45398</v>
      </c>
      <c r="D18" s="63">
        <v>5</v>
      </c>
      <c r="E18" s="64">
        <v>6018602200</v>
      </c>
      <c r="F18" s="63">
        <v>14</v>
      </c>
      <c r="G18" s="64">
        <v>13712415460</v>
      </c>
      <c r="H18" s="63">
        <v>0</v>
      </c>
      <c r="I18" s="65">
        <v>11</v>
      </c>
      <c r="J18" s="90">
        <v>774821157</v>
      </c>
      <c r="K18" s="90">
        <v>271439789</v>
      </c>
      <c r="L18" s="97"/>
      <c r="M18" s="97"/>
      <c r="N18" s="63">
        <v>0</v>
      </c>
      <c r="O18" s="93">
        <v>11</v>
      </c>
      <c r="P18" s="98"/>
    </row>
    <row r="19" spans="1:16">
      <c r="A19" s="171"/>
      <c r="B19" s="68" t="s">
        <v>32</v>
      </c>
      <c r="C19" s="62">
        <v>45404</v>
      </c>
      <c r="D19" s="69">
        <v>0</v>
      </c>
      <c r="E19" s="70">
        <v>0</v>
      </c>
      <c r="F19" s="69">
        <v>0</v>
      </c>
      <c r="G19" s="70">
        <v>0</v>
      </c>
      <c r="H19" s="69">
        <v>1</v>
      </c>
      <c r="I19" s="71">
        <v>0</v>
      </c>
      <c r="J19" s="72">
        <v>0</v>
      </c>
      <c r="K19" s="72">
        <v>0</v>
      </c>
      <c r="L19" s="69"/>
      <c r="M19" s="69"/>
      <c r="N19" s="69">
        <v>0</v>
      </c>
      <c r="O19" s="71">
        <v>0</v>
      </c>
      <c r="P19" s="67" t="s">
        <v>85</v>
      </c>
    </row>
    <row r="20" spans="1:16">
      <c r="A20" s="171"/>
      <c r="B20" s="99" t="s">
        <v>34</v>
      </c>
      <c r="C20" s="62">
        <v>45405</v>
      </c>
      <c r="D20" s="69">
        <v>3</v>
      </c>
      <c r="E20" s="70">
        <v>2630287496</v>
      </c>
      <c r="F20" s="69">
        <v>8</v>
      </c>
      <c r="G20" s="70">
        <v>5626863827</v>
      </c>
      <c r="H20" s="69">
        <v>0</v>
      </c>
      <c r="I20" s="71">
        <v>10</v>
      </c>
      <c r="J20" s="72">
        <v>2629067311</v>
      </c>
      <c r="K20" s="72">
        <v>1200130188</v>
      </c>
      <c r="L20" s="69"/>
      <c r="M20" s="69"/>
      <c r="N20" s="69">
        <v>0</v>
      </c>
      <c r="O20" s="71">
        <v>10</v>
      </c>
      <c r="P20" s="100" t="s">
        <v>86</v>
      </c>
    </row>
    <row r="21" spans="1:16">
      <c r="A21" s="171"/>
      <c r="B21" s="101" t="s">
        <v>35</v>
      </c>
      <c r="C21" s="102">
        <v>45412</v>
      </c>
      <c r="D21" s="103">
        <v>8</v>
      </c>
      <c r="E21" s="104">
        <v>8041836332</v>
      </c>
      <c r="F21" s="103">
        <v>7</v>
      </c>
      <c r="G21" s="104">
        <v>8523500000</v>
      </c>
      <c r="H21" s="103">
        <v>0</v>
      </c>
      <c r="I21" s="105">
        <v>2</v>
      </c>
      <c r="J21" s="106">
        <v>259499205</v>
      </c>
      <c r="K21" s="106">
        <v>10914437</v>
      </c>
      <c r="L21" s="103"/>
      <c r="M21" s="103"/>
      <c r="N21" s="103">
        <v>0</v>
      </c>
      <c r="O21" s="105">
        <v>2</v>
      </c>
      <c r="P21" s="107" t="s">
        <v>87</v>
      </c>
    </row>
    <row r="22" spans="1:16" ht="15.75">
      <c r="A22" s="172"/>
      <c r="B22" s="108" t="s">
        <v>88</v>
      </c>
      <c r="C22" s="33" t="s">
        <v>19</v>
      </c>
      <c r="D22" s="109">
        <f t="shared" ref="D22:J22" si="6">D16+D17+D18+D19+D20+D21</f>
        <v>27</v>
      </c>
      <c r="E22" s="8">
        <f t="shared" si="6"/>
        <v>43984047893</v>
      </c>
      <c r="F22" s="7">
        <f t="shared" si="6"/>
        <v>41</v>
      </c>
      <c r="G22" s="16">
        <f t="shared" si="6"/>
        <v>39715099267</v>
      </c>
      <c r="H22" s="7">
        <f t="shared" si="6"/>
        <v>1</v>
      </c>
      <c r="I22" s="31">
        <f t="shared" si="6"/>
        <v>36</v>
      </c>
      <c r="J22" s="8">
        <f t="shared" si="6"/>
        <v>77037933478.940002</v>
      </c>
      <c r="K22" s="8">
        <f>SUM(K16:K21)</f>
        <v>2415555024</v>
      </c>
      <c r="L22" s="7"/>
      <c r="M22" s="7"/>
      <c r="N22" s="7">
        <f t="shared" ref="N22:O22" si="7">N16+N17+N18+N19+N20+N21</f>
        <v>1</v>
      </c>
      <c r="O22" s="31">
        <f t="shared" si="7"/>
        <v>35</v>
      </c>
      <c r="P22" s="32"/>
    </row>
    <row r="23" spans="1:16">
      <c r="A23" s="175" t="s">
        <v>33</v>
      </c>
      <c r="B23" s="82" t="s">
        <v>36</v>
      </c>
      <c r="C23" s="47">
        <v>45419</v>
      </c>
      <c r="D23" s="48">
        <v>2</v>
      </c>
      <c r="E23" s="49">
        <v>16088840000</v>
      </c>
      <c r="F23" s="48">
        <v>7</v>
      </c>
      <c r="G23" s="49">
        <v>9778946490</v>
      </c>
      <c r="H23" s="48">
        <v>0</v>
      </c>
      <c r="I23" s="14">
        <v>2</v>
      </c>
      <c r="J23" s="50">
        <v>250600000</v>
      </c>
      <c r="K23" s="50">
        <v>6648488</v>
      </c>
      <c r="L23" s="48"/>
      <c r="M23" s="48"/>
      <c r="N23" s="48">
        <v>0</v>
      </c>
      <c r="O23" s="110">
        <v>2</v>
      </c>
      <c r="P23" s="51"/>
    </row>
    <row r="24" spans="1:16">
      <c r="A24" s="171"/>
      <c r="B24" s="84" t="s">
        <v>37</v>
      </c>
      <c r="C24" s="53">
        <v>45426</v>
      </c>
      <c r="D24" s="54">
        <v>4</v>
      </c>
      <c r="E24" s="55">
        <v>2110407033</v>
      </c>
      <c r="F24" s="54">
        <v>7</v>
      </c>
      <c r="G24" s="55">
        <v>4833274960</v>
      </c>
      <c r="H24" s="54">
        <v>0</v>
      </c>
      <c r="I24" s="15">
        <v>1</v>
      </c>
      <c r="J24" s="56">
        <v>292500000</v>
      </c>
      <c r="K24" s="56">
        <v>120564563</v>
      </c>
      <c r="L24" s="54"/>
      <c r="M24" s="54"/>
      <c r="N24" s="54">
        <v>0</v>
      </c>
      <c r="O24" s="111">
        <v>1</v>
      </c>
      <c r="P24" s="112"/>
    </row>
    <row r="25" spans="1:16">
      <c r="A25" s="171"/>
      <c r="B25" s="84" t="s">
        <v>38</v>
      </c>
      <c r="C25" s="53">
        <v>45428</v>
      </c>
      <c r="D25" s="54">
        <v>0</v>
      </c>
      <c r="E25" s="55">
        <v>0</v>
      </c>
      <c r="F25" s="54">
        <v>1</v>
      </c>
      <c r="G25" s="55">
        <v>1505721586</v>
      </c>
      <c r="H25" s="54">
        <v>0</v>
      </c>
      <c r="I25" s="15">
        <v>0</v>
      </c>
      <c r="J25" s="56">
        <v>0</v>
      </c>
      <c r="K25" s="56">
        <v>0</v>
      </c>
      <c r="L25" s="54"/>
      <c r="M25" s="54"/>
      <c r="N25" s="54">
        <v>0</v>
      </c>
      <c r="O25" s="111">
        <v>0</v>
      </c>
      <c r="P25" s="59" t="s">
        <v>89</v>
      </c>
    </row>
    <row r="26" spans="1:16">
      <c r="A26" s="171"/>
      <c r="B26" s="113" t="s">
        <v>40</v>
      </c>
      <c r="C26" s="114">
        <v>45433</v>
      </c>
      <c r="D26" s="86">
        <v>6</v>
      </c>
      <c r="E26" s="115">
        <v>5968979270</v>
      </c>
      <c r="F26" s="86">
        <v>12</v>
      </c>
      <c r="G26" s="115">
        <v>17181132239</v>
      </c>
      <c r="H26" s="86">
        <v>0</v>
      </c>
      <c r="I26" s="10">
        <v>4</v>
      </c>
      <c r="J26" s="85">
        <v>701827296</v>
      </c>
      <c r="K26" s="85">
        <v>272505252</v>
      </c>
      <c r="L26" s="86"/>
      <c r="M26" s="86"/>
      <c r="N26" s="86">
        <v>0</v>
      </c>
      <c r="O26" s="116">
        <v>4</v>
      </c>
      <c r="P26" s="117"/>
    </row>
    <row r="27" spans="1:16">
      <c r="A27" s="171"/>
      <c r="B27" s="113" t="s">
        <v>41</v>
      </c>
      <c r="C27" s="114">
        <v>45440</v>
      </c>
      <c r="D27" s="86">
        <v>10</v>
      </c>
      <c r="E27" s="115">
        <v>12359671197</v>
      </c>
      <c r="F27" s="86">
        <v>7</v>
      </c>
      <c r="G27" s="115">
        <v>2425988492</v>
      </c>
      <c r="H27" s="86">
        <v>0</v>
      </c>
      <c r="I27" s="10">
        <v>11</v>
      </c>
      <c r="J27" s="85">
        <v>963759687</v>
      </c>
      <c r="K27" s="85">
        <v>532553845</v>
      </c>
      <c r="L27" s="86"/>
      <c r="M27" s="86"/>
      <c r="N27" s="86">
        <v>0</v>
      </c>
      <c r="O27" s="116">
        <v>11</v>
      </c>
      <c r="P27" s="117"/>
    </row>
    <row r="28" spans="1:16" ht="15.75">
      <c r="A28" s="172"/>
      <c r="B28" s="60" t="s">
        <v>90</v>
      </c>
      <c r="C28" s="31" t="s">
        <v>19</v>
      </c>
      <c r="D28" s="7">
        <f>D23+D24+D25+D26+D27</f>
        <v>22</v>
      </c>
      <c r="E28" s="16">
        <f>SUM(E23:E27)</f>
        <v>36527897500</v>
      </c>
      <c r="F28" s="7">
        <f t="shared" ref="F28:I28" si="8">F23+F24+F25+F26+F27</f>
        <v>34</v>
      </c>
      <c r="G28" s="16">
        <f t="shared" si="8"/>
        <v>35725063767</v>
      </c>
      <c r="H28" s="7">
        <f t="shared" si="8"/>
        <v>0</v>
      </c>
      <c r="I28" s="11">
        <f t="shared" si="8"/>
        <v>18</v>
      </c>
      <c r="J28" s="8">
        <f>SUM(J23:J27)</f>
        <v>2208686983</v>
      </c>
      <c r="K28" s="8">
        <f>K23+K24+K25+K26+K27</f>
        <v>932272148</v>
      </c>
      <c r="L28" s="7"/>
      <c r="M28" s="7"/>
      <c r="N28" s="7">
        <f t="shared" ref="N28:O28" si="9">N23+N24+N25+N26+N27</f>
        <v>0</v>
      </c>
      <c r="O28" s="31">
        <f t="shared" si="9"/>
        <v>18</v>
      </c>
      <c r="P28" s="118"/>
    </row>
    <row r="29" spans="1:16">
      <c r="A29" s="170" t="s">
        <v>39</v>
      </c>
      <c r="B29" s="61" t="s">
        <v>42</v>
      </c>
      <c r="C29" s="88">
        <v>45447</v>
      </c>
      <c r="D29" s="63">
        <v>8</v>
      </c>
      <c r="E29" s="64">
        <v>4250475934</v>
      </c>
      <c r="F29" s="63">
        <v>16</v>
      </c>
      <c r="G29" s="64">
        <v>22394618673</v>
      </c>
      <c r="H29" s="63">
        <v>0</v>
      </c>
      <c r="I29" s="65">
        <v>0</v>
      </c>
      <c r="J29" s="66">
        <v>0</v>
      </c>
      <c r="K29" s="66">
        <v>0</v>
      </c>
      <c r="L29" s="63"/>
      <c r="M29" s="63"/>
      <c r="N29" s="63">
        <v>0</v>
      </c>
      <c r="O29" s="65">
        <v>0</v>
      </c>
      <c r="P29" s="119"/>
    </row>
    <row r="30" spans="1:16">
      <c r="A30" s="171"/>
      <c r="B30" s="68" t="s">
        <v>43</v>
      </c>
      <c r="C30" s="62">
        <v>45454</v>
      </c>
      <c r="D30" s="69">
        <v>5</v>
      </c>
      <c r="E30" s="70">
        <v>4233845552</v>
      </c>
      <c r="F30" s="69">
        <v>7</v>
      </c>
      <c r="G30" s="70">
        <v>20963256684</v>
      </c>
      <c r="H30" s="69">
        <v>0</v>
      </c>
      <c r="I30" s="71">
        <v>0</v>
      </c>
      <c r="J30" s="72">
        <v>0</v>
      </c>
      <c r="K30" s="72">
        <v>0</v>
      </c>
      <c r="L30" s="69"/>
      <c r="M30" s="69"/>
      <c r="N30" s="69">
        <v>0</v>
      </c>
      <c r="O30" s="71">
        <v>0</v>
      </c>
      <c r="P30" s="120"/>
    </row>
    <row r="31" spans="1:16">
      <c r="A31" s="171"/>
      <c r="B31" s="68" t="s">
        <v>45</v>
      </c>
      <c r="C31" s="62">
        <v>45461</v>
      </c>
      <c r="D31" s="69">
        <v>3</v>
      </c>
      <c r="E31" s="70">
        <v>4194195200</v>
      </c>
      <c r="F31" s="69">
        <v>3</v>
      </c>
      <c r="G31" s="70">
        <v>2273948173</v>
      </c>
      <c r="H31" s="69">
        <v>0</v>
      </c>
      <c r="I31" s="71">
        <v>5</v>
      </c>
      <c r="J31" s="72">
        <v>435605391</v>
      </c>
      <c r="K31" s="72">
        <v>75832759</v>
      </c>
      <c r="L31" s="69"/>
      <c r="M31" s="69"/>
      <c r="N31" s="69">
        <v>0</v>
      </c>
      <c r="O31" s="71">
        <v>5</v>
      </c>
      <c r="P31" s="120"/>
    </row>
    <row r="32" spans="1:16">
      <c r="A32" s="171"/>
      <c r="B32" s="68" t="s">
        <v>46</v>
      </c>
      <c r="C32" s="62">
        <v>45470</v>
      </c>
      <c r="D32" s="76">
        <v>6</v>
      </c>
      <c r="E32" s="77">
        <v>12914911704</v>
      </c>
      <c r="F32" s="76">
        <v>12</v>
      </c>
      <c r="G32" s="77">
        <v>14031792400</v>
      </c>
      <c r="H32" s="76">
        <v>0</v>
      </c>
      <c r="I32" s="78">
        <v>8</v>
      </c>
      <c r="J32" s="79">
        <v>2603100793</v>
      </c>
      <c r="K32" s="80">
        <v>1276201320</v>
      </c>
      <c r="L32" s="76"/>
      <c r="M32" s="76"/>
      <c r="N32" s="76">
        <v>0</v>
      </c>
      <c r="O32" s="78">
        <v>8</v>
      </c>
      <c r="P32" s="120"/>
    </row>
    <row r="33" spans="1:16" ht="15.75">
      <c r="A33" s="172"/>
      <c r="B33" s="60" t="s">
        <v>81</v>
      </c>
      <c r="C33" s="31" t="s">
        <v>19</v>
      </c>
      <c r="D33" s="7">
        <f t="shared" ref="D33:K33" si="10">D29+D30+D31+D32</f>
        <v>22</v>
      </c>
      <c r="E33" s="16">
        <f t="shared" si="10"/>
        <v>25593428390</v>
      </c>
      <c r="F33" s="7">
        <f t="shared" si="10"/>
        <v>38</v>
      </c>
      <c r="G33" s="16">
        <f t="shared" si="10"/>
        <v>59663615930</v>
      </c>
      <c r="H33" s="7">
        <f t="shared" si="10"/>
        <v>0</v>
      </c>
      <c r="I33" s="11">
        <f t="shared" si="10"/>
        <v>13</v>
      </c>
      <c r="J33" s="8">
        <f t="shared" si="10"/>
        <v>3038706184</v>
      </c>
      <c r="K33" s="8">
        <f t="shared" si="10"/>
        <v>1352034079</v>
      </c>
      <c r="L33" s="7"/>
      <c r="M33" s="7"/>
      <c r="N33" s="7">
        <f t="shared" ref="N33:O33" si="11">N29+N30+N31+N32</f>
        <v>0</v>
      </c>
      <c r="O33" s="31">
        <f t="shared" si="11"/>
        <v>13</v>
      </c>
      <c r="P33" s="32"/>
    </row>
    <row r="34" spans="1:16">
      <c r="A34" s="173" t="s">
        <v>44</v>
      </c>
      <c r="B34" s="84" t="s">
        <v>47</v>
      </c>
      <c r="C34" s="53">
        <v>45475</v>
      </c>
      <c r="D34" s="121">
        <v>18</v>
      </c>
      <c r="E34" s="122">
        <v>18407141490</v>
      </c>
      <c r="F34" s="121">
        <v>10</v>
      </c>
      <c r="G34" s="49">
        <v>13229854763</v>
      </c>
      <c r="H34" s="123">
        <v>0</v>
      </c>
      <c r="I34" s="17">
        <v>4</v>
      </c>
      <c r="J34" s="50">
        <v>1371339458</v>
      </c>
      <c r="K34" s="50">
        <v>602670254</v>
      </c>
      <c r="L34" s="123"/>
      <c r="M34" s="123"/>
      <c r="N34" s="121">
        <v>0</v>
      </c>
      <c r="O34" s="18">
        <v>4</v>
      </c>
      <c r="P34" s="124"/>
    </row>
    <row r="35" spans="1:16">
      <c r="A35" s="171"/>
      <c r="B35" s="84" t="s">
        <v>48</v>
      </c>
      <c r="C35" s="53">
        <v>45482</v>
      </c>
      <c r="D35" s="123">
        <v>3</v>
      </c>
      <c r="E35" s="125">
        <v>19510820800</v>
      </c>
      <c r="F35" s="123">
        <v>6</v>
      </c>
      <c r="G35" s="55">
        <v>10659140853</v>
      </c>
      <c r="H35" s="123">
        <v>0</v>
      </c>
      <c r="I35" s="19">
        <v>4</v>
      </c>
      <c r="J35" s="56">
        <v>263596820</v>
      </c>
      <c r="K35" s="56">
        <v>106513916</v>
      </c>
      <c r="L35" s="123"/>
      <c r="M35" s="123"/>
      <c r="N35" s="123">
        <v>0</v>
      </c>
      <c r="O35" s="20">
        <v>4</v>
      </c>
      <c r="P35" s="124"/>
    </row>
    <row r="36" spans="1:16">
      <c r="A36" s="171"/>
      <c r="B36" s="84" t="s">
        <v>50</v>
      </c>
      <c r="C36" s="53">
        <v>45489</v>
      </c>
      <c r="D36" s="54">
        <v>10</v>
      </c>
      <c r="E36" s="55">
        <v>7991418613</v>
      </c>
      <c r="F36" s="54">
        <v>15</v>
      </c>
      <c r="G36" s="55">
        <v>10180464488</v>
      </c>
      <c r="H36" s="54">
        <v>0</v>
      </c>
      <c r="I36" s="34">
        <v>7</v>
      </c>
      <c r="J36" s="56">
        <v>1504746567</v>
      </c>
      <c r="K36" s="56">
        <v>877154886</v>
      </c>
      <c r="L36" s="54"/>
      <c r="M36" s="54"/>
      <c r="N36" s="54">
        <v>0</v>
      </c>
      <c r="O36" s="111">
        <v>7</v>
      </c>
      <c r="P36" s="124"/>
    </row>
    <row r="37" spans="1:16">
      <c r="A37" s="171"/>
      <c r="B37" s="113" t="s">
        <v>51</v>
      </c>
      <c r="C37" s="114">
        <v>45496</v>
      </c>
      <c r="D37" s="86">
        <v>3</v>
      </c>
      <c r="E37" s="115">
        <v>7707684000</v>
      </c>
      <c r="F37" s="86">
        <v>9</v>
      </c>
      <c r="G37" s="115">
        <v>4419819625</v>
      </c>
      <c r="H37" s="86">
        <v>0</v>
      </c>
      <c r="I37" s="35">
        <v>3</v>
      </c>
      <c r="J37" s="85">
        <v>202468930</v>
      </c>
      <c r="K37" s="85">
        <v>81227453</v>
      </c>
      <c r="L37" s="86"/>
      <c r="M37" s="86"/>
      <c r="N37" s="86">
        <v>0</v>
      </c>
      <c r="O37" s="116">
        <v>3</v>
      </c>
      <c r="P37" s="126"/>
    </row>
    <row r="38" spans="1:16">
      <c r="A38" s="171"/>
      <c r="B38" s="113" t="s">
        <v>52</v>
      </c>
      <c r="C38" s="114">
        <v>45503</v>
      </c>
      <c r="D38" s="86">
        <v>3</v>
      </c>
      <c r="E38" s="115">
        <v>7204131890</v>
      </c>
      <c r="F38" s="86">
        <v>16</v>
      </c>
      <c r="G38" s="115">
        <v>17531668795</v>
      </c>
      <c r="H38" s="86">
        <v>0</v>
      </c>
      <c r="I38" s="35">
        <v>2</v>
      </c>
      <c r="J38" s="85">
        <v>1297622694</v>
      </c>
      <c r="K38" s="85">
        <v>422767414</v>
      </c>
      <c r="L38" s="86"/>
      <c r="M38" s="86"/>
      <c r="N38" s="86">
        <v>0</v>
      </c>
      <c r="O38" s="116">
        <v>2</v>
      </c>
      <c r="P38" s="126"/>
    </row>
    <row r="39" spans="1:16" ht="15.75">
      <c r="A39" s="172"/>
      <c r="B39" s="60" t="s">
        <v>90</v>
      </c>
      <c r="C39" s="31" t="s">
        <v>19</v>
      </c>
      <c r="D39" s="7">
        <f t="shared" ref="D39:K39" si="12">D34+D35+D36+D37+D38</f>
        <v>37</v>
      </c>
      <c r="E39" s="16">
        <f t="shared" si="12"/>
        <v>60821196793</v>
      </c>
      <c r="F39" s="7">
        <f t="shared" si="12"/>
        <v>56</v>
      </c>
      <c r="G39" s="16">
        <f t="shared" si="12"/>
        <v>56020948524</v>
      </c>
      <c r="H39" s="7">
        <f t="shared" si="12"/>
        <v>0</v>
      </c>
      <c r="I39" s="11">
        <f t="shared" si="12"/>
        <v>20</v>
      </c>
      <c r="J39" s="8">
        <f t="shared" si="12"/>
        <v>4639774469</v>
      </c>
      <c r="K39" s="8">
        <f t="shared" si="12"/>
        <v>2090333923</v>
      </c>
      <c r="L39" s="7"/>
      <c r="M39" s="7"/>
      <c r="N39" s="7">
        <f t="shared" ref="N39:O39" si="13">N34+N35+N36+N37+N38</f>
        <v>0</v>
      </c>
      <c r="O39" s="31">
        <f t="shared" si="13"/>
        <v>20</v>
      </c>
      <c r="P39" s="36"/>
    </row>
    <row r="40" spans="1:16">
      <c r="A40" s="174" t="s">
        <v>49</v>
      </c>
      <c r="B40" s="61" t="s">
        <v>53</v>
      </c>
      <c r="C40" s="88">
        <v>45510</v>
      </c>
      <c r="D40" s="63">
        <v>8</v>
      </c>
      <c r="E40" s="64">
        <v>3765725872</v>
      </c>
      <c r="F40" s="63">
        <v>9</v>
      </c>
      <c r="G40" s="64">
        <v>6936694213</v>
      </c>
      <c r="H40" s="63">
        <v>0</v>
      </c>
      <c r="I40" s="65">
        <v>9</v>
      </c>
      <c r="J40" s="66">
        <v>1405358753</v>
      </c>
      <c r="K40" s="66">
        <v>575807917</v>
      </c>
      <c r="L40" s="63"/>
      <c r="M40" s="63"/>
      <c r="N40" s="63">
        <v>0</v>
      </c>
      <c r="O40" s="65">
        <v>9</v>
      </c>
      <c r="P40" s="127"/>
    </row>
    <row r="41" spans="1:16">
      <c r="A41" s="171"/>
      <c r="B41" s="68" t="s">
        <v>54</v>
      </c>
      <c r="C41" s="62">
        <v>45517</v>
      </c>
      <c r="D41" s="69">
        <v>2</v>
      </c>
      <c r="E41" s="70">
        <v>321340900</v>
      </c>
      <c r="F41" s="69">
        <v>4</v>
      </c>
      <c r="G41" s="70">
        <v>4997271213</v>
      </c>
      <c r="H41" s="69">
        <v>0</v>
      </c>
      <c r="I41" s="71">
        <v>2</v>
      </c>
      <c r="J41" s="72">
        <v>240000000</v>
      </c>
      <c r="K41" s="72">
        <v>128236849</v>
      </c>
      <c r="L41" s="69"/>
      <c r="M41" s="69"/>
      <c r="N41" s="69">
        <v>0</v>
      </c>
      <c r="O41" s="71">
        <v>2</v>
      </c>
      <c r="P41" s="120"/>
    </row>
    <row r="42" spans="1:16">
      <c r="A42" s="171"/>
      <c r="B42" s="68" t="s">
        <v>56</v>
      </c>
      <c r="C42" s="62">
        <v>45524</v>
      </c>
      <c r="D42" s="69">
        <v>3</v>
      </c>
      <c r="E42" s="70">
        <v>1460348720</v>
      </c>
      <c r="F42" s="69">
        <v>14</v>
      </c>
      <c r="G42" s="70">
        <v>8602127467</v>
      </c>
      <c r="H42" s="69">
        <v>0</v>
      </c>
      <c r="I42" s="71">
        <v>8</v>
      </c>
      <c r="J42" s="72">
        <v>661745366</v>
      </c>
      <c r="K42" s="72">
        <v>307990939</v>
      </c>
      <c r="L42" s="69"/>
      <c r="M42" s="69"/>
      <c r="N42" s="69">
        <v>0</v>
      </c>
      <c r="O42" s="71">
        <v>8</v>
      </c>
      <c r="P42" s="128"/>
    </row>
    <row r="43" spans="1:16">
      <c r="A43" s="171"/>
      <c r="B43" s="68" t="s">
        <v>57</v>
      </c>
      <c r="C43" s="62">
        <v>45531</v>
      </c>
      <c r="D43" s="76">
        <v>1</v>
      </c>
      <c r="E43" s="37">
        <v>320521094</v>
      </c>
      <c r="F43" s="76">
        <v>11</v>
      </c>
      <c r="G43" s="77">
        <v>2591567546</v>
      </c>
      <c r="H43" s="76">
        <v>0</v>
      </c>
      <c r="I43" s="78">
        <v>4</v>
      </c>
      <c r="J43" s="79">
        <v>467812420</v>
      </c>
      <c r="K43" s="80">
        <v>174227102</v>
      </c>
      <c r="L43" s="76"/>
      <c r="M43" s="76"/>
      <c r="N43" s="76">
        <v>0</v>
      </c>
      <c r="O43" s="78">
        <v>4</v>
      </c>
      <c r="P43" s="129"/>
    </row>
    <row r="44" spans="1:16" ht="15.75">
      <c r="A44" s="172"/>
      <c r="B44" s="60" t="s">
        <v>81</v>
      </c>
      <c r="C44" s="31" t="s">
        <v>19</v>
      </c>
      <c r="D44" s="7">
        <f t="shared" ref="D44:K44" si="14">D40+D41+D42+D43</f>
        <v>14</v>
      </c>
      <c r="E44" s="16">
        <f t="shared" si="14"/>
        <v>5867936586</v>
      </c>
      <c r="F44" s="7">
        <f t="shared" si="14"/>
        <v>38</v>
      </c>
      <c r="G44" s="16">
        <f t="shared" si="14"/>
        <v>23127660439</v>
      </c>
      <c r="H44" s="7">
        <f t="shared" si="14"/>
        <v>0</v>
      </c>
      <c r="I44" s="11">
        <f t="shared" si="14"/>
        <v>23</v>
      </c>
      <c r="J44" s="8">
        <f t="shared" si="14"/>
        <v>2774916539</v>
      </c>
      <c r="K44" s="8">
        <f t="shared" si="14"/>
        <v>1186262807</v>
      </c>
      <c r="L44" s="7"/>
      <c r="M44" s="7"/>
      <c r="N44" s="7">
        <f t="shared" ref="N44:O44" si="15">N40+N41+N42+N43</f>
        <v>0</v>
      </c>
      <c r="O44" s="31">
        <f t="shared" si="15"/>
        <v>23</v>
      </c>
      <c r="P44" s="36"/>
    </row>
    <row r="45" spans="1:16">
      <c r="A45" s="173" t="s">
        <v>55</v>
      </c>
      <c r="B45" s="82" t="s">
        <v>58</v>
      </c>
      <c r="C45" s="47">
        <v>45538</v>
      </c>
      <c r="D45" s="48">
        <v>9</v>
      </c>
      <c r="E45" s="49">
        <v>10297082965</v>
      </c>
      <c r="F45" s="48">
        <v>6</v>
      </c>
      <c r="G45" s="49">
        <v>4719757189</v>
      </c>
      <c r="H45" s="48">
        <v>0</v>
      </c>
      <c r="I45" s="14">
        <v>3</v>
      </c>
      <c r="J45" s="50">
        <v>633683650</v>
      </c>
      <c r="K45" s="50">
        <v>177562037</v>
      </c>
      <c r="L45" s="48"/>
      <c r="M45" s="48"/>
      <c r="N45" s="48">
        <v>0</v>
      </c>
      <c r="O45" s="110">
        <v>3</v>
      </c>
      <c r="P45" s="130"/>
    </row>
    <row r="46" spans="1:16">
      <c r="A46" s="171"/>
      <c r="B46" s="84" t="s">
        <v>59</v>
      </c>
      <c r="C46" s="53">
        <v>45545</v>
      </c>
      <c r="D46" s="54">
        <v>4</v>
      </c>
      <c r="E46" s="55">
        <v>2221181719</v>
      </c>
      <c r="F46" s="54">
        <v>11</v>
      </c>
      <c r="G46" s="55">
        <v>15349904996</v>
      </c>
      <c r="H46" s="54">
        <v>0</v>
      </c>
      <c r="I46" s="15">
        <v>0</v>
      </c>
      <c r="J46" s="56">
        <v>0</v>
      </c>
      <c r="K46" s="56">
        <v>0</v>
      </c>
      <c r="L46" s="54"/>
      <c r="M46" s="54"/>
      <c r="N46" s="54">
        <v>0</v>
      </c>
      <c r="O46" s="111">
        <v>0</v>
      </c>
      <c r="P46" s="131"/>
    </row>
    <row r="47" spans="1:16">
      <c r="A47" s="171"/>
      <c r="B47" s="84" t="s">
        <v>61</v>
      </c>
      <c r="C47" s="53">
        <v>45552</v>
      </c>
      <c r="D47" s="54">
        <v>5</v>
      </c>
      <c r="E47" s="55">
        <v>2793504788</v>
      </c>
      <c r="F47" s="54">
        <v>8</v>
      </c>
      <c r="G47" s="55">
        <v>2782780219</v>
      </c>
      <c r="H47" s="54">
        <v>0</v>
      </c>
      <c r="I47" s="15">
        <v>2</v>
      </c>
      <c r="J47" s="56">
        <v>445163496</v>
      </c>
      <c r="K47" s="56">
        <v>72008582</v>
      </c>
      <c r="L47" s="54"/>
      <c r="M47" s="54"/>
      <c r="N47" s="54">
        <v>0</v>
      </c>
      <c r="O47" s="111">
        <v>2</v>
      </c>
      <c r="P47" s="131"/>
    </row>
    <row r="48" spans="1:16">
      <c r="A48" s="171"/>
      <c r="B48" s="113" t="s">
        <v>62</v>
      </c>
      <c r="C48" s="114">
        <v>45559</v>
      </c>
      <c r="D48" s="86">
        <v>4</v>
      </c>
      <c r="E48" s="115">
        <v>4770875311</v>
      </c>
      <c r="F48" s="86">
        <v>10</v>
      </c>
      <c r="G48" s="115">
        <v>6508133979</v>
      </c>
      <c r="H48" s="86">
        <v>0</v>
      </c>
      <c r="I48" s="10">
        <v>2</v>
      </c>
      <c r="J48" s="85">
        <v>502521028</v>
      </c>
      <c r="K48" s="85">
        <v>125926363</v>
      </c>
      <c r="L48" s="86"/>
      <c r="M48" s="86"/>
      <c r="N48" s="86">
        <v>0</v>
      </c>
      <c r="O48" s="116">
        <v>2</v>
      </c>
      <c r="P48" s="126"/>
    </row>
    <row r="49" spans="1:16" ht="15.75">
      <c r="A49" s="172"/>
      <c r="B49" s="60" t="s">
        <v>81</v>
      </c>
      <c r="C49" s="31" t="s">
        <v>19</v>
      </c>
      <c r="D49" s="7">
        <f>D45+D46+D47+D48</f>
        <v>22</v>
      </c>
      <c r="E49" s="16">
        <f>SUM(E45:E48)</f>
        <v>20082644783</v>
      </c>
      <c r="F49" s="7">
        <f t="shared" ref="F49:I49" si="16">F45+F46+F47+F48</f>
        <v>35</v>
      </c>
      <c r="G49" s="16">
        <f t="shared" si="16"/>
        <v>29360576383</v>
      </c>
      <c r="H49" s="7">
        <f t="shared" si="16"/>
        <v>0</v>
      </c>
      <c r="I49" s="11">
        <f t="shared" si="16"/>
        <v>7</v>
      </c>
      <c r="J49" s="8">
        <f>SUM(J45:J48)</f>
        <v>1581368174</v>
      </c>
      <c r="K49" s="8">
        <f>K45+K46+K47+K48</f>
        <v>375496982</v>
      </c>
      <c r="L49" s="7"/>
      <c r="M49" s="7"/>
      <c r="N49" s="7">
        <f t="shared" ref="N49:O49" si="17">N45+N46+N47+N48</f>
        <v>0</v>
      </c>
      <c r="O49" s="31">
        <f t="shared" si="17"/>
        <v>7</v>
      </c>
      <c r="P49" s="36"/>
    </row>
    <row r="50" spans="1:16">
      <c r="A50" s="174" t="s">
        <v>60</v>
      </c>
      <c r="B50" s="61" t="s">
        <v>63</v>
      </c>
      <c r="C50" s="88">
        <v>45566</v>
      </c>
      <c r="D50" s="63">
        <v>5</v>
      </c>
      <c r="E50" s="132">
        <v>5413565131</v>
      </c>
      <c r="F50" s="63">
        <v>5</v>
      </c>
      <c r="G50" s="64">
        <v>4852079855</v>
      </c>
      <c r="H50" s="63">
        <v>0</v>
      </c>
      <c r="I50" s="65">
        <v>2</v>
      </c>
      <c r="J50" s="66">
        <v>255000000</v>
      </c>
      <c r="K50" s="66">
        <v>70912579</v>
      </c>
      <c r="L50" s="63"/>
      <c r="M50" s="63"/>
      <c r="N50" s="63">
        <v>0</v>
      </c>
      <c r="O50" s="133">
        <v>2</v>
      </c>
      <c r="P50" s="127"/>
    </row>
    <row r="51" spans="1:16">
      <c r="A51" s="171"/>
      <c r="B51" s="68" t="s">
        <v>64</v>
      </c>
      <c r="C51" s="62">
        <v>45573</v>
      </c>
      <c r="D51" s="69">
        <v>3</v>
      </c>
      <c r="E51" s="70">
        <v>1668489393</v>
      </c>
      <c r="F51" s="69">
        <v>9</v>
      </c>
      <c r="G51" s="70">
        <v>4063980093</v>
      </c>
      <c r="H51" s="69">
        <v>0</v>
      </c>
      <c r="I51" s="71">
        <v>13</v>
      </c>
      <c r="J51" s="72">
        <v>1937743137</v>
      </c>
      <c r="K51" s="72">
        <v>902317488</v>
      </c>
      <c r="L51" s="69"/>
      <c r="M51" s="69"/>
      <c r="N51" s="69">
        <v>0</v>
      </c>
      <c r="O51" s="134">
        <v>13</v>
      </c>
      <c r="P51" s="129"/>
    </row>
    <row r="52" spans="1:16">
      <c r="A52" s="171"/>
      <c r="B52" s="68" t="s">
        <v>66</v>
      </c>
      <c r="C52" s="62">
        <v>45580</v>
      </c>
      <c r="D52" s="69">
        <v>5</v>
      </c>
      <c r="E52" s="70">
        <v>2507050146</v>
      </c>
      <c r="F52" s="69">
        <v>8</v>
      </c>
      <c r="G52" s="70">
        <v>5160467875</v>
      </c>
      <c r="H52" s="69">
        <v>0</v>
      </c>
      <c r="I52" s="71">
        <v>8</v>
      </c>
      <c r="J52" s="72">
        <v>1946566060</v>
      </c>
      <c r="K52" s="72">
        <v>773305348</v>
      </c>
      <c r="L52" s="69"/>
      <c r="M52" s="69"/>
      <c r="N52" s="69">
        <v>0</v>
      </c>
      <c r="O52" s="134">
        <v>8</v>
      </c>
      <c r="P52" s="128"/>
    </row>
    <row r="53" spans="1:16">
      <c r="A53" s="171"/>
      <c r="B53" s="87" t="s">
        <v>67</v>
      </c>
      <c r="C53" s="135">
        <v>45587</v>
      </c>
      <c r="D53" s="136">
        <v>9</v>
      </c>
      <c r="E53" s="137">
        <v>18196418487</v>
      </c>
      <c r="F53" s="136">
        <v>3</v>
      </c>
      <c r="G53" s="137">
        <v>2731300000</v>
      </c>
      <c r="H53" s="136">
        <v>0</v>
      </c>
      <c r="I53" s="138">
        <v>5</v>
      </c>
      <c r="J53" s="139">
        <v>380850419</v>
      </c>
      <c r="K53" s="139">
        <v>82122699</v>
      </c>
      <c r="L53" s="136"/>
      <c r="M53" s="136"/>
      <c r="N53" s="136">
        <v>0</v>
      </c>
      <c r="O53" s="140">
        <v>5</v>
      </c>
      <c r="P53" s="141"/>
    </row>
    <row r="54" spans="1:16">
      <c r="A54" s="171"/>
      <c r="B54" s="87" t="s">
        <v>68</v>
      </c>
      <c r="C54" s="135">
        <v>45594</v>
      </c>
      <c r="D54" s="136">
        <v>10</v>
      </c>
      <c r="E54" s="137">
        <v>14755938289</v>
      </c>
      <c r="F54" s="136">
        <v>9</v>
      </c>
      <c r="G54" s="137">
        <v>9752854516</v>
      </c>
      <c r="H54" s="136">
        <v>0</v>
      </c>
      <c r="I54" s="138">
        <v>8</v>
      </c>
      <c r="J54" s="139">
        <v>814749736</v>
      </c>
      <c r="K54" s="139">
        <v>363194468</v>
      </c>
      <c r="L54" s="136"/>
      <c r="M54" s="136"/>
      <c r="N54" s="136">
        <v>0</v>
      </c>
      <c r="O54" s="140">
        <v>8</v>
      </c>
      <c r="P54" s="141"/>
    </row>
    <row r="55" spans="1:16" ht="15.75">
      <c r="A55" s="172"/>
      <c r="B55" s="142" t="s">
        <v>90</v>
      </c>
      <c r="C55" s="13" t="s">
        <v>19</v>
      </c>
      <c r="D55" s="7">
        <f t="shared" ref="D55:K55" si="18">D50+D51+D52+D53+D54</f>
        <v>32</v>
      </c>
      <c r="E55" s="12">
        <f t="shared" si="18"/>
        <v>42541461446</v>
      </c>
      <c r="F55" s="7">
        <f t="shared" si="18"/>
        <v>34</v>
      </c>
      <c r="G55" s="12">
        <f t="shared" si="18"/>
        <v>26560682339</v>
      </c>
      <c r="H55" s="7">
        <f t="shared" si="18"/>
        <v>0</v>
      </c>
      <c r="I55" s="13">
        <f t="shared" si="18"/>
        <v>36</v>
      </c>
      <c r="J55" s="8">
        <f t="shared" si="18"/>
        <v>5334909352</v>
      </c>
      <c r="K55" s="8">
        <f t="shared" si="18"/>
        <v>2191852582</v>
      </c>
      <c r="L55" s="7"/>
      <c r="M55" s="7"/>
      <c r="N55" s="7">
        <f t="shared" ref="N55:O55" si="19">N50+N51+N52+N53+N54</f>
        <v>0</v>
      </c>
      <c r="O55" s="11">
        <f t="shared" si="19"/>
        <v>36</v>
      </c>
      <c r="P55" s="36"/>
    </row>
    <row r="56" spans="1:16">
      <c r="A56" s="175" t="s">
        <v>65</v>
      </c>
      <c r="B56" s="82" t="s">
        <v>69</v>
      </c>
      <c r="C56" s="47">
        <v>45601</v>
      </c>
      <c r="D56" s="48">
        <v>8</v>
      </c>
      <c r="E56" s="49">
        <v>18839069405</v>
      </c>
      <c r="F56" s="48">
        <v>4</v>
      </c>
      <c r="G56" s="49">
        <v>3261460724</v>
      </c>
      <c r="H56" s="48">
        <v>0</v>
      </c>
      <c r="I56" s="14">
        <v>4</v>
      </c>
      <c r="J56" s="50">
        <v>569897286</v>
      </c>
      <c r="K56" s="50">
        <v>229214950</v>
      </c>
      <c r="L56" s="48"/>
      <c r="M56" s="48"/>
      <c r="N56" s="48">
        <v>0</v>
      </c>
      <c r="O56" s="110">
        <v>4</v>
      </c>
      <c r="P56" s="130"/>
    </row>
    <row r="57" spans="1:16">
      <c r="A57" s="171"/>
      <c r="B57" s="84" t="s">
        <v>70</v>
      </c>
      <c r="C57" s="53">
        <v>45608</v>
      </c>
      <c r="D57" s="54">
        <v>0</v>
      </c>
      <c r="E57" s="55">
        <v>0</v>
      </c>
      <c r="F57" s="54">
        <v>9</v>
      </c>
      <c r="G57" s="55">
        <v>10964120717</v>
      </c>
      <c r="H57" s="54">
        <v>0</v>
      </c>
      <c r="I57" s="15">
        <v>5</v>
      </c>
      <c r="J57" s="56">
        <v>116340135</v>
      </c>
      <c r="K57" s="56">
        <v>15699157</v>
      </c>
      <c r="L57" s="54"/>
      <c r="M57" s="54"/>
      <c r="N57" s="54">
        <v>0</v>
      </c>
      <c r="O57" s="111">
        <v>5</v>
      </c>
      <c r="P57" s="131"/>
    </row>
    <row r="58" spans="1:16">
      <c r="A58" s="171"/>
      <c r="B58" s="113" t="s">
        <v>72</v>
      </c>
      <c r="C58" s="114">
        <v>45615</v>
      </c>
      <c r="D58" s="54">
        <v>1</v>
      </c>
      <c r="E58" s="55">
        <v>2400000</v>
      </c>
      <c r="F58" s="54">
        <v>8</v>
      </c>
      <c r="G58" s="55">
        <v>7044793333</v>
      </c>
      <c r="H58" s="54">
        <v>0</v>
      </c>
      <c r="I58" s="15">
        <v>4</v>
      </c>
      <c r="J58" s="56">
        <v>209123479</v>
      </c>
      <c r="K58" s="56">
        <v>64065709</v>
      </c>
      <c r="L58" s="54"/>
      <c r="M58" s="54"/>
      <c r="N58" s="54">
        <v>0</v>
      </c>
      <c r="O58" s="111">
        <v>4</v>
      </c>
      <c r="P58" s="126"/>
    </row>
    <row r="59" spans="1:16">
      <c r="A59" s="171"/>
      <c r="B59" s="143" t="s">
        <v>73</v>
      </c>
      <c r="C59" s="114">
        <v>45622</v>
      </c>
      <c r="D59" s="86">
        <v>3</v>
      </c>
      <c r="E59" s="115">
        <v>6594371282</v>
      </c>
      <c r="F59" s="86">
        <v>9</v>
      </c>
      <c r="G59" s="115">
        <v>524758440000</v>
      </c>
      <c r="H59" s="86">
        <v>0</v>
      </c>
      <c r="I59" s="10">
        <v>11</v>
      </c>
      <c r="J59" s="85">
        <v>331482200</v>
      </c>
      <c r="K59" s="85">
        <v>113829299</v>
      </c>
      <c r="L59" s="86"/>
      <c r="M59" s="86"/>
      <c r="N59" s="86">
        <v>0</v>
      </c>
      <c r="O59" s="116">
        <v>11</v>
      </c>
      <c r="P59" s="126"/>
    </row>
    <row r="60" spans="1:16" ht="15.75">
      <c r="A60" s="172"/>
      <c r="B60" s="144" t="s">
        <v>81</v>
      </c>
      <c r="C60" s="31" t="s">
        <v>19</v>
      </c>
      <c r="D60" s="7">
        <f>D56+D57+D58+D59</f>
        <v>12</v>
      </c>
      <c r="E60" s="16">
        <f>SUM(E56:E59)</f>
        <v>25435840687</v>
      </c>
      <c r="F60" s="7">
        <f t="shared" ref="F60:I60" si="20">F56+F57+F58+F59</f>
        <v>30</v>
      </c>
      <c r="G60" s="16">
        <f t="shared" si="20"/>
        <v>546028814774</v>
      </c>
      <c r="H60" s="7">
        <f t="shared" si="20"/>
        <v>0</v>
      </c>
      <c r="I60" s="11">
        <f t="shared" si="20"/>
        <v>24</v>
      </c>
      <c r="J60" s="8">
        <f>SUM(J56:J59)</f>
        <v>1226843100</v>
      </c>
      <c r="K60" s="8">
        <f>K56+K57+K58+K59</f>
        <v>422809115</v>
      </c>
      <c r="L60" s="7"/>
      <c r="M60" s="7"/>
      <c r="N60" s="7">
        <f t="shared" ref="N60:O60" si="21">N56+N57+N58+N59</f>
        <v>0</v>
      </c>
      <c r="O60" s="31">
        <f t="shared" si="21"/>
        <v>24</v>
      </c>
      <c r="P60" s="36"/>
    </row>
    <row r="61" spans="1:16">
      <c r="A61" s="176" t="s">
        <v>71</v>
      </c>
      <c r="B61" s="145" t="s">
        <v>74</v>
      </c>
      <c r="C61" s="146">
        <v>45629</v>
      </c>
      <c r="D61" s="147">
        <v>8</v>
      </c>
      <c r="E61" s="148">
        <v>2244099000</v>
      </c>
      <c r="F61" s="147">
        <v>13</v>
      </c>
      <c r="G61" s="148">
        <v>10946419625</v>
      </c>
      <c r="H61" s="63">
        <v>0</v>
      </c>
      <c r="I61" s="149">
        <v>6</v>
      </c>
      <c r="J61" s="150">
        <v>700145720</v>
      </c>
      <c r="K61" s="150">
        <v>106353438</v>
      </c>
      <c r="L61" s="147"/>
      <c r="M61" s="147"/>
      <c r="N61" s="147">
        <v>0</v>
      </c>
      <c r="O61" s="151">
        <v>6</v>
      </c>
      <c r="P61" s="152"/>
    </row>
    <row r="62" spans="1:16">
      <c r="A62" s="171"/>
      <c r="B62" s="153" t="s">
        <v>75</v>
      </c>
      <c r="C62" s="154">
        <v>45636</v>
      </c>
      <c r="D62" s="155">
        <v>0</v>
      </c>
      <c r="E62" s="156">
        <v>0</v>
      </c>
      <c r="F62" s="155">
        <v>17</v>
      </c>
      <c r="G62" s="104">
        <v>12649865884</v>
      </c>
      <c r="H62" s="76">
        <v>0</v>
      </c>
      <c r="I62" s="157">
        <v>10</v>
      </c>
      <c r="J62" s="106">
        <v>1263336980</v>
      </c>
      <c r="K62" s="158">
        <v>62453471</v>
      </c>
      <c r="L62" s="155"/>
      <c r="M62" s="155"/>
      <c r="N62" s="155">
        <v>0</v>
      </c>
      <c r="O62" s="159">
        <v>10</v>
      </c>
      <c r="P62" s="160"/>
    </row>
    <row r="63" spans="1:16" ht="15.75">
      <c r="A63" s="172"/>
      <c r="B63" s="161">
        <v>2</v>
      </c>
      <c r="C63" s="31" t="s">
        <v>19</v>
      </c>
      <c r="D63" s="7">
        <f t="shared" ref="D63:K63" si="22">D61+D62</f>
        <v>8</v>
      </c>
      <c r="E63" s="16">
        <f t="shared" si="22"/>
        <v>2244099000</v>
      </c>
      <c r="F63" s="7">
        <f t="shared" si="22"/>
        <v>30</v>
      </c>
      <c r="G63" s="16">
        <f t="shared" si="22"/>
        <v>23596285509</v>
      </c>
      <c r="H63" s="7">
        <f t="shared" si="22"/>
        <v>0</v>
      </c>
      <c r="I63" s="11">
        <f t="shared" si="22"/>
        <v>16</v>
      </c>
      <c r="J63" s="8">
        <f t="shared" si="22"/>
        <v>1963482700</v>
      </c>
      <c r="K63" s="8">
        <f t="shared" si="22"/>
        <v>168806909</v>
      </c>
      <c r="L63" s="7"/>
      <c r="M63" s="7"/>
      <c r="N63" s="7">
        <f t="shared" ref="N63:O63" si="23">N61+N62</f>
        <v>0</v>
      </c>
      <c r="O63" s="31">
        <f t="shared" si="23"/>
        <v>16</v>
      </c>
      <c r="P63" s="38"/>
    </row>
    <row r="64" spans="1:16" ht="23.25">
      <c r="A64" s="21"/>
      <c r="B64" s="22"/>
      <c r="C64" s="23"/>
      <c r="D64" s="162"/>
      <c r="E64" s="25"/>
      <c r="F64" s="24"/>
      <c r="G64" s="25"/>
      <c r="H64" s="24"/>
      <c r="I64" s="24"/>
      <c r="J64" s="25"/>
      <c r="K64" s="25"/>
      <c r="L64" s="24"/>
      <c r="M64" s="24"/>
      <c r="N64" s="24"/>
      <c r="O64" s="26"/>
      <c r="P64" s="26"/>
    </row>
    <row r="65" spans="1:16" ht="18">
      <c r="A65" s="163" t="s">
        <v>91</v>
      </c>
      <c r="B65" s="164">
        <f>B6+B11+B15+B22+B28+B33+B39+B44+B49+B55+B60+B63</f>
        <v>49</v>
      </c>
      <c r="C65" s="165" t="s">
        <v>19</v>
      </c>
      <c r="D65" s="27">
        <f t="shared" ref="D65:K65" si="24">D6+D11+D15+D22+D28+D33+D39+D44+D49+D55+D60+D63</f>
        <v>269</v>
      </c>
      <c r="E65" s="28">
        <f t="shared" si="24"/>
        <v>342520646738</v>
      </c>
      <c r="F65" s="29">
        <f t="shared" si="24"/>
        <v>446</v>
      </c>
      <c r="G65" s="30">
        <f t="shared" si="24"/>
        <v>932867754608</v>
      </c>
      <c r="H65" s="27">
        <f t="shared" si="24"/>
        <v>2</v>
      </c>
      <c r="I65" s="29">
        <f t="shared" si="24"/>
        <v>272</v>
      </c>
      <c r="J65" s="166">
        <f t="shared" si="24"/>
        <v>136271900176.94</v>
      </c>
      <c r="K65" s="28">
        <f t="shared" si="24"/>
        <v>17194877263</v>
      </c>
      <c r="L65" s="167"/>
      <c r="M65" s="27"/>
      <c r="N65" s="27">
        <f t="shared" ref="N65:O65" si="25">N6+N11+N15+N22+N28+N33+N39+N44+N49+N55+N60+N63</f>
        <v>1</v>
      </c>
      <c r="O65" s="29">
        <f t="shared" si="25"/>
        <v>271</v>
      </c>
      <c r="P65" s="27"/>
    </row>
    <row r="79" spans="1:16">
      <c r="H79" s="168"/>
      <c r="J79" s="168"/>
    </row>
    <row r="80" spans="1:16">
      <c r="H80" s="168"/>
      <c r="J80" s="168"/>
    </row>
    <row r="81" spans="8:10">
      <c r="H81" s="168"/>
      <c r="J81" s="168"/>
    </row>
    <row r="82" spans="8:10">
      <c r="H82" s="168"/>
      <c r="J82" s="168"/>
    </row>
    <row r="83" spans="8:10">
      <c r="H83" s="168"/>
      <c r="J83" s="168"/>
    </row>
    <row r="84" spans="8:10">
      <c r="H84" s="168"/>
      <c r="J84" s="168"/>
    </row>
    <row r="85" spans="8:10">
      <c r="H85" s="169"/>
      <c r="J85" s="169"/>
    </row>
    <row r="86" spans="8:10">
      <c r="H86" s="168"/>
      <c r="J86" s="168"/>
    </row>
    <row r="87" spans="8:10">
      <c r="H87" s="168"/>
      <c r="J87" s="168"/>
    </row>
    <row r="88" spans="8:10">
      <c r="H88" s="168"/>
      <c r="J88" s="168"/>
    </row>
    <row r="89" spans="8:10">
      <c r="H89" s="168"/>
      <c r="J89" s="168"/>
    </row>
    <row r="90" spans="8:10">
      <c r="H90" s="168"/>
      <c r="J90" s="168"/>
    </row>
  </sheetData>
  <mergeCells count="15">
    <mergeCell ref="N1:O1"/>
    <mergeCell ref="A3:A6"/>
    <mergeCell ref="A7:A11"/>
    <mergeCell ref="A12:A15"/>
    <mergeCell ref="A16:A22"/>
    <mergeCell ref="A50:A55"/>
    <mergeCell ref="A56:A60"/>
    <mergeCell ref="A61:A63"/>
    <mergeCell ref="D1:H1"/>
    <mergeCell ref="I1:K1"/>
    <mergeCell ref="A23:A28"/>
    <mergeCell ref="A29:A33"/>
    <mergeCell ref="A34:A39"/>
    <mergeCell ref="A40:A44"/>
    <mergeCell ref="A45:A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ACTAS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BLANCA CRISTINA GORDO MORALES</dc:creator>
  <cp:lastModifiedBy>DORIS  SANCHEZ TORRES</cp:lastModifiedBy>
  <dcterms:created xsi:type="dcterms:W3CDTF">2021-02-16T13:31:48Z</dcterms:created>
  <dcterms:modified xsi:type="dcterms:W3CDTF">2025-04-02T14:45:10Z</dcterms:modified>
</cp:coreProperties>
</file>