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C:\Users\DSANCHEZT\Documents\DORIS1_2023\DORIS OFAJU\POLITICA PREVENCIÓN DAÑO ANTIJURIDO\2024 - 2025\"/>
    </mc:Choice>
  </mc:AlternateContent>
  <bookViews>
    <workbookView xWindow="0" yWindow="0" windowWidth="28800" windowHeight="12030" tabRatio="753" firstSheet="2" activeTab="7"/>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INDICADORES" sheetId="76" r:id="rId9"/>
    <sheet name="APROBACIÓN" sheetId="35" r:id="rId10"/>
    <sheet name="IMPLEMENTACIÓN" sheetId="77" r:id="rId11"/>
    <sheet name="SEGUIMIENTO" sheetId="80" r:id="rId12"/>
    <sheet name="INDICADOR GESTIÓN - MECANISMO" sheetId="78" r:id="rId13"/>
    <sheet name="INDICADOR DE RESULTADO - MEDIDA" sheetId="79" r:id="rId14"/>
    <sheet name="INDICADOR IMPACTO-LITIGIO" sheetId="82" r:id="rId15"/>
    <sheet name="REPORTE ACUMULADO" sheetId="81" r:id="rId16"/>
    <sheet name="INSUMOS" sheetId="55" r:id="rId17"/>
    <sheet name="CAUSA e-KOGUI" sheetId="83" r:id="rId18"/>
    <sheet name="SUSTENTO" sheetId="89" r:id="rId19"/>
    <sheet name="SUBCAUSA" sheetId="56" r:id="rId20"/>
    <sheet name="N°MEDIDA" sheetId="57" r:id="rId21"/>
    <sheet name="MEDIDA" sheetId="58" r:id="rId22"/>
    <sheet name="OTRA MEDIDA" sheetId="59" r:id="rId23"/>
    <sheet name="MECANISMO" sheetId="67" r:id="rId24"/>
    <sheet name="OTRO MECANISMO" sheetId="69" r:id="rId25"/>
    <sheet name="EJECUCIÓN DEL MECANISMO" sheetId="70" r:id="rId26"/>
    <sheet name="PERÍODO IMPLEMENTACIÓN" sheetId="60" r:id="rId27"/>
    <sheet name="ÁREA RESPONSABLE" sheetId="62" r:id="rId28"/>
    <sheet name="DIVULGACIÓN" sheetId="66" r:id="rId29"/>
    <sheet name="INDICADOR DE GESTIÓN" sheetId="72" r:id="rId30"/>
    <sheet name="INDICADOR DE RESULTADO" sheetId="74" r:id="rId31"/>
    <sheet name="INDICADOR DE IMPACTO" sheetId="75" r:id="rId32"/>
    <sheet name="REPORTE DE LITIGIOSIDAD" sheetId="90" r:id="rId33"/>
    <sheet name="CAUSAS" sheetId="11" state="hidden" r:id="rId34"/>
  </sheets>
  <definedNames>
    <definedName name="ENTIDADES" localSheetId="32">Tabla3[ENTIDAD]</definedName>
    <definedName name="ENTIDADES">Tabla3[ENTIDAD]</definedName>
    <definedName name="Fecha_fin" comment="Día - Mes  -Año" localSheetId="32">#REF!</definedName>
    <definedName name="Fecha_fin" comment="Día - Mes  -Año">#REF!</definedName>
    <definedName name="Numerador___Denominador___100" localSheetId="32">#REF!</definedName>
    <definedName name="Numerador___Denominador___100">#REF!</definedName>
    <definedName name="Numerador__Denominador" localSheetId="32">#REF!</definedName>
    <definedName name="Numerador__Denominador">#REF!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78" l="1"/>
  <c r="C9" i="78"/>
  <c r="D9" i="78"/>
  <c r="G9" i="78"/>
  <c r="J9" i="78"/>
  <c r="N9" i="78"/>
  <c r="B10" i="78"/>
  <c r="C10" i="78"/>
  <c r="D10" i="78"/>
  <c r="G10" i="78"/>
  <c r="J10" i="78"/>
  <c r="N10" i="78"/>
  <c r="B11" i="78"/>
  <c r="C11" i="78"/>
  <c r="D11" i="78"/>
  <c r="G11" i="78"/>
  <c r="J11" i="78"/>
  <c r="N11" i="78"/>
  <c r="B12" i="78"/>
  <c r="C12" i="78"/>
  <c r="D12" i="78"/>
  <c r="G12" i="78"/>
  <c r="J12" i="78"/>
  <c r="N12" i="78"/>
  <c r="B13" i="78"/>
  <c r="C13" i="78"/>
  <c r="D13" i="78"/>
  <c r="G13" i="78"/>
  <c r="J13" i="78"/>
  <c r="N13" i="78"/>
  <c r="B14" i="78"/>
  <c r="C14" i="78"/>
  <c r="D14" i="78"/>
  <c r="G14" i="78"/>
  <c r="J14" i="78"/>
  <c r="N14" i="78"/>
  <c r="B15" i="78"/>
  <c r="C15" i="78"/>
  <c r="D15" i="78"/>
  <c r="G15" i="78"/>
  <c r="J15" i="78"/>
  <c r="N15" i="78"/>
  <c r="B16" i="78"/>
  <c r="C16" i="78"/>
  <c r="D16" i="78"/>
  <c r="G16" i="78"/>
  <c r="J16" i="78"/>
  <c r="N16" i="78"/>
  <c r="B17" i="78"/>
  <c r="C17" i="78"/>
  <c r="D17" i="78"/>
  <c r="G17" i="78"/>
  <c r="J17" i="78"/>
  <c r="N17" i="78"/>
  <c r="B18" i="78"/>
  <c r="C18" i="78"/>
  <c r="D18" i="78"/>
  <c r="G18" i="78"/>
  <c r="J18" i="78"/>
  <c r="N18" i="78"/>
  <c r="B19" i="78"/>
  <c r="C19" i="78"/>
  <c r="D19" i="78"/>
  <c r="G19" i="78"/>
  <c r="J19" i="78"/>
  <c r="N19" i="78"/>
  <c r="B20" i="78"/>
  <c r="C20" i="78"/>
  <c r="D20" i="78"/>
  <c r="G20" i="78"/>
  <c r="J20" i="78"/>
  <c r="N20" i="78"/>
  <c r="B21" i="78"/>
  <c r="C21" i="78"/>
  <c r="D21" i="78"/>
  <c r="G21" i="78"/>
  <c r="J21" i="78"/>
  <c r="N21" i="78"/>
  <c r="B22" i="78"/>
  <c r="C22" i="78"/>
  <c r="D22" i="78"/>
  <c r="G22" i="78"/>
  <c r="J22" i="78"/>
  <c r="N22" i="78"/>
  <c r="B23" i="78"/>
  <c r="C23" i="78"/>
  <c r="D23" i="78"/>
  <c r="G23" i="78"/>
  <c r="J23" i="78"/>
  <c r="N23" i="78"/>
  <c r="B24" i="78"/>
  <c r="C24" i="78"/>
  <c r="D24" i="78"/>
  <c r="G24" i="78"/>
  <c r="J24" i="78"/>
  <c r="N24" i="78"/>
  <c r="B25" i="78"/>
  <c r="C25" i="78"/>
  <c r="D25" i="78"/>
  <c r="G25" i="78"/>
  <c r="J25" i="78"/>
  <c r="N25" i="78"/>
  <c r="B26" i="78"/>
  <c r="C26" i="78"/>
  <c r="D26" i="78"/>
  <c r="G26" i="78"/>
  <c r="J26" i="78"/>
  <c r="N26" i="78"/>
  <c r="B27" i="78"/>
  <c r="C27" i="78"/>
  <c r="D27" i="78"/>
  <c r="G27" i="78"/>
  <c r="J27" i="78"/>
  <c r="N27" i="78"/>
  <c r="B28" i="78"/>
  <c r="C28" i="78"/>
  <c r="D28" i="78"/>
  <c r="G28" i="78"/>
  <c r="J28" i="78"/>
  <c r="N28" i="78"/>
  <c r="B29" i="78"/>
  <c r="C29" i="78"/>
  <c r="D29" i="78"/>
  <c r="G29" i="78"/>
  <c r="J29" i="78"/>
  <c r="P29" i="78"/>
  <c r="N29" i="78"/>
  <c r="B30" i="78"/>
  <c r="C30" i="78"/>
  <c r="D30" i="78"/>
  <c r="G30" i="78"/>
  <c r="J30" i="78"/>
  <c r="N30" i="78"/>
  <c r="B31" i="78"/>
  <c r="C31" i="78"/>
  <c r="D31" i="78"/>
  <c r="G31" i="78"/>
  <c r="J31" i="78"/>
  <c r="N31" i="78"/>
  <c r="B32" i="78"/>
  <c r="C32" i="78"/>
  <c r="D32" i="78"/>
  <c r="G32" i="78"/>
  <c r="J32" i="78"/>
  <c r="N32" i="78"/>
  <c r="B33" i="78"/>
  <c r="C33" i="78"/>
  <c r="D33" i="78"/>
  <c r="G33" i="78"/>
  <c r="J33" i="78"/>
  <c r="N33" i="78"/>
  <c r="B34" i="78"/>
  <c r="C34" i="78"/>
  <c r="D34" i="78"/>
  <c r="G34" i="78"/>
  <c r="J34" i="78"/>
  <c r="N34" i="78"/>
  <c r="B35" i="78"/>
  <c r="C35" i="78"/>
  <c r="D35" i="78"/>
  <c r="G35" i="78"/>
  <c r="J35" i="78"/>
  <c r="N35" i="78"/>
  <c r="B36" i="78"/>
  <c r="C36" i="78"/>
  <c r="D36" i="78"/>
  <c r="G36" i="78"/>
  <c r="J36" i="78"/>
  <c r="N36" i="78"/>
  <c r="B37" i="78"/>
  <c r="C37" i="78"/>
  <c r="D37" i="78"/>
  <c r="G37" i="78"/>
  <c r="J37" i="78"/>
  <c r="N37" i="78"/>
  <c r="B17" i="82"/>
  <c r="F17" i="82"/>
  <c r="L17" i="82"/>
  <c r="I17" i="82"/>
  <c r="J17" i="82"/>
  <c r="B18" i="82"/>
  <c r="F18" i="82"/>
  <c r="L18" i="82"/>
  <c r="I18" i="82"/>
  <c r="J18" i="82"/>
  <c r="B19" i="82"/>
  <c r="F19" i="82"/>
  <c r="L19" i="82"/>
  <c r="I19" i="82"/>
  <c r="J19" i="82"/>
  <c r="B20" i="82"/>
  <c r="F20" i="82"/>
  <c r="L20" i="82"/>
  <c r="I20" i="82"/>
  <c r="J20" i="82"/>
  <c r="B21" i="82"/>
  <c r="F21" i="82"/>
  <c r="L21" i="82"/>
  <c r="I21" i="82"/>
  <c r="J21" i="82"/>
  <c r="B22" i="82"/>
  <c r="F22" i="82"/>
  <c r="L22" i="82"/>
  <c r="I22" i="82"/>
  <c r="J22" i="82"/>
  <c r="B23" i="82"/>
  <c r="F23" i="82"/>
  <c r="L23" i="82"/>
  <c r="I23" i="82"/>
  <c r="J23" i="82"/>
  <c r="B24" i="82"/>
  <c r="F24" i="82"/>
  <c r="L24" i="82"/>
  <c r="I24" i="82"/>
  <c r="J24" i="82"/>
  <c r="B25" i="82"/>
  <c r="F25" i="82"/>
  <c r="L25" i="82"/>
  <c r="I25" i="82"/>
  <c r="J25" i="82"/>
  <c r="B26" i="82"/>
  <c r="F26" i="82"/>
  <c r="L26" i="82"/>
  <c r="I26" i="82"/>
  <c r="J26" i="82"/>
  <c r="B27" i="82"/>
  <c r="F27" i="82"/>
  <c r="L27" i="82"/>
  <c r="I27" i="82"/>
  <c r="J27" i="82"/>
  <c r="B28" i="82"/>
  <c r="F28" i="82"/>
  <c r="L28" i="82"/>
  <c r="I28" i="82"/>
  <c r="J28" i="82"/>
  <c r="B29" i="82"/>
  <c r="F29" i="82"/>
  <c r="L29" i="82"/>
  <c r="I29" i="82"/>
  <c r="J29" i="82"/>
  <c r="B30" i="82"/>
  <c r="F30" i="82"/>
  <c r="L30" i="82"/>
  <c r="I30" i="82"/>
  <c r="J30" i="82"/>
  <c r="B31" i="82"/>
  <c r="F31" i="82"/>
  <c r="L31" i="82"/>
  <c r="I31" i="82"/>
  <c r="J31" i="82"/>
  <c r="B32" i="82"/>
  <c r="F32" i="82"/>
  <c r="L32" i="82"/>
  <c r="I32" i="82"/>
  <c r="J32" i="82"/>
  <c r="B33" i="82"/>
  <c r="F33" i="82"/>
  <c r="L33" i="82"/>
  <c r="I33" i="82"/>
  <c r="J33" i="82"/>
  <c r="B34" i="82"/>
  <c r="F34" i="82"/>
  <c r="L34" i="82"/>
  <c r="I34" i="82"/>
  <c r="J34" i="82"/>
  <c r="B35" i="82"/>
  <c r="F35" i="82"/>
  <c r="L35" i="82"/>
  <c r="I35" i="82"/>
  <c r="J35" i="82"/>
  <c r="B36" i="82"/>
  <c r="F36" i="82"/>
  <c r="L36" i="82"/>
  <c r="I36" i="82"/>
  <c r="J36" i="82"/>
  <c r="C9" i="79"/>
  <c r="D9" i="79"/>
  <c r="G9" i="79"/>
  <c r="J9" i="79"/>
  <c r="N9" i="79"/>
  <c r="C10" i="79"/>
  <c r="D10" i="79"/>
  <c r="G10" i="79"/>
  <c r="J10" i="79"/>
  <c r="N10" i="79"/>
  <c r="C11" i="79"/>
  <c r="D11" i="79"/>
  <c r="G11" i="79"/>
  <c r="J11" i="79"/>
  <c r="N11" i="79"/>
  <c r="C12" i="79"/>
  <c r="D12" i="79"/>
  <c r="G12" i="79"/>
  <c r="J12" i="79"/>
  <c r="N12" i="79"/>
  <c r="C13" i="79"/>
  <c r="D13" i="79"/>
  <c r="G13" i="79"/>
  <c r="J13" i="79"/>
  <c r="N13" i="79"/>
  <c r="C14" i="79"/>
  <c r="D14" i="79"/>
  <c r="G14" i="79"/>
  <c r="J14" i="79"/>
  <c r="N14" i="79"/>
  <c r="C15" i="79"/>
  <c r="D15" i="79"/>
  <c r="G15" i="79"/>
  <c r="J15" i="79"/>
  <c r="N15" i="79"/>
  <c r="C16" i="79"/>
  <c r="D16" i="79"/>
  <c r="G16" i="79"/>
  <c r="J16" i="79"/>
  <c r="N16" i="79"/>
  <c r="C17" i="79"/>
  <c r="D17" i="79"/>
  <c r="G17" i="79"/>
  <c r="J17" i="79"/>
  <c r="N17" i="79"/>
  <c r="C18" i="79"/>
  <c r="D18" i="79"/>
  <c r="G18" i="79"/>
  <c r="J18" i="79"/>
  <c r="N18" i="79"/>
  <c r="C19" i="79"/>
  <c r="D19" i="79"/>
  <c r="G19" i="79"/>
  <c r="J19" i="79"/>
  <c r="N19" i="79"/>
  <c r="C20" i="79"/>
  <c r="D20" i="79"/>
  <c r="G20" i="79"/>
  <c r="J20" i="79"/>
  <c r="N20" i="79"/>
  <c r="C21" i="79"/>
  <c r="D21" i="79"/>
  <c r="G21" i="79"/>
  <c r="J21" i="79"/>
  <c r="N21" i="79"/>
  <c r="C22" i="79"/>
  <c r="D22" i="79"/>
  <c r="G22" i="79"/>
  <c r="J22" i="79"/>
  <c r="N22" i="79"/>
  <c r="C23" i="79"/>
  <c r="D23" i="79"/>
  <c r="G23" i="79"/>
  <c r="J23" i="79"/>
  <c r="N23" i="79"/>
  <c r="C24" i="79"/>
  <c r="D24" i="79"/>
  <c r="G24" i="79"/>
  <c r="J24" i="79"/>
  <c r="N24" i="79"/>
  <c r="C25" i="79"/>
  <c r="D25" i="79"/>
  <c r="G25" i="79"/>
  <c r="J25" i="79"/>
  <c r="N25" i="79"/>
  <c r="C26" i="79"/>
  <c r="D26" i="79"/>
  <c r="G26" i="79"/>
  <c r="J26" i="79"/>
  <c r="N26" i="79"/>
  <c r="C27" i="79"/>
  <c r="D27" i="79"/>
  <c r="G27" i="79"/>
  <c r="J27" i="79"/>
  <c r="N27" i="79"/>
  <c r="C28" i="79"/>
  <c r="D28" i="79"/>
  <c r="G28" i="79"/>
  <c r="J28" i="79"/>
  <c r="N28" i="79"/>
  <c r="C29" i="79"/>
  <c r="D29" i="79"/>
  <c r="G29" i="79"/>
  <c r="J29" i="79"/>
  <c r="N29" i="79"/>
  <c r="C30" i="79"/>
  <c r="D30" i="79"/>
  <c r="G30" i="79"/>
  <c r="J30" i="79"/>
  <c r="N30" i="79"/>
  <c r="C31" i="79"/>
  <c r="D31" i="79"/>
  <c r="G31" i="79"/>
  <c r="J31" i="79"/>
  <c r="N31" i="79"/>
  <c r="C32" i="79"/>
  <c r="D32" i="79"/>
  <c r="G32" i="79"/>
  <c r="J32" i="79"/>
  <c r="N32" i="79"/>
  <c r="C33" i="79"/>
  <c r="D33" i="79"/>
  <c r="G33" i="79"/>
  <c r="J33" i="79"/>
  <c r="N33" i="79"/>
  <c r="C34" i="79"/>
  <c r="D34" i="79"/>
  <c r="G34" i="79"/>
  <c r="J34" i="79"/>
  <c r="N34" i="79"/>
  <c r="C35" i="79"/>
  <c r="D35" i="79"/>
  <c r="G35" i="79"/>
  <c r="J35" i="79"/>
  <c r="N35" i="79"/>
  <c r="C36" i="79"/>
  <c r="D36" i="79"/>
  <c r="G36" i="79"/>
  <c r="J36" i="79"/>
  <c r="N36" i="79"/>
  <c r="C37" i="79"/>
  <c r="D37" i="79"/>
  <c r="G37" i="79"/>
  <c r="J37" i="79"/>
  <c r="N37" i="79"/>
  <c r="P36" i="78"/>
  <c r="P30" i="78"/>
  <c r="P10" i="78"/>
  <c r="P35" i="79"/>
  <c r="P31" i="79"/>
  <c r="P23" i="79"/>
  <c r="P19" i="79"/>
  <c r="P11" i="79"/>
  <c r="P37" i="78"/>
  <c r="P28" i="78"/>
  <c r="P26" i="78"/>
  <c r="P24" i="78"/>
  <c r="P23" i="78"/>
  <c r="P21" i="78"/>
  <c r="P27" i="79"/>
  <c r="P15" i="79"/>
  <c r="P35" i="78"/>
  <c r="P33" i="78"/>
  <c r="P18" i="78"/>
  <c r="P34" i="78"/>
  <c r="P25" i="78"/>
  <c r="P19" i="78"/>
  <c r="P31" i="78"/>
  <c r="P16" i="78"/>
  <c r="P12" i="78"/>
  <c r="P34" i="79"/>
  <c r="P30" i="79"/>
  <c r="P26" i="79"/>
  <c r="P13" i="78"/>
  <c r="P36" i="79"/>
  <c r="P32" i="79"/>
  <c r="P28" i="79"/>
  <c r="P24" i="79"/>
  <c r="P20" i="79"/>
  <c r="P16" i="79"/>
  <c r="P12" i="79"/>
  <c r="P14" i="78"/>
  <c r="P11" i="78"/>
  <c r="P9" i="78"/>
  <c r="P22" i="79"/>
  <c r="P18" i="79"/>
  <c r="P14" i="79"/>
  <c r="P10" i="79"/>
  <c r="P32" i="78"/>
  <c r="P37" i="79"/>
  <c r="P33" i="79"/>
  <c r="P29" i="79"/>
  <c r="P25" i="79"/>
  <c r="P21" i="79"/>
  <c r="P17" i="79"/>
  <c r="P13" i="79"/>
  <c r="P9" i="79"/>
  <c r="P27" i="78"/>
  <c r="P22" i="78"/>
  <c r="P20" i="78"/>
  <c r="P17" i="78"/>
  <c r="P15" i="78"/>
  <c r="B9" i="82"/>
  <c r="F9" i="82"/>
  <c r="L9" i="82"/>
  <c r="I9" i="82"/>
  <c r="J9" i="82"/>
  <c r="B10" i="82"/>
  <c r="F10" i="82"/>
  <c r="L10" i="82"/>
  <c r="I10" i="82"/>
  <c r="J10" i="82"/>
  <c r="B11" i="82"/>
  <c r="F11" i="82"/>
  <c r="I11" i="82"/>
  <c r="J11" i="82"/>
  <c r="B12" i="82"/>
  <c r="F12" i="82"/>
  <c r="L12" i="82"/>
  <c r="I12" i="82"/>
  <c r="J12" i="82"/>
  <c r="B13" i="82"/>
  <c r="F13" i="82"/>
  <c r="L13" i="82"/>
  <c r="I13" i="82"/>
  <c r="J13" i="82"/>
  <c r="B14" i="82"/>
  <c r="F14" i="82"/>
  <c r="L14" i="82"/>
  <c r="I14" i="82"/>
  <c r="J14" i="82"/>
  <c r="B15" i="82"/>
  <c r="F15" i="82"/>
  <c r="L15" i="82"/>
  <c r="I15" i="82"/>
  <c r="J15" i="82"/>
  <c r="B16" i="82"/>
  <c r="F16" i="82"/>
  <c r="L16" i="82"/>
  <c r="I16" i="82"/>
  <c r="J16" i="82"/>
  <c r="B37" i="82"/>
  <c r="F37" i="82"/>
  <c r="L37" i="82"/>
  <c r="I37" i="82"/>
  <c r="J37" i="82"/>
  <c r="B19" i="79"/>
  <c r="B20" i="79"/>
  <c r="B21" i="79"/>
  <c r="B22" i="79"/>
  <c r="B23" i="79"/>
  <c r="B24" i="79"/>
  <c r="B25" i="79"/>
  <c r="B26" i="79"/>
  <c r="B27" i="79"/>
  <c r="B28" i="79"/>
  <c r="B29" i="79"/>
  <c r="B30" i="79"/>
  <c r="B31" i="79"/>
  <c r="B32" i="79"/>
  <c r="B33" i="79"/>
  <c r="B34" i="79"/>
  <c r="B35" i="79"/>
  <c r="B36" i="79"/>
  <c r="B37" i="79"/>
  <c r="B8" i="78"/>
  <c r="L11" i="82"/>
  <c r="F8" i="82"/>
  <c r="L8" i="82"/>
  <c r="F66" i="82"/>
  <c r="D8" i="79"/>
  <c r="D8" i="78"/>
  <c r="B8" i="82"/>
  <c r="C8" i="79"/>
  <c r="B8" i="79"/>
  <c r="C8" i="78"/>
  <c r="I8" i="82"/>
  <c r="J8" i="82"/>
  <c r="J66" i="82"/>
  <c r="N8" i="79"/>
  <c r="N56" i="79"/>
  <c r="J8" i="79"/>
  <c r="J56" i="79"/>
  <c r="G8" i="79"/>
  <c r="N8" i="78"/>
  <c r="N63" i="78"/>
  <c r="J8" i="78"/>
  <c r="J63" i="78"/>
  <c r="G8" i="78"/>
  <c r="C8" i="81"/>
  <c r="D7" i="81"/>
  <c r="P8" i="79"/>
  <c r="P56" i="79"/>
  <c r="D6" i="81"/>
  <c r="P8" i="78"/>
  <c r="C6" i="81"/>
  <c r="D8" i="81"/>
  <c r="C7" i="81"/>
  <c r="L66" i="82"/>
  <c r="E8" i="81"/>
  <c r="C26" i="81"/>
  <c r="E7" i="81"/>
  <c r="AC11" i="81"/>
  <c r="AC13" i="81"/>
  <c r="AC15" i="81"/>
  <c r="P63" i="78"/>
  <c r="E6" i="81"/>
  <c r="AA11" i="81"/>
  <c r="AA13" i="81"/>
  <c r="AA15" i="81"/>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D1" i="11"/>
  <c r="E3" i="11"/>
  <c r="E4" i="11"/>
  <c r="E5" i="11"/>
  <c r="F4" i="11"/>
  <c r="A4" i="11"/>
  <c r="F3" i="11"/>
  <c r="A3" i="11"/>
  <c r="F5" i="11"/>
  <c r="A5" i="11"/>
  <c r="E6" i="11"/>
  <c r="E7" i="11"/>
  <c r="F6" i="11"/>
  <c r="A6" i="11"/>
  <c r="F7" i="11"/>
  <c r="A7" i="11"/>
  <c r="E8" i="11"/>
  <c r="E9" i="11"/>
  <c r="F8" i="11"/>
  <c r="A8" i="11"/>
  <c r="E10" i="11"/>
  <c r="F9" i="11"/>
  <c r="A9" i="11"/>
  <c r="F10" i="11"/>
  <c r="A10" i="11"/>
  <c r="E11" i="11"/>
  <c r="E12" i="11"/>
  <c r="F11" i="11"/>
  <c r="A11" i="11"/>
  <c r="E13" i="11"/>
  <c r="F12" i="11"/>
  <c r="A12" i="11"/>
  <c r="F13" i="11"/>
  <c r="A13" i="11"/>
  <c r="E14" i="11"/>
  <c r="F14" i="11"/>
  <c r="A14" i="11"/>
  <c r="E15" i="11"/>
  <c r="F15" i="11"/>
  <c r="A15" i="11"/>
  <c r="E16" i="11"/>
  <c r="E17" i="11"/>
  <c r="F16" i="11"/>
  <c r="A16" i="11"/>
  <c r="E18" i="11"/>
  <c r="F17" i="11"/>
  <c r="A17" i="11"/>
  <c r="F18" i="11"/>
  <c r="A18" i="11"/>
  <c r="E19" i="11"/>
  <c r="E20" i="11"/>
  <c r="F19" i="11"/>
  <c r="A19" i="11"/>
  <c r="F20" i="11"/>
  <c r="A20" i="11"/>
  <c r="E21" i="11"/>
  <c r="F21" i="11"/>
  <c r="A21" i="11"/>
  <c r="E22" i="11"/>
  <c r="E23" i="11"/>
  <c r="F22" i="11"/>
  <c r="A22" i="11"/>
  <c r="F23" i="11"/>
  <c r="A23" i="11"/>
  <c r="E24" i="11"/>
  <c r="E25" i="11"/>
  <c r="F24" i="11"/>
  <c r="A24" i="11"/>
  <c r="E26" i="11"/>
  <c r="F25" i="11"/>
  <c r="A25" i="11"/>
  <c r="F26" i="11"/>
  <c r="A26" i="11"/>
  <c r="E27" i="11"/>
  <c r="E28" i="11"/>
  <c r="F27" i="11"/>
  <c r="A27" i="11"/>
  <c r="F28" i="11"/>
  <c r="A28" i="11"/>
  <c r="E29" i="11"/>
  <c r="E30" i="11"/>
  <c r="F29" i="11"/>
  <c r="A29" i="11"/>
  <c r="F30" i="11"/>
  <c r="A30" i="11"/>
  <c r="E31" i="11"/>
  <c r="E32" i="11"/>
  <c r="F31" i="11"/>
  <c r="A31" i="11"/>
  <c r="F32" i="11"/>
  <c r="A32" i="11"/>
  <c r="E33" i="11"/>
  <c r="F33" i="11"/>
  <c r="A33" i="11"/>
  <c r="E34" i="11"/>
  <c r="E35" i="11"/>
  <c r="F34" i="11"/>
  <c r="A34" i="11"/>
  <c r="F35" i="11"/>
  <c r="A35" i="11"/>
  <c r="E36" i="11"/>
  <c r="E37" i="11"/>
  <c r="F36" i="11"/>
  <c r="A36" i="11"/>
  <c r="E38" i="11"/>
  <c r="F37" i="11"/>
  <c r="A37" i="11"/>
  <c r="F38" i="11"/>
  <c r="A38" i="11"/>
  <c r="E39" i="11"/>
  <c r="E40" i="11"/>
  <c r="F39" i="11"/>
  <c r="A39" i="11"/>
  <c r="F40" i="11"/>
  <c r="A40" i="11"/>
  <c r="E41" i="11"/>
  <c r="E42" i="11"/>
  <c r="F41" i="11"/>
  <c r="A41" i="11"/>
  <c r="F42" i="11"/>
  <c r="A42" i="11"/>
  <c r="E43" i="11"/>
  <c r="F43" i="11"/>
  <c r="A43" i="11"/>
  <c r="E44" i="11"/>
  <c r="F44" i="11"/>
  <c r="A44" i="11"/>
  <c r="E45" i="11"/>
  <c r="E46" i="11"/>
  <c r="F45" i="11"/>
  <c r="A45" i="11"/>
  <c r="F46" i="11"/>
  <c r="A46" i="11"/>
  <c r="E47" i="11"/>
  <c r="F47" i="11"/>
  <c r="A47" i="11"/>
  <c r="E48" i="11"/>
  <c r="E49" i="11"/>
  <c r="F48" i="11"/>
  <c r="A48" i="11"/>
  <c r="F49" i="11"/>
  <c r="A49" i="11"/>
  <c r="E50" i="11"/>
  <c r="E51" i="11"/>
  <c r="F50" i="11"/>
  <c r="A50" i="11"/>
  <c r="F51" i="11"/>
  <c r="A51" i="11"/>
  <c r="E52" i="11"/>
  <c r="F52" i="11"/>
  <c r="A52" i="11"/>
  <c r="E53" i="11"/>
  <c r="E54" i="11"/>
  <c r="F53" i="11"/>
  <c r="A53" i="11"/>
  <c r="E55" i="11"/>
  <c r="F54" i="11"/>
  <c r="A54" i="11"/>
  <c r="F55" i="11"/>
  <c r="A55" i="11"/>
  <c r="E56" i="11"/>
  <c r="E57" i="11"/>
  <c r="F56" i="11"/>
  <c r="A56" i="11"/>
  <c r="E58" i="11"/>
  <c r="F57" i="11"/>
  <c r="A57" i="11"/>
  <c r="E59" i="11"/>
  <c r="F58" i="11"/>
  <c r="A58" i="11"/>
  <c r="E60" i="11"/>
  <c r="F59" i="11"/>
  <c r="A59" i="11"/>
  <c r="F60" i="11"/>
  <c r="A60" i="11"/>
  <c r="E61" i="11"/>
  <c r="E62" i="11"/>
  <c r="F61" i="11"/>
  <c r="A61" i="11"/>
  <c r="E63" i="11"/>
  <c r="F62" i="11"/>
  <c r="A62" i="11"/>
  <c r="F63" i="11"/>
  <c r="A63" i="11"/>
  <c r="E64" i="11"/>
  <c r="E65" i="11"/>
  <c r="F64" i="11"/>
  <c r="A64" i="11"/>
  <c r="F65" i="11"/>
  <c r="A65" i="11"/>
  <c r="E66" i="11"/>
  <c r="E67" i="11"/>
  <c r="F66" i="11"/>
  <c r="A66" i="11"/>
  <c r="F67" i="11"/>
  <c r="A67" i="11"/>
  <c r="E68" i="11"/>
  <c r="E69" i="11"/>
  <c r="F68" i="11"/>
  <c r="A68" i="11"/>
  <c r="E70" i="11"/>
  <c r="F69" i="11"/>
  <c r="A69" i="11"/>
  <c r="E71" i="11"/>
  <c r="F70" i="11"/>
  <c r="A70" i="11"/>
  <c r="F71" i="11"/>
  <c r="A71" i="11"/>
  <c r="E72" i="11"/>
  <c r="F72" i="11"/>
  <c r="A72" i="11"/>
  <c r="E73" i="11"/>
  <c r="F73" i="11"/>
  <c r="A73" i="11"/>
  <c r="E74" i="11"/>
  <c r="E75" i="11"/>
  <c r="F74" i="11"/>
  <c r="A74" i="11"/>
  <c r="E76" i="11"/>
  <c r="F75" i="11"/>
  <c r="A75" i="11"/>
  <c r="F76" i="11"/>
  <c r="A76" i="11"/>
  <c r="E77" i="11"/>
  <c r="E78" i="11"/>
  <c r="F77" i="11"/>
  <c r="A77" i="11"/>
  <c r="E79" i="11"/>
  <c r="F78" i="11"/>
  <c r="A78" i="11"/>
  <c r="E80" i="11"/>
  <c r="F79" i="11"/>
  <c r="A79" i="11"/>
  <c r="F80" i="11"/>
  <c r="A80" i="11"/>
  <c r="E81" i="11"/>
  <c r="E82" i="11"/>
  <c r="F81" i="11"/>
  <c r="A81" i="11"/>
  <c r="F82" i="11"/>
  <c r="A82" i="11"/>
  <c r="E83" i="11"/>
  <c r="F83" i="11"/>
  <c r="A83" i="11"/>
  <c r="E84" i="11"/>
  <c r="E85" i="11"/>
  <c r="F84" i="11"/>
  <c r="A84" i="11"/>
  <c r="E86" i="11"/>
  <c r="F85" i="11"/>
  <c r="A85" i="11"/>
  <c r="E87" i="11"/>
  <c r="F86" i="11"/>
  <c r="A86" i="11"/>
  <c r="F87" i="11"/>
  <c r="A87" i="11"/>
  <c r="E88" i="11"/>
  <c r="F88" i="11"/>
  <c r="A88" i="11"/>
  <c r="E89" i="11"/>
  <c r="E90" i="11"/>
  <c r="F89" i="11"/>
  <c r="A89" i="11"/>
  <c r="E91" i="11"/>
  <c r="F90" i="11"/>
  <c r="A90" i="11"/>
  <c r="F91" i="11"/>
  <c r="A91" i="11"/>
  <c r="E92" i="11"/>
  <c r="E93" i="11"/>
  <c r="F92" i="11"/>
  <c r="A92" i="11"/>
  <c r="F93" i="11"/>
  <c r="A93" i="11"/>
  <c r="E94" i="11"/>
  <c r="E95" i="11"/>
  <c r="F94" i="11"/>
  <c r="A94" i="11"/>
  <c r="E96" i="11"/>
  <c r="F95" i="11"/>
  <c r="A95" i="11"/>
  <c r="F96" i="11"/>
  <c r="A96" i="11"/>
  <c r="E97" i="11"/>
  <c r="F97" i="11"/>
  <c r="A97" i="11"/>
  <c r="E98" i="11"/>
  <c r="E99" i="11"/>
  <c r="F98" i="11"/>
  <c r="A98" i="11"/>
  <c r="F99" i="11"/>
  <c r="A99" i="11"/>
  <c r="E100" i="11"/>
  <c r="E101" i="11"/>
  <c r="F100" i="11"/>
  <c r="A100" i="11"/>
  <c r="F101" i="11"/>
  <c r="A101" i="11"/>
  <c r="E102" i="11"/>
  <c r="E103" i="11"/>
  <c r="F102" i="11"/>
  <c r="A102" i="11"/>
  <c r="E104" i="11"/>
  <c r="F103" i="11"/>
  <c r="A103" i="11"/>
  <c r="F104" i="11"/>
  <c r="A104" i="11"/>
  <c r="E105" i="11"/>
  <c r="F105" i="11"/>
  <c r="A105" i="11"/>
  <c r="E106" i="11"/>
  <c r="E107" i="11"/>
  <c r="F106" i="11"/>
  <c r="A106" i="11"/>
  <c r="E108" i="11"/>
  <c r="F107" i="11"/>
  <c r="A107" i="11"/>
  <c r="F108" i="11"/>
  <c r="A108" i="11"/>
  <c r="E109" i="11"/>
  <c r="E110" i="11"/>
  <c r="F109" i="11"/>
  <c r="A109" i="11"/>
  <c r="F110" i="11"/>
  <c r="A110" i="11"/>
  <c r="E111" i="11"/>
  <c r="E112" i="11"/>
  <c r="F111" i="11"/>
  <c r="A111" i="11"/>
  <c r="E113" i="11"/>
  <c r="F112" i="11"/>
  <c r="A112" i="11"/>
  <c r="F113" i="11"/>
  <c r="A113" i="11"/>
  <c r="E114" i="11"/>
  <c r="E115" i="11"/>
  <c r="F114" i="11"/>
  <c r="A114" i="11"/>
  <c r="F115" i="11"/>
  <c r="A115" i="11"/>
  <c r="E116" i="11"/>
  <c r="F116" i="11"/>
  <c r="A116" i="11"/>
  <c r="E117" i="11"/>
  <c r="E118" i="11"/>
  <c r="F117" i="11"/>
  <c r="A117" i="11"/>
  <c r="E119" i="11"/>
  <c r="F118" i="11"/>
  <c r="A118" i="11"/>
  <c r="E120" i="11"/>
  <c r="F119" i="11"/>
  <c r="A119" i="11"/>
  <c r="E121" i="11"/>
  <c r="F120" i="11"/>
  <c r="A120" i="11"/>
  <c r="F121" i="11"/>
  <c r="A121" i="11"/>
  <c r="E122" i="11"/>
  <c r="F122" i="11"/>
  <c r="A122" i="11"/>
  <c r="E123" i="11"/>
  <c r="F123" i="11"/>
  <c r="A123" i="11"/>
  <c r="E124" i="11"/>
  <c r="E125" i="11"/>
  <c r="F124" i="11"/>
  <c r="A124" i="11"/>
  <c r="F125" i="11"/>
  <c r="A125" i="11"/>
  <c r="E126" i="11"/>
  <c r="E127" i="11"/>
  <c r="F126" i="11"/>
  <c r="A126" i="11"/>
  <c r="E128" i="11"/>
  <c r="F127" i="11"/>
  <c r="A127" i="11"/>
  <c r="E129" i="11"/>
  <c r="F128" i="11"/>
  <c r="A128" i="11"/>
  <c r="F129" i="11"/>
  <c r="A129" i="11"/>
  <c r="E130" i="11"/>
  <c r="F130" i="11"/>
  <c r="A130" i="11"/>
  <c r="E131" i="11"/>
  <c r="F131" i="11"/>
  <c r="A131" i="11"/>
  <c r="E132" i="11"/>
  <c r="E133" i="11"/>
  <c r="F132" i="11"/>
  <c r="A132" i="11"/>
  <c r="F133" i="11"/>
  <c r="A133" i="11"/>
  <c r="E134" i="11"/>
  <c r="E135" i="11"/>
  <c r="F134" i="11"/>
  <c r="A134" i="11"/>
  <c r="E136" i="11"/>
  <c r="F135" i="11"/>
  <c r="A135" i="11"/>
  <c r="E137" i="11"/>
  <c r="F136" i="11"/>
  <c r="A136" i="11"/>
  <c r="E138" i="11"/>
  <c r="F137" i="11"/>
  <c r="A137" i="11"/>
  <c r="F138" i="11"/>
  <c r="A138" i="11"/>
  <c r="E139" i="11"/>
  <c r="F139" i="11"/>
  <c r="A139" i="11"/>
  <c r="E140" i="11"/>
  <c r="F140" i="11"/>
  <c r="A140" i="11"/>
  <c r="E141" i="11"/>
  <c r="E142" i="11"/>
  <c r="F141" i="11"/>
  <c r="A141" i="11"/>
  <c r="E143" i="11"/>
  <c r="F142" i="11"/>
  <c r="A142" i="11"/>
  <c r="E144" i="11"/>
  <c r="F143" i="11"/>
  <c r="A143" i="11"/>
  <c r="F144" i="11"/>
  <c r="A144" i="11"/>
  <c r="E145" i="11"/>
  <c r="F145" i="11"/>
  <c r="A145" i="11"/>
  <c r="E146" i="11"/>
  <c r="E147" i="11"/>
  <c r="F146" i="11"/>
  <c r="A146" i="11"/>
  <c r="E148" i="11"/>
  <c r="F147" i="11"/>
  <c r="A147" i="11"/>
  <c r="E149" i="11"/>
  <c r="F148" i="11"/>
  <c r="A148" i="11"/>
  <c r="F149" i="11"/>
  <c r="A149" i="11"/>
  <c r="E150" i="11"/>
  <c r="E151" i="11"/>
  <c r="F150" i="11"/>
  <c r="A150" i="11"/>
  <c r="F151" i="11"/>
  <c r="A151" i="11"/>
  <c r="E152" i="11"/>
  <c r="F152" i="11"/>
  <c r="A152" i="11"/>
  <c r="E153" i="11"/>
  <c r="E154" i="11"/>
  <c r="F153" i="11"/>
  <c r="A153" i="11"/>
  <c r="F154" i="11"/>
  <c r="A154" i="11"/>
  <c r="E155" i="11"/>
  <c r="E156" i="11"/>
  <c r="F155" i="11"/>
  <c r="A155" i="11"/>
  <c r="E157" i="11"/>
  <c r="F156" i="11"/>
  <c r="A156" i="11"/>
  <c r="F157" i="11"/>
  <c r="A157" i="11"/>
  <c r="E158" i="11"/>
  <c r="E159" i="11"/>
  <c r="F158" i="11"/>
  <c r="A158" i="11"/>
  <c r="E160" i="11"/>
  <c r="F159" i="11"/>
  <c r="A159" i="11"/>
  <c r="E161" i="11"/>
  <c r="F160" i="11"/>
  <c r="A160" i="11"/>
  <c r="E162" i="11"/>
  <c r="F161" i="11"/>
  <c r="A161" i="11"/>
  <c r="E163" i="11"/>
  <c r="F162" i="11"/>
  <c r="A162" i="11"/>
  <c r="F163" i="11"/>
  <c r="A163" i="11"/>
  <c r="E164" i="11"/>
  <c r="F164" i="11"/>
  <c r="A164" i="11"/>
  <c r="E165" i="11"/>
  <c r="F165" i="11"/>
  <c r="A165" i="11"/>
  <c r="E166" i="11"/>
  <c r="E167" i="11"/>
  <c r="F166" i="11"/>
  <c r="A166" i="11"/>
  <c r="E168" i="11"/>
  <c r="F167" i="11"/>
  <c r="A167" i="11"/>
  <c r="F168" i="11"/>
  <c r="A168" i="11"/>
  <c r="E169" i="11"/>
  <c r="F169" i="11"/>
  <c r="A169" i="11"/>
  <c r="E170" i="11"/>
  <c r="E171" i="11"/>
  <c r="F170" i="11"/>
  <c r="A170" i="11"/>
  <c r="F171" i="11"/>
  <c r="A171" i="11"/>
  <c r="E172" i="11"/>
  <c r="F172" i="11"/>
  <c r="A172" i="11"/>
  <c r="E173" i="11"/>
  <c r="E174" i="11"/>
  <c r="F173" i="11"/>
  <c r="A173" i="11"/>
  <c r="F174" i="11"/>
  <c r="A174" i="11"/>
  <c r="E175" i="11"/>
  <c r="E176" i="11"/>
  <c r="F175" i="11"/>
  <c r="A175" i="11"/>
  <c r="E177" i="11"/>
  <c r="F176" i="11"/>
  <c r="A176" i="11"/>
  <c r="E178" i="11"/>
  <c r="F177" i="11"/>
  <c r="A177" i="11"/>
  <c r="E179" i="11"/>
  <c r="F178" i="11"/>
  <c r="A178" i="11"/>
  <c r="F179" i="11"/>
  <c r="A179" i="11"/>
  <c r="E180" i="11"/>
  <c r="F180" i="11"/>
  <c r="A180" i="11"/>
  <c r="E181" i="11"/>
  <c r="E182" i="11"/>
  <c r="F181" i="11"/>
  <c r="A181" i="11"/>
  <c r="F182" i="11"/>
  <c r="A182" i="11"/>
  <c r="E183" i="11"/>
  <c r="E184" i="11"/>
  <c r="F184" i="11"/>
  <c r="A184" i="11"/>
  <c r="F183" i="11"/>
  <c r="A183" i="11"/>
  <c r="E185" i="11"/>
  <c r="E186" i="11"/>
  <c r="E187" i="11"/>
  <c r="E188" i="11"/>
  <c r="E189" i="11"/>
  <c r="E190" i="11"/>
  <c r="E191" i="11"/>
  <c r="E192" i="11"/>
  <c r="E193" i="11"/>
  <c r="E194" i="11"/>
  <c r="F185" i="11"/>
  <c r="A185" i="11"/>
  <c r="F186" i="11"/>
  <c r="A186" i="11"/>
  <c r="E195" i="11"/>
  <c r="F194" i="11"/>
  <c r="A194" i="11"/>
  <c r="F190" i="11"/>
  <c r="A190" i="11"/>
  <c r="F191" i="11"/>
  <c r="A191" i="11"/>
  <c r="F192" i="11"/>
  <c r="A192" i="11"/>
  <c r="F189" i="11"/>
  <c r="A189" i="11"/>
  <c r="F188" i="11"/>
  <c r="A188" i="11"/>
  <c r="F187" i="11"/>
  <c r="A187" i="11"/>
  <c r="F193" i="11"/>
  <c r="A193" i="11"/>
  <c r="E196" i="11"/>
  <c r="F195" i="11"/>
  <c r="A195" i="11"/>
  <c r="E197" i="11"/>
  <c r="F196" i="11"/>
  <c r="A196" i="11"/>
  <c r="E198" i="11"/>
  <c r="F197" i="11"/>
  <c r="A197" i="11"/>
  <c r="E199" i="11"/>
  <c r="F198" i="11"/>
  <c r="A198" i="11"/>
  <c r="E200" i="11"/>
  <c r="F199" i="11"/>
  <c r="A199" i="11"/>
  <c r="E201" i="11"/>
  <c r="F200" i="11"/>
  <c r="A200" i="11"/>
  <c r="F201" i="11"/>
  <c r="A201" i="11"/>
  <c r="E202" i="11"/>
  <c r="E203" i="11"/>
  <c r="F202" i="11"/>
  <c r="A202" i="11"/>
  <c r="E204" i="11"/>
  <c r="F203" i="11"/>
  <c r="A203" i="11"/>
  <c r="E205" i="11"/>
  <c r="F204" i="11"/>
  <c r="A204" i="11"/>
  <c r="E206" i="11"/>
  <c r="F205" i="11"/>
  <c r="A205" i="11"/>
  <c r="E207" i="11"/>
  <c r="F206" i="11"/>
  <c r="A206" i="11"/>
  <c r="E208" i="11"/>
  <c r="F207" i="11"/>
  <c r="A207" i="11"/>
  <c r="E209" i="11"/>
  <c r="F208" i="11"/>
  <c r="A208" i="11"/>
  <c r="E210" i="11"/>
  <c r="F209" i="11"/>
  <c r="A209" i="11"/>
  <c r="E211" i="11"/>
  <c r="F210" i="11"/>
  <c r="A210" i="11"/>
  <c r="E212" i="11"/>
  <c r="F211" i="11"/>
  <c r="A211" i="11"/>
  <c r="E213" i="11"/>
  <c r="F212" i="11"/>
  <c r="A212" i="11"/>
  <c r="E214" i="11"/>
  <c r="F213" i="11"/>
  <c r="A213" i="11"/>
  <c r="E215" i="11"/>
  <c r="F214" i="11"/>
  <c r="A214" i="11"/>
  <c r="E216" i="11"/>
  <c r="F215" i="11"/>
  <c r="A215" i="11"/>
  <c r="E217" i="11"/>
  <c r="F216" i="11"/>
  <c r="A216" i="11"/>
  <c r="E218" i="11"/>
  <c r="F217" i="11"/>
  <c r="A217" i="11"/>
  <c r="E219" i="11"/>
  <c r="F218" i="11"/>
  <c r="A218" i="11"/>
  <c r="E220" i="11"/>
  <c r="F219" i="11"/>
  <c r="A219" i="11"/>
  <c r="E221" i="11"/>
  <c r="F220" i="11"/>
  <c r="A220" i="11"/>
  <c r="E222" i="11"/>
  <c r="F221" i="11"/>
  <c r="A221" i="11"/>
  <c r="E223" i="11"/>
  <c r="F222" i="11"/>
  <c r="A222" i="11"/>
  <c r="E224" i="11"/>
  <c r="F223" i="11"/>
  <c r="A223" i="11"/>
  <c r="E225" i="11"/>
  <c r="F224" i="11"/>
  <c r="A224" i="11"/>
  <c r="E226" i="11"/>
  <c r="F225" i="11"/>
  <c r="A225" i="11"/>
  <c r="E227" i="11"/>
  <c r="F226" i="11"/>
  <c r="A226" i="11"/>
  <c r="E228" i="11"/>
  <c r="F227" i="11"/>
  <c r="A227" i="11"/>
  <c r="E229" i="11"/>
  <c r="F228" i="11"/>
  <c r="A228" i="11"/>
  <c r="E230" i="11"/>
  <c r="F229" i="11"/>
  <c r="A229" i="11"/>
  <c r="E231" i="11"/>
  <c r="F230" i="11"/>
  <c r="A230" i="11"/>
  <c r="E232" i="11"/>
  <c r="F231" i="11"/>
  <c r="A231" i="11"/>
  <c r="E233" i="11"/>
  <c r="F232" i="11"/>
  <c r="A232" i="11"/>
  <c r="E234" i="11"/>
  <c r="F233" i="11"/>
  <c r="A233" i="11"/>
  <c r="E235" i="11"/>
  <c r="F234" i="11"/>
  <c r="A234" i="11"/>
  <c r="F235" i="11"/>
  <c r="A235" i="11"/>
  <c r="E236" i="11"/>
  <c r="E237" i="11"/>
  <c r="F236" i="11"/>
  <c r="A236" i="11"/>
  <c r="E238" i="11"/>
  <c r="F237" i="11"/>
  <c r="A237" i="11"/>
  <c r="E239" i="11"/>
  <c r="F238" i="11"/>
  <c r="A238" i="11"/>
  <c r="F239" i="11"/>
  <c r="A239" i="11"/>
  <c r="E240" i="11"/>
  <c r="E241" i="11"/>
  <c r="F240" i="11"/>
  <c r="A240" i="11"/>
  <c r="E242" i="11"/>
  <c r="F241" i="11"/>
  <c r="A241" i="11"/>
  <c r="E243" i="11"/>
  <c r="F242" i="11"/>
  <c r="A242" i="11"/>
  <c r="E244" i="11"/>
  <c r="F243" i="11"/>
  <c r="A243" i="11"/>
  <c r="E245" i="11"/>
  <c r="F244" i="11"/>
  <c r="A244" i="11"/>
  <c r="E246" i="11"/>
  <c r="F245" i="11"/>
  <c r="A245" i="11"/>
  <c r="E247" i="11"/>
  <c r="F246" i="11"/>
  <c r="A246" i="11"/>
  <c r="F247" i="11"/>
  <c r="A247" i="11"/>
  <c r="E248" i="11"/>
  <c r="E249" i="11"/>
  <c r="F248" i="11"/>
  <c r="A248" i="11"/>
  <c r="E250" i="11"/>
  <c r="F249" i="11"/>
  <c r="A249" i="11"/>
  <c r="E251" i="11"/>
  <c r="F250" i="11"/>
  <c r="A250" i="11"/>
  <c r="E252" i="11"/>
  <c r="F251" i="11"/>
  <c r="A251" i="11"/>
  <c r="E253" i="11"/>
  <c r="F252" i="11"/>
  <c r="A252" i="11"/>
  <c r="E254" i="11"/>
  <c r="F253" i="11"/>
  <c r="A253" i="11"/>
  <c r="E255" i="11"/>
  <c r="F254" i="11"/>
  <c r="A254" i="11"/>
  <c r="E256" i="11"/>
  <c r="F255" i="11"/>
  <c r="A255" i="11"/>
  <c r="E257" i="11"/>
  <c r="F256" i="11"/>
  <c r="A256" i="11"/>
  <c r="E258" i="11"/>
  <c r="F257" i="11"/>
  <c r="A257" i="11"/>
  <c r="E259" i="11"/>
  <c r="F258" i="11"/>
  <c r="A258" i="11"/>
  <c r="E260" i="11"/>
  <c r="F259" i="11"/>
  <c r="A259" i="11"/>
  <c r="E261" i="11"/>
  <c r="F260" i="11"/>
  <c r="A260" i="11"/>
  <c r="E262" i="11"/>
  <c r="F261" i="11"/>
  <c r="A261" i="11"/>
  <c r="E263" i="11"/>
  <c r="F262" i="11"/>
  <c r="A262" i="11"/>
  <c r="E264" i="11"/>
  <c r="F263" i="11"/>
  <c r="A263" i="11"/>
  <c r="E265" i="11"/>
  <c r="F264" i="11"/>
  <c r="A264" i="11"/>
  <c r="E266" i="11"/>
  <c r="F265" i="11"/>
  <c r="A265" i="11"/>
  <c r="E267" i="11"/>
  <c r="F266" i="11"/>
  <c r="A266" i="11"/>
  <c r="E268" i="11"/>
  <c r="F267" i="11"/>
  <c r="A267" i="11"/>
  <c r="E269" i="11"/>
  <c r="F268" i="11"/>
  <c r="A268" i="11"/>
  <c r="E270" i="11"/>
  <c r="F269" i="11"/>
  <c r="A269" i="11"/>
  <c r="E271" i="11"/>
  <c r="F270" i="11"/>
  <c r="A270" i="11"/>
  <c r="E272" i="11"/>
  <c r="F271" i="11"/>
  <c r="A271" i="11"/>
  <c r="E273" i="11"/>
  <c r="F272" i="11"/>
  <c r="A272" i="11"/>
  <c r="E274" i="11"/>
  <c r="F273" i="11"/>
  <c r="A273" i="11"/>
  <c r="E275" i="11"/>
  <c r="F274" i="11"/>
  <c r="A274" i="11"/>
  <c r="F275" i="11"/>
  <c r="A275" i="11"/>
  <c r="E276" i="11"/>
  <c r="E277" i="11"/>
  <c r="F276" i="11"/>
  <c r="A276" i="11"/>
  <c r="E278" i="11"/>
  <c r="F277" i="11"/>
  <c r="A277" i="11"/>
  <c r="E279" i="11"/>
  <c r="F278" i="11"/>
  <c r="A278" i="11"/>
  <c r="E280" i="11"/>
  <c r="F279" i="11"/>
  <c r="A279" i="11"/>
  <c r="E281" i="11"/>
  <c r="F280" i="11"/>
  <c r="A280" i="11"/>
  <c r="F281" i="11"/>
  <c r="A281" i="11"/>
  <c r="E282" i="11"/>
  <c r="E283" i="11"/>
  <c r="F282" i="11"/>
  <c r="A282" i="11"/>
  <c r="E284" i="11"/>
  <c r="F283" i="11"/>
  <c r="A283" i="11"/>
  <c r="E285" i="11"/>
  <c r="F284" i="11"/>
  <c r="A284" i="11"/>
  <c r="E286" i="11"/>
  <c r="F285" i="11"/>
  <c r="A285" i="11"/>
  <c r="E287" i="11"/>
  <c r="F286" i="11"/>
  <c r="A286" i="11"/>
  <c r="E288" i="11"/>
  <c r="F287" i="11"/>
  <c r="A287" i="11"/>
  <c r="E289" i="11"/>
  <c r="F288" i="11"/>
  <c r="A288" i="11"/>
  <c r="E290" i="11"/>
  <c r="F289" i="11"/>
  <c r="A289" i="11"/>
  <c r="E291" i="11"/>
  <c r="F290" i="11"/>
  <c r="A290" i="11"/>
  <c r="E292" i="11"/>
  <c r="F291" i="11"/>
  <c r="A291" i="11"/>
  <c r="E293" i="11"/>
  <c r="F292" i="11"/>
  <c r="A292" i="11"/>
  <c r="E294" i="11"/>
  <c r="F293" i="11"/>
  <c r="A293" i="11"/>
  <c r="E295" i="11"/>
  <c r="F294" i="11"/>
  <c r="A294" i="11"/>
  <c r="E296" i="11"/>
  <c r="F295" i="11"/>
  <c r="A295" i="11"/>
  <c r="E297" i="11"/>
  <c r="F296" i="11"/>
  <c r="A296" i="11"/>
  <c r="F297" i="11"/>
  <c r="A297" i="11"/>
  <c r="E298" i="11"/>
  <c r="E299" i="11"/>
  <c r="F298" i="11"/>
  <c r="A298" i="11"/>
  <c r="E300" i="11"/>
  <c r="F299" i="11"/>
  <c r="A299" i="11"/>
  <c r="E301" i="11"/>
  <c r="F300" i="11"/>
  <c r="A300" i="11"/>
  <c r="E302" i="11"/>
  <c r="F301" i="11"/>
  <c r="A301" i="11"/>
  <c r="E303" i="11"/>
  <c r="F302" i="11"/>
  <c r="A302" i="11"/>
  <c r="E304" i="11"/>
  <c r="F303" i="11"/>
  <c r="A303" i="11"/>
  <c r="E305" i="11"/>
  <c r="F304" i="11"/>
  <c r="A304" i="11"/>
  <c r="E306" i="11"/>
  <c r="F305" i="11"/>
  <c r="A305" i="11"/>
  <c r="E307" i="11"/>
  <c r="F306" i="11"/>
  <c r="A306" i="11"/>
  <c r="F307" i="11"/>
  <c r="A307" i="11"/>
  <c r="E308" i="11"/>
  <c r="E309" i="11"/>
  <c r="F308" i="11"/>
  <c r="A308" i="11"/>
  <c r="E310" i="11"/>
  <c r="F309" i="11"/>
  <c r="A309" i="11"/>
  <c r="E311" i="11"/>
  <c r="F310" i="11"/>
  <c r="A310" i="11"/>
  <c r="E312" i="11"/>
  <c r="F311" i="11"/>
  <c r="A311" i="11"/>
  <c r="E313" i="11"/>
  <c r="F312" i="11"/>
  <c r="A312" i="11"/>
  <c r="E314" i="11"/>
  <c r="F313" i="11"/>
  <c r="A313" i="11"/>
  <c r="E315" i="11"/>
  <c r="F314" i="11"/>
  <c r="A314" i="11"/>
  <c r="E316" i="11"/>
  <c r="F315" i="11"/>
  <c r="A315" i="11"/>
  <c r="E317" i="11"/>
  <c r="F316" i="11"/>
  <c r="A316" i="11"/>
  <c r="E318" i="11"/>
  <c r="F317" i="11"/>
  <c r="A317" i="11"/>
  <c r="E319" i="11"/>
  <c r="F318" i="11"/>
  <c r="A318" i="11"/>
  <c r="E320" i="11"/>
  <c r="F319" i="11"/>
  <c r="A319" i="11"/>
  <c r="E321" i="11"/>
  <c r="F320" i="11"/>
  <c r="A320" i="11"/>
  <c r="F321" i="11"/>
  <c r="A321" i="11"/>
  <c r="E322" i="11"/>
  <c r="E323" i="11"/>
  <c r="F322" i="11"/>
  <c r="A322" i="11"/>
  <c r="F323" i="11"/>
  <c r="A323" i="11"/>
  <c r="E324" i="11"/>
  <c r="E325" i="11"/>
  <c r="F324" i="11"/>
  <c r="A324" i="11"/>
  <c r="E326" i="11"/>
  <c r="F325" i="11"/>
  <c r="A325" i="11"/>
  <c r="E327" i="11"/>
  <c r="F326" i="11"/>
  <c r="A326" i="11"/>
  <c r="E328" i="11"/>
  <c r="F327" i="11"/>
  <c r="A327" i="11"/>
  <c r="E329" i="11"/>
  <c r="F328" i="11"/>
  <c r="A328" i="11"/>
  <c r="E330" i="11"/>
  <c r="F329" i="11"/>
  <c r="A329" i="11"/>
  <c r="E331" i="11"/>
  <c r="F330" i="11"/>
  <c r="A330" i="11"/>
  <c r="E332" i="11"/>
  <c r="F331" i="11"/>
  <c r="A331" i="11"/>
  <c r="E333" i="11"/>
  <c r="F332" i="11"/>
  <c r="A332" i="11"/>
  <c r="E334" i="11"/>
  <c r="F333" i="11"/>
  <c r="A333" i="11"/>
  <c r="E335" i="11"/>
  <c r="F334" i="11"/>
  <c r="A334" i="11"/>
  <c r="E336" i="11"/>
  <c r="F335" i="11"/>
  <c r="A335" i="11"/>
  <c r="F336" i="11"/>
  <c r="A336" i="11"/>
  <c r="E337" i="11"/>
  <c r="E338" i="11"/>
  <c r="F337" i="11"/>
  <c r="A337" i="11"/>
  <c r="E339" i="11"/>
  <c r="F338" i="11"/>
  <c r="A338" i="11"/>
  <c r="E340" i="11"/>
  <c r="F339" i="11"/>
  <c r="A339" i="11"/>
  <c r="F340" i="11"/>
  <c r="A340" i="11"/>
  <c r="E341" i="11"/>
  <c r="E342" i="11"/>
  <c r="F341" i="11"/>
  <c r="A341" i="11"/>
  <c r="E343" i="11"/>
  <c r="F342" i="11"/>
  <c r="A342" i="11"/>
  <c r="E344" i="11"/>
  <c r="F343" i="11"/>
  <c r="A343" i="11"/>
  <c r="F344" i="11"/>
  <c r="A344" i="11"/>
  <c r="E345" i="11"/>
  <c r="E346" i="11"/>
  <c r="F345" i="11"/>
  <c r="A345" i="11"/>
  <c r="E347" i="11"/>
  <c r="F346" i="11"/>
  <c r="A346" i="11"/>
  <c r="E348" i="11"/>
  <c r="F347" i="11"/>
  <c r="A347" i="11"/>
  <c r="F348" i="11"/>
  <c r="A348" i="11"/>
  <c r="E349" i="11"/>
  <c r="E350" i="11"/>
  <c r="F349" i="11"/>
  <c r="A349" i="11"/>
  <c r="E351" i="11"/>
  <c r="F350" i="11"/>
  <c r="A350" i="11"/>
  <c r="E352" i="11"/>
  <c r="F351" i="11"/>
  <c r="A351" i="11"/>
  <c r="F352" i="11"/>
  <c r="A352" i="11"/>
  <c r="E353" i="11"/>
  <c r="E354" i="11"/>
  <c r="F353" i="11"/>
  <c r="A353" i="11"/>
  <c r="E355" i="11"/>
  <c r="F354" i="11"/>
  <c r="A354" i="11"/>
  <c r="E356" i="11"/>
  <c r="F355" i="11"/>
  <c r="A355" i="11"/>
  <c r="E357" i="11"/>
  <c r="F356" i="11"/>
  <c r="A356" i="11"/>
  <c r="E358" i="11"/>
  <c r="F357" i="11"/>
  <c r="A357" i="11"/>
  <c r="E359" i="11"/>
  <c r="F358" i="11"/>
  <c r="A358" i="11"/>
  <c r="E360" i="11"/>
  <c r="F359" i="11"/>
  <c r="A359" i="11"/>
  <c r="E361" i="11"/>
  <c r="F360" i="11"/>
  <c r="A360" i="11"/>
  <c r="E362" i="11"/>
  <c r="F361" i="11"/>
  <c r="A361" i="11"/>
  <c r="E363" i="11"/>
  <c r="F362" i="11"/>
  <c r="A362" i="11"/>
  <c r="E364" i="11"/>
  <c r="F363" i="11"/>
  <c r="A363" i="11"/>
  <c r="E365" i="11"/>
  <c r="F364" i="11"/>
  <c r="A364" i="11"/>
  <c r="E366" i="11"/>
  <c r="F365" i="11"/>
  <c r="A365" i="11"/>
  <c r="E367" i="11"/>
  <c r="F366" i="11"/>
  <c r="A366" i="11"/>
  <c r="E368" i="11"/>
  <c r="F367" i="11"/>
  <c r="A367" i="11"/>
  <c r="E369" i="11"/>
  <c r="F368" i="11"/>
  <c r="A368" i="11"/>
  <c r="E370" i="11"/>
  <c r="F369" i="11"/>
  <c r="A369" i="11"/>
  <c r="E371" i="11"/>
  <c r="F370" i="11"/>
  <c r="A370" i="11"/>
  <c r="E372" i="11"/>
  <c r="F371" i="11"/>
  <c r="A371" i="11"/>
  <c r="E373" i="11"/>
  <c r="F372" i="11"/>
  <c r="A372" i="11"/>
  <c r="E374" i="11"/>
  <c r="F373" i="11"/>
  <c r="A373" i="11"/>
  <c r="E375" i="11"/>
  <c r="F374" i="11"/>
  <c r="A374" i="11"/>
  <c r="E376" i="11"/>
  <c r="F375" i="11"/>
  <c r="A375" i="11"/>
  <c r="E377" i="11"/>
  <c r="F376" i="11"/>
  <c r="A376" i="11"/>
  <c r="E378" i="11"/>
  <c r="F377" i="11"/>
  <c r="A377" i="11"/>
  <c r="E379" i="11"/>
  <c r="F378" i="11"/>
  <c r="A378" i="11"/>
  <c r="E380" i="11"/>
  <c r="F379" i="11"/>
  <c r="A379" i="11"/>
  <c r="F380" i="11"/>
  <c r="A380" i="11"/>
  <c r="E381" i="11"/>
  <c r="E382" i="11"/>
  <c r="F381" i="11"/>
  <c r="A381" i="11"/>
  <c r="E383" i="11"/>
  <c r="F382" i="11"/>
  <c r="A382" i="11"/>
  <c r="E384" i="11"/>
  <c r="F383" i="11"/>
  <c r="A383" i="11"/>
  <c r="F384" i="11"/>
  <c r="A384" i="11"/>
  <c r="E385" i="11"/>
  <c r="E386" i="11"/>
  <c r="F385" i="11"/>
  <c r="A385" i="11"/>
  <c r="E387" i="11"/>
  <c r="F386" i="11"/>
  <c r="A386" i="11"/>
  <c r="E388" i="11"/>
  <c r="F387" i="11"/>
  <c r="A387" i="11"/>
  <c r="E389" i="11"/>
  <c r="F388" i="11"/>
  <c r="A388" i="11"/>
  <c r="E390" i="11"/>
  <c r="F389" i="11"/>
  <c r="A389" i="11"/>
  <c r="E391" i="11"/>
  <c r="F390" i="11"/>
  <c r="A390" i="11"/>
  <c r="E392" i="11"/>
  <c r="F391" i="11"/>
  <c r="A391" i="11"/>
  <c r="F392" i="11"/>
  <c r="A392" i="11"/>
  <c r="E393" i="11"/>
  <c r="E394" i="11"/>
  <c r="F393" i="11"/>
  <c r="A393" i="11"/>
  <c r="E395" i="11"/>
  <c r="F394" i="11"/>
  <c r="A394" i="11"/>
  <c r="E396" i="11"/>
  <c r="F395" i="11"/>
  <c r="A395" i="11"/>
  <c r="F396" i="11"/>
  <c r="A396" i="11"/>
  <c r="E397" i="11"/>
  <c r="E398" i="11"/>
  <c r="F397" i="11"/>
  <c r="A397" i="11"/>
  <c r="E399" i="11"/>
  <c r="F398" i="11"/>
  <c r="A398" i="11"/>
  <c r="E400" i="11"/>
  <c r="F399" i="11"/>
  <c r="A399" i="11"/>
  <c r="F400" i="11"/>
  <c r="A400" i="11"/>
  <c r="E401" i="11"/>
  <c r="E402" i="11"/>
  <c r="F401" i="11"/>
  <c r="A401" i="11"/>
  <c r="E403" i="11"/>
  <c r="F402" i="11"/>
  <c r="A402" i="11"/>
  <c r="E404" i="11"/>
  <c r="F403" i="11"/>
  <c r="A403" i="11"/>
  <c r="E405" i="11"/>
  <c r="F404" i="11"/>
  <c r="A404" i="11"/>
  <c r="E406" i="11"/>
  <c r="F405" i="11"/>
  <c r="A405" i="11"/>
  <c r="E407" i="11"/>
  <c r="F406" i="11"/>
  <c r="A406" i="11"/>
  <c r="E408" i="11"/>
  <c r="F407" i="11"/>
  <c r="A407" i="11"/>
  <c r="E409" i="11"/>
  <c r="F408" i="11"/>
  <c r="A408" i="11"/>
  <c r="E410" i="11"/>
  <c r="F409" i="11"/>
  <c r="A409" i="11"/>
  <c r="E411" i="11"/>
  <c r="F410" i="11"/>
  <c r="A410" i="11"/>
  <c r="E412" i="11"/>
  <c r="F411" i="11"/>
  <c r="A411" i="11"/>
  <c r="F412" i="11"/>
  <c r="A412" i="11"/>
  <c r="E413" i="11"/>
  <c r="E414" i="11"/>
  <c r="F413" i="11"/>
  <c r="A413" i="11"/>
  <c r="E415" i="11"/>
  <c r="F414" i="11"/>
  <c r="A414" i="11"/>
  <c r="E416" i="11"/>
  <c r="F415" i="11"/>
  <c r="A415" i="11"/>
  <c r="F416" i="11"/>
  <c r="A416" i="11"/>
  <c r="E417" i="11"/>
  <c r="E418" i="11"/>
  <c r="F417" i="11"/>
  <c r="A417" i="11"/>
  <c r="E419" i="11"/>
  <c r="F418" i="11"/>
  <c r="A418" i="11"/>
  <c r="E420" i="11"/>
  <c r="F419" i="11"/>
  <c r="A419" i="11"/>
  <c r="E421" i="11"/>
  <c r="F420" i="11"/>
  <c r="A420" i="11"/>
  <c r="E422" i="11"/>
  <c r="F421" i="11"/>
  <c r="A421" i="11"/>
  <c r="E423" i="11"/>
  <c r="F422" i="11"/>
  <c r="A422" i="11"/>
  <c r="E424" i="11"/>
  <c r="F423" i="11"/>
  <c r="A423" i="11"/>
  <c r="E425" i="11"/>
  <c r="F424" i="11"/>
  <c r="A424" i="11"/>
  <c r="E426" i="11"/>
  <c r="F425" i="11"/>
  <c r="A425" i="11"/>
  <c r="E427" i="11"/>
  <c r="F426" i="11"/>
  <c r="A426" i="11"/>
  <c r="E428" i="11"/>
  <c r="F427" i="11"/>
  <c r="A427" i="11"/>
  <c r="E429" i="11"/>
  <c r="F428" i="11"/>
  <c r="A428" i="11"/>
  <c r="E430" i="11"/>
  <c r="F429" i="11"/>
  <c r="A429" i="11"/>
  <c r="E431" i="11"/>
  <c r="F430" i="11"/>
  <c r="A430" i="11"/>
  <c r="E432" i="11"/>
  <c r="F431" i="11"/>
  <c r="A431" i="11"/>
  <c r="F432" i="11"/>
  <c r="A432" i="11"/>
  <c r="E433" i="11"/>
  <c r="E434" i="11"/>
  <c r="F433" i="11"/>
  <c r="A433" i="11"/>
  <c r="E435" i="11"/>
  <c r="F434" i="11"/>
  <c r="A434" i="11"/>
  <c r="E436" i="11"/>
  <c r="F435" i="11"/>
  <c r="A435" i="11"/>
  <c r="E437" i="11"/>
  <c r="F436" i="11"/>
  <c r="A436" i="11"/>
  <c r="E438" i="11"/>
  <c r="F437" i="11"/>
  <c r="A437" i="11"/>
  <c r="E439" i="11"/>
  <c r="F438" i="11"/>
  <c r="A438" i="11"/>
  <c r="E440" i="11"/>
  <c r="F439" i="11"/>
  <c r="A439" i="11"/>
  <c r="E441" i="11"/>
  <c r="F440" i="11"/>
  <c r="A440" i="11"/>
  <c r="E442" i="11"/>
  <c r="F441" i="11"/>
  <c r="A441" i="11"/>
  <c r="E443" i="11"/>
  <c r="F442" i="11"/>
  <c r="A442" i="11"/>
  <c r="E444" i="11"/>
  <c r="F443" i="11"/>
  <c r="A443" i="11"/>
  <c r="F444" i="11"/>
  <c r="A444" i="11"/>
  <c r="E445" i="11"/>
  <c r="E446" i="11"/>
  <c r="F445" i="11"/>
  <c r="A445" i="11"/>
  <c r="E447" i="11"/>
  <c r="F446" i="11"/>
  <c r="A446" i="11"/>
  <c r="E448" i="11"/>
  <c r="F447" i="11"/>
  <c r="A447" i="11"/>
  <c r="E449" i="11"/>
  <c r="F448" i="11"/>
  <c r="A448" i="11"/>
  <c r="E450" i="11"/>
  <c r="F449" i="11"/>
  <c r="A449" i="11"/>
  <c r="E451" i="11"/>
  <c r="F450" i="11"/>
  <c r="A450" i="11"/>
  <c r="E452" i="11"/>
  <c r="F451" i="11"/>
  <c r="A451" i="11"/>
  <c r="F452" i="11"/>
  <c r="A452" i="11"/>
  <c r="E453" i="11"/>
  <c r="E454" i="11"/>
  <c r="F453" i="11"/>
  <c r="A453" i="11"/>
  <c r="E455" i="11"/>
  <c r="F454" i="11"/>
  <c r="A454" i="11"/>
  <c r="E456" i="11"/>
  <c r="F455" i="11"/>
  <c r="A455" i="11"/>
  <c r="E457" i="11"/>
  <c r="F456" i="11"/>
  <c r="A456" i="11"/>
  <c r="E458" i="11"/>
  <c r="F457" i="11"/>
  <c r="A457" i="11"/>
  <c r="E459" i="11"/>
  <c r="F458" i="11"/>
  <c r="A458" i="11"/>
  <c r="E460" i="11"/>
  <c r="F459" i="11"/>
  <c r="A459" i="11"/>
  <c r="F460" i="11"/>
  <c r="A460" i="11"/>
  <c r="E461" i="11"/>
  <c r="E462" i="11"/>
  <c r="F461" i="11"/>
  <c r="A461" i="11"/>
  <c r="E463" i="11"/>
  <c r="F462" i="11"/>
  <c r="A462" i="11"/>
  <c r="E464" i="11"/>
  <c r="F463" i="11"/>
  <c r="A463" i="11"/>
  <c r="F464" i="11"/>
  <c r="A464" i="11"/>
  <c r="E465" i="11"/>
  <c r="E466" i="11"/>
  <c r="F465" i="11"/>
  <c r="A465" i="11"/>
  <c r="E467" i="11"/>
  <c r="F466" i="11"/>
  <c r="A466" i="11"/>
  <c r="E468" i="11"/>
  <c r="F467" i="11"/>
  <c r="A467" i="11"/>
  <c r="F468" i="11"/>
  <c r="A468" i="11"/>
  <c r="E469" i="11"/>
  <c r="E470" i="11"/>
  <c r="F469" i="11"/>
  <c r="A469" i="11"/>
  <c r="E471" i="11"/>
  <c r="F470" i="11"/>
  <c r="A470" i="11"/>
  <c r="E472" i="11"/>
  <c r="F471" i="11"/>
  <c r="A471" i="11"/>
  <c r="F472" i="11"/>
  <c r="A472" i="11"/>
  <c r="E473" i="11"/>
  <c r="E474" i="11"/>
  <c r="F473" i="11"/>
  <c r="A473" i="11"/>
  <c r="E475" i="11"/>
  <c r="F474" i="11"/>
  <c r="A474" i="11"/>
  <c r="E476" i="11"/>
  <c r="F475" i="11"/>
  <c r="A475" i="11"/>
  <c r="F476" i="11"/>
  <c r="A476" i="11"/>
  <c r="E477" i="11"/>
  <c r="E478" i="11"/>
  <c r="F477" i="11"/>
  <c r="A477" i="11"/>
  <c r="E479" i="11"/>
  <c r="F478" i="11"/>
  <c r="A478" i="11"/>
  <c r="E480" i="11"/>
  <c r="F479" i="11"/>
  <c r="A479" i="11"/>
  <c r="F480" i="11"/>
  <c r="A480" i="11"/>
  <c r="E481" i="11"/>
  <c r="E482" i="11"/>
  <c r="F481" i="11"/>
  <c r="A481" i="11"/>
  <c r="E483" i="11"/>
  <c r="F482" i="11"/>
  <c r="A482" i="11"/>
  <c r="E484" i="11"/>
  <c r="F483" i="11"/>
  <c r="A483" i="11"/>
  <c r="F484" i="11"/>
  <c r="A484" i="11"/>
  <c r="E485" i="11"/>
  <c r="E486" i="11"/>
  <c r="F485" i="11"/>
  <c r="A485" i="11"/>
  <c r="E487" i="11"/>
  <c r="F486" i="11"/>
  <c r="A486" i="11"/>
  <c r="E488" i="11"/>
  <c r="F487" i="11"/>
  <c r="A487" i="11"/>
  <c r="F488" i="11"/>
  <c r="A488" i="11"/>
  <c r="E489" i="11"/>
  <c r="E490" i="11"/>
  <c r="F489" i="11"/>
  <c r="A489" i="11"/>
  <c r="E491" i="11"/>
  <c r="F490" i="11"/>
  <c r="A490" i="11"/>
  <c r="E492" i="11"/>
  <c r="F491" i="11"/>
  <c r="A491" i="11"/>
  <c r="F492" i="11"/>
  <c r="A492" i="11"/>
  <c r="E493" i="11"/>
  <c r="E494" i="11"/>
  <c r="F493" i="11"/>
  <c r="A493" i="11"/>
  <c r="E495" i="11"/>
  <c r="F494" i="11"/>
  <c r="A494" i="11"/>
  <c r="E496" i="11"/>
  <c r="F495" i="11"/>
  <c r="A495" i="11"/>
  <c r="F496" i="11"/>
  <c r="A496" i="11"/>
  <c r="E497" i="11"/>
  <c r="E498" i="11"/>
  <c r="F497" i="11"/>
  <c r="A497" i="11"/>
  <c r="E499" i="11"/>
  <c r="F498" i="11"/>
  <c r="A498" i="11"/>
  <c r="E500" i="11"/>
  <c r="F499" i="11"/>
  <c r="A499" i="11"/>
  <c r="E501" i="11"/>
  <c r="F500" i="11"/>
  <c r="A500" i="11"/>
  <c r="E502" i="11"/>
  <c r="F501" i="11"/>
  <c r="A501" i="11"/>
  <c r="E503" i="11"/>
  <c r="F502" i="11"/>
  <c r="A502" i="11"/>
  <c r="E504" i="11"/>
  <c r="F503" i="11"/>
  <c r="A503" i="11"/>
  <c r="F504" i="11"/>
  <c r="A504" i="11"/>
  <c r="E505" i="11"/>
  <c r="E506" i="11"/>
  <c r="F505" i="11"/>
  <c r="A505" i="11"/>
  <c r="E507" i="11"/>
  <c r="F506" i="11"/>
  <c r="A506" i="11"/>
  <c r="E508" i="11"/>
  <c r="F507" i="11"/>
  <c r="A507" i="11"/>
  <c r="E509" i="11"/>
  <c r="F508" i="11"/>
  <c r="A508" i="11"/>
  <c r="E510" i="11"/>
  <c r="F509" i="11"/>
  <c r="A509" i="11"/>
  <c r="E511" i="11"/>
  <c r="F510" i="11"/>
  <c r="A510" i="11"/>
  <c r="E512" i="11"/>
  <c r="F511" i="11"/>
  <c r="A511" i="11"/>
  <c r="E513" i="11"/>
  <c r="F512" i="11"/>
  <c r="A512" i="11"/>
  <c r="E514" i="11"/>
  <c r="F513" i="11"/>
  <c r="A513" i="11"/>
  <c r="E515" i="11"/>
  <c r="F514" i="11"/>
  <c r="A514" i="11"/>
  <c r="E516" i="11"/>
  <c r="F515" i="11"/>
  <c r="A515" i="11"/>
  <c r="E517" i="11"/>
  <c r="F516" i="11"/>
  <c r="A516" i="11"/>
  <c r="E518" i="11"/>
  <c r="F517" i="11"/>
  <c r="A517" i="11"/>
  <c r="E519" i="11"/>
  <c r="F518" i="11"/>
  <c r="A518" i="11"/>
  <c r="E520" i="11"/>
  <c r="F519" i="11"/>
  <c r="A519" i="11"/>
  <c r="E521" i="11"/>
  <c r="F520" i="11"/>
  <c r="A520" i="11"/>
  <c r="E522" i="11"/>
  <c r="F521" i="11"/>
  <c r="A521" i="11"/>
  <c r="E523" i="11"/>
  <c r="F522" i="11"/>
  <c r="A522" i="11"/>
  <c r="E524" i="11"/>
  <c r="F523" i="11"/>
  <c r="A523" i="11"/>
  <c r="E525" i="11"/>
  <c r="F524" i="11"/>
  <c r="A524" i="11"/>
  <c r="E526" i="11"/>
  <c r="F525" i="11"/>
  <c r="A525" i="11"/>
  <c r="E527" i="11"/>
  <c r="F526" i="11"/>
  <c r="A526" i="11"/>
  <c r="E528" i="11"/>
  <c r="F527" i="11"/>
  <c r="A527" i="11"/>
  <c r="E529" i="11"/>
  <c r="F528" i="11"/>
  <c r="A528" i="11"/>
  <c r="E530" i="11"/>
  <c r="F529" i="11"/>
  <c r="A529" i="11"/>
  <c r="E531" i="11"/>
  <c r="F530" i="11"/>
  <c r="A530" i="11"/>
  <c r="E532" i="11"/>
  <c r="F531" i="11"/>
  <c r="A531" i="11"/>
  <c r="E533" i="11"/>
  <c r="F532" i="11"/>
  <c r="A532" i="11"/>
  <c r="E534" i="11"/>
  <c r="F533" i="11"/>
  <c r="A533" i="11"/>
  <c r="E535" i="11"/>
  <c r="F534" i="11"/>
  <c r="A534" i="11"/>
  <c r="E536" i="11"/>
  <c r="F535" i="11"/>
  <c r="A535" i="11"/>
  <c r="F536" i="11"/>
  <c r="A536" i="11"/>
  <c r="E537" i="11"/>
  <c r="E538" i="11"/>
  <c r="F537" i="11"/>
  <c r="A537" i="11"/>
  <c r="E539" i="11"/>
  <c r="F538" i="11"/>
  <c r="A538" i="11"/>
  <c r="E540" i="11"/>
  <c r="F539" i="11"/>
  <c r="A539" i="11"/>
  <c r="F540" i="11"/>
  <c r="A540" i="11"/>
  <c r="E541" i="11"/>
  <c r="E542" i="11"/>
  <c r="F541" i="11"/>
  <c r="A541" i="11"/>
  <c r="E543" i="11"/>
  <c r="F542" i="11"/>
  <c r="A542" i="11"/>
  <c r="E544" i="11"/>
  <c r="F543" i="11"/>
  <c r="A543" i="11"/>
  <c r="E545" i="11"/>
  <c r="F544" i="11"/>
  <c r="A544" i="11"/>
  <c r="E546" i="11"/>
  <c r="F545" i="11"/>
  <c r="A545" i="11"/>
  <c r="E547" i="11"/>
  <c r="F546" i="11"/>
  <c r="A546" i="11"/>
  <c r="E548" i="11"/>
  <c r="F547" i="11"/>
  <c r="A547" i="11"/>
  <c r="F548" i="11"/>
  <c r="A548" i="11"/>
  <c r="E549" i="11"/>
  <c r="E550" i="11"/>
  <c r="F549" i="11"/>
  <c r="A549" i="11"/>
  <c r="E551" i="11"/>
  <c r="F550" i="11"/>
  <c r="A550" i="11"/>
  <c r="E552" i="11"/>
  <c r="F551" i="11"/>
  <c r="A551" i="11"/>
  <c r="F552" i="11"/>
  <c r="A552" i="11"/>
  <c r="E553" i="11"/>
  <c r="E554" i="11"/>
  <c r="F553" i="11"/>
  <c r="A553" i="11"/>
  <c r="E555" i="11"/>
  <c r="F554" i="11"/>
  <c r="A554" i="11"/>
  <c r="E556" i="11"/>
  <c r="F555" i="11"/>
  <c r="A555" i="11"/>
  <c r="F556" i="11"/>
  <c r="A556" i="11"/>
  <c r="E557" i="11"/>
  <c r="E558" i="11"/>
  <c r="F557" i="11"/>
  <c r="A557" i="11"/>
  <c r="E559" i="11"/>
  <c r="F558" i="11"/>
  <c r="A558" i="11"/>
  <c r="E560" i="11"/>
  <c r="F559" i="11"/>
  <c r="A559" i="11"/>
  <c r="F560" i="11"/>
  <c r="A560" i="11"/>
  <c r="E561" i="11"/>
  <c r="E562" i="11"/>
  <c r="F561" i="11"/>
  <c r="A561" i="11"/>
  <c r="E563" i="11"/>
  <c r="F562" i="11"/>
  <c r="A562" i="11"/>
  <c r="E564" i="11"/>
  <c r="F563" i="11"/>
  <c r="A563" i="11"/>
  <c r="F564" i="11"/>
  <c r="A564" i="11"/>
  <c r="E565" i="11"/>
  <c r="E566" i="11"/>
  <c r="F565" i="11"/>
  <c r="A565" i="11"/>
  <c r="E567" i="11"/>
  <c r="F566" i="11"/>
  <c r="A566" i="11"/>
  <c r="E568" i="11"/>
  <c r="F567" i="11"/>
  <c r="A567" i="11"/>
  <c r="F568" i="11"/>
  <c r="A568" i="11"/>
  <c r="E569" i="11"/>
  <c r="E570" i="11"/>
  <c r="F569" i="11"/>
  <c r="A569" i="11"/>
  <c r="E571" i="11"/>
  <c r="F570" i="11"/>
  <c r="A570" i="11"/>
  <c r="E572" i="11"/>
  <c r="F571" i="11"/>
  <c r="A571" i="11"/>
  <c r="F572" i="11"/>
  <c r="A572" i="11"/>
  <c r="E573" i="11"/>
  <c r="E574" i="11"/>
  <c r="F573" i="11"/>
  <c r="A573" i="11"/>
  <c r="E575" i="11"/>
  <c r="F574" i="11"/>
  <c r="A574" i="11"/>
  <c r="E576" i="11"/>
  <c r="F575" i="11"/>
  <c r="A575" i="11"/>
  <c r="F576" i="11"/>
  <c r="A576" i="11"/>
  <c r="E577" i="11"/>
  <c r="E578" i="11"/>
  <c r="F577" i="11"/>
  <c r="A577" i="11"/>
  <c r="E579" i="11"/>
  <c r="F578" i="11"/>
  <c r="A578" i="11"/>
  <c r="E580" i="11"/>
  <c r="F579" i="11"/>
  <c r="A579" i="11"/>
  <c r="E581" i="11"/>
  <c r="F580" i="11"/>
  <c r="A580" i="11"/>
  <c r="E582" i="11"/>
  <c r="F581" i="11"/>
  <c r="A581" i="11"/>
  <c r="E583" i="11"/>
  <c r="F582" i="11"/>
  <c r="A582" i="11"/>
  <c r="E584" i="11"/>
  <c r="F583" i="11"/>
  <c r="A583" i="11"/>
  <c r="E585" i="11"/>
  <c r="F584" i="11"/>
  <c r="A584" i="11"/>
  <c r="E586" i="11"/>
  <c r="F585" i="11"/>
  <c r="A585" i="11"/>
  <c r="E587" i="11"/>
  <c r="F586" i="11"/>
  <c r="A586" i="11"/>
  <c r="E588" i="11"/>
  <c r="F587" i="11"/>
  <c r="A587" i="11"/>
  <c r="E589" i="11"/>
  <c r="F588" i="11"/>
  <c r="A588" i="11"/>
  <c r="E590" i="11"/>
  <c r="F589" i="11"/>
  <c r="A589" i="11"/>
  <c r="F590" i="11"/>
  <c r="A590" i="11"/>
  <c r="E591" i="11"/>
  <c r="E592" i="11"/>
  <c r="F591" i="11"/>
  <c r="A591" i="11"/>
  <c r="F592" i="11"/>
  <c r="A592" i="11"/>
  <c r="E593" i="11"/>
  <c r="E594" i="11"/>
  <c r="F593" i="11"/>
  <c r="A593" i="11"/>
  <c r="E595" i="11"/>
  <c r="F594" i="11"/>
  <c r="A594" i="11"/>
  <c r="E596" i="11"/>
  <c r="F595" i="11"/>
  <c r="A595" i="11"/>
  <c r="E597" i="11"/>
  <c r="F596" i="11"/>
  <c r="A596" i="11"/>
  <c r="E598" i="11"/>
  <c r="F597" i="11"/>
  <c r="A597" i="11"/>
  <c r="E599" i="11"/>
  <c r="F598" i="11"/>
  <c r="A598" i="11"/>
  <c r="E600" i="11"/>
  <c r="F599" i="11"/>
  <c r="A599" i="11"/>
  <c r="E601" i="11"/>
  <c r="F600" i="11"/>
  <c r="A600" i="11"/>
  <c r="E602" i="11"/>
  <c r="F601" i="11"/>
  <c r="A601" i="11"/>
  <c r="F602" i="11"/>
  <c r="A602" i="11"/>
  <c r="E603" i="11"/>
  <c r="E604" i="11"/>
  <c r="F603" i="11"/>
  <c r="A603" i="11"/>
  <c r="E605" i="11"/>
  <c r="F604" i="11"/>
  <c r="A604" i="11"/>
  <c r="E606" i="11"/>
  <c r="F605" i="11"/>
  <c r="A605" i="11"/>
  <c r="E607" i="11"/>
  <c r="F606" i="11"/>
  <c r="A606" i="11"/>
  <c r="E608" i="11"/>
  <c r="F607" i="11"/>
  <c r="A607" i="11"/>
  <c r="E609" i="11"/>
  <c r="F608" i="11"/>
  <c r="A608" i="11"/>
  <c r="E610" i="11"/>
  <c r="F609" i="11"/>
  <c r="A609" i="11"/>
  <c r="E611" i="11"/>
  <c r="F610" i="11"/>
  <c r="A610" i="11"/>
  <c r="E612" i="11"/>
  <c r="F611" i="11"/>
  <c r="A611" i="11"/>
  <c r="E613" i="11"/>
  <c r="F612" i="11"/>
  <c r="A612" i="11"/>
  <c r="E614" i="11"/>
  <c r="F613" i="11"/>
  <c r="A613" i="11"/>
  <c r="E615" i="11"/>
  <c r="F614" i="11"/>
  <c r="A614" i="11"/>
  <c r="E616" i="11"/>
  <c r="F615" i="11"/>
  <c r="A615" i="11"/>
  <c r="E617" i="11"/>
  <c r="F616" i="11"/>
  <c r="A616" i="11"/>
  <c r="E618" i="11"/>
  <c r="F617" i="11"/>
  <c r="A617" i="11"/>
  <c r="E619" i="11"/>
  <c r="F618" i="11"/>
  <c r="A618" i="11"/>
  <c r="E620" i="11"/>
  <c r="F619" i="11"/>
  <c r="A619" i="11"/>
  <c r="E621" i="11"/>
  <c r="F620" i="11"/>
  <c r="A620" i="11"/>
  <c r="E622" i="11"/>
  <c r="F621" i="11"/>
  <c r="A621" i="11"/>
  <c r="F622" i="11"/>
  <c r="A622" i="11"/>
  <c r="E623" i="11"/>
  <c r="E624" i="11"/>
  <c r="F623" i="11"/>
  <c r="A623" i="11"/>
  <c r="F624" i="11"/>
  <c r="A624" i="11"/>
  <c r="E625" i="11"/>
  <c r="E626" i="11"/>
  <c r="F625" i="11"/>
  <c r="A625" i="11"/>
  <c r="E627" i="11"/>
  <c r="F626" i="11"/>
  <c r="A626" i="11"/>
  <c r="E628" i="11"/>
  <c r="F627" i="11"/>
  <c r="A627" i="11"/>
  <c r="E629" i="11"/>
  <c r="F628" i="11"/>
  <c r="A628" i="11"/>
  <c r="E630" i="11"/>
  <c r="F629" i="11"/>
  <c r="A629" i="11"/>
  <c r="F630" i="11"/>
  <c r="A630" i="11"/>
  <c r="E631" i="11"/>
  <c r="E632" i="11"/>
  <c r="F631" i="11"/>
  <c r="A631" i="11"/>
  <c r="E633" i="11"/>
  <c r="F632" i="11"/>
  <c r="A632" i="11"/>
  <c r="E634" i="11"/>
  <c r="F633" i="11"/>
  <c r="A633" i="11"/>
  <c r="E635" i="11"/>
  <c r="F634" i="11"/>
  <c r="A634" i="11"/>
  <c r="E636" i="11"/>
  <c r="F635" i="11"/>
  <c r="A635" i="11"/>
  <c r="E637" i="11"/>
  <c r="F636" i="11"/>
  <c r="A636" i="11"/>
  <c r="E638" i="11"/>
  <c r="F637" i="11"/>
  <c r="A637" i="11"/>
  <c r="E639" i="11"/>
  <c r="F638" i="11"/>
  <c r="A638" i="11"/>
  <c r="E640" i="11"/>
  <c r="F639" i="11"/>
  <c r="A639" i="11"/>
  <c r="F640" i="11"/>
  <c r="A640" i="11"/>
  <c r="E641" i="11"/>
  <c r="E642" i="11"/>
  <c r="F641" i="11"/>
  <c r="A641" i="11"/>
  <c r="E643" i="11"/>
  <c r="F642" i="11"/>
  <c r="A642" i="11"/>
  <c r="E644" i="11"/>
  <c r="F643" i="11"/>
  <c r="A643" i="11"/>
  <c r="E645" i="11"/>
  <c r="F644" i="11"/>
  <c r="A644" i="11"/>
  <c r="E646" i="11"/>
  <c r="F645" i="11"/>
  <c r="A645" i="11"/>
  <c r="E647" i="11"/>
  <c r="F646" i="11"/>
  <c r="A646" i="11"/>
  <c r="E648" i="11"/>
  <c r="F647" i="11"/>
  <c r="A647" i="11"/>
  <c r="E649" i="11"/>
  <c r="F648" i="11"/>
  <c r="A648" i="11"/>
  <c r="E650" i="11"/>
  <c r="F649" i="11"/>
  <c r="A649" i="11"/>
  <c r="E651" i="11"/>
  <c r="F650" i="11"/>
  <c r="A650" i="11"/>
  <c r="E652" i="11"/>
  <c r="F651" i="11"/>
  <c r="A651" i="11"/>
  <c r="E653" i="11"/>
  <c r="F652" i="11"/>
  <c r="A652" i="11"/>
  <c r="E654" i="11"/>
  <c r="F653" i="11"/>
  <c r="A653" i="11"/>
  <c r="E655" i="11"/>
  <c r="F654" i="11"/>
  <c r="A654" i="11"/>
  <c r="E656" i="11"/>
  <c r="F655" i="11"/>
  <c r="A655" i="11"/>
  <c r="E657" i="11"/>
  <c r="F656" i="11"/>
  <c r="A656" i="11"/>
  <c r="E658" i="11"/>
  <c r="F657" i="11"/>
  <c r="A657" i="11"/>
  <c r="E659" i="11"/>
  <c r="F658" i="11"/>
  <c r="A658" i="11"/>
  <c r="E660" i="11"/>
  <c r="F659" i="11"/>
  <c r="A659" i="11"/>
  <c r="E661" i="11"/>
  <c r="F660" i="11"/>
  <c r="A660" i="11"/>
  <c r="E662" i="11"/>
  <c r="F661" i="11"/>
  <c r="A661" i="11"/>
  <c r="E663" i="11"/>
  <c r="F662" i="11"/>
  <c r="A662" i="11"/>
  <c r="E664" i="11"/>
  <c r="F663" i="11"/>
  <c r="A663" i="11"/>
  <c r="E665" i="11"/>
  <c r="F664" i="11"/>
  <c r="A664" i="11"/>
  <c r="E666" i="11"/>
  <c r="F665" i="11"/>
  <c r="A665" i="11"/>
  <c r="E667" i="11"/>
  <c r="F666" i="11"/>
  <c r="A666" i="11"/>
  <c r="E668" i="11"/>
  <c r="F667" i="11"/>
  <c r="A667" i="11"/>
  <c r="E669" i="11"/>
  <c r="F668" i="11"/>
  <c r="A668" i="11"/>
  <c r="E670" i="11"/>
  <c r="F669" i="11"/>
  <c r="A669" i="11"/>
  <c r="F670" i="11"/>
  <c r="A670" i="11"/>
  <c r="E671" i="11"/>
  <c r="E672" i="11"/>
  <c r="F671" i="11"/>
  <c r="A671" i="11"/>
  <c r="E673" i="11"/>
  <c r="F672" i="11"/>
  <c r="A672" i="11"/>
  <c r="E674" i="11"/>
  <c r="F673" i="11"/>
  <c r="A673" i="11"/>
  <c r="E675" i="11"/>
  <c r="F674" i="11"/>
  <c r="A674" i="11"/>
  <c r="E676" i="11"/>
  <c r="F675" i="11"/>
  <c r="A675" i="11"/>
  <c r="F676" i="11"/>
  <c r="A676" i="11"/>
  <c r="E677" i="11"/>
  <c r="E678" i="11"/>
  <c r="F677" i="11"/>
  <c r="A677" i="11"/>
  <c r="E679" i="11"/>
  <c r="F678" i="11"/>
  <c r="A678" i="11"/>
  <c r="F679" i="11"/>
  <c r="A679" i="11"/>
  <c r="E680" i="11"/>
  <c r="E681" i="11"/>
  <c r="F680" i="11"/>
  <c r="A680" i="11"/>
  <c r="E682" i="11"/>
  <c r="F681" i="11"/>
  <c r="A681" i="11"/>
  <c r="E683" i="11"/>
  <c r="F682" i="11"/>
  <c r="A682" i="11"/>
  <c r="E684" i="11"/>
  <c r="F683" i="11"/>
  <c r="A683" i="11"/>
  <c r="E685" i="11"/>
  <c r="F684" i="11"/>
  <c r="A684" i="11"/>
  <c r="E686" i="11"/>
  <c r="F685" i="11"/>
  <c r="A685" i="11"/>
  <c r="E687" i="11"/>
  <c r="F686" i="11"/>
  <c r="A686" i="11"/>
  <c r="E688" i="11"/>
  <c r="F687" i="11"/>
  <c r="A687" i="11"/>
  <c r="E689" i="11"/>
  <c r="F688" i="11"/>
  <c r="A688" i="11"/>
  <c r="E690" i="11"/>
  <c r="F689" i="11"/>
  <c r="A689" i="11"/>
  <c r="E691" i="11"/>
  <c r="F690" i="11"/>
  <c r="A690" i="11"/>
  <c r="E692" i="11"/>
  <c r="F691" i="11"/>
  <c r="A691" i="11"/>
  <c r="E693" i="11"/>
  <c r="F692" i="11"/>
  <c r="A692" i="11"/>
  <c r="E694" i="11"/>
  <c r="F693" i="11"/>
  <c r="A693" i="11"/>
  <c r="E695" i="11"/>
  <c r="F695" i="11"/>
  <c r="A695" i="11"/>
  <c r="F694" i="11"/>
  <c r="A694" i="11"/>
</calcChain>
</file>

<file path=xl/comments1.xml><?xml version="1.0" encoding="utf-8"?>
<comments xmlns="http://schemas.openxmlformats.org/spreadsheetml/2006/main">
  <authors>
    <author>tc={3A1737BC-24D8-4C12-82EE-9B62B4B8E6B5}</author>
    <author>tc={B617B679-120B-47A8-A5B5-BCB82361DE5E}</author>
    <author>tc={9676B446-A12E-45F4-B796-74C3A3079C76}</author>
    <author>tc={8E3F12EB-8F6E-4EDA-93F4-27C7B397CC70}</author>
    <author>tc={6943B741-F300-457C-B8F5-547EC748F172}</author>
  </authors>
  <commentList>
    <comment ref="D10"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evidencia que los números son elevados una vez analizado el informe de litigiosidad emitido por la agencia.
Seguramente se tomaron los datos acumulados y solo deben ser del periodo de análisis de esa litigiosidad que va desde el 01/01/2022 a la fecha.
Por favor revisar que los datos sean acordes.
Tener en cuenta esta sugerencia para las demás filas de esta columna</t>
        </r>
      </text>
    </comment>
    <comment ref="Q15"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medio de divulgación es 1 se debe ajustar y dejar uno solo para la PPDA.</t>
        </r>
      </text>
    </comment>
    <comment ref="E1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puede mantener la misma subcausa</t>
        </r>
      </text>
    </comment>
    <comment ref="G17" authorId="3"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 base en el informe del resultado del 1 año se puede pensar en un lineamiento </t>
        </r>
      </text>
    </comment>
    <comment ref="M1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Esa medida se puede ejecutar con este mecanismo</t>
        </r>
      </text>
    </comment>
  </commentList>
</comments>
</file>

<file path=xl/sharedStrings.xml><?xml version="1.0" encoding="utf-8"?>
<sst xmlns="http://schemas.openxmlformats.org/spreadsheetml/2006/main" count="4654" uniqueCount="2534">
  <si>
    <t>Mecanismo</t>
  </si>
  <si>
    <t xml:space="preserve">Fecha inicio </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</si>
  <si>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</si>
  <si>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</si>
  <si>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</si>
  <si>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</si>
  <si>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</si>
  <si>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</si>
  <si>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</si>
  <si>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</si>
  <si>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</si>
  <si>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</si>
  <si>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</si>
  <si>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</si>
  <si>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</si>
  <si>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</si>
  <si>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ILEGALIDAD DEL ACTO ADMINISTRATIVO QUE REVOCA EL NOMBRAMIENTO DE FUNCIONARIO PUBLICO</t>
  </si>
  <si>
    <t>MANTENER</t>
  </si>
  <si>
    <t>ACTIVA</t>
  </si>
  <si>
    <t>JUDICIAL</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</si>
  <si>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</si>
  <si>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</si>
  <si>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</si>
  <si>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</si>
  <si>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</si>
  <si>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</si>
  <si>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</si>
  <si>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</si>
  <si>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</si>
  <si>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</si>
  <si>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</si>
  <si>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</si>
  <si>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</si>
  <si>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</si>
  <si>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</si>
  <si>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</si>
  <si>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</si>
  <si>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TECNICA</t>
  </si>
  <si>
    <t>Desconocimiento del derecho a percivir la prima técnica. La prima técnica puede reconocerse por formación avanzada o altamente calificada o, por evaluación del desempeño.</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</si>
  <si>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</si>
  <si>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</si>
  <si>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NO RECONOCIMIENTO DE PENSION SUSTITUTIVA</t>
  </si>
  <si>
    <t>Se mantuvo por sugerencia DGI</t>
  </si>
  <si>
    <t>Desconocimiento del derecho a percibir la pensión sustitutiva. La pensión de sustitutiva es una prestación económica que se causa por la muerte de un pensionado.</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</si>
  <si>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</si>
  <si>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</si>
  <si>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</si>
  <si>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</si>
  <si>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</si>
  <si>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</si>
  <si>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</si>
  <si>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</si>
  <si>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</si>
  <si>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</si>
  <si>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LESION A CIVIL EN PROCEDIMIENTO DE POLICIA</t>
  </si>
  <si>
    <t>Lesiones causadas a civiles en la ejecución material de las normas y actos que surgen del ejercicio del poder y la función de Policía.</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</si>
  <si>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</si>
  <si>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</si>
  <si>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</si>
  <si>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</si>
  <si>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EN PROCEDIMIENTO DE POLICIA</t>
  </si>
  <si>
    <t>Muerte de civiles en la ejecución material de las normas y actos que surgen del ejercicio del poder y la función de Policía.</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</si>
  <si>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</si>
  <si>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</si>
  <si>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DAÑO O AMENAZA AMBIENTAL POR VERTIMIENTO DE CONTAMINANTES</t>
  </si>
  <si>
    <t>Daño o amenaza al medio ambiente por verter agentes contaminantes. Ejemplo: Vertimiento de químicos a fuentes hídricas o bosques. Nota: es subsidiaria a las otras causas sobre contaminantes.</t>
  </si>
  <si>
    <t>DAÑO O AMENAZA AMBIENTAL POR TALA MASIVA DE ARBOLES</t>
  </si>
  <si>
    <t xml:space="preserve">Daño o amenaza al medio ambiente por tala masiva de árboles.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</si>
  <si>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</si>
  <si>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</si>
  <si>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</si>
  <si>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</si>
  <si>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ACTIVIDAD INDUSTRIAL</t>
  </si>
  <si>
    <t>Daño o amenaza al medio ambiente por el desempeño de la actividad industrial (contaminaciones biológicas, físicas, químicas y antropogénicas, etc.).</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</si>
  <si>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</si>
  <si>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</si>
  <si>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EJECUCION DE OBRA PUBLICA</t>
  </si>
  <si>
    <t>Daño o amenaza al medio ambiente por la ejecución de obra pública.</t>
  </si>
  <si>
    <t>DAÑO O AMENAZA AMBIENTAL POR INCENDIO FORESTAL</t>
  </si>
  <si>
    <t xml:space="preserve">Daño o amenaza al medio ambiente por incendio forestal.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</si>
  <si>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</si>
  <si>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</si>
  <si>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</si>
  <si>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</si>
  <si>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</si>
  <si>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</si>
  <si>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ERRADICACION DE CULTIVOS ILICITOS</t>
  </si>
  <si>
    <t>Daño o amenaza al medio ambiente por erradicación terrestre o aérea de cultivos ilícitos.</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</si>
  <si>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</si>
  <si>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</si>
  <si>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DISPOSICION FINAL DE RESIDUOS NUCLEARES</t>
  </si>
  <si>
    <t xml:space="preserve">Daño o amenaza al medio ambiente por disposición final de residuos nucleares (residuos que contienen elementos químios radioactivos). </t>
  </si>
  <si>
    <t>DAÑOS A BIENES POR EJECUCION DE OBRA PUBLICA</t>
  </si>
  <si>
    <t>Daños a bienes muebles e inmuebles por la ejecución de obra pública.</t>
  </si>
  <si>
    <t>DAÑOS CAUSADOS A BIENES EN PROCEDIMIENTO DE POLICIA</t>
  </si>
  <si>
    <t>Daños a bienes muebles e inmuebles en la ejecución material de las normas y actos que surgen del ejercicio del poder y la función de Policía.</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</si>
  <si>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</si>
  <si>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</si>
  <si>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</si>
  <si>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</si>
  <si>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</si>
  <si>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</si>
  <si>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</si>
  <si>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</si>
  <si>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DEL DEBER DE LIQUIDAR EL CONTRATO</t>
  </si>
  <si>
    <t>Perjuicios derivados de la mora o no cumplimiento de los términos previstos para la liquidación del contrato estatal.</t>
  </si>
  <si>
    <t>ACCESO CARNAL O ACTO SEXUAL VIOLENTO</t>
  </si>
  <si>
    <t xml:space="preserve">Acceso carnal violento o acto sexual violento.  </t>
  </si>
  <si>
    <t>DESPLAZAMIENTO FORZADO</t>
  </si>
  <si>
    <t>Perjuicios derivados del desarraigo producto de la violencia generalizada, la vulneración de los derechos humanos o la amenaza de las garantías del derecho humanitario.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</si>
  <si>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</si>
  <si>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</si>
  <si>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</si>
  <si>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</si>
  <si>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PRIVACION INJUSTA DE LA LIBERTAD</t>
  </si>
  <si>
    <t>Perjuicios derivados de la imposición de medidas de aseguramiento privativas de la libertad, cuando el proceso penal termina con sentencia absolutoria o su equivalente.</t>
  </si>
  <si>
    <t>DEFECTUOSO FUNCIONAMIENTO DE LA ADMINISTRACION DE JUSTICIA</t>
  </si>
  <si>
    <t>Perjucios derivados del inadecuado funcionamiento de la funsión jurisdiccional, distintos a privación injusta de la libertad y error judicial.</t>
  </si>
  <si>
    <t>NO RESTITUCION DE BIEN INMUEBLE ARRENDADO</t>
  </si>
  <si>
    <t>No entrega oportuna del bien inmueble arrendado por parte del arrendatario al arrendador.</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</si>
  <si>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</si>
  <si>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</si>
  <si>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</si>
  <si>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</si>
  <si>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ACEPTACION DE LA RENUNCIA</t>
  </si>
  <si>
    <t xml:space="preserve">Desconocimiento del derecho a renunciar de forma voluntaria. No aceptación por parte del nominador, dentro del término legal, de la renuncia del servidor público causándole perjuicios al mismo. </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</si>
  <si>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</si>
  <si>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</si>
  <si>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</si>
  <si>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</si>
  <si>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CAPITALIZACION DE INTERESES</t>
  </si>
  <si>
    <t>Controversias suscitadas como consecuencia de la capitalización de intereses causados que se han hecho exigibles y que aún no se han pagado.</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</si>
  <si>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</si>
  <si>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</si>
  <si>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SIMULACION</t>
  </si>
  <si>
    <t>Perjuicios ocasionados por la declaración aparente que se emite de acuerdo con la otra parte para engañar a terceros.</t>
  </si>
  <si>
    <t>PERTURBACION A LA POSESION</t>
  </si>
  <si>
    <t>Perjuicios ocasionados por la vulneración del derecho de dominio o de tenencia. Nota: esta causa es subsidiaria, no confundir con ocupación temporal o permanente de inmueble.</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</si>
  <si>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</si>
  <si>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</si>
  <si>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</si>
  <si>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</si>
  <si>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</si>
  <si>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</si>
  <si>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INCUMPLIMIENTO EN PAGO DE OBLIGACION CONTENIDA EN TITULO VALOR</t>
  </si>
  <si>
    <t>Mora o no pago de una obligación clara, expresa y exigible.</t>
  </si>
  <si>
    <t>CONTROVERSIAS SOBRE LAUDO ARBITRAL</t>
  </si>
  <si>
    <t>Perjuicios derivados de un laudo arbitral, susceptibles de revisión extraordinaria ante la jurisdicción contencioso administrativa.</t>
  </si>
  <si>
    <t>PERJUICIOS OCASIONADOS POR ACTAS DE JUNTA DE SOCIOS</t>
  </si>
  <si>
    <t>Perjuicios ocasionados por actas de juntas de socios contrarias a la ley o a los estatutos sociales.</t>
  </si>
  <si>
    <t>INCUMPLIMIENTO EN LA CONSTITUCION DE CONSORCIOS Y/O UNIONES TEMPORALES</t>
  </si>
  <si>
    <t>Perjuicios derivados de la no constitución de un consorcio y/o unión temporal para la adjudicación, celebración y ejecución de un contrato.</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</si>
  <si>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</si>
  <si>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</si>
  <si>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</si>
  <si>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</si>
  <si>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</si>
  <si>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</si>
  <si>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INCUMPLIMIENTO EN EL PAGO DE SINIESTRO POR ASEGURADORA</t>
  </si>
  <si>
    <t>Mora o no pago de una póliza de seguro cuando se ha configurado el siniestro amparado.</t>
  </si>
  <si>
    <t>DAÑO O AMENAZA AMBIENTAL POR CONTAMINACION POR OLORES</t>
  </si>
  <si>
    <t xml:space="preserve">Daño o amenaza al medio ambiente por contaminación con olores (dispersión atmosférica de olores). </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</si>
  <si>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</si>
  <si>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</si>
  <si>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</si>
  <si>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</si>
  <si>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DAÑO O AMENAZA AMBIENTAL POR INDEBIDA DISPOSICION DE DESECHOS HOSPITALARIOS</t>
  </si>
  <si>
    <t xml:space="preserve">Daño o amenaza al medio ambiente por la disposición final de desechos infecciosos hospitalarios con desconocimiento de los métodos de relleno de seguridad. </t>
  </si>
  <si>
    <t>PERDIDA O DESTRUCCION DE TITULO VALOR</t>
  </si>
  <si>
    <t>Solicitud de reposición de título valor ante el extravío, pérdida, hurto, deterioro o destrucción total o parcial del mismo.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</si>
  <si>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</si>
  <si>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</si>
  <si>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</si>
  <si>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</si>
  <si>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INCUMPLIMIENTO EN LA ENTREGA MATERIAL DE BIEN DEL TRADENTE AL ADQUIRENTE</t>
  </si>
  <si>
    <t>Perjuicios ocasionados por la no entrega material del bien mueble al adquirente y/o la entrega material e inscripción en el registro del bien inmueble.</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</si>
  <si>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</si>
  <si>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</si>
  <si>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LOS CANONES DE ARRENDAMIENTO</t>
  </si>
  <si>
    <t>Mora o no pago de los cánones de arrendamiento.</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</si>
  <si>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</si>
  <si>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</si>
  <si>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</si>
  <si>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</si>
  <si>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VIOLACION A LA PROTECCION DE DATOS PERSONALES</t>
  </si>
  <si>
    <t>Uso inapropiado de los datos personales o información vinculada o que pueda asociarse a una o varias personas naturales determinadas o determinables.</t>
  </si>
  <si>
    <t>PRIVACION DE LA LIBERTAD SIN QUE MEDIE MEDIDA DE ASEGURAMIENTO</t>
  </si>
  <si>
    <t>Perjuicios derivados de la privación de la libertad de una persona, sin me medie medida de aseguramento privativa de la libertad en firme.</t>
  </si>
  <si>
    <t>ERROR JUDICIAL</t>
  </si>
  <si>
    <t>Perjuicios derivados del error cometido por una autoridad investida de facultad jurisdiccional, en su carácter de tal, en el curso de un proceso, materializado a través de una providencia en firme contraria a la Ley.</t>
  </si>
  <si>
    <t>INDEBIDA INCORPORACION DE CONSCRIPTOS</t>
  </si>
  <si>
    <t>Perjuicios derivados de la indebida incorporación del conscripto (quien presta servicio militar obligatorio).</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</si>
  <si>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</si>
  <si>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</si>
  <si>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</si>
  <si>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</si>
  <si>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LESION ACCIDENTAL O FORTUITA A CONSCRIPTO</t>
  </si>
  <si>
    <t>Lesión física o síquica a conscripto (quien presta servicio militar obligatorio) causada accidentalmente o de manera fortuita.</t>
  </si>
  <si>
    <t>MUERTE ACCIDENTAL O FORTUITA A CONSCRIPTO</t>
  </si>
  <si>
    <t>Muerte de conscripto (quien presta servicio militar obligatorio) causada accidentalmente o de manera fortuita.</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</si>
  <si>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</si>
  <si>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</si>
  <si>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</si>
  <si>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</si>
  <si>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CIVIL POR GRUPO ARMADO ILEGAL</t>
  </si>
  <si>
    <t>Muerte de civil por grupo armado ilegal (guerrilla, autodefensas, bandas criminales). Nota: es subsidiaria a las causas sobre acto terrorista o combate o enfrentamiento.</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</si>
  <si>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</si>
  <si>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</si>
  <si>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</si>
  <si>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</si>
  <si>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ALLANAMIENTO ILEGAL</t>
  </si>
  <si>
    <t xml:space="preserve">Ingreso a bien inmueble, automotor, nave o aeronave sin el cumplimiento de las formalidades legales. </t>
  </si>
  <si>
    <t>PERDIDA O DAÑOS A BIENES INCAUTADOS U OCUPADOS EN PROCESOS PENALES</t>
  </si>
  <si>
    <t>Pérdida o deterioro de bienes muebles o inmuebles incautados u ocupados en procesos penales.</t>
  </si>
  <si>
    <t>INDEBIDO MANEJO DE CADAVER</t>
  </si>
  <si>
    <t>Desaparición o pérdida de cadavér. Nota: no confundir con desaparición forzada.</t>
  </si>
  <si>
    <t>NO PAGO DE RECOMPENSA POR DELACION</t>
  </si>
  <si>
    <t>No pago, pago parcial o mora en el pago de la recompensa ofrecida por delatar u ofrecer información requerida por autoridades.</t>
  </si>
  <si>
    <t>RETIRO ILEGAL DE ALUMNO DE ESCUELA DE FORMACION MILITAR</t>
  </si>
  <si>
    <t>Perjuicios derivados del retiro, no ajustado a derecho, de un alumno de una institución de formación militar.</t>
  </si>
  <si>
    <t>MUERTE DE MIEMBRO VOLUNTARIO DE LA FUERZA PUBLICA POR DESCONOCIDOS</t>
  </si>
  <si>
    <t>Muerte de miembro voluntario de la fuerza pública (quien no presta servicio militar obligatorio) por terceros desconocidos, con ocación de su calidad de miembro de la fuerza pública.</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</si>
  <si>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</si>
  <si>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</si>
  <si>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INCUMPLIMIENTO DE NORMA JURIDICA</t>
  </si>
  <si>
    <t>No cumplimiento o cumplimiento parcial o defectuoso de una norma jurídica contenida en una ley o acto administrativo.</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</si>
  <si>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</si>
  <si>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</si>
  <si>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INDEBIDA PRESTACION DE SERVICIOS PUBLICOS DOMICILIARIOS</t>
  </si>
  <si>
    <t>No prestación, prestación deficiente o prestación tardía de servicios públicos domiciliarios.</t>
  </si>
  <si>
    <t>INCUMPLIMIENTO EN EL DEBER DE SEGURIDAD Y PREVENCION DE DESASTRES</t>
  </si>
  <si>
    <t>Violación o amenaza al derecho e interés colectivo a la seguridad y prevención de desastres previsibles técnicamente.</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</si>
  <si>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</si>
  <si>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</si>
  <si>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</si>
  <si>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</si>
  <si>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</si>
  <si>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</si>
  <si>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</si>
  <si>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</si>
  <si>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</si>
  <si>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</si>
  <si>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</si>
  <si>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</si>
  <si>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</si>
  <si>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</si>
  <si>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</si>
  <si>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</si>
  <si>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</si>
  <si>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</si>
  <si>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</si>
  <si>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</si>
  <si>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</si>
  <si>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</si>
  <si>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</si>
  <si>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</si>
  <si>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</si>
  <si>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</si>
  <si>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LESION A OPERADOR POR EJECUCION DE OBRA PUBLICA</t>
  </si>
  <si>
    <t>Lesión física o síquica causada a operador (obreros, arquitectos, ingenieros, interventores, contratistas, subcontratistas) por ejecusión de obra pública.</t>
  </si>
  <si>
    <t>DESLINDE Y AMOJONAMIENTO</t>
  </si>
  <si>
    <t>Solicitud que se efectúa con el propósito de que judicialmente se declare la forma material y visible del lindero que separa predios colindantes.</t>
  </si>
  <si>
    <t>SOLICITUD DE LA DIVISION MATERIAL DE BIEN INMUEBLE</t>
  </si>
  <si>
    <t>Solicitud de modificación de las características de un predio por segregación de otros predios, con o sin cambio de propietario o poseedor.</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</si>
  <si>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</si>
  <si>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</si>
  <si>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PRESCRIPCION ADQUISITIVA DE DOMINIO</t>
  </si>
  <si>
    <t>Solicitud de declaración del dominio sobre un bien respecto del cual se ha ejercido la posesión continua, pacifica y publica como propietario una vez transcurrido el tiempo previsto en la Ley.</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</si>
  <si>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</si>
  <si>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</si>
  <si>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</si>
  <si>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</si>
  <si>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</si>
  <si>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</si>
  <si>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</si>
  <si>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</si>
  <si>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DE MIEMBRO VOLUNTARIO DE LA FUERZA PUBLICA EN INSTRUCCION</t>
  </si>
  <si>
    <t>Muerte de miembro voluntario de la fuerza pública (quien no presta servicio militar obligatorio) con ocasión de las actividades propias de la instrucción militar o de policía.</t>
  </si>
  <si>
    <t>INCUMPLIMIENTO EN EL PAGO DE MESADA ADICIONAL</t>
  </si>
  <si>
    <t>Mora o no pago de mesada adicional ya reconocida por ministerio de la ley o en virtud de la entrada en vigencia del acto legislativo 01 de 2005.</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</si>
  <si>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</si>
  <si>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</si>
  <si>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</si>
  <si>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</si>
  <si>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</si>
  <si>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</si>
  <si>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INCONSTITUCIONALIDAD DEL ACTO ADMINISTRATIVO</t>
  </si>
  <si>
    <t>Nulidad de acto administrativo general o particular por ser contrario a la Constitución Política.</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</si>
  <si>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</si>
  <si>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</si>
  <si>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</si>
  <si>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</si>
  <si>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LESION ACCIDENTAL O FORTUITA A MIEMBRO VOLUNTARIO DE LA FUERZA PUBLICA</t>
  </si>
  <si>
    <t>Lesión física o síquica a miembro voluntario de la fuerza pública (quien no presta servicio militar obligatorio) causada accidentalmente o de manera fortuita.</t>
  </si>
  <si>
    <t>NO RECONOCIMIENTO DE REAJUSTE O NIVELACION SALARIAL</t>
  </si>
  <si>
    <t xml:space="preserve">Desconocimiento de derecho a la igualdad material en asuntos laborales (principio a igual trabajo igual salario). </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</si>
  <si>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</si>
  <si>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</si>
  <si>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</si>
  <si>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</si>
  <si>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</si>
  <si>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</si>
  <si>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 INDEMNIZACION POR MUERTE EN ACCIDENTE DE TRABAJO</t>
  </si>
  <si>
    <t>Desconocimiento del derecho de los beneficiarios a recibir la indemnización en caso de muerte del servidor público ocasionada por accidente de trabajo o enfermedad laboral.</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</si>
  <si>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</si>
  <si>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</si>
  <si>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</si>
  <si>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</si>
  <si>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</si>
  <si>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</si>
  <si>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DEL TIEMPO DE SERVICIO MILITAR OBLIGATORIO</t>
  </si>
  <si>
    <t>No reconocimiento o reconocimiento indebido del tiempo prestado en el servicio militar obligatorio para efectos del reconocimiento de la asignación de retiro.</t>
  </si>
  <si>
    <t>NO RECONOCIMIENTO DEL SUBSIDIO NOTARIAL</t>
  </si>
  <si>
    <t>No reconocimiento en derecho y pago de los subsidios establecidos para las notarías de insuficientes ingresos, de conformidad con la normatividad vigente.</t>
  </si>
  <si>
    <t>SUSTITUCION PATRONAL</t>
  </si>
  <si>
    <t>La sustitución de patronos consiste en el cambio de dueño de los establecimientos, negocios o empresas; implica que la empresa siga en funcionamiento y que no se afecten los contratos de trabajo firmados con el antiguo patrono.</t>
  </si>
  <si>
    <t>INCUMPLIMIENTO EN LA ENTREGA DE VIVIENDA DE INTERES SOCIAL</t>
  </si>
  <si>
    <t>No entrega, entrega tardía o entrega defectuosa de viviendas de interés social.</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</si>
  <si>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</si>
  <si>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</si>
  <si>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OMISION DE LAS NORMAS DE SALUD OCUPACIONAL</t>
  </si>
  <si>
    <t>Perjuicios ocasionados por culpa patronal cuando no se acatan las normas sobre salud ocupacional determinadas por la Administradora de Riesgos Laborales.</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</si>
  <si>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</si>
  <si>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</si>
  <si>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</si>
  <si>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</si>
  <si>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INDEBIDA PRESTACION DEL SERVICIO DE CORREO POSTAL</t>
  </si>
  <si>
    <t>Perjucios derivados de la no entrega o entrega deficiente (incluye entrega tardía o entrega defectuosa) o pérdida de correo postal.</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</si>
  <si>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</si>
  <si>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</si>
  <si>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</si>
  <si>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</si>
  <si>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</si>
  <si>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</si>
  <si>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</si>
  <si>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</si>
  <si>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</si>
  <si>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</si>
  <si>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</si>
  <si>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</si>
  <si>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</si>
  <si>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</si>
  <si>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</si>
  <si>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</si>
  <si>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</si>
  <si>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</si>
  <si>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</si>
  <si>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</si>
  <si>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</si>
  <si>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</si>
  <si>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DAÑOS CAUSADOS A BIENES POR GRUPO ARMADO ILEGAL</t>
  </si>
  <si>
    <t>Incluye daños a bienes muebles e inmuebles causados por grupo armado ilegal (guerrilla, autodefensas, bandas criminales). Nota: es subsidiaria a las causas sobre acto terrorista o combate o enfrentamiento.</t>
  </si>
  <si>
    <t>LESION A CONSCRIPTO DURANTE INSTRUCCION</t>
  </si>
  <si>
    <t>Lesión física o síquica a conscripto (quien presta servicio militar obligatorio) con ocasión de las actividades propias de la instrucción militar o de policía.</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</si>
  <si>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</si>
  <si>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</si>
  <si>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</si>
  <si>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</si>
  <si>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</si>
  <si>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</si>
  <si>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</si>
  <si>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</si>
  <si>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ACTOS SEXUALES CON MENOR DE CATORCE AÑOS</t>
  </si>
  <si>
    <t xml:space="preserve">Acceso carnal o acto sexual con menor de catorce años o en su presencia.  </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</si>
  <si>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</si>
  <si>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</si>
  <si>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CAUSADOS POR MEDIDA DE EXTINCION DE DOMINIO</t>
  </si>
  <si>
    <t>Perjuicios derivados de la perturbación al derecho de dominio sobre bienes muebles e inmuebles, con ocasión de la adopción de medidas de extinción de dominio.</t>
  </si>
  <si>
    <t>CAPTACION ILEGAL DE DINERO</t>
  </si>
  <si>
    <t>Omisión en el deber de inspección, vigilancia y control frente a las captadoras ilegales de dinero.</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</si>
  <si>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</si>
  <si>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</si>
  <si>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ACCIDENTAL O FORTUITA A MIEMBRO VOLUNTARIO DE LA FUERZA PUBLICA</t>
  </si>
  <si>
    <t>Muerte de miembro voluntario de la fuerza pública (quien no presta servicio militar obligatorio) causada accidentalmente o de manera fortuita.</t>
  </si>
  <si>
    <t>LESION A TERCERO POR EJECUCION DE OBRA PUBLICA</t>
  </si>
  <si>
    <t xml:space="preserve">Lesión física o síquica causada a terceros (no operador de la obra) por ejecución de obra pública. </t>
  </si>
  <si>
    <t>MUERTE DE CONSCRIPTO EN INSTRUCCION</t>
  </si>
  <si>
    <t>Muerte de conscripto (quien presta servicio militar obligatorio) con ocasión de las actividades propias de la instrucción militar o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</si>
  <si>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</si>
  <si>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</si>
  <si>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</si>
  <si>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</si>
  <si>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</si>
  <si>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</si>
  <si>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</si>
  <si>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</si>
  <si>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TERCERO POR EJECUCION DE OBRA PUBLICA</t>
  </si>
  <si>
    <t xml:space="preserve">Muerte causada a terceros (no operador de la obra) por la ejecución de obra pública. </t>
  </si>
  <si>
    <t>MUERTE DE OPERADOR POR EJECUCION DE OBRA PUBLICA</t>
  </si>
  <si>
    <t>Muerte causada a operador (obreros, arquitectos, ingenieros, interventores, contratistas, subcontratistas) por ejecusión de obra pública.</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</si>
  <si>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</si>
  <si>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</si>
  <si>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</si>
  <si>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</si>
  <si>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</si>
  <si>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</si>
  <si>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CONSTITUCION DE SINDICATO</t>
  </si>
  <si>
    <t xml:space="preserve">Indebida constitución de una organizaión sindical, por lo que pretende la declaratoria de ilegalidad de la constitución del sindicato y su consecuente disolución y liquidación. </t>
  </si>
  <si>
    <t>DESCUENTO ILEGAL A LA MESADA PENSIONAL</t>
  </si>
  <si>
    <t>Descuento a las mesadas pensionales no autorizado legalmente.</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</si>
  <si>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</si>
  <si>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</si>
  <si>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</si>
  <si>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</si>
  <si>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</si>
  <si>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</si>
  <si>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</si>
  <si>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</si>
  <si>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</si>
  <si>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</si>
  <si>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</si>
  <si>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</si>
  <si>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</si>
  <si>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</si>
  <si>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</si>
  <si>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</si>
  <si>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MUERTE DE MIEMBRO VOLUNTARIO DE LA FUERZA PUBLICA CON AERONAVE OFICIAL</t>
  </si>
  <si>
    <t>Muerte de miembro voluntario de la fuerza pública (quien no presta servicio militar obligatorio) con ocasión de la actividad peligrosa de pilotaje de aeronaves de uso oficial.</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</si>
  <si>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</si>
  <si>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</si>
  <si>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MUERTE DE MIEMBRO VOLUNTARIO DE LA FUERZA PUBLICA CON NAVE OFICIAL</t>
  </si>
  <si>
    <t>Muerte de miembro voluntario de la fuerza pública (quien no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</si>
  <si>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</si>
  <si>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</si>
  <si>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MUERTE DE CONSCRIPTO CON VEHICULO OFICIAL</t>
  </si>
  <si>
    <t>Muerte de conscripto (quien presta servicio militar obligatorio) con ocasión de la actividad peligrosa de conducción de vehículos de uso oficial.</t>
  </si>
  <si>
    <t>LESION A CONSCRIPTO CON AERONAVE OFICIAL</t>
  </si>
  <si>
    <t>Lesión física o síquica a conscripto (quien presta servicio militar obligatorio) con ocasión de la actividad peligrosa de pilotaje de aeronaves de uso oficial.</t>
  </si>
  <si>
    <t>MUERTE DE CONSCRIPTO CON AERONAVE OFICIAL</t>
  </si>
  <si>
    <t>Muerte de conscripto (quien presta servicio militar obligatorio) con ocasión de la actividad peligrosa de pilotaje de aeronaves de uso oficial.</t>
  </si>
  <si>
    <t>MUERTE DE CONSCRIPTO CON NAVE OFICIAL</t>
  </si>
  <si>
    <t>Muerte de conscripto (quien presta servicio militar obligatorio) con ocasión de la actividad peligrosa de conducción de naves de uso oficial.</t>
  </si>
  <si>
    <t>EXISTENCIA O INEXISTENCIA DEL CONTRATO</t>
  </si>
  <si>
    <t>Controversias suscitadas en torno a la verificación del cumplimiento de los requisitos indispensables para el perfeccionamiento de los contratos estatales.</t>
  </si>
  <si>
    <t>INCUMPLIMIENTO DE LAS OBLIGACIONES CONSIGNADAS EN EL ACTA DE LIQUIDACION DEL CONTRATO</t>
  </si>
  <si>
    <t>Mora o no pago de las obligaciones contenidas en el acta de liquidación bilateral de un contrato estatal.</t>
  </si>
  <si>
    <t>INCUMPLIMIENTO DEL ACTO ADMINISTRATIVO QUE LIQUIDA UN CONTRATO</t>
  </si>
  <si>
    <t>Mora o no pago de las obligaciones contenidas en el acto administrativo que liquida unilateralmente un contrato estatal.</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</si>
  <si>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</si>
  <si>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</si>
  <si>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ILEGALIDAD DEL ACTO ADMINISTRATIVO QUE NOMBRA FUNCIONARIO PUBLICO DESCONOCIENDO EL REGIMEN DE CARRERA DIPLOMATICA Y CONSULAR</t>
  </si>
  <si>
    <t>Acto administrativo que nombra a un servidor público con desconocimiento del régimen de carrera diplomática o consular.</t>
  </si>
  <si>
    <t>PERJUICIOS OCASIONADOS POR INSTAURAR UN PROCESO JUDICIAL INFUNDADO</t>
  </si>
  <si>
    <t>Abuso del derecho de acceso a la administración de justicia, temeridad.</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</si>
  <si>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</si>
  <si>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</si>
  <si>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</si>
  <si>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</si>
  <si>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</si>
  <si>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</si>
  <si>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</si>
  <si>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</si>
  <si>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UN SERVIDOR PUBLICO DESCONOCIENDO EL REGIMEN DE CARRERA NOTARIAL</t>
  </si>
  <si>
    <t>Acto administrativo que nombra a un servidor público con desconocimiento del régimen de carrera notarial.</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</si>
  <si>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</si>
  <si>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</si>
  <si>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</si>
  <si>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</si>
  <si>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ACCESO CARNAL O ACTO SEXUAL CON INCAPAZ DE RESISTIR</t>
  </si>
  <si>
    <t>Acceso carnal o acto sexual con incapaz de resistir (persona que está en incapacidad de resistir o que es puesta por el agresor en incapacidad de resistir).</t>
  </si>
  <si>
    <t>ACOSO SEXUAL</t>
  </si>
  <si>
    <t xml:space="preserve">Acoso, persecusión, hostigamiento o asedio físico o verbal, con fines sexuales no consentidos, en beneficio del agresor o de un tercero, valiéndose de su superioridad.  </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</si>
  <si>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</si>
  <si>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</si>
  <si>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</si>
  <si>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</si>
  <si>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</si>
  <si>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</si>
  <si>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FALTA DE MANTENIMIENTO DE BIEN INMUEBLE ARRENDADO</t>
  </si>
  <si>
    <t>Incumplimiento de la obligación de mantener en óptimas condiciones un inmueble arrendado.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</si>
  <si>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</si>
  <si>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</si>
  <si>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</si>
  <si>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DIAN</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</si>
  <si>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</si>
  <si>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</si>
  <si>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</si>
  <si>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PERJUICIOS OCASIONADOS POR NO EXPEDICION DE DOCUMENTO</t>
  </si>
  <si>
    <t>Perjuicios derivados de la no expedición de documentos que certifiquen condiciones, situaciones, cumplimiento de requisitos, etc.</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</si>
  <si>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</si>
  <si>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</si>
  <si>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</si>
  <si>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</si>
  <si>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</si>
  <si>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</si>
  <si>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</si>
  <si>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</si>
  <si>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</si>
  <si>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</si>
  <si>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</si>
  <si>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</si>
  <si>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</si>
  <si>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</si>
  <si>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</si>
  <si>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</si>
  <si>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</si>
  <si>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</si>
  <si>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</si>
  <si>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</si>
  <si>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LESION A CIVIL CON VEHICULO OFICIAL</t>
  </si>
  <si>
    <t>Lesión física o síquica a civil con ocasión de la actividad peligrosa de conducción de vehículos de uso oficial.</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</si>
  <si>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</si>
  <si>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</si>
  <si>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MUERTE DE CIVIL CON VEHICULO OFICIAL</t>
  </si>
  <si>
    <t>Muerte de civil con ocasión de la actividad peligrosa de conducción de vehículos de uso oficial.</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</si>
  <si>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</si>
  <si>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</si>
  <si>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</si>
  <si>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</si>
  <si>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</si>
  <si>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</si>
  <si>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</si>
  <si>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</si>
  <si>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</si>
  <si>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</si>
  <si>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</si>
  <si>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</si>
  <si>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</si>
  <si>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</si>
  <si>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</si>
  <si>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</si>
  <si>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</si>
  <si>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</si>
  <si>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</si>
  <si>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</si>
  <si>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VIOLACION AL REGIMEN LEGAL DE INHABILIDADES E INCOMPATIBILIDADES PARA ACCEDER A CARGO DE ELECCION POPULAR</t>
  </si>
  <si>
    <t>Desconocimiento del régimen de inhabilidades e incompatibilidades para acceder a un cargo de elección por voto popular o por cuerpos electorales.</t>
  </si>
  <si>
    <t>INCUMPLIMIENTO EN EL PAGO DE SALARIO</t>
  </si>
  <si>
    <t>Mora o no pago de salario. Salario es la remuneración que recibe el trabajador oficial o el funcionario público de la empresa o entidad para la que trabaja en concepto de paga, generalmente de manera periódica.</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</si>
  <si>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</si>
  <si>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</si>
  <si>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</si>
  <si>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</si>
  <si>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</si>
  <si>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</si>
  <si>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</si>
  <si>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</si>
  <si>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</si>
  <si>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</si>
  <si>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</si>
  <si>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</si>
  <si>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</si>
  <si>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</si>
  <si>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</si>
  <si>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</si>
  <si>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</si>
  <si>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</si>
  <si>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</si>
  <si>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</si>
  <si>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</si>
  <si>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</si>
  <si>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</si>
  <si>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</si>
  <si>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</si>
  <si>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</si>
  <si>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</si>
  <si>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</si>
  <si>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</si>
  <si>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</si>
  <si>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</si>
  <si>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</si>
  <si>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</si>
  <si>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</si>
  <si>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</si>
  <si>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</si>
  <si>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</si>
  <si>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</si>
  <si>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</si>
  <si>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</si>
  <si>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</si>
  <si>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</si>
  <si>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</si>
  <si>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</si>
  <si>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</si>
  <si>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</si>
  <si>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</si>
  <si>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</si>
  <si>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</si>
  <si>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</si>
  <si>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</si>
  <si>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</si>
  <si>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</si>
  <si>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</si>
  <si>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</si>
  <si>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</si>
  <si>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</si>
  <si>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</si>
  <si>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</si>
  <si>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</si>
  <si>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</si>
  <si>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</si>
  <si>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</si>
  <si>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</si>
  <si>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</si>
  <si>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</si>
  <si>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</si>
  <si>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</si>
  <si>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</si>
  <si>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</si>
  <si>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</si>
  <si>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</si>
  <si>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</si>
  <si>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</si>
  <si>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</si>
  <si>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</si>
  <si>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</si>
  <si>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</si>
  <si>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</si>
  <si>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</si>
  <si>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</si>
  <si>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</si>
  <si>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</si>
  <si>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</si>
  <si>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</si>
  <si>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</si>
  <si>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</si>
  <si>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</si>
  <si>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</si>
  <si>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</si>
  <si>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</si>
  <si>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</si>
  <si>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</si>
  <si>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</si>
  <si>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</si>
  <si>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</si>
  <si>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</si>
  <si>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</si>
  <si>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</si>
  <si>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</si>
  <si>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</si>
  <si>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</si>
  <si>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</si>
  <si>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</si>
  <si>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</si>
  <si>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</si>
  <si>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</si>
  <si>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</si>
  <si>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</si>
  <si>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</si>
  <si>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</si>
  <si>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</si>
  <si>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</si>
  <si>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</si>
  <si>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</si>
  <si>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</si>
  <si>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</si>
  <si>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</si>
  <si>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</si>
  <si>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</si>
  <si>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</si>
  <si>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</si>
  <si>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</si>
  <si>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</si>
  <si>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</si>
  <si>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</si>
  <si>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</si>
  <si>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</si>
  <si>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</si>
  <si>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</si>
  <si>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</si>
  <si>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</si>
  <si>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</si>
  <si>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</si>
  <si>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</si>
  <si>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</si>
  <si>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</si>
  <si>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</si>
  <si>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</si>
  <si>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</si>
  <si>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</si>
  <si>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</si>
  <si>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</si>
  <si>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</si>
  <si>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</si>
  <si>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</si>
  <si>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</si>
  <si>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</si>
  <si>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</si>
  <si>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</si>
  <si>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</si>
  <si>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</si>
  <si>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</si>
  <si>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</si>
  <si>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</si>
  <si>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</si>
  <si>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</si>
  <si>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</si>
  <si>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EXCESO EN EL COBRO DE INTERESES</t>
  </si>
  <si>
    <t>Cobro de intereses remuneratorios o moratorios liquidados por encima de las tasas máximas permitidas legalmente.</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</si>
  <si>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</si>
  <si>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</si>
  <si>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HACINAMIENTO CARCELARIO</t>
  </si>
  <si>
    <t>Ocupación de un espacio de reclusión por un número de individuos que excede la capacidad funcional de aquél.</t>
  </si>
  <si>
    <t>MUERTE DE MIEMBRO VOLUNTARIO DE LA FUERZA PUBLICA EN ENFRENTAMIENTO ENTRE TROPAS</t>
  </si>
  <si>
    <t>Muerte de miembro voluntario de la fuerza pública (quien no presta servicio militar obligatorio) con ocasión de un enfrentamiento entre tropas o situación de "fuego amigo".</t>
  </si>
  <si>
    <t>VIOLACION O AMENAZA AL GOCE DE UN AMBIENTE SANO</t>
  </si>
  <si>
    <t>Violación o amenaza al derecho e interés colectivo al goce de un ambiente sano.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</si>
  <si>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</si>
  <si>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</si>
  <si>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DE MIEMBRO VOLUNTARIO DE LA FUERZA PUBLICA CON ARMA DE USO PERSONAL</t>
  </si>
  <si>
    <t xml:space="preserve">Muerte de miembro voluntario de la fuerza pública (quien no presta servicio militar obligatorio) con armas de uso personal. </t>
  </si>
  <si>
    <t>PERDIDA DE POSESION O TENENCIA DE BIEN</t>
  </si>
  <si>
    <t>Pérdida de la posesión o tenencia de un bien mueble o inmueble o parte él por lo que se solicita la reivindicación del derecho de dominio pleno.</t>
  </si>
  <si>
    <t>DIVISION DE LA COSA COMUN POR PARTE DE COMUNEROS O COPROPIETARIOS</t>
  </si>
  <si>
    <t>Solicitud de división jurídica y material, si el tipo de bien lo permite, de la cosa común por parte del comunero o copropietario.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</si>
  <si>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</si>
  <si>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</si>
  <si>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</si>
  <si>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</si>
  <si>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</si>
  <si>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</si>
  <si>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DESCUENTO DE NOMINA NO AUTORIZADO</t>
  </si>
  <si>
    <t>Descuentos o deducciones salariales no autolizadas legalmente o por el asalariado.</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</si>
  <si>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</si>
  <si>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</si>
  <si>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FUNCIONARIO PUBLICO DESCONOCIENDO EL REGIMEN DE CARRERA ADMINISTRATIVA</t>
  </si>
  <si>
    <t>Acto administrativo que nombra a un servidor público con desconocimiento del régimen de carrera administrativa.</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</si>
  <si>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</si>
  <si>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</si>
  <si>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</si>
  <si>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</si>
  <si>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</si>
  <si>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</si>
  <si>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</si>
  <si>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</si>
  <si>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</si>
  <si>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</si>
  <si>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</si>
  <si>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</si>
  <si>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</si>
  <si>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</si>
  <si>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</si>
  <si>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</si>
  <si>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</si>
  <si>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</si>
  <si>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INCUMPLIMIENTO EN EL PAGO DE CUOTAS DE COPROPIEDAD</t>
  </si>
  <si>
    <t>Mora o no pago de las cuotas de administración de la copropiedad.</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</si>
  <si>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</si>
  <si>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</si>
  <si>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</si>
  <si>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</si>
  <si>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</si>
  <si>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</si>
  <si>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</si>
  <si>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</si>
  <si>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RECLAMACIONES SOBRE ASPECTOS SIN SALVEDADES EN EL ACTA DE LIQUIDACION</t>
  </si>
  <si>
    <t>NUEVA</t>
  </si>
  <si>
    <t>Perjuicios derivados de aspectos respecto de los cuales no se efectuaron salvedades en el acta de liquidacion del contrato estatal.</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</si>
  <si>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</si>
  <si>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</si>
  <si>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 LA OBLIGACION DE CONSTITUCION DE GARANTIAS CONTRACTUALES</t>
  </si>
  <si>
    <t>Perjuicios derivados de la concresión de los riesgos que debían asegurarse, cuando no se constituyen las garantías contractuales correspondientes.</t>
  </si>
  <si>
    <t>INCUMPLIMIENTO DEL CONTRATO POR EJECUCION PARCIAL DE PRESTACIONES</t>
  </si>
  <si>
    <t>DESAGREGAR</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</si>
  <si>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</si>
  <si>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</si>
  <si>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</si>
  <si>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</si>
  <si>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</si>
  <si>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</si>
  <si>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</si>
  <si>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</si>
  <si>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</si>
  <si>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</si>
  <si>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</si>
  <si>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</si>
  <si>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REDUCCION DE LA CLAUSULA PENAL POR INCUMPLIMIENTO PARCIAL</t>
  </si>
  <si>
    <t>Pretensión de reducción del monto de la cláusula penal de manera proporcional al incumplimiento parcial del contrato estatal.</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</si>
  <si>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</si>
  <si>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</si>
  <si>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</si>
  <si>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</si>
  <si>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</si>
  <si>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</si>
  <si>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</si>
  <si>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</si>
  <si>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</si>
  <si>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</si>
  <si>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</si>
  <si>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</si>
  <si>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</si>
  <si>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</si>
  <si>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EXTENSION DE LAS GARANTIAS CONTRACTUALES</t>
  </si>
  <si>
    <t>Perjuicios derivados de la extensión de las garantías contractuales a situaciones imprevisibles y por lo tanto no cubiertas dentro de los riesgos asegurados.</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</si>
  <si>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</si>
  <si>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</si>
  <si>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</si>
  <si>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</si>
  <si>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</si>
  <si>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</si>
  <si>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</si>
  <si>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</si>
  <si>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</si>
  <si>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</si>
  <si>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</si>
  <si>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</si>
  <si>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</si>
  <si>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</si>
  <si>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</si>
  <si>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</si>
  <si>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</si>
  <si>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</si>
  <si>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</si>
  <si>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</si>
  <si>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</si>
  <si>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DAÑOS A BIENES CON VEHICULO OFICIAL</t>
  </si>
  <si>
    <t>DAÑOS CAUSADOS A CIVIL CON VEHICULO OFICIAL</t>
  </si>
  <si>
    <t>Daños a bienes muebles e inmuebles con ocasión de la actividad peligrosa de conducción de vehículos de uso oficial.</t>
  </si>
  <si>
    <t>LESION A CIVIL CON AERONAVE OFICIAL</t>
  </si>
  <si>
    <t>DAÑOS CAUSADOS A CIVIL CON AERONAVE DE USO OFICIAL</t>
  </si>
  <si>
    <t>Lesión física o síquica a civil con ocasión de la actividad peligrosa de pilotaje de aeronaves de uso oficial.</t>
  </si>
  <si>
    <t>MUERTE DE CIVIL CON AERONAVE OFICIAL</t>
  </si>
  <si>
    <t>Muerte de civil con ocasión de la actividad peligrosa de pilotaje de aeronaves de uso oficial.</t>
  </si>
  <si>
    <t>DAÑOS A BIENES CON AERONAVE OFICIAL</t>
  </si>
  <si>
    <t>Daños a bienes muebles e inmuebles con ocasión de la actividad peligrosa de pilotaje de aeronaves de uso oficial.</t>
  </si>
  <si>
    <t>LESION A CIVIL CON NAVE OFICIAL</t>
  </si>
  <si>
    <t>DAÑOS CAUSADOS A CIVIL CON NAVE OFICIAL</t>
  </si>
  <si>
    <t>Lesión física o síquica a civil con ocasión de la actividad peligrosa de conducción de naves de uso oficial.</t>
  </si>
  <si>
    <t>MUERTE DE CIVIL CON NAVE OFICIAL</t>
  </si>
  <si>
    <t>Muerte de civil con ocasión de la actividad peligrosa de conducción de naves de uso oficial.</t>
  </si>
  <si>
    <t>DAÑOS A BIENES CON NAVE OFICIAL</t>
  </si>
  <si>
    <t>Daños a bienes muebles e inmuebles con ocasión de la actividad peligrosa de conducción de naves de uso oficial.</t>
  </si>
  <si>
    <t>LESION AUTO INFLIGIDA DE CONSCRIPTO</t>
  </si>
  <si>
    <t>DAÑO AUTO INFLIGIDO DE CONSCRIPTO</t>
  </si>
  <si>
    <t>Lesión física o síquica auto infligida por el conscripto (quien presta servicio militar obligatorio).</t>
  </si>
  <si>
    <t>MUERTE AUTO INFLIGIDA DE CONSCRIPTO</t>
  </si>
  <si>
    <t>Muerte auto infligida (suicidio) de conscripto (quien presta servicio militar obligatorio).</t>
  </si>
  <si>
    <t>LESION A CONSCRIPTO CON NAVE OFICIAL</t>
  </si>
  <si>
    <t>Lesión física o síquica a conscripto (quien presta servicio militar obligatorio) con ocasión de la actividad peligrosa de conducción de naves de uso oficial.</t>
  </si>
  <si>
    <t>LESION A CONSCRIPTO DERIVADA DE LA PRESTACION DEL SERVICIO DE SALUD</t>
  </si>
  <si>
    <t>Lesión física o síquica a conscripto (quien presta servicio militar obligatorio) derivada de una falla en la prestación del servicio de salud.</t>
  </si>
  <si>
    <t>MUERTE DE CONSCRIPTO DERIVADA DE LA PRESTACION DEL SERVICIO DE SALUD</t>
  </si>
  <si>
    <t>Muerte de conscripto (quien presta servicio militar obligatorio) derivada de una falla en la prestación del servicio de salud.</t>
  </si>
  <si>
    <t>LESION A CONSCRIPTO EN OPERATIVO MILITAR</t>
  </si>
  <si>
    <t>LESION A CONSCRIPTO EN OPERATIVO MILITAR Y/O COMBATE O ENFRENTAMIENTO</t>
  </si>
  <si>
    <t>Lesión física o síquica a conscripto (quien presta servicio militar obligatorio) con ocasión de un operativo militar.</t>
  </si>
  <si>
    <t>MUERTE DE CONSCRIPTO EN OPERATIVO MILITAR</t>
  </si>
  <si>
    <t>MUERTE DE CONSCRIPTO EN OPERATIVO MILITAR Y/O COMBATE O ENFRENTAMIENTO</t>
  </si>
  <si>
    <t>Muerte de conscripto (quien presta servicio militar obligatorio) con ocasión de un operativo militar.</t>
  </si>
  <si>
    <t>LESION A CONSCRIPTO EN COMBATE O ENFRENTAMIENTO</t>
  </si>
  <si>
    <t>Lesión física o síquica a conscripto (quien presta servicio militar obligatorio) con ocasión de un combate con grupo armado ilegal o por enfrentamiento con la delincuencia común.</t>
  </si>
  <si>
    <t>MUERTE DE CONSCRIPTO EN COMBATE O ENFRENTAMIENTO</t>
  </si>
  <si>
    <t>Muerte de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</si>
  <si>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</si>
  <si>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</si>
  <si>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PROCEDIMIENTO DE POLICIA</t>
  </si>
  <si>
    <t>Lesión física o síquica a conscripto (quien presta servicio militar obligatorio)  en la ejecución material de las normas y actos que surgen del ejercicio del poder y la función de Policía.</t>
  </si>
  <si>
    <t>MUERTE DE CONSCRIPTO EN PROCEDIMIENTO DE POLICIA</t>
  </si>
  <si>
    <t>MUERTE DE CONSCRIPTO EN ENFRENTAMIENTO ENTRE TROPAS</t>
  </si>
  <si>
    <t>Muerte de conscripto (quien presta servicio militar obligatorio)  con ocasión de un enfrentamiento entre tropas o situación de "fuego amigo".</t>
  </si>
  <si>
    <t>SECUESTRO DE CONSCRIPTO</t>
  </si>
  <si>
    <t>DAÑOS DERIVADOS DEL SECUESTRO</t>
  </si>
  <si>
    <t>Privación ilegal de la libertad de conscriptos (quien presta el servicio militar obligatorio) por parte de grupos armados ilegales o delincuencia común.</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</si>
  <si>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</si>
  <si>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</si>
  <si>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</si>
  <si>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MUERTE AUTO INFLIGIDA DE MIEMBRO VOLUNTARIO DE LA FUERZA PUBLICA</t>
  </si>
  <si>
    <t>Muerte auto infligida (suicidio) de miembro voluntario de la fuerza pública (quien no presta servicio militar obligatorio).</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</si>
  <si>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</si>
  <si>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</si>
  <si>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</si>
  <si>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</si>
  <si>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LESION A MIEMBRO VOLUNTARIO DE LA FUERZA PUBLICA EN OPERATIVO MILITAR</t>
  </si>
  <si>
    <t>LESION A MIEMBRO VOLUNTARIO DE LA FUERZA PUBLICA EN OPERATIVO MILITAR Y/O COMBATE O ENFRENTAMIENTO</t>
  </si>
  <si>
    <t>Lesión física o síquica a miembro voluntario de la fuerza pública (quien no presta servicio militar obligatorio) con ocasión de un operativo militar.</t>
  </si>
  <si>
    <t>MUERTE DE MIEMBRO VOLUNTARIO DE LA FUERZA PUBLICA EN OPERATIVO MILITAR</t>
  </si>
  <si>
    <t>MUERTE DE MIEMBRO VOLUNTARIO DE LA FUERZA PUBLICA EN OPERATIVO MILITAR Y/O COMBATE O ENFRENTAMIENTO</t>
  </si>
  <si>
    <t>Muerte demiembro voluntario de la fuerza pública (quien no presta servicio militar obligatorio) con ocasión de un operativo militar.</t>
  </si>
  <si>
    <t>LESION A MIEMBRO VOLUNTARIO DE LA FUERZA PUBLICA EN COMBATE O ENFRENTAMIENTO</t>
  </si>
  <si>
    <t>Lesión física o síquica a miembro voluntario de la fuerza pública (quien no presta servicio militar obligatorio) con ocasión de un combate con grupo armado ilegal o por enfrentamiento con la delincuencia común.</t>
  </si>
  <si>
    <t>MUERTE DE MIEMBRO VOLUNTARIO DE LA FUERZA PUBLICA EN COMBATE O ENFRENTAMIENTO</t>
  </si>
  <si>
    <t>Muerte de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</si>
  <si>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</si>
  <si>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</si>
  <si>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</si>
  <si>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</si>
  <si>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</si>
  <si>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</si>
  <si>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SECUESTRO DE MIEMBRO VOLUNTARIO DE LA FUERZA PUBLICA</t>
  </si>
  <si>
    <t>Privación ilegal de la libertad de miembro voluntario de la fuerza pública (quien no presta servicio militar obligatorio) por parte de grupos armados ilegales o delincuencia común.</t>
  </si>
  <si>
    <t>LESION A MIEMBRO VOLUNTARIO DE LA FUERZA PUBLICA CON ARMA DE USO PERSONAL</t>
  </si>
  <si>
    <t xml:space="preserve">Lesión física o síquica de miembro voluntario de la fuerza pública (quien no presta servicio militar obligatorio) con armas de uso personal. </t>
  </si>
  <si>
    <t>SECUESTRO DE CIVIL</t>
  </si>
  <si>
    <t>Privación ilegal de la libertad de civiles por grupos armados ilegales o delincuencia común.</t>
  </si>
  <si>
    <t>LESION A CIVIL EN OPERATIVO MILITAR</t>
  </si>
  <si>
    <t>LESION A CIVIL EN DESARROLLO DE OPERATIVO MILITAR Y/O COMBATE O ENFRENTAMIENTO</t>
  </si>
  <si>
    <t xml:space="preserve">Lesión física o síquica causada a civil en desarrollo de un operativo militar. </t>
  </si>
  <si>
    <t>MUERTE DE CIVIL EN OPERATIVO MILITAR</t>
  </si>
  <si>
    <t>MUERTE DE CIVIL EN DESARROLLO DE OPERATIVO MILITAR Y/O COMBATE O ENFRENTAMIENTO</t>
  </si>
  <si>
    <t>Muerte de civil en desarrollo de un operativo militar.</t>
  </si>
  <si>
    <t>DAÑOS A BIENES EN OPERATIVO MILITAR</t>
  </si>
  <si>
    <t>DAÑOS CAUSADOS A BIENES EN OPERATIVO MILITAR Y/O COMBATE O ENFRENTAMIENTO</t>
  </si>
  <si>
    <t>Daños a bienes muebles e inmuebles causados en desarrollo de un operativo.</t>
  </si>
  <si>
    <t>LESION A CIVIL EN COMBATE O ENFRENTAMIENTO</t>
  </si>
  <si>
    <t>Lesión física o síquica causada a civil con ocasión de un combate entre la fuerza pública y grupo armado ilegal o por enfrentamiento con la delincuencia común.</t>
  </si>
  <si>
    <t>MUERTE DE CIVIL EN COMBATE O ENFRENTAMIENTO</t>
  </si>
  <si>
    <t>Muerte de civil con ocasión de un combate entre la fuerza pública y grupo armado ilegal o por enfrentamiento con la delincuencia común.</t>
  </si>
  <si>
    <t>DAÑOS A BIENES EN COMBATE O ENFRENTAMIENTO</t>
  </si>
  <si>
    <t>Daños a bienes muebles e inmuebles causados en desarrollo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</si>
  <si>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</si>
  <si>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</si>
  <si>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MUERTE DE CIVIL EN ENFRENTAMIENTO ENTRE TROPAS</t>
  </si>
  <si>
    <t>Muerte de civil con ocasión de un enfrentamiento entre tropas de la fuerza pública o situación de "fuego amigo".</t>
  </si>
  <si>
    <t>DAÑOS A BIENES EN ENFRENTAMIENTO ENTRE TROPAS</t>
  </si>
  <si>
    <t>Daños a bienes muebles e inmuebles causados en desarrollo de un enfrentamiento entre tropas de la fuerza pública o situación de "fuego amigo".</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</si>
  <si>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</si>
  <si>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</si>
  <si>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</si>
  <si>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</si>
  <si>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</si>
  <si>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</si>
  <si>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</si>
  <si>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AUTO INFLIGIDA DE RECLUSO</t>
  </si>
  <si>
    <t>Lesión física o síquica auto infligida de quienes se encuentran privados de la libertad en centros carcelarios o de detención en razón de una medida de aseguramiento o por una condena penal en firme.</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</si>
  <si>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</si>
  <si>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</si>
  <si>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</si>
  <si>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</si>
  <si>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MUERTE DE RECLUSO CAUSADA POR AGENTES DEL ESTADO</t>
  </si>
  <si>
    <t>MUERTE DE RECLUSO</t>
  </si>
  <si>
    <t>Muerte de quienes se encuentran privados de la libertad en centros carcelarios o de detención en razón de una medida de aseguramiento o por una condena penal en firme, causada por agentes del Estado.</t>
  </si>
  <si>
    <t>MUERTE DE RECLUSO CAUSADA POR TERCEROS</t>
  </si>
  <si>
    <t>Muerte de quienes se encuentran privados de la libertad en centros carcelarios o de detención en razón de una medida de aseguramiento o por una condena penal en firme, causada por terceros.</t>
  </si>
  <si>
    <t>MUERTE DE RECLUSO CAUSADA POR OTRO RECLUSO</t>
  </si>
  <si>
    <t>Muerte de quienes se encuentran privados de la libertad en centros carcelarios o de detención en razón de una medida de aseguramiento o por una condena penal en firme, causada por otro recluso.</t>
  </si>
  <si>
    <t>MUERTE AUTO INFLIGIDA DE RECLUSO</t>
  </si>
  <si>
    <t>Muerte auto infligida (suicidio) de quienes se encuentran privados de la libertad en centros carcelarios o de detención en razón de una medida de aseguramiento o por una condena penal en firme.</t>
  </si>
  <si>
    <t>MUERTE ACCIDENTAL O FORTUITA A RECLUSO</t>
  </si>
  <si>
    <t>Muerte de quienes se encuentran privados de la libertad en centros carcelarios o de detención en razón de una medida de aseguramiento o por una condena penal en firme, causada accidentalmente o de manera fortuita.</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</si>
  <si>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</si>
  <si>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</si>
  <si>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LESION POR CONDUCCION DE ENERGIA ELECTRICA</t>
  </si>
  <si>
    <t>DAÑOS CAUSADOS POR CONDUCCION DE ENERGIA ELECTRICA</t>
  </si>
  <si>
    <t>Lesión física o síquica derivada de la actividad peligrosa de conducción de energía eléctrica.</t>
  </si>
  <si>
    <t>MUERTE POR CONDUCCION DE ENERGIA ELECTRICA</t>
  </si>
  <si>
    <t>Muerte derivada de la actividad peligrosa de conducción de energía eléctrica.</t>
  </si>
  <si>
    <t>DAÑOS A BIENES POR CONDUCCION DE ENERGIA ELECTRICA</t>
  </si>
  <si>
    <t xml:space="preserve">Daños a bienes muebles e inmuebles con ocasión de la actividad peligrosa de conducción de energía eléctrica.  </t>
  </si>
  <si>
    <t>LESION POR VIA PUBLICA EN MAL ESTADO</t>
  </si>
  <si>
    <t>DAÑOS CAUSADOS POR VIA EN MAL ESTADO</t>
  </si>
  <si>
    <t>Lesión física o síquica con ocasión de via pública en mal estado de mantenimiento.</t>
  </si>
  <si>
    <t>MUERTE POR VIA PUBLICA EN MAL ESTADO</t>
  </si>
  <si>
    <t>Muerte con ocasión de via pública en mal estado de mantenimiento.</t>
  </si>
  <si>
    <t>DAÑOS A BIENES POR VIA PUBLICA EN MAL ESTADO</t>
  </si>
  <si>
    <t>Daños a bienes muebles e inmuebles con ocasión de via pública en mal estado de mantenimiento.</t>
  </si>
  <si>
    <t>LESION POR FALTA DE SEÑALIZACION EN LA VIA PUBLICA</t>
  </si>
  <si>
    <t>DAÑOS CAUSADOS POR FALTA DE SEÑALIZACION EN LA VIA PUBLICA</t>
  </si>
  <si>
    <t>Lesión física o síquica con ocasión de vía pública con ausencia o deficiencia en la señalización.</t>
  </si>
  <si>
    <t>MUERTE POR FALTA DE SEÑALIZACION EN LA VIA PUBLICA</t>
  </si>
  <si>
    <t>Muerte con ocasión de vía pública con ausencia o deficiencia en la señalización.</t>
  </si>
  <si>
    <t>DAÑOS A BIENES POR FALTA DE SEÑALIZACION EN LA VIA PUBLICA</t>
  </si>
  <si>
    <t>Daños a bienes muebles e inmuebles con ocasión de vía pública con ausencia o deficiencia en la señalización.</t>
  </si>
  <si>
    <t>LESION POR FALTA DE ILUMINACION EN LA VIA PUBLICA</t>
  </si>
  <si>
    <t>Lesión física o síquica con ocasión de vía pública con ausencia o deficiencia de iluminación.</t>
  </si>
  <si>
    <t>MUERTE POR FALTA DE ILUMINACION EN LA VIA PUBLICA</t>
  </si>
  <si>
    <t>Muerte con ocasión de vía pública con ausencia o deficiencia de iluminación</t>
  </si>
  <si>
    <t>DAÑOS A BIENES POR FALTA DE ILUMINACION EN LA VIA PUBLICA</t>
  </si>
  <si>
    <t>Daños a bienes muebles e inmuebles con ocasión de vía pública con ausencia o deficiencia de iluminación.</t>
  </si>
  <si>
    <t>LESION POR CAIDA DE ARBOL</t>
  </si>
  <si>
    <t>DAÑOS CAUSADOS POR CAIDA DE ARBOL</t>
  </si>
  <si>
    <t>Lesión física o síquica con ocasión de caida de arbol.</t>
  </si>
  <si>
    <t>MUERTE POR CAIDA DE ARBOL</t>
  </si>
  <si>
    <t>Muerte con ocasión de caida de arbol.</t>
  </si>
  <si>
    <t>DAÑOS A BIENES POR CAIDA DE ARBOL</t>
  </si>
  <si>
    <t>Daños a bienes muebles e inmuebles con ocasión de caida de arbol.</t>
  </si>
  <si>
    <t>LESION POR RUINA DE EDIFICACION PUBLICA</t>
  </si>
  <si>
    <t>DAÑOS OCASIONADOS POR RUINA DE EDIFICIO</t>
  </si>
  <si>
    <t>Lesión física o síquica con ocasión de ruina de edificación pública.</t>
  </si>
  <si>
    <t>MUERTE POR RUINA DE EDIFICACION PUBLICA</t>
  </si>
  <si>
    <t>Muerte con ocasión de ruina de edificación pública.</t>
  </si>
  <si>
    <t>DAÑOS A BIENES POR RUINA DE EDIFICACION PUBLICA</t>
  </si>
  <si>
    <t>Daños a bienes muebles e inmuebles con ocasión de ruina de edificación pública.</t>
  </si>
  <si>
    <t>LESION EN ACCIDENTE AEREO</t>
  </si>
  <si>
    <t>DAÑOS CAUSADOS POR ACCIDENTE AEREO</t>
  </si>
  <si>
    <t>Lesión física o síquica con ocasión de accidentes aéreos en los que no esté comprometida una aeronave oficial.</t>
  </si>
  <si>
    <t>MUERTE EN ACCIDENTE AEREO</t>
  </si>
  <si>
    <t>Muerte con ocasión de accidentes aéreos en los que no esté comprometida una aeronave oficial.</t>
  </si>
  <si>
    <t>DAÑOS A BIENES EN ACCIDENTE AEREO</t>
  </si>
  <si>
    <t>Daños a bienes muebles e inmuebles con ocasión de accidentes aéreos en los que no esté comprometida una aeronave oficial.</t>
  </si>
  <si>
    <t>LESION EN ACCIDENTE FLUVIAL</t>
  </si>
  <si>
    <t>DAÑOS CAUSADOS POR ACCIDENTE FLUVIAL-MARITIMO</t>
  </si>
  <si>
    <t>Lesión física o síquica con ocasión de accidentes fluviales en los que no esté comprometida una nave oficial.</t>
  </si>
  <si>
    <t>MUERTE EN ACCIDENTE FLUVIAL</t>
  </si>
  <si>
    <t>Muerte con ocasión de accidentes fluviales en los que no esté comprometida una nave oficial.</t>
  </si>
  <si>
    <t>DAÑOS A BIENES EN ACCIDENTE FLUVIAL</t>
  </si>
  <si>
    <t>Daños a bienes muebles e inmuebles con ocasión de accidentes fluviales o marítimos en los que no esté comprometida una nave oficial.</t>
  </si>
  <si>
    <t>LESION EN ACCIDENTE MARITIMO</t>
  </si>
  <si>
    <t>Lesión física o síquica con ocasión de accidentes marítimos en los que no esté comprometida una nave oficial.</t>
  </si>
  <si>
    <t>MUERTE EN ACCIDENTE MARITIMO</t>
  </si>
  <si>
    <t>Muerte con ocasión de accidentes marítimos en los que no esté comprometida una nave oficial.</t>
  </si>
  <si>
    <t>DAÑOS A BIENES EN ACCIDENTE MARITIMO</t>
  </si>
  <si>
    <t>Daños a bienes muebles e inmuebles con ocasión de accidentes marítimos o marítimos en los que no esté comprometida una nave oficial.</t>
  </si>
  <si>
    <t>LESION POR ALUD DE TIERRA</t>
  </si>
  <si>
    <t>DAÑO CAUSADO POR ALUD DE TIERRA</t>
  </si>
  <si>
    <t>Lesión física o síquica como consecuencia de deslizamientos de tierra.</t>
  </si>
  <si>
    <t>MUERTE POR ALUD DE TIERRA</t>
  </si>
  <si>
    <t>Muerte como consecuencia de deslizamientos de tierra.</t>
  </si>
  <si>
    <t>DAÑOS A BIENES POR ALUD DE TIERRA</t>
  </si>
  <si>
    <t>Daños a bienes muebles e inmuebles como consecuencia de deslizamientos de tierra.</t>
  </si>
  <si>
    <t>LESION POR INUNDACION</t>
  </si>
  <si>
    <t>DAÑOS CAUSADOS POR INUNDACION</t>
  </si>
  <si>
    <t xml:space="preserve">Lesión física o síquica como consecuencia de inundaciones.  </t>
  </si>
  <si>
    <t>MUERTE POR INUNDACION</t>
  </si>
  <si>
    <t xml:space="preserve">Muerte como consecuencia de inundaciones.  </t>
  </si>
  <si>
    <t>DAÑOS A BIENES POR INUNDACION</t>
  </si>
  <si>
    <t xml:space="preserve">Daños a bienes muebles e inmuebles como consecuencia de inundaciones.  </t>
  </si>
  <si>
    <t>LESION A CIVIL POR ACTO TERRORISTA CONTRA INSTALACIONES, PERSONAJES O ELEMENTOS REPRESENTATIVOS DEL ESTADO</t>
  </si>
  <si>
    <t>DAÑOS CAUSADOS A CIVILES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</si>
  <si>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</si>
  <si>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</si>
  <si>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</si>
  <si>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</si>
  <si>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</si>
  <si>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</si>
  <si>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DAÑOS CAUSADOS A CIVILES POR ACTO TERRORISTA CONTRA POBLACION CIVIL</t>
  </si>
  <si>
    <t>Lesión física o síquica a civil por un acto terrorista (acto cuya finalidad es la de generar sosobra en la población civil y desestabilización del estamento militar o gubernamental) en contra de la población civil.</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</si>
  <si>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</si>
  <si>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</si>
  <si>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DAÑOS A BIENES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</si>
  <si>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</si>
  <si>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LESION EN MANIFESTACION PUBLICA</t>
  </si>
  <si>
    <t>DAÑOS CAUSADOS EN MANIFESTACION PUBLICA</t>
  </si>
  <si>
    <t xml:space="preserve">Lesión física o síquica causada en manifestaciones, marchas o reuniones públicas. </t>
  </si>
  <si>
    <t>MUERTE EN MANIFESTACION PUBLICA</t>
  </si>
  <si>
    <t xml:space="preserve">Muerte causada en manifestaciones, marchas o reuniones públicas. </t>
  </si>
  <si>
    <t>DAÑOS A BIENES EN MANIFESTACION PUBLICA</t>
  </si>
  <si>
    <t xml:space="preserve">Daños a bienes muebles e inmuebles con ocasión de manifestaciones, marchas o reuniones públicas. </t>
  </si>
  <si>
    <t>OCUPACION TEMPORAL DE INMUEBLE</t>
  </si>
  <si>
    <t>OCUPACION TEMPORAL O PERMANENTE DE INMUEBLE</t>
  </si>
  <si>
    <t>Ocupación temporal de un bien inmueble por trabajos públicos o por cualquier otra causa.</t>
  </si>
  <si>
    <t>OCUPACION PERMANENTE DE INMUEBLE</t>
  </si>
  <si>
    <t>Ocupación permanente de un bien inmueble por trabajos públicos o por cualquier otra causa.</t>
  </si>
  <si>
    <t>INCUMPLIMIENTO DE SENTENCIA JUDICIAL</t>
  </si>
  <si>
    <t>INCUMPLIMIENTO DE SENTENCIA JUDICIAL O ACUERDO CONCILIATORIO</t>
  </si>
  <si>
    <t>Mora o no pago de una obligación contenida en una sentencia judicial. Nota: incluye el no pago de costas procesales y/o agencias en derecho.</t>
  </si>
  <si>
    <t>INCUMPLIMIENTO DE ACUERDO CONCILIATORIO</t>
  </si>
  <si>
    <t>Mora o no pago de una obligación contenida en un acuerdo conciliatorio aprobado judicialmente.</t>
  </si>
  <si>
    <t>INCUMPLIMIENTO DE LAUDO ARBITRAL</t>
  </si>
  <si>
    <t>Mora o no pago de una obligación contenida en un laudo arbitral. Nota: incluye el no pago de costas procesales y/o agencias en derecho.</t>
  </si>
  <si>
    <t>LESION A ALUMNO EN ESTABLECIMIENTO EDUCATIVO</t>
  </si>
  <si>
    <t>DAÑO EN ESTABLECIMIENTO EDUCATIVO</t>
  </si>
  <si>
    <t xml:space="preserve">Lesión física o síquica a alumno en establecimiento educativo, hogar comunitario, centro de bienestar familiar o en actividades relacionadas con la jornada escolar. </t>
  </si>
  <si>
    <t>MUERTE DE ALUMNO EN ESTABLECIMIENTO EDUCATIVO</t>
  </si>
  <si>
    <t xml:space="preserve">Muerte de alumno en establecimiento educativo, hogar comunitario, centro de bienestar familiar o en actividades relacionadas con la jornada escolar. </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</si>
  <si>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</si>
  <si>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</si>
  <si>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</si>
  <si>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</si>
  <si>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DAÑOS A BIENES EN ESTABLECIMIENTO EDUCATIVO</t>
  </si>
  <si>
    <t xml:space="preserve">Daño a bienes muebles o inmuebles en establecimiento educativo, hogar comunitario, centro de bienestar familiar o en actividades relacionadas con la jornada escolar. </t>
  </si>
  <si>
    <t>LESION POR USO EXCESIVO DE LA FUERZA</t>
  </si>
  <si>
    <t>DAÑOS CAUSADOS POR USO EXCESIVO DE LA FUERZA</t>
  </si>
  <si>
    <t xml:space="preserve">Lesión física o síquica derivada del exceso en el uso de la fuerza por parte de miembros de la fuerza pública. </t>
  </si>
  <si>
    <t>MUERTE POR USO EXCESIVO DE LA FUERZA</t>
  </si>
  <si>
    <t xml:space="preserve">Muerte derivada del exceso en el uso de la fuerza por parte de miembros de la fuerza pública. </t>
  </si>
  <si>
    <t>DAÑOS A BIENES POR USO EXCESIVO DE LA FUERZA</t>
  </si>
  <si>
    <t xml:space="preserve">Daños a bienes muebles o inmuebles derivados del exceso en el uso de la fuerza por parte de miembros de la fuerza pública. </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</si>
  <si>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</si>
  <si>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</si>
  <si>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MORA EN LA ENTREGA DE BIEN INCAUTADO U OCUPADO EN UN PROCESO PENAL</t>
  </si>
  <si>
    <t>Mora en la entrega de bienes muebles o inmuebles incautados u ocupados en el trámite de un proceso penal cuando ya se ha ordenado judicialmente la entrega.</t>
  </si>
  <si>
    <t>LESION POR SEMOVIENTE DE PROPIEDAD DEL ESTADO</t>
  </si>
  <si>
    <t>LESION DE CIVIL CAUSADA POR SEMOVIENTE (EQUINO) DE PROPIEDAD DE FFMM</t>
  </si>
  <si>
    <t>Lesion causada por semoviente (equino, canino, etc.) de propiedad del Estado.</t>
  </si>
  <si>
    <t>MUERTE POR SEMOVIENTE DE PROPIEDAD DEL ESTADO</t>
  </si>
  <si>
    <t>Muerte causada por semoviente (equino, canino, etc.) de propiedad del Estado.</t>
  </si>
  <si>
    <t>DAÑOS A BIENES POR SEMOVIENTE DE PROPIEDAD DEL ESTADO</t>
  </si>
  <si>
    <t>Daños a bienes muebles e inmuebles causados por semoviente (equino, canino, etc.) de propiedad del Estado.</t>
  </si>
  <si>
    <t>DAÑOS DERIVADOS DE LA ACTIVIDAD LEGISLATIVA</t>
  </si>
  <si>
    <t>DAÑO ESPECIAL POR EXPEDICION DE LEY CONSTITUCIONAL Y/O ACTO ADMINISTRATIVO LICITO</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</si>
  <si>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</si>
  <si>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</si>
  <si>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DAÑOS DERIVADOS DE ACTO ADMINISTRATIVO LICITO</t>
  </si>
  <si>
    <t>Daños ocasionados por la expedición de actos administrativos lícitos (su legalidad no es cuestionada).</t>
  </si>
  <si>
    <t>IMPOSICION INJUSTA DE MEDIDA DE ASEGURAMIENTO NO PRIVATIVA DE LA LIBERTAD</t>
  </si>
  <si>
    <t>Perjuicios derivados de la imposición de medidas de aseguramiento no privativas de la libertad, cuando el proceso penal termina con sentencia absolutoria o su equivalente.</t>
  </si>
  <si>
    <t>LESION POR FALTA DE ADOPCION DE MEDIDAS DE PROTECCION Y SEGURIDAD</t>
  </si>
  <si>
    <t>INCUMPLIMIENTO DEL DEBER DE PROTECCION Y SEGURIDAD POR PARTE DEL ESTADO</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</si>
  <si>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</si>
  <si>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</si>
  <si>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</si>
  <si>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ADOPCION DE MEDIDAS DE PROTECCION Y SEGURIDAD</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</si>
  <si>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</si>
  <si>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</si>
  <si>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</si>
  <si>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</si>
  <si>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</si>
  <si>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</si>
  <si>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</si>
  <si>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</si>
  <si>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</si>
  <si>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</si>
  <si>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</si>
  <si>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</si>
  <si>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</si>
  <si>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 GINECO OBSTETRICO</t>
  </si>
  <si>
    <t>FALLA EN LA PRESTACION DEL SERVICIO DE SALUD</t>
  </si>
  <si>
    <t>Lesión fisica o síquica (de la madre o del hijo) derivada de una indebida prestación del servicio de salud gineco obstétrico.</t>
  </si>
  <si>
    <t>MUERTE POR INDEBIDA PRESTACION DEL SERVICIO DE SALUD GINECO OBSTETRICO</t>
  </si>
  <si>
    <t>Muerte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</si>
  <si>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</si>
  <si>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</si>
  <si>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</si>
  <si>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</si>
  <si>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LESION POR INCUMPLIMIENTO DEL DEBER DE SEGURIDAD EN LA ATENCION HOSPITALARIA</t>
  </si>
  <si>
    <t>Lesión física o síquica derivada del incumplimiento del deber de vigilancia, custodia y seguridad en la atención hospitalaria.</t>
  </si>
  <si>
    <t>MUERTE POR INCUMPLIMIENTO DEL DEBER DE SEGURIDAD EN LA ATENCION HOSPITALARIA</t>
  </si>
  <si>
    <t>Muerte derivada del incumplimiento del deber de vigilancia, custodia y seguridad en la atención hospitalaria.</t>
  </si>
  <si>
    <t>LESION POR INDEBIDA PRESTACION DEL SERVICIO DE SALUD</t>
  </si>
  <si>
    <t>Lesión fisica o síquica derivada de una indebida prestación del servicio de salud (diagnóstico, acto quirúrgico, acto anestésico, tratamiento).</t>
  </si>
  <si>
    <t>MUERTE POR INDEBIDA PRESTACION DEL SERVICIO DE SALUD</t>
  </si>
  <si>
    <t>Muerte (de la madre o del hijo) de una indebida prestación del servicio de salud (diagnóstico, acto quirúrgico, acto anestésico, tratamiento).</t>
  </si>
  <si>
    <t>LESION EN OPERACION ADMINISTRATIVA</t>
  </si>
  <si>
    <t>DAÑOS CAUSADOS POR OPERACION ADMINISTRATIVA</t>
  </si>
  <si>
    <t xml:space="preserve">Lesión física o síquica con ocasión de la ejecución material de un acto administrativo (no incluye aquellos ejecutados por la Policía). </t>
  </si>
  <si>
    <t>MUERTE EN OPERACION ADMINISTRATIVA</t>
  </si>
  <si>
    <t xml:space="preserve">Muerte con ocasión de la ejecución material de un acto administrativo (no incluye aquellos ejecutados por la Policía). </t>
  </si>
  <si>
    <t>DAÑOS A BIENES EN OPERACION ADMINISTRATIVA</t>
  </si>
  <si>
    <t xml:space="preserve">Daño a bien mueble o inmueble con ocasión de la ejecución material de un acto administrativo (no incluye aquellos ejecutados por la Policía). </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</si>
  <si>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</si>
  <si>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</si>
  <si>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DE CONSCRIPTO POR DESCONOCIDOS</t>
  </si>
  <si>
    <t>Lesión física o síquica a conscripto (quien presta servicio militar obligatorio) por terceros desconocidos, con ocación de su calidad de conscripto.</t>
  </si>
  <si>
    <t>MUERTE DE CONSCRIPTO POR DESCONOCIDOS</t>
  </si>
  <si>
    <t>Muerte de conscripto (quien presta servicio militar obligatorio) por terceros desconocidos, con ocación de su calidad de conscripto.</t>
  </si>
  <si>
    <t>LESION EN ZONA DE DISTENSION</t>
  </si>
  <si>
    <t>DAÑOS CAUSADOS EN ZONA DE DISTENSION</t>
  </si>
  <si>
    <t>Lesión física o síquica en una zona de distensión (zona geográfica libre de presencia de la fuerza pública) y con ocación de la implementación de dicha medida.</t>
  </si>
  <si>
    <t>MUERTE EN ZONA DE DISTENSION</t>
  </si>
  <si>
    <t>Muerte en una zona de distensión (zona geográfica libre de presencia de la fuerza pública) y con ocación de la implementación de dicha medida.</t>
  </si>
  <si>
    <t>DAÑOS A BIENES EN ZONA DE DISTENSION</t>
  </si>
  <si>
    <t>Daños a bienes muebles e inmuebles en una zona de distensión (zona geográfica libre de presencia de la fuerza pública) y con ocación de la implementación de dicha medida.</t>
  </si>
  <si>
    <t>LESION POR ACTIVIDAD MINERA</t>
  </si>
  <si>
    <t>DAÑOS CAUSADOS POR EXPLORACION Y/O EXPLOTACION MINERA Y DE HIDROCARBUROS</t>
  </si>
  <si>
    <t>Lesión física o síquica con ocasión de la actividad minera, comprende las etapas de cateo y prospección, exploración, explotación, beneficio, labor general, transporte, comercialización, cierre y post cierre.</t>
  </si>
  <si>
    <t>MUERTE POR ACTIVIDAD MINERA</t>
  </si>
  <si>
    <t>Muerte con ocasión de la actividad minera, comprende las etapas de cateo y prospección, exploración, explotación, beneficio, labor general, transporte, comercialización, cierre y post cierre.</t>
  </si>
  <si>
    <t>DAÑOS A BIENES POR ACTIVIDAD MINERA</t>
  </si>
  <si>
    <t>Daños a bienes muebles e inmuebles con ocasión de la actividad minera, comprende las etapas de cateo y prospección, exploración, explotación, beneficio, labor general, transporte, comercialización, cierre y post cierre.</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</si>
  <si>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</si>
  <si>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</si>
  <si>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</si>
  <si>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</si>
  <si>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DEL SECTOR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</si>
  <si>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</si>
  <si>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PERDIDA O DAÑOS A BIENES EMBARGADOS O SECUESTRADOS</t>
  </si>
  <si>
    <t>Pérdida o deterioro de bienes muebles o inmuebles embargados o secuestrados.</t>
  </si>
  <si>
    <t>MORA EN LA ENTREGA DE BIEN EMBARGADO O SECUESTRADO</t>
  </si>
  <si>
    <t>Mora en la entrega de bienes muebles o inmuebles embargados o secuestrados cuando ya se ha ordenado la entrega.</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</si>
  <si>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</si>
  <si>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</si>
  <si>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INDEBIDA LIQUIDACION DE PENSION DE VEJEZ</t>
  </si>
  <si>
    <t>ILEGALIDAD DEL ACTO ADMINISTRATIVO QUE LIQUIDA PENSION</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</si>
  <si>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</si>
  <si>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DE INVALIDEZ</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</si>
  <si>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</si>
  <si>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</si>
  <si>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</si>
  <si>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INCUMPLIMIENTO EN EL PAGO DE PENSION DE VEJEZ</t>
  </si>
  <si>
    <t>INCUMPLIMIENTO EN EL PAGO DE LA PENSION</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</si>
  <si>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</si>
  <si>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DE INVALIDEZ</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</si>
  <si>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</si>
  <si>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</si>
  <si>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</si>
  <si>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</si>
  <si>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</si>
  <si>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</si>
  <si>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</si>
  <si>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NO RECONOCIMIENTO DE INCREMENTO DE PENSION DE VEJEZ</t>
  </si>
  <si>
    <t>NO RECONOCIMIENTO DE INCREMENTO PENSIONAL</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</si>
  <si>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</si>
  <si>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INCREMENTO DE PENSION DE INVALIDEZ</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</si>
  <si>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</si>
  <si>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</si>
  <si>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</si>
  <si>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</si>
  <si>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</si>
  <si>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</si>
  <si>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</si>
  <si>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</si>
  <si>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</si>
  <si>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NO RECONOCIMIENTO DE RETROACTIVO DE PENSION DE VEJEZ</t>
  </si>
  <si>
    <t>NO RECONOCIMIENTO DE RETROACTIVO PENSIONAL</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</si>
  <si>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</si>
  <si>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DE INVALIDEZ</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</si>
  <si>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</si>
  <si>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</si>
  <si>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</si>
  <si>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</si>
  <si>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</si>
  <si>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</si>
  <si>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</si>
  <si>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</si>
  <si>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</si>
  <si>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VEJEZ</t>
  </si>
  <si>
    <t>ILEGALIDAD DEL ACTO ADMINISTRATIVO QUE NO RECONOCE LA INDEXACION Y REAJUSTE DE LA PENSION</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</si>
  <si>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</si>
  <si>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</si>
  <si>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</si>
  <si>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</si>
  <si>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</si>
  <si>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</si>
  <si>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</si>
  <si>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LA PENSION DE INVALIDEZ</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</si>
  <si>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</si>
  <si>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</si>
  <si>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</si>
  <si>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REAJUSTE DE LA PENSION POR LEY 4 DE 1992</t>
  </si>
  <si>
    <t>REAJUSTE PENSIONAL POR LEY 4 DE 1992</t>
  </si>
  <si>
    <t>Desconocimiento del derecho al reajuste pensional contemplado en la Ley 4 de 1992.</t>
  </si>
  <si>
    <t>INDEBIDA LIQUIDACION DE REAJUSTE DE LA PENSION POR LEY 4 DE 1992</t>
  </si>
  <si>
    <t>Liquidación irregular del reajuste pensional contemplado en la Ley 4 de 1992, por lo que se pretende su reliquidación.</t>
  </si>
  <si>
    <t>INCUMPLIMIENTO EN EL PAGO DE REAJUSTE DE LA PENSION POR LEY 4 DE 1992</t>
  </si>
  <si>
    <t>Mora o no pago del reajuste pensional contemplado en la Ley 4 de 1992, ya reconocido.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</si>
  <si>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</si>
  <si>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</si>
  <si>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</si>
  <si>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</si>
  <si>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DEL AUXILIO DE CESANTIAS</t>
  </si>
  <si>
    <t>ILEGALIDAD DEL ACTO ADMINISTRATIVO QUE LIQUIDA 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</si>
  <si>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</si>
  <si>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INDEBIDA LIQUIDACION DEL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</si>
  <si>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</si>
  <si>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INTERESES SOBRE AUXILIO DE CESANTIAS</t>
  </si>
  <si>
    <t>ILEGALIDAD DEL ACTO ADMINISTRATIVO QUE LIQUIDA INTERESES SOBRE EL AUXILIO DE CESANTIA</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</si>
  <si>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</si>
  <si>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 INTERESES SOBRE AUXILIO DE CESANTIAS</t>
  </si>
  <si>
    <t>Liquidación irregular de los intereses sobre el auxilio de cesantías, por lo que se pretende su reliquidación. Los intereses sobre el auxilio de cesantías son la utilidad sobre el valor de las cesantías acumuladas al 31 de diciembre que corresponde al 12%.</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</si>
  <si>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</si>
  <si>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</si>
  <si>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</si>
  <si>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</si>
  <si>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</si>
  <si>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</si>
  <si>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</si>
  <si>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</si>
  <si>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</si>
  <si>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</si>
  <si>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</si>
  <si>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NO RECONOCIMIENTO DE PRIMA DE SERVICIOS</t>
  </si>
  <si>
    <t>ILEGALIDAD DEL ACTO ADMINISTRATIVO QUE NO RECONOCE PAGO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</si>
  <si>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</si>
  <si>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</si>
  <si>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</si>
  <si>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</si>
  <si>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</si>
  <si>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</si>
  <si>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</si>
  <si>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</si>
  <si>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</si>
  <si>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</si>
  <si>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</si>
  <si>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</si>
  <si>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</si>
  <si>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</si>
  <si>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</si>
  <si>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TECNICA</t>
  </si>
  <si>
    <t>Liquidación irregular de la prima técnica, por lo que se pretende su reliquidación. La prima técnica puede reconocerse por formación avanzada o altamente calificada o, por evaluación del desempeño.</t>
  </si>
  <si>
    <t>INCUMPLIMIENTO EN EL PAGO DE PRIMA TECNICA</t>
  </si>
  <si>
    <t>Mora o no pago de la prima técnica ya reconocida. La prima técnica puede reconocerse por formación avanzada o altamente calificada o, por evaluación del desempeño.</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</si>
  <si>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</si>
  <si>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</si>
  <si>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</si>
  <si>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</si>
  <si>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SUBSIDIO DE VIVIENDA</t>
  </si>
  <si>
    <t>ILEGALIDAD DEL ACTO ADMINISTRATIVO QUE NIEGA EL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</si>
  <si>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</si>
  <si>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</si>
  <si>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</si>
  <si>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</si>
  <si>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</si>
  <si>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PRESTACIONES SOCIALES</t>
  </si>
  <si>
    <t>NO RECONOCIMIENTO EN DERECHO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</si>
  <si>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</si>
  <si>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</si>
  <si>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</si>
  <si>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HONORARIOS</t>
  </si>
  <si>
    <t>NO RECONOCIMIENTO EN DERECHO DE HONORARIOS</t>
  </si>
  <si>
    <t>Desconocimiento del derecho a percibir la remuneración pactada en un contrato de prestación de servicios.</t>
  </si>
  <si>
    <t>INDEBIDA LIQUIDACION DE HONORARIOS</t>
  </si>
  <si>
    <t>Liquidación irregular de honorarios, por lo que se pretende su reliquidación. Los honorarios son la remuneración pactada en un contrato de prestación de servicios.</t>
  </si>
  <si>
    <t>INCUMPLIMIENTO EN EL PAGO DE HONORARIOS</t>
  </si>
  <si>
    <t>Mora o no pago de honorarios ya reconocidos. Los honorarios son la remuneración pactada en un contrato de prestación de servicios.</t>
  </si>
  <si>
    <t>ILEGALIDAD DEL ACTO ADMINISTRATIVO QUE RETIRA DEL SERVICIO A MIEMBRO DE LA FUERZA PUBLICA POR PERDIDA DE LA CAPACIDAD LABORAL</t>
  </si>
  <si>
    <t>ILEGALIDAD DEL ACTO ADMINISTRATIVO QUE RETIRA DEL SERVICIO A MIEMBRO DE LA FUERZA PUBLICA</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</si>
  <si>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</si>
  <si>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LLAMAMIENTO A CALIFICAR SERVICIOS</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</si>
  <si>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</si>
  <si>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</si>
  <si>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</si>
  <si>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</si>
  <si>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</si>
  <si>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</si>
  <si>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</si>
  <si>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</si>
  <si>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DAÑOS CAUSADOS A FUNCIONARIO DE CARRERA ADMINISTRATIVA DURANTE LOS PROCESOS DE REESTRUCTURACION Y LIQUIDACION DE ENTIDADES PUBLICAS</t>
  </si>
  <si>
    <t>ILEGALIDAD DEL ACTO ADMINISTRATIVO QUE SUPRIME EL CARGO</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</si>
  <si>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</si>
  <si>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</si>
  <si>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</si>
  <si>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</si>
  <si>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</si>
  <si>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CUMPLIMIENTO DE REQUISITOS LEGALES PARA LEVANTAMIENTO DE FUERO SINDICAL EN PROCESOS DE REESTRUCTURACION Y LIQUIDACION DE ENTIDADES PUBLICAS</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</si>
  <si>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</si>
  <si>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</si>
  <si>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</si>
  <si>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</si>
  <si>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PAGO DE INCAPACIDAD MEDICA</t>
  </si>
  <si>
    <t>NO RECONOCIMIENTO EN DERECHO DEL PAGO DE INCAPACIDAD MEDICA</t>
  </si>
  <si>
    <t>Desconocimiento del derecho a percibir el pago de incapacidad médica originada por enfermedad general o profesional o por accidente común o de trabajo.</t>
  </si>
  <si>
    <t>INDEBIDA LIQUIDACION DE PAGO DE INCAPACIDAD MEDICA</t>
  </si>
  <si>
    <t>Liquidación irregular de pago de incapacidad médica originada por enfermedad general o profesional o por accidente común o de trabajo, por lo que se pretende su reliquidación.</t>
  </si>
  <si>
    <t>INCUMPLIMIENTO EN EL PAGO DE INCAPACIDAD MEDICA</t>
  </si>
  <si>
    <t>Mora o no pago de incapacidad médica originada por enfermedad general o profesional o por accidente común o de trabajo, ya reconocida.</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</si>
  <si>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</si>
  <si>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</si>
  <si>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</si>
  <si>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</si>
  <si>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</si>
  <si>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</si>
  <si>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</si>
  <si>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</si>
  <si>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</si>
  <si>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</si>
  <si>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</si>
  <si>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INCUMPLIMIENTO EN EL PAGO DE INDEMNIZACION POR MUERTE EN ACCIDENTE DE TRABAJO</t>
  </si>
  <si>
    <t>Mora o no pago de la indemnización en caso de muerte del servidor público ocasionada por accidente de trabajo o enfermedad laboral, ya reconocida.</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</si>
  <si>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</si>
  <si>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</si>
  <si>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</si>
  <si>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</si>
  <si>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</si>
  <si>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</si>
  <si>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</si>
  <si>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</si>
  <si>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</si>
  <si>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</si>
  <si>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</si>
  <si>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</si>
  <si>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</si>
  <si>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</si>
  <si>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</si>
  <si>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</si>
  <si>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</si>
  <si>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</si>
  <si>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</si>
  <si>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</si>
  <si>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</si>
  <si>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</si>
  <si>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</si>
  <si>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</si>
  <si>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</si>
  <si>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</si>
  <si>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</si>
  <si>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</si>
  <si>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</si>
  <si>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</si>
  <si>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</si>
  <si>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</si>
  <si>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</si>
  <si>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</si>
  <si>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</si>
  <si>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</si>
  <si>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</si>
  <si>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</si>
  <si>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</si>
  <si>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</si>
  <si>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COSTO ACUMULADO DE ASCENSOS EN EL ESCALAFON DOCENTE</t>
  </si>
  <si>
    <t>NULIDAD DEL ACTO ADMINISTRATIVO QUE RECONOCE RETROACTIVIDAD EN EL PAGO DEL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</si>
  <si>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</si>
  <si>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</si>
  <si>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</si>
  <si>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COSTO ACUMULADO DE ASCENSOS EN 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</si>
  <si>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</si>
  <si>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DE REQUISITOS PARA DESIGNACION DE LIQUIDADOR</t>
  </si>
  <si>
    <t>Designación de liquidador de una entidad sometida a un proceso de reestructuración o liquidación, sin el cumplimiento de los requisitos legalmente previstos.</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</si>
  <si>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</si>
  <si>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</si>
  <si>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</si>
  <si>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</si>
  <si>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</si>
  <si>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</si>
  <si>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ACCESION POR ALUVION</t>
  </si>
  <si>
    <t>Parametrizada a solicitud de EPON</t>
  </si>
  <si>
    <t>La accesión por aluvión es un modo de adquirir la propiedad por el cual el dueño de una heredad riberana dquiere el terreno de aluvión que es aquel que forma por el lento e imperceptible retiro de las aguas.</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</si>
  <si>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</si>
  <si>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</si>
  <si>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</si>
  <si>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</si>
  <si>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INDEBIDA LIQUIDACION DE PENSION SUSTITUTIVA</t>
  </si>
  <si>
    <t>Liquidación irregular de la pensión sustitutiva. La pensión sustitutiva es una prestación económica que se causa por la muerte de un pensionado.</t>
  </si>
  <si>
    <t>INCUMPLIMIENTO EN EL PAGO DE PENSION SUSTITUTIVA</t>
  </si>
  <si>
    <t>Mora o no pago de la pensión sustitutiva ya reconocida. La pensión sustitutiva es una prestación económica que se causa por la muerte de un pensionado.</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</si>
  <si>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</si>
  <si>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</si>
  <si>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</si>
  <si>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</si>
  <si>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</si>
  <si>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</si>
  <si>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</si>
  <si>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</si>
  <si>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</si>
  <si>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</si>
  <si>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</si>
  <si>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</si>
  <si>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</si>
  <si>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</si>
  <si>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</si>
  <si>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</si>
  <si>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</si>
  <si>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</si>
  <si>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</si>
  <si>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</si>
  <si>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</si>
  <si>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</si>
  <si>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</si>
  <si>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</si>
  <si>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</si>
  <si>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</si>
  <si>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</si>
  <si>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</si>
  <si>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</si>
  <si>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</si>
  <si>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</si>
  <si>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</si>
  <si>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</si>
  <si>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</si>
  <si>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</si>
  <si>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</si>
  <si>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</si>
  <si>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</si>
  <si>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</si>
  <si>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INSCRIPCION EN EL REGISTRO MERCANTIL</t>
  </si>
  <si>
    <t>Superservicios</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</si>
  <si>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</si>
  <si>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TRANSMISION FORZOSA DEL DERECHO REAL DE DOMINIO PRIVADO SOBRE UN BIEN A FAVOR DEL ESTADO - EXPROPIACION JUDICIAL</t>
  </si>
  <si>
    <t>Fondo nacional de regalias</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</si>
  <si>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</si>
  <si>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</si>
  <si>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</si>
  <si>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</si>
  <si>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</si>
  <si>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</si>
  <si>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</si>
  <si>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</si>
  <si>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</si>
  <si>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</si>
  <si>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</si>
  <si>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INDEMNIZACION SUSTITUTIVA DE PENSION DE VEJEZ</t>
  </si>
  <si>
    <t>COLPENSIONES</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</si>
  <si>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</si>
  <si>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</si>
  <si>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</si>
  <si>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</si>
  <si>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</si>
  <si>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</si>
  <si>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</si>
  <si>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</si>
  <si>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</si>
  <si>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</si>
  <si>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</si>
  <si>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</si>
  <si>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</si>
  <si>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</si>
  <si>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</si>
  <si>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</si>
  <si>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</si>
  <si>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</si>
  <si>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</si>
  <si>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</si>
  <si>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</si>
  <si>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</si>
  <si>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</si>
  <si>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</si>
  <si>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</si>
  <si>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</si>
  <si>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</si>
  <si>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Fecha fin</t>
  </si>
  <si>
    <t>Fórmula del indicador</t>
  </si>
  <si>
    <t>Valor Numerador</t>
  </si>
  <si>
    <t>Valor Denominador</t>
  </si>
  <si>
    <t>Resultado</t>
  </si>
  <si>
    <t>Humano</t>
  </si>
  <si>
    <t>Administrativo</t>
  </si>
  <si>
    <t>Financiero</t>
  </si>
  <si>
    <t>Tecnológico</t>
  </si>
  <si>
    <t>Correo electrónico</t>
  </si>
  <si>
    <t>Intranet</t>
  </si>
  <si>
    <t>Circular – Memorando</t>
  </si>
  <si>
    <t>Sistema de Gestión Documental</t>
  </si>
  <si>
    <t>Responsable de formular, aprobar y ejecutar la PPDA</t>
  </si>
  <si>
    <t>Medida</t>
  </si>
  <si>
    <t>Insumo</t>
  </si>
  <si>
    <t>Litigiosidad</t>
  </si>
  <si>
    <t>Sentencias o Laudos Condenatorios</t>
  </si>
  <si>
    <t>Reclamaciones Administrativas</t>
  </si>
  <si>
    <t>Derechos de Petición</t>
  </si>
  <si>
    <t>Mapa de Riesgos de la Entidad</t>
  </si>
  <si>
    <t>Otros Factores Relevantes</t>
  </si>
  <si>
    <t>Solicitudes de Conciliación Extrajudicial</t>
  </si>
  <si>
    <t>ACTIVIDAD</t>
  </si>
  <si>
    <t xml:space="preserve">ENTIDAD: </t>
  </si>
  <si>
    <t xml:space="preserve">Subcausa </t>
  </si>
  <si>
    <t>Fijar Lineamientos</t>
  </si>
  <si>
    <t>Dar Instrucciones</t>
  </si>
  <si>
    <t>Coordinar interinstitucionalmente</t>
  </si>
  <si>
    <t>Unificar criterios</t>
  </si>
  <si>
    <t>Diseñar Procedimiento</t>
  </si>
  <si>
    <t>Efectuar Seguimiento y control</t>
  </si>
  <si>
    <t>Capacitación virtual</t>
  </si>
  <si>
    <t>Acto administrativo</t>
  </si>
  <si>
    <t>Formato</t>
  </si>
  <si>
    <t>Lista de chequeo</t>
  </si>
  <si>
    <t>Herramienta de Verificación</t>
  </si>
  <si>
    <t>Capacitación presencial</t>
  </si>
  <si>
    <t>Notificación</t>
  </si>
  <si>
    <t>Informe</t>
  </si>
  <si>
    <t>Aplicativo para la formulación, implementación y seguimiento de la Política de Prevención del Daño Antijurídico (PPDA)</t>
  </si>
  <si>
    <t>Participación de la ANDJE en el proceso de formulación, implementación y seguimiento de las PPDA</t>
  </si>
  <si>
    <t>Posibilidad de aplicación de la figura de extensión de jurisprudencia en sede administrativa.</t>
  </si>
  <si>
    <t>Recurso</t>
  </si>
  <si>
    <t>Divulgación</t>
  </si>
  <si>
    <t>Causa e-kogui</t>
  </si>
  <si>
    <t>Subcausa</t>
  </si>
  <si>
    <t>Este aplicativo está dirigido y deberá ser diligenciado por las entidades públicas del orden nacional para la formulación, implementación y seguimiento de la PPDA, en los términos y plazos establecidos en la Circular No. 05 del 27 de septiembre de 2019 - "Lineamientos para la formulación, implementación y seguimiento de las políticas de prevención del daño antijurídico".
Para las entidades públicas del orden territorial estos lineamientos son referentes de buenas prácticas.
Corresponde al Comité de Conciliación dar cumplimiento a estos lineamientos, teniendo en cuenta las obligaciones consagradas en Decreto Único Reglamentario 1069 de 2015 capítulo 3, sección 1, subsección 2 "Comités de Conciliación".
Las instrucciones que se imparten a continuación están organizadas sistemáticamente, para lograr la construcción de una política de prevención del daño antijurídico, eficiente y eficaz.</t>
  </si>
  <si>
    <t>Análisis de litigiosidad y/o riesgos.</t>
  </si>
  <si>
    <t>Formulación y envío a la ANDJE de la PPDA.</t>
  </si>
  <si>
    <t>01 de noviembre de 2019 a 31 de diciembre de 2019</t>
  </si>
  <si>
    <t>Implementación de la PPDA.</t>
  </si>
  <si>
    <t>01 de enero de 2020 a 31 de diciembre de 2021</t>
  </si>
  <si>
    <t>Envío informe de cumplimiento de la implementación realizada en el año 2020.</t>
  </si>
  <si>
    <t>01 de enero de 2021 a 28 de febrero de 2021</t>
  </si>
  <si>
    <t>01 de enero de 2022 a 28 de febrero de 2022</t>
  </si>
  <si>
    <t>Envío informe de cumplimiento de la implementación consolidado (2020 y 2021).</t>
  </si>
  <si>
    <t>El reporte de litigiosidad es un informe que las entidades pueden generar a partir del eKOGUI para la formulación de sus políticas de prevención.
El reporte de litigiosidad informa sobre las causas por las que ha sido demandada la entidad, la frecuencia con la que se presentan tales causas y el valor de las pretensiones, entre otras.
Es preciso anotar que la información que refleje este reporte es diligenciada por cada una de las entidades, y en consecuencia su veracidad depende de la actualización permanente por parte de los apoderados de cada entidad.</t>
  </si>
  <si>
    <t>En cumplimiento de sus funciones, la ANDJE acompañará a las EPON en la formulación de sus PPDA. En caso de ser necesario, solicitará los ajustes requeridos. También verificará su cumplimiento en la búsqueda de una adecuada implementación de las mismas y un efectivo resultado en la disminución de los procesos y reducción de condenas en contra de la Nación.</t>
  </si>
  <si>
    <t>CICLO DE LA PREVENCIÓN DEL DAÑO ANTIJURÍDICO</t>
  </si>
  <si>
    <t>Ayuda</t>
  </si>
  <si>
    <t>INSUMOS</t>
  </si>
  <si>
    <t>CAUSA e-KOGUI</t>
  </si>
  <si>
    <t>SUBCAUSA</t>
  </si>
  <si>
    <t>N° MEDIDA</t>
  </si>
  <si>
    <t>MEDIDA</t>
  </si>
  <si>
    <t>OTRA MEDIDA</t>
  </si>
  <si>
    <t>MECANISMO</t>
  </si>
  <si>
    <t>OTRO MECANISMO</t>
  </si>
  <si>
    <t>ÁREA RESPONSABLE</t>
  </si>
  <si>
    <t>DIVULGACIÓN</t>
  </si>
  <si>
    <t>INDICADOR DE RESULTADO</t>
  </si>
  <si>
    <t>INDICADOR DE GESTIÓN</t>
  </si>
  <si>
    <t>INDICADOR DE IMPACTO</t>
  </si>
  <si>
    <t>ANTES DE EMPEZAR</t>
  </si>
  <si>
    <t>405</t>
  </si>
  <si>
    <t>ADMINISTRADORA COLOMBIANA DE PENSIONES-COLPENSIONES</t>
  </si>
  <si>
    <t>1700</t>
  </si>
  <si>
    <t>AGENCIA DE DESARROLLO RURAL</t>
  </si>
  <si>
    <t>ADR</t>
  </si>
  <si>
    <t>113</t>
  </si>
  <si>
    <t xml:space="preserve">AGENCIA LOGISTICA DE LAS FUERZAS MILITARES </t>
  </si>
  <si>
    <t>Agencia Logistica</t>
  </si>
  <si>
    <t>391</t>
  </si>
  <si>
    <t>AGENCIA NACIONAL DE CONTRATACION PUBLICA-COLOMBIA COMPRA EFICIENTE</t>
  </si>
  <si>
    <t>COMPRA EFICIENTE</t>
  </si>
  <si>
    <t>504</t>
  </si>
  <si>
    <t>AGENCIA NACIONAL DE DEFENSA JURIDICA DEL ESTADO</t>
  </si>
  <si>
    <t>ANDJE</t>
  </si>
  <si>
    <t>179</t>
  </si>
  <si>
    <t>AGENCIA NACIONAL DE HIDROCARBUROS - ANH</t>
  </si>
  <si>
    <t>AHN</t>
  </si>
  <si>
    <t>245</t>
  </si>
  <si>
    <t>AGENCIA NACIONAL DE INFRAESTRUCTURA - ANI</t>
  </si>
  <si>
    <t>ANI</t>
  </si>
  <si>
    <t>422</t>
  </si>
  <si>
    <t>AGENCIA NACIONAL DE MINERIA</t>
  </si>
  <si>
    <t>ANM</t>
  </si>
  <si>
    <t>1772</t>
  </si>
  <si>
    <t>AGENCIA NACIONAL DE RENOVACIÓN DEL TERRITORIO</t>
  </si>
  <si>
    <t>ART</t>
  </si>
  <si>
    <t>1699</t>
  </si>
  <si>
    <t>AGENCIA NACIONAL DE TIERRAS</t>
  </si>
  <si>
    <t>ANT</t>
  </si>
  <si>
    <t>397</t>
  </si>
  <si>
    <t>AGENCIA NACIONAL PARA LA SUPERACION DE LA POBREZA EXTREMA-ANSPE</t>
  </si>
  <si>
    <t>ANSPE</t>
  </si>
  <si>
    <t>421</t>
  </si>
  <si>
    <t>AGENCIA PARA LA REINCORPORACIÓN Y LA NORMALIZACIÓN</t>
  </si>
  <si>
    <t>ARN</t>
  </si>
  <si>
    <t>420</t>
  </si>
  <si>
    <t>AGENCIA PRESIDENCIAL DE COOPERACION INTERNACIONAL DE COLOMBIA-APC-COLOMBIA</t>
  </si>
  <si>
    <t>APC</t>
  </si>
  <si>
    <t>54</t>
  </si>
  <si>
    <t>ALMACENES GENERALES DE DEPOSITO ALMAGRARIO S.A.</t>
  </si>
  <si>
    <t>ALMAGRARIO</t>
  </si>
  <si>
    <t>108</t>
  </si>
  <si>
    <t>ARCHIVO GENERAL DE LA NACIÓN</t>
  </si>
  <si>
    <t>ARCHIVO</t>
  </si>
  <si>
    <t>162</t>
  </si>
  <si>
    <t>ARTESANÍAS DE COLOMBIA S.A.</t>
  </si>
  <si>
    <t>Artesanias</t>
  </si>
  <si>
    <t>197</t>
  </si>
  <si>
    <t>AUDITORIA GENERAL DE LA REPUBLICA</t>
  </si>
  <si>
    <t>Auditoria</t>
  </si>
  <si>
    <t>384</t>
  </si>
  <si>
    <t>AUTORIDAD NACIONAL DE ACUICULTURA Y PESCA-AUNAP</t>
  </si>
  <si>
    <t>AUNAP</t>
  </si>
  <si>
    <t>387</t>
  </si>
  <si>
    <t>AUTORIDAD NACIONAL DE LICENCIAS AMBIENTALES-ANLA</t>
  </si>
  <si>
    <t>ANLA</t>
  </si>
  <si>
    <t>436</t>
  </si>
  <si>
    <t xml:space="preserve">AUTORIDAD NACIONAL DE TELEVISION </t>
  </si>
  <si>
    <t>ANTV</t>
  </si>
  <si>
    <t>55</t>
  </si>
  <si>
    <t xml:space="preserve">BANCO AGRARIO DE COLOMBIA </t>
  </si>
  <si>
    <t>Banagrario</t>
  </si>
  <si>
    <t>163</t>
  </si>
  <si>
    <t>BANCO DE COMERCIO EXTERIOR DE  COLOMBIA S.A. - BANCOLDEX</t>
  </si>
  <si>
    <t>BANCOLDEX</t>
  </si>
  <si>
    <t>435</t>
  </si>
  <si>
    <t>BANCO DE LA REPUBLICA</t>
  </si>
  <si>
    <t>Banrep</t>
  </si>
  <si>
    <t>554</t>
  </si>
  <si>
    <t>CAJA DE COMPENSACION FAMILIAR CAMPESINA</t>
  </si>
  <si>
    <t>Caja campesina</t>
  </si>
  <si>
    <t>114</t>
  </si>
  <si>
    <t>CAJA DE RETIRO DE LAS FUERZAS MILITARES</t>
  </si>
  <si>
    <t>CREMIL</t>
  </si>
  <si>
    <t>115</t>
  </si>
  <si>
    <t>CAJA DE SUELDOS DE RETIRO DE LA POLICÍA NACIONAL</t>
  </si>
  <si>
    <t>CASUR</t>
  </si>
  <si>
    <t>116</t>
  </si>
  <si>
    <t>CAJA PROMOTORA DE VIVIENDA MILITAR Y DE POLICIA -CAPROVIMPO- CAJAHONOR</t>
  </si>
  <si>
    <t>CAPROVIMPO</t>
  </si>
  <si>
    <t>235</t>
  </si>
  <si>
    <t xml:space="preserve">CÁMARA DE REPRESENTANTES </t>
  </si>
  <si>
    <t>Camara</t>
  </si>
  <si>
    <t>326</t>
  </si>
  <si>
    <t xml:space="preserve">CANAL REGIONAL DE TELEVISIÓN ANDINA  - TEVEANDINA  </t>
  </si>
  <si>
    <t>TEVEANDINA</t>
  </si>
  <si>
    <t>453</t>
  </si>
  <si>
    <t>CANAL REGIONAL DE TELEVISION DEL CARIBE LTDA</t>
  </si>
  <si>
    <t>Telecaribe</t>
  </si>
  <si>
    <t>532</t>
  </si>
  <si>
    <t>CENIT TRANSPORTE Y LOGISTICA DE HIDROCARBUROS S.A.S</t>
  </si>
  <si>
    <t>CENIT</t>
  </si>
  <si>
    <t>CENTRAL DE ABASTOS DE BUCARAMANGA</t>
  </si>
  <si>
    <t>Abastos Bucaramanga</t>
  </si>
  <si>
    <t>152</t>
  </si>
  <si>
    <t>CENTRAL DE INVERSIONES CISA</t>
  </si>
  <si>
    <t>CISA</t>
  </si>
  <si>
    <t>CENTRAL HIDROELECTRICA DE CALDAS (CHEC)</t>
  </si>
  <si>
    <t>CHEC</t>
  </si>
  <si>
    <t>184</t>
  </si>
  <si>
    <t>CENTRALES ELECTRICAS DE NARIÑO</t>
  </si>
  <si>
    <t>Electricas Nariño</t>
  </si>
  <si>
    <t>310</t>
  </si>
  <si>
    <t>CENTRALES ELECTRICAS DEL CAUCA S.A.-E.S.P.- CEDELCA</t>
  </si>
  <si>
    <t>CEDELCA</t>
  </si>
  <si>
    <t>396</t>
  </si>
  <si>
    <t>CENTRO DE MEMORIA HISTORICA</t>
  </si>
  <si>
    <t>Memoria</t>
  </si>
  <si>
    <t>215</t>
  </si>
  <si>
    <t>CENTRO DERMATOLOGICO FEDERICO LLERAS ACOSTA EMPRESA SOCIAL DEL ESTADO</t>
  </si>
  <si>
    <t>Dermatologico</t>
  </si>
  <si>
    <t>117</t>
  </si>
  <si>
    <t>CLUB MILITAR DE OFICIALES</t>
  </si>
  <si>
    <t>Clubmil oficiales</t>
  </si>
  <si>
    <t>65</t>
  </si>
  <si>
    <t>COMISION DE REGULACION DE AGUA POTABLE Y SANEAMIENTO BASICO - CRA</t>
  </si>
  <si>
    <t>CRA</t>
  </si>
  <si>
    <t>239</t>
  </si>
  <si>
    <t>COMISION DE REGULACION DE COMUNICACIONES - CRC</t>
  </si>
  <si>
    <t>CRC</t>
  </si>
  <si>
    <t>185</t>
  </si>
  <si>
    <t>COMISIÓN DE REGULACIÓN DE ENERGÍA Y GAS - CREG</t>
  </si>
  <si>
    <t>CREG</t>
  </si>
  <si>
    <t>204</t>
  </si>
  <si>
    <t>COMISION NACIONAL DEL SERVICIO CIVIL - CNSC</t>
  </si>
  <si>
    <t>CNSC</t>
  </si>
  <si>
    <t>336</t>
  </si>
  <si>
    <t xml:space="preserve">COMPAÑIA DE EXPERTOS EN MERCADO S.A - XM S.A - FILIAL ISA </t>
  </si>
  <si>
    <t>XM</t>
  </si>
  <si>
    <t>536</t>
  </si>
  <si>
    <t xml:space="preserve">COMPUTADORES PARA EDUCAR </t>
  </si>
  <si>
    <t>Computadores</t>
  </si>
  <si>
    <t>437</t>
  </si>
  <si>
    <t>CONSEJO NACIONAL ELECTORAL</t>
  </si>
  <si>
    <t>CNE</t>
  </si>
  <si>
    <t>1633</t>
  </si>
  <si>
    <t>CONSEJO PROFESIONAL NACIONAL DE ARQUITECTURA Y SUS PROFESIONALES AUXILIARES</t>
  </si>
  <si>
    <t>CPNAA</t>
  </si>
  <si>
    <t>131</t>
  </si>
  <si>
    <t>CONSEJO PROFESIONAL NACIONAL DE INGENIERÍA - COPNIA</t>
  </si>
  <si>
    <t>COPNIA</t>
  </si>
  <si>
    <t>199</t>
  </si>
  <si>
    <t>CONTRALORIA GENERAL DE LA REPUBLICA</t>
  </si>
  <si>
    <t>Contraloria</t>
  </si>
  <si>
    <t>75</t>
  </si>
  <si>
    <t>CORPORACIÓN AUTÓNOMA REGIONAL DE BOYACÁ - CORPOBOYACA</t>
  </si>
  <si>
    <t>CORPOBOYACA</t>
  </si>
  <si>
    <t>76</t>
  </si>
  <si>
    <t>CORPORACIÓN AUTÓNOMA REGIONAL DE CALDAS - CORPOCALDAS</t>
  </si>
  <si>
    <t>CORPOCALDAS</t>
  </si>
  <si>
    <t>77</t>
  </si>
  <si>
    <t>CORPORACION AUTONOMA REGIONAL DE CHIVOR - CORPOCHIVOR</t>
  </si>
  <si>
    <t>CORPOCHIVOR</t>
  </si>
  <si>
    <t>78</t>
  </si>
  <si>
    <t>CORPORACIÓN AUTÓNOMA REGIONAL DE CUNDINAMARCA - CAR</t>
  </si>
  <si>
    <t>CAR</t>
  </si>
  <si>
    <t>79</t>
  </si>
  <si>
    <t>CORPORACIÓN AUTÓNOMA REGIONAL DE LA FRONTERA NORORIENTAL - CORPONOR</t>
  </si>
  <si>
    <t>CORPONOR</t>
  </si>
  <si>
    <t>80</t>
  </si>
  <si>
    <t>CORPORACION AUTONOMA REGIONAL DE LA GUAJIRA - CORPOGUAJIRA</t>
  </si>
  <si>
    <t>CORPOGUAJIRA</t>
  </si>
  <si>
    <t>81</t>
  </si>
  <si>
    <t>CORPORACIÓN AUTÓNOMA REGIONAL DE LA ORINOQUIA - CORPORINOQUIA</t>
  </si>
  <si>
    <t>CORPORINOQUIA</t>
  </si>
  <si>
    <t>82</t>
  </si>
  <si>
    <t>CORPORACIÓN AUTÓNOMA REGIONAL DE LAS CUENCAS DE LOS RIOS NEGRO Y NARE – CORNARE</t>
  </si>
  <si>
    <t>CORNARE</t>
  </si>
  <si>
    <t>84</t>
  </si>
  <si>
    <t>CORPORACION AUTONOMA REGIONAL DE LOS VALLES DEL SINU Y DEL SAN JORGE - CVS</t>
  </si>
  <si>
    <t>CVS</t>
  </si>
  <si>
    <t>85</t>
  </si>
  <si>
    <t>CORPORACIÓN AUTÓNOMA REGIONAL DE NARIÑO - CORPONARIÑO</t>
  </si>
  <si>
    <t>CORPONARIÑO</t>
  </si>
  <si>
    <t>101</t>
  </si>
  <si>
    <t>CORPORACIÓN AUTÓNOMA REGIONAL DE RISARALDA - CARDER</t>
  </si>
  <si>
    <t>CARDER</t>
  </si>
  <si>
    <t>102</t>
  </si>
  <si>
    <t>CORPORACIÓN AUTÓNOMA REGIONAL DE SANTANDER - CAS</t>
  </si>
  <si>
    <t>CAS</t>
  </si>
  <si>
    <t>86</t>
  </si>
  <si>
    <t>CORPORACIÓN AUTÓNOMA REGIONAL DEL ALTO MAGDALENA - CAM</t>
  </si>
  <si>
    <t>CAM</t>
  </si>
  <si>
    <t>284</t>
  </si>
  <si>
    <t>CORPORACION AUTONOMA REGIONAL DEL ATLANTICO- CRA</t>
  </si>
  <si>
    <t>Corporacion CRA</t>
  </si>
  <si>
    <t>83</t>
  </si>
  <si>
    <t>CORPORACIÓN AUTÓNOMA REGIONAL DEL CANAL DEL DIQUE - CARDIQUE</t>
  </si>
  <si>
    <t>CARDIQUE</t>
  </si>
  <si>
    <t>87</t>
  </si>
  <si>
    <t>CORPORACIÓN AUTÓNOMA REGIONAL DEL CAUCA - CRC</t>
  </si>
  <si>
    <t>Corporacion CRC</t>
  </si>
  <si>
    <t>103</t>
  </si>
  <si>
    <t>CORPORACIÓN AUTÓNOMA REGIONAL DEL CENTRO DE ANTIOQUIA - CORANTIOQUIA</t>
  </si>
  <si>
    <t>CORANTIOQUIA</t>
  </si>
  <si>
    <t>288</t>
  </si>
  <si>
    <t>CORPORACION AUTONOMA REGIONAL DEL CESAR - CORPOCESAR</t>
  </si>
  <si>
    <t>CORPOCESAR</t>
  </si>
  <si>
    <t>89</t>
  </si>
  <si>
    <t>CORPORACION AUTONOMA REGIONAL DEL GUAVIO - CORPOGUAVIO</t>
  </si>
  <si>
    <t>CORPOGUAVIO</t>
  </si>
  <si>
    <t>90</t>
  </si>
  <si>
    <t>CORPORACION AUTONOMA REGIONAL DEL MAGDALENA - CORPAMAG</t>
  </si>
  <si>
    <t>CORPAMAG</t>
  </si>
  <si>
    <t>98</t>
  </si>
  <si>
    <t>CORPORACIÓN AUTÓNOMA REGIONAL DEL QUINDÍO - CRQ</t>
  </si>
  <si>
    <t>CRQ</t>
  </si>
  <si>
    <t>91</t>
  </si>
  <si>
    <t xml:space="preserve">CORPORACIÓN AUTÓNOMA REGIONAL DEL RIO GRANDE DE LA MAGDALENA - CORMAGDALENA </t>
  </si>
  <si>
    <t xml:space="preserve">CORMAGDALENA </t>
  </si>
  <si>
    <t>92</t>
  </si>
  <si>
    <t>CORPORACION AUTONOMA REGIONAL DEL SUCRE - CARSUCRE</t>
  </si>
  <si>
    <t>CARSUCRE</t>
  </si>
  <si>
    <t>289</t>
  </si>
  <si>
    <t>CORPORACION AUTONOMA REGIONAL DEL SUR DE BOLIVAR - CSB</t>
  </si>
  <si>
    <t>CSB</t>
  </si>
  <si>
    <t>93</t>
  </si>
  <si>
    <t>CORPORACIÓN AUTÓNOMA REGIONAL DEL TOLIMA - CORTOLIMA</t>
  </si>
  <si>
    <t>CORTOLIMA</t>
  </si>
  <si>
    <t>285</t>
  </si>
  <si>
    <t>CORPORACION AUTONOMA REGIONAL DEL VALLE DEL CAUCA -CVC</t>
  </si>
  <si>
    <t>Corporacion CVC</t>
  </si>
  <si>
    <t>106</t>
  </si>
  <si>
    <t>CORPORACIÓN AUTÓNOMA REGIONAL PARA EL DESARROLLO SOSTENIBLE DEL CHOCO - CODECHOCÓ</t>
  </si>
  <si>
    <t>CODECHOCÓ</t>
  </si>
  <si>
    <t>94</t>
  </si>
  <si>
    <t>CORPORACIÓN AUTÓNOMA REGIONAL PARA LA DEFENSA DE LA MESETA DE BUCARAMANGA - CDMB</t>
  </si>
  <si>
    <t>CDMB</t>
  </si>
  <si>
    <t>465</t>
  </si>
  <si>
    <t>CORPORACION COLOMBIANA DE INVESTIGACION AGROPECUARIA</t>
  </si>
  <si>
    <t>AGROSAVIA</t>
  </si>
  <si>
    <t>59</t>
  </si>
  <si>
    <t>CORPORACION DE ABASTOS DE BOGOTA</t>
  </si>
  <si>
    <t>Corabastos</t>
  </si>
  <si>
    <t>Corporación de Alta Tecnología para la Defensa -CODALTEC</t>
  </si>
  <si>
    <t>CODALTEC</t>
  </si>
  <si>
    <t>461</t>
  </si>
  <si>
    <t>CORPORACION DE CIENCIA Y TECNOLOGIA PARA EL DESARROLLO DE LA INDUSTRIA NAVAL MARITIMA Y FLUVIAL -COTECMAR-</t>
  </si>
  <si>
    <t>COTECMAR</t>
  </si>
  <si>
    <t>118</t>
  </si>
  <si>
    <t>CORPORACION DE LA INDUSTRIA AERONAUTICA COLOMBIANA S.A CIAC S.A</t>
  </si>
  <si>
    <t>CORPOAERONAUTICA</t>
  </si>
  <si>
    <t>176</t>
  </si>
  <si>
    <t>CORPORACION NACIONAL PARA LA RECONSTRUCCION DEL RIO PAEZ Y ZONAS ALEDAÑAS NASA KIWE</t>
  </si>
  <si>
    <t>NASA KIWE</t>
  </si>
  <si>
    <t>97</t>
  </si>
  <si>
    <t>CORPORACIÓN PARA EL DESARROLLO SOSTENIBLE DE LA MOJANA Y EL SAN JORGE - CORPOMOJANA</t>
  </si>
  <si>
    <t>CORPOMOJANA</t>
  </si>
  <si>
    <t>95</t>
  </si>
  <si>
    <t>CORPORACION PARA EL DESARROLLO SOSTENIBLE DEL ARCHIPIELAGO DE SAN ANDRES PROVIDENCIA Y SANTA CATALINA - CORALINA</t>
  </si>
  <si>
    <t>CORALINA</t>
  </si>
  <si>
    <t>96</t>
  </si>
  <si>
    <t>CORPORACIÓN PARA EL DESARROLLO SOSTENIBLE DEL ÁREA DE MANEJO ESPECIAL LA MACARENA - CORMACARENA</t>
  </si>
  <si>
    <t>CORMACARENA</t>
  </si>
  <si>
    <t>104</t>
  </si>
  <si>
    <t>CORPORACIÓN PARA EL DESARROLLO SOSTENIBLE DEL NORTE Y ORIENTE AMAZONICO - CDA</t>
  </si>
  <si>
    <t>CDA</t>
  </si>
  <si>
    <t>107</t>
  </si>
  <si>
    <t>CORPORACION PARA EL DESARROLLO SOSTENIBLE DEL SUR DE LA AMAZONIA - CORPOAMAZONIA</t>
  </si>
  <si>
    <t>CORPOAMAZONIA</t>
  </si>
  <si>
    <t>99</t>
  </si>
  <si>
    <t>CORPORACIÓN PARA EL DESARROLLO SOSTENIBLE DEL URABÁ - CORPOURABA</t>
  </si>
  <si>
    <t>CORPOURABA</t>
  </si>
  <si>
    <t>120</t>
  </si>
  <si>
    <t>DEFENSA CIVIL COLOMBIANA</t>
  </si>
  <si>
    <t>Defensa civil</t>
  </si>
  <si>
    <t>200</t>
  </si>
  <si>
    <t>DEFENSORIA DEL PUEBLO</t>
  </si>
  <si>
    <t>Defensoria</t>
  </si>
  <si>
    <t>111</t>
  </si>
  <si>
    <t>DEPARTAMENTO ADMINISTRATIVO  DEL DEPORTE, LA RECREACIÓN, LA ACTIVIDAD FÍSICA Y EL APROVECHAMIENTO DEL TIEMPO LIBRE - COLDEPORTES</t>
  </si>
  <si>
    <t>COLDEPORTES</t>
  </si>
  <si>
    <t>297</t>
  </si>
  <si>
    <t>DEPARTAMENTO ADMINISTRATIVO DE CIENCIA, TECNOLOGIA E INNOVACION -COLCIENCIAS-</t>
  </si>
  <si>
    <t>COLCIENCIAS</t>
  </si>
  <si>
    <t>150</t>
  </si>
  <si>
    <t>DEPARTAMENTO ADMINISTRATIVO DE LA FUNCIÓN PÚBLICA</t>
  </si>
  <si>
    <t>DAFP</t>
  </si>
  <si>
    <t>210</t>
  </si>
  <si>
    <t>DEPARTAMENTO ADMINISTRATIVO DE LA PRESIDENCIA DE LA REPUBLICA</t>
  </si>
  <si>
    <t>DAPRE</t>
  </si>
  <si>
    <t>148</t>
  </si>
  <si>
    <t>DEPARTAMENTO ADMINISTRATIVO NACIONAL DE ESTADÍSTICA - DANE Y FONDO ROTATORIO DEL DEPARTAMENTO ADMINISTRATIVO NACIONAL DE ESTADISTICA - FONDANE</t>
  </si>
  <si>
    <t>DANE-FONDANE</t>
  </si>
  <si>
    <t>394</t>
  </si>
  <si>
    <t>DEPARTAMENTO ADMINISTRATIVO PARA LA PROSPERIDAD SOCIAL</t>
  </si>
  <si>
    <t>DPS</t>
  </si>
  <si>
    <t>205</t>
  </si>
  <si>
    <t>DEPARTAMENTO NACIONAL DE PLANEACIÓN - DNP</t>
  </si>
  <si>
    <t>DNP</t>
  </si>
  <si>
    <t>426</t>
  </si>
  <si>
    <t>DIRECCIÓN EJECUTIVA DE ADMINISTRACIÓN JUDICIAL</t>
  </si>
  <si>
    <t>DEAJ</t>
  </si>
  <si>
    <t>1634</t>
  </si>
  <si>
    <t>DIRECCION NACIONAL DE BOMBEROS</t>
  </si>
  <si>
    <t>DNBC</t>
  </si>
  <si>
    <t>172</t>
  </si>
  <si>
    <t>DIRECCIÓN NACIONAL DE DERECHO DE AUTOR</t>
  </si>
  <si>
    <t>Dautor</t>
  </si>
  <si>
    <t>424</t>
  </si>
  <si>
    <t>DIRECCION NACIONAL DE INTELIGENCIA</t>
  </si>
  <si>
    <t>DNI</t>
  </si>
  <si>
    <t>411</t>
  </si>
  <si>
    <t>E.I.C.E ADMINISTRADORA DEL MONOPOLIO RENTISTICO DE LOS JUEGOS DE SUERTE Y AZAR</t>
  </si>
  <si>
    <t>Monopolio</t>
  </si>
  <si>
    <t>476</t>
  </si>
  <si>
    <t>ELECTRIFICADORA DE SANTANDER S.A. E.S.P. - ESSA</t>
  </si>
  <si>
    <t>ESSA</t>
  </si>
  <si>
    <t>186</t>
  </si>
  <si>
    <t>ELECTRIFICADORA DEL CAQUETA</t>
  </si>
  <si>
    <t>Electricaqueta</t>
  </si>
  <si>
    <t>478</t>
  </si>
  <si>
    <t>ELECTRIFICADORA DEL HUILA S.A. - E.S.P.</t>
  </si>
  <si>
    <t>Electrihuila</t>
  </si>
  <si>
    <t>335</t>
  </si>
  <si>
    <t>ELECTRIFICADORA DEL META S.A. E.S.P EMSA</t>
  </si>
  <si>
    <t>EMSA</t>
  </si>
  <si>
    <t>188</t>
  </si>
  <si>
    <t>EMPRESA COLOMBIANA DE PETRÓLEOS - ECOPETROL</t>
  </si>
  <si>
    <t>ECOPETROL</t>
  </si>
  <si>
    <t>67</t>
  </si>
  <si>
    <t>EMPRESA COLOMBIANA DE PRODUCTOS VETERINARIOS (VECOL)</t>
  </si>
  <si>
    <t>VECOL</t>
  </si>
  <si>
    <t>471</t>
  </si>
  <si>
    <t>EMPRESA DE ENERGIA DEL ARCHIPIELAGO DE SAN ANDRES, PROVIDENCIA Y SANTA CATALINA S.A. E.S.P.</t>
  </si>
  <si>
    <t>Energia San Andres</t>
  </si>
  <si>
    <t>482</t>
  </si>
  <si>
    <t>EMPRESA DE ENERGIA ELECTRICA DEL AMAZONAS S.A. E.S.P.</t>
  </si>
  <si>
    <t>Electriamazonia</t>
  </si>
  <si>
    <t>535</t>
  </si>
  <si>
    <t>EMPRESA DE TELECOMUNICACIONES DE BUCARAMANGA S.A. E.S.P. - TELEBUCARAMANGA</t>
  </si>
  <si>
    <t>TELEBUCARAMANGA</t>
  </si>
  <si>
    <t>472</t>
  </si>
  <si>
    <t>EMPRESA DISTRIBUIDORA DEL PACIFICO S.A. E.S.P.</t>
  </si>
  <si>
    <t>EDP</t>
  </si>
  <si>
    <t>418</t>
  </si>
  <si>
    <t>EMPRESA NACIONAL DE RENOVACION Y DESARROLLO URBANO VIRGILIO BARCO VARGAS-SAS</t>
  </si>
  <si>
    <t>Renovacion</t>
  </si>
  <si>
    <t>473</t>
  </si>
  <si>
    <t>EMPRESA PUBLICA DE ALCANTARILLADO DE SANTANDER S.A. E.S.P.</t>
  </si>
  <si>
    <t>EPAS</t>
  </si>
  <si>
    <t>484</t>
  </si>
  <si>
    <t>EMPRESA URRA S.A. E.S.P.</t>
  </si>
  <si>
    <t>Urra</t>
  </si>
  <si>
    <t>151</t>
  </si>
  <si>
    <t>ESCUELA SUPERIOR DE ADMINISTRACIÓN PÚBLICA - ESAP</t>
  </si>
  <si>
    <t>ESAP</t>
  </si>
  <si>
    <t>56</t>
  </si>
  <si>
    <t>FIDUCIARIA AGRARIA S.A. - FIDUAGRARIA</t>
  </si>
  <si>
    <t>FIDUAGRARIA</t>
  </si>
  <si>
    <t>164</t>
  </si>
  <si>
    <t>FIDUCIARIA COLOMBIANA DE COMERCIO EXTERIOR S.A. - FIDUCOLDEX</t>
  </si>
  <si>
    <t>FIDUCOLDEX</t>
  </si>
  <si>
    <t>154</t>
  </si>
  <si>
    <t>FIDUCIARIA LA PREVISORA S.A. - FIDUPREVISORA</t>
  </si>
  <si>
    <t>FIDUPREVISORA</t>
  </si>
  <si>
    <t>190</t>
  </si>
  <si>
    <t>FINANCIERA DE DESARROLLO NACIONAL -FDN-</t>
  </si>
  <si>
    <t>FDN</t>
  </si>
  <si>
    <t>155</t>
  </si>
  <si>
    <t>FINANCIERA DE DESARROLLO TERRITORIAL S.A. - FINDETER</t>
  </si>
  <si>
    <t>FINDETER</t>
  </si>
  <si>
    <t>232</t>
  </si>
  <si>
    <t>FISCALIA GENERAL DE LA NACION</t>
  </si>
  <si>
    <t>FGN</t>
  </si>
  <si>
    <t>438</t>
  </si>
  <si>
    <t>FONDO ADAPTACION</t>
  </si>
  <si>
    <t>Adaptacion</t>
  </si>
  <si>
    <t>201</t>
  </si>
  <si>
    <t>FONDO DE BIENESTAR SOCIAL DE LA CONTRALORIA GENERAL DE LA REPUBLICA</t>
  </si>
  <si>
    <t>Fondo Contraloria</t>
  </si>
  <si>
    <t>132</t>
  </si>
  <si>
    <t>FONDO DE DESARROLLO DE LA EDUCACIÓN SUPERIOR - FODESEP</t>
  </si>
  <si>
    <t>FODESEP</t>
  </si>
  <si>
    <t>495</t>
  </si>
  <si>
    <t>FONDO DE FOMENTO DE LA ECONOMIA SOLIDARIA - FONES</t>
  </si>
  <si>
    <t>FONES</t>
  </si>
  <si>
    <t>156</t>
  </si>
  <si>
    <t>FONDO DE GARANTÍAS DE ENTIDADES COOPERATIVAS - FOGACOOP</t>
  </si>
  <si>
    <t>FOGACOOP</t>
  </si>
  <si>
    <t>165</t>
  </si>
  <si>
    <t>FONDO DE GARANTÍAS DE INSTITUCIONES FINANCIERAS – FOGAFIN</t>
  </si>
  <si>
    <t>FOGAFIN</t>
  </si>
  <si>
    <t>217</t>
  </si>
  <si>
    <t>FONDO DE PASIVO SOCIAL DE FERROCARRILES NACIONALES DE COLOMBIA</t>
  </si>
  <si>
    <t>Ferrocarriles</t>
  </si>
  <si>
    <t>218</t>
  </si>
  <si>
    <t>FONDO DE PREVISIÓN SOCIAL DEL CONGRESO DE LA  REPUBLICA – FONPRECON</t>
  </si>
  <si>
    <t>FONPRECON</t>
  </si>
  <si>
    <t>206</t>
  </si>
  <si>
    <t>FONDO FINANCIERO DE PROYECTOS DE DESARROLLO - FONADE</t>
  </si>
  <si>
    <t>FONADE</t>
  </si>
  <si>
    <t>306</t>
  </si>
  <si>
    <t>FONDO NACIONAL AMBIENTAL</t>
  </si>
  <si>
    <t>Fondo ambiental</t>
  </si>
  <si>
    <t>66</t>
  </si>
  <si>
    <t>FONDO NACIONAL DE AHORRO – FNA</t>
  </si>
  <si>
    <t>FNA</t>
  </si>
  <si>
    <t>166</t>
  </si>
  <si>
    <t>FONDO NACIONAL DE GARANTÍAS S.A.</t>
  </si>
  <si>
    <t>FNG</t>
  </si>
  <si>
    <t>307</t>
  </si>
  <si>
    <t>FONDO NACIONAL DE VIVIENDA - FONVIVIENDA</t>
  </si>
  <si>
    <t>FONVIVIENDA</t>
  </si>
  <si>
    <t>61</t>
  </si>
  <si>
    <t>FONDO PARA EL FINANCIAMIENTO DEL SECTOR AGROPECUARIO (FINAGRO)</t>
  </si>
  <si>
    <t>FINAGRO</t>
  </si>
  <si>
    <t>121</t>
  </si>
  <si>
    <t>FONDO ROTATORIO DE LA POLICIA NACIONAL</t>
  </si>
  <si>
    <t>Rotatorio PONAL</t>
  </si>
  <si>
    <t>317</t>
  </si>
  <si>
    <t>FONDO ROTATORIO DE LA REGISTRADURIA NACIONAL DEL ESTADO CIVIL</t>
  </si>
  <si>
    <t>Fondo Registraduria</t>
  </si>
  <si>
    <t>448</t>
  </si>
  <si>
    <t>FONDO SOCIAL DE VIVIENDA DE LA REGISTRADURIA NACIONAL DEL ESTADO CIVIL</t>
  </si>
  <si>
    <t>FSV</t>
  </si>
  <si>
    <t>191</t>
  </si>
  <si>
    <t>GENERADORA Y COMERCIALIZADORA DEL CARIBE S.A E.S.P - GECELCA</t>
  </si>
  <si>
    <t>GECELCA</t>
  </si>
  <si>
    <t>474</t>
  </si>
  <si>
    <t>GESTION ENERGETICA S.A. E.S.P.</t>
  </si>
  <si>
    <t>GE</t>
  </si>
  <si>
    <t>122</t>
  </si>
  <si>
    <t>HOSPITAL MILITAR CENTRAL</t>
  </si>
  <si>
    <t>HMC</t>
  </si>
  <si>
    <t>173</t>
  </si>
  <si>
    <t>IMPRENTA NACIONAL DE COLOMBIA</t>
  </si>
  <si>
    <t>Imprenta</t>
  </si>
  <si>
    <t>119</t>
  </si>
  <si>
    <t xml:space="preserve">INDUSTRIA MILITAR </t>
  </si>
  <si>
    <t>INDUMIL</t>
  </si>
  <si>
    <t>490</t>
  </si>
  <si>
    <t>INSTITUTO AMAZÓNICO DE INVESTIGACIONES CIENTIFICAS</t>
  </si>
  <si>
    <t>IAIC</t>
  </si>
  <si>
    <t>109</t>
  </si>
  <si>
    <t xml:space="preserve">INSTITUTO CARO Y CUERVO </t>
  </si>
  <si>
    <t>ICC</t>
  </si>
  <si>
    <t>57</t>
  </si>
  <si>
    <t>INSTITUTO COLOMBIANO AGROPECUARIO – ICA</t>
  </si>
  <si>
    <t>ICA</t>
  </si>
  <si>
    <t>110</t>
  </si>
  <si>
    <t>INSTITUTO COLOMBIANO DE ANTROPOLOGIA E HISTORIA</t>
  </si>
  <si>
    <t>ICANH</t>
  </si>
  <si>
    <t>219</t>
  </si>
  <si>
    <t>INSTITUTO COLOMBIANO DE BIENESTAR FAMILIAR</t>
  </si>
  <si>
    <t>ICBF</t>
  </si>
  <si>
    <t>134</t>
  </si>
  <si>
    <t xml:space="preserve">INSTITUTO COLOMBIANO DE CREDITO Y ESTUDIOS TECNICOS EN EL EXTERIOR - ICETEX </t>
  </si>
  <si>
    <t xml:space="preserve">ICETEX </t>
  </si>
  <si>
    <t>135</t>
  </si>
  <si>
    <t>INSTITUTO COLOMBIANO PARA LA EVALUACIÓN DE LA EDUCACIÓN  – ICFES</t>
  </si>
  <si>
    <t>ICFES</t>
  </si>
  <si>
    <t>123</t>
  </si>
  <si>
    <t>INSTITUTO DE CASAS FISCALES DEL EJÉRCITO</t>
  </si>
  <si>
    <t>CASAS FISCALES</t>
  </si>
  <si>
    <t>143</t>
  </si>
  <si>
    <t>INSTITUTO DE EDUCACION TECNICA PROFESIONAL DE ROLDANILLO VALLE –INTEP-</t>
  </si>
  <si>
    <t>INTEP</t>
  </si>
  <si>
    <t>64</t>
  </si>
  <si>
    <t>INSTITUTO DE HIDROLOGÍA, METEOROLOGÍA Y ESTUDIOS AMBIENTALES (IDEAM)</t>
  </si>
  <si>
    <t>IDEAM</t>
  </si>
  <si>
    <t>491</t>
  </si>
  <si>
    <t>INSTITUTO DE INVESTIGACIONES AMBIENTALES DEL PACIFICO JOHN VON NEWMANN</t>
  </si>
  <si>
    <t>VON NEWMANN</t>
  </si>
  <si>
    <t>72</t>
  </si>
  <si>
    <t>INSTITUTO DE INVESTIGACIONES DE RECURSOS BIOLÓGICOS ALEXANDER VON HUMBOLDT</t>
  </si>
  <si>
    <t>VON HUMBOLDT</t>
  </si>
  <si>
    <t>193</t>
  </si>
  <si>
    <t>INSTITUTO DE PLANIFICACIÓN Y PROMOCIÓN DE SOLUCIONES ENERGÉTICAS PARA LAS ZONAS NO INTERCONECTADAS – IPSE</t>
  </si>
  <si>
    <t>IPSE</t>
  </si>
  <si>
    <t>149</t>
  </si>
  <si>
    <t>INSTITUTO GEOGRÁFICO AGUSTÍN CODAZZI - IGAC</t>
  </si>
  <si>
    <t>IGAC</t>
  </si>
  <si>
    <t>222</t>
  </si>
  <si>
    <t>INSTITUTO NACIONAL DE SALUD</t>
  </si>
  <si>
    <t>INS</t>
  </si>
  <si>
    <t>221</t>
  </si>
  <si>
    <t>INSTITUTO NACIONAL DE CANCEROLOGÍA, EMPRESA SOCIAL DEL ESTADO</t>
  </si>
  <si>
    <t>Cancerologico</t>
  </si>
  <si>
    <t>137</t>
  </si>
  <si>
    <t>INSTITUTO NACIONAL DE FORMACIÓN TÉCNICA PROFESIONAL DE SAN ANDRES Y PROVIDENCIA (INFOTEP)</t>
  </si>
  <si>
    <t>Instituto San Andres</t>
  </si>
  <si>
    <t>141</t>
  </si>
  <si>
    <t>INSTITUTO NACIONAL DE FORMACION TÉCNICA PROFESIONAL DE SAN JUAN DEL CESAR (INFOTEP)</t>
  </si>
  <si>
    <t>INFOTEP</t>
  </si>
  <si>
    <t>233</t>
  </si>
  <si>
    <t>INSTITUTO NACIONAL DE MEDICINA LEGAL Y CIENCIAS FORENSES</t>
  </si>
  <si>
    <t>Medicina Legal</t>
  </si>
  <si>
    <t>246</t>
  </si>
  <si>
    <t>INSTITUTO NACIONAL DE VIAS - INVIAS</t>
  </si>
  <si>
    <t>INVIAS</t>
  </si>
  <si>
    <t>223</t>
  </si>
  <si>
    <t>INSTITUTO NACIONAL DE VIGILANCIA DE MEDICAMENTOS Y ALIMENTOS - INVIMA</t>
  </si>
  <si>
    <t>INVIMA</t>
  </si>
  <si>
    <t>138</t>
  </si>
  <si>
    <t>INSTITUTO NACIONAL PARA CIEGOS – INCI</t>
  </si>
  <si>
    <t>INCI</t>
  </si>
  <si>
    <t>139</t>
  </si>
  <si>
    <t>INSTITUTO NACIONAL PARA SORDOS - INSOR</t>
  </si>
  <si>
    <t>INSOR</t>
  </si>
  <si>
    <t>174</t>
  </si>
  <si>
    <t>INSTITUTO NACIONAL PENITENCIARIO Y CARCELARIO - INPEC</t>
  </si>
  <si>
    <t>INPEC</t>
  </si>
  <si>
    <t>145</t>
  </si>
  <si>
    <t xml:space="preserve">INSTITUTO TÉCNICO CENTRAL </t>
  </si>
  <si>
    <t>ITC</t>
  </si>
  <si>
    <t>142</t>
  </si>
  <si>
    <t>INSTITUTO TECNICO NACIONAL DE COMERCIO SIMON RODRIGUEZ</t>
  </si>
  <si>
    <t>Instituto comercio</t>
  </si>
  <si>
    <t>146</t>
  </si>
  <si>
    <t>INSTITUTO TOLIMENSE DE FORMACIÓN TÉCNICA PROFESIONAL</t>
  </si>
  <si>
    <t>ITFIP</t>
  </si>
  <si>
    <t>557</t>
  </si>
  <si>
    <t>INTERCOLOMBIA S.A. E.S.P.</t>
  </si>
  <si>
    <t>INTERCOLOMBIA</t>
  </si>
  <si>
    <t>194</t>
  </si>
  <si>
    <t>INTERCONEXION ELECTRICA S.A. E.S.P - ISA</t>
  </si>
  <si>
    <t>ISA</t>
  </si>
  <si>
    <t>338</t>
  </si>
  <si>
    <t xml:space="preserve">INTERNEXA S.A </t>
  </si>
  <si>
    <t>INTERNEXA</t>
  </si>
  <si>
    <t>2921</t>
  </si>
  <si>
    <t>JURISDICCION PARA LA PAZ</t>
  </si>
  <si>
    <t>JEP</t>
  </si>
  <si>
    <t>157</t>
  </si>
  <si>
    <t>LA PREVISORA S.A. COMPAÑÍA DE SEGUROS</t>
  </si>
  <si>
    <t>Previsora</t>
  </si>
  <si>
    <t>330</t>
  </si>
  <si>
    <t>LEASING BANCOLDEX S.A.   (Arco Grupo Bancoldex)</t>
  </si>
  <si>
    <t>Leasing</t>
  </si>
  <si>
    <t>440</t>
  </si>
  <si>
    <t>METROTEL S.A. E.S.P. (Metrotel Redes S.A.)</t>
  </si>
  <si>
    <t>METROTEL</t>
  </si>
  <si>
    <t>63</t>
  </si>
  <si>
    <t>MINISTERIO DE AGRICULTURA Y DESARROLLO RURAL</t>
  </si>
  <si>
    <t>MinAgricultura</t>
  </si>
  <si>
    <t>386</t>
  </si>
  <si>
    <t>MINISTERIO DE AMBIENTE Y DESARROLLO SOSTENIBLE y FONAM</t>
  </si>
  <si>
    <t>MinAmbiente-FONAM</t>
  </si>
  <si>
    <t>169</t>
  </si>
  <si>
    <t>MINISTERIO DE COMERCIO INDUSTRIA Y TURISMO</t>
  </si>
  <si>
    <t>MinComercio</t>
  </si>
  <si>
    <t>112</t>
  </si>
  <si>
    <t>MINISTERIO DE CULTURA</t>
  </si>
  <si>
    <t>Mincultura</t>
  </si>
  <si>
    <t>124</t>
  </si>
  <si>
    <t>MINISTERIO DE DEFENSA NACIONAL</t>
  </si>
  <si>
    <t>MinDefensa</t>
  </si>
  <si>
    <t>147</t>
  </si>
  <si>
    <t>MINISTERIO DE EDUCACIÓN NACIONAL</t>
  </si>
  <si>
    <t>MinEducacion</t>
  </si>
  <si>
    <t>348</t>
  </si>
  <si>
    <t>MINISTERIO DE HACIENDA Y CRÉDITO PÚBLICO</t>
  </si>
  <si>
    <t>MinHacienda</t>
  </si>
  <si>
    <t>415</t>
  </si>
  <si>
    <t>MINISTERIO DE JUSTICIA Y EL DERECHO</t>
  </si>
  <si>
    <t>MinJusticia</t>
  </si>
  <si>
    <t>196</t>
  </si>
  <si>
    <t>MINISTERIO DE MINAS Y ENERGÍA</t>
  </si>
  <si>
    <t>MinMinas</t>
  </si>
  <si>
    <t>237</t>
  </si>
  <si>
    <t>MINISTERIO DE RELACIONES EXTERIORES Y FONDO ROTATORIO DEL MINISTERIO DE RELACIONES EXTERIORES</t>
  </si>
  <si>
    <t>Cancilleria-Fondo</t>
  </si>
  <si>
    <t>401</t>
  </si>
  <si>
    <t>MINISTERIO DE SALUD Y PROTECCION SOCIAL</t>
  </si>
  <si>
    <t>MinSalud</t>
  </si>
  <si>
    <t>242</t>
  </si>
  <si>
    <t xml:space="preserve">MINISTERIO DE TECNOLOGIAS DE LA INFORMACION Y LAS COMUNICACIONES Y FONDO DE TECNOLOGIAS DE LA INFORMACION Y LAS COMUNICACIONES </t>
  </si>
  <si>
    <t>MinTic-Fondo</t>
  </si>
  <si>
    <t>403</t>
  </si>
  <si>
    <t>MINISTERIO DE TRABAJO</t>
  </si>
  <si>
    <t>MinTrabajo</t>
  </si>
  <si>
    <t>247</t>
  </si>
  <si>
    <t xml:space="preserve">MINISTERIO DE TRANSPORTE </t>
  </si>
  <si>
    <t>MinTransporte</t>
  </si>
  <si>
    <t>389</t>
  </si>
  <si>
    <t>MINISTERIO DE VIVIENDA CIUDAD Y TERRITORIO</t>
  </si>
  <si>
    <t>MinVivienda</t>
  </si>
  <si>
    <t>407</t>
  </si>
  <si>
    <t xml:space="preserve">MINISTERIO DEL INTERIOR Y FONDO PARA LA PARTICIPACION Y EL FORTALECIMIENTO DE LA DEMOCRACIA </t>
  </si>
  <si>
    <t>MinInterior-Fondo</t>
  </si>
  <si>
    <t>434</t>
  </si>
  <si>
    <t xml:space="preserve">NUEVA EPS.SA. </t>
  </si>
  <si>
    <t>NUEVA EPS</t>
  </si>
  <si>
    <t>525</t>
  </si>
  <si>
    <t>OLEODUCTO BICENTENARIO DE COLOMBIA S.A.S.</t>
  </si>
  <si>
    <t>Ole bicentenario</t>
  </si>
  <si>
    <t>485</t>
  </si>
  <si>
    <t>OLEODUCTO CENTRAL S.A.</t>
  </si>
  <si>
    <t>Ole central</t>
  </si>
  <si>
    <t>486</t>
  </si>
  <si>
    <t>OLEODUCTO DE COLOMBIA S.A.</t>
  </si>
  <si>
    <t>Ole colombia</t>
  </si>
  <si>
    <t>537</t>
  </si>
  <si>
    <t>OPERACIONES TECNOLÓGICAS Y COMERCIALES S.A.S. - OPTECOM S.A.S</t>
  </si>
  <si>
    <t>OPTECOM</t>
  </si>
  <si>
    <t>74</t>
  </si>
  <si>
    <t>PARQUES NACIONALES NATURALES DE COLOMBIA</t>
  </si>
  <si>
    <t>Parques nacionales</t>
  </si>
  <si>
    <t>125</t>
  </si>
  <si>
    <t xml:space="preserve">POLICÍA NACIONAL </t>
  </si>
  <si>
    <t>PONAL</t>
  </si>
  <si>
    <t>1787</t>
  </si>
  <si>
    <t>POLIPROPILENO DEL CARIBE S.A.</t>
  </si>
  <si>
    <t>PROPILCO</t>
  </si>
  <si>
    <t>158</t>
  </si>
  <si>
    <t>POSITIVA COMPAÑÍA DE SEGUROS S.A.</t>
  </si>
  <si>
    <t>POSITIVA</t>
  </si>
  <si>
    <t>202</t>
  </si>
  <si>
    <t>PROCURADURIA GENERAL DE LA NACION</t>
  </si>
  <si>
    <t>Procuraduria</t>
  </si>
  <si>
    <t>244</t>
  </si>
  <si>
    <t>RADIO TELEVISION NACIONAL DE COLOMBIA - RTVC</t>
  </si>
  <si>
    <t>RTVC</t>
  </si>
  <si>
    <t>487</t>
  </si>
  <si>
    <t>REFINERIA DE CARTAGENA S.A.</t>
  </si>
  <si>
    <t>Refineria</t>
  </si>
  <si>
    <t>203</t>
  </si>
  <si>
    <t>REGISTRADURIA NACIONAL DEL ESTADO CIVIL Y FONDO ROTATORIO DE LA REGISTRADURIA NACIONAL DEL ESTADO CIVIL</t>
  </si>
  <si>
    <t>Registraduria-Fondo</t>
  </si>
  <si>
    <t>225</t>
  </si>
  <si>
    <t>SANATORIO DE AGUA DE DIOS E.S.E.</t>
  </si>
  <si>
    <t>Agua de Dios</t>
  </si>
  <si>
    <t>226</t>
  </si>
  <si>
    <t>SANATORIO DE CONTRATACIÓN E.S.E.</t>
  </si>
  <si>
    <t>Sanatorio</t>
  </si>
  <si>
    <t>234</t>
  </si>
  <si>
    <t>SENADO DE LA REPUBLICA</t>
  </si>
  <si>
    <t>Senado</t>
  </si>
  <si>
    <t>126</t>
  </si>
  <si>
    <t>SERVICIO AEREO A TERRITORIOS NACIONALES - SATENA</t>
  </si>
  <si>
    <t>SATENA</t>
  </si>
  <si>
    <t>192</t>
  </si>
  <si>
    <t>SERVICIO GEOLÓGICO COLOMBIANO</t>
  </si>
  <si>
    <t>SGC</t>
  </si>
  <si>
    <t>227</t>
  </si>
  <si>
    <t>SERVICIO NACIONAL DE APRENDIZAJE -SENA</t>
  </si>
  <si>
    <t>SENA</t>
  </si>
  <si>
    <t>243</t>
  </si>
  <si>
    <t>SERVICIOS POSTALES NACIONALES S.A. 4-72</t>
  </si>
  <si>
    <t>SPN 4-72</t>
  </si>
  <si>
    <t>458</t>
  </si>
  <si>
    <t>SISTEMAS INTELIGENTES EN RED S.A.S.</t>
  </si>
  <si>
    <t>SIR</t>
  </si>
  <si>
    <t>442</t>
  </si>
  <si>
    <t>SOCIEDAD DE ACTIVOS ESPECIALES S.A.S</t>
  </si>
  <si>
    <t>Activos especiales</t>
  </si>
  <si>
    <t>441</t>
  </si>
  <si>
    <t>SOCIEDAD DE TELEVISION DE CALDAS, RISARALDA Y QUINDIO LTDA - TELECAFE LTDA</t>
  </si>
  <si>
    <t>TELECAFE</t>
  </si>
  <si>
    <t>127</t>
  </si>
  <si>
    <t>SOCIEDAD HOTELERA TEQUENDAMA - SHT</t>
  </si>
  <si>
    <t>SHT</t>
  </si>
  <si>
    <t>170</t>
  </si>
  <si>
    <t>SUPERINTENDENCIA DE INDUSTRIA Y COMERCIO</t>
  </si>
  <si>
    <t>Superindustria</t>
  </si>
  <si>
    <t>130</t>
  </si>
  <si>
    <t>SUPERINTENDENCIA DE LA ECONOMÍA SOLIDARIA</t>
  </si>
  <si>
    <t>Supersolidaria</t>
  </si>
  <si>
    <t>175</t>
  </si>
  <si>
    <t>SUPERINTENDENCIA DE NOTARIADO Y REGISTRO</t>
  </si>
  <si>
    <t>Supernotariado</t>
  </si>
  <si>
    <t>248</t>
  </si>
  <si>
    <t>SUPERINTENDENCIA DE PUERTOS Y TRANSPORTE</t>
  </si>
  <si>
    <t>Supertransporte</t>
  </si>
  <si>
    <t>209</t>
  </si>
  <si>
    <t>SUPERINTENDENCIA DE SERVICIOS PÚBLICOS DOMICILIARIOS</t>
  </si>
  <si>
    <t>171</t>
  </si>
  <si>
    <t>SUPERINTENDENCIA DE SOCIEDADES</t>
  </si>
  <si>
    <t>Supersociedades</t>
  </si>
  <si>
    <t>128</t>
  </si>
  <si>
    <t>SUPERINTENDENCIA DE VIGILANCIA Y SEGURIDAD PRIVADA</t>
  </si>
  <si>
    <t>Supervigilancia</t>
  </si>
  <si>
    <t>228</t>
  </si>
  <si>
    <t>SUPERINTENDENCIA DEL SUBSIDIO FAMILIAR</t>
  </si>
  <si>
    <t>Supersubsidio</t>
  </si>
  <si>
    <t>159</t>
  </si>
  <si>
    <t>SUPERINTENDENCIA FINANCIERA DE COLOMBIA</t>
  </si>
  <si>
    <t>Superfinanciera</t>
  </si>
  <si>
    <t>229</t>
  </si>
  <si>
    <t>SUPERINTENDENCIA NACIONAL DE SALUD</t>
  </si>
  <si>
    <t>Supersalud</t>
  </si>
  <si>
    <t>475</t>
  </si>
  <si>
    <t>TRANSELCA S.A. E.S.P.</t>
  </si>
  <si>
    <t>TRANSELCA</t>
  </si>
  <si>
    <t>467</t>
  </si>
  <si>
    <t>U.A.E DE GESTION DE RESTITUCION DE TIERRAS DESPOJADAS</t>
  </si>
  <si>
    <t>Restitucion</t>
  </si>
  <si>
    <t>390</t>
  </si>
  <si>
    <t>U.A.E. AGENCIA NACIONAL DEL ESPECTRO - ANE</t>
  </si>
  <si>
    <t>ANE</t>
  </si>
  <si>
    <t>249</t>
  </si>
  <si>
    <t>U.A.E. DE LA AERONAUTICA CIVIL</t>
  </si>
  <si>
    <t>Aeronautica</t>
  </si>
  <si>
    <t>423</t>
  </si>
  <si>
    <t>U.A.E. INSTITUTO NACIONAL DE METROLOGIA</t>
  </si>
  <si>
    <t>METROLOGIA</t>
  </si>
  <si>
    <t>445</t>
  </si>
  <si>
    <t>U.A.E. JUNTA  CENTRAL DE CONTADORES</t>
  </si>
  <si>
    <t>Contadores</t>
  </si>
  <si>
    <t>534</t>
  </si>
  <si>
    <t>UNIDAD ADMINISTRATIVA ESPECIAL AGENCIA DEL INSPECTOR GENERAL DE TRIBUTOS, RENTAS Y CONTRIBUCIONES PARAFISCALES</t>
  </si>
  <si>
    <t>ITRC</t>
  </si>
  <si>
    <t>323</t>
  </si>
  <si>
    <t xml:space="preserve">UNIDAD ADMINISTRATIVA ESPECIAL CONTADURIA GENERAL DE LA NACION </t>
  </si>
  <si>
    <t>Contaduria</t>
  </si>
  <si>
    <t>433</t>
  </si>
  <si>
    <t>UNIDAD ADMINISTRATIVA ESPECIAL DE GESTION PENSIONAL Y CONTRIBUCIONES PARAFISCALES DE LA PROTECCIÓN SOCIAL - UGPP</t>
  </si>
  <si>
    <t>UGPP</t>
  </si>
  <si>
    <t>161</t>
  </si>
  <si>
    <t>UNIDAD ADMINISTRATIVA ESPECIAL DE INFORMACIÓN Y ANÁLISIS FINANCIERO -UIAF</t>
  </si>
  <si>
    <t>UIAF</t>
  </si>
  <si>
    <t>404</t>
  </si>
  <si>
    <t>UNIDAD ADMINISTRATIVA ESPECIAL DE ORGANIZACIONES SOLIDARIAS</t>
  </si>
  <si>
    <t>Solidarias</t>
  </si>
  <si>
    <t>1676</t>
  </si>
  <si>
    <t xml:space="preserve">UNIDAD ADMINISTRATIVA ESPECIAL DEL SERVICIO PUBLICO DE EMPLEO </t>
  </si>
  <si>
    <t>Empleo</t>
  </si>
  <si>
    <t>309</t>
  </si>
  <si>
    <t>UNIDAD ADMINISTRATIVA ESPECIAL DIRECCION DE IMPUESTOS Y ADUANAS NACIONALES - DIAN</t>
  </si>
  <si>
    <t>409</t>
  </si>
  <si>
    <t>UNIDAD ADMINISTRATIVA ESPECIAL MIGRACION COLOMBIA</t>
  </si>
  <si>
    <t>Migracion</t>
  </si>
  <si>
    <t>398</t>
  </si>
  <si>
    <t>UNIDAD ADMINISTRATIVA ESPECIAL PARA LA CONSOLIDACION TERRITORIAL</t>
  </si>
  <si>
    <t>Consolidacion</t>
  </si>
  <si>
    <t>395</t>
  </si>
  <si>
    <t>UNIDAD DE ATENCION Y REPARACION INTEGRAL A LAS VICTIMAS</t>
  </si>
  <si>
    <t>Victimas</t>
  </si>
  <si>
    <t>195</t>
  </si>
  <si>
    <t>UNIDAD DE PLANEACION MINERO ENERGETICA</t>
  </si>
  <si>
    <t>UPME</t>
  </si>
  <si>
    <t>383</t>
  </si>
  <si>
    <t>UNIDAD DE PLANIFICACION DE TIERRAS RURALES, ADECUACION DE TIERRAS Y USOS AGROPECUARIOS-UPRA</t>
  </si>
  <si>
    <t>Planificacion rural</t>
  </si>
  <si>
    <t>417</t>
  </si>
  <si>
    <t>UNIDAD DE SERVICIOS PENITENCIARIOS Y CARCELARIOS-SPC</t>
  </si>
  <si>
    <t>USPEC</t>
  </si>
  <si>
    <t>408</t>
  </si>
  <si>
    <t>UNIDAD NACIONAL DE PROTECCION</t>
  </si>
  <si>
    <t>UNP</t>
  </si>
  <si>
    <t>419</t>
  </si>
  <si>
    <t>UNIDAD NACIONAL PARA LA GESTION DEL RIESGO DE DESASTRES-UNGRD</t>
  </si>
  <si>
    <t>UNGRD</t>
  </si>
  <si>
    <t>250</t>
  </si>
  <si>
    <t>UNIVERSIDAD COLEGIO MAYOR DE CUNDINAMARCA</t>
  </si>
  <si>
    <t>Unicundinamarca</t>
  </si>
  <si>
    <t>251</t>
  </si>
  <si>
    <t>UNIVERSIDAD DE CALDAS</t>
  </si>
  <si>
    <t>Unicaldas</t>
  </si>
  <si>
    <t>252</t>
  </si>
  <si>
    <t>UNIVERSIDAD DE LA AMAZONIA</t>
  </si>
  <si>
    <t>Uniamazonia</t>
  </si>
  <si>
    <t>253</t>
  </si>
  <si>
    <t>UNIVERSIDAD DE LOS LLANOS</t>
  </si>
  <si>
    <t>Unillanos</t>
  </si>
  <si>
    <t>254</t>
  </si>
  <si>
    <t>UNIVERSIDAD DEL CAUCA</t>
  </si>
  <si>
    <t>Unicauca</t>
  </si>
  <si>
    <t>255</t>
  </si>
  <si>
    <t>UNIVERSIDAD DEL PACIFICO</t>
  </si>
  <si>
    <t>Unipacifico</t>
  </si>
  <si>
    <t>427</t>
  </si>
  <si>
    <t>UNIVERSIDAD DEL VALLE DEL CAUCA</t>
  </si>
  <si>
    <t>Univalle</t>
  </si>
  <si>
    <t>256</t>
  </si>
  <si>
    <t>UNIVERSIDAD MILITAR NUEVA GRANADA</t>
  </si>
  <si>
    <t>Unimilitar</t>
  </si>
  <si>
    <t>258</t>
  </si>
  <si>
    <t>UNIVERSIDAD NACIONAL ABIERTA Y A DISTANCIA - UNAD</t>
  </si>
  <si>
    <t>UNAD</t>
  </si>
  <si>
    <t>278</t>
  </si>
  <si>
    <t>UNIVERSIDAD NACIONAL DE COLOMBIA</t>
  </si>
  <si>
    <t>UNAL</t>
  </si>
  <si>
    <t>468</t>
  </si>
  <si>
    <t>UNIVERSIDAD DE CORDOBA</t>
  </si>
  <si>
    <t>Unicordoba</t>
  </si>
  <si>
    <t>262</t>
  </si>
  <si>
    <t>UNIVERSIDAD PEDAGOGICA NACIONAL</t>
  </si>
  <si>
    <t>Pedagogica</t>
  </si>
  <si>
    <t>260</t>
  </si>
  <si>
    <t>UNIVERSIDAD PEDAGOGICA Y TECNOLOGICA DE COLOMBIA</t>
  </si>
  <si>
    <t>UPTC</t>
  </si>
  <si>
    <t>264</t>
  </si>
  <si>
    <t>UNIVERSIDAD POPULAR DEL CESAR</t>
  </si>
  <si>
    <t>Unicesar</t>
  </si>
  <si>
    <t>261</t>
  </si>
  <si>
    <t>UNIVERSIDAD SURCOLOMBIANA</t>
  </si>
  <si>
    <t>Unisur</t>
  </si>
  <si>
    <t>263</t>
  </si>
  <si>
    <t>UNIVERSIDAD TECNOLÓGICA DE CHOCÓ “DIEGO LUIS CÓRDOBA”</t>
  </si>
  <si>
    <t>Unichoco</t>
  </si>
  <si>
    <t>259</t>
  </si>
  <si>
    <t>UNIVERSIDAD TECNOLOGICA DE PEREIRA</t>
  </si>
  <si>
    <t>Unipereira</t>
  </si>
  <si>
    <t>2989</t>
  </si>
  <si>
    <t>COMPOUNDING AND MASTERBATCHING INDUSTRY LTDA</t>
  </si>
  <si>
    <t>COMAI</t>
  </si>
  <si>
    <t>1783</t>
  </si>
  <si>
    <t>ADMINISTRADORA DE LOS RECURSOS DEL SISTEMA GENERAL DE SEGURIDAD SOCIAL EN SALUD</t>
  </si>
  <si>
    <t>ADRES</t>
  </si>
  <si>
    <t>1770</t>
  </si>
  <si>
    <t>AGENCIA NACIONAL DE SEGURIDAD VIAL</t>
  </si>
  <si>
    <t>ANSV</t>
  </si>
  <si>
    <t>FONRELEXT</t>
  </si>
  <si>
    <t>DIRECCION GENERAL MARITIMA</t>
  </si>
  <si>
    <t>DIMAR</t>
  </si>
  <si>
    <t>ID ENTIDAD</t>
  </si>
  <si>
    <t>ENTIDAD</t>
  </si>
  <si>
    <t>NOM CORTO</t>
  </si>
  <si>
    <t>1521</t>
  </si>
  <si>
    <t>1522</t>
  </si>
  <si>
    <t>1523</t>
  </si>
  <si>
    <t>1524</t>
  </si>
  <si>
    <t>9000</t>
  </si>
  <si>
    <t>Hay 2 tipos de aprobación requeridos.</t>
  </si>
  <si>
    <t>Hay 2 opciones de procedimiento para obtenerlas.</t>
  </si>
  <si>
    <t>APROBACIÓN DE LA PPDA</t>
  </si>
  <si>
    <t>FONDO ROTATORIO DEL MINISTERIO DE RELACIONES EXTERIORES</t>
  </si>
  <si>
    <t>PERÍODO</t>
  </si>
  <si>
    <t xml:space="preserve">CICLO DE LA PREVENCIÓN DEL DAÑO ANTIJURÍDICO - PDA </t>
  </si>
  <si>
    <t>Otra (escríbala en la siguiente columna)</t>
  </si>
  <si>
    <t>Otro (escríbala en la siguiente columna)</t>
  </si>
  <si>
    <t>Para la formulación de su PPDA, las entidades pueden tomar en consideración cualquiera de las situaciones que se listan a continuación:</t>
  </si>
  <si>
    <t>a) La litigiosidad con base en el reporte eKOGUI para el respectivo período.</t>
  </si>
  <si>
    <t>b) Las sentencias o laudos condenatorios.</t>
  </si>
  <si>
    <t>c) Las solicitudes de conciliación extrajudicial.</t>
  </si>
  <si>
    <t>d) Las reclamaciones administrativas.</t>
  </si>
  <si>
    <t>e) Los derechos de petición que puedan anticipar situaciones litigiosas futuras.</t>
  </si>
  <si>
    <t>f) El mapa de riesgos de la entidad u otros riesgos identificados.</t>
  </si>
  <si>
    <t>g) Otros factores que la entidad considere relevantes</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</si>
  <si>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</si>
  <si>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Work Sans"/>
        <family val="3"/>
      </rPr>
      <t>En esos casos, la medida que se repita deberá tener la misma numeración.</t>
    </r>
  </si>
  <si>
    <t xml:space="preserve">Defina el tiempo durante el que se ejecutará la medida estableciendo las fechas de inicio y de terminación.  Aunque la PPDA se formule para períodos de dos (2) años, se recomienda implementar las medidas en períodos anuales. 
</t>
  </si>
  <si>
    <t xml:space="preserve">
El mecanismo es la forma de ejecutar la medida.  
Responde a la pregunta, ¿cómo se debe ejecutar esa medida? 
Encontrará algunas opciones preestablecidas. En caso de que su mecanismo no se encuentre en las opciones, por favor seleccione "Otro". 
</t>
  </si>
  <si>
    <t>EJECUCIÓN DEL MECANISMO</t>
  </si>
  <si>
    <r>
      <t xml:space="preserve">Para medir la implementación de la PPDA deben definirse indicadores. 
El indicador de impacto permite medir el </t>
    </r>
    <r>
      <rPr>
        <u/>
        <sz val="11"/>
        <color theme="1"/>
        <rFont val="Work Sans"/>
        <family val="3"/>
      </rPr>
      <t>cambio en la litigiosidad</t>
    </r>
    <r>
      <rPr>
        <sz val="11"/>
        <color theme="1"/>
        <rFont val="Work Sans"/>
        <family val="3"/>
      </rPr>
      <t>, medido como el aumento o disminución porcentual de demandas entre dos años, para una causa atacada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t>
    </r>
  </si>
  <si>
    <t>PERíODO DE IMPLEMENTACIÓN</t>
  </si>
  <si>
    <t>INDICADORES</t>
  </si>
  <si>
    <t>PLAN DE ACCIÓN</t>
  </si>
  <si>
    <t>INDICADORES DE GESTIÓN</t>
  </si>
  <si>
    <t>N° Del Mecanismo</t>
  </si>
  <si>
    <t>FORMULACIÓN DEL INDICADOR</t>
  </si>
  <si>
    <t>IMPLEMENTACIÓN DEL PLAN DE ACCIÓN</t>
  </si>
  <si>
    <t>INFORME ANUAL DE IMPLEMENTACIÓN AÑO 1</t>
  </si>
  <si>
    <t>INFORME ANUAL DE IMPLEMENTACIÓN AÑO 2</t>
  </si>
  <si>
    <t>Resultado TOTAL</t>
  </si>
  <si>
    <t>INDICADORES DE RESULTADO</t>
  </si>
  <si>
    <t>N° Medida</t>
  </si>
  <si>
    <t>Descripción del numerador</t>
  </si>
  <si>
    <t>Descripción del denominador</t>
  </si>
  <si>
    <t>01 de enero de 2018 a 30 de septiembre de 2019</t>
  </si>
  <si>
    <t>[(#ddas año X - #ddas año Y) / #ddas año Y]*100</t>
  </si>
  <si>
    <t># ddas año de formulación</t>
  </si>
  <si>
    <t># ddas año de implementación 1</t>
  </si>
  <si>
    <t># ddas año de implementación 2</t>
  </si>
  <si>
    <t>Tasa de crecimiento prom. anual</t>
  </si>
  <si>
    <t xml:space="preserve">Para medir la implementación de la PPDA deben definirse indicadores. </t>
  </si>
  <si>
    <t>Un indicador es un dato que permite valorar o medir uno o varios hechos en un período de tiempo determinado.</t>
  </si>
  <si>
    <t>INDICADORES DE IMPACTO</t>
  </si>
  <si>
    <t>IMPLEMENTACIÓN</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</si>
  <si>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</si>
  <si>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</si>
  <si>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INFORME RESUMIDO</t>
  </si>
  <si>
    <t>GESTIÓN PROMEDIO</t>
  </si>
  <si>
    <t>RESULTADOS PROMEDIO</t>
  </si>
  <si>
    <t>IMPACTO PROMEDIO</t>
  </si>
  <si>
    <t>AÑO DE IMPLEMENTACIÓN 1</t>
  </si>
  <si>
    <t>AÑO DE IMPLEMENTACIÓN 2</t>
  </si>
  <si>
    <t>TOTAL</t>
  </si>
  <si>
    <t>POCA</t>
  </si>
  <si>
    <t>MUY POCA</t>
  </si>
  <si>
    <t>ACEPTABLE</t>
  </si>
  <si>
    <t>PROMEDIO</t>
  </si>
  <si>
    <t>BASTANTE</t>
  </si>
  <si>
    <t>TODA</t>
  </si>
  <si>
    <t>VALOR</t>
  </si>
  <si>
    <t>ANTES</t>
  </si>
  <si>
    <t>PUNTERO</t>
  </si>
  <si>
    <t>DESPUÉS</t>
  </si>
  <si>
    <t>VARIACIÓN PROMEDIO DE LA LITIGIOSIDAD</t>
  </si>
  <si>
    <r>
      <t xml:space="preserve">Para medir la implementación de la PPDA deben definirse indicadores. 
El indicador de gestión permite medir la ejecución o implementación </t>
    </r>
    <r>
      <rPr>
        <u/>
        <sz val="11"/>
        <color theme="1"/>
        <rFont val="Work Sans"/>
        <family val="3"/>
      </rPr>
      <t>de los mecanismos</t>
    </r>
    <r>
      <rPr>
        <sz val="11"/>
        <color theme="1"/>
        <rFont val="Work Sans"/>
        <family val="3"/>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t>
    </r>
  </si>
  <si>
    <t>LINEAMIENTOS</t>
  </si>
  <si>
    <t>Es la causa del litigio, conforme al listado que tiene definido el eKOGUI.</t>
  </si>
  <si>
    <t>¿Y si la entidad no encuentra la causa en el listado de eKOGUI?</t>
  </si>
  <si>
    <t>LINEAMIENTOS PARA LA FORMULACIÓN, IMPLEMENTACIÓN Y SEGUIMIENTO DE LAS POLÍTICAS DE PREVENCIÓN DEL DAÑO ANTIJURÍDICO</t>
  </si>
  <si>
    <t xml:space="preserve"> FORMULACIÓN</t>
  </si>
  <si>
    <t>Se recomienda que a medida que se implementa el plan de acción a lo largo de cada año, se diligencien los indicadores de gestión y resultado con la información respectiva.
Esto permite llevar un control del avance a medida que se implementa.</t>
  </si>
  <si>
    <r>
      <t xml:space="preserve">En esta columna se justifica, brevemente, por qué se seleccionaron esos  insumos y esas causas eKOGUI. 
Se sugiere tomar en consideración factores como </t>
    </r>
    <r>
      <rPr>
        <u/>
        <sz val="11"/>
        <color theme="1"/>
        <rFont val="Work Sans"/>
        <family val="3"/>
      </rPr>
      <t>frecuencia</t>
    </r>
    <r>
      <rPr>
        <sz val="11"/>
        <color theme="1"/>
        <rFont val="Work Sans"/>
        <family val="3"/>
      </rPr>
      <t xml:space="preserve"> y </t>
    </r>
    <r>
      <rPr>
        <u/>
        <sz val="11"/>
        <color theme="1"/>
        <rFont val="Work Sans"/>
        <family val="3"/>
      </rPr>
      <t>valor</t>
    </r>
    <r>
      <rPr>
        <sz val="11"/>
        <color theme="1"/>
        <rFont val="Work Sans"/>
        <family val="3"/>
      </rPr>
      <t xml:space="preserve"> de las causas a seleccionar.</t>
    </r>
  </si>
  <si>
    <t>Causa eKogui</t>
  </si>
  <si>
    <t>Medida
¿qué?</t>
  </si>
  <si>
    <t>Otra Medida</t>
  </si>
  <si>
    <t>Período de implementación de la medida</t>
  </si>
  <si>
    <t>N° Mecanismo</t>
  </si>
  <si>
    <t>Mecanismo
¿cómo?</t>
  </si>
  <si>
    <t>Otro Mecanismo</t>
  </si>
  <si>
    <t>Ejecución del mecanismo</t>
  </si>
  <si>
    <t>Área responsable
¿quién?</t>
  </si>
  <si>
    <t>En caso de que alguna de sus medidas no esté parametrizada y haya seleccionado la opción "Otra", descríbala. 
Redáctela con verbos que denoten acción.</t>
  </si>
  <si>
    <t>En caso de que alguno de sus mecanismos no esté en las opciones prestablecidas, descríbalo brevemente.</t>
  </si>
  <si>
    <t>REPORTE DE LITIGIOSIDAD</t>
  </si>
  <si>
    <t>El siguiente, es el ejemplo puntual para una PPDA a formular en el 2019 e implementar en 2020 y 2021</t>
  </si>
  <si>
    <t>Seleccione el nombre de su entidad del listado desplegable, ubicando el cursor encima del campo gris y haciendo clic en la flecha del lado derecho.</t>
  </si>
  <si>
    <t>Ubique el cursor encima del nombre de cada columna, para ver unas breves instrucciones</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</si>
  <si>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</si>
  <si>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Work Sans"/>
        <family val="3"/>
      </rPr>
      <t>asumir una sola</t>
    </r>
    <r>
      <rPr>
        <sz val="11"/>
        <color theme="1"/>
        <rFont val="Work Sans"/>
        <family val="3"/>
      </rPr>
      <t>.
No se deben incluir como responsables cargos o nombres propios de las personas.</t>
    </r>
  </si>
  <si>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</si>
  <si>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r>
      <t xml:space="preserve">Para una correcta prevención del daño antijurídico, haga </t>
    </r>
    <r>
      <rPr>
        <b/>
        <sz val="14"/>
        <color theme="1"/>
        <rFont val="Work Sans"/>
        <family val="3"/>
      </rPr>
      <t>clic</t>
    </r>
    <r>
      <rPr>
        <sz val="14"/>
        <color theme="1"/>
        <rFont val="Work Sans"/>
        <family val="3"/>
      </rPr>
      <t xml:space="preserve"> en cada uno de los pasos del ciclo.</t>
    </r>
  </si>
  <si>
    <r>
      <t xml:space="preserve">La PPDA deberá ser formulada </t>
    </r>
    <r>
      <rPr>
        <b/>
        <u/>
        <sz val="11"/>
        <color theme="1"/>
        <rFont val="Work Sans"/>
        <family val="3"/>
      </rPr>
      <t>EN ESTE ARCHIVO DE EXCEL,</t>
    </r>
    <r>
      <rPr>
        <sz val="11"/>
        <color theme="1"/>
        <rFont val="Work Sans"/>
        <family val="3"/>
      </rPr>
      <t xml:space="preserve"> siguiendo las instrucciones.
Debe ser formulada cada dos (2) años para ser implementada por un término de dos (2) años calendario. 
La información objeto de análisis deberá ser de los ventiún (21) meses anteriores a la formuación, con corte a septiembre 30.
El siguiente flujograma, describe el procedimiento de formulación, implementación y seguimiento:</t>
    </r>
  </si>
  <si>
    <t>Justificación</t>
  </si>
  <si>
    <t>JUSTIFICACIÓN</t>
  </si>
  <si>
    <r>
      <t xml:space="preserve">Para medir la implementación de la PPDA deben definirse indicadores. 
El indicador de resultado permite medir la ejecución o implementación </t>
    </r>
    <r>
      <rPr>
        <u/>
        <sz val="11"/>
        <color theme="1"/>
        <rFont val="Work Sans"/>
        <family val="3"/>
      </rPr>
      <t>de las medidas</t>
    </r>
    <r>
      <rPr>
        <sz val="11"/>
        <color theme="1"/>
        <rFont val="Work Sans"/>
        <family val="3"/>
      </rPr>
      <t>. 
Para definir el indicador, sirve preguntarse ¿qué quiero lograr?  Igualmente sirve plantear el hecho generador en forma positiva.
Debe diligenciar la información correspondiente, indicando qué constituye el numerador y qué constituye el denominador.  
Durante la implementación del plan de acción, deberá diligenciar los valores correspondientes a los numeradores y denominadores definidos en la fase de formulación de la PPD.</t>
    </r>
  </si>
  <si>
    <t>Explicación del resultado</t>
  </si>
  <si>
    <t>Explicación del resultado total</t>
  </si>
  <si>
    <t xml:space="preserve">
Debe explicarse cómo se cumplirá el mecanismo. Puede resultar útil preguntarse a quién va dirigido, qué periodicidad tiene, si es grupal o individual etc.</t>
  </si>
  <si>
    <t>h) Posibilidad de aplicación de la figura de extensión de jurisprudencia en sede administrativa.</t>
  </si>
  <si>
    <r>
      <t xml:space="preserve">Debe seleccionar del listado predeterminado, el </t>
    </r>
    <r>
      <rPr>
        <u/>
        <sz val="11"/>
        <color theme="1"/>
        <rFont val="Work Sans"/>
        <family val="3"/>
      </rPr>
      <t>principal</t>
    </r>
    <r>
      <rPr>
        <sz val="11"/>
        <color theme="1"/>
        <rFont val="Work Sans"/>
        <family val="3"/>
      </rPr>
      <t xml:space="preserve"> canal o medio a través del cual comunicará al interior de la entidad la política de prevención del daño antijurídico. Esto no implica que no pueda utilizar varios canales pero deberá señalar el más importante. </t>
    </r>
  </si>
  <si>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</si>
  <si>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</si>
  <si>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</si>
  <si>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</si>
  <si>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</si>
  <si>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</si>
  <si>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</si>
  <si>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</si>
  <si>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</si>
  <si>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</si>
  <si>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</si>
  <si>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</si>
  <si>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</si>
  <si>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</si>
  <si>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</si>
  <si>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</si>
  <si>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</si>
  <si>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</si>
  <si>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</si>
  <si>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</si>
  <si>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</si>
  <si>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</si>
  <si>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</si>
  <si>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</si>
  <si>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</si>
  <si>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</si>
  <si>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</si>
  <si>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</si>
  <si>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DIRECCION CUSTODIA Y VIGILANCIA</t>
  </si>
  <si>
    <t xml:space="preserve">DIRECCION CUSTODIA Y VIGILANCIA
</t>
  </si>
  <si>
    <t xml:space="preserve">Ejecución de la medida </t>
  </si>
  <si>
    <t xml:space="preserve">Incumplimiento al manual de servicios e inobservancia a  la Resolución No. 6349 de 2016 -Reglamento Interno General </t>
  </si>
  <si>
    <t xml:space="preserve">Incumplimiento de los funcionarios de cuerpo de custodia y vigilancia  a las directrices del la Resolución No. 6349 de 2016- Régimen interno General  dentro  de los Establecimientos de Reclusión del Orden Nacional.
</t>
  </si>
  <si>
    <t>1 anual
Dirección de Custodia y Vigilancia
Dirigida a la USPEC</t>
  </si>
  <si>
    <t>1 cada año
Oficina de Control Internos Disciplinario
Servidores Penitenciarios</t>
  </si>
  <si>
    <t xml:space="preserve">DIRECTORES DE ESTABLECIMIENTOS DE RECLSUIÓN
</t>
  </si>
  <si>
    <t xml:space="preserve">1 anual
Dirección de Establecimientos de Reclusión a Dirección de Custodia y Vigilancia
</t>
  </si>
  <si>
    <t xml:space="preserve">Ineficacia en las sanciones disciplinarias a los servidores penitenciarios.
</t>
  </si>
  <si>
    <t>Informe de Novedades
presentadas en los Establecimientos de Reclusión</t>
  </si>
  <si>
    <t xml:space="preserve">1 cada año
Director de Custodia y Vigilancia
</t>
  </si>
  <si>
    <t xml:space="preserve">1 semestral
Director de Custodia y Vigilancia
Servidores Penitenciarios.
</t>
  </si>
  <si>
    <t>DIRECTOR CUSTODIA Y VIGILANCIA</t>
  </si>
  <si>
    <t>1 anual
Dirección de Custodia y Vigilancia
Dirigida a Directores Regionales.</t>
  </si>
  <si>
    <t xml:space="preserve">Capacitaciones 1 anual  a los Directores y Comandantes de Vigilancia y personal de Custodia y Vigilancia de los Establecimientos de Reclusión, encaminada a recordar el cumplimiento estricto de la resolución 6349 para prevención del daño </t>
  </si>
  <si>
    <r>
      <t xml:space="preserve">
</t>
    </r>
    <r>
      <rPr>
        <sz val="9"/>
        <color theme="1"/>
        <rFont val="Work Sans"/>
      </rPr>
      <t>OFICINA DE CONTROL INTERNO DISCIPLINARIO.</t>
    </r>
  </si>
  <si>
    <r>
      <rPr>
        <sz val="9"/>
        <color theme="1"/>
        <rFont val="Work Sans"/>
      </rPr>
      <t xml:space="preserve">1 capacitación anual
Oficina de Control Interno Disciplinario, como medida preventiva y correctiva para dar a conocer casos en los cuales se ha proferido sanción por incumplimientos de procedimientos </t>
    </r>
    <r>
      <rPr>
        <sz val="9"/>
        <color rgb="FFFF0000"/>
        <rFont val="Work Sans"/>
      </rPr>
      <t>y prevenir la violación de los derechos humanos.</t>
    </r>
    <r>
      <rPr>
        <sz val="10"/>
        <color theme="1"/>
        <rFont val="Work Sans"/>
      </rPr>
      <t xml:space="preserve">
Servidores Penitenciarios.</t>
    </r>
  </si>
  <si>
    <t>Falta  de efectividad en la realización de Operativos  en los Establecimientos de Reclusión del Orden Nacional.</t>
  </si>
  <si>
    <t>GRUPO DE DERECHOS HUMANOS DE LA DIRECCIÓN GENERAL DEL INPEC.</t>
  </si>
  <si>
    <t>DIRECCIÓN DE CUSTODIA Y VIGILANCIA</t>
  </si>
  <si>
    <r>
      <t xml:space="preserve">
Escasez de  elementos y equipos que permitan apoyar a los pabelloneros y realizar intervención a tiempo para controlar la agresión y riñas entre los privados de la libertad (</t>
    </r>
    <r>
      <rPr>
        <sz val="11"/>
        <color rgb="FFFF0000"/>
        <rFont val="Work Sans"/>
      </rPr>
      <t>Operativos el comité de conciliaciones lo ordeno)</t>
    </r>
  </si>
  <si>
    <r>
      <t xml:space="preserve">Abuso de autoridad por parte de algunos servidores del Cuerpo de Custodia y Vigilancia </t>
    </r>
    <r>
      <rPr>
        <sz val="11"/>
        <color rgb="FFFF0000"/>
        <rFont val="Work Sans"/>
      </rPr>
      <t>(derechos humanos el comité de conciliaciones lo ordeno)</t>
    </r>
  </si>
  <si>
    <t>2 anual
Dirección de Custodia y Vigilancia
Dirigida a servidores del Cuerpo de Custodia y Vigilancia.</t>
  </si>
  <si>
    <t>1 cada año
Grupo de Derechos Humanos de la Dirección Genera 
Servidores del Cuerpo de Custodia y Vigilancia.</t>
  </si>
  <si>
    <t>1 anual
Dirección de Establecimientos de Reclusión Dirigido a la Dirección de Custodia y Vigilancia, para conocerlas novedades que afectan los servicios en los Establecimientos de Reclusión consolidar datos y determinar estrategia de mejora y prevención.</t>
  </si>
  <si>
    <t xml:space="preserve">Durante el periodo objeto del análisis se presentaron 672 demandas por esta causa   cuyo valor total indexado de las pretensiones materiales asciende a  $473.747 Millones </t>
  </si>
  <si>
    <t>2 anuales para potenciar y optimizar los operativos en los  Establecimientos de Reclusión
Subdirección de Custodia y Vigilancia, comisar  elementos prohibidos como armas de fabricación carcelaria y otras  y prevenir o mitigar posible alteración del orden en los Establecimientos de Reclusión por la tenencia de armas o elementos prohibidos por parte de los Privados de la Libertad.</t>
  </si>
  <si>
    <t>Durante el periodo objeto del análisis se presentaron 99  demandas por esta causa   cuyo valor total indexado de las pretensiones materiales asciende a  $143.179 Millones</t>
  </si>
  <si>
    <t>1 capacitación anual, Grupo de Derechos Humanos de la Dirección General a los servidores de Custodia y Vigilancia, para prevenir posibles abusos por parte de servidores de Custodia y Vigilancia por el uso de la fuerza al interior de los Establecimientos de Reclusión.</t>
  </si>
  <si>
    <t>Durante el periodo objeto del análisis se presentaron 191 demandas por esta causa   cuyo valor total indexado de las pretensiones materiales asciende a  $235.871  Millones</t>
  </si>
  <si>
    <t>2 anuales
Dirección de Custodia y Vigilancia
Dirigida a los Servidores Penitenciarios en los Establecimientos de Reclusión, encaminada a promover el registro de novedades por parte de los Establecimientos de Reclusión.</t>
  </si>
  <si>
    <r>
      <t>Incumplimiento al  Manual para los servicios de seguridad de un Establecimientos del Reclusión del Orden Nacional (PM- SP-M08) en sus versiones oficiales, aplicado  inclusive al Grupo de Operativos Especiales de los</t>
    </r>
    <r>
      <rPr>
        <sz val="11"/>
        <color rgb="FFFF0000"/>
        <rFont val="Work Sans"/>
      </rPr>
      <t xml:space="preserve">  </t>
    </r>
  </si>
  <si>
    <t>Incumplimiento al  Manual para los servicios de seguridad de un Establecimientos del Reclusión del Orden Nacional (PM- SP-M08) en sus versiones oficiales, aplicado  inclusive al Grupo de Operativos Especiales</t>
  </si>
  <si>
    <t>1 capacitación anual en el  segundo año de implementación de la política con el resultado del informe realizado en la medida anterior, sobre las lecciones aprendidas y las recomendaciones para la mejora frente a la prevención de daño antijurídico.</t>
  </si>
  <si>
    <t>1 informe anual Dirigido a USPEC, con la solicitud de necesidades, donde se recopilen y expongan las necesidades apremiantes de los Establecimientos de Reclusión del Orden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</si>
</sst>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d/mm/yyyy;@"/>
    <numFmt numFmtId="165" formatCode="_-* #,##0_-;\-* #,##0_-;_-* &quot;-&quot;??_-;_-@_-"/>
  </numFmts>
  <fonts count="62">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8"/>
      <color theme="0"/>
      <name val="Work Sans"/>
      <family val="3"/>
    </font>
    <font>
      <sz val="11"/>
      <color theme="0"/>
      <name val="Work Sans"/>
      <family val="3"/>
    </font>
    <font>
      <sz val="14"/>
      <color theme="0"/>
      <name val="Work Sans"/>
      <family val="3"/>
    </font>
    <font>
      <sz val="12"/>
      <color theme="0"/>
      <name val="Work Sans"/>
      <family val="3"/>
    </font>
    <font>
      <sz val="11"/>
      <color theme="1"/>
      <name val="Calibri"/>
      <family val="2"/>
      <charset val="177"/>
      <scheme val="minor"/>
    </font>
    <font>
      <sz val="11"/>
      <color rgb="FF9C6500"/>
      <name val="Calibri"/>
      <family val="2"/>
      <scheme val="minor"/>
    </font>
    <font>
      <b/>
      <sz val="11"/>
      <color theme="0"/>
      <name val="Work Sans"/>
      <family val="3"/>
    </font>
    <font>
      <u/>
      <sz val="11"/>
      <color theme="10"/>
      <name val="Calibri"/>
      <family val="2"/>
      <scheme val="minor"/>
    </font>
    <font>
      <b/>
      <sz val="11"/>
      <color theme="1"/>
      <name val="Calibri"/>
      <family val="2"/>
      <scheme val="minor"/>
    </font>
    <font>
      <sz val="10"/>
      <color theme="1"/>
      <name val="Arial"/>
      <family val="2"/>
    </font>
    <font>
      <sz val="11"/>
      <color rgb="FF000000"/>
      <name val="Work Sans"/>
      <family val="3"/>
    </font>
    <font>
      <sz val="14"/>
      <color theme="1"/>
      <name val="Work Sans"/>
      <family val="3"/>
    </font>
    <font>
      <u/>
      <sz val="20"/>
      <color theme="10"/>
      <name val="Work Sans"/>
      <family val="3"/>
    </font>
    <font>
      <u/>
      <sz val="20"/>
      <color theme="10"/>
      <name val="Work Sans"/>
      <family val="3"/>
    </font>
    <font>
      <sz val="10"/>
      <color rgb="FF000000"/>
      <name val="Work Sans"/>
      <family val="3"/>
    </font>
    <font>
      <b/>
      <sz val="28"/>
      <name val="Work Sans"/>
      <family val="3"/>
    </font>
    <font>
      <b/>
      <sz val="14"/>
      <color theme="1" tint="0.249977111117893"/>
      <name val="Work Sans"/>
      <family val="3"/>
    </font>
    <font>
      <b/>
      <sz val="9"/>
      <color theme="1" tint="0.249977111117893"/>
      <name val="Work Sans"/>
      <family val="3"/>
    </font>
    <font>
      <sz val="12"/>
      <color theme="1"/>
      <name val="Work Sans"/>
      <family val="3"/>
    </font>
    <font>
      <b/>
      <sz val="12"/>
      <color theme="1" tint="0.249977111117893"/>
      <name val="Work Sans"/>
      <family val="3"/>
    </font>
    <font>
      <b/>
      <sz val="14"/>
      <name val="Work Sans"/>
      <family val="3"/>
    </font>
    <font>
      <sz val="20"/>
      <color theme="10"/>
      <name val="Work Sans"/>
      <family val="3"/>
    </font>
    <font>
      <sz val="18"/>
      <color theme="10"/>
      <name val="Work Sans"/>
      <family val="3"/>
    </font>
    <font>
      <sz val="11"/>
      <color rgb="FF002060"/>
      <name val="Work Sans"/>
      <family val="3"/>
    </font>
    <font>
      <b/>
      <sz val="11"/>
      <color rgb="FF002060"/>
      <name val="Work Sans"/>
      <family val="3"/>
    </font>
    <font>
      <sz val="12"/>
      <color rgb="FF002060"/>
      <name val="Work Sans"/>
      <family val="3"/>
    </font>
    <font>
      <sz val="12"/>
      <color rgb="FF002060"/>
      <name val="Calibri"/>
      <family val="2"/>
      <scheme val="minor"/>
    </font>
    <font>
      <b/>
      <sz val="14"/>
      <color theme="0"/>
      <name val="Work Sans"/>
      <family val="3"/>
    </font>
    <font>
      <b/>
      <sz val="14"/>
      <color theme="1"/>
      <name val="Work Sans"/>
      <family val="3"/>
    </font>
    <font>
      <sz val="11"/>
      <name val="Work Sans"/>
      <family val="3"/>
    </font>
    <font>
      <sz val="18"/>
      <color theme="1"/>
      <name val="Calibri"/>
      <family val="2"/>
      <scheme val="minor"/>
    </font>
    <font>
      <sz val="14"/>
      <color theme="1"/>
      <name val="Calibri"/>
      <family val="2"/>
      <scheme val="minor"/>
    </font>
    <font>
      <u/>
      <sz val="11"/>
      <color theme="1"/>
      <name val="Work Sans"/>
      <family val="3"/>
    </font>
    <font>
      <b/>
      <sz val="12"/>
      <color theme="0"/>
      <name val="Work Sans"/>
      <family val="3"/>
    </font>
    <font>
      <b/>
      <sz val="12"/>
      <color theme="1"/>
      <name val="Calibri"/>
      <family val="2"/>
      <scheme val="minor"/>
    </font>
    <font>
      <b/>
      <sz val="18"/>
      <color theme="0"/>
      <name val="Work Sans"/>
      <family val="3"/>
    </font>
    <font>
      <sz val="11"/>
      <name val="Calibri"/>
      <family val="2"/>
      <scheme val="minor"/>
    </font>
    <font>
      <b/>
      <sz val="18"/>
      <color rgb="FF0070C0"/>
      <name val="Work Sans"/>
      <family val="3"/>
    </font>
    <font>
      <b/>
      <sz val="14"/>
      <color rgb="FF0070C0"/>
      <name val="Work Sans"/>
      <family val="3"/>
    </font>
    <font>
      <b/>
      <sz val="11"/>
      <color theme="1"/>
      <name val="Work Sans"/>
      <family val="3"/>
    </font>
    <font>
      <sz val="12"/>
      <color rgb="FF0070C0"/>
      <name val="Work Sans"/>
      <family val="3"/>
    </font>
    <font>
      <b/>
      <sz val="12"/>
      <color rgb="FF0070C0"/>
      <name val="Work Sans"/>
      <family val="3"/>
    </font>
    <font>
      <sz val="24"/>
      <color theme="1"/>
      <name val="Work Sans"/>
      <family val="3"/>
    </font>
    <font>
      <sz val="11"/>
      <color theme="0"/>
      <name val="Calibri"/>
      <family val="2"/>
      <scheme val="minor"/>
    </font>
    <font>
      <sz val="12"/>
      <color theme="1"/>
      <name val="Calibri"/>
      <family val="2"/>
      <scheme val="minor"/>
    </font>
    <font>
      <sz val="11"/>
      <color rgb="FF0070C0"/>
      <name val="Work Sans"/>
      <family val="3"/>
    </font>
    <font>
      <b/>
      <u/>
      <sz val="11"/>
      <color theme="1"/>
      <name val="Work Sans"/>
      <family val="3"/>
    </font>
    <font>
      <sz val="20"/>
      <color rgb="FF0070C0"/>
      <name val="Work Sans"/>
      <family val="3"/>
    </font>
    <font>
      <b/>
      <sz val="11"/>
      <color theme="0" tint="-0.499984740745262"/>
      <name val="Work Sans"/>
      <family val="3"/>
    </font>
    <font>
      <sz val="11"/>
      <color theme="0" tint="-0.499984740745262"/>
      <name val="Calibri"/>
      <family val="2"/>
      <scheme val="minor"/>
    </font>
    <font>
      <sz val="12"/>
      <color theme="0" tint="-0.499984740745262"/>
      <name val="Work Sans"/>
      <family val="3"/>
    </font>
    <font>
      <b/>
      <sz val="11"/>
      <color theme="0"/>
      <name val="Work Sans"/>
    </font>
    <font>
      <sz val="11"/>
      <color rgb="FFFF0000"/>
      <name val="Work Sans"/>
    </font>
    <font>
      <sz val="9"/>
      <color theme="1"/>
      <name val="Work Sans"/>
    </font>
    <font>
      <sz val="10"/>
      <color theme="1"/>
      <name val="Work Sans"/>
    </font>
    <font>
      <sz val="9"/>
      <color theme="1"/>
      <name val="Work Sans"/>
      <family val="3"/>
    </font>
    <font>
      <sz val="9"/>
      <color rgb="FFFF0000"/>
      <name val="Work Sans"/>
    </font>
  </fonts>
  <fills count="23">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00B0F0"/>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9" fillId="0" borderId="0"/>
    <xf numFmtId="0" fontId="10" fillId="8" borderId="0" applyNumberFormat="0" applyBorder="0" applyAlignment="0" applyProtection="0"/>
    <xf numFmtId="9" fontId="9"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xf numFmtId="0" fontId="14" fillId="0" borderId="0"/>
  </cellStyleXfs>
  <cellXfs count="232">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1" fillId="2" borderId="0" xfId="0" applyFont="1" applyFill="1"/>
    <xf numFmtId="0" fontId="1" fillId="5" borderId="1" xfId="0" applyFont="1" applyFill="1" applyBorder="1" applyAlignment="1">
      <alignment horizontal="center" vertical="center" wrapText="1"/>
    </xf>
    <xf numFmtId="0" fontId="1" fillId="5" borderId="12" xfId="0" applyFont="1" applyFill="1" applyBorder="1" applyAlignment="1">
      <alignment horizontal="left" vertical="center" wrapText="1"/>
    </xf>
    <xf numFmtId="0" fontId="0" fillId="0" borderId="0" xfId="0" applyAlignment="1">
      <alignment vertical="center"/>
    </xf>
    <xf numFmtId="14" fontId="0" fillId="0" borderId="0" xfId="0" applyNumberFormat="1"/>
    <xf numFmtId="9" fontId="1" fillId="9" borderId="1" xfId="5" applyFont="1" applyFill="1" applyBorder="1" applyAlignment="1">
      <alignment horizontal="center" vertical="center" wrapText="1"/>
    </xf>
    <xf numFmtId="0" fontId="13"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 fillId="5" borderId="1" xfId="0" applyFont="1" applyFill="1" applyBorder="1" applyAlignment="1" applyProtection="1">
      <alignment horizontal="center" vertical="center" wrapText="1"/>
      <protection locked="0"/>
    </xf>
    <xf numFmtId="0" fontId="16" fillId="0" borderId="0" xfId="0" applyFont="1"/>
    <xf numFmtId="0" fontId="16" fillId="11" borderId="0" xfId="0" applyFont="1" applyFill="1"/>
    <xf numFmtId="0" fontId="16" fillId="12" borderId="0" xfId="0" applyFont="1" applyFill="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2" xfId="0" applyFont="1" applyBorder="1"/>
    <xf numFmtId="0" fontId="1" fillId="0" borderId="1" xfId="0" applyFont="1" applyBorder="1"/>
    <xf numFmtId="0" fontId="1" fillId="0" borderId="5" xfId="0" applyFont="1" applyBorder="1"/>
    <xf numFmtId="0" fontId="1" fillId="0" borderId="14" xfId="0" applyFont="1" applyBorder="1"/>
    <xf numFmtId="0" fontId="1" fillId="0" borderId="3" xfId="0" applyFont="1" applyBorder="1"/>
    <xf numFmtId="0" fontId="1" fillId="0" borderId="4" xfId="0" applyFont="1" applyBorder="1"/>
    <xf numFmtId="0" fontId="21" fillId="0" borderId="0" xfId="7" applyFont="1"/>
    <xf numFmtId="0" fontId="22" fillId="0" borderId="0" xfId="7" applyFont="1"/>
    <xf numFmtId="0" fontId="28" fillId="13" borderId="2" xfId="6" applyFont="1" applyFill="1" applyBorder="1" applyAlignment="1">
      <alignment horizontal="center" vertical="center" wrapText="1"/>
    </xf>
    <xf numFmtId="0" fontId="11" fillId="0" borderId="0" xfId="0" applyFont="1" applyAlignment="1">
      <alignment horizontal="center" vertical="center" wrapText="1"/>
    </xf>
    <xf numFmtId="0" fontId="29" fillId="0" borderId="0" xfId="0" applyFont="1" applyAlignment="1">
      <alignment horizontal="center" vertical="center" wrapText="1"/>
    </xf>
    <xf numFmtId="0" fontId="0" fillId="0" borderId="0" xfId="0" applyAlignment="1">
      <alignment horizont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wrapText="1"/>
    </xf>
    <xf numFmtId="0" fontId="27" fillId="0" borderId="0" xfId="6" applyFont="1" applyFill="1" applyBorder="1" applyAlignment="1">
      <alignment horizontal="center" vertical="center"/>
    </xf>
    <xf numFmtId="0" fontId="8" fillId="0" borderId="0" xfId="0" applyFont="1" applyAlignment="1">
      <alignment horizontal="center" vertical="center"/>
    </xf>
    <xf numFmtId="9" fontId="1" fillId="15" borderId="1" xfId="5"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3" borderId="15" xfId="0" applyFont="1" applyFill="1" applyBorder="1" applyAlignment="1">
      <alignment horizontal="center" vertical="center" wrapText="1"/>
    </xf>
    <xf numFmtId="1" fontId="6" fillId="19" borderId="1" xfId="0" applyNumberFormat="1" applyFont="1" applyFill="1" applyBorder="1" applyAlignment="1">
      <alignment horizontal="center" vertical="center" wrapText="1"/>
    </xf>
    <xf numFmtId="0" fontId="32" fillId="0" borderId="0" xfId="0" applyFont="1" applyAlignment="1">
      <alignment horizontal="center" vertical="center"/>
    </xf>
    <xf numFmtId="165" fontId="1" fillId="5" borderId="1" xfId="0" applyNumberFormat="1" applyFont="1" applyFill="1" applyBorder="1" applyAlignment="1">
      <alignment horizontal="left" vertical="center" wrapText="1" indent="1"/>
    </xf>
    <xf numFmtId="0" fontId="34" fillId="16" borderId="1" xfId="0" applyFont="1" applyFill="1" applyBorder="1" applyAlignment="1">
      <alignment horizontal="center" vertical="center" wrapText="1"/>
    </xf>
    <xf numFmtId="0" fontId="1" fillId="0" borderId="0" xfId="0" applyFont="1" applyAlignment="1">
      <alignment horizontal="center" vertical="center"/>
    </xf>
    <xf numFmtId="49" fontId="20" fillId="0" borderId="0" xfId="0" applyNumberFormat="1" applyFont="1" applyAlignment="1">
      <alignment horizontal="justify" vertical="center" wrapText="1"/>
    </xf>
    <xf numFmtId="0" fontId="36" fillId="0" borderId="0" xfId="0" applyFont="1" applyAlignment="1">
      <alignment vertical="center" wrapText="1"/>
    </xf>
    <xf numFmtId="0" fontId="36" fillId="0" borderId="0" xfId="0" applyFont="1" applyAlignment="1">
      <alignment wrapText="1"/>
    </xf>
    <xf numFmtId="0" fontId="0" fillId="0" borderId="0" xfId="0" applyAlignment="1">
      <alignment horizontal="center" vertical="center"/>
    </xf>
    <xf numFmtId="0" fontId="45" fillId="0" borderId="0" xfId="0" applyFont="1" applyAlignment="1">
      <alignment horizontal="center" vertical="center"/>
    </xf>
    <xf numFmtId="9" fontId="0" fillId="0" borderId="0" xfId="0" applyNumberFormat="1"/>
    <xf numFmtId="0" fontId="8" fillId="21" borderId="1" xfId="0" applyFont="1" applyFill="1" applyBorder="1"/>
    <xf numFmtId="0" fontId="8" fillId="21" borderId="1" xfId="0" applyFont="1" applyFill="1" applyBorder="1" applyAlignment="1">
      <alignment horizontal="center"/>
    </xf>
    <xf numFmtId="9" fontId="1" fillId="6" borderId="1" xfId="0" applyNumberFormat="1" applyFont="1" applyFill="1" applyBorder="1" applyAlignment="1">
      <alignment horizontal="center"/>
    </xf>
    <xf numFmtId="9" fontId="1" fillId="6" borderId="1" xfId="0" applyNumberFormat="1" applyFont="1" applyFill="1" applyBorder="1" applyAlignment="1">
      <alignment horizontal="center" vertical="center"/>
    </xf>
    <xf numFmtId="0" fontId="44" fillId="6" borderId="1" xfId="0" applyFont="1" applyFill="1" applyBorder="1"/>
    <xf numFmtId="2" fontId="0" fillId="0" borderId="0" xfId="0" applyNumberFormat="1"/>
    <xf numFmtId="0" fontId="41" fillId="0" borderId="0" xfId="0" applyFont="1"/>
    <xf numFmtId="0" fontId="12" fillId="0" borderId="13" xfId="6" applyFill="1" applyBorder="1" applyAlignment="1">
      <alignment horizontal="center" vertical="center" wrapText="1"/>
    </xf>
    <xf numFmtId="0" fontId="46" fillId="0" borderId="0" xfId="6" applyFont="1" applyFill="1" applyBorder="1" applyAlignment="1">
      <alignment horizontal="center" vertical="center"/>
    </xf>
    <xf numFmtId="0" fontId="46" fillId="0" borderId="0" xfId="6" applyFont="1" applyFill="1" applyAlignment="1">
      <alignment horizontal="center" vertical="center"/>
    </xf>
    <xf numFmtId="0" fontId="0" fillId="0" borderId="0" xfId="0" applyAlignment="1">
      <alignment vertical="center" wrapText="1"/>
    </xf>
    <xf numFmtId="0" fontId="36" fillId="0" borderId="0" xfId="0" applyFont="1" applyAlignment="1">
      <alignment horizontal="center" vertical="center"/>
    </xf>
    <xf numFmtId="0" fontId="7" fillId="0" borderId="0" xfId="0" applyFont="1" applyAlignment="1">
      <alignment horizontal="center" vertical="center"/>
    </xf>
    <xf numFmtId="0" fontId="34" fillId="0" borderId="0" xfId="0" applyFont="1"/>
    <xf numFmtId="0" fontId="1" fillId="0" borderId="0" xfId="0" applyFont="1" applyAlignment="1">
      <alignment horizontal="justify" vertical="center" wrapText="1"/>
    </xf>
    <xf numFmtId="0" fontId="5" fillId="0" borderId="0" xfId="0" applyFont="1" applyAlignment="1">
      <alignment horizontal="center" vertical="center"/>
    </xf>
    <xf numFmtId="0" fontId="5" fillId="0" borderId="0" xfId="0" applyFont="1" applyAlignment="1">
      <alignment vertical="center"/>
    </xf>
    <xf numFmtId="0" fontId="28" fillId="13" borderId="13" xfId="6" applyFont="1" applyFill="1" applyBorder="1" applyAlignment="1">
      <alignment horizontal="center" vertical="center" wrapText="1"/>
    </xf>
    <xf numFmtId="0" fontId="18" fillId="0" borderId="0" xfId="6" applyFont="1" applyFill="1" applyBorder="1" applyAlignment="1">
      <alignment horizontal="center"/>
    </xf>
    <xf numFmtId="0" fontId="43" fillId="0" borderId="0" xfId="6" applyFont="1" applyFill="1" applyAlignment="1">
      <alignment horizontal="center" vertical="center"/>
    </xf>
    <xf numFmtId="0" fontId="43" fillId="0" borderId="0" xfId="6" applyFont="1" applyFill="1" applyBorder="1" applyAlignment="1">
      <alignment horizontal="center" vertical="center" wrapText="1"/>
    </xf>
    <xf numFmtId="0" fontId="48" fillId="0" borderId="0" xfId="0" applyFont="1"/>
    <xf numFmtId="1" fontId="48" fillId="0" borderId="0" xfId="0" applyNumberFormat="1" applyFont="1"/>
    <xf numFmtId="0" fontId="36" fillId="0" borderId="0" xfId="0" applyFont="1"/>
    <xf numFmtId="0" fontId="1" fillId="6" borderId="12" xfId="0" applyFont="1" applyFill="1" applyBorder="1" applyAlignment="1" applyProtection="1">
      <alignment horizontal="left" vertical="center" wrapText="1" indent="1"/>
      <protection locked="0"/>
    </xf>
    <xf numFmtId="0" fontId="1" fillId="6" borderId="1" xfId="0" applyFont="1" applyFill="1" applyBorder="1" applyAlignment="1" applyProtection="1">
      <alignment horizontal="left" vertical="center" wrapText="1" indent="1"/>
      <protection locked="0"/>
    </xf>
    <xf numFmtId="0" fontId="1" fillId="6" borderId="5"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164" fontId="1" fillId="6" borderId="5" xfId="0" applyNumberFormat="1" applyFont="1" applyFill="1" applyBorder="1" applyAlignment="1" applyProtection="1">
      <alignment horizontal="center" vertical="center"/>
      <protection locked="0"/>
    </xf>
    <xf numFmtId="0" fontId="1" fillId="0" borderId="0" xfId="0" applyFont="1" applyProtection="1">
      <protection locked="0"/>
    </xf>
    <xf numFmtId="0" fontId="0" fillId="0" borderId="0" xfId="0" applyProtection="1">
      <protection locked="0"/>
    </xf>
    <xf numFmtId="0" fontId="1" fillId="6" borderId="1" xfId="0" applyFont="1" applyFill="1" applyBorder="1" applyAlignment="1" applyProtection="1">
      <alignment horizontal="left" vertical="center" indent="1"/>
      <protection locked="0"/>
    </xf>
    <xf numFmtId="0" fontId="1" fillId="6" borderId="2" xfId="0" applyFont="1" applyFill="1" applyBorder="1" applyAlignment="1" applyProtection="1">
      <alignment horizontal="left" vertical="center" indent="1"/>
      <protection locked="0"/>
    </xf>
    <xf numFmtId="1" fontId="6" fillId="19" borderId="1" xfId="0" applyNumberFormat="1" applyFont="1" applyFill="1" applyBorder="1" applyAlignment="1" applyProtection="1">
      <alignment horizontal="center" vertical="center" wrapText="1"/>
      <protection locked="0"/>
    </xf>
    <xf numFmtId="9" fontId="1" fillId="9" borderId="1" xfId="5" applyFont="1" applyFill="1" applyBorder="1" applyAlignment="1" applyProtection="1">
      <alignment horizontal="center" vertical="center" wrapText="1"/>
    </xf>
    <xf numFmtId="1" fontId="1" fillId="20" borderId="1" xfId="0" applyNumberFormat="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55" fillId="0" borderId="0" xfId="0" applyFont="1" applyAlignment="1">
      <alignment vertical="center"/>
    </xf>
    <xf numFmtId="0" fontId="30" fillId="11" borderId="12" xfId="6" applyFont="1" applyFill="1" applyBorder="1" applyAlignment="1">
      <alignment horizontal="center" vertical="center"/>
    </xf>
    <xf numFmtId="0" fontId="48" fillId="22" borderId="1" xfId="0" applyFont="1" applyFill="1" applyBorder="1" applyAlignment="1" applyProtection="1">
      <alignment horizontal="left" vertical="center" wrapText="1" indent="1"/>
      <protection locked="0"/>
    </xf>
    <xf numFmtId="0" fontId="1" fillId="20" borderId="1" xfId="5" applyNumberFormat="1" applyFont="1" applyFill="1" applyBorder="1" applyAlignment="1" applyProtection="1">
      <alignment horizontal="left" vertical="center" indent="1"/>
      <protection locked="0"/>
    </xf>
    <xf numFmtId="0" fontId="1" fillId="19" borderId="1" xfId="5" applyNumberFormat="1" applyFont="1" applyFill="1" applyBorder="1" applyAlignment="1" applyProtection="1">
      <alignment horizontal="left" vertical="center" wrapText="1" indent="1"/>
      <protection locked="0"/>
    </xf>
    <xf numFmtId="0" fontId="1" fillId="16" borderId="1" xfId="5" applyNumberFormat="1" applyFont="1" applyFill="1" applyBorder="1" applyAlignment="1" applyProtection="1">
      <alignment horizontal="left" vertical="center" wrapText="1" indent="1"/>
      <protection locked="0"/>
    </xf>
    <xf numFmtId="0" fontId="1" fillId="17" borderId="1" xfId="5" applyNumberFormat="1" applyFont="1" applyFill="1" applyBorder="1" applyAlignment="1" applyProtection="1">
      <alignment horizontal="left" vertical="center" wrapText="1" indent="1"/>
      <protection locked="0"/>
    </xf>
    <xf numFmtId="0" fontId="1" fillId="6" borderId="2" xfId="0" applyFont="1" applyFill="1" applyBorder="1" applyAlignment="1" applyProtection="1">
      <alignment horizontal="left" vertical="center" wrapText="1" indent="1"/>
      <protection locked="0"/>
    </xf>
    <xf numFmtId="0" fontId="6" fillId="3" borderId="11" xfId="0" applyFont="1" applyFill="1" applyBorder="1" applyAlignment="1">
      <alignment horizontal="center" vertical="center" wrapText="1"/>
    </xf>
    <xf numFmtId="0" fontId="56" fillId="3" borderId="11" xfId="0" applyFont="1" applyFill="1" applyBorder="1" applyAlignment="1">
      <alignment horizontal="center" vertical="center" wrapText="1"/>
    </xf>
    <xf numFmtId="164" fontId="1" fillId="6" borderId="5" xfId="0" applyNumberFormat="1" applyFont="1" applyFill="1" applyBorder="1" applyAlignment="1" applyProtection="1">
      <alignment horizontal="center" vertical="center" wrapText="1"/>
      <protection locked="0"/>
    </xf>
    <xf numFmtId="0" fontId="1" fillId="6" borderId="3" xfId="0" applyFont="1" applyFill="1" applyBorder="1" applyAlignment="1" applyProtection="1">
      <alignment horizontal="left" vertical="center" wrapText="1" indent="1"/>
      <protection locked="0"/>
    </xf>
    <xf numFmtId="0" fontId="1" fillId="6" borderId="3" xfId="0" applyFont="1" applyFill="1" applyBorder="1" applyAlignment="1" applyProtection="1">
      <alignment vertical="center" wrapText="1"/>
      <protection locked="0"/>
    </xf>
    <xf numFmtId="0" fontId="0" fillId="0" borderId="0" xfId="0"/>
    <xf numFmtId="0" fontId="59" fillId="6" borderId="1" xfId="0" applyFont="1" applyFill="1" applyBorder="1" applyAlignment="1" applyProtection="1">
      <alignment horizontal="left" vertical="center" wrapText="1" indent="1"/>
      <protection locked="0"/>
    </xf>
    <xf numFmtId="0" fontId="60" fillId="6" borderId="2" xfId="0" applyFont="1" applyFill="1" applyBorder="1" applyAlignment="1" applyProtection="1">
      <alignment horizontal="left" vertical="center" wrapText="1" indent="1"/>
      <protection locked="0"/>
    </xf>
    <xf numFmtId="164" fontId="1" fillId="6" borderId="15" xfId="0" applyNumberFormat="1" applyFont="1" applyFill="1" applyBorder="1" applyAlignment="1" applyProtection="1">
      <alignment horizontal="center" vertical="center"/>
      <protection locked="0"/>
    </xf>
    <xf numFmtId="0" fontId="58" fillId="6" borderId="1" xfId="0" applyFont="1" applyFill="1" applyBorder="1" applyAlignment="1" applyProtection="1">
      <alignment horizontal="left" vertical="center" wrapText="1" indent="1"/>
      <protection locked="0"/>
    </xf>
    <xf numFmtId="0" fontId="58" fillId="6" borderId="2" xfId="0" applyFont="1" applyFill="1" applyBorder="1" applyAlignment="1" applyProtection="1">
      <alignment horizontal="left" vertical="center" wrapText="1" indent="1"/>
      <protection locked="0"/>
    </xf>
    <xf numFmtId="164" fontId="1" fillId="6" borderId="15" xfId="0" applyNumberFormat="1" applyFont="1" applyFill="1" applyBorder="1" applyAlignment="1" applyProtection="1">
      <alignment horizontal="center" vertical="center" wrapText="1"/>
      <protection locked="0"/>
    </xf>
    <xf numFmtId="0" fontId="52" fillId="11" borderId="0" xfId="6" applyFont="1" applyFill="1" applyBorder="1" applyAlignment="1">
      <alignment horizontal="center"/>
    </xf>
    <xf numFmtId="49" fontId="20" fillId="0" borderId="0" xfId="0" applyNumberFormat="1" applyFont="1" applyAlignment="1">
      <alignment horizontal="justify" vertical="center" wrapText="1"/>
    </xf>
    <xf numFmtId="0" fontId="1" fillId="0" borderId="0" xfId="0" applyFont="1" applyAlignment="1">
      <alignment horizontal="justify" vertical="center" wrapText="1"/>
    </xf>
    <xf numFmtId="0" fontId="19" fillId="10" borderId="0" xfId="7" applyFont="1" applyFill="1" applyAlignment="1">
      <alignment horizontal="center"/>
    </xf>
    <xf numFmtId="0" fontId="25" fillId="0" borderId="0" xfId="7" applyFont="1" applyAlignment="1">
      <alignment horizontal="right" vertical="center"/>
    </xf>
    <xf numFmtId="0" fontId="16" fillId="0" borderId="0" xfId="0" applyFont="1" applyAlignment="1">
      <alignment horizontal="right" vertical="center"/>
    </xf>
    <xf numFmtId="0" fontId="24" fillId="6" borderId="0" xfId="7" applyFont="1" applyFill="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26" fillId="11" borderId="0" xfId="6" applyFont="1" applyFill="1" applyAlignment="1" applyProtection="1">
      <alignment horizontal="center"/>
    </xf>
    <xf numFmtId="0" fontId="26" fillId="11" borderId="0" xfId="6" applyFont="1" applyFill="1" applyBorder="1" applyAlignment="1">
      <alignment horizontal="center"/>
    </xf>
    <xf numFmtId="0" fontId="53" fillId="0" borderId="0" xfId="7" applyFont="1" applyAlignment="1">
      <alignment horizontal="left" vertical="center" wrapText="1"/>
    </xf>
    <xf numFmtId="0" fontId="54" fillId="0" borderId="0" xfId="0" applyFont="1" applyAlignment="1">
      <alignment horizontal="left" vertical="center" wrapText="1"/>
    </xf>
    <xf numFmtId="0" fontId="32" fillId="3" borderId="0" xfId="0" applyFont="1" applyFill="1" applyAlignment="1">
      <alignment horizontal="center" vertical="center" wrapText="1"/>
    </xf>
    <xf numFmtId="0" fontId="23" fillId="5" borderId="10" xfId="0" applyFont="1" applyFill="1" applyBorder="1" applyAlignment="1">
      <alignment horizontal="left" vertical="center" wrapText="1"/>
    </xf>
    <xf numFmtId="0" fontId="23" fillId="5" borderId="0" xfId="0" applyFont="1" applyFill="1" applyAlignment="1">
      <alignment horizontal="left" vertical="center" wrapText="1"/>
    </xf>
    <xf numFmtId="0" fontId="15" fillId="0" borderId="0" xfId="0" applyFont="1" applyAlignment="1">
      <alignment horizontal="justify" vertical="center"/>
    </xf>
    <xf numFmtId="0" fontId="1" fillId="0" borderId="0" xfId="0" applyFont="1" applyAlignment="1">
      <alignment horizontal="justify" vertical="center"/>
    </xf>
    <xf numFmtId="0" fontId="16" fillId="0" borderId="0" xfId="0" applyFont="1" applyAlignment="1">
      <alignment horizontal="center"/>
    </xf>
    <xf numFmtId="0" fontId="0" fillId="0" borderId="0" xfId="0" applyAlignment="1">
      <alignment horizontal="center"/>
    </xf>
    <xf numFmtId="0" fontId="42" fillId="0" borderId="0" xfId="6" applyFont="1" applyFill="1" applyAlignment="1">
      <alignment horizontal="center" vertical="center"/>
    </xf>
    <xf numFmtId="0" fontId="40" fillId="3" borderId="0" xfId="0" applyFont="1" applyFill="1" applyAlignment="1">
      <alignment horizontal="center"/>
    </xf>
    <xf numFmtId="0" fontId="38" fillId="3" borderId="0" xfId="0" applyFont="1" applyFill="1" applyAlignment="1">
      <alignment horizontal="center" vertical="center" wrapText="1"/>
    </xf>
    <xf numFmtId="0" fontId="49" fillId="0" borderId="0" xfId="0" applyFont="1" applyAlignment="1">
      <alignment horizontal="center" vertical="center" wrapText="1"/>
    </xf>
    <xf numFmtId="0" fontId="23" fillId="0" borderId="0" xfId="0" applyFont="1" applyAlignment="1">
      <alignment horizontal="left" vertical="center" wrapText="1"/>
    </xf>
    <xf numFmtId="0" fontId="49" fillId="0" borderId="0" xfId="0" applyFont="1" applyAlignment="1">
      <alignment horizontal="left" vertical="center" wrapText="1"/>
    </xf>
    <xf numFmtId="0" fontId="49" fillId="0" borderId="0" xfId="0" applyFont="1"/>
    <xf numFmtId="0" fontId="5" fillId="3" borderId="0" xfId="0" applyFont="1" applyFill="1" applyAlignment="1">
      <alignment horizontal="center" vertical="center"/>
    </xf>
    <xf numFmtId="0" fontId="35" fillId="0" borderId="0" xfId="0" applyFont="1"/>
    <xf numFmtId="0" fontId="11" fillId="14" borderId="10" xfId="0" applyFont="1" applyFill="1" applyBorder="1" applyAlignment="1">
      <alignment horizontal="center"/>
    </xf>
    <xf numFmtId="0" fontId="11" fillId="14" borderId="0" xfId="0" applyFont="1" applyFill="1" applyAlignment="1">
      <alignment horizontal="center"/>
    </xf>
    <xf numFmtId="0" fontId="0" fillId="0" borderId="0" xfId="0"/>
    <xf numFmtId="0" fontId="1" fillId="0" borderId="10" xfId="0" applyFont="1" applyBorder="1" applyAlignment="1">
      <alignment horizontal="center"/>
    </xf>
    <xf numFmtId="0" fontId="1" fillId="0" borderId="0" xfId="0" applyFont="1" applyAlignment="1">
      <alignment horizontal="center"/>
    </xf>
    <xf numFmtId="0" fontId="0" fillId="0" borderId="0" xfId="0" applyAlignment="1">
      <alignment wrapText="1"/>
    </xf>
    <xf numFmtId="0" fontId="1" fillId="0" borderId="10" xfId="0" applyFont="1" applyBorder="1" applyAlignment="1">
      <alignment horizontal="left"/>
    </xf>
    <xf numFmtId="0" fontId="1" fillId="0" borderId="0" xfId="0" applyFont="1" applyAlignment="1">
      <alignment horizontal="left"/>
    </xf>
    <xf numFmtId="0" fontId="1" fillId="13" borderId="10" xfId="0" applyFont="1" applyFill="1" applyBorder="1" applyAlignment="1">
      <alignment horizontal="left"/>
    </xf>
    <xf numFmtId="0" fontId="1" fillId="13" borderId="0" xfId="0" applyFont="1" applyFill="1" applyAlignment="1">
      <alignment horizontal="left"/>
    </xf>
    <xf numFmtId="0" fontId="1" fillId="13" borderId="10" xfId="0" applyFont="1" applyFill="1" applyBorder="1" applyAlignment="1">
      <alignment horizontal="center"/>
    </xf>
    <xf numFmtId="0" fontId="1" fillId="13" borderId="0" xfId="0" applyFont="1" applyFill="1" applyAlignment="1">
      <alignment horizontal="center"/>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8" fillId="13" borderId="5" xfId="6" applyFont="1" applyFill="1" applyBorder="1" applyAlignment="1">
      <alignment horizontal="center" vertical="center" wrapText="1"/>
    </xf>
    <xf numFmtId="0" fontId="28" fillId="13" borderId="12" xfId="6"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40" fillId="3" borderId="0" xfId="0" applyFont="1" applyFill="1" applyAlignment="1">
      <alignment horizontal="center" vertical="center"/>
    </xf>
    <xf numFmtId="0" fontId="0" fillId="0" borderId="0" xfId="0" applyAlignment="1">
      <alignment horizontal="center" vertical="center"/>
    </xf>
    <xf numFmtId="0" fontId="6" fillId="3" borderId="23"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30" fillId="0" borderId="0" xfId="0" applyFont="1" applyAlignment="1">
      <alignment horizontal="left" vertical="center" wrapText="1"/>
    </xf>
    <xf numFmtId="0" fontId="31" fillId="0" borderId="0" xfId="0" applyFont="1" applyAlignment="1">
      <alignment horizontal="left" vertical="center" wrapText="1"/>
    </xf>
    <xf numFmtId="0" fontId="1" fillId="0" borderId="0" xfId="0" applyFont="1" applyAlignment="1">
      <alignment wrapText="1"/>
    </xf>
    <xf numFmtId="0" fontId="11" fillId="18"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38" fillId="18" borderId="5" xfId="0" applyFont="1" applyFill="1" applyBorder="1" applyAlignment="1">
      <alignment horizontal="center" vertical="center"/>
    </xf>
    <xf numFmtId="0" fontId="39" fillId="18" borderId="15" xfId="0" applyFont="1" applyFill="1" applyBorder="1"/>
    <xf numFmtId="0" fontId="0" fillId="0" borderId="12" xfId="0" applyBorder="1"/>
    <xf numFmtId="0" fontId="6" fillId="17" borderId="5" xfId="0" applyFont="1" applyFill="1" applyBorder="1" applyAlignment="1">
      <alignment horizontal="center" vertical="center"/>
    </xf>
    <xf numFmtId="0" fontId="6" fillId="17" borderId="15" xfId="0" applyFont="1" applyFill="1" applyBorder="1" applyAlignment="1">
      <alignment horizontal="center" vertical="center"/>
    </xf>
    <xf numFmtId="0" fontId="0" fillId="0" borderId="12" xfId="0" applyBorder="1" applyAlignment="1">
      <alignment horizontal="center" vertical="center"/>
    </xf>
    <xf numFmtId="0" fontId="34" fillId="16" borderId="5" xfId="0" applyFont="1" applyFill="1" applyBorder="1" applyAlignment="1">
      <alignment horizontal="center" vertical="center"/>
    </xf>
    <xf numFmtId="0" fontId="34" fillId="16" borderId="15" xfId="0" applyFont="1" applyFill="1" applyBorder="1" applyAlignment="1">
      <alignment horizontal="center" vertical="center"/>
    </xf>
    <xf numFmtId="0" fontId="1" fillId="0" borderId="0" xfId="0" applyFont="1" applyAlignment="1">
      <alignment horizontal="center" vertical="center"/>
    </xf>
    <xf numFmtId="0" fontId="38" fillId="3" borderId="4" xfId="0" applyFont="1"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32" fillId="3" borderId="0" xfId="0" applyFont="1" applyFill="1" applyAlignment="1">
      <alignment horizontal="center" vertical="center"/>
    </xf>
    <xf numFmtId="0" fontId="30" fillId="13" borderId="8" xfId="6" applyFont="1" applyFill="1" applyBorder="1" applyAlignment="1">
      <alignment horizontal="center" vertical="center"/>
    </xf>
    <xf numFmtId="0" fontId="30" fillId="13" borderId="9" xfId="6" applyFont="1" applyFill="1" applyBorder="1" applyAlignment="1">
      <alignment horizontal="center" vertical="center"/>
    </xf>
    <xf numFmtId="0" fontId="30" fillId="13" borderId="13" xfId="6" applyFont="1" applyFill="1" applyBorder="1" applyAlignment="1">
      <alignment horizontal="center" vertical="center"/>
    </xf>
    <xf numFmtId="0" fontId="11" fillId="18" borderId="11" xfId="0" applyFont="1" applyFill="1" applyBorder="1" applyAlignment="1">
      <alignment horizontal="center" vertical="center" wrapText="1"/>
    </xf>
    <xf numFmtId="0" fontId="13" fillId="0" borderId="2" xfId="0" applyFont="1" applyBorder="1" applyAlignment="1">
      <alignment horizontal="center" vertical="center" wrapText="1"/>
    </xf>
    <xf numFmtId="0" fontId="55" fillId="0" borderId="0" xfId="0" applyFont="1" applyAlignment="1">
      <alignment vertical="center" wrapText="1"/>
    </xf>
    <xf numFmtId="0" fontId="0" fillId="0" borderId="23" xfId="0"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11" fillId="18" borderId="1" xfId="0" applyFont="1" applyFill="1" applyBorder="1" applyAlignment="1">
      <alignment horizontal="center" vertical="center" wrapText="1"/>
    </xf>
    <xf numFmtId="0" fontId="38" fillId="3" borderId="5" xfId="0" applyFont="1" applyFill="1" applyBorder="1" applyAlignment="1">
      <alignment horizontal="center" vertical="center"/>
    </xf>
    <xf numFmtId="0" fontId="38" fillId="3" borderId="15" xfId="0" applyFont="1" applyFill="1" applyBorder="1" applyAlignment="1">
      <alignment horizontal="center" vertical="center"/>
    </xf>
    <xf numFmtId="0" fontId="38" fillId="3" borderId="12" xfId="0" applyFont="1" applyFill="1" applyBorder="1" applyAlignment="1">
      <alignment horizontal="center" vertical="center"/>
    </xf>
    <xf numFmtId="0" fontId="50" fillId="13" borderId="8" xfId="6" applyFont="1" applyFill="1" applyBorder="1" applyAlignment="1">
      <alignment horizontal="center" vertical="center"/>
    </xf>
    <xf numFmtId="0" fontId="50" fillId="13" borderId="9" xfId="6" applyFont="1" applyFill="1" applyBorder="1" applyAlignment="1">
      <alignment horizontal="center" vertical="center"/>
    </xf>
    <xf numFmtId="0" fontId="50" fillId="13" borderId="13" xfId="6" applyFont="1" applyFill="1" applyBorder="1" applyAlignment="1">
      <alignment horizontal="center" vertical="center"/>
    </xf>
    <xf numFmtId="0" fontId="11" fillId="18" borderId="3" xfId="0" applyFont="1" applyFill="1" applyBorder="1" applyAlignment="1">
      <alignment horizontal="center" vertical="center" wrapText="1"/>
    </xf>
    <xf numFmtId="0" fontId="6" fillId="17" borderId="8" xfId="0" applyFont="1" applyFill="1" applyBorder="1" applyAlignment="1">
      <alignment horizontal="center" vertical="center"/>
    </xf>
    <xf numFmtId="0" fontId="6" fillId="17" borderId="9" xfId="0" applyFont="1" applyFill="1" applyBorder="1" applyAlignment="1">
      <alignment horizontal="center" vertical="center"/>
    </xf>
    <xf numFmtId="0" fontId="0" fillId="0" borderId="13" xfId="0" applyBorder="1" applyAlignment="1">
      <alignment horizontal="center" vertical="center"/>
    </xf>
    <xf numFmtId="0" fontId="34" fillId="16" borderId="8" xfId="0" applyFont="1" applyFill="1" applyBorder="1" applyAlignment="1">
      <alignment horizontal="center" vertical="center"/>
    </xf>
    <xf numFmtId="0" fontId="34" fillId="16" borderId="9" xfId="0" applyFont="1" applyFill="1" applyBorder="1" applyAlignment="1">
      <alignment horizontal="center" vertical="center"/>
    </xf>
    <xf numFmtId="0" fontId="33" fillId="2" borderId="0" xfId="0" applyFont="1" applyFill="1" applyAlignment="1">
      <alignment horizontal="center" vertical="center"/>
    </xf>
    <xf numFmtId="9" fontId="47" fillId="0" borderId="17" xfId="0" applyNumberFormat="1" applyFont="1" applyBorder="1" applyAlignment="1">
      <alignment horizontal="center" vertical="center"/>
    </xf>
    <xf numFmtId="0" fontId="47" fillId="0" borderId="18" xfId="0" applyFont="1" applyBorder="1" applyAlignment="1">
      <alignment horizontal="center" vertical="center"/>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7" fillId="0" borderId="21" xfId="0" applyFont="1" applyBorder="1" applyAlignment="1">
      <alignment horizontal="center" vertical="center"/>
    </xf>
    <xf numFmtId="0" fontId="47" fillId="0" borderId="22" xfId="0" applyFont="1" applyBorder="1" applyAlignment="1">
      <alignment horizontal="center" vertical="center"/>
    </xf>
    <xf numFmtId="0" fontId="17" fillId="0" borderId="0" xfId="6" applyFont="1" applyAlignment="1"/>
    <xf numFmtId="0" fontId="1" fillId="2" borderId="0" xfId="0" applyFont="1" applyFill="1" applyAlignment="1">
      <alignment horizontal="justify" vertical="center" wrapText="1"/>
    </xf>
  </cellXfs>
  <cellStyles count="8">
    <cellStyle name="Hipervínculo" xfId="6" builtinId="8"/>
    <cellStyle name="Millares 3" xfId="1"/>
    <cellStyle name="Neutral 2" xfId="3"/>
    <cellStyle name="Normal" xfId="0" builtinId="0"/>
    <cellStyle name="Normal 2 2 2" xfId="7"/>
    <cellStyle name="Normal 3" xfId="2"/>
    <cellStyle name="Porcentaje" xfId="5" builtinId="5"/>
    <cellStyle name="Porcentaje 2" xfId="4"/>
  </cellStyles>
  <dxfs count="50">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b val="0"/>
        <i val="0"/>
        <strike val="0"/>
        <condense val="0"/>
        <extend val="0"/>
        <outline val="0"/>
        <shadow val="0"/>
        <u val="none"/>
        <vertAlign val="baseline"/>
        <sz val="11"/>
        <color theme="1"/>
        <name val="Work Sans"/>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border diagonalUp="0" diagonalDown="0">
        <left/>
        <right style="thin">
          <color theme="0"/>
        </right>
        <top style="thin">
          <color theme="0"/>
        </top>
        <bottom style="thin">
          <color theme="0"/>
        </bottom>
        <vertical style="thin">
          <color theme="0"/>
        </vertical>
        <horizontal style="thin">
          <color theme="0"/>
        </horizontal>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scheme val="none"/>
      </font>
    </dxf>
    <dxf>
      <border>
        <bottom style="thin">
          <color theme="0"/>
        </bottom>
      </border>
    </dxf>
    <dxf>
      <font>
        <b val="0"/>
        <i val="0"/>
        <strike val="0"/>
        <condense val="0"/>
        <extend val="0"/>
        <outline val="0"/>
        <shadow val="0"/>
        <u val="none"/>
        <vertAlign val="baseline"/>
        <sz val="11"/>
        <color theme="1"/>
        <name val="Work Sans"/>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t>
        <a:bodyPr/>
        <a:lstStyle/>
        <a:p>
          <a:endParaRPr lang="es-ES"/>
        </a:p>
      </dgm:t>
    </dgm:pt>
    <dgm:pt modelId="{19942756-18C7-4059-9D4E-9F2944CFD391}" type="pres">
      <dgm:prSet presAssocID="{065036F5-0B7F-4009-8520-0C3A3765BBE0}" presName="node" presStyleLbl="node1" presStyleIdx="0" presStyleCnt="4" custScaleX="125763">
        <dgm:presLayoutVars>
          <dgm:bulletEnabled val="1"/>
        </dgm:presLayoutVars>
      </dgm:prSet>
      <dgm:spPr/>
      <dgm:t>
        <a:bodyPr/>
        <a:lstStyle/>
        <a:p>
          <a:endParaRPr lang="es-ES"/>
        </a:p>
      </dgm:t>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t>
        <a:bodyPr/>
        <a:lstStyle/>
        <a:p>
          <a:endParaRPr lang="es-ES"/>
        </a:p>
      </dgm:t>
    </dgm:pt>
    <dgm:pt modelId="{03F3A674-ACF5-4964-BF32-C8E670A76FD0}" type="pres">
      <dgm:prSet presAssocID="{5BAFC513-56D3-4F41-A6A8-14F3CFC9DD1B}" presName="node" presStyleLbl="node1" presStyleIdx="1" presStyleCnt="4" custScaleX="125763">
        <dgm:presLayoutVars>
          <dgm:bulletEnabled val="1"/>
        </dgm:presLayoutVars>
      </dgm:prSet>
      <dgm:spPr/>
      <dgm:t>
        <a:bodyPr/>
        <a:lstStyle/>
        <a:p>
          <a:endParaRPr lang="es-ES"/>
        </a:p>
      </dgm:t>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t>
        <a:bodyPr/>
        <a:lstStyle/>
        <a:p>
          <a:endParaRPr lang="es-ES"/>
        </a:p>
      </dgm:t>
    </dgm:pt>
    <dgm:pt modelId="{405DEB26-6719-42D9-9066-C21A68BD03EC}" type="pres">
      <dgm:prSet presAssocID="{740F677F-B42E-4C25-8030-CCD52E104AB9}" presName="node" presStyleLbl="node1" presStyleIdx="2" presStyleCnt="4" custScaleX="125763">
        <dgm:presLayoutVars>
          <dgm:bulletEnabled val="1"/>
        </dgm:presLayoutVars>
      </dgm:prSet>
      <dgm:spPr/>
      <dgm:t>
        <a:bodyPr/>
        <a:lstStyle/>
        <a:p>
          <a:endParaRPr lang="es-ES"/>
        </a:p>
      </dgm:t>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t>
        <a:bodyPr/>
        <a:lstStyle/>
        <a:p>
          <a:endParaRPr lang="es-ES"/>
        </a:p>
      </dgm:t>
    </dgm:pt>
    <dgm:pt modelId="{194B2692-5728-4E0A-AE3A-EBB0F85A0386}" type="pres">
      <dgm:prSet presAssocID="{F695B60C-C334-488F-B4DD-A364284A7716}" presName="node" presStyleLbl="node1" presStyleIdx="3" presStyleCnt="4" custScaleX="125763">
        <dgm:presLayoutVars>
          <dgm:bulletEnabled val="1"/>
        </dgm:presLayoutVars>
      </dgm:prSet>
      <dgm:spPr/>
      <dgm:t>
        <a:bodyPr/>
        <a:lstStyle/>
        <a:p>
          <a:endParaRPr lang="es-ES"/>
        </a:p>
      </dgm:t>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t>
        <a:bodyPr/>
        <a:lstStyle/>
        <a:p>
          <a:endParaRPr lang="es-ES"/>
        </a:p>
      </dgm:t>
    </dgm:pt>
  </dgm:ptLst>
  <dgm:cxnLst>
    <dgm:cxn modelId="{255C5B73-87C0-49E5-86C4-0EEB11DE6372}" type="presOf" srcId="{F695B60C-C334-488F-B4DD-A364284A7716}" destId="{194B2692-5728-4E0A-AE3A-EBB0F85A0386}"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712493DC-E061-4AE2-9069-6AA5E37833E8}" srcId="{545EF6C9-DBF9-4FC4-AD49-18719C1D5636}" destId="{740F677F-B42E-4C25-8030-CCD52E104AB9}" srcOrd="2" destOrd="0" parTransId="{9542F242-2C74-4F15-8673-EA7E93F2BBD1}" sibTransId="{0CEA4FFE-2C86-4AE3-A55D-A85A1ADE29D1}"/>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08FC490B-0086-4CF9-B8D8-522CB4DB16E6}" type="presOf" srcId="{740F677F-B42E-4C25-8030-CCD52E104AB9}" destId="{405DEB26-6719-42D9-9066-C21A68BD03EC}"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004AF167-D78B-4E27-A284-F7904A796786}" type="presOf" srcId="{0D2D00A1-5A78-444B-A653-D4688E176416}" destId="{D34CAA2C-3CF3-4D72-880D-1CCD49AAAF90}"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8" Type="http://schemas.openxmlformats.org/officeDocument/2006/relationships/image" Target="../media/image21.svg"/><Relationship Id="rId13" Type="http://schemas.openxmlformats.org/officeDocument/2006/relationships/hyperlink" Target="#'CICLO PDA'!A1"/><Relationship Id="rId3" Type="http://schemas.openxmlformats.org/officeDocument/2006/relationships/image" Target="../media/image13.png"/><Relationship Id="rId7" Type="http://schemas.openxmlformats.org/officeDocument/2006/relationships/image" Target="../media/image15.png"/><Relationship Id="rId12" Type="http://schemas.openxmlformats.org/officeDocument/2006/relationships/hyperlink" Target="#PORTADA!A1"/><Relationship Id="rId2" Type="http://schemas.openxmlformats.org/officeDocument/2006/relationships/hyperlink" Target="#'INDICADOR DE RESULTADO - MEDIDA'!N8"/><Relationship Id="rId1" Type="http://schemas.openxmlformats.org/officeDocument/2006/relationships/hyperlink" Target="#'INDICADOR GESTI&#211;N - MECANISMO'!N8"/><Relationship Id="rId6" Type="http://schemas.openxmlformats.org/officeDocument/2006/relationships/image" Target="../media/image19.svg"/><Relationship Id="rId11" Type="http://schemas.openxmlformats.org/officeDocument/2006/relationships/hyperlink" Target="#'INDICADOR IMPACTO-LITIGIO'!F8"/><Relationship Id="rId5" Type="http://schemas.openxmlformats.org/officeDocument/2006/relationships/image" Target="../media/image14.png"/><Relationship Id="rId15" Type="http://schemas.openxmlformats.org/officeDocument/2006/relationships/hyperlink" Target="#'REPORTE ACUMULADO'!A1"/><Relationship Id="rId10" Type="http://schemas.openxmlformats.org/officeDocument/2006/relationships/image" Target="../media/image23.svg"/><Relationship Id="rId4" Type="http://schemas.openxmlformats.org/officeDocument/2006/relationships/image" Target="../media/image4.svg"/><Relationship Id="rId9" Type="http://schemas.openxmlformats.org/officeDocument/2006/relationships/image" Target="../media/image16.png"/><Relationship Id="rId14" Type="http://schemas.openxmlformats.org/officeDocument/2006/relationships/hyperlink" Target="#'PLAN DE ACCI&#211;N'!A1"/></Relationships>
</file>

<file path=xl/drawings/_rels/drawing11.xml.rels><?xml version="1.0" encoding="UTF-8" standalone="yes"?>
<Relationships xmlns="http://schemas.openxmlformats.org/package/2006/relationships"><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17.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17.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s>
</file>

<file path=xl/drawings/_rels/drawing15.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29.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diagramQuickStyle" Target="../diagrams/quickStyle1.xml"/><Relationship Id="rId7" Type="http://schemas.openxmlformats.org/officeDocument/2006/relationships/image" Target="../media/image6.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4.png"/><Relationship Id="rId5" Type="http://schemas.microsoft.com/office/2007/relationships/diagramDrawing" Target="../diagrams/drawing1.xml"/><Relationship Id="rId4" Type="http://schemas.openxmlformats.org/officeDocument/2006/relationships/diagramColors" Target="../diagrams/colors1.xml"/><Relationship Id="rId9" Type="http://schemas.openxmlformats.org/officeDocument/2006/relationships/hyperlink" Target="#PORTADA!A1"/></Relationships>
</file>

<file path=xl/drawings/_rels/drawing30.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FORMULACI&#211;N!A51"/><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4.svg"/><Relationship Id="rId3" Type="http://schemas.openxmlformats.org/officeDocument/2006/relationships/image" Target="../media/image6.png"/><Relationship Id="rId7" Type="http://schemas.openxmlformats.org/officeDocument/2006/relationships/image" Target="../media/image3.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10.svg"/><Relationship Id="rId11" Type="http://schemas.openxmlformats.org/officeDocument/2006/relationships/hyperlink" Target="#'REPORTE DE LITIGIOSIDAD'!A1"/><Relationship Id="rId5" Type="http://schemas.openxmlformats.org/officeDocument/2006/relationships/image" Target="../media/image7.png"/><Relationship Id="rId10" Type="http://schemas.openxmlformats.org/officeDocument/2006/relationships/hyperlink" Target="#'CICLO PDA'!A1"/><Relationship Id="rId4" Type="http://schemas.openxmlformats.org/officeDocument/2006/relationships/image" Target="../media/image8.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6.svg"/><Relationship Id="rId3" Type="http://schemas.openxmlformats.org/officeDocument/2006/relationships/hyperlink" Target="#'INDICADOR DE IMPACTO'!A1"/><Relationship Id="rId7" Type="http://schemas.openxmlformats.org/officeDocument/2006/relationships/image" Target="../media/image4.svg"/><Relationship Id="rId12" Type="http://schemas.openxmlformats.org/officeDocument/2006/relationships/image" Target="../media/image11.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8.png"/><Relationship Id="rId11" Type="http://schemas.openxmlformats.org/officeDocument/2006/relationships/image" Target="../media/image14.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0.png"/><Relationship Id="rId4" Type="http://schemas.openxmlformats.org/officeDocument/2006/relationships/hyperlink" Target="#'INDICADOR GESTI&#211;N - MECANISMO'!E8"/><Relationship Id="rId9" Type="http://schemas.openxmlformats.org/officeDocument/2006/relationships/image" Target="../media/image12.svg"/><Relationship Id="rId14" Type="http://schemas.openxmlformats.org/officeDocument/2006/relationships/hyperlink" Target="#PORTADA!A1"/></Relationships>
</file>

<file path=xl/drawings/_rels/drawing8.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image" Target="../media/image12.png"/><Relationship Id="rId4" Type="http://schemas.openxmlformats.org/officeDocument/2006/relationships/hyperlink" Target="#INDICADORES!A1"/></Relationships>
</file>

<file path=xl/drawings/_rels/drawing9.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1</xdr:col>
      <xdr:colOff>31749</xdr:colOff>
      <xdr:row>0</xdr:row>
      <xdr:rowOff>95250</xdr:rowOff>
    </xdr:from>
    <xdr:to>
      <xdr:col>4</xdr:col>
      <xdr:colOff>275166</xdr:colOff>
      <xdr:row>4</xdr:row>
      <xdr:rowOff>24168</xdr:rowOff>
    </xdr:to>
    <xdr:pic>
      <xdr:nvPicPr>
        <xdr:cNvPr id="4" name="Imagen 3" descr="bg-w@0">
          <a:extLst>
            <a:ext uri="{FF2B5EF4-FFF2-40B4-BE49-F238E27FC236}">
              <a16:creationId xmlns:a16="http://schemas.microsoft.com/office/drawing/2014/main" id="{805ECE0A-73C6-4A5E-BEEC-BC030CF82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793749" y="95250"/>
          <a:ext cx="2529417" cy="69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465667</xdr:colOff>
      <xdr:row>0</xdr:row>
      <xdr:rowOff>167866</xdr:rowOff>
    </xdr:from>
    <xdr:to>
      <xdr:col>14</xdr:col>
      <xdr:colOff>13934</xdr:colOff>
      <xdr:row>3</xdr:row>
      <xdr:rowOff>179918</xdr:rowOff>
    </xdr:to>
    <xdr:pic>
      <xdr:nvPicPr>
        <xdr:cNvPr id="5" name="Imagen 4">
          <a:extLst>
            <a:ext uri="{FF2B5EF4-FFF2-40B4-BE49-F238E27FC236}">
              <a16:creationId xmlns:a16="http://schemas.microsoft.com/office/drawing/2014/main" id="{5BE5CE2B-19E6-49B8-9993-52E0BC89F3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85667" y="167866"/>
          <a:ext cx="2596267" cy="58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476249</xdr:colOff>
      <xdr:row>14</xdr:row>
      <xdr:rowOff>52915</xdr:rowOff>
    </xdr:from>
    <xdr:to>
      <xdr:col>14</xdr:col>
      <xdr:colOff>79302</xdr:colOff>
      <xdr:row>15</xdr:row>
      <xdr:rowOff>81488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69847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19</xdr:row>
      <xdr:rowOff>92071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10000156" y="5102258"/>
          <a:ext cx="367240" cy="3650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131692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45966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16</xdr:row>
      <xdr:rowOff>176250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16</xdr:row>
      <xdr:rowOff>173850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150742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0</xdr:rowOff>
    </xdr:from>
    <xdr:to>
      <xdr:col>5</xdr:col>
      <xdr:colOff>412357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315632"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2116</xdr:rowOff>
    </xdr:from>
    <xdr:to>
      <xdr:col>8</xdr:col>
      <xdr:colOff>215504</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44047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14</xdr:col>
      <xdr:colOff>539750</xdr:colOff>
      <xdr:row>10</xdr:row>
      <xdr:rowOff>133350</xdr:rowOff>
    </xdr:from>
    <xdr:to>
      <xdr:col>16</xdr:col>
      <xdr:colOff>539750</xdr:colOff>
      <xdr:row>13</xdr:row>
      <xdr:rowOff>85725</xdr:rowOff>
    </xdr:to>
    <xdr:sp macro="" textlink="">
      <xdr:nvSpPr>
        <xdr:cNvPr id="36" name="Rectángulo 35">
          <a:extLst>
            <a:ext uri="{FF2B5EF4-FFF2-40B4-BE49-F238E27FC236}">
              <a16:creationId xmlns:a16="http://schemas.microsoft.com/office/drawing/2014/main" id="{08A68D63-6CA5-4176-A466-DC60896ED7AB}"/>
            </a:ext>
          </a:extLst>
        </xdr:cNvPr>
        <xdr:cNvSpPr/>
      </xdr:nvSpPr>
      <xdr:spPr>
        <a:xfrm>
          <a:off x="10417175" y="2085975"/>
          <a:ext cx="1524000" cy="523875"/>
        </a:xfrm>
        <a:prstGeom prst="rect">
          <a:avLst/>
        </a:prstGeom>
        <a:solidFill>
          <a:schemeClr val="accent5">
            <a:lumMod val="5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chemeClr val="bg1"/>
              </a:solidFill>
              <a:latin typeface="Work Sans" panose="00000500000000000000" pitchFamily="50" charset="0"/>
            </a:rPr>
            <a:t>ENVÍO DE EXCEL A LA ANDJE</a:t>
          </a:r>
        </a:p>
      </xdr:txBody>
    </xdr:sp>
    <xdr:clientData/>
  </xdr:twoCellAnchor>
  <xdr:twoCellAnchor>
    <xdr:from>
      <xdr:col>14</xdr:col>
      <xdr:colOff>539750</xdr:colOff>
      <xdr:row>13</xdr:row>
      <xdr:rowOff>95249</xdr:rowOff>
    </xdr:from>
    <xdr:to>
      <xdr:col>16</xdr:col>
      <xdr:colOff>539750</xdr:colOff>
      <xdr:row>17</xdr:row>
      <xdr:rowOff>152400</xdr:rowOff>
    </xdr:to>
    <xdr:sp macro="" textlink="">
      <xdr:nvSpPr>
        <xdr:cNvPr id="37" name="Rectángulo 36">
          <a:extLst>
            <a:ext uri="{FF2B5EF4-FFF2-40B4-BE49-F238E27FC236}">
              <a16:creationId xmlns:a16="http://schemas.microsoft.com/office/drawing/2014/main" id="{9DC233D1-B876-4526-B0BA-A72AE95C5BAB}"/>
            </a:ext>
          </a:extLst>
        </xdr:cNvPr>
        <xdr:cNvSpPr/>
      </xdr:nvSpPr>
      <xdr:spPr>
        <a:xfrm>
          <a:off x="10417175" y="2619374"/>
          <a:ext cx="1524000" cy="819151"/>
        </a:xfrm>
        <a:prstGeom prst="rect">
          <a:avLst/>
        </a:prstGeom>
        <a:no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A más tardar el 28 de feb. del año posterior a la implementación</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501650</xdr:colOff>
      <xdr:row>12</xdr:row>
      <xdr:rowOff>14288</xdr:rowOff>
    </xdr:from>
    <xdr:to>
      <xdr:col>14</xdr:col>
      <xdr:colOff>539750</xdr:colOff>
      <xdr:row>12</xdr:row>
      <xdr:rowOff>14288</xdr:rowOff>
    </xdr:to>
    <xdr:cxnSp macro="">
      <xdr:nvCxnSpPr>
        <xdr:cNvPr id="18" name="Conector recto de flecha 17">
          <a:extLst>
            <a:ext uri="{FF2B5EF4-FFF2-40B4-BE49-F238E27FC236}">
              <a16:creationId xmlns:a16="http://schemas.microsoft.com/office/drawing/2014/main" id="{8A5A15D8-4D5F-4AF6-86C1-1206A5BEB6DA}"/>
            </a:ext>
          </a:extLst>
        </xdr:cNvPr>
        <xdr:cNvCxnSpPr>
          <a:stCxn id="30" idx="3"/>
          <a:endCxn id="36" idx="1"/>
        </xdr:cNvCxnSpPr>
      </xdr:nvCxnSpPr>
      <xdr:spPr>
        <a:xfrm>
          <a:off x="9617075" y="2347913"/>
          <a:ext cx="8001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30</xdr:row>
      <xdr:rowOff>169792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700880</xdr:colOff>
      <xdr:row>0</xdr:row>
      <xdr:rowOff>0</xdr:rowOff>
    </xdr:from>
    <xdr:to>
      <xdr:col>3</xdr:col>
      <xdr:colOff>2140880</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5167047"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2260871</xdr:colOff>
      <xdr:row>0</xdr:row>
      <xdr:rowOff>14817</xdr:rowOff>
    </xdr:from>
    <xdr:to>
      <xdr:col>4</xdr:col>
      <xdr:colOff>917455</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6727038"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1026852</xdr:colOff>
      <xdr:row>0</xdr:row>
      <xdr:rowOff>0</xdr:rowOff>
    </xdr:from>
    <xdr:to>
      <xdr:col>5</xdr:col>
      <xdr:colOff>1228602</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8276435"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xdr:col>
      <xdr:colOff>4584976</xdr:colOff>
      <xdr:row>0</xdr:row>
      <xdr:rowOff>0</xdr:rowOff>
    </xdr:from>
    <xdr:to>
      <xdr:col>3</xdr:col>
      <xdr:colOff>447559</xdr:colOff>
      <xdr:row>0</xdr:row>
      <xdr:rowOff>178859</xdr:rowOff>
    </xdr:to>
    <xdr:sp macro="" textlink="">
      <xdr:nvSpPr>
        <xdr:cNvPr id="13" name="Rectángulo 12">
          <a:hlinkClick xmlns:r="http://schemas.openxmlformats.org/officeDocument/2006/relationships" r:id="rId4"/>
          <a:extLst>
            <a:ext uri="{FF2B5EF4-FFF2-40B4-BE49-F238E27FC236}">
              <a16:creationId xmlns:a16="http://schemas.microsoft.com/office/drawing/2014/main" id="{B568FBB1-143D-4C3B-B4AC-13E05D86AC3E}"/>
            </a:ext>
          </a:extLst>
        </xdr:cNvPr>
        <xdr:cNvSpPr/>
      </xdr:nvSpPr>
      <xdr:spPr>
        <a:xfrm>
          <a:off x="4965976"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514613</xdr:colOff>
      <xdr:row>0</xdr:row>
      <xdr:rowOff>14817</xdr:rowOff>
    </xdr:from>
    <xdr:to>
      <xdr:col>3</xdr:col>
      <xdr:colOff>1954613</xdr:colOff>
      <xdr:row>1</xdr:row>
      <xdr:rowOff>3176</xdr:rowOff>
    </xdr:to>
    <xdr:sp macro="" textlink="">
      <xdr:nvSpPr>
        <xdr:cNvPr id="14" name="Rectángulo 13">
          <a:hlinkClick xmlns:r="http://schemas.openxmlformats.org/officeDocument/2006/relationships" r:id="rId5"/>
          <a:extLst>
            <a:ext uri="{FF2B5EF4-FFF2-40B4-BE49-F238E27FC236}">
              <a16:creationId xmlns:a16="http://schemas.microsoft.com/office/drawing/2014/main" id="{091B4E51-4C1F-493A-970C-25B7ABABCF2C}"/>
            </a:ext>
          </a:extLst>
        </xdr:cNvPr>
        <xdr:cNvSpPr/>
      </xdr:nvSpPr>
      <xdr:spPr>
        <a:xfrm>
          <a:off x="6473030"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2032270</xdr:colOff>
      <xdr:row>0</xdr:row>
      <xdr:rowOff>0</xdr:rowOff>
    </xdr:from>
    <xdr:to>
      <xdr:col>3</xdr:col>
      <xdr:colOff>3472270</xdr:colOff>
      <xdr:row>0</xdr:row>
      <xdr:rowOff>178859</xdr:rowOff>
    </xdr:to>
    <xdr:sp macro="" textlink="">
      <xdr:nvSpPr>
        <xdr:cNvPr id="15" name="Rectángulo 14">
          <a:hlinkClick xmlns:r="http://schemas.openxmlformats.org/officeDocument/2006/relationships" r:id="rId6"/>
          <a:extLst>
            <a:ext uri="{FF2B5EF4-FFF2-40B4-BE49-F238E27FC236}">
              <a16:creationId xmlns:a16="http://schemas.microsoft.com/office/drawing/2014/main" id="{9EB15EFE-0AE6-46A1-B1DD-B7A1662FABF7}"/>
            </a:ext>
          </a:extLst>
        </xdr:cNvPr>
        <xdr:cNvSpPr/>
      </xdr:nvSpPr>
      <xdr:spPr>
        <a:xfrm>
          <a:off x="7990687"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xdr:col>
      <xdr:colOff>4690801</xdr:colOff>
      <xdr:row>0</xdr:row>
      <xdr:rowOff>31750</xdr:rowOff>
    </xdr:from>
    <xdr:to>
      <xdr:col>2</xdr:col>
      <xdr:colOff>299384</xdr:colOff>
      <xdr:row>1</xdr:row>
      <xdr:rowOff>20109</xdr:rowOff>
    </xdr:to>
    <xdr:sp macro="" textlink="">
      <xdr:nvSpPr>
        <xdr:cNvPr id="16" name="Rectángulo 15">
          <a:hlinkClick xmlns:r="http://schemas.openxmlformats.org/officeDocument/2006/relationships" r:id="rId4"/>
          <a:extLst>
            <a:ext uri="{FF2B5EF4-FFF2-40B4-BE49-F238E27FC236}">
              <a16:creationId xmlns:a16="http://schemas.microsoft.com/office/drawing/2014/main" id="{9032AC2E-174F-4AEE-940D-E880828FE067}"/>
            </a:ext>
          </a:extLst>
        </xdr:cNvPr>
        <xdr:cNvSpPr/>
      </xdr:nvSpPr>
      <xdr:spPr>
        <a:xfrm>
          <a:off x="5071801" y="3175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387616</xdr:colOff>
      <xdr:row>0</xdr:row>
      <xdr:rowOff>46567</xdr:rowOff>
    </xdr:from>
    <xdr:to>
      <xdr:col>2</xdr:col>
      <xdr:colOff>1827616</xdr:colOff>
      <xdr:row>1</xdr:row>
      <xdr:rowOff>34926</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CAE9C309-E766-4125-99D9-D09C9CEAD368}"/>
            </a:ext>
          </a:extLst>
        </xdr:cNvPr>
        <xdr:cNvSpPr/>
      </xdr:nvSpPr>
      <xdr:spPr>
        <a:xfrm>
          <a:off x="6600033" y="4656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1926433</xdr:colOff>
      <xdr:row>0</xdr:row>
      <xdr:rowOff>31750</xdr:rowOff>
    </xdr:from>
    <xdr:to>
      <xdr:col>2</xdr:col>
      <xdr:colOff>3366433</xdr:colOff>
      <xdr:row>1</xdr:row>
      <xdr:rowOff>20109</xdr:rowOff>
    </xdr:to>
    <xdr:sp macro="" textlink="">
      <xdr:nvSpPr>
        <xdr:cNvPr id="18" name="Rectángulo 17">
          <a:hlinkClick xmlns:r="http://schemas.openxmlformats.org/officeDocument/2006/relationships" r:id="rId6"/>
          <a:extLst>
            <a:ext uri="{FF2B5EF4-FFF2-40B4-BE49-F238E27FC236}">
              <a16:creationId xmlns:a16="http://schemas.microsoft.com/office/drawing/2014/main" id="{6D423E39-BD1E-4E78-9C51-B9BDB51F2798}"/>
            </a:ext>
          </a:extLst>
        </xdr:cNvPr>
        <xdr:cNvSpPr/>
      </xdr:nvSpPr>
      <xdr:spPr>
        <a:xfrm>
          <a:off x="8138850" y="3175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 ACUM</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332837</xdr:colOff>
      <xdr:row>0</xdr:row>
      <xdr:rowOff>0</xdr:rowOff>
    </xdr:from>
    <xdr:to>
      <xdr:col>3</xdr:col>
      <xdr:colOff>1772837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5964493"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2252660</xdr:colOff>
      <xdr:row>0</xdr:row>
      <xdr:rowOff>0</xdr:rowOff>
    </xdr:from>
    <xdr:to>
      <xdr:col>4</xdr:col>
      <xdr:colOff>1275691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05100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9</xdr:row>
      <xdr:rowOff>166687</xdr:rowOff>
    </xdr:from>
    <xdr:to>
      <xdr:col>4</xdr:col>
      <xdr:colOff>657225</xdr:colOff>
      <xdr:row>12</xdr:row>
      <xdr:rowOff>29103</xdr:rowOff>
    </xdr:to>
    <xdr:sp macro="" textlink="">
      <xdr:nvSpPr>
        <xdr:cNvPr id="2" name="Rectángulo 1">
          <a:extLst>
            <a:ext uri="{FF2B5EF4-FFF2-40B4-BE49-F238E27FC236}">
              <a16:creationId xmlns:a16="http://schemas.microsoft.com/office/drawing/2014/main" id="{9ACC4726-3E5E-4CFA-AE3F-BB44296557DE}"/>
            </a:ext>
          </a:extLst>
        </xdr:cNvPr>
        <xdr:cNvSpPr/>
      </xdr:nvSpPr>
      <xdr:spPr>
        <a:xfrm>
          <a:off x="7620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a:t>
          </a:r>
          <a:r>
            <a:rPr lang="es-CO" sz="1100" baseline="0">
              <a:latin typeface="Work Sans" panose="00000500000000000000" pitchFamily="50" charset="0"/>
            </a:rPr>
            <a:t> ENVÍA SOLICITUD DE CREACIÓN DE CAUSA A LA ANDJE</a:t>
          </a:r>
        </a:p>
      </xdr:txBody>
    </xdr:sp>
    <xdr:clientData/>
  </xdr:twoCellAnchor>
  <xdr:twoCellAnchor>
    <xdr:from>
      <xdr:col>1</xdr:col>
      <xdr:colOff>0</xdr:colOff>
      <xdr:row>12</xdr:row>
      <xdr:rowOff>38100</xdr:rowOff>
    </xdr:from>
    <xdr:to>
      <xdr:col>4</xdr:col>
      <xdr:colOff>657225</xdr:colOff>
      <xdr:row>14</xdr:row>
      <xdr:rowOff>91016</xdr:rowOff>
    </xdr:to>
    <xdr:sp macro="" textlink="">
      <xdr:nvSpPr>
        <xdr:cNvPr id="3" name="Rectángulo 2">
          <a:extLst>
            <a:ext uri="{FF2B5EF4-FFF2-40B4-BE49-F238E27FC236}">
              <a16:creationId xmlns:a16="http://schemas.microsoft.com/office/drawing/2014/main" id="{E6BBBBDF-0163-4E25-AD90-3C851DF4B437}"/>
            </a:ext>
          </a:extLst>
        </xdr:cNvPr>
        <xdr:cNvSpPr/>
      </xdr:nvSpPr>
      <xdr:spPr>
        <a:xfrm>
          <a:off x="762000" y="4276725"/>
          <a:ext cx="2943225" cy="433916"/>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chemeClr val="bg1">
                  <a:lumMod val="50000"/>
                </a:schemeClr>
              </a:solidFill>
              <a:latin typeface="Work Sans" panose="00000500000000000000" pitchFamily="50" charset="0"/>
            </a:rPr>
            <a:t>Enviar a soporte.ekogui@defensajuridica.gov.co</a:t>
          </a:r>
        </a:p>
      </xdr:txBody>
    </xdr:sp>
    <xdr:clientData/>
  </xdr:twoCellAnchor>
  <xdr:twoCellAnchor>
    <xdr:from>
      <xdr:col>5</xdr:col>
      <xdr:colOff>685800</xdr:colOff>
      <xdr:row>9</xdr:row>
      <xdr:rowOff>166687</xdr:rowOff>
    </xdr:from>
    <xdr:to>
      <xdr:col>9</xdr:col>
      <xdr:colOff>581025</xdr:colOff>
      <xdr:row>12</xdr:row>
      <xdr:rowOff>29103</xdr:rowOff>
    </xdr:to>
    <xdr:sp macro="" textlink="">
      <xdr:nvSpPr>
        <xdr:cNvPr id="4" name="Rectángulo 3">
          <a:extLst>
            <a:ext uri="{FF2B5EF4-FFF2-40B4-BE49-F238E27FC236}">
              <a16:creationId xmlns:a16="http://schemas.microsoft.com/office/drawing/2014/main" id="{EC17A840-A33F-4436-A727-901EA6DDE05A}"/>
            </a:ext>
          </a:extLst>
        </xdr:cNvPr>
        <xdr:cNvSpPr/>
      </xdr:nvSpPr>
      <xdr:spPr>
        <a:xfrm>
          <a:off x="44958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EVALÚA  SI PROCEDE LA CREACIÓN DE LA CAUSA</a:t>
          </a:r>
        </a:p>
      </xdr:txBody>
    </xdr:sp>
    <xdr:clientData/>
  </xdr:twoCellAnchor>
  <xdr:twoCellAnchor>
    <xdr:from>
      <xdr:col>10</xdr:col>
      <xdr:colOff>390525</xdr:colOff>
      <xdr:row>6</xdr:row>
      <xdr:rowOff>180975</xdr:rowOff>
    </xdr:from>
    <xdr:to>
      <xdr:col>14</xdr:col>
      <xdr:colOff>285750</xdr:colOff>
      <xdr:row>8</xdr:row>
      <xdr:rowOff>43391</xdr:rowOff>
    </xdr:to>
    <xdr:sp macro="" textlink="">
      <xdr:nvSpPr>
        <xdr:cNvPr id="5" name="Rectángulo 4">
          <a:extLst>
            <a:ext uri="{FF2B5EF4-FFF2-40B4-BE49-F238E27FC236}">
              <a16:creationId xmlns:a16="http://schemas.microsoft.com/office/drawing/2014/main" id="{0C5018DB-1E5F-4EA1-928A-64555099EDB2}"/>
            </a:ext>
          </a:extLst>
        </xdr:cNvPr>
        <xdr:cNvSpPr/>
      </xdr:nvSpPr>
      <xdr:spPr>
        <a:xfrm>
          <a:off x="8010525" y="1562100"/>
          <a:ext cx="2943225" cy="243416"/>
        </a:xfrm>
        <a:prstGeom prst="rect">
          <a:avLst/>
        </a:prstGeom>
        <a:solidFill>
          <a:srgbClr val="63BE7B"/>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CREA LA CAUSA</a:t>
          </a:r>
        </a:p>
      </xdr:txBody>
    </xdr:sp>
    <xdr:clientData/>
  </xdr:twoCellAnchor>
  <xdr:twoCellAnchor>
    <xdr:from>
      <xdr:col>10</xdr:col>
      <xdr:colOff>390525</xdr:colOff>
      <xdr:row>14</xdr:row>
      <xdr:rowOff>25928</xdr:rowOff>
    </xdr:from>
    <xdr:to>
      <xdr:col>14</xdr:col>
      <xdr:colOff>285750</xdr:colOff>
      <xdr:row>15</xdr:row>
      <xdr:rowOff>114300</xdr:rowOff>
    </xdr:to>
    <xdr:sp macro="" textlink="">
      <xdr:nvSpPr>
        <xdr:cNvPr id="6" name="Rectángulo 5">
          <a:extLst>
            <a:ext uri="{FF2B5EF4-FFF2-40B4-BE49-F238E27FC236}">
              <a16:creationId xmlns:a16="http://schemas.microsoft.com/office/drawing/2014/main" id="{80B3478E-5063-4B6E-8EE6-8C07B68EC200}"/>
            </a:ext>
          </a:extLst>
        </xdr:cNvPr>
        <xdr:cNvSpPr/>
      </xdr:nvSpPr>
      <xdr:spPr>
        <a:xfrm>
          <a:off x="8010525" y="2931053"/>
          <a:ext cx="2943225" cy="278872"/>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latin typeface="Work Sans" panose="00000500000000000000" pitchFamily="50" charset="0"/>
            </a:rPr>
            <a:t>NO CREA LA CAUSA</a:t>
          </a:r>
        </a:p>
      </xdr:txBody>
    </xdr:sp>
    <xdr:clientData/>
  </xdr:twoCellAnchor>
  <xdr:twoCellAnchor>
    <xdr:from>
      <xdr:col>15</xdr:col>
      <xdr:colOff>285750</xdr:colOff>
      <xdr:row>6</xdr:row>
      <xdr:rowOff>28574</xdr:rowOff>
    </xdr:from>
    <xdr:to>
      <xdr:col>19</xdr:col>
      <xdr:colOff>180975</xdr:colOff>
      <xdr:row>8</xdr:row>
      <xdr:rowOff>190499</xdr:rowOff>
    </xdr:to>
    <xdr:sp macro="" textlink="">
      <xdr:nvSpPr>
        <xdr:cNvPr id="7" name="Rectángulo 6">
          <a:extLst>
            <a:ext uri="{FF2B5EF4-FFF2-40B4-BE49-F238E27FC236}">
              <a16:creationId xmlns:a16="http://schemas.microsoft.com/office/drawing/2014/main" id="{B2397D61-26AE-45F9-9C28-83C81DD12190}"/>
            </a:ext>
          </a:extLst>
        </xdr:cNvPr>
        <xdr:cNvSpPr/>
      </xdr:nvSpPr>
      <xdr:spPr>
        <a:xfrm>
          <a:off x="11715750" y="1409699"/>
          <a:ext cx="2943225" cy="5429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a:t>
          </a:r>
        </a:p>
      </xdr:txBody>
    </xdr:sp>
    <xdr:clientData/>
  </xdr:twoCellAnchor>
  <xdr:twoCellAnchor>
    <xdr:from>
      <xdr:col>15</xdr:col>
      <xdr:colOff>295275</xdr:colOff>
      <xdr:row>12</xdr:row>
      <xdr:rowOff>171449</xdr:rowOff>
    </xdr:from>
    <xdr:to>
      <xdr:col>19</xdr:col>
      <xdr:colOff>190500</xdr:colOff>
      <xdr:row>16</xdr:row>
      <xdr:rowOff>161924</xdr:rowOff>
    </xdr:to>
    <xdr:sp macro="" textlink="">
      <xdr:nvSpPr>
        <xdr:cNvPr id="8" name="Rectángulo 7">
          <a:extLst>
            <a:ext uri="{FF2B5EF4-FFF2-40B4-BE49-F238E27FC236}">
              <a16:creationId xmlns:a16="http://schemas.microsoft.com/office/drawing/2014/main" id="{F7EB5243-DF14-4AE3-B3D8-8FFA45D63F3A}"/>
            </a:ext>
          </a:extLst>
        </xdr:cNvPr>
        <xdr:cNvSpPr/>
      </xdr:nvSpPr>
      <xdr:spPr>
        <a:xfrm>
          <a:off x="11725275" y="4410074"/>
          <a:ext cx="2943225" cy="75247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 ACLARANDO EL MOTIVO Y SUGIRIENDO OTRAS CAUSAS A UTILIZAR</a:t>
          </a:r>
        </a:p>
      </xdr:txBody>
    </xdr:sp>
    <xdr:clientData/>
  </xdr:twoCellAnchor>
  <xdr:twoCellAnchor>
    <xdr:from>
      <xdr:col>4</xdr:col>
      <xdr:colOff>657225</xdr:colOff>
      <xdr:row>11</xdr:row>
      <xdr:rowOff>2645</xdr:rowOff>
    </xdr:from>
    <xdr:to>
      <xdr:col>5</xdr:col>
      <xdr:colOff>685800</xdr:colOff>
      <xdr:row>11</xdr:row>
      <xdr:rowOff>2645</xdr:rowOff>
    </xdr:to>
    <xdr:cxnSp macro="">
      <xdr:nvCxnSpPr>
        <xdr:cNvPr id="9" name="Conector recto de flecha 8">
          <a:extLst>
            <a:ext uri="{FF2B5EF4-FFF2-40B4-BE49-F238E27FC236}">
              <a16:creationId xmlns:a16="http://schemas.microsoft.com/office/drawing/2014/main" id="{0B844D0C-7A17-47E2-A708-15BEE1614A1B}"/>
            </a:ext>
          </a:extLst>
        </xdr:cNvPr>
        <xdr:cNvCxnSpPr>
          <a:stCxn id="2" idx="3"/>
          <a:endCxn id="4" idx="1"/>
        </xdr:cNvCxnSpPr>
      </xdr:nvCxnSpPr>
      <xdr:spPr>
        <a:xfrm>
          <a:off x="3705225" y="4050770"/>
          <a:ext cx="7905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7</xdr:row>
      <xdr:rowOff>112183</xdr:rowOff>
    </xdr:from>
    <xdr:to>
      <xdr:col>10</xdr:col>
      <xdr:colOff>390525</xdr:colOff>
      <xdr:row>11</xdr:row>
      <xdr:rowOff>2645</xdr:rowOff>
    </xdr:to>
    <xdr:cxnSp macro="">
      <xdr:nvCxnSpPr>
        <xdr:cNvPr id="10" name="Conector: angular 9">
          <a:extLst>
            <a:ext uri="{FF2B5EF4-FFF2-40B4-BE49-F238E27FC236}">
              <a16:creationId xmlns:a16="http://schemas.microsoft.com/office/drawing/2014/main" id="{A38727D2-6ED7-47F6-8A96-F765A40F9CFE}"/>
            </a:ext>
          </a:extLst>
        </xdr:cNvPr>
        <xdr:cNvCxnSpPr>
          <a:stCxn id="4" idx="3"/>
          <a:endCxn id="5" idx="1"/>
        </xdr:cNvCxnSpPr>
      </xdr:nvCxnSpPr>
      <xdr:spPr>
        <a:xfrm flipV="1">
          <a:off x="7439025" y="1683808"/>
          <a:ext cx="571500" cy="6524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11</xdr:row>
      <xdr:rowOff>2645</xdr:rowOff>
    </xdr:from>
    <xdr:to>
      <xdr:col>10</xdr:col>
      <xdr:colOff>390525</xdr:colOff>
      <xdr:row>14</xdr:row>
      <xdr:rowOff>165364</xdr:rowOff>
    </xdr:to>
    <xdr:cxnSp macro="">
      <xdr:nvCxnSpPr>
        <xdr:cNvPr id="11" name="Conector: angular 10">
          <a:extLst>
            <a:ext uri="{FF2B5EF4-FFF2-40B4-BE49-F238E27FC236}">
              <a16:creationId xmlns:a16="http://schemas.microsoft.com/office/drawing/2014/main" id="{FD3CE3AA-506D-4C72-BE64-FA366922CB0E}"/>
            </a:ext>
          </a:extLst>
        </xdr:cNvPr>
        <xdr:cNvCxnSpPr>
          <a:stCxn id="4" idx="3"/>
          <a:endCxn id="6" idx="1"/>
        </xdr:cNvCxnSpPr>
      </xdr:nvCxnSpPr>
      <xdr:spPr>
        <a:xfrm>
          <a:off x="7439025" y="2336270"/>
          <a:ext cx="571500" cy="73421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7</xdr:row>
      <xdr:rowOff>109537</xdr:rowOff>
    </xdr:from>
    <xdr:to>
      <xdr:col>15</xdr:col>
      <xdr:colOff>285750</xdr:colOff>
      <xdr:row>7</xdr:row>
      <xdr:rowOff>112183</xdr:rowOff>
    </xdr:to>
    <xdr:cxnSp macro="">
      <xdr:nvCxnSpPr>
        <xdr:cNvPr id="12" name="Conector recto de flecha 11">
          <a:extLst>
            <a:ext uri="{FF2B5EF4-FFF2-40B4-BE49-F238E27FC236}">
              <a16:creationId xmlns:a16="http://schemas.microsoft.com/office/drawing/2014/main" id="{9F0EFF43-93EB-469B-871F-38F246A0CBE9}"/>
            </a:ext>
          </a:extLst>
        </xdr:cNvPr>
        <xdr:cNvCxnSpPr>
          <a:stCxn id="5" idx="3"/>
          <a:endCxn id="7" idx="1"/>
        </xdr:cNvCxnSpPr>
      </xdr:nvCxnSpPr>
      <xdr:spPr>
        <a:xfrm flipV="1">
          <a:off x="10953750" y="1681162"/>
          <a:ext cx="762000" cy="26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14</xdr:row>
      <xdr:rowOff>165364</xdr:rowOff>
    </xdr:from>
    <xdr:to>
      <xdr:col>15</xdr:col>
      <xdr:colOff>295275</xdr:colOff>
      <xdr:row>14</xdr:row>
      <xdr:rowOff>166687</xdr:rowOff>
    </xdr:to>
    <xdr:cxnSp macro="">
      <xdr:nvCxnSpPr>
        <xdr:cNvPr id="13" name="Conector recto de flecha 12">
          <a:extLst>
            <a:ext uri="{FF2B5EF4-FFF2-40B4-BE49-F238E27FC236}">
              <a16:creationId xmlns:a16="http://schemas.microsoft.com/office/drawing/2014/main" id="{7E038820-7FE8-439F-900B-28686B4CA1B7}"/>
            </a:ext>
          </a:extLst>
        </xdr:cNvPr>
        <xdr:cNvCxnSpPr>
          <a:stCxn id="6" idx="3"/>
          <a:endCxn id="8" idx="1"/>
        </xdr:cNvCxnSpPr>
      </xdr:nvCxnSpPr>
      <xdr:spPr>
        <a:xfrm>
          <a:off x="10953750" y="3070489"/>
          <a:ext cx="771525" cy="13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7</xdr:row>
      <xdr:rowOff>142875</xdr:rowOff>
    </xdr:from>
    <xdr:to>
      <xdr:col>4</xdr:col>
      <xdr:colOff>38100</xdr:colOff>
      <xdr:row>9</xdr:row>
      <xdr:rowOff>9525</xdr:rowOff>
    </xdr:to>
    <xdr:sp macro="" textlink="">
      <xdr:nvSpPr>
        <xdr:cNvPr id="14" name="Triángulo isósceles 13">
          <a:extLst>
            <a:ext uri="{FF2B5EF4-FFF2-40B4-BE49-F238E27FC236}">
              <a16:creationId xmlns:a16="http://schemas.microsoft.com/office/drawing/2014/main" id="{0CE28FD5-D71F-45E7-9574-8B6E82219F75}"/>
            </a:ext>
          </a:extLst>
        </xdr:cNvPr>
        <xdr:cNvSpPr/>
      </xdr:nvSpPr>
      <xdr:spPr>
        <a:xfrm rot="10800000">
          <a:off x="1400175" y="3429000"/>
          <a:ext cx="1685925" cy="247650"/>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9"/>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2DDA4F6-39D1-4C36-A199-D26F577B6616}"/>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9400AD17-852E-4AE9-8364-821B272F47CB}"/>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6C337282-88B3-43C2-B002-C2335BD9253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 y envío a ANDJE</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6</xdr:col>
      <xdr:colOff>918633</xdr:colOff>
      <xdr:row>31</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35</xdr:row>
      <xdr:rowOff>67729</xdr:rowOff>
    </xdr:from>
    <xdr:to>
      <xdr:col>6</xdr:col>
      <xdr:colOff>882649</xdr:colOff>
      <xdr:row>44</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7297204"/>
          <a:ext cx="2622549" cy="1718735"/>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35</xdr:row>
      <xdr:rowOff>67729</xdr:rowOff>
    </xdr:from>
    <xdr:to>
      <xdr:col>3</xdr:col>
      <xdr:colOff>311149</xdr:colOff>
      <xdr:row>44</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7297204"/>
          <a:ext cx="2620432" cy="1718735"/>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35</xdr:row>
      <xdr:rowOff>71963</xdr:rowOff>
    </xdr:from>
    <xdr:to>
      <xdr:col>1</xdr:col>
      <xdr:colOff>486832</xdr:colOff>
      <xdr:row>44</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35</xdr:row>
      <xdr:rowOff>76195</xdr:rowOff>
    </xdr:from>
    <xdr:to>
      <xdr:col>4</xdr:col>
      <xdr:colOff>1178988</xdr:colOff>
      <xdr:row>44</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31</xdr:row>
      <xdr:rowOff>171449</xdr:rowOff>
    </xdr:from>
    <xdr:to>
      <xdr:col>3</xdr:col>
      <xdr:colOff>1051984</xdr:colOff>
      <xdr:row>35</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31</xdr:row>
      <xdr:rowOff>171449</xdr:rowOff>
    </xdr:from>
    <xdr:to>
      <xdr:col>5</xdr:col>
      <xdr:colOff>755650</xdr:colOff>
      <xdr:row>35</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40</xdr:row>
      <xdr:rowOff>74083</xdr:rowOff>
    </xdr:from>
    <xdr:to>
      <xdr:col>2</xdr:col>
      <xdr:colOff>516750</xdr:colOff>
      <xdr:row>43</xdr:row>
      <xdr:rowOff>178083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40</xdr:row>
      <xdr:rowOff>97083</xdr:rowOff>
    </xdr:from>
    <xdr:to>
      <xdr:col>5</xdr:col>
      <xdr:colOff>1100666</xdr:colOff>
      <xdr:row>44</xdr:row>
      <xdr:rowOff>10583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42</xdr:row>
      <xdr:rowOff>179918</xdr:rowOff>
    </xdr:from>
    <xdr:to>
      <xdr:col>3</xdr:col>
      <xdr:colOff>407385</xdr:colOff>
      <xdr:row>44</xdr:row>
      <xdr:rowOff>166158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42</xdr:row>
      <xdr:rowOff>173568</xdr:rowOff>
    </xdr:from>
    <xdr:to>
      <xdr:col>6</xdr:col>
      <xdr:colOff>961952</xdr:colOff>
      <xdr:row>44</xdr:row>
      <xdr:rowOff>159808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1</xdr:col>
      <xdr:colOff>57149</xdr:colOff>
      <xdr:row>49</xdr:row>
      <xdr:rowOff>182029</xdr:rowOff>
    </xdr:from>
    <xdr:to>
      <xdr:col>3</xdr:col>
      <xdr:colOff>311148</xdr:colOff>
      <xdr:row>58</xdr:row>
      <xdr:rowOff>186264</xdr:rowOff>
    </xdr:to>
    <xdr:grpSp>
      <xdr:nvGrpSpPr>
        <xdr:cNvPr id="29" name="Grupo 28">
          <a:hlinkClick xmlns:r="http://schemas.openxmlformats.org/officeDocument/2006/relationships" r:id="rId11"/>
          <a:extLst>
            <a:ext uri="{FF2B5EF4-FFF2-40B4-BE49-F238E27FC236}">
              <a16:creationId xmlns:a16="http://schemas.microsoft.com/office/drawing/2014/main" id="{700A2678-A840-426D-A101-EBA571CAF1B2}"/>
            </a:ext>
          </a:extLst>
        </xdr:cNvPr>
        <xdr:cNvGrpSpPr/>
      </xdr:nvGrpSpPr>
      <xdr:grpSpPr>
        <a:xfrm>
          <a:off x="438149" y="10078504"/>
          <a:ext cx="2616199" cy="1718735"/>
          <a:chOff x="755651" y="9241362"/>
          <a:chExt cx="2624666" cy="1718735"/>
        </a:xfrm>
      </xdr:grpSpPr>
      <xdr:sp macro="" textlink="">
        <xdr:nvSpPr>
          <xdr:cNvPr id="44" name="Rectángulo 43">
            <a:extLst>
              <a:ext uri="{FF2B5EF4-FFF2-40B4-BE49-F238E27FC236}">
                <a16:creationId xmlns:a16="http://schemas.microsoft.com/office/drawing/2014/main" id="{D6DE3BE3-FE9A-43BF-9E54-CF6E71A306B2}"/>
              </a:ext>
            </a:extLst>
          </xdr:cNvPr>
          <xdr:cNvSpPr/>
        </xdr:nvSpPr>
        <xdr:spPr>
          <a:xfrm>
            <a:off x="755651" y="92413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REPORTE</a:t>
            </a:r>
            <a:r>
              <a:rPr lang="es-CO" sz="1400" baseline="0">
                <a:solidFill>
                  <a:sysClr val="windowText" lastClr="000000"/>
                </a:solidFill>
                <a:latin typeface="Work Sans" panose="00000500000000000000" pitchFamily="50" charset="0"/>
              </a:rPr>
              <a:t> DE LITIGIOSIDAD eKOGUI</a:t>
            </a:r>
            <a:endParaRPr lang="es-CO" sz="1400">
              <a:solidFill>
                <a:sysClr val="windowText" lastClr="000000"/>
              </a:solidFill>
              <a:latin typeface="Work Sans" panose="00000500000000000000" pitchFamily="50" charset="0"/>
            </a:endParaRPr>
          </a:p>
        </xdr:txBody>
      </xdr:sp>
      <xdr:sp macro="" textlink="">
        <xdr:nvSpPr>
          <xdr:cNvPr id="46" name="Rectángulo 45">
            <a:extLst>
              <a:ext uri="{FF2B5EF4-FFF2-40B4-BE49-F238E27FC236}">
                <a16:creationId xmlns:a16="http://schemas.microsoft.com/office/drawing/2014/main" id="{9FA720C6-E5B2-4D2D-9173-7F2A2FEB0945}"/>
              </a:ext>
            </a:extLst>
          </xdr:cNvPr>
          <xdr:cNvSpPr/>
        </xdr:nvSpPr>
        <xdr:spPr>
          <a:xfrm>
            <a:off x="755651" y="101028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4</xdr:col>
      <xdr:colOff>622301</xdr:colOff>
      <xdr:row>49</xdr:row>
      <xdr:rowOff>182029</xdr:rowOff>
    </xdr:from>
    <xdr:to>
      <xdr:col>6</xdr:col>
      <xdr:colOff>876300</xdr:colOff>
      <xdr:row>58</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10078504"/>
          <a:ext cx="2616199" cy="1708152"/>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2</xdr:col>
      <xdr:colOff>184149</xdr:colOff>
      <xdr:row>44</xdr:row>
      <xdr:rowOff>71964</xdr:rowOff>
    </xdr:from>
    <xdr:to>
      <xdr:col>2</xdr:col>
      <xdr:colOff>184150</xdr:colOff>
      <xdr:row>49</xdr:row>
      <xdr:rowOff>182029</xdr:rowOff>
    </xdr:to>
    <xdr:cxnSp macro="">
      <xdr:nvCxnSpPr>
        <xdr:cNvPr id="17" name="Conector recto de flecha 16">
          <a:extLst>
            <a:ext uri="{FF2B5EF4-FFF2-40B4-BE49-F238E27FC236}">
              <a16:creationId xmlns:a16="http://schemas.microsoft.com/office/drawing/2014/main" id="{B97353D3-7BFC-4F02-8C6B-6335578B0ED8}"/>
            </a:ext>
          </a:extLst>
        </xdr:cNvPr>
        <xdr:cNvCxnSpPr>
          <a:stCxn id="44" idx="0"/>
          <a:endCxn id="26" idx="2"/>
        </xdr:cNvCxnSpPr>
      </xdr:nvCxnSpPr>
      <xdr:spPr>
        <a:xfrm flipV="1">
          <a:off x="2131482"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749300</xdr:colOff>
      <xdr:row>44</xdr:row>
      <xdr:rowOff>71964</xdr:rowOff>
    </xdr:from>
    <xdr:to>
      <xdr:col>5</xdr:col>
      <xdr:colOff>749301</xdr:colOff>
      <xdr:row>49</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67733</xdr:colOff>
      <xdr:row>53</xdr:row>
      <xdr:rowOff>78318</xdr:rowOff>
    </xdr:from>
    <xdr:to>
      <xdr:col>3</xdr:col>
      <xdr:colOff>432786</xdr:colOff>
      <xdr:row>55</xdr:row>
      <xdr:rowOff>64558</xdr:rowOff>
    </xdr:to>
    <xdr:pic>
      <xdr:nvPicPr>
        <xdr:cNvPr id="50" name="Gráfico 49" descr="Mano con dedo índice apuntando a la derecha">
          <a:extLst>
            <a:ext uri="{FF2B5EF4-FFF2-40B4-BE49-F238E27FC236}">
              <a16:creationId xmlns:a16="http://schemas.microsoft.com/office/drawing/2014/main" id="{B5DC81B5-0834-440B-A92C-61B28220A3A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 xmlns:asvg="http://schemas.microsoft.com/office/drawing/2016/SVG/main" r:embed="rId8"/>
            </a:ext>
          </a:extLst>
        </a:blip>
        <a:stretch>
          <a:fillRect/>
        </a:stretch>
      </xdr:blipFill>
      <xdr:spPr>
        <a:xfrm rot="14063613">
          <a:off x="3199307" y="9900744"/>
          <a:ext cx="367240" cy="3650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108893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118419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118417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69734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84550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17</xdr:row>
      <xdr:rowOff>179919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17</xdr:row>
      <xdr:rowOff>150001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17</xdr:row>
      <xdr:rowOff>173001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390525</xdr:colOff>
      <xdr:row>0</xdr:row>
      <xdr:rowOff>0</xdr:rowOff>
    </xdr:from>
    <xdr:to>
      <xdr:col>5</xdr:col>
      <xdr:colOff>306525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2168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669925</xdr:colOff>
      <xdr:row>0</xdr:row>
      <xdr:rowOff>4233</xdr:rowOff>
    </xdr:from>
    <xdr:to>
      <xdr:col>7</xdr:col>
      <xdr:colOff>585925</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971925"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118420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17</xdr:row>
      <xdr:rowOff>9525</xdr:rowOff>
    </xdr:from>
    <xdr:to>
      <xdr:col>3</xdr:col>
      <xdr:colOff>581025</xdr:colOff>
      <xdr:row>18</xdr:row>
      <xdr:rowOff>200025</xdr:rowOff>
    </xdr:to>
    <xdr:sp macro="" textlink="">
      <xdr:nvSpPr>
        <xdr:cNvPr id="2" name="Rectángulo 1">
          <a:extLst>
            <a:ext uri="{FF2B5EF4-FFF2-40B4-BE49-F238E27FC236}">
              <a16:creationId xmlns:a16="http://schemas.microsoft.com/office/drawing/2014/main" id="{00000000-0008-0000-0300-000002000000}"/>
            </a:ext>
          </a:extLst>
        </xdr:cNvPr>
        <xdr:cNvSpPr/>
      </xdr:nvSpPr>
      <xdr:spPr>
        <a:xfrm>
          <a:off x="332317" y="2782358"/>
          <a:ext cx="2047875" cy="433917"/>
        </a:xfrm>
        <a:prstGeom prst="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1</a:t>
          </a:r>
        </a:p>
      </xdr:txBody>
    </xdr:sp>
    <xdr:clientData/>
  </xdr:twoCellAnchor>
  <xdr:twoCellAnchor>
    <xdr:from>
      <xdr:col>5</xdr:col>
      <xdr:colOff>9525</xdr:colOff>
      <xdr:row>17</xdr:row>
      <xdr:rowOff>9525</xdr:rowOff>
    </xdr:from>
    <xdr:to>
      <xdr:col>7</xdr:col>
      <xdr:colOff>533400</xdr:colOff>
      <xdr:row>18</xdr:row>
      <xdr:rowOff>200025</xdr:rowOff>
    </xdr:to>
    <xdr:sp macro="" textlink="">
      <xdr:nvSpPr>
        <xdr:cNvPr id="9" name="Rectángulo 8">
          <a:extLst>
            <a:ext uri="{FF2B5EF4-FFF2-40B4-BE49-F238E27FC236}">
              <a16:creationId xmlns:a16="http://schemas.microsoft.com/office/drawing/2014/main" id="{00000000-0008-0000-0300-000009000000}"/>
            </a:ext>
          </a:extLst>
        </xdr:cNvPr>
        <xdr:cNvSpPr/>
      </xdr:nvSpPr>
      <xdr:spPr>
        <a:xfrm>
          <a:off x="3332692" y="278235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276225</xdr:colOff>
      <xdr:row>17</xdr:row>
      <xdr:rowOff>9525</xdr:rowOff>
    </xdr:from>
    <xdr:to>
      <xdr:col>11</xdr:col>
      <xdr:colOff>38100</xdr:colOff>
      <xdr:row>18</xdr:row>
      <xdr:rowOff>200025</xdr:rowOff>
    </xdr:to>
    <xdr:sp macro="" textlink="">
      <xdr:nvSpPr>
        <xdr:cNvPr id="10" name="Rectángulo 9">
          <a:extLst>
            <a:ext uri="{FF2B5EF4-FFF2-40B4-BE49-F238E27FC236}">
              <a16:creationId xmlns:a16="http://schemas.microsoft.com/office/drawing/2014/main" id="{00000000-0008-0000-0300-00000A000000}"/>
            </a:ext>
          </a:extLst>
        </xdr:cNvPr>
        <xdr:cNvSpPr/>
      </xdr:nvSpPr>
      <xdr:spPr>
        <a:xfrm>
          <a:off x="6372225" y="120015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 LA ANDJE</a:t>
          </a:r>
        </a:p>
      </xdr:txBody>
    </xdr:sp>
    <xdr:clientData/>
  </xdr:twoCellAnchor>
  <xdr:twoCellAnchor>
    <xdr:from>
      <xdr:col>12</xdr:col>
      <xdr:colOff>14288</xdr:colOff>
      <xdr:row>14</xdr:row>
      <xdr:rowOff>14288</xdr:rowOff>
    </xdr:from>
    <xdr:to>
      <xdr:col>14</xdr:col>
      <xdr:colOff>538163</xdr:colOff>
      <xdr:row>15</xdr:row>
      <xdr:rowOff>204788</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9158288" y="490538"/>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12</xdr:col>
      <xdr:colOff>14288</xdr:colOff>
      <xdr:row>20</xdr:row>
      <xdr:rowOff>19050</xdr:rowOff>
    </xdr:from>
    <xdr:to>
      <xdr:col>14</xdr:col>
      <xdr:colOff>538163</xdr:colOff>
      <xdr:row>21</xdr:row>
      <xdr:rowOff>209550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8671455" y="6570133"/>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15</xdr:col>
      <xdr:colOff>752475</xdr:colOff>
      <xdr:row>14</xdr:row>
      <xdr:rowOff>14288</xdr:rowOff>
    </xdr:from>
    <xdr:to>
      <xdr:col>19</xdr:col>
      <xdr:colOff>323850</xdr:colOff>
      <xdr:row>15</xdr:row>
      <xdr:rowOff>204788</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11695642" y="5104871"/>
          <a:ext cx="26193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20</xdr:col>
      <xdr:colOff>38100</xdr:colOff>
      <xdr:row>14</xdr:row>
      <xdr:rowOff>14288</xdr:rowOff>
    </xdr:from>
    <xdr:to>
      <xdr:col>23</xdr:col>
      <xdr:colOff>371475</xdr:colOff>
      <xdr:row>15</xdr:row>
      <xdr:rowOff>204788</xdr:rowOff>
    </xdr:to>
    <xdr:sp macro="" textlink="">
      <xdr:nvSpPr>
        <xdr:cNvPr id="14" name="Rectángulo 13">
          <a:extLst>
            <a:ext uri="{FF2B5EF4-FFF2-40B4-BE49-F238E27FC236}">
              <a16:creationId xmlns:a16="http://schemas.microsoft.com/office/drawing/2014/main" id="{00000000-0008-0000-0300-00000E000000}"/>
            </a:ext>
          </a:extLst>
        </xdr:cNvPr>
        <xdr:cNvSpPr/>
      </xdr:nvSpPr>
      <xdr:spPr>
        <a:xfrm>
          <a:off x="15278100" y="490538"/>
          <a:ext cx="26193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 POLÍTICA AL COMITÉ DE CONCILIACIÓN </a:t>
          </a:r>
        </a:p>
      </xdr:txBody>
    </xdr:sp>
    <xdr:clientData/>
  </xdr:twoCellAnchor>
  <xdr:twoCellAnchor>
    <xdr:from>
      <xdr:col>8</xdr:col>
      <xdr:colOff>276225</xdr:colOff>
      <xdr:row>23</xdr:row>
      <xdr:rowOff>123825</xdr:rowOff>
    </xdr:from>
    <xdr:to>
      <xdr:col>11</xdr:col>
      <xdr:colOff>38100</xdr:colOff>
      <xdr:row>25</xdr:row>
      <xdr:rowOff>76200</xdr:rowOff>
    </xdr:to>
    <xdr:sp macro="" textlink="">
      <xdr:nvSpPr>
        <xdr:cNvPr id="15" name="Rectángulo 14">
          <a:extLst>
            <a:ext uri="{FF2B5EF4-FFF2-40B4-BE49-F238E27FC236}">
              <a16:creationId xmlns:a16="http://schemas.microsoft.com/office/drawing/2014/main" id="{00000000-0008-0000-0300-00000F000000}"/>
            </a:ext>
          </a:extLst>
        </xdr:cNvPr>
        <xdr:cNvSpPr/>
      </xdr:nvSpPr>
      <xdr:spPr>
        <a:xfrm>
          <a:off x="6372225" y="274320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533400</xdr:colOff>
      <xdr:row>17</xdr:row>
      <xdr:rowOff>223838</xdr:rowOff>
    </xdr:from>
    <xdr:to>
      <xdr:col>8</xdr:col>
      <xdr:colOff>276225</xdr:colOff>
      <xdr:row>17</xdr:row>
      <xdr:rowOff>223838</xdr:rowOff>
    </xdr:to>
    <xdr:cxnSp macro="">
      <xdr:nvCxnSpPr>
        <xdr:cNvPr id="19" name="Conector recto de flecha 18">
          <a:extLst>
            <a:ext uri="{FF2B5EF4-FFF2-40B4-BE49-F238E27FC236}">
              <a16:creationId xmlns:a16="http://schemas.microsoft.com/office/drawing/2014/main" id="{00000000-0008-0000-0300-000013000000}"/>
            </a:ext>
          </a:extLst>
        </xdr:cNvPr>
        <xdr:cNvCxnSpPr>
          <a:stCxn id="9" idx="3"/>
          <a:endCxn id="10" idx="1"/>
        </xdr:cNvCxnSpPr>
      </xdr:nvCxnSpPr>
      <xdr:spPr>
        <a:xfrm>
          <a:off x="5867400" y="1414463"/>
          <a:ext cx="504825"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14</xdr:row>
      <xdr:rowOff>228601</xdr:rowOff>
    </xdr:from>
    <xdr:to>
      <xdr:col>12</xdr:col>
      <xdr:colOff>14288</xdr:colOff>
      <xdr:row>17</xdr:row>
      <xdr:rowOff>223838</xdr:rowOff>
    </xdr:to>
    <xdr:cxnSp macro="">
      <xdr:nvCxnSpPr>
        <xdr:cNvPr id="21" name="Conector: angular 20">
          <a:extLst>
            <a:ext uri="{FF2B5EF4-FFF2-40B4-BE49-F238E27FC236}">
              <a16:creationId xmlns:a16="http://schemas.microsoft.com/office/drawing/2014/main" id="{00000000-0008-0000-0300-000015000000}"/>
            </a:ext>
          </a:extLst>
        </xdr:cNvPr>
        <xdr:cNvCxnSpPr>
          <a:stCxn id="10" idx="3"/>
          <a:endCxn id="11" idx="1"/>
        </xdr:cNvCxnSpPr>
      </xdr:nvCxnSpPr>
      <xdr:spPr>
        <a:xfrm flipV="1">
          <a:off x="8420100" y="704851"/>
          <a:ext cx="738188" cy="70961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17</xdr:row>
      <xdr:rowOff>226484</xdr:rowOff>
    </xdr:from>
    <xdr:to>
      <xdr:col>12</xdr:col>
      <xdr:colOff>14288</xdr:colOff>
      <xdr:row>20</xdr:row>
      <xdr:rowOff>236009</xdr:rowOff>
    </xdr:to>
    <xdr:cxnSp macro="">
      <xdr:nvCxnSpPr>
        <xdr:cNvPr id="23" name="Conector: angular 22">
          <a:extLst>
            <a:ext uri="{FF2B5EF4-FFF2-40B4-BE49-F238E27FC236}">
              <a16:creationId xmlns:a16="http://schemas.microsoft.com/office/drawing/2014/main" id="{00000000-0008-0000-0300-000017000000}"/>
            </a:ext>
          </a:extLst>
        </xdr:cNvPr>
        <xdr:cNvCxnSpPr>
          <a:stCxn id="10" idx="3"/>
          <a:endCxn id="12" idx="1"/>
        </xdr:cNvCxnSpPr>
      </xdr:nvCxnSpPr>
      <xdr:spPr>
        <a:xfrm>
          <a:off x="7933267" y="6047317"/>
          <a:ext cx="738188" cy="739775"/>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538163</xdr:colOff>
      <xdr:row>14</xdr:row>
      <xdr:rowOff>231247</xdr:rowOff>
    </xdr:from>
    <xdr:to>
      <xdr:col>15</xdr:col>
      <xdr:colOff>752475</xdr:colOff>
      <xdr:row>14</xdr:row>
      <xdr:rowOff>231247</xdr:rowOff>
    </xdr:to>
    <xdr:cxnSp macro="">
      <xdr:nvCxnSpPr>
        <xdr:cNvPr id="25" name="Conector recto de flecha 24">
          <a:extLst>
            <a:ext uri="{FF2B5EF4-FFF2-40B4-BE49-F238E27FC236}">
              <a16:creationId xmlns:a16="http://schemas.microsoft.com/office/drawing/2014/main" id="{00000000-0008-0000-0300-000019000000}"/>
            </a:ext>
          </a:extLst>
        </xdr:cNvPr>
        <xdr:cNvCxnSpPr>
          <a:stCxn id="11" idx="3"/>
          <a:endCxn id="13" idx="1"/>
        </xdr:cNvCxnSpPr>
      </xdr:nvCxnSpPr>
      <xdr:spPr>
        <a:xfrm>
          <a:off x="10719330" y="5321830"/>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323850</xdr:colOff>
      <xdr:row>14</xdr:row>
      <xdr:rowOff>231247</xdr:rowOff>
    </xdr:from>
    <xdr:to>
      <xdr:col>20</xdr:col>
      <xdr:colOff>38100</xdr:colOff>
      <xdr:row>14</xdr:row>
      <xdr:rowOff>231247</xdr:rowOff>
    </xdr:to>
    <xdr:cxnSp macro="">
      <xdr:nvCxnSpPr>
        <xdr:cNvPr id="27" name="Conector recto de flecha 26">
          <a:extLst>
            <a:ext uri="{FF2B5EF4-FFF2-40B4-BE49-F238E27FC236}">
              <a16:creationId xmlns:a16="http://schemas.microsoft.com/office/drawing/2014/main" id="{00000000-0008-0000-0300-00001B000000}"/>
            </a:ext>
          </a:extLst>
        </xdr:cNvPr>
        <xdr:cNvCxnSpPr>
          <a:stCxn id="13" idx="3"/>
          <a:endCxn id="14" idx="1"/>
        </xdr:cNvCxnSpPr>
      </xdr:nvCxnSpPr>
      <xdr:spPr>
        <a:xfrm>
          <a:off x="14315017" y="5321830"/>
          <a:ext cx="4762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17</xdr:col>
      <xdr:colOff>538164</xdr:colOff>
      <xdr:row>24</xdr:row>
      <xdr:rowOff>100013</xdr:rowOff>
    </xdr:to>
    <xdr:cxnSp macro="">
      <xdr:nvCxnSpPr>
        <xdr:cNvPr id="29" name="Conector: angular 28">
          <a:extLst>
            <a:ext uri="{FF2B5EF4-FFF2-40B4-BE49-F238E27FC236}">
              <a16:creationId xmlns:a16="http://schemas.microsoft.com/office/drawing/2014/main" id="{00000000-0008-0000-0300-00001D000000}"/>
            </a:ext>
          </a:extLst>
        </xdr:cNvPr>
        <xdr:cNvCxnSpPr>
          <a:stCxn id="64" idx="2"/>
          <a:endCxn id="15" idx="3"/>
        </xdr:cNvCxnSpPr>
      </xdr:nvCxnSpPr>
      <xdr:spPr>
        <a:xfrm rot="5400000">
          <a:off x="10158943" y="4249208"/>
          <a:ext cx="620713" cy="5072063"/>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271463</xdr:colOff>
      <xdr:row>18</xdr:row>
      <xdr:rowOff>200025</xdr:rowOff>
    </xdr:from>
    <xdr:to>
      <xdr:col>8</xdr:col>
      <xdr:colOff>276225</xdr:colOff>
      <xdr:row>24</xdr:row>
      <xdr:rowOff>100013</xdr:rowOff>
    </xdr:to>
    <xdr:cxnSp macro="">
      <xdr:nvCxnSpPr>
        <xdr:cNvPr id="31" name="Conector: angular 30">
          <a:extLst>
            <a:ext uri="{FF2B5EF4-FFF2-40B4-BE49-F238E27FC236}">
              <a16:creationId xmlns:a16="http://schemas.microsoft.com/office/drawing/2014/main" id="{00000000-0008-0000-0300-00001F000000}"/>
            </a:ext>
          </a:extLst>
        </xdr:cNvPr>
        <xdr:cNvCxnSpPr>
          <a:stCxn id="15" idx="1"/>
          <a:endCxn id="9" idx="2"/>
        </xdr:cNvCxnSpPr>
      </xdr:nvCxnSpPr>
      <xdr:spPr>
        <a:xfrm rot="10800000">
          <a:off x="4843463" y="1628775"/>
          <a:ext cx="1528762" cy="1328738"/>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33</xdr:row>
      <xdr:rowOff>9525</xdr:rowOff>
    </xdr:from>
    <xdr:to>
      <xdr:col>3</xdr:col>
      <xdr:colOff>581025</xdr:colOff>
      <xdr:row>34</xdr:row>
      <xdr:rowOff>200025</xdr:rowOff>
    </xdr:to>
    <xdr:sp macro="" textlink="">
      <xdr:nvSpPr>
        <xdr:cNvPr id="32" name="Rectángulo 31">
          <a:extLst>
            <a:ext uri="{FF2B5EF4-FFF2-40B4-BE49-F238E27FC236}">
              <a16:creationId xmlns:a16="http://schemas.microsoft.com/office/drawing/2014/main" id="{00000000-0008-0000-0300-000020000000}"/>
            </a:ext>
          </a:extLst>
        </xdr:cNvPr>
        <xdr:cNvSpPr/>
      </xdr:nvSpPr>
      <xdr:spPr>
        <a:xfrm>
          <a:off x="332317" y="6677025"/>
          <a:ext cx="2047875" cy="433917"/>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2</a:t>
          </a:r>
        </a:p>
      </xdr:txBody>
    </xdr:sp>
    <xdr:clientData/>
  </xdr:twoCellAnchor>
  <xdr:twoCellAnchor>
    <xdr:from>
      <xdr:col>5</xdr:col>
      <xdr:colOff>104775</xdr:colOff>
      <xdr:row>33</xdr:row>
      <xdr:rowOff>9525</xdr:rowOff>
    </xdr:from>
    <xdr:to>
      <xdr:col>7</xdr:col>
      <xdr:colOff>628650</xdr:colOff>
      <xdr:row>34</xdr:row>
      <xdr:rowOff>200025</xdr:rowOff>
    </xdr:to>
    <xdr:sp macro="" textlink="">
      <xdr:nvSpPr>
        <xdr:cNvPr id="33" name="Rectángulo 32">
          <a:extLst>
            <a:ext uri="{FF2B5EF4-FFF2-40B4-BE49-F238E27FC236}">
              <a16:creationId xmlns:a16="http://schemas.microsoft.com/office/drawing/2014/main" id="{00000000-0008-0000-0300-000021000000}"/>
            </a:ext>
          </a:extLst>
        </xdr:cNvPr>
        <xdr:cNvSpPr/>
      </xdr:nvSpPr>
      <xdr:spPr>
        <a:xfrm>
          <a:off x="39147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371475</xdr:colOff>
      <xdr:row>33</xdr:row>
      <xdr:rowOff>9525</xdr:rowOff>
    </xdr:from>
    <xdr:to>
      <xdr:col>11</xdr:col>
      <xdr:colOff>133350</xdr:colOff>
      <xdr:row>34</xdr:row>
      <xdr:rowOff>200025</xdr:rowOff>
    </xdr:to>
    <xdr:sp macro="" textlink="">
      <xdr:nvSpPr>
        <xdr:cNvPr id="34" name="Rectángulo 33">
          <a:extLst>
            <a:ext uri="{FF2B5EF4-FFF2-40B4-BE49-F238E27FC236}">
              <a16:creationId xmlns:a16="http://schemas.microsoft.com/office/drawing/2014/main" id="{00000000-0008-0000-0300-000022000000}"/>
            </a:ext>
          </a:extLst>
        </xdr:cNvPr>
        <xdr:cNvSpPr/>
      </xdr:nvSpPr>
      <xdr:spPr>
        <a:xfrm>
          <a:off x="64674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AL CÓMITÉ</a:t>
          </a:r>
          <a:r>
            <a:rPr lang="es-CO" sz="1100" baseline="0">
              <a:latin typeface="Work Sans" panose="00000500000000000000" pitchFamily="50" charset="0"/>
            </a:rPr>
            <a:t> DE CONCILIACIÓN</a:t>
          </a:r>
          <a:endParaRPr lang="es-CO" sz="1100">
            <a:latin typeface="Work Sans" panose="00000500000000000000" pitchFamily="50" charset="0"/>
          </a:endParaRPr>
        </a:p>
      </xdr:txBody>
    </xdr:sp>
    <xdr:clientData/>
  </xdr:twoCellAnchor>
  <xdr:twoCellAnchor>
    <xdr:from>
      <xdr:col>12</xdr:col>
      <xdr:colOff>109538</xdr:colOff>
      <xdr:row>30</xdr:row>
      <xdr:rowOff>14288</xdr:rowOff>
    </xdr:from>
    <xdr:to>
      <xdr:col>14</xdr:col>
      <xdr:colOff>633413</xdr:colOff>
      <xdr:row>31</xdr:row>
      <xdr:rowOff>204788</xdr:rowOff>
    </xdr:to>
    <xdr:sp macro="" textlink="">
      <xdr:nvSpPr>
        <xdr:cNvPr id="35" name="Rectángulo 34">
          <a:extLst>
            <a:ext uri="{FF2B5EF4-FFF2-40B4-BE49-F238E27FC236}">
              <a16:creationId xmlns:a16="http://schemas.microsoft.com/office/drawing/2014/main" id="{00000000-0008-0000-0300-000023000000}"/>
            </a:ext>
          </a:extLst>
        </xdr:cNvPr>
        <xdr:cNvSpPr/>
      </xdr:nvSpPr>
      <xdr:spPr>
        <a:xfrm>
          <a:off x="8872538" y="7824788"/>
          <a:ext cx="2407708"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12</xdr:col>
      <xdr:colOff>109538</xdr:colOff>
      <xdr:row>36</xdr:row>
      <xdr:rowOff>19050</xdr:rowOff>
    </xdr:from>
    <xdr:to>
      <xdr:col>14</xdr:col>
      <xdr:colOff>633413</xdr:colOff>
      <xdr:row>37</xdr:row>
      <xdr:rowOff>209550</xdr:rowOff>
    </xdr:to>
    <xdr:sp macro="" textlink="">
      <xdr:nvSpPr>
        <xdr:cNvPr id="36" name="Rectángulo 35">
          <a:extLst>
            <a:ext uri="{FF2B5EF4-FFF2-40B4-BE49-F238E27FC236}">
              <a16:creationId xmlns:a16="http://schemas.microsoft.com/office/drawing/2014/main" id="{00000000-0008-0000-0300-000024000000}"/>
            </a:ext>
          </a:extLst>
        </xdr:cNvPr>
        <xdr:cNvSpPr/>
      </xdr:nvSpPr>
      <xdr:spPr>
        <a:xfrm>
          <a:off x="9253538" y="57340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16</xdr:col>
      <xdr:colOff>87842</xdr:colOff>
      <xdr:row>30</xdr:row>
      <xdr:rowOff>14288</xdr:rowOff>
    </xdr:from>
    <xdr:to>
      <xdr:col>19</xdr:col>
      <xdr:colOff>421217</xdr:colOff>
      <xdr:row>31</xdr:row>
      <xdr:rowOff>204788</xdr:rowOff>
    </xdr:to>
    <xdr:sp macro="" textlink="">
      <xdr:nvSpPr>
        <xdr:cNvPr id="37" name="Rectángulo 36">
          <a:extLst>
            <a:ext uri="{FF2B5EF4-FFF2-40B4-BE49-F238E27FC236}">
              <a16:creationId xmlns:a16="http://schemas.microsoft.com/office/drawing/2014/main" id="{00000000-0008-0000-0300-000025000000}"/>
            </a:ext>
          </a:extLst>
        </xdr:cNvPr>
        <xdr:cNvSpPr/>
      </xdr:nvSpPr>
      <xdr:spPr>
        <a:xfrm>
          <a:off x="11793009" y="83539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a:t>
          </a:r>
          <a:r>
            <a:rPr lang="es-CO" sz="1100" baseline="0">
              <a:latin typeface="Work Sans" panose="00000500000000000000" pitchFamily="50" charset="0"/>
            </a:rPr>
            <a:t> POLÍTICA A LA ANDJE</a:t>
          </a:r>
          <a:endParaRPr lang="es-CO" sz="1100">
            <a:latin typeface="Work Sans" panose="00000500000000000000" pitchFamily="50" charset="0"/>
          </a:endParaRPr>
        </a:p>
      </xdr:txBody>
    </xdr:sp>
    <xdr:clientData/>
  </xdr:twoCellAnchor>
  <xdr:twoCellAnchor>
    <xdr:from>
      <xdr:col>8</xdr:col>
      <xdr:colOff>371475</xdr:colOff>
      <xdr:row>39</xdr:row>
      <xdr:rowOff>123825</xdr:rowOff>
    </xdr:from>
    <xdr:to>
      <xdr:col>11</xdr:col>
      <xdr:colOff>133350</xdr:colOff>
      <xdr:row>41</xdr:row>
      <xdr:rowOff>76200</xdr:rowOff>
    </xdr:to>
    <xdr:sp macro="" textlink="">
      <xdr:nvSpPr>
        <xdr:cNvPr id="39" name="Rectángulo 38">
          <a:extLst>
            <a:ext uri="{FF2B5EF4-FFF2-40B4-BE49-F238E27FC236}">
              <a16:creationId xmlns:a16="http://schemas.microsoft.com/office/drawing/2014/main" id="{00000000-0008-0000-0300-000027000000}"/>
            </a:ext>
          </a:extLst>
        </xdr:cNvPr>
        <xdr:cNvSpPr/>
      </xdr:nvSpPr>
      <xdr:spPr>
        <a:xfrm>
          <a:off x="6467475" y="655320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628650</xdr:colOff>
      <xdr:row>33</xdr:row>
      <xdr:rowOff>223838</xdr:rowOff>
    </xdr:from>
    <xdr:to>
      <xdr:col>8</xdr:col>
      <xdr:colOff>371475</xdr:colOff>
      <xdr:row>33</xdr:row>
      <xdr:rowOff>223838</xdr:rowOff>
    </xdr:to>
    <xdr:cxnSp macro="">
      <xdr:nvCxnSpPr>
        <xdr:cNvPr id="41" name="Conector recto de flecha 40">
          <a:extLst>
            <a:ext uri="{FF2B5EF4-FFF2-40B4-BE49-F238E27FC236}">
              <a16:creationId xmlns:a16="http://schemas.microsoft.com/office/drawing/2014/main" id="{00000000-0008-0000-0300-000029000000}"/>
            </a:ext>
          </a:extLst>
        </xdr:cNvPr>
        <xdr:cNvCxnSpPr>
          <a:stCxn id="33" idx="3"/>
          <a:endCxn id="34" idx="1"/>
        </xdr:cNvCxnSpPr>
      </xdr:nvCxnSpPr>
      <xdr:spPr>
        <a:xfrm>
          <a:off x="5962650" y="5224463"/>
          <a:ext cx="5048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30</xdr:row>
      <xdr:rowOff>231247</xdr:rowOff>
    </xdr:from>
    <xdr:to>
      <xdr:col>12</xdr:col>
      <xdr:colOff>109538</xdr:colOff>
      <xdr:row>33</xdr:row>
      <xdr:rowOff>226484</xdr:rowOff>
    </xdr:to>
    <xdr:cxnSp macro="">
      <xdr:nvCxnSpPr>
        <xdr:cNvPr id="42" name="Conector: angular 41">
          <a:extLst>
            <a:ext uri="{FF2B5EF4-FFF2-40B4-BE49-F238E27FC236}">
              <a16:creationId xmlns:a16="http://schemas.microsoft.com/office/drawing/2014/main" id="{00000000-0008-0000-0300-00002A000000}"/>
            </a:ext>
          </a:extLst>
        </xdr:cNvPr>
        <xdr:cNvCxnSpPr>
          <a:stCxn id="34" idx="3"/>
          <a:endCxn id="35" idx="1"/>
        </xdr:cNvCxnSpPr>
      </xdr:nvCxnSpPr>
      <xdr:spPr>
        <a:xfrm flipV="1">
          <a:off x="8134350" y="8041747"/>
          <a:ext cx="738188" cy="72548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33</xdr:row>
      <xdr:rowOff>223838</xdr:rowOff>
    </xdr:from>
    <xdr:to>
      <xdr:col>12</xdr:col>
      <xdr:colOff>109538</xdr:colOff>
      <xdr:row>36</xdr:row>
      <xdr:rowOff>233363</xdr:rowOff>
    </xdr:to>
    <xdr:cxnSp macro="">
      <xdr:nvCxnSpPr>
        <xdr:cNvPr id="43" name="Conector: angular 42">
          <a:extLst>
            <a:ext uri="{FF2B5EF4-FFF2-40B4-BE49-F238E27FC236}">
              <a16:creationId xmlns:a16="http://schemas.microsoft.com/office/drawing/2014/main" id="{00000000-0008-0000-0300-00002B000000}"/>
            </a:ext>
          </a:extLst>
        </xdr:cNvPr>
        <xdr:cNvCxnSpPr>
          <a:stCxn id="34" idx="3"/>
          <a:endCxn id="36" idx="1"/>
        </xdr:cNvCxnSpPr>
      </xdr:nvCxnSpPr>
      <xdr:spPr>
        <a:xfrm>
          <a:off x="8515350" y="5224463"/>
          <a:ext cx="738188" cy="7239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633413</xdr:colOff>
      <xdr:row>30</xdr:row>
      <xdr:rowOff>231247</xdr:rowOff>
    </xdr:from>
    <xdr:to>
      <xdr:col>16</xdr:col>
      <xdr:colOff>87842</xdr:colOff>
      <xdr:row>30</xdr:row>
      <xdr:rowOff>231247</xdr:rowOff>
    </xdr:to>
    <xdr:cxnSp macro="">
      <xdr:nvCxnSpPr>
        <xdr:cNvPr id="44" name="Conector recto de flecha 43">
          <a:extLst>
            <a:ext uri="{FF2B5EF4-FFF2-40B4-BE49-F238E27FC236}">
              <a16:creationId xmlns:a16="http://schemas.microsoft.com/office/drawing/2014/main" id="{00000000-0008-0000-0300-00002C000000}"/>
            </a:ext>
          </a:extLst>
        </xdr:cNvPr>
        <xdr:cNvCxnSpPr>
          <a:stCxn id="35" idx="3"/>
          <a:endCxn id="37" idx="1"/>
        </xdr:cNvCxnSpPr>
      </xdr:nvCxnSpPr>
      <xdr:spPr>
        <a:xfrm>
          <a:off x="11280246" y="8041747"/>
          <a:ext cx="97842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37</xdr:row>
      <xdr:rowOff>209550</xdr:rowOff>
    </xdr:from>
    <xdr:to>
      <xdr:col>13</xdr:col>
      <xdr:colOff>371476</xdr:colOff>
      <xdr:row>40</xdr:row>
      <xdr:rowOff>100013</xdr:rowOff>
    </xdr:to>
    <xdr:cxnSp macro="">
      <xdr:nvCxnSpPr>
        <xdr:cNvPr id="46" name="Conector: angular 45">
          <a:extLst>
            <a:ext uri="{FF2B5EF4-FFF2-40B4-BE49-F238E27FC236}">
              <a16:creationId xmlns:a16="http://schemas.microsoft.com/office/drawing/2014/main" id="{00000000-0008-0000-0300-00002E000000}"/>
            </a:ext>
          </a:extLst>
        </xdr:cNvPr>
        <xdr:cNvCxnSpPr>
          <a:stCxn id="36" idx="2"/>
          <a:endCxn id="39" idx="3"/>
        </xdr:cNvCxnSpPr>
      </xdr:nvCxnSpPr>
      <xdr:spPr>
        <a:xfrm rot="5400000">
          <a:off x="9093994" y="5584031"/>
          <a:ext cx="604838" cy="1762126"/>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366713</xdr:colOff>
      <xdr:row>34</xdr:row>
      <xdr:rowOff>200025</xdr:rowOff>
    </xdr:from>
    <xdr:to>
      <xdr:col>8</xdr:col>
      <xdr:colOff>371475</xdr:colOff>
      <xdr:row>40</xdr:row>
      <xdr:rowOff>100013</xdr:rowOff>
    </xdr:to>
    <xdr:cxnSp macro="">
      <xdr:nvCxnSpPr>
        <xdr:cNvPr id="47" name="Conector: angular 46">
          <a:extLst>
            <a:ext uri="{FF2B5EF4-FFF2-40B4-BE49-F238E27FC236}">
              <a16:creationId xmlns:a16="http://schemas.microsoft.com/office/drawing/2014/main" id="{00000000-0008-0000-0300-00002F000000}"/>
            </a:ext>
          </a:extLst>
        </xdr:cNvPr>
        <xdr:cNvCxnSpPr>
          <a:stCxn id="39" idx="1"/>
          <a:endCxn id="33" idx="2"/>
        </xdr:cNvCxnSpPr>
      </xdr:nvCxnSpPr>
      <xdr:spPr>
        <a:xfrm rot="10800000">
          <a:off x="4938713" y="5438775"/>
          <a:ext cx="1528762" cy="13287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252413</xdr:colOff>
      <xdr:row>27</xdr:row>
      <xdr:rowOff>33338</xdr:rowOff>
    </xdr:from>
    <xdr:to>
      <xdr:col>23</xdr:col>
      <xdr:colOff>14288</xdr:colOff>
      <xdr:row>28</xdr:row>
      <xdr:rowOff>223838</xdr:rowOff>
    </xdr:to>
    <xdr:sp macro="" textlink="">
      <xdr:nvSpPr>
        <xdr:cNvPr id="48" name="Rectángulo 47">
          <a:extLst>
            <a:ext uri="{FF2B5EF4-FFF2-40B4-BE49-F238E27FC236}">
              <a16:creationId xmlns:a16="http://schemas.microsoft.com/office/drawing/2014/main" id="{00000000-0008-0000-0300-000030000000}"/>
            </a:ext>
          </a:extLst>
        </xdr:cNvPr>
        <xdr:cNvSpPr/>
      </xdr:nvSpPr>
      <xdr:spPr>
        <a:xfrm>
          <a:off x="15492413" y="3605213"/>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20</xdr:col>
      <xdr:colOff>252413</xdr:colOff>
      <xdr:row>33</xdr:row>
      <xdr:rowOff>61383</xdr:rowOff>
    </xdr:from>
    <xdr:to>
      <xdr:col>23</xdr:col>
      <xdr:colOff>14288</xdr:colOff>
      <xdr:row>35</xdr:row>
      <xdr:rowOff>8466</xdr:rowOff>
    </xdr:to>
    <xdr:sp macro="" textlink="">
      <xdr:nvSpPr>
        <xdr:cNvPr id="49" name="Rectángulo 48">
          <a:extLst>
            <a:ext uri="{FF2B5EF4-FFF2-40B4-BE49-F238E27FC236}">
              <a16:creationId xmlns:a16="http://schemas.microsoft.com/office/drawing/2014/main" id="{00000000-0008-0000-0300-000031000000}"/>
            </a:ext>
          </a:extLst>
        </xdr:cNvPr>
        <xdr:cNvSpPr/>
      </xdr:nvSpPr>
      <xdr:spPr>
        <a:xfrm>
          <a:off x="15005580" y="9131300"/>
          <a:ext cx="20478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24</xdr:col>
      <xdr:colOff>228600</xdr:colOff>
      <xdr:row>27</xdr:row>
      <xdr:rowOff>33338</xdr:rowOff>
    </xdr:from>
    <xdr:to>
      <xdr:col>27</xdr:col>
      <xdr:colOff>561975</xdr:colOff>
      <xdr:row>28</xdr:row>
      <xdr:rowOff>223838</xdr:rowOff>
    </xdr:to>
    <xdr:sp macro="" textlink="">
      <xdr:nvSpPr>
        <xdr:cNvPr id="50" name="Rectángulo 49">
          <a:extLst>
            <a:ext uri="{FF2B5EF4-FFF2-40B4-BE49-F238E27FC236}">
              <a16:creationId xmlns:a16="http://schemas.microsoft.com/office/drawing/2014/main" id="{00000000-0008-0000-0300-000032000000}"/>
            </a:ext>
          </a:extLst>
        </xdr:cNvPr>
        <xdr:cNvSpPr/>
      </xdr:nvSpPr>
      <xdr:spPr>
        <a:xfrm>
          <a:off x="18029767" y="76427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28</xdr:col>
      <xdr:colOff>276225</xdr:colOff>
      <xdr:row>27</xdr:row>
      <xdr:rowOff>33338</xdr:rowOff>
    </xdr:from>
    <xdr:to>
      <xdr:col>31</xdr:col>
      <xdr:colOff>609600</xdr:colOff>
      <xdr:row>28</xdr:row>
      <xdr:rowOff>223838</xdr:rowOff>
    </xdr:to>
    <xdr:sp macro="" textlink="">
      <xdr:nvSpPr>
        <xdr:cNvPr id="51" name="Rectángulo 50">
          <a:extLst>
            <a:ext uri="{FF2B5EF4-FFF2-40B4-BE49-F238E27FC236}">
              <a16:creationId xmlns:a16="http://schemas.microsoft.com/office/drawing/2014/main" id="{00000000-0008-0000-0300-000033000000}"/>
            </a:ext>
          </a:extLst>
        </xdr:cNvPr>
        <xdr:cNvSpPr/>
      </xdr:nvSpPr>
      <xdr:spPr>
        <a:xfrm>
          <a:off x="21591058" y="7113588"/>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DE CONCILIACIÓN DE LA ENTIDAD</a:t>
          </a:r>
          <a:r>
            <a:rPr lang="es-CO" sz="1100" baseline="0">
              <a:latin typeface="Work Sans" panose="00000500000000000000" pitchFamily="50" charset="0"/>
            </a:rPr>
            <a:t> APRUEBA CONTENIDO</a:t>
          </a:r>
          <a:endParaRPr lang="es-CO" sz="1100">
            <a:latin typeface="Work Sans" panose="00000500000000000000" pitchFamily="50" charset="0"/>
          </a:endParaRPr>
        </a:p>
      </xdr:txBody>
    </xdr:sp>
    <xdr:clientData/>
  </xdr:twoCellAnchor>
  <xdr:twoCellAnchor>
    <xdr:from>
      <xdr:col>23</xdr:col>
      <xdr:colOff>14288</xdr:colOff>
      <xdr:row>28</xdr:row>
      <xdr:rowOff>6880</xdr:rowOff>
    </xdr:from>
    <xdr:to>
      <xdr:col>24</xdr:col>
      <xdr:colOff>228600</xdr:colOff>
      <xdr:row>28</xdr:row>
      <xdr:rowOff>6880</xdr:rowOff>
    </xdr:to>
    <xdr:cxnSp macro="">
      <xdr:nvCxnSpPr>
        <xdr:cNvPr id="52" name="Conector recto de flecha 51">
          <a:extLst>
            <a:ext uri="{FF2B5EF4-FFF2-40B4-BE49-F238E27FC236}">
              <a16:creationId xmlns:a16="http://schemas.microsoft.com/office/drawing/2014/main" id="{00000000-0008-0000-0300-000034000000}"/>
            </a:ext>
          </a:extLst>
        </xdr:cNvPr>
        <xdr:cNvCxnSpPr>
          <a:stCxn id="48" idx="3"/>
          <a:endCxn id="50" idx="1"/>
        </xdr:cNvCxnSpPr>
      </xdr:nvCxnSpPr>
      <xdr:spPr>
        <a:xfrm>
          <a:off x="17053455" y="7859713"/>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28</xdr:row>
      <xdr:rowOff>6880</xdr:rowOff>
    </xdr:from>
    <xdr:to>
      <xdr:col>20</xdr:col>
      <xdr:colOff>252413</xdr:colOff>
      <xdr:row>30</xdr:row>
      <xdr:rowOff>231246</xdr:rowOff>
    </xdr:to>
    <xdr:cxnSp macro="">
      <xdr:nvCxnSpPr>
        <xdr:cNvPr id="54" name="Conector: angular 53">
          <a:extLst>
            <a:ext uri="{FF2B5EF4-FFF2-40B4-BE49-F238E27FC236}">
              <a16:creationId xmlns:a16="http://schemas.microsoft.com/office/drawing/2014/main" id="{00000000-0008-0000-0300-000036000000}"/>
            </a:ext>
          </a:extLst>
        </xdr:cNvPr>
        <xdr:cNvCxnSpPr>
          <a:stCxn id="37" idx="3"/>
          <a:endCxn id="48" idx="1"/>
        </xdr:cNvCxnSpPr>
      </xdr:nvCxnSpPr>
      <xdr:spPr>
        <a:xfrm flipV="1">
          <a:off x="14412384" y="7859713"/>
          <a:ext cx="593196" cy="7112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30</xdr:row>
      <xdr:rowOff>231246</xdr:rowOff>
    </xdr:from>
    <xdr:to>
      <xdr:col>20</xdr:col>
      <xdr:colOff>252413</xdr:colOff>
      <xdr:row>34</xdr:row>
      <xdr:rowOff>34925</xdr:rowOff>
    </xdr:to>
    <xdr:cxnSp macro="">
      <xdr:nvCxnSpPr>
        <xdr:cNvPr id="56" name="Conector: angular 55">
          <a:extLst>
            <a:ext uri="{FF2B5EF4-FFF2-40B4-BE49-F238E27FC236}">
              <a16:creationId xmlns:a16="http://schemas.microsoft.com/office/drawing/2014/main" id="{00000000-0008-0000-0300-000038000000}"/>
            </a:ext>
          </a:extLst>
        </xdr:cNvPr>
        <xdr:cNvCxnSpPr>
          <a:stCxn id="37" idx="3"/>
          <a:endCxn id="49" idx="1"/>
        </xdr:cNvCxnSpPr>
      </xdr:nvCxnSpPr>
      <xdr:spPr>
        <a:xfrm>
          <a:off x="14412384" y="8570913"/>
          <a:ext cx="593196" cy="77734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561975</xdr:colOff>
      <xdr:row>28</xdr:row>
      <xdr:rowOff>6880</xdr:rowOff>
    </xdr:from>
    <xdr:to>
      <xdr:col>28</xdr:col>
      <xdr:colOff>276225</xdr:colOff>
      <xdr:row>28</xdr:row>
      <xdr:rowOff>6880</xdr:rowOff>
    </xdr:to>
    <xdr:cxnSp macro="">
      <xdr:nvCxnSpPr>
        <xdr:cNvPr id="57" name="Conector recto de flecha 56">
          <a:extLst>
            <a:ext uri="{FF2B5EF4-FFF2-40B4-BE49-F238E27FC236}">
              <a16:creationId xmlns:a16="http://schemas.microsoft.com/office/drawing/2014/main" id="{00000000-0008-0000-0300-000039000000}"/>
            </a:ext>
          </a:extLst>
        </xdr:cNvPr>
        <xdr:cNvCxnSpPr>
          <a:stCxn id="50" idx="3"/>
          <a:endCxn id="51" idx="1"/>
        </xdr:cNvCxnSpPr>
      </xdr:nvCxnSpPr>
      <xdr:spPr>
        <a:xfrm>
          <a:off x="21114808" y="7330547"/>
          <a:ext cx="476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35</xdr:row>
      <xdr:rowOff>8466</xdr:rowOff>
    </xdr:from>
    <xdr:to>
      <xdr:col>26</xdr:col>
      <xdr:colOff>14288</xdr:colOff>
      <xdr:row>40</xdr:row>
      <xdr:rowOff>100013</xdr:rowOff>
    </xdr:to>
    <xdr:cxnSp macro="">
      <xdr:nvCxnSpPr>
        <xdr:cNvPr id="61" name="Conector: angular 60">
          <a:extLst>
            <a:ext uri="{FF2B5EF4-FFF2-40B4-BE49-F238E27FC236}">
              <a16:creationId xmlns:a16="http://schemas.microsoft.com/office/drawing/2014/main" id="{00000000-0008-0000-0300-00003D000000}"/>
            </a:ext>
          </a:extLst>
        </xdr:cNvPr>
        <xdr:cNvCxnSpPr>
          <a:stCxn id="66" idx="2"/>
          <a:endCxn id="39" idx="3"/>
        </xdr:cNvCxnSpPr>
      </xdr:nvCxnSpPr>
      <xdr:spPr>
        <a:xfrm rot="5400000">
          <a:off x="13029671" y="4564062"/>
          <a:ext cx="1308630" cy="113109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4233</xdr:colOff>
      <xdr:row>8</xdr:row>
      <xdr:rowOff>20107</xdr:rowOff>
    </xdr:from>
    <xdr:to>
      <xdr:col>3</xdr:col>
      <xdr:colOff>528108</xdr:colOff>
      <xdr:row>9</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APROBACIONES</a:t>
          </a:r>
        </a:p>
      </xdr:txBody>
    </xdr:sp>
    <xdr:clientData/>
  </xdr:twoCellAnchor>
  <xdr:twoCellAnchor>
    <xdr:from>
      <xdr:col>4</xdr:col>
      <xdr:colOff>258233</xdr:colOff>
      <xdr:row>5</xdr:row>
      <xdr:rowOff>305858</xdr:rowOff>
    </xdr:from>
    <xdr:to>
      <xdr:col>7</xdr:col>
      <xdr:colOff>20108</xdr:colOff>
      <xdr:row>7</xdr:row>
      <xdr:rowOff>62442</xdr:rowOff>
    </xdr:to>
    <xdr:sp macro="" textlink="">
      <xdr:nvSpPr>
        <xdr:cNvPr id="58" name="Rectángulo 57">
          <a:extLst>
            <a:ext uri="{FF2B5EF4-FFF2-40B4-BE49-F238E27FC236}">
              <a16:creationId xmlns:a16="http://schemas.microsoft.com/office/drawing/2014/main" id="{64B3A165-785E-4161-95EA-245A9E64454E}"/>
            </a:ext>
          </a:extLst>
        </xdr:cNvPr>
        <xdr:cNvSpPr/>
      </xdr:nvSpPr>
      <xdr:spPr>
        <a:xfrm>
          <a:off x="2819400" y="2877608"/>
          <a:ext cx="2047875" cy="433917"/>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METODOLÓGICA</a:t>
          </a:r>
        </a:p>
      </xdr:txBody>
    </xdr:sp>
    <xdr:clientData/>
  </xdr:twoCellAnchor>
  <xdr:twoCellAnchor>
    <xdr:from>
      <xdr:col>4</xdr:col>
      <xdr:colOff>258233</xdr:colOff>
      <xdr:row>10</xdr:row>
      <xdr:rowOff>134408</xdr:rowOff>
    </xdr:from>
    <xdr:to>
      <xdr:col>7</xdr:col>
      <xdr:colOff>20108</xdr:colOff>
      <xdr:row>11</xdr:row>
      <xdr:rowOff>229658</xdr:rowOff>
    </xdr:to>
    <xdr:sp macro="" textlink="">
      <xdr:nvSpPr>
        <xdr:cNvPr id="59" name="Rectángulo 58">
          <a:extLst>
            <a:ext uri="{FF2B5EF4-FFF2-40B4-BE49-F238E27FC236}">
              <a16:creationId xmlns:a16="http://schemas.microsoft.com/office/drawing/2014/main" id="{53E38C3F-F339-4BB6-BDF8-FE26D363131E}"/>
            </a:ext>
          </a:extLst>
        </xdr:cNvPr>
        <xdr:cNvSpPr/>
      </xdr:nvSpPr>
      <xdr:spPr>
        <a:xfrm>
          <a:off x="2925233" y="3077633"/>
          <a:ext cx="2047875" cy="4286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DE CONTENIDO</a:t>
          </a:r>
        </a:p>
      </xdr:txBody>
    </xdr:sp>
    <xdr:clientData/>
  </xdr:twoCellAnchor>
  <xdr:twoCellAnchor>
    <xdr:from>
      <xdr:col>7</xdr:col>
      <xdr:colOff>19051</xdr:colOff>
      <xdr:row>5</xdr:row>
      <xdr:rowOff>310092</xdr:rowOff>
    </xdr:from>
    <xdr:to>
      <xdr:col>9</xdr:col>
      <xdr:colOff>542926</xdr:colOff>
      <xdr:row>7</xdr:row>
      <xdr:rowOff>66676</xdr:rowOff>
    </xdr:to>
    <xdr:sp macro="" textlink="">
      <xdr:nvSpPr>
        <xdr:cNvPr id="60" name="Rectángulo 59">
          <a:extLst>
            <a:ext uri="{FF2B5EF4-FFF2-40B4-BE49-F238E27FC236}">
              <a16:creationId xmlns:a16="http://schemas.microsoft.com/office/drawing/2014/main" id="{CDE592DE-8CE7-4A97-9A46-181ABD0FA52A}"/>
            </a:ext>
          </a:extLst>
        </xdr:cNvPr>
        <xdr:cNvSpPr/>
      </xdr:nvSpPr>
      <xdr:spPr>
        <a:xfrm>
          <a:off x="4866218" y="2881842"/>
          <a:ext cx="2047875" cy="433917"/>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LA ANDJE</a:t>
          </a:r>
        </a:p>
      </xdr:txBody>
    </xdr:sp>
    <xdr:clientData/>
  </xdr:twoCellAnchor>
  <xdr:twoCellAnchor>
    <xdr:from>
      <xdr:col>7</xdr:col>
      <xdr:colOff>23285</xdr:colOff>
      <xdr:row>10</xdr:row>
      <xdr:rowOff>134408</xdr:rowOff>
    </xdr:from>
    <xdr:to>
      <xdr:col>9</xdr:col>
      <xdr:colOff>547160</xdr:colOff>
      <xdr:row>11</xdr:row>
      <xdr:rowOff>229658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4976285" y="3077633"/>
          <a:ext cx="2047875" cy="428625"/>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a:t>
          </a:r>
        </a:p>
      </xdr:txBody>
    </xdr:sp>
    <xdr:clientData/>
  </xdr:twoCellAnchor>
  <xdr:twoCellAnchor>
    <xdr:from>
      <xdr:col>3</xdr:col>
      <xdr:colOff>528108</xdr:colOff>
      <xdr:row>6</xdr:row>
      <xdr:rowOff>184150</xdr:rowOff>
    </xdr:from>
    <xdr:to>
      <xdr:col>4</xdr:col>
      <xdr:colOff>258233</xdr:colOff>
      <xdr:row>8</xdr:row>
      <xdr:rowOff>237065</xdr:rowOff>
    </xdr:to>
    <xdr:cxnSp macro="">
      <xdr:nvCxnSpPr>
        <xdr:cNvPr id="4" name="Conector: angular 3">
          <a:extLst>
            <a:ext uri="{FF2B5EF4-FFF2-40B4-BE49-F238E27FC236}">
              <a16:creationId xmlns:a16="http://schemas.microsoft.com/office/drawing/2014/main" id="{12683A4F-695B-4417-85F0-9A53EE48180B}"/>
            </a:ext>
          </a:extLst>
        </xdr:cNvPr>
        <xdr:cNvCxnSpPr>
          <a:stCxn id="55" idx="3"/>
          <a:endCxn id="58" idx="1"/>
        </xdr:cNvCxnSpPr>
      </xdr:nvCxnSpPr>
      <xdr:spPr>
        <a:xfrm flipV="1">
          <a:off x="2327275" y="2755900"/>
          <a:ext cx="492125" cy="730248"/>
        </a:xfrm>
        <a:prstGeom prst="bentConnector3">
          <a:avLst>
            <a:gd name="adj1" fmla="val 50000"/>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528108</xdr:colOff>
      <xdr:row>8</xdr:row>
      <xdr:rowOff>234419</xdr:rowOff>
    </xdr:from>
    <xdr:to>
      <xdr:col>4</xdr:col>
      <xdr:colOff>258233</xdr:colOff>
      <xdr:row>11</xdr:row>
      <xdr:rowOff>15346</xdr:rowOff>
    </xdr:to>
    <xdr:cxnSp macro="">
      <xdr:nvCxnSpPr>
        <xdr:cNvPr id="7" name="Conector: angular 6">
          <a:extLst>
            <a:ext uri="{FF2B5EF4-FFF2-40B4-BE49-F238E27FC236}">
              <a16:creationId xmlns:a16="http://schemas.microsoft.com/office/drawing/2014/main" id="{E912C914-B6AE-417D-B39D-B31BC2E6AB9C}"/>
            </a:ext>
          </a:extLst>
        </xdr:cNvPr>
        <xdr:cNvCxnSpPr>
          <a:stCxn id="55" idx="3"/>
          <a:endCxn id="59" idx="1"/>
        </xdr:cNvCxnSpPr>
      </xdr:nvCxnSpPr>
      <xdr:spPr>
        <a:xfrm>
          <a:off x="2433108" y="2510894"/>
          <a:ext cx="492125" cy="781052"/>
        </a:xfrm>
        <a:prstGeom prst="bentConnector3">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752475</xdr:colOff>
      <xdr:row>20</xdr:row>
      <xdr:rowOff>19050</xdr:rowOff>
    </xdr:from>
    <xdr:to>
      <xdr:col>19</xdr:col>
      <xdr:colOff>323850</xdr:colOff>
      <xdr:row>21</xdr:row>
      <xdr:rowOff>209550</xdr:rowOff>
    </xdr:to>
    <xdr:sp macro="" textlink="">
      <xdr:nvSpPr>
        <xdr:cNvPr id="64" name="Rectángulo 63">
          <a:extLst>
            <a:ext uri="{FF2B5EF4-FFF2-40B4-BE49-F238E27FC236}">
              <a16:creationId xmlns:a16="http://schemas.microsoft.com/office/drawing/2014/main" id="{8B0A3F24-FB44-42F6-9663-264C6B68ACD5}"/>
            </a:ext>
          </a:extLst>
        </xdr:cNvPr>
        <xdr:cNvSpPr/>
      </xdr:nvSpPr>
      <xdr:spPr>
        <a:xfrm>
          <a:off x="11695642" y="6040967"/>
          <a:ext cx="26193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14</xdr:col>
      <xdr:colOff>538163</xdr:colOff>
      <xdr:row>20</xdr:row>
      <xdr:rowOff>236008</xdr:rowOff>
    </xdr:from>
    <xdr:to>
      <xdr:col>15</xdr:col>
      <xdr:colOff>752475</xdr:colOff>
      <xdr:row>20</xdr:row>
      <xdr:rowOff>236008</xdr:rowOff>
    </xdr:to>
    <xdr:cxnSp macro="">
      <xdr:nvCxnSpPr>
        <xdr:cNvPr id="16" name="Conector recto de flecha 15">
          <a:extLst>
            <a:ext uri="{FF2B5EF4-FFF2-40B4-BE49-F238E27FC236}">
              <a16:creationId xmlns:a16="http://schemas.microsoft.com/office/drawing/2014/main" id="{133FC3DC-B747-4232-869D-EFED4A98B3A9}"/>
            </a:ext>
          </a:extLst>
        </xdr:cNvPr>
        <xdr:cNvCxnSpPr>
          <a:stCxn id="12" idx="3"/>
          <a:endCxn id="64" idx="1"/>
        </xdr:cNvCxnSpPr>
      </xdr:nvCxnSpPr>
      <xdr:spPr>
        <a:xfrm>
          <a:off x="10719330" y="6257925"/>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228600</xdr:colOff>
      <xdr:row>33</xdr:row>
      <xdr:rowOff>61383</xdr:rowOff>
    </xdr:from>
    <xdr:to>
      <xdr:col>27</xdr:col>
      <xdr:colOff>561975</xdr:colOff>
      <xdr:row>35</xdr:row>
      <xdr:rowOff>8466</xdr:rowOff>
    </xdr:to>
    <xdr:sp macro="" textlink="">
      <xdr:nvSpPr>
        <xdr:cNvPr id="66" name="Rectángulo 65">
          <a:extLst>
            <a:ext uri="{FF2B5EF4-FFF2-40B4-BE49-F238E27FC236}">
              <a16:creationId xmlns:a16="http://schemas.microsoft.com/office/drawing/2014/main" id="{2A7F9864-080C-4334-BD2E-CD91C7F4FA2A}"/>
            </a:ext>
          </a:extLst>
        </xdr:cNvPr>
        <xdr:cNvSpPr/>
      </xdr:nvSpPr>
      <xdr:spPr>
        <a:xfrm>
          <a:off x="18029767" y="9131300"/>
          <a:ext cx="2619375" cy="433916"/>
        </a:xfrm>
        <a:prstGeom prst="rect">
          <a:avLst/>
        </a:prstGeom>
        <a:solidFill>
          <a:schemeClr val="accent1"/>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23</xdr:col>
      <xdr:colOff>14288</xdr:colOff>
      <xdr:row>34</xdr:row>
      <xdr:rowOff>34925</xdr:rowOff>
    </xdr:from>
    <xdr:to>
      <xdr:col>24</xdr:col>
      <xdr:colOff>228600</xdr:colOff>
      <xdr:row>34</xdr:row>
      <xdr:rowOff>34925</xdr:rowOff>
    </xdr:to>
    <xdr:cxnSp macro="">
      <xdr:nvCxnSpPr>
        <xdr:cNvPr id="22" name="Conector recto de flecha 21">
          <a:extLst>
            <a:ext uri="{FF2B5EF4-FFF2-40B4-BE49-F238E27FC236}">
              <a16:creationId xmlns:a16="http://schemas.microsoft.com/office/drawing/2014/main" id="{41BD252B-25FF-40B9-B982-08DFAB9BC136}"/>
            </a:ext>
          </a:extLst>
        </xdr:cNvPr>
        <xdr:cNvCxnSpPr>
          <a:stCxn id="49" idx="3"/>
          <a:endCxn id="66" idx="1"/>
        </xdr:cNvCxnSpPr>
      </xdr:nvCxnSpPr>
      <xdr:spPr>
        <a:xfrm>
          <a:off x="17053455" y="9348258"/>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247122</xdr:colOff>
      <xdr:row>14</xdr:row>
      <xdr:rowOff>14288</xdr:rowOff>
    </xdr:from>
    <xdr:to>
      <xdr:col>27</xdr:col>
      <xdr:colOff>8997</xdr:colOff>
      <xdr:row>15</xdr:row>
      <xdr:rowOff>204788</xdr:rowOff>
    </xdr:to>
    <xdr:sp macro="" textlink="">
      <xdr:nvSpPr>
        <xdr:cNvPr id="67" name="Rectángulo 66">
          <a:extLst>
            <a:ext uri="{FF2B5EF4-FFF2-40B4-BE49-F238E27FC236}">
              <a16:creationId xmlns:a16="http://schemas.microsoft.com/office/drawing/2014/main" id="{573BE022-048A-4FC2-9DA2-092E3E620954}"/>
            </a:ext>
          </a:extLst>
        </xdr:cNvPr>
        <xdr:cNvSpPr/>
      </xdr:nvSpPr>
      <xdr:spPr>
        <a:xfrm>
          <a:off x="18513955"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24</xdr:col>
      <xdr:colOff>247121</xdr:colOff>
      <xdr:row>20</xdr:row>
      <xdr:rowOff>19050</xdr:rowOff>
    </xdr:from>
    <xdr:to>
      <xdr:col>27</xdr:col>
      <xdr:colOff>8996</xdr:colOff>
      <xdr:row>21</xdr:row>
      <xdr:rowOff>209550</xdr:rowOff>
    </xdr:to>
    <xdr:sp macro="" textlink="">
      <xdr:nvSpPr>
        <xdr:cNvPr id="68" name="Rectángulo 67">
          <a:extLst>
            <a:ext uri="{FF2B5EF4-FFF2-40B4-BE49-F238E27FC236}">
              <a16:creationId xmlns:a16="http://schemas.microsoft.com/office/drawing/2014/main" id="{95320899-3A47-4E11-A5D0-1586B2AA632A}"/>
            </a:ext>
          </a:extLst>
        </xdr:cNvPr>
        <xdr:cNvSpPr/>
      </xdr:nvSpPr>
      <xdr:spPr>
        <a:xfrm>
          <a:off x="18048288" y="6040967"/>
          <a:ext cx="20478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23</xdr:col>
      <xdr:colOff>371475</xdr:colOff>
      <xdr:row>14</xdr:row>
      <xdr:rowOff>231247</xdr:rowOff>
    </xdr:from>
    <xdr:to>
      <xdr:col>24</xdr:col>
      <xdr:colOff>247122</xdr:colOff>
      <xdr:row>14</xdr:row>
      <xdr:rowOff>231247</xdr:rowOff>
    </xdr:to>
    <xdr:cxnSp macro="">
      <xdr:nvCxnSpPr>
        <xdr:cNvPr id="28" name="Conector recto de flecha 27">
          <a:extLst>
            <a:ext uri="{FF2B5EF4-FFF2-40B4-BE49-F238E27FC236}">
              <a16:creationId xmlns:a16="http://schemas.microsoft.com/office/drawing/2014/main" id="{FF67F479-5785-4841-8A20-F7D59C54E17D}"/>
            </a:ext>
          </a:extLst>
        </xdr:cNvPr>
        <xdr:cNvCxnSpPr>
          <a:stCxn id="14" idx="3"/>
          <a:endCxn id="67" idx="1"/>
        </xdr:cNvCxnSpPr>
      </xdr:nvCxnSpPr>
      <xdr:spPr>
        <a:xfrm>
          <a:off x="17876308" y="4263497"/>
          <a:ext cx="63764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371475</xdr:colOff>
      <xdr:row>14</xdr:row>
      <xdr:rowOff>231246</xdr:rowOff>
    </xdr:from>
    <xdr:to>
      <xdr:col>24</xdr:col>
      <xdr:colOff>247121</xdr:colOff>
      <xdr:row>20</xdr:row>
      <xdr:rowOff>236008</xdr:rowOff>
    </xdr:to>
    <xdr:cxnSp macro="">
      <xdr:nvCxnSpPr>
        <xdr:cNvPr id="38" name="Conector: angular 37">
          <a:extLst>
            <a:ext uri="{FF2B5EF4-FFF2-40B4-BE49-F238E27FC236}">
              <a16:creationId xmlns:a16="http://schemas.microsoft.com/office/drawing/2014/main" id="{8D80C01B-4CB5-4541-9E17-A8A5885169BB}"/>
            </a:ext>
          </a:extLst>
        </xdr:cNvPr>
        <xdr:cNvCxnSpPr>
          <a:stCxn id="14" idx="3"/>
          <a:endCxn id="68" idx="1"/>
        </xdr:cNvCxnSpPr>
      </xdr:nvCxnSpPr>
      <xdr:spPr>
        <a:xfrm>
          <a:off x="17410642" y="4792663"/>
          <a:ext cx="637646" cy="146526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25</xdr:col>
      <xdr:colOff>509060</xdr:colOff>
      <xdr:row>24</xdr:row>
      <xdr:rowOff>100013</xdr:rowOff>
    </xdr:to>
    <xdr:cxnSp macro="">
      <xdr:nvCxnSpPr>
        <xdr:cNvPr id="70" name="Conector: angular 69">
          <a:extLst>
            <a:ext uri="{FF2B5EF4-FFF2-40B4-BE49-F238E27FC236}">
              <a16:creationId xmlns:a16="http://schemas.microsoft.com/office/drawing/2014/main" id="{713F0FD9-1D2D-49C3-90B0-839ED51DC621}"/>
            </a:ext>
          </a:extLst>
        </xdr:cNvPr>
        <xdr:cNvCxnSpPr>
          <a:stCxn id="68" idx="2"/>
          <a:endCxn id="15" idx="3"/>
        </xdr:cNvCxnSpPr>
      </xdr:nvCxnSpPr>
      <xdr:spPr>
        <a:xfrm rot="5400000">
          <a:off x="13192391" y="1215760"/>
          <a:ext cx="620713" cy="11138959"/>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18</xdr:row>
      <xdr:rowOff>205318</xdr:rowOff>
    </xdr:from>
    <xdr:to>
      <xdr:col>11</xdr:col>
      <xdr:colOff>38100</xdr:colOff>
      <xdr:row>21</xdr:row>
      <xdr:rowOff>42334</xdr:rowOff>
    </xdr:to>
    <xdr:sp macro="" textlink="">
      <xdr:nvSpPr>
        <xdr:cNvPr id="71" name="Rectángulo 70">
          <a:extLst>
            <a:ext uri="{FF2B5EF4-FFF2-40B4-BE49-F238E27FC236}">
              <a16:creationId xmlns:a16="http://schemas.microsoft.com/office/drawing/2014/main" id="{FF18F905-5BEA-44D2-BCE9-4B1BF3C3EEE1}"/>
            </a:ext>
          </a:extLst>
        </xdr:cNvPr>
        <xdr:cNvSpPr/>
      </xdr:nvSpPr>
      <xdr:spPr>
        <a:xfrm>
          <a:off x="5885392" y="5740401"/>
          <a:ext cx="2047875" cy="567266"/>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16</xdr:col>
      <xdr:colOff>87842</xdr:colOff>
      <xdr:row>31</xdr:row>
      <xdr:rowOff>198968</xdr:rowOff>
    </xdr:from>
    <xdr:to>
      <xdr:col>19</xdr:col>
      <xdr:colOff>421217</xdr:colOff>
      <xdr:row>34</xdr:row>
      <xdr:rowOff>35984</xdr:rowOff>
    </xdr:to>
    <xdr:sp macro="" textlink="">
      <xdr:nvSpPr>
        <xdr:cNvPr id="72" name="Rectángulo 71">
          <a:extLst>
            <a:ext uri="{FF2B5EF4-FFF2-40B4-BE49-F238E27FC236}">
              <a16:creationId xmlns:a16="http://schemas.microsoft.com/office/drawing/2014/main" id="{EB18BFF9-B31E-4FC6-840F-392354362BD8}"/>
            </a:ext>
          </a:extLst>
        </xdr:cNvPr>
        <xdr:cNvSpPr/>
      </xdr:nvSpPr>
      <xdr:spPr>
        <a:xfrm>
          <a:off x="11793009" y="8782051"/>
          <a:ext cx="2619375" cy="567266"/>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xdr:col>
      <xdr:colOff>0</xdr:colOff>
      <xdr:row>0</xdr:row>
      <xdr:rowOff>2117</xdr:rowOff>
    </xdr:from>
    <xdr:to>
      <xdr:col>2</xdr:col>
      <xdr:colOff>678000</xdr:colOff>
      <xdr:row>1</xdr:row>
      <xdr:rowOff>2117</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2117"/>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2117</xdr:rowOff>
    </xdr:from>
    <xdr:to>
      <xdr:col>5</xdr:col>
      <xdr:colOff>412357</xdr:colOff>
      <xdr:row>1</xdr:row>
      <xdr:rowOff>2117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401357" y="2117"/>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4233</xdr:rowOff>
    </xdr:from>
    <xdr:to>
      <xdr:col>8</xdr:col>
      <xdr:colOff>215504</xdr:colOff>
      <xdr:row>1</xdr:row>
      <xdr:rowOff>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4490504" y="4233"/>
          <a:ext cx="1440000" cy="2391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27</xdr:col>
      <xdr:colOff>547689</xdr:colOff>
      <xdr:row>15</xdr:row>
      <xdr:rowOff>215373</xdr:rowOff>
    </xdr:from>
    <xdr:to>
      <xdr:col>30</xdr:col>
      <xdr:colOff>309564</xdr:colOff>
      <xdr:row>17</xdr:row>
      <xdr:rowOff>162457</xdr:rowOff>
    </xdr:to>
    <xdr:sp macro="" textlink="">
      <xdr:nvSpPr>
        <xdr:cNvPr id="73" name="Rectángulo 72">
          <a:extLst>
            <a:ext uri="{FF2B5EF4-FFF2-40B4-BE49-F238E27FC236}">
              <a16:creationId xmlns:a16="http://schemas.microsoft.com/office/drawing/2014/main" id="{C792C201-5E7C-48AA-A2D0-24B62710166D}"/>
            </a:ext>
          </a:extLst>
        </xdr:cNvPr>
        <xdr:cNvSpPr/>
      </xdr:nvSpPr>
      <xdr:spPr>
        <a:xfrm>
          <a:off x="21100522" y="4491040"/>
          <a:ext cx="2047875" cy="433917"/>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 u</a:t>
          </a:r>
          <a:r>
            <a:rPr lang="es-CO" sz="1100" baseline="0">
              <a:solidFill>
                <a:sysClr val="windowText" lastClr="000000"/>
              </a:solidFill>
              <a:latin typeface="Work Sans" panose="00000500000000000000" pitchFamily="50" charset="0"/>
            </a:rPr>
            <a:t>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27</xdr:col>
      <xdr:colOff>547689</xdr:colOff>
      <xdr:row>14</xdr:row>
      <xdr:rowOff>14288</xdr:rowOff>
    </xdr:from>
    <xdr:to>
      <xdr:col>30</xdr:col>
      <xdr:colOff>309564</xdr:colOff>
      <xdr:row>15</xdr:row>
      <xdr:rowOff>204788</xdr:rowOff>
    </xdr:to>
    <xdr:sp macro="" textlink="">
      <xdr:nvSpPr>
        <xdr:cNvPr id="75" name="Rectángulo 74">
          <a:extLst>
            <a:ext uri="{FF2B5EF4-FFF2-40B4-BE49-F238E27FC236}">
              <a16:creationId xmlns:a16="http://schemas.microsoft.com/office/drawing/2014/main" id="{360B2EA2-B21C-4682-94E6-54184BDCBA3B}"/>
            </a:ext>
          </a:extLst>
        </xdr:cNvPr>
        <xdr:cNvSpPr/>
      </xdr:nvSpPr>
      <xdr:spPr>
        <a:xfrm>
          <a:off x="21100522"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27</xdr:col>
      <xdr:colOff>8997</xdr:colOff>
      <xdr:row>14</xdr:row>
      <xdr:rowOff>231247</xdr:rowOff>
    </xdr:from>
    <xdr:to>
      <xdr:col>27</xdr:col>
      <xdr:colOff>547689</xdr:colOff>
      <xdr:row>14</xdr:row>
      <xdr:rowOff>231247</xdr:rowOff>
    </xdr:to>
    <xdr:cxnSp macro="">
      <xdr:nvCxnSpPr>
        <xdr:cNvPr id="5" name="Conector recto de flecha 4">
          <a:extLst>
            <a:ext uri="{FF2B5EF4-FFF2-40B4-BE49-F238E27FC236}">
              <a16:creationId xmlns:a16="http://schemas.microsoft.com/office/drawing/2014/main" id="{B7517EED-B88D-422C-9BCA-AD9E81B46067}"/>
            </a:ext>
          </a:extLst>
        </xdr:cNvPr>
        <xdr:cNvCxnSpPr>
          <a:stCxn id="67" idx="3"/>
          <a:endCxn id="75" idx="1"/>
        </xdr:cNvCxnSpPr>
      </xdr:nvCxnSpPr>
      <xdr:spPr>
        <a:xfrm>
          <a:off x="20561830" y="4263497"/>
          <a:ext cx="53869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276225</xdr:colOff>
      <xdr:row>30</xdr:row>
      <xdr:rowOff>28047</xdr:rowOff>
    </xdr:from>
    <xdr:to>
      <xdr:col>31</xdr:col>
      <xdr:colOff>609600</xdr:colOff>
      <xdr:row>31</xdr:row>
      <xdr:rowOff>218547</xdr:rowOff>
    </xdr:to>
    <xdr:sp macro="" textlink="">
      <xdr:nvSpPr>
        <xdr:cNvPr id="76" name="Rectángulo 75">
          <a:extLst>
            <a:ext uri="{FF2B5EF4-FFF2-40B4-BE49-F238E27FC236}">
              <a16:creationId xmlns:a16="http://schemas.microsoft.com/office/drawing/2014/main" id="{F489D71C-A90A-4A91-93A3-684D83491A22}"/>
            </a:ext>
          </a:extLst>
        </xdr:cNvPr>
        <xdr:cNvSpPr/>
      </xdr:nvSpPr>
      <xdr:spPr>
        <a:xfrm>
          <a:off x="21591058" y="7838547"/>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28</xdr:col>
      <xdr:colOff>276225</xdr:colOff>
      <xdr:row>31</xdr:row>
      <xdr:rowOff>222782</xdr:rowOff>
    </xdr:from>
    <xdr:to>
      <xdr:col>31</xdr:col>
      <xdr:colOff>609600</xdr:colOff>
      <xdr:row>33</xdr:row>
      <xdr:rowOff>169866</xdr:rowOff>
    </xdr:to>
    <xdr:sp macro="" textlink="">
      <xdr:nvSpPr>
        <xdr:cNvPr id="77" name="Rectángulo 76">
          <a:extLst>
            <a:ext uri="{FF2B5EF4-FFF2-40B4-BE49-F238E27FC236}">
              <a16:creationId xmlns:a16="http://schemas.microsoft.com/office/drawing/2014/main" id="{66183F8A-D602-4B43-A160-200E2AD2EFFE}"/>
            </a:ext>
          </a:extLst>
        </xdr:cNvPr>
        <xdr:cNvSpPr/>
      </xdr:nvSpPr>
      <xdr:spPr>
        <a:xfrm>
          <a:off x="21591058" y="8276699"/>
          <a:ext cx="2619375" cy="433917"/>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a:t>
          </a:r>
          <a:r>
            <a:rPr lang="es-CO" sz="1100" baseline="0">
              <a:solidFill>
                <a:sysClr val="windowText" lastClr="000000"/>
              </a:solidFill>
              <a:latin typeface="Work Sans" panose="00000500000000000000" pitchFamily="50" charset="0"/>
            </a:rPr>
            <a:t> u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30</xdr:col>
      <xdr:colOff>61913</xdr:colOff>
      <xdr:row>28</xdr:row>
      <xdr:rowOff>223838</xdr:rowOff>
    </xdr:from>
    <xdr:to>
      <xdr:col>30</xdr:col>
      <xdr:colOff>61913</xdr:colOff>
      <xdr:row>30</xdr:row>
      <xdr:rowOff>28047</xdr:rowOff>
    </xdr:to>
    <xdr:cxnSp macro="">
      <xdr:nvCxnSpPr>
        <xdr:cNvPr id="8" name="Conector recto de flecha 7">
          <a:extLst>
            <a:ext uri="{FF2B5EF4-FFF2-40B4-BE49-F238E27FC236}">
              <a16:creationId xmlns:a16="http://schemas.microsoft.com/office/drawing/2014/main" id="{F4FFD034-2B0C-404B-9EE8-AC8A5BE3CD7B}"/>
            </a:ext>
          </a:extLst>
        </xdr:cNvPr>
        <xdr:cNvCxnSpPr>
          <a:stCxn id="51" idx="2"/>
          <a:endCxn id="76" idx="0"/>
        </xdr:cNvCxnSpPr>
      </xdr:nvCxnSpPr>
      <xdr:spPr>
        <a:xfrm>
          <a:off x="22900746" y="7547505"/>
          <a:ext cx="0" cy="2910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110067</xdr:colOff>
      <xdr:row>0</xdr:row>
      <xdr:rowOff>2117</xdr:rowOff>
    </xdr:from>
    <xdr:to>
      <xdr:col>11</xdr:col>
      <xdr:colOff>26067</xdr:colOff>
      <xdr:row>1</xdr:row>
      <xdr:rowOff>2117</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587067" y="21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editAs="oneCell">
    <xdr:from>
      <xdr:col>4</xdr:col>
      <xdr:colOff>361338</xdr:colOff>
      <xdr:row>17</xdr:row>
      <xdr:rowOff>39157</xdr:rowOff>
    </xdr:from>
    <xdr:to>
      <xdr:col>4</xdr:col>
      <xdr:colOff>757338</xdr:colOff>
      <xdr:row>18</xdr:row>
      <xdr:rowOff>197032</xdr:rowOff>
    </xdr:to>
    <xdr:pic>
      <xdr:nvPicPr>
        <xdr:cNvPr id="3" name="Imagen 2">
          <a:extLst>
            <a:ext uri="{FF2B5EF4-FFF2-40B4-BE49-F238E27FC236}">
              <a16:creationId xmlns:a16="http://schemas.microsoft.com/office/drawing/2014/main" id="{7CD307AC-8CFE-4F08-ACE5-09A4868E2EB7}"/>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028338" y="4725457"/>
          <a:ext cx="396000" cy="396000"/>
        </a:xfrm>
        <a:prstGeom prst="rect">
          <a:avLst/>
        </a:prstGeom>
      </xdr:spPr>
    </xdr:pic>
    <xdr:clientData/>
  </xdr:twoCellAnchor>
  <xdr:twoCellAnchor editAs="oneCell">
    <xdr:from>
      <xdr:col>4</xdr:col>
      <xdr:colOff>456588</xdr:colOff>
      <xdr:row>33</xdr:row>
      <xdr:rowOff>39157</xdr:rowOff>
    </xdr:from>
    <xdr:to>
      <xdr:col>5</xdr:col>
      <xdr:colOff>90588</xdr:colOff>
      <xdr:row>34</xdr:row>
      <xdr:rowOff>197032</xdr:rowOff>
    </xdr:to>
    <xdr:pic>
      <xdr:nvPicPr>
        <xdr:cNvPr id="74" name="Imagen 73">
          <a:extLst>
            <a:ext uri="{FF2B5EF4-FFF2-40B4-BE49-F238E27FC236}">
              <a16:creationId xmlns:a16="http://schemas.microsoft.com/office/drawing/2014/main" id="{EBC585BE-C21D-42BC-ACF1-8CBB0C468B22}"/>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123588" y="8421157"/>
          <a:ext cx="396000" cy="39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122167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112642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0</xdr:rowOff>
    </xdr:from>
    <xdr:to>
      <xdr:col>5</xdr:col>
      <xdr:colOff>412357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3251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2116</xdr:rowOff>
    </xdr:from>
    <xdr:to>
      <xdr:col>8</xdr:col>
      <xdr:colOff>215504</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441430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wsDr>
</file>

<file path=xl/persons/person.xml><?xml version="1.0" encoding="utf-8"?>
<personList xmlns="http://schemas.microsoft.com/office/spreadsheetml/2018/threadedcomments" xmlns:x="http://schemas.openxmlformats.org/spreadsheetml/2006/main">
  <person displayName="Yhona Carolina Azuero Alfonso" id="{1B5EE306-7C76-4B76-9F93-39B8CC3818B0}" userId="S::carolina.azuero@defensajuridica.gov.co::034af43f-9113-40f9-a979-30e235f55bb7" providerId="AD"/>
  <person displayName="William Andres Zequeda Acosta" id="{A5E0E9A4-4BCD-41E7-A936-B40B2B294519}" userId="S::william.zequeda@defensajuridica.gov.co::e7b1d0bf-3f86-4884-a380-a53ac5442ddd" providerId="AD"/>
</personList>
</file>

<file path=xl/tables/table1.xml><?xml version="1.0" encoding="utf-8"?>
<table xmlns="http://schemas.openxmlformats.org/spreadsheetml/2006/main" id="3" name="Tabla3" displayName="Tabla3" ref="B2:D274" totalsRowShown="0" headerRowDxfId="49" dataDxfId="47" headerRowBorderDxfId="48" tableBorderDxfId="46" totalsRowBorderDxfId="45">
  <sortState ref="B3:D274">
    <sortCondition ref="C3"/>
  </sortState>
  <tableColumns count="3">
    <tableColumn id="1" name="ID ENTIDAD" dataDxfId="44"/>
    <tableColumn id="2" name="ENTIDAD" dataDxfId="43"/>
    <tableColumn id="3" name="NOM CORTO" dataDxfId="42"/>
  </tableColumns>
  <tableStyleInfo name="TableStyleMedium2" showFirstColumn="0" showLastColumn="0" showRowStripes="1" showColumnStripes="0"/>
</table>
</file>

<file path=xl/tables/table2.xml><?xml version="1.0" encoding="utf-8"?>
<table xmlns="http://schemas.openxmlformats.org/spreadsheetml/2006/main" id="1" name="Tabla15" displayName="Tabla15" ref="A2:M695" totalsRowShown="0" headerRowDxfId="14" headerRowBorderDxfId="13">
  <autoFilter ref="A2:M695"/>
  <sortState ref="A3:M695">
    <sortCondition ref="B2:B695"/>
  </sortState>
  <tableColumns count="13">
    <tableColumn id="15" name="Columna1" dataDxfId="12">
      <calculatedColumnFormula>+Tabla15[[#This Row],[1]]</calculatedColumnFormula>
    </tableColumn>
    <tableColumn id="8" name="NOMBRE DE LA CAUSA 2017" dataDxfId="11"/>
    <tableColumn id="5" name="NOMBRE DE LA CAUSA 2018" dataDxfId="10"/>
    <tableColumn id="11" name="NOMBRE DE LA CAUSA 2019" dataDxfId="9">
      <calculatedColumnFormula>+IF(Tabla15[[#This Row],[NOMBRE DE LA CAUSA 2018]]=0,0,1)</calculatedColumnFormula>
    </tableColumn>
    <tableColumn id="13" name="0" dataDxfId="8">
      <calculatedColumnFormula>+E2+Tabla15[[#This Row],[NOMBRE DE LA CAUSA 2019]]</calculatedColumnFormula>
    </tableColumn>
    <tableColumn id="14" name="1" dataDxfId="7">
      <calculatedColumnFormula>+Tabla15[[#This Row],[0]]*Tabla15[[#This Row],[NOMBRE DE LA CAUSA 2019]]</calculatedColumnFormula>
    </tableColumn>
    <tableColumn id="9" name="ACCIÓN" dataDxfId="6"/>
    <tableColumn id="10" name="ANTERIOR" dataDxfId="5"/>
    <tableColumn id="12" name="COMENTARIOS" dataDxfId="4"/>
    <tableColumn id="3" name="ESTADO EN EKOGUI" dataDxfId="3"/>
    <tableColumn id="4" name="TIPO DE PROCESO O CASO" dataDxfId="2"/>
    <tableColumn id="6" name="DEFINICIÓN" dataDxfId="1"/>
    <tableColumn id="7" name="ID CAUS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0" dT="2023-11-10T19:41:59.12" personId="{1B5EE306-7C76-4B76-9F93-39B8CC3818B0}" id="{3A1737BC-24D8-4C12-82EE-9B62B4B8E6B5}">
    <text>Se evidencia que los números son elevados una vez analizado el informe de litigiosidad emitido por la agencia.
Seguramente se tomaron los datos acumulados y solo deben ser del periodo de análisis de esa litigiosidad que va desde el 01/01/2022 a la fecha.
Por favor revisar que los datos sean acordes.
Tener en cuenta esta sugerencia para las demás filas de esta columna</text>
  </threadedComment>
  <threadedComment ref="H10" dT="2023-11-10T19:38:57.62" personId="{1B5EE306-7C76-4B76-9F93-39B8CC3818B0}" id="{CDE7E461-9CBB-444D-87B3-B1E0B90E5B84}">
    <text>Acá se debe señalar el responsable de la medida. De acuerdo a lo indicado es la Dirección de custodia y vigilancia… 
Se sugiere eliminar Personal de custodia...</text>
  </threadedComment>
  <threadedComment ref="O10" dT="2023-11-10T19:39:43.55" personId="{1B5EE306-7C76-4B76-9F93-39B8CC3818B0}" id="{EB92B1AD-EECB-4F54-81A4-E4958EA900E0}">
    <text>Se sugiere incluir al personal de custodia y vigilancia</text>
  </threadedComment>
  <threadedComment ref="O13" dT="2023-11-10T19:43:38.85" personId="{1B5EE306-7C76-4B76-9F93-39B8CC3818B0}" id="{6A3A991B-A819-4314-AFDE-E5EA3B1720F6}">
    <text>Se sugiere revisar cantidad de acuerdo a lo indicado en la ejecución de la medida.</text>
  </threadedComment>
  <threadedComment ref="P13" dT="2023-08-28T19:52:17.59" personId="{A5E0E9A4-4BCD-41E7-A936-B40B2B294519}" id="{ADFC634B-C005-4CE9-B852-124AD4237839}">
    <text xml:space="preserve">El área responsable debe ser solo 1 se ajusta y se deja a la DIRECCIÓN CUSTODIA Y VIGILANCIA como esta en las anteriores  </text>
  </threadedComment>
  <threadedComment ref="Q13" dT="2023-08-28T19:53:05.90" personId="{A5E0E9A4-4BCD-41E7-A936-B40B2B294519}" id="{B617B679-120B-47A8-A5B5-BCB82361DE5E}">
    <text>El medio de divulgación es 1 se debe ajustar y dejar uno solo para la PPDA.</text>
  </threadedComment>
  <threadedComment ref="E15" dT="2023-11-10T19:51:59.04" personId="{1B5EE306-7C76-4B76-9F93-39B8CC3818B0}" id="{9676B446-A12E-45F4-B796-74C3A3079C76}">
    <text>Se puede mantener la misma subcausa</text>
  </threadedComment>
  <threadedComment ref="G15" dT="2023-11-10T19:49:58.38" personId="{1B5EE306-7C76-4B76-9F93-39B8CC3818B0}" id="{8E3F12EB-8F6E-4EDA-93F4-27C7B397CC70}">
    <text xml:space="preserve">Con base en el informe del resultado del 1 año se puede pensar en un lineamiento </text>
  </threadedComment>
  <threadedComment ref="M15" dT="2023-11-10T19:51:41.75" personId="{1B5EE306-7C76-4B76-9F93-39B8CC3818B0}" id="{6943B741-F300-457C-B8F5-547EC748F172}">
    <text>Esa medida se puede ejecutar con este mecanismo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D1:K21"/>
  <sheetViews>
    <sheetView topLeftCell="B1" workbookViewId="0">
      <selection activeCell="B8" sqref="B8"/>
    </sheetView>
  </sheetViews>
  <sheetFormatPr baseColWidth="10" defaultRowHeight="1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c r="E1" s="24" t="s">
        <v>1492</v>
      </c>
      <c r="F1" s="24" t="s">
        <v>0</v>
      </c>
      <c r="H1" s="24" t="s">
        <v>1521</v>
      </c>
      <c r="J1" s="24" t="s">
        <v>1493</v>
      </c>
      <c r="K1" s="24" t="s">
        <v>1522</v>
      </c>
    </row>
    <row r="2" spans="4:11">
      <c r="D2">
        <v>1</v>
      </c>
      <c r="E2" s="21" t="s">
        <v>1504</v>
      </c>
      <c r="F2" s="21" t="s">
        <v>1511</v>
      </c>
      <c r="G2" s="22">
        <v>43831</v>
      </c>
      <c r="H2" s="21" t="s">
        <v>1483</v>
      </c>
      <c r="I2" s="21" t="s">
        <v>1487</v>
      </c>
      <c r="J2" s="21" t="s">
        <v>1494</v>
      </c>
      <c r="K2" s="21" t="s">
        <v>1489</v>
      </c>
    </row>
    <row r="3" spans="4:11">
      <c r="D3">
        <v>2</v>
      </c>
      <c r="E3" s="21" t="s">
        <v>1505</v>
      </c>
      <c r="F3" s="21" t="s">
        <v>1515</v>
      </c>
      <c r="G3" s="22">
        <v>45657</v>
      </c>
      <c r="H3" s="21" t="s">
        <v>1484</v>
      </c>
      <c r="I3" s="21" t="s">
        <v>1488</v>
      </c>
      <c r="J3" s="21" t="s">
        <v>1495</v>
      </c>
      <c r="K3" s="21" t="s">
        <v>1487</v>
      </c>
    </row>
    <row r="4" spans="4:11">
      <c r="D4">
        <v>3</v>
      </c>
      <c r="E4" s="21" t="s">
        <v>1506</v>
      </c>
      <c r="F4" s="21" t="s">
        <v>1510</v>
      </c>
      <c r="H4" s="21" t="s">
        <v>1485</v>
      </c>
      <c r="I4" s="21" t="s">
        <v>1489</v>
      </c>
      <c r="J4" s="21" t="s">
        <v>1500</v>
      </c>
      <c r="K4" s="21" t="s">
        <v>1517</v>
      </c>
    </row>
    <row r="5" spans="4:11">
      <c r="D5">
        <v>4</v>
      </c>
      <c r="E5" s="21" t="s">
        <v>1507</v>
      </c>
      <c r="F5" s="21" t="s">
        <v>1512</v>
      </c>
      <c r="H5" s="21" t="s">
        <v>1486</v>
      </c>
      <c r="I5" s="21" t="s">
        <v>1490</v>
      </c>
      <c r="J5" s="21" t="s">
        <v>1496</v>
      </c>
      <c r="K5" s="21" t="s">
        <v>1488</v>
      </c>
    </row>
    <row r="6" spans="4:11">
      <c r="D6">
        <v>5</v>
      </c>
      <c r="E6" s="21" t="s">
        <v>1508</v>
      </c>
      <c r="F6" s="21" t="s">
        <v>1514</v>
      </c>
      <c r="I6" s="21" t="s">
        <v>1516</v>
      </c>
      <c r="J6" s="21" t="s">
        <v>1497</v>
      </c>
      <c r="K6" s="21" t="s">
        <v>1516</v>
      </c>
    </row>
    <row r="7" spans="4:11">
      <c r="D7">
        <v>6</v>
      </c>
      <c r="E7" s="21" t="s">
        <v>1509</v>
      </c>
      <c r="F7" s="21" t="s">
        <v>1513</v>
      </c>
      <c r="I7" s="21" t="s">
        <v>1517</v>
      </c>
      <c r="J7" t="s">
        <v>1498</v>
      </c>
      <c r="K7" s="21" t="s">
        <v>1490</v>
      </c>
    </row>
    <row r="8" spans="4:11">
      <c r="D8">
        <v>7</v>
      </c>
      <c r="E8" s="21" t="s">
        <v>2374</v>
      </c>
      <c r="F8" s="21" t="s">
        <v>2375</v>
      </c>
      <c r="J8" t="s">
        <v>1499</v>
      </c>
    </row>
    <row r="9" spans="4:11">
      <c r="D9">
        <v>8</v>
      </c>
      <c r="F9" s="21"/>
      <c r="J9" t="s">
        <v>1520</v>
      </c>
    </row>
    <row r="10" spans="4:11">
      <c r="D10">
        <v>9</v>
      </c>
      <c r="F10" s="21"/>
    </row>
    <row r="11" spans="4:11">
      <c r="D11">
        <v>10</v>
      </c>
      <c r="F11" s="21"/>
    </row>
    <row r="12" spans="4:11">
      <c r="D12">
        <v>11</v>
      </c>
      <c r="F12" s="21"/>
    </row>
    <row r="13" spans="4:11">
      <c r="D13">
        <v>12</v>
      </c>
      <c r="F13" s="21"/>
    </row>
    <row r="14" spans="4:11">
      <c r="D14">
        <v>13</v>
      </c>
      <c r="F14" s="21"/>
    </row>
    <row r="15" spans="4:11">
      <c r="D15">
        <v>14</v>
      </c>
      <c r="F15" s="21"/>
    </row>
    <row r="16" spans="4:11">
      <c r="D16">
        <v>15</v>
      </c>
    </row>
    <row r="17" spans="4:4">
      <c r="D17">
        <v>16</v>
      </c>
    </row>
    <row r="18" spans="4:4">
      <c r="D18">
        <v>17</v>
      </c>
    </row>
    <row r="19" spans="4:4">
      <c r="D19">
        <v>18</v>
      </c>
    </row>
    <row r="20" spans="4:4">
      <c r="D20">
        <v>19</v>
      </c>
    </row>
    <row r="21" spans="4:4">
      <c r="D21">
        <v>20</v>
      </c>
    </row>
  </sheetData>
  <sortState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autoPageBreaks="0"/>
  </sheetPr>
  <dimension ref="B3:AF42"/>
  <sheetViews>
    <sheetView showGridLines="0" showRowColHeaders="0" topLeftCell="O16" zoomScaleNormal="100" workbookViewId="0"/>
  </sheetViews>
  <sheetFormatPr baseColWidth="10" defaultRowHeight="18.75"/>
  <cols>
    <col min="1" max="1" width="5.7109375" style="34" customWidth="1"/>
    <col min="2" max="4" width="11.42578125" style="34"/>
    <col min="5" max="5" width="11.42578125" style="34" customWidth="1"/>
    <col min="6" max="12" width="11.42578125" style="34"/>
    <col min="13" max="13" width="16.85546875" style="34" bestFit="1" customWidth="1"/>
    <col min="14" max="16384" width="11.42578125" style="34"/>
  </cols>
  <sheetData>
    <row r="3" spans="2:32" ht="24">
      <c r="B3" s="140" t="s">
        <v>2370</v>
      </c>
      <c r="C3" s="140"/>
      <c r="D3" s="140"/>
      <c r="E3" s="140"/>
      <c r="F3" s="140"/>
      <c r="G3" s="140"/>
      <c r="H3" s="140"/>
      <c r="I3" s="140"/>
      <c r="J3" s="140"/>
      <c r="K3" s="140"/>
      <c r="M3" s="91"/>
      <c r="N3" s="54"/>
      <c r="O3" s="54"/>
      <c r="P3" s="55"/>
      <c r="Q3" s="55"/>
      <c r="R3" s="55"/>
      <c r="S3" s="55"/>
      <c r="T3" s="55"/>
      <c r="U3" s="55"/>
      <c r="V3" s="55"/>
      <c r="W3" s="55"/>
      <c r="X3" s="51"/>
      <c r="Y3" s="51"/>
    </row>
    <row r="4" spans="2:32" ht="26.25" customHeight="1">
      <c r="B4" s="183" t="s">
        <v>2368</v>
      </c>
      <c r="C4" s="184"/>
      <c r="D4" s="184"/>
      <c r="E4" s="184"/>
      <c r="F4" s="184"/>
      <c r="G4" s="184"/>
      <c r="H4" s="184"/>
      <c r="I4" s="184"/>
      <c r="J4" s="184"/>
      <c r="K4" s="184"/>
      <c r="N4" s="89"/>
      <c r="O4" s="89"/>
      <c r="P4" s="89"/>
      <c r="Q4" s="89"/>
      <c r="R4" s="89"/>
      <c r="S4" s="89"/>
      <c r="T4" s="89"/>
      <c r="U4" s="89"/>
      <c r="V4" s="89"/>
    </row>
    <row r="5" spans="2:32" ht="26.25" customHeight="1">
      <c r="B5" s="183" t="s">
        <v>2369</v>
      </c>
      <c r="C5" s="184"/>
      <c r="D5" s="184"/>
      <c r="E5" s="184"/>
      <c r="F5" s="184"/>
      <c r="G5" s="184"/>
      <c r="H5" s="184"/>
      <c r="I5" s="184"/>
      <c r="J5" s="184"/>
      <c r="K5" s="184"/>
      <c r="N5" s="89"/>
      <c r="O5" s="89"/>
      <c r="P5" s="89"/>
      <c r="Q5" s="89"/>
      <c r="R5" s="89"/>
      <c r="S5" s="89"/>
      <c r="T5" s="89"/>
      <c r="U5" s="89"/>
      <c r="V5" s="89"/>
    </row>
    <row r="6" spans="2:32" ht="13.5" customHeight="1">
      <c r="B6" s="49"/>
      <c r="C6" s="49"/>
      <c r="D6" s="49"/>
      <c r="E6" s="49"/>
      <c r="F6" s="49"/>
      <c r="G6" s="49"/>
      <c r="H6" s="49"/>
      <c r="I6" s="49"/>
      <c r="J6" s="49"/>
      <c r="K6" s="49"/>
      <c r="N6" s="89"/>
      <c r="O6" s="89"/>
      <c r="P6" s="89"/>
      <c r="Q6" s="89"/>
      <c r="R6" s="89"/>
      <c r="S6" s="89"/>
      <c r="T6" s="89"/>
      <c r="U6" s="89"/>
      <c r="V6" s="89"/>
    </row>
    <row r="7" spans="2:32" ht="26.25" customHeight="1">
      <c r="B7" s="49"/>
      <c r="C7" s="49"/>
      <c r="D7" s="49"/>
      <c r="E7" s="49"/>
      <c r="F7" s="49"/>
      <c r="G7" s="49"/>
      <c r="H7" s="49"/>
      <c r="I7" s="49"/>
      <c r="J7" s="49"/>
      <c r="K7" s="49"/>
      <c r="N7" s="89"/>
      <c r="O7" s="89"/>
      <c r="P7" s="89"/>
      <c r="Q7" s="89"/>
      <c r="R7" s="89"/>
      <c r="S7" s="89"/>
      <c r="T7" s="89"/>
      <c r="U7" s="89"/>
      <c r="V7" s="89"/>
    </row>
    <row r="8" spans="2:32" ht="26.25" customHeight="1">
      <c r="B8" s="49"/>
      <c r="C8" s="49"/>
      <c r="D8" s="49"/>
      <c r="E8" s="49"/>
      <c r="F8" s="49"/>
      <c r="G8" s="49"/>
      <c r="H8" s="49"/>
      <c r="I8" s="49"/>
      <c r="J8" s="49"/>
      <c r="K8" s="49"/>
      <c r="N8" s="89"/>
      <c r="O8" s="89"/>
      <c r="P8" s="89"/>
      <c r="Q8" s="89"/>
      <c r="R8" s="89"/>
      <c r="S8" s="89"/>
      <c r="T8" s="89"/>
      <c r="U8" s="89"/>
      <c r="V8" s="89"/>
    </row>
    <row r="9" spans="2:32" ht="26.25" customHeight="1">
      <c r="B9" s="49"/>
      <c r="C9" s="49"/>
      <c r="D9" s="49"/>
      <c r="E9" s="49"/>
      <c r="F9" s="49"/>
      <c r="G9" s="49"/>
      <c r="H9" s="49"/>
      <c r="I9" s="49"/>
      <c r="J9" s="49"/>
      <c r="K9" s="49"/>
      <c r="N9" s="89"/>
      <c r="O9" s="89"/>
      <c r="P9" s="89"/>
      <c r="Q9" s="89"/>
      <c r="R9" s="89"/>
      <c r="S9" s="89"/>
      <c r="T9" s="89"/>
      <c r="U9" s="89"/>
      <c r="V9" s="89"/>
    </row>
    <row r="10" spans="2:32" ht="26.25" customHeight="1">
      <c r="B10" s="49"/>
      <c r="C10" s="49"/>
      <c r="D10" s="49"/>
      <c r="E10" s="49"/>
      <c r="F10" s="49"/>
      <c r="G10" s="49"/>
      <c r="H10" s="49"/>
      <c r="I10" s="49"/>
      <c r="J10" s="49"/>
      <c r="K10" s="49"/>
      <c r="N10" s="89"/>
      <c r="O10" s="89"/>
      <c r="P10" s="89"/>
      <c r="Q10" s="89"/>
      <c r="R10" s="89"/>
      <c r="S10" s="89"/>
      <c r="T10" s="89"/>
      <c r="U10" s="89"/>
      <c r="V10" s="89"/>
    </row>
    <row r="11" spans="2:32" ht="26.25" customHeight="1">
      <c r="B11" s="49"/>
      <c r="C11" s="49"/>
      <c r="D11" s="49"/>
      <c r="E11" s="49"/>
      <c r="F11" s="49"/>
      <c r="G11" s="49"/>
      <c r="H11" s="49"/>
      <c r="I11" s="49"/>
      <c r="J11" s="49"/>
      <c r="K11" s="49"/>
      <c r="N11" s="89"/>
      <c r="O11" s="89"/>
      <c r="P11" s="89"/>
      <c r="Q11" s="89"/>
      <c r="R11" s="89"/>
      <c r="S11" s="89"/>
      <c r="T11" s="89"/>
      <c r="U11" s="89"/>
      <c r="V11" s="89"/>
    </row>
    <row r="12" spans="2:32" ht="26.25" customHeight="1">
      <c r="B12" s="50"/>
      <c r="C12" s="49"/>
      <c r="D12" s="49"/>
      <c r="E12" s="49"/>
      <c r="F12" s="49"/>
      <c r="G12" s="49"/>
      <c r="H12" s="49"/>
      <c r="I12" s="49"/>
      <c r="J12" s="49"/>
      <c r="K12" s="49"/>
      <c r="N12" s="89"/>
      <c r="O12" s="89"/>
      <c r="P12" s="89"/>
      <c r="Q12" s="89"/>
      <c r="R12" s="89"/>
      <c r="S12" s="89"/>
      <c r="T12" s="89"/>
      <c r="U12" s="89"/>
      <c r="V12" s="89"/>
    </row>
    <row r="13" spans="2:32" ht="9.75" customHeight="1"/>
    <row r="14" spans="2:32">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2:32">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row>
    <row r="16" spans="2:32">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row>
    <row r="17" spans="2:32">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row>
    <row r="18" spans="2:32">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2:32">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row>
    <row r="20" spans="2:32">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row>
    <row r="21" spans="2:32">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2" spans="2:32">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2:32">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row>
    <row r="24" spans="2:32">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row>
    <row r="25" spans="2:32">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2:32">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row>
    <row r="27" spans="2:32" ht="9.75" customHeight="1"/>
    <row r="28" spans="2:32">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row>
    <row r="29" spans="2:32">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row>
    <row r="30" spans="2:32">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row>
    <row r="31" spans="2:32">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row>
    <row r="33" spans="2:32">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row>
    <row r="34" spans="2:32">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row>
    <row r="35" spans="2:32">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row>
    <row r="36" spans="2:32">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row>
    <row r="37" spans="2:32">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row>
    <row r="38" spans="2:32">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row>
    <row r="39" spans="2:32">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row>
    <row r="40" spans="2:32">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row>
    <row r="41" spans="2:32">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row>
    <row r="42" spans="2:32">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row>
  </sheetData>
  <sheetProtection algorithmName="SHA-512" hashValue="rXf7D5UOJ/ctxZZLHb3/yplVGbcPzqD3R5wL0z2I+c2DKhVnYRXOJxNsIcCpBCWxfpyokMb53U289HmAKQs+PA==" saltValue="CrFU7fr/UlwdrRJk4aORsQ==" spinCount="100000" sheet="1" objects="1" scenarios="1"/>
  <mergeCells count="3">
    <mergeCell ref="B3:K3"/>
    <mergeCell ref="B4:K4"/>
    <mergeCell ref="B5:K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3:K9"/>
  <sheetViews>
    <sheetView showGridLines="0" showRowColHeaders="0" workbookViewId="0"/>
  </sheetViews>
  <sheetFormatPr baseColWidth="10" defaultRowHeight="15"/>
  <cols>
    <col min="1" max="1" width="5.7109375" customWidth="1"/>
    <col min="12" max="12" width="6.5703125" customWidth="1"/>
  </cols>
  <sheetData>
    <row r="3" spans="2:11" ht="19.5">
      <c r="B3" s="140" t="s">
        <v>2413</v>
      </c>
      <c r="C3" s="140"/>
      <c r="D3" s="140"/>
      <c r="E3" s="140"/>
      <c r="F3" s="140"/>
      <c r="G3" s="140"/>
      <c r="H3" s="140"/>
      <c r="I3" s="140"/>
      <c r="J3" s="140"/>
      <c r="K3" s="140"/>
    </row>
    <row r="5" spans="2:11">
      <c r="B5" s="181" t="s">
        <v>2440</v>
      </c>
      <c r="C5" s="181"/>
      <c r="D5" s="181"/>
      <c r="E5" s="181"/>
      <c r="F5" s="181"/>
      <c r="G5" s="181"/>
      <c r="H5" s="181"/>
      <c r="I5" s="181"/>
      <c r="J5" s="181"/>
      <c r="K5" s="181"/>
    </row>
    <row r="6" spans="2:11">
      <c r="B6" s="181"/>
      <c r="C6" s="181"/>
      <c r="D6" s="181"/>
      <c r="E6" s="181"/>
      <c r="F6" s="181"/>
      <c r="G6" s="181"/>
      <c r="H6" s="181"/>
      <c r="I6" s="181"/>
      <c r="J6" s="181"/>
      <c r="K6" s="181"/>
    </row>
    <row r="7" spans="2:11">
      <c r="B7" s="181"/>
      <c r="C7" s="181"/>
      <c r="D7" s="181"/>
      <c r="E7" s="181"/>
      <c r="F7" s="181"/>
      <c r="G7" s="181"/>
      <c r="H7" s="181"/>
      <c r="I7" s="181"/>
      <c r="J7" s="181"/>
      <c r="K7" s="181"/>
    </row>
    <row r="8" spans="2:11">
      <c r="B8" s="185"/>
      <c r="C8" s="185"/>
      <c r="D8" s="185"/>
      <c r="E8" s="185"/>
      <c r="F8" s="185"/>
      <c r="G8" s="185"/>
      <c r="H8" s="185"/>
      <c r="I8" s="185"/>
      <c r="J8" s="185"/>
      <c r="K8" s="185"/>
    </row>
    <row r="9" spans="2:11">
      <c r="B9" s="185"/>
      <c r="C9" s="185"/>
      <c r="D9" s="185"/>
      <c r="E9" s="185"/>
      <c r="F9" s="185"/>
      <c r="G9" s="185"/>
      <c r="H9" s="185"/>
      <c r="I9" s="185"/>
      <c r="J9" s="185"/>
      <c r="K9" s="185"/>
    </row>
  </sheetData>
  <sheetProtection algorithmName="SHA-512" hashValue="lo9iNzPhmG9tlZwvxh2O3mHFrfnZEIHba+18U57ujVSyk5e/0+4NTRlsuIcp//mYCFeyF0DHKJIfm41q1mZMWQ==" saltValue="zOz1+CQepLwj6dR4p8ai3w==" spinCount="100000" sheet="1" objects="1" scenarios="1"/>
  <mergeCells count="2">
    <mergeCell ref="B3:K3"/>
    <mergeCell ref="B5:K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3:K14"/>
  <sheetViews>
    <sheetView showGridLines="0" showRowColHeaders="0" topLeftCell="A7" workbookViewId="0"/>
  </sheetViews>
  <sheetFormatPr baseColWidth="10" defaultRowHeight="15"/>
  <cols>
    <col min="1" max="1" width="5.7109375" customWidth="1"/>
    <col min="12" max="12" width="6.5703125" customWidth="1"/>
  </cols>
  <sheetData>
    <row r="3" spans="2:11" ht="19.5">
      <c r="B3" s="140" t="s">
        <v>2414</v>
      </c>
      <c r="C3" s="140"/>
      <c r="D3" s="140"/>
      <c r="E3" s="140"/>
      <c r="F3" s="140"/>
      <c r="G3" s="140"/>
      <c r="H3" s="140"/>
      <c r="I3" s="140"/>
      <c r="J3" s="140"/>
      <c r="K3" s="140"/>
    </row>
    <row r="4" spans="2:11">
      <c r="B4" s="181" t="s">
        <v>2415</v>
      </c>
      <c r="C4" s="181"/>
      <c r="D4" s="181"/>
      <c r="E4" s="181"/>
      <c r="F4" s="181"/>
      <c r="G4" s="181"/>
      <c r="H4" s="181"/>
      <c r="I4" s="181"/>
      <c r="J4" s="181"/>
      <c r="K4" s="181"/>
    </row>
    <row r="5" spans="2:11">
      <c r="B5" s="181"/>
      <c r="C5" s="181"/>
      <c r="D5" s="181"/>
      <c r="E5" s="181"/>
      <c r="F5" s="181"/>
      <c r="G5" s="181"/>
      <c r="H5" s="181"/>
      <c r="I5" s="181"/>
      <c r="J5" s="181"/>
      <c r="K5" s="181"/>
    </row>
    <row r="6" spans="2:11">
      <c r="B6" s="181"/>
      <c r="C6" s="181"/>
      <c r="D6" s="181"/>
      <c r="E6" s="181"/>
      <c r="F6" s="181"/>
      <c r="G6" s="181"/>
      <c r="H6" s="181"/>
      <c r="I6" s="181"/>
      <c r="J6" s="181"/>
      <c r="K6" s="181"/>
    </row>
    <row r="7" spans="2:11">
      <c r="B7" s="185"/>
      <c r="C7" s="185"/>
      <c r="D7" s="185"/>
      <c r="E7" s="185"/>
      <c r="F7" s="185"/>
      <c r="G7" s="185"/>
      <c r="H7" s="185"/>
      <c r="I7" s="185"/>
      <c r="J7" s="185"/>
      <c r="K7" s="185"/>
    </row>
    <row r="8" spans="2:11">
      <c r="B8" s="185"/>
      <c r="C8" s="185"/>
      <c r="D8" s="185"/>
      <c r="E8" s="185"/>
      <c r="F8" s="185"/>
      <c r="G8" s="185"/>
      <c r="H8" s="185"/>
      <c r="I8" s="185"/>
      <c r="J8" s="185"/>
      <c r="K8" s="185"/>
    </row>
    <row r="9" spans="2:11">
      <c r="B9" s="185"/>
      <c r="C9" s="185"/>
      <c r="D9" s="185"/>
      <c r="E9" s="185"/>
      <c r="F9" s="185"/>
      <c r="G9" s="185"/>
      <c r="H9" s="185"/>
      <c r="I9" s="185"/>
      <c r="J9" s="185"/>
      <c r="K9" s="185"/>
    </row>
    <row r="10" spans="2:11">
      <c r="B10" s="185"/>
      <c r="C10" s="185"/>
      <c r="D10" s="185"/>
      <c r="E10" s="185"/>
      <c r="F10" s="185"/>
      <c r="G10" s="185"/>
      <c r="H10" s="185"/>
      <c r="I10" s="185"/>
      <c r="J10" s="185"/>
      <c r="K10" s="185"/>
    </row>
    <row r="11" spans="2:11">
      <c r="B11" s="54"/>
      <c r="C11" s="54"/>
      <c r="D11" s="54"/>
      <c r="E11" s="54"/>
      <c r="F11" s="54"/>
      <c r="G11" s="54"/>
      <c r="H11" s="54"/>
      <c r="I11" s="54"/>
      <c r="J11" s="54"/>
      <c r="K11" s="54"/>
    </row>
    <row r="12" spans="2:11">
      <c r="B12" s="54"/>
      <c r="C12" s="54"/>
      <c r="D12" s="54"/>
      <c r="E12" s="54"/>
      <c r="F12" s="54"/>
      <c r="G12" s="54"/>
      <c r="H12" s="54"/>
      <c r="I12" s="54"/>
      <c r="J12" s="54"/>
      <c r="K12" s="54"/>
    </row>
    <row r="13" spans="2:11">
      <c r="B13" s="54"/>
      <c r="C13" s="54"/>
      <c r="D13" s="54"/>
      <c r="E13" s="54"/>
      <c r="F13" s="54"/>
      <c r="G13" s="54"/>
      <c r="H13" s="54"/>
      <c r="I13" s="54"/>
      <c r="J13" s="54"/>
      <c r="K13" s="54"/>
    </row>
    <row r="14" spans="2:11">
      <c r="B14" s="54"/>
      <c r="C14" s="54"/>
      <c r="D14" s="54"/>
      <c r="E14" s="54"/>
      <c r="F14" s="54"/>
      <c r="G14" s="54"/>
      <c r="H14" s="54"/>
      <c r="I14" s="54"/>
      <c r="J14" s="54"/>
      <c r="K14" s="54"/>
    </row>
  </sheetData>
  <sheetProtection algorithmName="SHA-512" hashValue="yRo+eQA3U6bX1izB6O7pqKZwLbPCHGhvE4C7KwnHd6on53iDmD4eFwpL3UrXctDtk3aiGem787QegFEd5dEDPQ==" saltValue="lWVCF8zR9pCKiVYjUmhfxA==" spinCount="100000" sheet="1" objects="1" scenarios="1"/>
  <mergeCells count="2">
    <mergeCell ref="B3:K3"/>
    <mergeCell ref="B4:K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3:Q63"/>
  <sheetViews>
    <sheetView showGridLines="0" showRowColHeaders="0" topLeftCell="A9" zoomScale="90" zoomScaleNormal="90" workbookViewId="0">
      <selection activeCell="D9" sqref="D9"/>
    </sheetView>
  </sheetViews>
  <sheetFormatPr baseColWidth="10" defaultRowHeight="15"/>
  <cols>
    <col min="1" max="1" width="5.7109375" customWidth="1"/>
    <col min="2" max="2" width="45.5703125" customWidth="1"/>
    <col min="3" max="3" width="15.7109375" customWidth="1"/>
    <col min="4" max="4" width="41.7109375" customWidth="1"/>
    <col min="5" max="5" width="26.5703125" customWidth="1"/>
    <col min="6" max="6" width="26.7109375" customWidth="1"/>
    <col min="7" max="7" width="36" bestFit="1" customWidth="1"/>
    <col min="8" max="9" width="18.7109375" customWidth="1"/>
    <col min="10" max="10" width="20.28515625" customWidth="1"/>
    <col min="11" max="11" width="39" customWidth="1"/>
    <col min="12" max="14" width="18.7109375" customWidth="1"/>
    <col min="15" max="15" width="34.5703125" customWidth="1"/>
    <col min="16" max="16" width="15.7109375" customWidth="1"/>
    <col min="17" max="17" width="36.7109375" customWidth="1"/>
  </cols>
  <sheetData>
    <row r="3" spans="1:17" ht="19.5">
      <c r="A3" s="32"/>
      <c r="B3" s="200" t="s">
        <v>2393</v>
      </c>
      <c r="C3" s="179"/>
      <c r="D3" s="179"/>
      <c r="E3" s="179"/>
      <c r="F3" s="179"/>
      <c r="G3" s="61"/>
      <c r="H3" s="32"/>
      <c r="I3" s="79"/>
      <c r="J3" s="80"/>
      <c r="K3" s="80"/>
      <c r="L3" s="64"/>
      <c r="M3" s="196"/>
      <c r="N3" s="196"/>
      <c r="O3" s="64"/>
      <c r="P3" s="196"/>
      <c r="Q3" s="196"/>
    </row>
    <row r="4" spans="1:17" ht="15.75">
      <c r="A4" s="32"/>
      <c r="B4" s="56"/>
      <c r="C4" s="56"/>
      <c r="D4" s="56"/>
      <c r="E4" s="56"/>
      <c r="F4" s="56"/>
      <c r="G4" s="56"/>
      <c r="H4" s="32"/>
      <c r="I4" s="32"/>
      <c r="J4" s="32"/>
      <c r="K4" s="32"/>
      <c r="L4" s="32"/>
      <c r="M4" s="32"/>
      <c r="N4" s="32"/>
      <c r="O4" s="32"/>
      <c r="P4" s="32"/>
      <c r="Q4" s="32"/>
    </row>
    <row r="5" spans="1:17" ht="16.5">
      <c r="A5" s="32"/>
      <c r="B5" s="206" t="s">
        <v>2456</v>
      </c>
      <c r="C5" s="182"/>
      <c r="D5" s="207"/>
      <c r="E5" s="197" t="s">
        <v>2395</v>
      </c>
      <c r="F5" s="198"/>
      <c r="G5" s="199"/>
      <c r="H5" s="188" t="s">
        <v>2396</v>
      </c>
      <c r="I5" s="189"/>
      <c r="J5" s="189"/>
      <c r="K5" s="189"/>
      <c r="L5" s="189"/>
      <c r="M5" s="189"/>
      <c r="N5" s="189"/>
      <c r="O5" s="189"/>
      <c r="P5" s="189"/>
      <c r="Q5" s="190"/>
    </row>
    <row r="6" spans="1:17" ht="15.75">
      <c r="A6" s="32"/>
      <c r="B6" s="208"/>
      <c r="C6" s="208"/>
      <c r="D6" s="209"/>
      <c r="E6" s="201" t="s">
        <v>1538</v>
      </c>
      <c r="F6" s="202"/>
      <c r="G6" s="203"/>
      <c r="H6" s="194" t="s">
        <v>2397</v>
      </c>
      <c r="I6" s="195"/>
      <c r="J6" s="195"/>
      <c r="K6" s="193"/>
      <c r="L6" s="191" t="s">
        <v>2398</v>
      </c>
      <c r="M6" s="192"/>
      <c r="N6" s="192"/>
      <c r="O6" s="193"/>
      <c r="P6" s="204" t="s">
        <v>2399</v>
      </c>
      <c r="Q6" s="186" t="s">
        <v>2466</v>
      </c>
    </row>
    <row r="7" spans="1:17" ht="30" customHeight="1">
      <c r="A7" s="32"/>
      <c r="B7" s="53" t="s">
        <v>1503</v>
      </c>
      <c r="C7" s="59" t="s">
        <v>2394</v>
      </c>
      <c r="D7" s="53" t="s">
        <v>0</v>
      </c>
      <c r="E7" s="52" t="s">
        <v>2402</v>
      </c>
      <c r="F7" s="52" t="s">
        <v>2403</v>
      </c>
      <c r="G7" s="52" t="s">
        <v>1479</v>
      </c>
      <c r="H7" s="63" t="s">
        <v>1480</v>
      </c>
      <c r="I7" s="63" t="s">
        <v>1481</v>
      </c>
      <c r="J7" s="63" t="s">
        <v>1482</v>
      </c>
      <c r="K7" s="63" t="s">
        <v>2465</v>
      </c>
      <c r="L7" s="58" t="s">
        <v>1480</v>
      </c>
      <c r="M7" s="58" t="s">
        <v>1481</v>
      </c>
      <c r="N7" s="58" t="s">
        <v>1482</v>
      </c>
      <c r="O7" s="58" t="s">
        <v>2465</v>
      </c>
      <c r="P7" s="205"/>
      <c r="Q7" s="187"/>
    </row>
    <row r="8" spans="1:17" ht="165" customHeight="1">
      <c r="A8" s="32"/>
      <c r="B8" s="20" t="str">
        <f>IF('PLAN DE ACCIÓN'!E10=0,"",'PLAN DE ACCIÓN'!E10)</f>
        <v xml:space="preserve">Incumplimiento de los funcionarios de cuerpo de custodia y vigilancia  a las directrices del la Resolución No. 6349 de 2016- Régimen interno General  dentro  de los Establecimientos de Reclusión del Orden Nacional.
</v>
      </c>
      <c r="C8" s="20" t="str">
        <f>IF('PLAN DE ACCIÓN'!L10=0,"",'PLAN DE ACCIÓN'!L10)</f>
        <v/>
      </c>
      <c r="D8" s="20" t="str">
        <f>IF(IF(+'PLAN DE ACCIÓN'!N10=0,'PLAN DE ACCIÓN'!M10,'PLAN DE ACCIÓN'!N10)=0,"",IF(+'PLAN DE ACCIÓN'!N10=0,'PLAN DE ACCIÓN'!M10,'PLAN DE ACCIÓN'!N10))</f>
        <v>Capacitación virtual</v>
      </c>
      <c r="E8" s="33"/>
      <c r="F8" s="33"/>
      <c r="G8" s="19" t="str">
        <f>+IF(AND(E8&lt;&gt;"",F8&lt;&gt;""),"( "&amp;E8&amp;" / "&amp;F8&amp;" ) * 100","(Numerador / Denominador )*100")</f>
        <v>(Numerador / Denominador )*100</v>
      </c>
      <c r="H8" s="106"/>
      <c r="I8" s="106"/>
      <c r="J8" s="57" t="str">
        <f t="shared" ref="J8" si="0">IFERROR(H8/I8,"")</f>
        <v/>
      </c>
      <c r="K8" s="113"/>
      <c r="L8" s="104"/>
      <c r="M8" s="104"/>
      <c r="N8" s="23" t="str">
        <f t="shared" ref="N8" si="1">IFERROR(L8/M8,"")</f>
        <v/>
      </c>
      <c r="O8" s="112"/>
      <c r="P8" s="23" t="str">
        <f t="shared" ref="P8" si="2">+IFERROR(AVERAGE(J8,N8),"")</f>
        <v/>
      </c>
      <c r="Q8" s="110"/>
    </row>
    <row r="9" spans="1:17" ht="165" customHeight="1">
      <c r="A9" s="32"/>
      <c r="B9" s="20" t="e">
        <f>IF('PLAN DE ACCIÓN'!#REF!=0,"",'PLAN DE ACCIÓN'!#REF!)</f>
        <v>#REF!</v>
      </c>
      <c r="C9" s="20" t="e">
        <f>IF('PLAN DE ACCIÓN'!#REF!=0,"",'PLAN DE ACCIÓN'!#REF!)</f>
        <v>#REF!</v>
      </c>
      <c r="D9" s="20" t="e">
        <f>IF(IF(+'PLAN DE ACCIÓN'!#REF!=0,'PLAN DE ACCIÓN'!#REF!,'PLAN DE ACCIÓN'!#REF!)=0,"",IF(+'PLAN DE ACCIÓN'!#REF!=0,'PLAN DE ACCIÓN'!#REF!,'PLAN DE ACCIÓN'!#REF!))</f>
        <v>#REF!</v>
      </c>
      <c r="E9" s="33"/>
      <c r="F9" s="33"/>
      <c r="G9" s="19" t="str">
        <f t="shared" ref="G9:G37" si="3">+IF(AND(E9&lt;&gt;"",F9&lt;&gt;""),"( "&amp;E9&amp;" / "&amp;F9&amp;" ) * 100","(Numerador / Denominador )*100")</f>
        <v>(Numerador / Denominador )*100</v>
      </c>
      <c r="H9" s="106"/>
      <c r="I9" s="106"/>
      <c r="J9" s="57" t="str">
        <f t="shared" ref="J9:J37" si="4">IFERROR(H9/I9,"")</f>
        <v/>
      </c>
      <c r="K9" s="113"/>
      <c r="L9" s="104"/>
      <c r="M9" s="104"/>
      <c r="N9" s="23" t="str">
        <f t="shared" ref="N9:N37" si="5">IFERROR(L9/M9,"")</f>
        <v/>
      </c>
      <c r="O9" s="112"/>
      <c r="P9" s="23" t="str">
        <f t="shared" ref="P9:P37" si="6">+IFERROR(AVERAGE(J9,N9),"")</f>
        <v/>
      </c>
      <c r="Q9" s="110"/>
    </row>
    <row r="10" spans="1:17" ht="165" customHeight="1">
      <c r="A10" s="32"/>
      <c r="B10" s="20" t="str">
        <f>IF('PLAN DE ACCIÓN'!E15=0,"",'PLAN DE ACCIÓN'!E15)</f>
        <v xml:space="preserve">Incumplimiento al manual de servicios e inobservancia a  la Resolución No. 6349 de 2016 -Reglamento Interno General </v>
      </c>
      <c r="C10" s="20" t="str">
        <f>IF('PLAN DE ACCIÓN'!L15=0,"",'PLAN DE ACCIÓN'!L15)</f>
        <v/>
      </c>
      <c r="D10" s="20" t="str">
        <f>IF(IF(+'PLAN DE ACCIÓN'!N15=0,'PLAN DE ACCIÓN'!M15,'PLAN DE ACCIÓN'!N15)=0,"",IF(+'PLAN DE ACCIÓN'!N15=0,'PLAN DE ACCIÓN'!M15,'PLAN DE ACCIÓN'!N15))</f>
        <v>Acto administrativo</v>
      </c>
      <c r="E10" s="33"/>
      <c r="F10" s="33"/>
      <c r="G10" s="19" t="str">
        <f t="shared" si="3"/>
        <v>(Numerador / Denominador )*100</v>
      </c>
      <c r="H10" s="106"/>
      <c r="I10" s="106"/>
      <c r="J10" s="57" t="str">
        <f t="shared" si="4"/>
        <v/>
      </c>
      <c r="K10" s="113"/>
      <c r="L10" s="104"/>
      <c r="M10" s="104"/>
      <c r="N10" s="23" t="str">
        <f t="shared" si="5"/>
        <v/>
      </c>
      <c r="O10" s="112"/>
      <c r="P10" s="23" t="str">
        <f t="shared" si="6"/>
        <v/>
      </c>
      <c r="Q10" s="110"/>
    </row>
    <row r="11" spans="1:17" ht="165" customHeight="1">
      <c r="A11" s="32"/>
      <c r="B11" s="20" t="e">
        <f>IF('PLAN DE ACCIÓN'!#REF!=0,"",'PLAN DE ACCIÓN'!#REF!)</f>
        <v>#REF!</v>
      </c>
      <c r="C11" s="20" t="e">
        <f>IF('PLAN DE ACCIÓN'!#REF!=0,"",'PLAN DE ACCIÓN'!#REF!)</f>
        <v>#REF!</v>
      </c>
      <c r="D11" s="20" t="e">
        <f>IF(IF(+'PLAN DE ACCIÓN'!#REF!=0,'PLAN DE ACCIÓN'!#REF!,'PLAN DE ACCIÓN'!#REF!)=0,"",IF(+'PLAN DE ACCIÓN'!#REF!=0,'PLAN DE ACCIÓN'!#REF!,'PLAN DE ACCIÓN'!#REF!))</f>
        <v>#REF!</v>
      </c>
      <c r="E11" s="33"/>
      <c r="F11" s="33"/>
      <c r="G11" s="19" t="str">
        <f t="shared" si="3"/>
        <v>(Numerador / Denominador )*100</v>
      </c>
      <c r="H11" s="106"/>
      <c r="I11" s="106"/>
      <c r="J11" s="57" t="str">
        <f t="shared" si="4"/>
        <v/>
      </c>
      <c r="K11" s="113"/>
      <c r="L11" s="104"/>
      <c r="M11" s="104"/>
      <c r="N11" s="23" t="str">
        <f t="shared" si="5"/>
        <v/>
      </c>
      <c r="O11" s="112"/>
      <c r="P11" s="23" t="str">
        <f t="shared" si="6"/>
        <v/>
      </c>
      <c r="Q11" s="110"/>
    </row>
    <row r="12" spans="1:17" ht="165" customHeight="1">
      <c r="A12" s="32"/>
      <c r="B12" s="20" t="str">
        <f>IF('PLAN DE ACCIÓN'!E16=0,"",'PLAN DE ACCIÓN'!E16)</f>
        <v xml:space="preserve">Incumplimiento al  Manual para los servicios de seguridad de un Establecimientos del Reclusión del Orden Nacional (PM- SP-M08) en sus versiones oficiales, aplicado  inclusive al Grupo de Operativos Especiales de los  </v>
      </c>
      <c r="C12" s="20" t="str">
        <f>IF('PLAN DE ACCIÓN'!L16=0,"",'PLAN DE ACCIÓN'!L16)</f>
        <v/>
      </c>
      <c r="D12" s="20" t="str">
        <f>IF(IF(+'PLAN DE ACCIÓN'!N16=0,'PLAN DE ACCIÓN'!M16,'PLAN DE ACCIÓN'!N16)=0,"",IF(+'PLAN DE ACCIÓN'!N16=0,'PLAN DE ACCIÓN'!M16,'PLAN DE ACCIÓN'!N16))</f>
        <v>Informe de Novedades
presentadas en los Establecimientos de Reclusión</v>
      </c>
      <c r="E12" s="33"/>
      <c r="F12" s="33"/>
      <c r="G12" s="19" t="str">
        <f t="shared" si="3"/>
        <v>(Numerador / Denominador )*100</v>
      </c>
      <c r="H12" s="106"/>
      <c r="I12" s="106"/>
      <c r="J12" s="57" t="str">
        <f t="shared" si="4"/>
        <v/>
      </c>
      <c r="K12" s="113"/>
      <c r="L12" s="104"/>
      <c r="M12" s="104"/>
      <c r="N12" s="23" t="str">
        <f t="shared" si="5"/>
        <v/>
      </c>
      <c r="O12" s="112"/>
      <c r="P12" s="23" t="str">
        <f t="shared" si="6"/>
        <v/>
      </c>
      <c r="Q12" s="110"/>
    </row>
    <row r="13" spans="1:17" ht="165" customHeight="1">
      <c r="A13" s="32"/>
      <c r="B13" s="20" t="str">
        <f>IF('PLAN DE ACCIÓN'!E17=0,"",'PLAN DE ACCIÓN'!E17)</f>
        <v>Incumplimiento al  Manual para los servicios de seguridad de un Establecimientos del Reclusión del Orden Nacional (PM- SP-M08) en sus versiones oficiales, aplicado  inclusive al Grupo de Operativos Especiales</v>
      </c>
      <c r="C13" s="20" t="str">
        <f>IF('PLAN DE ACCIÓN'!L17=0,"",'PLAN DE ACCIÓN'!L17)</f>
        <v/>
      </c>
      <c r="D13" s="20" t="str">
        <f>IF(IF(+'PLAN DE ACCIÓN'!N17=0,'PLAN DE ACCIÓN'!M17,'PLAN DE ACCIÓN'!N17)=0,"",IF(+'PLAN DE ACCIÓN'!N17=0,'PLAN DE ACCIÓN'!M17,'PLAN DE ACCIÓN'!N17))</f>
        <v>Capacitación virtual</v>
      </c>
      <c r="E13" s="33"/>
      <c r="F13" s="33"/>
      <c r="G13" s="19" t="str">
        <f t="shared" si="3"/>
        <v>(Numerador / Denominador )*100</v>
      </c>
      <c r="H13" s="106"/>
      <c r="I13" s="106"/>
      <c r="J13" s="57" t="str">
        <f t="shared" si="4"/>
        <v/>
      </c>
      <c r="K13" s="113"/>
      <c r="L13" s="104"/>
      <c r="M13" s="104"/>
      <c r="N13" s="23" t="str">
        <f t="shared" si="5"/>
        <v/>
      </c>
      <c r="O13" s="112"/>
      <c r="P13" s="23" t="str">
        <f t="shared" si="6"/>
        <v/>
      </c>
      <c r="Q13" s="110"/>
    </row>
    <row r="14" spans="1:17" ht="165" customHeight="1">
      <c r="A14" s="32"/>
      <c r="B14" s="20" t="str">
        <f>IF('PLAN DE ACCIÓN'!E18=0,"",'PLAN DE ACCIÓN'!E18)</f>
        <v/>
      </c>
      <c r="C14" s="20" t="str">
        <f>IF('PLAN DE ACCIÓN'!L18=0,"",'PLAN DE ACCIÓN'!L18)</f>
        <v/>
      </c>
      <c r="D14" s="20" t="str">
        <f>IF(IF(+'PLAN DE ACCIÓN'!N18=0,'PLAN DE ACCIÓN'!M18,'PLAN DE ACCIÓN'!N18)=0,"",IF(+'PLAN DE ACCIÓN'!N18=0,'PLAN DE ACCIÓN'!M18,'PLAN DE ACCIÓN'!N18))</f>
        <v/>
      </c>
      <c r="E14" s="33"/>
      <c r="F14" s="33"/>
      <c r="G14" s="19" t="str">
        <f t="shared" si="3"/>
        <v>(Numerador / Denominador )*100</v>
      </c>
      <c r="H14" s="106"/>
      <c r="I14" s="106"/>
      <c r="J14" s="57" t="str">
        <f t="shared" si="4"/>
        <v/>
      </c>
      <c r="K14" s="113"/>
      <c r="L14" s="104"/>
      <c r="M14" s="104"/>
      <c r="N14" s="23" t="str">
        <f t="shared" si="5"/>
        <v/>
      </c>
      <c r="O14" s="112"/>
      <c r="P14" s="23" t="str">
        <f t="shared" si="6"/>
        <v/>
      </c>
      <c r="Q14" s="110"/>
    </row>
    <row r="15" spans="1:17" ht="165" customHeight="1">
      <c r="A15" s="32"/>
      <c r="B15" s="20" t="str">
        <f>IF('PLAN DE ACCIÓN'!E19=0,"",'PLAN DE ACCIÓN'!E19)</f>
        <v/>
      </c>
      <c r="C15" s="20" t="str">
        <f>IF('PLAN DE ACCIÓN'!L19=0,"",'PLAN DE ACCIÓN'!L19)</f>
        <v/>
      </c>
      <c r="D15" s="20" t="str">
        <f>IF(IF(+'PLAN DE ACCIÓN'!N19=0,'PLAN DE ACCIÓN'!M19,'PLAN DE ACCIÓN'!N19)=0,"",IF(+'PLAN DE ACCIÓN'!N19=0,'PLAN DE ACCIÓN'!M19,'PLAN DE ACCIÓN'!N19))</f>
        <v/>
      </c>
      <c r="E15" s="33"/>
      <c r="F15" s="33"/>
      <c r="G15" s="19" t="str">
        <f t="shared" si="3"/>
        <v>(Numerador / Denominador )*100</v>
      </c>
      <c r="H15" s="106"/>
      <c r="I15" s="106"/>
      <c r="J15" s="57" t="str">
        <f t="shared" si="4"/>
        <v/>
      </c>
      <c r="K15" s="113"/>
      <c r="L15" s="104"/>
      <c r="M15" s="104"/>
      <c r="N15" s="23" t="str">
        <f t="shared" si="5"/>
        <v/>
      </c>
      <c r="O15" s="112"/>
      <c r="P15" s="23" t="str">
        <f t="shared" si="6"/>
        <v/>
      </c>
      <c r="Q15" s="110"/>
    </row>
    <row r="16" spans="1:17" ht="165" customHeight="1">
      <c r="A16" s="32"/>
      <c r="B16" s="20" t="str">
        <f>IF('PLAN DE ACCIÓN'!E20=0,"",'PLAN DE ACCIÓN'!E20)</f>
        <v/>
      </c>
      <c r="C16" s="20" t="str">
        <f>IF('PLAN DE ACCIÓN'!L20=0,"",'PLAN DE ACCIÓN'!L20)</f>
        <v/>
      </c>
      <c r="D16" s="20" t="str">
        <f>IF(IF(+'PLAN DE ACCIÓN'!N20=0,'PLAN DE ACCIÓN'!M20,'PLAN DE ACCIÓN'!N20)=0,"",IF(+'PLAN DE ACCIÓN'!N20=0,'PLAN DE ACCIÓN'!M20,'PLAN DE ACCIÓN'!N20))</f>
        <v/>
      </c>
      <c r="E16" s="33"/>
      <c r="F16" s="33"/>
      <c r="G16" s="19" t="str">
        <f t="shared" si="3"/>
        <v>(Numerador / Denominador )*100</v>
      </c>
      <c r="H16" s="106"/>
      <c r="I16" s="106"/>
      <c r="J16" s="57" t="str">
        <f t="shared" si="4"/>
        <v/>
      </c>
      <c r="K16" s="113"/>
      <c r="L16" s="104"/>
      <c r="M16" s="104"/>
      <c r="N16" s="23" t="str">
        <f t="shared" si="5"/>
        <v/>
      </c>
      <c r="O16" s="112"/>
      <c r="P16" s="23" t="str">
        <f t="shared" si="6"/>
        <v/>
      </c>
      <c r="Q16" s="110"/>
    </row>
    <row r="17" spans="1:17" ht="165" customHeight="1">
      <c r="A17" s="32"/>
      <c r="B17" s="20" t="str">
        <f>IF('PLAN DE ACCIÓN'!E21=0,"",'PLAN DE ACCIÓN'!E21)</f>
        <v/>
      </c>
      <c r="C17" s="20" t="str">
        <f>IF('PLAN DE ACCIÓN'!L21=0,"",'PLAN DE ACCIÓN'!L21)</f>
        <v/>
      </c>
      <c r="D17" s="20" t="str">
        <f>IF(IF(+'PLAN DE ACCIÓN'!N21=0,'PLAN DE ACCIÓN'!M21,'PLAN DE ACCIÓN'!N21)=0,"",IF(+'PLAN DE ACCIÓN'!N21=0,'PLAN DE ACCIÓN'!M21,'PLAN DE ACCIÓN'!N21))</f>
        <v/>
      </c>
      <c r="E17" s="33"/>
      <c r="F17" s="33"/>
      <c r="G17" s="19" t="str">
        <f t="shared" si="3"/>
        <v>(Numerador / Denominador )*100</v>
      </c>
      <c r="H17" s="106"/>
      <c r="I17" s="106"/>
      <c r="J17" s="57" t="str">
        <f t="shared" si="4"/>
        <v/>
      </c>
      <c r="K17" s="113"/>
      <c r="L17" s="104"/>
      <c r="M17" s="104"/>
      <c r="N17" s="23" t="str">
        <f t="shared" si="5"/>
        <v/>
      </c>
      <c r="O17" s="112"/>
      <c r="P17" s="23" t="str">
        <f t="shared" si="6"/>
        <v/>
      </c>
      <c r="Q17" s="110"/>
    </row>
    <row r="18" spans="1:17" ht="165" customHeight="1">
      <c r="A18" s="32"/>
      <c r="B18" s="20" t="str">
        <f>IF('PLAN DE ACCIÓN'!E22=0,"",'PLAN DE ACCIÓN'!E22)</f>
        <v/>
      </c>
      <c r="C18" s="20" t="str">
        <f>IF('PLAN DE ACCIÓN'!L22=0,"",'PLAN DE ACCIÓN'!L22)</f>
        <v/>
      </c>
      <c r="D18" s="20" t="str">
        <f>IF(IF(+'PLAN DE ACCIÓN'!N22=0,'PLAN DE ACCIÓN'!M22,'PLAN DE ACCIÓN'!N22)=0,"",IF(+'PLAN DE ACCIÓN'!N22=0,'PLAN DE ACCIÓN'!M22,'PLAN DE ACCIÓN'!N22))</f>
        <v/>
      </c>
      <c r="E18" s="33"/>
      <c r="F18" s="33"/>
      <c r="G18" s="19" t="str">
        <f t="shared" si="3"/>
        <v>(Numerador / Denominador )*100</v>
      </c>
      <c r="H18" s="106"/>
      <c r="I18" s="106"/>
      <c r="J18" s="57" t="str">
        <f t="shared" si="4"/>
        <v/>
      </c>
      <c r="K18" s="113"/>
      <c r="L18" s="104"/>
      <c r="M18" s="104"/>
      <c r="N18" s="23" t="str">
        <f t="shared" si="5"/>
        <v/>
      </c>
      <c r="O18" s="112"/>
      <c r="P18" s="23" t="str">
        <f t="shared" si="6"/>
        <v/>
      </c>
      <c r="Q18" s="110"/>
    </row>
    <row r="19" spans="1:17" ht="165" customHeight="1">
      <c r="A19" s="32"/>
      <c r="B19" s="20" t="str">
        <f>IF('PLAN DE ACCIÓN'!E23=0,"",'PLAN DE ACCIÓN'!E23)</f>
        <v/>
      </c>
      <c r="C19" s="20" t="str">
        <f>IF('PLAN DE ACCIÓN'!L23=0,"",'PLAN DE ACCIÓN'!L23)</f>
        <v/>
      </c>
      <c r="D19" s="20" t="str">
        <f>IF(IF(+'PLAN DE ACCIÓN'!N23=0,'PLAN DE ACCIÓN'!M23,'PLAN DE ACCIÓN'!N23)=0,"",IF(+'PLAN DE ACCIÓN'!N23=0,'PLAN DE ACCIÓN'!M23,'PLAN DE ACCIÓN'!N23))</f>
        <v/>
      </c>
      <c r="E19" s="33"/>
      <c r="F19" s="33"/>
      <c r="G19" s="19" t="str">
        <f t="shared" si="3"/>
        <v>(Numerador / Denominador )*100</v>
      </c>
      <c r="H19" s="106"/>
      <c r="I19" s="106"/>
      <c r="J19" s="57" t="str">
        <f t="shared" si="4"/>
        <v/>
      </c>
      <c r="K19" s="113"/>
      <c r="L19" s="104"/>
      <c r="M19" s="104"/>
      <c r="N19" s="23" t="str">
        <f t="shared" si="5"/>
        <v/>
      </c>
      <c r="O19" s="112"/>
      <c r="P19" s="23" t="str">
        <f t="shared" si="6"/>
        <v/>
      </c>
      <c r="Q19" s="110"/>
    </row>
    <row r="20" spans="1:17" ht="165" customHeight="1">
      <c r="A20" s="32"/>
      <c r="B20" s="20" t="str">
        <f>IF('PLAN DE ACCIÓN'!E24=0,"",'PLAN DE ACCIÓN'!E24)</f>
        <v/>
      </c>
      <c r="C20" s="20" t="str">
        <f>IF('PLAN DE ACCIÓN'!L24=0,"",'PLAN DE ACCIÓN'!L24)</f>
        <v/>
      </c>
      <c r="D20" s="20" t="str">
        <f>IF(IF(+'PLAN DE ACCIÓN'!N24=0,'PLAN DE ACCIÓN'!M24,'PLAN DE ACCIÓN'!N24)=0,"",IF(+'PLAN DE ACCIÓN'!N24=0,'PLAN DE ACCIÓN'!M24,'PLAN DE ACCIÓN'!N24))</f>
        <v/>
      </c>
      <c r="E20" s="33"/>
      <c r="F20" s="33"/>
      <c r="G20" s="19" t="str">
        <f t="shared" si="3"/>
        <v>(Numerador / Denominador )*100</v>
      </c>
      <c r="H20" s="106"/>
      <c r="I20" s="106"/>
      <c r="J20" s="57" t="str">
        <f t="shared" si="4"/>
        <v/>
      </c>
      <c r="K20" s="113"/>
      <c r="L20" s="104"/>
      <c r="M20" s="104"/>
      <c r="N20" s="23" t="str">
        <f t="shared" si="5"/>
        <v/>
      </c>
      <c r="O20" s="112"/>
      <c r="P20" s="23" t="str">
        <f t="shared" si="6"/>
        <v/>
      </c>
      <c r="Q20" s="110"/>
    </row>
    <row r="21" spans="1:17" ht="165" customHeight="1">
      <c r="A21" s="32"/>
      <c r="B21" s="20" t="str">
        <f>IF('PLAN DE ACCIÓN'!E25=0,"",'PLAN DE ACCIÓN'!E25)</f>
        <v/>
      </c>
      <c r="C21" s="20" t="str">
        <f>IF('PLAN DE ACCIÓN'!L25=0,"",'PLAN DE ACCIÓN'!L25)</f>
        <v/>
      </c>
      <c r="D21" s="20" t="str">
        <f>IF(IF(+'PLAN DE ACCIÓN'!N25=0,'PLAN DE ACCIÓN'!M25,'PLAN DE ACCIÓN'!N25)=0,"",IF(+'PLAN DE ACCIÓN'!N25=0,'PLAN DE ACCIÓN'!M25,'PLAN DE ACCIÓN'!N25))</f>
        <v/>
      </c>
      <c r="E21" s="33"/>
      <c r="F21" s="33"/>
      <c r="G21" s="19" t="str">
        <f t="shared" si="3"/>
        <v>(Numerador / Denominador )*100</v>
      </c>
      <c r="H21" s="106"/>
      <c r="I21" s="106"/>
      <c r="J21" s="57" t="str">
        <f t="shared" si="4"/>
        <v/>
      </c>
      <c r="K21" s="113"/>
      <c r="L21" s="104"/>
      <c r="M21" s="104"/>
      <c r="N21" s="23" t="str">
        <f t="shared" si="5"/>
        <v/>
      </c>
      <c r="O21" s="112"/>
      <c r="P21" s="23" t="str">
        <f t="shared" si="6"/>
        <v/>
      </c>
      <c r="Q21" s="110"/>
    </row>
    <row r="22" spans="1:17" ht="165" customHeight="1">
      <c r="A22" s="32"/>
      <c r="B22" s="20" t="str">
        <f>IF('PLAN DE ACCIÓN'!E26=0,"",'PLAN DE ACCIÓN'!E26)</f>
        <v/>
      </c>
      <c r="C22" s="20" t="str">
        <f>IF('PLAN DE ACCIÓN'!L26=0,"",'PLAN DE ACCIÓN'!L26)</f>
        <v/>
      </c>
      <c r="D22" s="20" t="str">
        <f>IF(IF(+'PLAN DE ACCIÓN'!N26=0,'PLAN DE ACCIÓN'!M26,'PLAN DE ACCIÓN'!N26)=0,"",IF(+'PLAN DE ACCIÓN'!N26=0,'PLAN DE ACCIÓN'!M26,'PLAN DE ACCIÓN'!N26))</f>
        <v/>
      </c>
      <c r="E22" s="33"/>
      <c r="F22" s="33"/>
      <c r="G22" s="19" t="str">
        <f t="shared" si="3"/>
        <v>(Numerador / Denominador )*100</v>
      </c>
      <c r="H22" s="106"/>
      <c r="I22" s="106"/>
      <c r="J22" s="57" t="str">
        <f t="shared" si="4"/>
        <v/>
      </c>
      <c r="K22" s="113"/>
      <c r="L22" s="104"/>
      <c r="M22" s="104"/>
      <c r="N22" s="23" t="str">
        <f t="shared" si="5"/>
        <v/>
      </c>
      <c r="O22" s="112"/>
      <c r="P22" s="23" t="str">
        <f t="shared" si="6"/>
        <v/>
      </c>
      <c r="Q22" s="110"/>
    </row>
    <row r="23" spans="1:17" ht="165" customHeight="1">
      <c r="A23" s="32"/>
      <c r="B23" s="20" t="str">
        <f>IF('PLAN DE ACCIÓN'!E27=0,"",'PLAN DE ACCIÓN'!E27)</f>
        <v/>
      </c>
      <c r="C23" s="20" t="str">
        <f>IF('PLAN DE ACCIÓN'!L27=0,"",'PLAN DE ACCIÓN'!L27)</f>
        <v/>
      </c>
      <c r="D23" s="20" t="str">
        <f>IF(IF(+'PLAN DE ACCIÓN'!N27=0,'PLAN DE ACCIÓN'!M27,'PLAN DE ACCIÓN'!N27)=0,"",IF(+'PLAN DE ACCIÓN'!N27=0,'PLAN DE ACCIÓN'!M27,'PLAN DE ACCIÓN'!N27))</f>
        <v/>
      </c>
      <c r="E23" s="33"/>
      <c r="F23" s="33"/>
      <c r="G23" s="19" t="str">
        <f t="shared" si="3"/>
        <v>(Numerador / Denominador )*100</v>
      </c>
      <c r="H23" s="106"/>
      <c r="I23" s="106"/>
      <c r="J23" s="57" t="str">
        <f t="shared" si="4"/>
        <v/>
      </c>
      <c r="K23" s="113"/>
      <c r="L23" s="104"/>
      <c r="M23" s="104"/>
      <c r="N23" s="23" t="str">
        <f t="shared" si="5"/>
        <v/>
      </c>
      <c r="O23" s="112"/>
      <c r="P23" s="23" t="str">
        <f t="shared" si="6"/>
        <v/>
      </c>
      <c r="Q23" s="110"/>
    </row>
    <row r="24" spans="1:17" ht="165" customHeight="1">
      <c r="A24" s="32"/>
      <c r="B24" s="20" t="str">
        <f>IF('PLAN DE ACCIÓN'!E28=0,"",'PLAN DE ACCIÓN'!E28)</f>
        <v/>
      </c>
      <c r="C24" s="20" t="str">
        <f>IF('PLAN DE ACCIÓN'!L28=0,"",'PLAN DE ACCIÓN'!L28)</f>
        <v/>
      </c>
      <c r="D24" s="20" t="str">
        <f>IF(IF(+'PLAN DE ACCIÓN'!N28=0,'PLAN DE ACCIÓN'!M28,'PLAN DE ACCIÓN'!N28)=0,"",IF(+'PLAN DE ACCIÓN'!N28=0,'PLAN DE ACCIÓN'!M28,'PLAN DE ACCIÓN'!N28))</f>
        <v/>
      </c>
      <c r="E24" s="33"/>
      <c r="F24" s="33"/>
      <c r="G24" s="19" t="str">
        <f t="shared" si="3"/>
        <v>(Numerador / Denominador )*100</v>
      </c>
      <c r="H24" s="106"/>
      <c r="I24" s="106"/>
      <c r="J24" s="57" t="str">
        <f t="shared" si="4"/>
        <v/>
      </c>
      <c r="K24" s="113"/>
      <c r="L24" s="104"/>
      <c r="M24" s="104"/>
      <c r="N24" s="23" t="str">
        <f t="shared" si="5"/>
        <v/>
      </c>
      <c r="O24" s="112"/>
      <c r="P24" s="23" t="str">
        <f t="shared" si="6"/>
        <v/>
      </c>
      <c r="Q24" s="110"/>
    </row>
    <row r="25" spans="1:17" ht="165" customHeight="1">
      <c r="A25" s="32"/>
      <c r="B25" s="20" t="str">
        <f>IF('PLAN DE ACCIÓN'!E29=0,"",'PLAN DE ACCIÓN'!E29)</f>
        <v/>
      </c>
      <c r="C25" s="20" t="str">
        <f>IF('PLAN DE ACCIÓN'!L29=0,"",'PLAN DE ACCIÓN'!L29)</f>
        <v/>
      </c>
      <c r="D25" s="20" t="str">
        <f>IF(IF(+'PLAN DE ACCIÓN'!N29=0,'PLAN DE ACCIÓN'!M29,'PLAN DE ACCIÓN'!N29)=0,"",IF(+'PLAN DE ACCIÓN'!N29=0,'PLAN DE ACCIÓN'!M29,'PLAN DE ACCIÓN'!N29))</f>
        <v/>
      </c>
      <c r="E25" s="33"/>
      <c r="F25" s="33"/>
      <c r="G25" s="19" t="str">
        <f t="shared" si="3"/>
        <v>(Numerador / Denominador )*100</v>
      </c>
      <c r="H25" s="106"/>
      <c r="I25" s="106"/>
      <c r="J25" s="57" t="str">
        <f t="shared" si="4"/>
        <v/>
      </c>
      <c r="K25" s="113"/>
      <c r="L25" s="104"/>
      <c r="M25" s="104"/>
      <c r="N25" s="23" t="str">
        <f t="shared" si="5"/>
        <v/>
      </c>
      <c r="O25" s="112"/>
      <c r="P25" s="23" t="str">
        <f t="shared" si="6"/>
        <v/>
      </c>
      <c r="Q25" s="110"/>
    </row>
    <row r="26" spans="1:17" ht="165" customHeight="1">
      <c r="A26" s="32"/>
      <c r="B26" s="20" t="str">
        <f>IF('PLAN DE ACCIÓN'!E30=0,"",'PLAN DE ACCIÓN'!E30)</f>
        <v/>
      </c>
      <c r="C26" s="20" t="str">
        <f>IF('PLAN DE ACCIÓN'!L30=0,"",'PLAN DE ACCIÓN'!L30)</f>
        <v/>
      </c>
      <c r="D26" s="20" t="str">
        <f>IF(IF(+'PLAN DE ACCIÓN'!N30=0,'PLAN DE ACCIÓN'!M30,'PLAN DE ACCIÓN'!N30)=0,"",IF(+'PLAN DE ACCIÓN'!N30=0,'PLAN DE ACCIÓN'!M30,'PLAN DE ACCIÓN'!N30))</f>
        <v/>
      </c>
      <c r="E26" s="33"/>
      <c r="F26" s="33"/>
      <c r="G26" s="19" t="str">
        <f t="shared" si="3"/>
        <v>(Numerador / Denominador )*100</v>
      </c>
      <c r="H26" s="106"/>
      <c r="I26" s="106"/>
      <c r="J26" s="57" t="str">
        <f t="shared" si="4"/>
        <v/>
      </c>
      <c r="K26" s="113"/>
      <c r="L26" s="104"/>
      <c r="M26" s="104"/>
      <c r="N26" s="23" t="str">
        <f t="shared" si="5"/>
        <v/>
      </c>
      <c r="O26" s="112"/>
      <c r="P26" s="23" t="str">
        <f t="shared" si="6"/>
        <v/>
      </c>
      <c r="Q26" s="110"/>
    </row>
    <row r="27" spans="1:17" ht="165" customHeight="1">
      <c r="A27" s="32"/>
      <c r="B27" s="20" t="str">
        <f>IF('PLAN DE ACCIÓN'!E31=0,"",'PLAN DE ACCIÓN'!E31)</f>
        <v/>
      </c>
      <c r="C27" s="20" t="str">
        <f>IF('PLAN DE ACCIÓN'!L31=0,"",'PLAN DE ACCIÓN'!L31)</f>
        <v/>
      </c>
      <c r="D27" s="20" t="str">
        <f>IF(IF(+'PLAN DE ACCIÓN'!N31=0,'PLAN DE ACCIÓN'!M31,'PLAN DE ACCIÓN'!N31)=0,"",IF(+'PLAN DE ACCIÓN'!N31=0,'PLAN DE ACCIÓN'!M31,'PLAN DE ACCIÓN'!N31))</f>
        <v/>
      </c>
      <c r="E27" s="33"/>
      <c r="F27" s="33"/>
      <c r="G27" s="19" t="str">
        <f t="shared" si="3"/>
        <v>(Numerador / Denominador )*100</v>
      </c>
      <c r="H27" s="106"/>
      <c r="I27" s="106"/>
      <c r="J27" s="57" t="str">
        <f t="shared" si="4"/>
        <v/>
      </c>
      <c r="K27" s="113"/>
      <c r="L27" s="104"/>
      <c r="M27" s="104"/>
      <c r="N27" s="23" t="str">
        <f t="shared" si="5"/>
        <v/>
      </c>
      <c r="O27" s="112"/>
      <c r="P27" s="23" t="str">
        <f t="shared" si="6"/>
        <v/>
      </c>
      <c r="Q27" s="110"/>
    </row>
    <row r="28" spans="1:17" ht="165" customHeight="1">
      <c r="A28" s="32"/>
      <c r="B28" s="20" t="str">
        <f>IF('PLAN DE ACCIÓN'!E32=0,"",'PLAN DE ACCIÓN'!E32)</f>
        <v/>
      </c>
      <c r="C28" s="20" t="str">
        <f>IF('PLAN DE ACCIÓN'!L32=0,"",'PLAN DE ACCIÓN'!L32)</f>
        <v/>
      </c>
      <c r="D28" s="20" t="str">
        <f>IF(IF(+'PLAN DE ACCIÓN'!N32=0,'PLAN DE ACCIÓN'!M32,'PLAN DE ACCIÓN'!N32)=0,"",IF(+'PLAN DE ACCIÓN'!N32=0,'PLAN DE ACCIÓN'!M32,'PLAN DE ACCIÓN'!N32))</f>
        <v/>
      </c>
      <c r="E28" s="33"/>
      <c r="F28" s="33"/>
      <c r="G28" s="19" t="str">
        <f t="shared" si="3"/>
        <v>(Numerador / Denominador )*100</v>
      </c>
      <c r="H28" s="106"/>
      <c r="I28" s="106"/>
      <c r="J28" s="57" t="str">
        <f t="shared" si="4"/>
        <v/>
      </c>
      <c r="K28" s="113"/>
      <c r="L28" s="104"/>
      <c r="M28" s="104"/>
      <c r="N28" s="23" t="str">
        <f t="shared" si="5"/>
        <v/>
      </c>
      <c r="O28" s="112"/>
      <c r="P28" s="23" t="str">
        <f t="shared" si="6"/>
        <v/>
      </c>
      <c r="Q28" s="110"/>
    </row>
    <row r="29" spans="1:17" ht="165" customHeight="1">
      <c r="A29" s="32"/>
      <c r="B29" s="20" t="str">
        <f>IF('PLAN DE ACCIÓN'!E33=0,"",'PLAN DE ACCIÓN'!E33)</f>
        <v/>
      </c>
      <c r="C29" s="20" t="str">
        <f>IF('PLAN DE ACCIÓN'!L33=0,"",'PLAN DE ACCIÓN'!L33)</f>
        <v/>
      </c>
      <c r="D29" s="20" t="str">
        <f>IF(IF(+'PLAN DE ACCIÓN'!N33=0,'PLAN DE ACCIÓN'!M33,'PLAN DE ACCIÓN'!N33)=0,"",IF(+'PLAN DE ACCIÓN'!N33=0,'PLAN DE ACCIÓN'!M33,'PLAN DE ACCIÓN'!N33))</f>
        <v/>
      </c>
      <c r="E29" s="33"/>
      <c r="F29" s="33"/>
      <c r="G29" s="19" t="str">
        <f t="shared" si="3"/>
        <v>(Numerador / Denominador )*100</v>
      </c>
      <c r="H29" s="106"/>
      <c r="I29" s="106"/>
      <c r="J29" s="57" t="str">
        <f t="shared" si="4"/>
        <v/>
      </c>
      <c r="K29" s="113"/>
      <c r="L29" s="104"/>
      <c r="M29" s="104"/>
      <c r="N29" s="23" t="str">
        <f t="shared" si="5"/>
        <v/>
      </c>
      <c r="O29" s="112"/>
      <c r="P29" s="23" t="str">
        <f t="shared" si="6"/>
        <v/>
      </c>
      <c r="Q29" s="110"/>
    </row>
    <row r="30" spans="1:17" ht="165" customHeight="1">
      <c r="A30" s="32"/>
      <c r="B30" s="20" t="str">
        <f>IF('PLAN DE ACCIÓN'!E34=0,"",'PLAN DE ACCIÓN'!E34)</f>
        <v/>
      </c>
      <c r="C30" s="20" t="str">
        <f>IF('PLAN DE ACCIÓN'!L34=0,"",'PLAN DE ACCIÓN'!L34)</f>
        <v/>
      </c>
      <c r="D30" s="20" t="str">
        <f>IF(IF(+'PLAN DE ACCIÓN'!N34=0,'PLAN DE ACCIÓN'!M34,'PLAN DE ACCIÓN'!N34)=0,"",IF(+'PLAN DE ACCIÓN'!N34=0,'PLAN DE ACCIÓN'!M34,'PLAN DE ACCIÓN'!N34))</f>
        <v/>
      </c>
      <c r="E30" s="33"/>
      <c r="F30" s="33"/>
      <c r="G30" s="19" t="str">
        <f t="shared" si="3"/>
        <v>(Numerador / Denominador )*100</v>
      </c>
      <c r="H30" s="106"/>
      <c r="I30" s="106"/>
      <c r="J30" s="57" t="str">
        <f t="shared" si="4"/>
        <v/>
      </c>
      <c r="K30" s="113"/>
      <c r="L30" s="104"/>
      <c r="M30" s="104"/>
      <c r="N30" s="23" t="str">
        <f t="shared" si="5"/>
        <v/>
      </c>
      <c r="O30" s="112"/>
      <c r="P30" s="23" t="str">
        <f t="shared" si="6"/>
        <v/>
      </c>
      <c r="Q30" s="110"/>
    </row>
    <row r="31" spans="1:17" ht="165" customHeight="1">
      <c r="A31" s="32"/>
      <c r="B31" s="20" t="str">
        <f>IF('PLAN DE ACCIÓN'!E35=0,"",'PLAN DE ACCIÓN'!E35)</f>
        <v/>
      </c>
      <c r="C31" s="20" t="str">
        <f>IF('PLAN DE ACCIÓN'!L35=0,"",'PLAN DE ACCIÓN'!L35)</f>
        <v/>
      </c>
      <c r="D31" s="20" t="str">
        <f>IF(IF(+'PLAN DE ACCIÓN'!N35=0,'PLAN DE ACCIÓN'!M35,'PLAN DE ACCIÓN'!N35)=0,"",IF(+'PLAN DE ACCIÓN'!N35=0,'PLAN DE ACCIÓN'!M35,'PLAN DE ACCIÓN'!N35))</f>
        <v/>
      </c>
      <c r="E31" s="33"/>
      <c r="F31" s="33"/>
      <c r="G31" s="19" t="str">
        <f t="shared" si="3"/>
        <v>(Numerador / Denominador )*100</v>
      </c>
      <c r="H31" s="106"/>
      <c r="I31" s="106"/>
      <c r="J31" s="57" t="str">
        <f t="shared" si="4"/>
        <v/>
      </c>
      <c r="K31" s="113"/>
      <c r="L31" s="104"/>
      <c r="M31" s="104"/>
      <c r="N31" s="23" t="str">
        <f t="shared" si="5"/>
        <v/>
      </c>
      <c r="O31" s="112"/>
      <c r="P31" s="23" t="str">
        <f t="shared" si="6"/>
        <v/>
      </c>
      <c r="Q31" s="110"/>
    </row>
    <row r="32" spans="1:17" ht="165" customHeight="1">
      <c r="A32" s="32"/>
      <c r="B32" s="20" t="str">
        <f>IF('PLAN DE ACCIÓN'!E36=0,"",'PLAN DE ACCIÓN'!E36)</f>
        <v/>
      </c>
      <c r="C32" s="20" t="str">
        <f>IF('PLAN DE ACCIÓN'!L36=0,"",'PLAN DE ACCIÓN'!L36)</f>
        <v/>
      </c>
      <c r="D32" s="20" t="str">
        <f>IF(IF(+'PLAN DE ACCIÓN'!N36=0,'PLAN DE ACCIÓN'!M36,'PLAN DE ACCIÓN'!N36)=0,"",IF(+'PLAN DE ACCIÓN'!N36=0,'PLAN DE ACCIÓN'!M36,'PLAN DE ACCIÓN'!N36))</f>
        <v/>
      </c>
      <c r="E32" s="33"/>
      <c r="F32" s="33"/>
      <c r="G32" s="19" t="str">
        <f t="shared" si="3"/>
        <v>(Numerador / Denominador )*100</v>
      </c>
      <c r="H32" s="106"/>
      <c r="I32" s="106"/>
      <c r="J32" s="57" t="str">
        <f t="shared" si="4"/>
        <v/>
      </c>
      <c r="K32" s="113"/>
      <c r="L32" s="104"/>
      <c r="M32" s="104"/>
      <c r="N32" s="23" t="str">
        <f t="shared" si="5"/>
        <v/>
      </c>
      <c r="O32" s="112"/>
      <c r="P32" s="23" t="str">
        <f t="shared" si="6"/>
        <v/>
      </c>
      <c r="Q32" s="110"/>
    </row>
    <row r="33" spans="1:17" ht="165" customHeight="1">
      <c r="A33" s="32"/>
      <c r="B33" s="20" t="str">
        <f>IF('PLAN DE ACCIÓN'!E37=0,"",'PLAN DE ACCIÓN'!E37)</f>
        <v/>
      </c>
      <c r="C33" s="20" t="str">
        <f>IF('PLAN DE ACCIÓN'!L37=0,"",'PLAN DE ACCIÓN'!L37)</f>
        <v/>
      </c>
      <c r="D33" s="20" t="str">
        <f>IF(IF(+'PLAN DE ACCIÓN'!N37=0,'PLAN DE ACCIÓN'!M37,'PLAN DE ACCIÓN'!N37)=0,"",IF(+'PLAN DE ACCIÓN'!N37=0,'PLAN DE ACCIÓN'!M37,'PLAN DE ACCIÓN'!N37))</f>
        <v/>
      </c>
      <c r="E33" s="33"/>
      <c r="F33" s="33"/>
      <c r="G33" s="19" t="str">
        <f t="shared" si="3"/>
        <v>(Numerador / Denominador )*100</v>
      </c>
      <c r="H33" s="106"/>
      <c r="I33" s="106"/>
      <c r="J33" s="57" t="str">
        <f t="shared" si="4"/>
        <v/>
      </c>
      <c r="K33" s="113"/>
      <c r="L33" s="104"/>
      <c r="M33" s="104"/>
      <c r="N33" s="23" t="str">
        <f t="shared" si="5"/>
        <v/>
      </c>
      <c r="O33" s="112"/>
      <c r="P33" s="23" t="str">
        <f t="shared" si="6"/>
        <v/>
      </c>
      <c r="Q33" s="110"/>
    </row>
    <row r="34" spans="1:17" ht="165" customHeight="1">
      <c r="A34" s="32"/>
      <c r="B34" s="20" t="str">
        <f>IF('PLAN DE ACCIÓN'!E38=0,"",'PLAN DE ACCIÓN'!E38)</f>
        <v/>
      </c>
      <c r="C34" s="20" t="str">
        <f>IF('PLAN DE ACCIÓN'!L38=0,"",'PLAN DE ACCIÓN'!L38)</f>
        <v/>
      </c>
      <c r="D34" s="20" t="str">
        <f>IF(IF(+'PLAN DE ACCIÓN'!N38=0,'PLAN DE ACCIÓN'!M38,'PLAN DE ACCIÓN'!N38)=0,"",IF(+'PLAN DE ACCIÓN'!N38=0,'PLAN DE ACCIÓN'!M38,'PLAN DE ACCIÓN'!N38))</f>
        <v/>
      </c>
      <c r="E34" s="33"/>
      <c r="F34" s="33"/>
      <c r="G34" s="19" t="str">
        <f t="shared" si="3"/>
        <v>(Numerador / Denominador )*100</v>
      </c>
      <c r="H34" s="106"/>
      <c r="I34" s="106"/>
      <c r="J34" s="57" t="str">
        <f t="shared" si="4"/>
        <v/>
      </c>
      <c r="K34" s="113"/>
      <c r="L34" s="104"/>
      <c r="M34" s="104"/>
      <c r="N34" s="23" t="str">
        <f t="shared" si="5"/>
        <v/>
      </c>
      <c r="O34" s="112"/>
      <c r="P34" s="23" t="str">
        <f t="shared" si="6"/>
        <v/>
      </c>
      <c r="Q34" s="110"/>
    </row>
    <row r="35" spans="1:17" ht="165" customHeight="1">
      <c r="A35" s="32"/>
      <c r="B35" s="20" t="str">
        <f>IF('PLAN DE ACCIÓN'!E39=0,"",'PLAN DE ACCIÓN'!E39)</f>
        <v/>
      </c>
      <c r="C35" s="20" t="str">
        <f>IF('PLAN DE ACCIÓN'!L39=0,"",'PLAN DE ACCIÓN'!L39)</f>
        <v/>
      </c>
      <c r="D35" s="20" t="str">
        <f>IF(IF(+'PLAN DE ACCIÓN'!N39=0,'PLAN DE ACCIÓN'!M39,'PLAN DE ACCIÓN'!N39)=0,"",IF(+'PLAN DE ACCIÓN'!N39=0,'PLAN DE ACCIÓN'!M39,'PLAN DE ACCIÓN'!N39))</f>
        <v/>
      </c>
      <c r="E35" s="33"/>
      <c r="F35" s="33"/>
      <c r="G35" s="19" t="str">
        <f t="shared" si="3"/>
        <v>(Numerador / Denominador )*100</v>
      </c>
      <c r="H35" s="106"/>
      <c r="I35" s="106"/>
      <c r="J35" s="57" t="str">
        <f t="shared" si="4"/>
        <v/>
      </c>
      <c r="K35" s="113"/>
      <c r="L35" s="104"/>
      <c r="M35" s="104"/>
      <c r="N35" s="23" t="str">
        <f t="shared" si="5"/>
        <v/>
      </c>
      <c r="O35" s="112"/>
      <c r="P35" s="23" t="str">
        <f t="shared" si="6"/>
        <v/>
      </c>
      <c r="Q35" s="110"/>
    </row>
    <row r="36" spans="1:17" ht="165" customHeight="1">
      <c r="A36" s="32"/>
      <c r="B36" s="20" t="str">
        <f>IF('PLAN DE ACCIÓN'!E40=0,"",'PLAN DE ACCIÓN'!E40)</f>
        <v/>
      </c>
      <c r="C36" s="20" t="str">
        <f>IF('PLAN DE ACCIÓN'!L40=0,"",'PLAN DE ACCIÓN'!L40)</f>
        <v/>
      </c>
      <c r="D36" s="20" t="str">
        <f>IF(IF(+'PLAN DE ACCIÓN'!N40=0,'PLAN DE ACCIÓN'!M40,'PLAN DE ACCIÓN'!N40)=0,"",IF(+'PLAN DE ACCIÓN'!N40=0,'PLAN DE ACCIÓN'!M40,'PLAN DE ACCIÓN'!N40))</f>
        <v/>
      </c>
      <c r="E36" s="33"/>
      <c r="F36" s="33"/>
      <c r="G36" s="19" t="str">
        <f t="shared" si="3"/>
        <v>(Numerador / Denominador )*100</v>
      </c>
      <c r="H36" s="106"/>
      <c r="I36" s="106"/>
      <c r="J36" s="57" t="str">
        <f t="shared" si="4"/>
        <v/>
      </c>
      <c r="K36" s="113"/>
      <c r="L36" s="104"/>
      <c r="M36" s="104"/>
      <c r="N36" s="23" t="str">
        <f t="shared" si="5"/>
        <v/>
      </c>
      <c r="O36" s="112"/>
      <c r="P36" s="23" t="str">
        <f t="shared" si="6"/>
        <v/>
      </c>
      <c r="Q36" s="110"/>
    </row>
    <row r="37" spans="1:17" ht="165" customHeight="1">
      <c r="A37" s="32"/>
      <c r="B37" s="20" t="str">
        <f>IF('PLAN DE ACCIÓN'!E41=0,"",'PLAN DE ACCIÓN'!E41)</f>
        <v/>
      </c>
      <c r="C37" s="20" t="str">
        <f>IF('PLAN DE ACCIÓN'!L41=0,"",'PLAN DE ACCIÓN'!L41)</f>
        <v/>
      </c>
      <c r="D37" s="20" t="str">
        <f>IF(IF(+'PLAN DE ACCIÓN'!N41=0,'PLAN DE ACCIÓN'!M41,'PLAN DE ACCIÓN'!N41)=0,"",IF(+'PLAN DE ACCIÓN'!N41=0,'PLAN DE ACCIÓN'!M41,'PLAN DE ACCIÓN'!N41))</f>
        <v/>
      </c>
      <c r="E37" s="33"/>
      <c r="F37" s="33"/>
      <c r="G37" s="19" t="str">
        <f t="shared" si="3"/>
        <v>(Numerador / Denominador )*100</v>
      </c>
      <c r="H37" s="106"/>
      <c r="I37" s="106"/>
      <c r="J37" s="57" t="str">
        <f t="shared" si="4"/>
        <v/>
      </c>
      <c r="K37" s="113"/>
      <c r="L37" s="104"/>
      <c r="M37" s="104"/>
      <c r="N37" s="23" t="str">
        <f t="shared" si="5"/>
        <v/>
      </c>
      <c r="O37" s="112"/>
      <c r="P37" s="23" t="str">
        <f t="shared" si="6"/>
        <v/>
      </c>
      <c r="Q37" s="110"/>
    </row>
    <row r="63" spans="10:16" hidden="1">
      <c r="J63" s="70" t="str">
        <f>IFERROR(AVERAGE(J8:J37),"")</f>
        <v/>
      </c>
      <c r="K63" s="70"/>
      <c r="N63" s="70" t="str">
        <f>IFERROR(AVERAGE(N8:N37),"")</f>
        <v/>
      </c>
      <c r="O63" s="70"/>
      <c r="P63" s="70" t="str">
        <f>IFERROR(AVERAGE(P8:P37),"")</f>
        <v/>
      </c>
    </row>
  </sheetData>
  <sheetProtection algorithmName="SHA-512" hashValue="/nva2lb/ZbkiJvHGnvPq26rDiv1bjhnbhNUwTUTm6648toJw4C/8n8tUvOBmLkSBXEL3kbaij/AM3PIUHJslhQ==" saltValue="37Gjjs04OONXF5dxB1vOpA==" spinCount="100000" sheet="1" objects="1" scenarios="1"/>
  <mergeCells count="11">
    <mergeCell ref="E5:G5"/>
    <mergeCell ref="B3:F3"/>
    <mergeCell ref="E6:G6"/>
    <mergeCell ref="P6:P7"/>
    <mergeCell ref="B5:D6"/>
    <mergeCell ref="Q6:Q7"/>
    <mergeCell ref="H5:Q5"/>
    <mergeCell ref="L6:O6"/>
    <mergeCell ref="H6:K6"/>
    <mergeCell ref="M3:N3"/>
    <mergeCell ref="P3:Q3"/>
  </mergeCells>
  <conditionalFormatting sqref="J8:J37">
    <cfRule type="cellIs" dxfId="41" priority="9" operator="equal">
      <formula>""</formula>
    </cfRule>
    <cfRule type="cellIs" dxfId="40" priority="10" operator="between">
      <formula>0.33</formula>
      <formula>0.67</formula>
    </cfRule>
    <cfRule type="cellIs" dxfId="39" priority="11" operator="lessThan">
      <formula>0.33</formula>
    </cfRule>
    <cfRule type="cellIs" dxfId="38" priority="12" operator="greaterThan">
      <formula>0.67</formula>
    </cfRule>
  </conditionalFormatting>
  <conditionalFormatting sqref="N8:N37">
    <cfRule type="cellIs" dxfId="37" priority="5" operator="equal">
      <formula>""</formula>
    </cfRule>
    <cfRule type="cellIs" dxfId="36" priority="6" operator="between">
      <formula>0.33</formula>
      <formula>0.67</formula>
    </cfRule>
    <cfRule type="cellIs" dxfId="35" priority="7" operator="lessThan">
      <formula>0.33</formula>
    </cfRule>
    <cfRule type="cellIs" dxfId="34" priority="8" operator="greaterThan">
      <formula>0.67</formula>
    </cfRule>
  </conditionalFormatting>
  <conditionalFormatting sqref="P8:P37">
    <cfRule type="cellIs" dxfId="33" priority="1" operator="equal">
      <formula>""</formula>
    </cfRule>
    <cfRule type="cellIs" dxfId="32" priority="2" operator="between">
      <formula>0.33</formula>
      <formula>0.67</formula>
    </cfRule>
    <cfRule type="cellIs" dxfId="31" priority="3" operator="lessThan">
      <formula>0.33</formula>
    </cfRule>
    <cfRule type="cellIs" dxfId="30" priority="4"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dataValidation allowBlank="1" showInputMessage="1" showErrorMessage="1" prompt="Esta información se carga automáticamente del PLAN DE ACCIÓN " sqref="B8:D37"/>
    <dataValidation allowBlank="1" showInputMessage="1" showErrorMessage="1" prompt="Describa el numerador" sqref="E7:E37"/>
    <dataValidation allowBlank="1" showInputMessage="1" showErrorMessage="1" prompt="Describa el denominador" sqref="F7:F37"/>
    <dataValidation allowBlank="1" showInputMessage="1" showErrorMessage="1" prompt="Se calcula automáticamente, promediando los resultados del año 1 y el año 2" sqref="Q6:Q7 P6:P37"/>
    <dataValidation allowBlank="1" showInputMessage="1" showErrorMessage="1" prompt="Escriba el valor numérico del numerador" sqref="H7:H37 L7:L37"/>
    <dataValidation allowBlank="1" showInputMessage="1" showErrorMessage="1" prompt="Escriba el valor numérico del denominador" sqref="I7:I37 M7:M37"/>
    <dataValidation allowBlank="1" showInputMessage="1" showErrorMessage="1" prompt="La fórmula se llena automáticamente con la información ingresada en la descripción del numerador y el denominador. Se multiplica por 100 para obtener un porcentaje. " sqref="G7"/>
    <dataValidation allowBlank="1" showInputMessage="1" showErrorMessage="1" prompt="Explique brevemente el valor del resultado" sqref="K7:K37 O7:O37"/>
  </dataValidations>
  <hyperlinks>
    <hyperlink ref="E6:G6" location="'INDICADOR DE GESTIÓN'!A1" display="Ayuda"/>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B3:Q56"/>
  <sheetViews>
    <sheetView showGridLines="0" showRowColHeaders="0" zoomScale="90" zoomScaleNormal="90" workbookViewId="0">
      <selection activeCell="H6" sqref="H6:K6"/>
    </sheetView>
  </sheetViews>
  <sheetFormatPr baseColWidth="10" defaultRowHeight="15"/>
  <cols>
    <col min="1" max="1" width="5.7109375" customWidth="1"/>
    <col min="2" max="2" width="72.140625" customWidth="1"/>
    <col min="3" max="3" width="11.42578125" customWidth="1"/>
    <col min="4" max="4" width="52.28515625" customWidth="1"/>
    <col min="5" max="6" width="26.5703125" customWidth="1"/>
    <col min="7" max="7" width="38.140625" customWidth="1"/>
    <col min="8" max="10" width="20.7109375" customWidth="1"/>
    <col min="11" max="11" width="41.28515625" customWidth="1"/>
    <col min="12" max="14" width="20.7109375" customWidth="1"/>
    <col min="15" max="15" width="37.5703125" customWidth="1"/>
    <col min="16" max="16" width="16.85546875" customWidth="1"/>
    <col min="17" max="17" width="34.85546875" customWidth="1"/>
  </cols>
  <sheetData>
    <row r="3" spans="2:17" ht="19.5">
      <c r="B3" s="200" t="s">
        <v>2400</v>
      </c>
      <c r="C3" s="200"/>
      <c r="D3" s="200"/>
      <c r="E3" s="32"/>
      <c r="F3" s="79"/>
      <c r="G3" s="80"/>
      <c r="H3" s="32"/>
      <c r="I3" s="32"/>
      <c r="J3" s="32"/>
      <c r="K3" s="32"/>
      <c r="L3" s="32"/>
      <c r="M3" s="32"/>
      <c r="N3" s="32"/>
      <c r="O3" s="32"/>
      <c r="P3" s="32"/>
    </row>
    <row r="4" spans="2:17" ht="19.5">
      <c r="B4" s="61"/>
      <c r="C4" s="61"/>
      <c r="D4" s="61"/>
      <c r="E4" s="32"/>
      <c r="F4" s="32"/>
      <c r="G4" s="32"/>
      <c r="H4" s="32"/>
      <c r="I4" s="32"/>
      <c r="J4" s="32"/>
      <c r="K4" s="32"/>
      <c r="L4" s="32"/>
      <c r="M4" s="32"/>
      <c r="N4" s="32"/>
      <c r="O4" s="32"/>
      <c r="P4" s="32"/>
    </row>
    <row r="5" spans="2:17" ht="18.75">
      <c r="B5" s="108" t="s">
        <v>2456</v>
      </c>
      <c r="C5" s="83"/>
      <c r="D5" s="83"/>
      <c r="E5" s="211" t="s">
        <v>2395</v>
      </c>
      <c r="F5" s="212"/>
      <c r="G5" s="213"/>
      <c r="H5" s="188" t="s">
        <v>2396</v>
      </c>
      <c r="I5" s="189"/>
      <c r="J5" s="189"/>
      <c r="K5" s="189"/>
      <c r="L5" s="189"/>
      <c r="M5" s="189"/>
      <c r="N5" s="189"/>
      <c r="O5" s="189"/>
      <c r="P5" s="189"/>
      <c r="Q5" s="190"/>
    </row>
    <row r="6" spans="2:17">
      <c r="B6" s="32"/>
      <c r="C6" s="32"/>
      <c r="D6" s="32"/>
      <c r="E6" s="214" t="s">
        <v>1538</v>
      </c>
      <c r="F6" s="215"/>
      <c r="G6" s="216"/>
      <c r="H6" s="194" t="s">
        <v>2397</v>
      </c>
      <c r="I6" s="195"/>
      <c r="J6" s="195"/>
      <c r="K6" s="193"/>
      <c r="L6" s="191" t="s">
        <v>2398</v>
      </c>
      <c r="M6" s="192"/>
      <c r="N6" s="192"/>
      <c r="O6" s="193"/>
      <c r="P6" s="217" t="s">
        <v>2399</v>
      </c>
      <c r="Q6" s="210" t="s">
        <v>2466</v>
      </c>
    </row>
    <row r="7" spans="2:17" ht="30">
      <c r="B7" s="53" t="s">
        <v>1524</v>
      </c>
      <c r="C7" s="53" t="s">
        <v>2401</v>
      </c>
      <c r="D7" s="53" t="s">
        <v>1492</v>
      </c>
      <c r="E7" s="52" t="s">
        <v>2402</v>
      </c>
      <c r="F7" s="52" t="s">
        <v>2403</v>
      </c>
      <c r="G7" s="53" t="s">
        <v>1479</v>
      </c>
      <c r="H7" s="63" t="s">
        <v>1480</v>
      </c>
      <c r="I7" s="63" t="s">
        <v>1481</v>
      </c>
      <c r="J7" s="63" t="s">
        <v>1482</v>
      </c>
      <c r="K7" s="63" t="s">
        <v>2465</v>
      </c>
      <c r="L7" s="58" t="s">
        <v>1480</v>
      </c>
      <c r="M7" s="58" t="s">
        <v>1481</v>
      </c>
      <c r="N7" s="58" t="s">
        <v>1482</v>
      </c>
      <c r="O7" s="58" t="s">
        <v>2465</v>
      </c>
      <c r="P7" s="205"/>
      <c r="Q7" s="187"/>
    </row>
    <row r="8" spans="2:17" ht="165" customHeight="1">
      <c r="B8" s="20" t="str">
        <f>IF('PLAN DE ACCIÓN'!E10=0,"",'PLAN DE ACCIÓN'!E10)</f>
        <v xml:space="preserve">Incumplimiento de los funcionarios de cuerpo de custodia y vigilancia  a las directrices del la Resolución No. 6349 de 2016- Régimen interno General  dentro  de los Establecimientos de Reclusión del Orden Nacional.
</v>
      </c>
      <c r="C8" s="20" t="str">
        <f>IF('PLAN DE ACCIÓN'!F10=0,"",'PLAN DE ACCIÓN'!F10)</f>
        <v/>
      </c>
      <c r="D8" s="20" t="str">
        <f>IF(IF(+'PLAN DE ACCIÓN'!I10=0,'PLAN DE ACCIÓN'!G10,'PLAN DE ACCIÓN'!I10)=0,"",IF(+'PLAN DE ACCIÓN'!I10=0,'PLAN DE ACCIÓN'!G10,'PLAN DE ACCIÓN'!I10))</f>
        <v>Dar Instrucciones</v>
      </c>
      <c r="E8" s="33"/>
      <c r="F8" s="33"/>
      <c r="G8" s="19" t="str">
        <f>+IF(AND(E8&lt;&gt;"",F8&lt;&gt;""),"( "&amp;E8&amp;" / "&amp;F8&amp;" ) * 100","(Numerador / Denominador )*100")</f>
        <v>(Numerador / Denominador )*100</v>
      </c>
      <c r="H8" s="106"/>
      <c r="I8" s="106"/>
      <c r="J8" s="23" t="str">
        <f>IFERROR(H8/I8,"")</f>
        <v/>
      </c>
      <c r="K8" s="113"/>
      <c r="L8" s="104"/>
      <c r="M8" s="104"/>
      <c r="N8" s="105" t="str">
        <f>IFERROR(L8/M8,"")</f>
        <v/>
      </c>
      <c r="O8" s="114"/>
      <c r="P8" s="105" t="str">
        <f>+IFERROR(AVERAGE(N8,J8),"")</f>
        <v/>
      </c>
      <c r="Q8" s="110"/>
    </row>
    <row r="9" spans="2:17" ht="165" customHeight="1">
      <c r="B9" s="20"/>
      <c r="C9" s="20" t="e">
        <f>IF('PLAN DE ACCIÓN'!#REF!=0,"",'PLAN DE ACCIÓN'!#REF!)</f>
        <v>#REF!</v>
      </c>
      <c r="D9" s="20" t="e">
        <f>IF(IF(+'PLAN DE ACCIÓN'!#REF!=0,'PLAN DE ACCIÓN'!#REF!,'PLAN DE ACCIÓN'!#REF!)=0,"",IF(+'PLAN DE ACCIÓN'!#REF!=0,'PLAN DE ACCIÓN'!#REF!,'PLAN DE ACCIÓN'!#REF!))</f>
        <v>#REF!</v>
      </c>
      <c r="E9" s="33"/>
      <c r="F9" s="33"/>
      <c r="G9" s="19" t="str">
        <f t="shared" ref="G9:G37" si="0">+IF(AND(E9&lt;&gt;"",F9&lt;&gt;""),"( "&amp;E9&amp;" / "&amp;F9&amp;" ) * 100","(Numerador / Denominador )*100")</f>
        <v>(Numerador / Denominador )*100</v>
      </c>
      <c r="H9" s="106"/>
      <c r="I9" s="106"/>
      <c r="J9" s="23" t="str">
        <f t="shared" ref="J9:J37" si="1">IFERROR(H9/I9,"")</f>
        <v/>
      </c>
      <c r="K9" s="113"/>
      <c r="L9" s="104"/>
      <c r="M9" s="104"/>
      <c r="N9" s="105" t="str">
        <f t="shared" ref="N9:N37" si="2">IFERROR(L9/M9,"")</f>
        <v/>
      </c>
      <c r="O9" s="114"/>
      <c r="P9" s="105" t="str">
        <f t="shared" ref="P9:P37" si="3">+IFERROR(AVERAGE(N9,J9),"")</f>
        <v/>
      </c>
      <c r="Q9" s="110"/>
    </row>
    <row r="10" spans="2:17" ht="165" customHeight="1">
      <c r="B10" s="20"/>
      <c r="C10" s="20" t="str">
        <f>IF('PLAN DE ACCIÓN'!F15=0,"",'PLAN DE ACCIÓN'!F15)</f>
        <v/>
      </c>
      <c r="D10" s="20" t="str">
        <f>IF(IF(+'PLAN DE ACCIÓN'!I15=0,'PLAN DE ACCIÓN'!G15,'PLAN DE ACCIÓN'!I15)=0,"",IF(+'PLAN DE ACCIÓN'!I15=0,'PLAN DE ACCIÓN'!G15,'PLAN DE ACCIÓN'!I15))</f>
        <v>Dar Instrucciones</v>
      </c>
      <c r="E10" s="33"/>
      <c r="F10" s="33"/>
      <c r="G10" s="19" t="str">
        <f t="shared" si="0"/>
        <v>(Numerador / Denominador )*100</v>
      </c>
      <c r="H10" s="106"/>
      <c r="I10" s="106"/>
      <c r="J10" s="23" t="str">
        <f t="shared" si="1"/>
        <v/>
      </c>
      <c r="K10" s="113"/>
      <c r="L10" s="104"/>
      <c r="M10" s="104"/>
      <c r="N10" s="105" t="str">
        <f t="shared" si="2"/>
        <v/>
      </c>
      <c r="O10" s="114"/>
      <c r="P10" s="105" t="str">
        <f t="shared" si="3"/>
        <v/>
      </c>
      <c r="Q10" s="110"/>
    </row>
    <row r="11" spans="2:17" ht="165" customHeight="1">
      <c r="B11" s="20"/>
      <c r="C11" s="20" t="e">
        <f>IF('PLAN DE ACCIÓN'!#REF!=0,"",'PLAN DE ACCIÓN'!#REF!)</f>
        <v>#REF!</v>
      </c>
      <c r="D11" s="20" t="e">
        <f>IF(IF(+'PLAN DE ACCIÓN'!#REF!=0,'PLAN DE ACCIÓN'!#REF!,'PLAN DE ACCIÓN'!#REF!)=0,"",IF(+'PLAN DE ACCIÓN'!#REF!=0,'PLAN DE ACCIÓN'!#REF!,'PLAN DE ACCIÓN'!#REF!))</f>
        <v>#REF!</v>
      </c>
      <c r="E11" s="33"/>
      <c r="F11" s="33"/>
      <c r="G11" s="19" t="str">
        <f t="shared" si="0"/>
        <v>(Numerador / Denominador )*100</v>
      </c>
      <c r="H11" s="106"/>
      <c r="I11" s="106"/>
      <c r="J11" s="23" t="str">
        <f t="shared" si="1"/>
        <v/>
      </c>
      <c r="K11" s="113"/>
      <c r="L11" s="104"/>
      <c r="M11" s="104"/>
      <c r="N11" s="105" t="str">
        <f t="shared" si="2"/>
        <v/>
      </c>
      <c r="O11" s="114"/>
      <c r="P11" s="105" t="str">
        <f t="shared" si="3"/>
        <v/>
      </c>
      <c r="Q11" s="110"/>
    </row>
    <row r="12" spans="2:17" ht="165" customHeight="1">
      <c r="B12" s="20"/>
      <c r="C12" s="20" t="str">
        <f>IF('PLAN DE ACCIÓN'!F16=0,"",'PLAN DE ACCIÓN'!F16)</f>
        <v/>
      </c>
      <c r="D12" s="20" t="str">
        <f>IF(IF(+'PLAN DE ACCIÓN'!I16=0,'PLAN DE ACCIÓN'!G16,'PLAN DE ACCIÓN'!I16)=0,"",IF(+'PLAN DE ACCIÓN'!I16=0,'PLAN DE ACCIÓN'!G16,'PLAN DE ACCIÓN'!I16))</f>
        <v>Efectuar Seguimiento y control</v>
      </c>
      <c r="E12" s="33"/>
      <c r="F12" s="33"/>
      <c r="G12" s="19" t="str">
        <f t="shared" si="0"/>
        <v>(Numerador / Denominador )*100</v>
      </c>
      <c r="H12" s="106"/>
      <c r="I12" s="106"/>
      <c r="J12" s="23" t="str">
        <f t="shared" si="1"/>
        <v/>
      </c>
      <c r="K12" s="113"/>
      <c r="L12" s="104"/>
      <c r="M12" s="104"/>
      <c r="N12" s="105" t="str">
        <f t="shared" si="2"/>
        <v/>
      </c>
      <c r="O12" s="114"/>
      <c r="P12" s="105" t="str">
        <f t="shared" si="3"/>
        <v/>
      </c>
      <c r="Q12" s="110"/>
    </row>
    <row r="13" spans="2:17" ht="165" customHeight="1">
      <c r="B13" s="20"/>
      <c r="C13" s="20" t="str">
        <f>IF('PLAN DE ACCIÓN'!F17=0,"",'PLAN DE ACCIÓN'!F17)</f>
        <v/>
      </c>
      <c r="D13" s="20" t="str">
        <f>IF(IF(+'PLAN DE ACCIÓN'!I17=0,'PLAN DE ACCIÓN'!G17,'PLAN DE ACCIÓN'!I17)=0,"",IF(+'PLAN DE ACCIÓN'!I17=0,'PLAN DE ACCIÓN'!G17,'PLAN DE ACCIÓN'!I17))</f>
        <v>Fijar Lineamientos</v>
      </c>
      <c r="E13" s="33"/>
      <c r="F13" s="33"/>
      <c r="G13" s="19" t="str">
        <f t="shared" si="0"/>
        <v>(Numerador / Denominador )*100</v>
      </c>
      <c r="H13" s="106"/>
      <c r="I13" s="106"/>
      <c r="J13" s="23" t="str">
        <f t="shared" si="1"/>
        <v/>
      </c>
      <c r="K13" s="113"/>
      <c r="L13" s="104"/>
      <c r="M13" s="104"/>
      <c r="N13" s="105" t="str">
        <f t="shared" si="2"/>
        <v/>
      </c>
      <c r="O13" s="114"/>
      <c r="P13" s="105" t="str">
        <f t="shared" si="3"/>
        <v/>
      </c>
      <c r="Q13" s="110"/>
    </row>
    <row r="14" spans="2:17" ht="165" customHeight="1">
      <c r="B14" s="20"/>
      <c r="C14" s="20" t="str">
        <f>IF('PLAN DE ACCIÓN'!F18=0,"",'PLAN DE ACCIÓN'!F18)</f>
        <v/>
      </c>
      <c r="D14" s="20" t="str">
        <f>IF(IF(+'PLAN DE ACCIÓN'!I18=0,'PLAN DE ACCIÓN'!G18,'PLAN DE ACCIÓN'!I18)=0,"",IF(+'PLAN DE ACCIÓN'!I18=0,'PLAN DE ACCIÓN'!G18,'PLAN DE ACCIÓN'!I18))</f>
        <v/>
      </c>
      <c r="E14" s="33"/>
      <c r="F14" s="33"/>
      <c r="G14" s="19" t="str">
        <f t="shared" si="0"/>
        <v>(Numerador / Denominador )*100</v>
      </c>
      <c r="H14" s="106"/>
      <c r="I14" s="106"/>
      <c r="J14" s="23" t="str">
        <f t="shared" si="1"/>
        <v/>
      </c>
      <c r="K14" s="113"/>
      <c r="L14" s="104"/>
      <c r="M14" s="104"/>
      <c r="N14" s="105" t="str">
        <f t="shared" si="2"/>
        <v/>
      </c>
      <c r="O14" s="114"/>
      <c r="P14" s="105" t="str">
        <f t="shared" si="3"/>
        <v/>
      </c>
      <c r="Q14" s="110"/>
    </row>
    <row r="15" spans="2:17" ht="165" customHeight="1">
      <c r="B15" s="20"/>
      <c r="C15" s="20" t="str">
        <f>IF('PLAN DE ACCIÓN'!F19=0,"",'PLAN DE ACCIÓN'!F19)</f>
        <v/>
      </c>
      <c r="D15" s="20" t="str">
        <f>IF(IF(+'PLAN DE ACCIÓN'!I19=0,'PLAN DE ACCIÓN'!G19,'PLAN DE ACCIÓN'!I19)=0,"",IF(+'PLAN DE ACCIÓN'!I19=0,'PLAN DE ACCIÓN'!G19,'PLAN DE ACCIÓN'!I19))</f>
        <v/>
      </c>
      <c r="E15" s="33"/>
      <c r="F15" s="33"/>
      <c r="G15" s="19" t="str">
        <f t="shared" si="0"/>
        <v>(Numerador / Denominador )*100</v>
      </c>
      <c r="H15" s="106"/>
      <c r="I15" s="106"/>
      <c r="J15" s="23" t="str">
        <f t="shared" si="1"/>
        <v/>
      </c>
      <c r="K15" s="113"/>
      <c r="L15" s="104"/>
      <c r="M15" s="104"/>
      <c r="N15" s="105" t="str">
        <f t="shared" si="2"/>
        <v/>
      </c>
      <c r="O15" s="114"/>
      <c r="P15" s="105" t="str">
        <f t="shared" si="3"/>
        <v/>
      </c>
      <c r="Q15" s="110"/>
    </row>
    <row r="16" spans="2:17" ht="165" customHeight="1">
      <c r="B16" s="20"/>
      <c r="C16" s="20" t="str">
        <f>IF('PLAN DE ACCIÓN'!F20=0,"",'PLAN DE ACCIÓN'!F20)</f>
        <v/>
      </c>
      <c r="D16" s="20" t="str">
        <f>IF(IF(+'PLAN DE ACCIÓN'!I20=0,'PLAN DE ACCIÓN'!G20,'PLAN DE ACCIÓN'!I20)=0,"",IF(+'PLAN DE ACCIÓN'!I20=0,'PLAN DE ACCIÓN'!G20,'PLAN DE ACCIÓN'!I20))</f>
        <v/>
      </c>
      <c r="E16" s="33"/>
      <c r="F16" s="33"/>
      <c r="G16" s="19" t="str">
        <f t="shared" si="0"/>
        <v>(Numerador / Denominador )*100</v>
      </c>
      <c r="H16" s="106"/>
      <c r="I16" s="106"/>
      <c r="J16" s="23" t="str">
        <f t="shared" si="1"/>
        <v/>
      </c>
      <c r="K16" s="113"/>
      <c r="L16" s="104"/>
      <c r="M16" s="104"/>
      <c r="N16" s="105" t="str">
        <f t="shared" si="2"/>
        <v/>
      </c>
      <c r="O16" s="114"/>
      <c r="P16" s="105" t="str">
        <f t="shared" si="3"/>
        <v/>
      </c>
      <c r="Q16" s="110"/>
    </row>
    <row r="17" spans="2:17" ht="165" customHeight="1">
      <c r="B17" s="20"/>
      <c r="C17" s="20" t="str">
        <f>IF('PLAN DE ACCIÓN'!F21=0,"",'PLAN DE ACCIÓN'!F21)</f>
        <v/>
      </c>
      <c r="D17" s="20" t="str">
        <f>IF(IF(+'PLAN DE ACCIÓN'!I21=0,'PLAN DE ACCIÓN'!G21,'PLAN DE ACCIÓN'!I21)=0,"",IF(+'PLAN DE ACCIÓN'!I21=0,'PLAN DE ACCIÓN'!G21,'PLAN DE ACCIÓN'!I21))</f>
        <v/>
      </c>
      <c r="E17" s="33"/>
      <c r="F17" s="33"/>
      <c r="G17" s="19" t="str">
        <f t="shared" si="0"/>
        <v>(Numerador / Denominador )*100</v>
      </c>
      <c r="H17" s="106"/>
      <c r="I17" s="106"/>
      <c r="J17" s="23" t="str">
        <f t="shared" si="1"/>
        <v/>
      </c>
      <c r="K17" s="113"/>
      <c r="L17" s="104"/>
      <c r="M17" s="104"/>
      <c r="N17" s="105" t="str">
        <f t="shared" si="2"/>
        <v/>
      </c>
      <c r="O17" s="114"/>
      <c r="P17" s="105" t="str">
        <f t="shared" si="3"/>
        <v/>
      </c>
      <c r="Q17" s="110"/>
    </row>
    <row r="18" spans="2:17" ht="165" customHeight="1">
      <c r="B18" s="20"/>
      <c r="C18" s="20" t="str">
        <f>IF('PLAN DE ACCIÓN'!F22=0,"",'PLAN DE ACCIÓN'!F22)</f>
        <v/>
      </c>
      <c r="D18" s="20" t="str">
        <f>IF(IF(+'PLAN DE ACCIÓN'!I22=0,'PLAN DE ACCIÓN'!G22,'PLAN DE ACCIÓN'!I22)=0,"",IF(+'PLAN DE ACCIÓN'!I22=0,'PLAN DE ACCIÓN'!G22,'PLAN DE ACCIÓN'!I22))</f>
        <v/>
      </c>
      <c r="E18" s="33"/>
      <c r="F18" s="33"/>
      <c r="G18" s="19" t="str">
        <f t="shared" si="0"/>
        <v>(Numerador / Denominador )*100</v>
      </c>
      <c r="H18" s="106"/>
      <c r="I18" s="106"/>
      <c r="J18" s="23" t="str">
        <f t="shared" si="1"/>
        <v/>
      </c>
      <c r="K18" s="113"/>
      <c r="L18" s="104"/>
      <c r="M18" s="104"/>
      <c r="N18" s="105" t="str">
        <f t="shared" si="2"/>
        <v/>
      </c>
      <c r="O18" s="114"/>
      <c r="P18" s="105" t="str">
        <f t="shared" si="3"/>
        <v/>
      </c>
      <c r="Q18" s="110"/>
    </row>
    <row r="19" spans="2:17" ht="165" customHeight="1">
      <c r="B19" s="20" t="e">
        <f>IF('PLAN DE ACCIÓN'!#REF!=0,"",'PLAN DE ACCIÓN'!#REF!)</f>
        <v>#REF!</v>
      </c>
      <c r="C19" s="20" t="str">
        <f>IF('PLAN DE ACCIÓN'!F23=0,"",'PLAN DE ACCIÓN'!F23)</f>
        <v/>
      </c>
      <c r="D19" s="20" t="str">
        <f>IF(IF(+'PLAN DE ACCIÓN'!I23=0,'PLAN DE ACCIÓN'!G23,'PLAN DE ACCIÓN'!I23)=0,"",IF(+'PLAN DE ACCIÓN'!I23=0,'PLAN DE ACCIÓN'!G23,'PLAN DE ACCIÓN'!I23))</f>
        <v/>
      </c>
      <c r="E19" s="33"/>
      <c r="F19" s="33"/>
      <c r="G19" s="19" t="str">
        <f t="shared" si="0"/>
        <v>(Numerador / Denominador )*100</v>
      </c>
      <c r="H19" s="106"/>
      <c r="I19" s="106"/>
      <c r="J19" s="23" t="str">
        <f t="shared" si="1"/>
        <v/>
      </c>
      <c r="K19" s="113"/>
      <c r="L19" s="104"/>
      <c r="M19" s="104"/>
      <c r="N19" s="105" t="str">
        <f t="shared" si="2"/>
        <v/>
      </c>
      <c r="O19" s="114"/>
      <c r="P19" s="105" t="str">
        <f t="shared" si="3"/>
        <v/>
      </c>
      <c r="Q19" s="110"/>
    </row>
    <row r="20" spans="2:17" ht="165" customHeight="1">
      <c r="B20" s="20" t="str">
        <f>IF('PLAN DE ACCIÓN'!E15=0,"",'PLAN DE ACCIÓN'!E15)</f>
        <v xml:space="preserve">Incumplimiento al manual de servicios e inobservancia a  la Resolución No. 6349 de 2016 -Reglamento Interno General </v>
      </c>
      <c r="C20" s="20" t="str">
        <f>IF('PLAN DE ACCIÓN'!F24=0,"",'PLAN DE ACCIÓN'!F24)</f>
        <v/>
      </c>
      <c r="D20" s="20" t="str">
        <f>IF(IF(+'PLAN DE ACCIÓN'!I24=0,'PLAN DE ACCIÓN'!G24,'PLAN DE ACCIÓN'!I24)=0,"",IF(+'PLAN DE ACCIÓN'!I24=0,'PLAN DE ACCIÓN'!G24,'PLAN DE ACCIÓN'!I24))</f>
        <v/>
      </c>
      <c r="E20" s="33"/>
      <c r="F20" s="33"/>
      <c r="G20" s="19" t="str">
        <f t="shared" si="0"/>
        <v>(Numerador / Denominador )*100</v>
      </c>
      <c r="H20" s="106"/>
      <c r="I20" s="106"/>
      <c r="J20" s="23" t="str">
        <f t="shared" si="1"/>
        <v/>
      </c>
      <c r="K20" s="113"/>
      <c r="L20" s="104"/>
      <c r="M20" s="104"/>
      <c r="N20" s="105" t="str">
        <f t="shared" si="2"/>
        <v/>
      </c>
      <c r="O20" s="114"/>
      <c r="P20" s="105" t="str">
        <f t="shared" si="3"/>
        <v/>
      </c>
      <c r="Q20" s="110"/>
    </row>
    <row r="21" spans="2:17" ht="165" customHeight="1">
      <c r="B21" s="20" t="e">
        <f>IF('PLAN DE ACCIÓN'!#REF!=0,"",'PLAN DE ACCIÓN'!#REF!)</f>
        <v>#REF!</v>
      </c>
      <c r="C21" s="20" t="str">
        <f>IF('PLAN DE ACCIÓN'!F25=0,"",'PLAN DE ACCIÓN'!F25)</f>
        <v/>
      </c>
      <c r="D21" s="20" t="str">
        <f>IF(IF(+'PLAN DE ACCIÓN'!I25=0,'PLAN DE ACCIÓN'!G25,'PLAN DE ACCIÓN'!I25)=0,"",IF(+'PLAN DE ACCIÓN'!I25=0,'PLAN DE ACCIÓN'!G25,'PLAN DE ACCIÓN'!I25))</f>
        <v/>
      </c>
      <c r="E21" s="33"/>
      <c r="F21" s="33"/>
      <c r="G21" s="19" t="str">
        <f t="shared" si="0"/>
        <v>(Numerador / Denominador )*100</v>
      </c>
      <c r="H21" s="106"/>
      <c r="I21" s="106"/>
      <c r="J21" s="23" t="str">
        <f t="shared" si="1"/>
        <v/>
      </c>
      <c r="K21" s="113"/>
      <c r="L21" s="104"/>
      <c r="M21" s="104"/>
      <c r="N21" s="105" t="str">
        <f t="shared" si="2"/>
        <v/>
      </c>
      <c r="O21" s="114"/>
      <c r="P21" s="105" t="str">
        <f t="shared" si="3"/>
        <v/>
      </c>
      <c r="Q21" s="110"/>
    </row>
    <row r="22" spans="2:17" ht="165" customHeight="1">
      <c r="B22" s="20" t="str">
        <f>IF('PLAN DE ACCIÓN'!E16=0,"",'PLAN DE ACCIÓN'!E16)</f>
        <v xml:space="preserve">Incumplimiento al  Manual para los servicios de seguridad de un Establecimientos del Reclusión del Orden Nacional (PM- SP-M08) en sus versiones oficiales, aplicado  inclusive al Grupo de Operativos Especiales de los  </v>
      </c>
      <c r="C22" s="20" t="str">
        <f>IF('PLAN DE ACCIÓN'!F26=0,"",'PLAN DE ACCIÓN'!F26)</f>
        <v/>
      </c>
      <c r="D22" s="20" t="str">
        <f>IF(IF(+'PLAN DE ACCIÓN'!I26=0,'PLAN DE ACCIÓN'!G26,'PLAN DE ACCIÓN'!I26)=0,"",IF(+'PLAN DE ACCIÓN'!I26=0,'PLAN DE ACCIÓN'!G26,'PLAN DE ACCIÓN'!I26))</f>
        <v/>
      </c>
      <c r="E22" s="33"/>
      <c r="F22" s="33"/>
      <c r="G22" s="19" t="str">
        <f t="shared" si="0"/>
        <v>(Numerador / Denominador )*100</v>
      </c>
      <c r="H22" s="106"/>
      <c r="I22" s="106"/>
      <c r="J22" s="23" t="str">
        <f t="shared" si="1"/>
        <v/>
      </c>
      <c r="K22" s="113"/>
      <c r="L22" s="104"/>
      <c r="M22" s="104"/>
      <c r="N22" s="105" t="str">
        <f t="shared" si="2"/>
        <v/>
      </c>
      <c r="O22" s="114"/>
      <c r="P22" s="105" t="str">
        <f t="shared" si="3"/>
        <v/>
      </c>
      <c r="Q22" s="110"/>
    </row>
    <row r="23" spans="2:17" ht="165" customHeight="1">
      <c r="B23" s="20" t="str">
        <f>IF('PLAN DE ACCIÓN'!E17=0,"",'PLAN DE ACCIÓN'!E17)</f>
        <v>Incumplimiento al  Manual para los servicios de seguridad de un Establecimientos del Reclusión del Orden Nacional (PM- SP-M08) en sus versiones oficiales, aplicado  inclusive al Grupo de Operativos Especiales</v>
      </c>
      <c r="C23" s="20" t="str">
        <f>IF('PLAN DE ACCIÓN'!F27=0,"",'PLAN DE ACCIÓN'!F27)</f>
        <v/>
      </c>
      <c r="D23" s="20" t="str">
        <f>IF(IF(+'PLAN DE ACCIÓN'!I27=0,'PLAN DE ACCIÓN'!G27,'PLAN DE ACCIÓN'!I27)=0,"",IF(+'PLAN DE ACCIÓN'!I27=0,'PLAN DE ACCIÓN'!G27,'PLAN DE ACCIÓN'!I27))</f>
        <v/>
      </c>
      <c r="E23" s="33"/>
      <c r="F23" s="33"/>
      <c r="G23" s="19" t="str">
        <f t="shared" si="0"/>
        <v>(Numerador / Denominador )*100</v>
      </c>
      <c r="H23" s="106"/>
      <c r="I23" s="106"/>
      <c r="J23" s="23" t="str">
        <f t="shared" si="1"/>
        <v/>
      </c>
      <c r="K23" s="113"/>
      <c r="L23" s="104"/>
      <c r="M23" s="104"/>
      <c r="N23" s="105" t="str">
        <f t="shared" si="2"/>
        <v/>
      </c>
      <c r="O23" s="114"/>
      <c r="P23" s="105" t="str">
        <f t="shared" si="3"/>
        <v/>
      </c>
      <c r="Q23" s="110"/>
    </row>
    <row r="24" spans="2:17" ht="165" customHeight="1">
      <c r="B24" s="20" t="str">
        <f>IF('PLAN DE ACCIÓN'!E18=0,"",'PLAN DE ACCIÓN'!E18)</f>
        <v/>
      </c>
      <c r="C24" s="20" t="str">
        <f>IF('PLAN DE ACCIÓN'!F28=0,"",'PLAN DE ACCIÓN'!F28)</f>
        <v/>
      </c>
      <c r="D24" s="20" t="str">
        <f>IF(IF(+'PLAN DE ACCIÓN'!I28=0,'PLAN DE ACCIÓN'!G28,'PLAN DE ACCIÓN'!I28)=0,"",IF(+'PLAN DE ACCIÓN'!I28=0,'PLAN DE ACCIÓN'!G28,'PLAN DE ACCIÓN'!I28))</f>
        <v/>
      </c>
      <c r="E24" s="33"/>
      <c r="F24" s="33"/>
      <c r="G24" s="19" t="str">
        <f t="shared" si="0"/>
        <v>(Numerador / Denominador )*100</v>
      </c>
      <c r="H24" s="106"/>
      <c r="I24" s="106"/>
      <c r="J24" s="23" t="str">
        <f t="shared" si="1"/>
        <v/>
      </c>
      <c r="K24" s="113"/>
      <c r="L24" s="104"/>
      <c r="M24" s="104"/>
      <c r="N24" s="105" t="str">
        <f t="shared" si="2"/>
        <v/>
      </c>
      <c r="O24" s="114"/>
      <c r="P24" s="105" t="str">
        <f t="shared" si="3"/>
        <v/>
      </c>
      <c r="Q24" s="110"/>
    </row>
    <row r="25" spans="2:17" ht="165" customHeight="1">
      <c r="B25" s="20" t="str">
        <f>IF('PLAN DE ACCIÓN'!E19=0,"",'PLAN DE ACCIÓN'!E19)</f>
        <v/>
      </c>
      <c r="C25" s="20" t="str">
        <f>IF('PLAN DE ACCIÓN'!F29=0,"",'PLAN DE ACCIÓN'!F29)</f>
        <v/>
      </c>
      <c r="D25" s="20" t="str">
        <f>IF(IF(+'PLAN DE ACCIÓN'!I29=0,'PLAN DE ACCIÓN'!G29,'PLAN DE ACCIÓN'!I29)=0,"",IF(+'PLAN DE ACCIÓN'!I29=0,'PLAN DE ACCIÓN'!G29,'PLAN DE ACCIÓN'!I29))</f>
        <v/>
      </c>
      <c r="E25" s="33"/>
      <c r="F25" s="33"/>
      <c r="G25" s="19" t="str">
        <f t="shared" si="0"/>
        <v>(Numerador / Denominador )*100</v>
      </c>
      <c r="H25" s="106"/>
      <c r="I25" s="106"/>
      <c r="J25" s="23" t="str">
        <f t="shared" si="1"/>
        <v/>
      </c>
      <c r="K25" s="113"/>
      <c r="L25" s="104"/>
      <c r="M25" s="104"/>
      <c r="N25" s="105" t="str">
        <f t="shared" si="2"/>
        <v/>
      </c>
      <c r="O25" s="114"/>
      <c r="P25" s="105" t="str">
        <f t="shared" si="3"/>
        <v/>
      </c>
      <c r="Q25" s="110"/>
    </row>
    <row r="26" spans="2:17" ht="165" customHeight="1">
      <c r="B26" s="20" t="str">
        <f>IF('PLAN DE ACCIÓN'!E20=0,"",'PLAN DE ACCIÓN'!E20)</f>
        <v/>
      </c>
      <c r="C26" s="20" t="str">
        <f>IF('PLAN DE ACCIÓN'!F30=0,"",'PLAN DE ACCIÓN'!F30)</f>
        <v/>
      </c>
      <c r="D26" s="20" t="str">
        <f>IF(IF(+'PLAN DE ACCIÓN'!I30=0,'PLAN DE ACCIÓN'!G30,'PLAN DE ACCIÓN'!I30)=0,"",IF(+'PLAN DE ACCIÓN'!I30=0,'PLAN DE ACCIÓN'!G30,'PLAN DE ACCIÓN'!I30))</f>
        <v/>
      </c>
      <c r="E26" s="33"/>
      <c r="F26" s="33"/>
      <c r="G26" s="19" t="str">
        <f t="shared" si="0"/>
        <v>(Numerador / Denominador )*100</v>
      </c>
      <c r="H26" s="106"/>
      <c r="I26" s="106"/>
      <c r="J26" s="23" t="str">
        <f t="shared" si="1"/>
        <v/>
      </c>
      <c r="K26" s="113"/>
      <c r="L26" s="104"/>
      <c r="M26" s="104"/>
      <c r="N26" s="105" t="str">
        <f t="shared" si="2"/>
        <v/>
      </c>
      <c r="O26" s="114"/>
      <c r="P26" s="105" t="str">
        <f t="shared" si="3"/>
        <v/>
      </c>
      <c r="Q26" s="110"/>
    </row>
    <row r="27" spans="2:17" ht="30">
      <c r="B27" s="20" t="str">
        <f>IF('PLAN DE ACCIÓN'!E31=0,"",'PLAN DE ACCIÓN'!E31)</f>
        <v/>
      </c>
      <c r="C27" s="20" t="str">
        <f>IF('PLAN DE ACCIÓN'!F31=0,"",'PLAN DE ACCIÓN'!F31)</f>
        <v/>
      </c>
      <c r="D27" s="20" t="str">
        <f>IF(IF(+'PLAN DE ACCIÓN'!I31=0,'PLAN DE ACCIÓN'!G31,'PLAN DE ACCIÓN'!I31)=0,"",IF(+'PLAN DE ACCIÓN'!I31=0,'PLAN DE ACCIÓN'!G31,'PLAN DE ACCIÓN'!I31))</f>
        <v/>
      </c>
      <c r="E27" s="33"/>
      <c r="F27" s="33"/>
      <c r="G27" s="19" t="str">
        <f t="shared" si="0"/>
        <v>(Numerador / Denominador )*100</v>
      </c>
      <c r="H27" s="106"/>
      <c r="I27" s="106"/>
      <c r="J27" s="23" t="str">
        <f t="shared" si="1"/>
        <v/>
      </c>
      <c r="K27" s="113"/>
      <c r="L27" s="104"/>
      <c r="M27" s="104"/>
      <c r="N27" s="105" t="str">
        <f t="shared" si="2"/>
        <v/>
      </c>
      <c r="O27" s="114"/>
      <c r="P27" s="105" t="str">
        <f t="shared" si="3"/>
        <v/>
      </c>
      <c r="Q27" s="110"/>
    </row>
    <row r="28" spans="2:17" ht="30">
      <c r="B28" s="20" t="str">
        <f>IF('PLAN DE ACCIÓN'!E32=0,"",'PLAN DE ACCIÓN'!E32)</f>
        <v/>
      </c>
      <c r="C28" s="20" t="str">
        <f>IF('PLAN DE ACCIÓN'!F32=0,"",'PLAN DE ACCIÓN'!F32)</f>
        <v/>
      </c>
      <c r="D28" s="20" t="str">
        <f>IF(IF(+'PLAN DE ACCIÓN'!I32=0,'PLAN DE ACCIÓN'!G32,'PLAN DE ACCIÓN'!I32)=0,"",IF(+'PLAN DE ACCIÓN'!I32=0,'PLAN DE ACCIÓN'!G32,'PLAN DE ACCIÓN'!I32))</f>
        <v/>
      </c>
      <c r="E28" s="33"/>
      <c r="F28" s="33"/>
      <c r="G28" s="19" t="str">
        <f t="shared" si="0"/>
        <v>(Numerador / Denominador )*100</v>
      </c>
      <c r="H28" s="106"/>
      <c r="I28" s="106"/>
      <c r="J28" s="23" t="str">
        <f t="shared" si="1"/>
        <v/>
      </c>
      <c r="K28" s="113"/>
      <c r="L28" s="104"/>
      <c r="M28" s="104"/>
      <c r="N28" s="105" t="str">
        <f t="shared" si="2"/>
        <v/>
      </c>
      <c r="O28" s="114"/>
      <c r="P28" s="105" t="str">
        <f t="shared" si="3"/>
        <v/>
      </c>
      <c r="Q28" s="110"/>
    </row>
    <row r="29" spans="2:17" ht="30">
      <c r="B29" s="20" t="str">
        <f>IF('PLAN DE ACCIÓN'!E33=0,"",'PLAN DE ACCIÓN'!E33)</f>
        <v/>
      </c>
      <c r="C29" s="20" t="str">
        <f>IF('PLAN DE ACCIÓN'!F33=0,"",'PLAN DE ACCIÓN'!F33)</f>
        <v/>
      </c>
      <c r="D29" s="20" t="str">
        <f>IF(IF(+'PLAN DE ACCIÓN'!I33=0,'PLAN DE ACCIÓN'!G33,'PLAN DE ACCIÓN'!I33)=0,"",IF(+'PLAN DE ACCIÓN'!I33=0,'PLAN DE ACCIÓN'!G33,'PLAN DE ACCIÓN'!I33))</f>
        <v/>
      </c>
      <c r="E29" s="33"/>
      <c r="F29" s="33"/>
      <c r="G29" s="19" t="str">
        <f t="shared" si="0"/>
        <v>(Numerador / Denominador )*100</v>
      </c>
      <c r="H29" s="106"/>
      <c r="I29" s="106"/>
      <c r="J29" s="23" t="str">
        <f t="shared" si="1"/>
        <v/>
      </c>
      <c r="K29" s="113"/>
      <c r="L29" s="104"/>
      <c r="M29" s="104"/>
      <c r="N29" s="105" t="str">
        <f t="shared" si="2"/>
        <v/>
      </c>
      <c r="O29" s="114"/>
      <c r="P29" s="105" t="str">
        <f t="shared" si="3"/>
        <v/>
      </c>
      <c r="Q29" s="110"/>
    </row>
    <row r="30" spans="2:17" ht="30">
      <c r="B30" s="20" t="str">
        <f>IF('PLAN DE ACCIÓN'!E34=0,"",'PLAN DE ACCIÓN'!E34)</f>
        <v/>
      </c>
      <c r="C30" s="20" t="str">
        <f>IF('PLAN DE ACCIÓN'!F34=0,"",'PLAN DE ACCIÓN'!F34)</f>
        <v/>
      </c>
      <c r="D30" s="20" t="str">
        <f>IF(IF(+'PLAN DE ACCIÓN'!I34=0,'PLAN DE ACCIÓN'!G34,'PLAN DE ACCIÓN'!I34)=0,"",IF(+'PLAN DE ACCIÓN'!I34=0,'PLAN DE ACCIÓN'!G34,'PLAN DE ACCIÓN'!I34))</f>
        <v/>
      </c>
      <c r="E30" s="33"/>
      <c r="F30" s="33"/>
      <c r="G30" s="19" t="str">
        <f t="shared" si="0"/>
        <v>(Numerador / Denominador )*100</v>
      </c>
      <c r="H30" s="106"/>
      <c r="I30" s="106"/>
      <c r="J30" s="23" t="str">
        <f t="shared" si="1"/>
        <v/>
      </c>
      <c r="K30" s="113"/>
      <c r="L30" s="104"/>
      <c r="M30" s="104"/>
      <c r="N30" s="105" t="str">
        <f t="shared" si="2"/>
        <v/>
      </c>
      <c r="O30" s="114"/>
      <c r="P30" s="105" t="str">
        <f t="shared" si="3"/>
        <v/>
      </c>
      <c r="Q30" s="110"/>
    </row>
    <row r="31" spans="2:17" ht="30">
      <c r="B31" s="20" t="str">
        <f>IF('PLAN DE ACCIÓN'!E35=0,"",'PLAN DE ACCIÓN'!E35)</f>
        <v/>
      </c>
      <c r="C31" s="20" t="str">
        <f>IF('PLAN DE ACCIÓN'!F35=0,"",'PLAN DE ACCIÓN'!F35)</f>
        <v/>
      </c>
      <c r="D31" s="20" t="str">
        <f>IF(IF(+'PLAN DE ACCIÓN'!I35=0,'PLAN DE ACCIÓN'!G35,'PLAN DE ACCIÓN'!I35)=0,"",IF(+'PLAN DE ACCIÓN'!I35=0,'PLAN DE ACCIÓN'!G35,'PLAN DE ACCIÓN'!I35))</f>
        <v/>
      </c>
      <c r="E31" s="33"/>
      <c r="F31" s="33"/>
      <c r="G31" s="19" t="str">
        <f t="shared" si="0"/>
        <v>(Numerador / Denominador )*100</v>
      </c>
      <c r="H31" s="106"/>
      <c r="I31" s="106"/>
      <c r="J31" s="23" t="str">
        <f t="shared" si="1"/>
        <v/>
      </c>
      <c r="K31" s="113"/>
      <c r="L31" s="104"/>
      <c r="M31" s="104"/>
      <c r="N31" s="105" t="str">
        <f t="shared" si="2"/>
        <v/>
      </c>
      <c r="O31" s="114"/>
      <c r="P31" s="105" t="str">
        <f t="shared" si="3"/>
        <v/>
      </c>
      <c r="Q31" s="110"/>
    </row>
    <row r="32" spans="2:17" ht="30">
      <c r="B32" s="20" t="str">
        <f>IF('PLAN DE ACCIÓN'!E36=0,"",'PLAN DE ACCIÓN'!E36)</f>
        <v/>
      </c>
      <c r="C32" s="20" t="str">
        <f>IF('PLAN DE ACCIÓN'!F36=0,"",'PLAN DE ACCIÓN'!F36)</f>
        <v/>
      </c>
      <c r="D32" s="20" t="str">
        <f>IF(IF(+'PLAN DE ACCIÓN'!I36=0,'PLAN DE ACCIÓN'!G36,'PLAN DE ACCIÓN'!I36)=0,"",IF(+'PLAN DE ACCIÓN'!I36=0,'PLAN DE ACCIÓN'!G36,'PLAN DE ACCIÓN'!I36))</f>
        <v/>
      </c>
      <c r="E32" s="33"/>
      <c r="F32" s="33"/>
      <c r="G32" s="19" t="str">
        <f t="shared" si="0"/>
        <v>(Numerador / Denominador )*100</v>
      </c>
      <c r="H32" s="106"/>
      <c r="I32" s="106"/>
      <c r="J32" s="23" t="str">
        <f t="shared" si="1"/>
        <v/>
      </c>
      <c r="K32" s="113"/>
      <c r="L32" s="104"/>
      <c r="M32" s="104"/>
      <c r="N32" s="105" t="str">
        <f t="shared" si="2"/>
        <v/>
      </c>
      <c r="O32" s="114"/>
      <c r="P32" s="105" t="str">
        <f t="shared" si="3"/>
        <v/>
      </c>
      <c r="Q32" s="110"/>
    </row>
    <row r="33" spans="2:17" ht="30">
      <c r="B33" s="20" t="str">
        <f>IF('PLAN DE ACCIÓN'!E37=0,"",'PLAN DE ACCIÓN'!E37)</f>
        <v/>
      </c>
      <c r="C33" s="20" t="str">
        <f>IF('PLAN DE ACCIÓN'!F37=0,"",'PLAN DE ACCIÓN'!F37)</f>
        <v/>
      </c>
      <c r="D33" s="20" t="str">
        <f>IF(IF(+'PLAN DE ACCIÓN'!I37=0,'PLAN DE ACCIÓN'!G37,'PLAN DE ACCIÓN'!I37)=0,"",IF(+'PLAN DE ACCIÓN'!I37=0,'PLAN DE ACCIÓN'!G37,'PLAN DE ACCIÓN'!I37))</f>
        <v/>
      </c>
      <c r="E33" s="33"/>
      <c r="F33" s="33"/>
      <c r="G33" s="19" t="str">
        <f t="shared" si="0"/>
        <v>(Numerador / Denominador )*100</v>
      </c>
      <c r="H33" s="106"/>
      <c r="I33" s="106"/>
      <c r="J33" s="23" t="str">
        <f t="shared" si="1"/>
        <v/>
      </c>
      <c r="K33" s="113"/>
      <c r="L33" s="104"/>
      <c r="M33" s="104"/>
      <c r="N33" s="105" t="str">
        <f t="shared" si="2"/>
        <v/>
      </c>
      <c r="O33" s="114"/>
      <c r="P33" s="105" t="str">
        <f t="shared" si="3"/>
        <v/>
      </c>
      <c r="Q33" s="110"/>
    </row>
    <row r="34" spans="2:17" ht="30">
      <c r="B34" s="20" t="str">
        <f>IF('PLAN DE ACCIÓN'!E38=0,"",'PLAN DE ACCIÓN'!E38)</f>
        <v/>
      </c>
      <c r="C34" s="20" t="str">
        <f>IF('PLAN DE ACCIÓN'!F38=0,"",'PLAN DE ACCIÓN'!F38)</f>
        <v/>
      </c>
      <c r="D34" s="20" t="str">
        <f>IF(IF(+'PLAN DE ACCIÓN'!I38=0,'PLAN DE ACCIÓN'!G38,'PLAN DE ACCIÓN'!I38)=0,"",IF(+'PLAN DE ACCIÓN'!I38=0,'PLAN DE ACCIÓN'!G38,'PLAN DE ACCIÓN'!I38))</f>
        <v/>
      </c>
      <c r="E34" s="33"/>
      <c r="F34" s="33"/>
      <c r="G34" s="19" t="str">
        <f t="shared" si="0"/>
        <v>(Numerador / Denominador )*100</v>
      </c>
      <c r="H34" s="106"/>
      <c r="I34" s="106"/>
      <c r="J34" s="23" t="str">
        <f t="shared" si="1"/>
        <v/>
      </c>
      <c r="K34" s="113"/>
      <c r="L34" s="104"/>
      <c r="M34" s="104"/>
      <c r="N34" s="105" t="str">
        <f t="shared" si="2"/>
        <v/>
      </c>
      <c r="O34" s="114"/>
      <c r="P34" s="105" t="str">
        <f t="shared" si="3"/>
        <v/>
      </c>
      <c r="Q34" s="110"/>
    </row>
    <row r="35" spans="2:17" ht="30">
      <c r="B35" s="20" t="str">
        <f>IF('PLAN DE ACCIÓN'!E39=0,"",'PLAN DE ACCIÓN'!E39)</f>
        <v/>
      </c>
      <c r="C35" s="20" t="str">
        <f>IF('PLAN DE ACCIÓN'!F39=0,"",'PLAN DE ACCIÓN'!F39)</f>
        <v/>
      </c>
      <c r="D35" s="20" t="str">
        <f>IF(IF(+'PLAN DE ACCIÓN'!I39=0,'PLAN DE ACCIÓN'!G39,'PLAN DE ACCIÓN'!I39)=0,"",IF(+'PLAN DE ACCIÓN'!I39=0,'PLAN DE ACCIÓN'!G39,'PLAN DE ACCIÓN'!I39))</f>
        <v/>
      </c>
      <c r="E35" s="33"/>
      <c r="F35" s="33"/>
      <c r="G35" s="19" t="str">
        <f t="shared" si="0"/>
        <v>(Numerador / Denominador )*100</v>
      </c>
      <c r="H35" s="106"/>
      <c r="I35" s="106"/>
      <c r="J35" s="23" t="str">
        <f t="shared" si="1"/>
        <v/>
      </c>
      <c r="K35" s="113"/>
      <c r="L35" s="104"/>
      <c r="M35" s="104"/>
      <c r="N35" s="105" t="str">
        <f t="shared" si="2"/>
        <v/>
      </c>
      <c r="O35" s="114"/>
      <c r="P35" s="105" t="str">
        <f t="shared" si="3"/>
        <v/>
      </c>
      <c r="Q35" s="110"/>
    </row>
    <row r="36" spans="2:17" ht="30">
      <c r="B36" s="20" t="str">
        <f>IF('PLAN DE ACCIÓN'!E40=0,"",'PLAN DE ACCIÓN'!E40)</f>
        <v/>
      </c>
      <c r="C36" s="20" t="str">
        <f>IF('PLAN DE ACCIÓN'!F40=0,"",'PLAN DE ACCIÓN'!F40)</f>
        <v/>
      </c>
      <c r="D36" s="20" t="str">
        <f>IF(IF(+'PLAN DE ACCIÓN'!I40=0,'PLAN DE ACCIÓN'!G40,'PLAN DE ACCIÓN'!I40)=0,"",IF(+'PLAN DE ACCIÓN'!I40=0,'PLAN DE ACCIÓN'!G40,'PLAN DE ACCIÓN'!I40))</f>
        <v/>
      </c>
      <c r="E36" s="33"/>
      <c r="F36" s="33"/>
      <c r="G36" s="19" t="str">
        <f t="shared" si="0"/>
        <v>(Numerador / Denominador )*100</v>
      </c>
      <c r="H36" s="106"/>
      <c r="I36" s="106"/>
      <c r="J36" s="23" t="str">
        <f t="shared" si="1"/>
        <v/>
      </c>
      <c r="K36" s="113"/>
      <c r="L36" s="104"/>
      <c r="M36" s="104"/>
      <c r="N36" s="105" t="str">
        <f t="shared" si="2"/>
        <v/>
      </c>
      <c r="O36" s="114"/>
      <c r="P36" s="105" t="str">
        <f t="shared" si="3"/>
        <v/>
      </c>
      <c r="Q36" s="110"/>
    </row>
    <row r="37" spans="2:17" ht="30">
      <c r="B37" s="20" t="str">
        <f>IF('PLAN DE ACCIÓN'!E41=0,"",'PLAN DE ACCIÓN'!E41)</f>
        <v/>
      </c>
      <c r="C37" s="20" t="str">
        <f>IF('PLAN DE ACCIÓN'!F41=0,"",'PLAN DE ACCIÓN'!F41)</f>
        <v/>
      </c>
      <c r="D37" s="20" t="str">
        <f>IF(IF(+'PLAN DE ACCIÓN'!I41=0,'PLAN DE ACCIÓN'!G41,'PLAN DE ACCIÓN'!I41)=0,"",IF(+'PLAN DE ACCIÓN'!I41=0,'PLAN DE ACCIÓN'!G41,'PLAN DE ACCIÓN'!I41))</f>
        <v/>
      </c>
      <c r="E37" s="33"/>
      <c r="F37" s="33"/>
      <c r="G37" s="19" t="str">
        <f t="shared" si="0"/>
        <v>(Numerador / Denominador )*100</v>
      </c>
      <c r="H37" s="106"/>
      <c r="I37" s="106"/>
      <c r="J37" s="23" t="str">
        <f t="shared" si="1"/>
        <v/>
      </c>
      <c r="K37" s="113"/>
      <c r="L37" s="104"/>
      <c r="M37" s="104"/>
      <c r="N37" s="105" t="str">
        <f t="shared" si="2"/>
        <v/>
      </c>
      <c r="O37" s="114"/>
      <c r="P37" s="105" t="str">
        <f t="shared" si="3"/>
        <v/>
      </c>
      <c r="Q37" s="110"/>
    </row>
    <row r="56" spans="10:16">
      <c r="J56" s="70" t="str">
        <f>+IFERROR(AVERAGE(J8:J37),"")</f>
        <v/>
      </c>
      <c r="K56" s="70"/>
      <c r="L56" s="70"/>
      <c r="M56" s="70"/>
      <c r="N56" s="70" t="str">
        <f>+IFERROR(AVERAGE(N8:N37),"")</f>
        <v/>
      </c>
      <c r="O56" s="70"/>
      <c r="P56" s="70" t="str">
        <f>+IFERROR(AVERAGE(P8:P37),"")</f>
        <v/>
      </c>
    </row>
  </sheetData>
  <sheetProtection algorithmName="SHA-512" hashValue="p+JmqZrpmspBkQEjCsGeiiIYMaieZHMDpazwX7cCjRXAG04/FrIx0DJvsBg3EAQiDYNLcYXUbm70UlYGX191ww==" saltValue="G44sNw/9s964Nbz22J3Qcw==" spinCount="100000" sheet="1" objects="1" scenarios="1"/>
  <mergeCells count="8">
    <mergeCell ref="Q6:Q7"/>
    <mergeCell ref="H5:Q5"/>
    <mergeCell ref="B3:D3"/>
    <mergeCell ref="E5:G5"/>
    <mergeCell ref="E6:G6"/>
    <mergeCell ref="P6:P7"/>
    <mergeCell ref="H6:K6"/>
    <mergeCell ref="L6:O6"/>
  </mergeCells>
  <conditionalFormatting sqref="J8:J37">
    <cfRule type="cellIs" dxfId="29" priority="21" operator="equal">
      <formula>""</formula>
    </cfRule>
    <cfRule type="cellIs" dxfId="28" priority="22" operator="between">
      <formula>0.33</formula>
      <formula>0.67</formula>
    </cfRule>
    <cfRule type="cellIs" dxfId="27" priority="23" operator="lessThan">
      <formula>0.33</formula>
    </cfRule>
    <cfRule type="cellIs" dxfId="26" priority="24" operator="greaterThan">
      <formula>0.67</formula>
    </cfRule>
  </conditionalFormatting>
  <conditionalFormatting sqref="N8:N37">
    <cfRule type="cellIs" dxfId="25" priority="17" operator="equal">
      <formula>""</formula>
    </cfRule>
    <cfRule type="cellIs" dxfId="24" priority="18" operator="between">
      <formula>0.33</formula>
      <formula>0.67</formula>
    </cfRule>
    <cfRule type="cellIs" dxfId="23" priority="19" operator="lessThan">
      <formula>0.33</formula>
    </cfRule>
    <cfRule type="cellIs" dxfId="22" priority="20" operator="greaterThan">
      <formula>0.67</formula>
    </cfRule>
  </conditionalFormatting>
  <conditionalFormatting sqref="P8:P37">
    <cfRule type="cellIs" dxfId="21" priority="13" operator="equal">
      <formula>""</formula>
    </cfRule>
    <cfRule type="cellIs" dxfId="20" priority="14" operator="between">
      <formula>0.33</formula>
      <formula>0.67</formula>
    </cfRule>
    <cfRule type="cellIs" dxfId="19" priority="15" operator="lessThan">
      <formula>0.33</formula>
    </cfRule>
    <cfRule type="cellIs" dxfId="18" priority="16" operator="greaterThan">
      <formula>0.67</formula>
    </cfRule>
  </conditionalFormatting>
  <dataValidations count="10">
    <dataValidation allowBlank="1" showInputMessage="1" showErrorMessage="1" prompt="Se calcula automáticamente, promediando los resultados del año 1 y el año 2" sqref="Q6:Q7 P6:P37"/>
    <dataValidation allowBlank="1" showInputMessage="1" showErrorMessage="1" prompt="Se calcula automáticamente el porcentaje de avance, una vez se ingresen los valores del numerado y denominador" sqref="J7:J37 O7 N7:N37"/>
    <dataValidation allowBlank="1" showInputMessage="1" showErrorMessage="1" prompt="Escriba el valor numérico del denominador" sqref="I7:I37 M7:M37"/>
    <dataValidation allowBlank="1" showInputMessage="1" showErrorMessage="1" prompt="Escriba el valor numérico del numerador" sqref="H7:H37 L7:L37"/>
    <dataValidation allowBlank="1" showInputMessage="1" showErrorMessage="1" prompt="La formula se llena automáticamente con la información ingresada en la descripción del numerador y el denominador.  Se multiplica por 100 para obtener un porcentaje." sqref="G7"/>
    <dataValidation allowBlank="1" showInputMessage="1" showErrorMessage="1" prompt="Describa el numerador" sqref="E7:E37"/>
    <dataValidation allowBlank="1" showInputMessage="1" showErrorMessage="1" prompt="Describa el denominador" sqref="F7:F37"/>
    <dataValidation allowBlank="1" showInputMessage="1" showErrorMessage="1" prompt="Esta información se carga automáticamente del PLAN DE ACCIÓN " sqref="B8:D37"/>
    <dataValidation allowBlank="1" showInputMessage="1" showErrorMessage="1" prompt="Brevemente, expliqué el valor del resultado." sqref="K7:K37"/>
    <dataValidation allowBlank="1" showInputMessage="1" showErrorMessage="1" prompt="Brevemente, explique el valor del resultado" sqref="O8:O37"/>
  </dataValidations>
  <hyperlinks>
    <hyperlink ref="E6:G6" location="'INDICADOR DE RESULTADO'!A1" display="Ayuda"/>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3:M67"/>
  <sheetViews>
    <sheetView showGridLines="0" showRowColHeaders="0" zoomScale="90" zoomScaleNormal="90" workbookViewId="0">
      <selection activeCell="D8" sqref="D8"/>
    </sheetView>
  </sheetViews>
  <sheetFormatPr baseColWidth="10" defaultRowHeight="15"/>
  <cols>
    <col min="1" max="1" width="5.7109375" customWidth="1"/>
    <col min="2" max="2" width="87.42578125" customWidth="1"/>
    <col min="3" max="3" width="57.28515625" customWidth="1"/>
    <col min="4" max="6" width="25.7109375" customWidth="1"/>
    <col min="7" max="7" width="51.28515625" customWidth="1"/>
    <col min="8" max="10" width="25.7109375" customWidth="1"/>
    <col min="11" max="11" width="45.85546875" customWidth="1"/>
    <col min="12" max="12" width="20.42578125" customWidth="1"/>
    <col min="13" max="13" width="36.7109375" customWidth="1"/>
  </cols>
  <sheetData>
    <row r="3" spans="2:13" ht="19.5">
      <c r="B3" s="200" t="s">
        <v>2412</v>
      </c>
      <c r="C3" s="200"/>
      <c r="D3" s="158"/>
      <c r="E3" s="79"/>
      <c r="F3" s="80"/>
      <c r="G3" s="80"/>
      <c r="H3" s="32"/>
      <c r="I3" s="32"/>
      <c r="J3" s="32"/>
      <c r="K3" s="32"/>
      <c r="L3" s="32"/>
    </row>
    <row r="4" spans="2:13" ht="15.75">
      <c r="B4" s="56"/>
      <c r="C4" s="56"/>
      <c r="D4" s="32"/>
      <c r="E4" s="69"/>
      <c r="F4" s="69"/>
      <c r="G4" s="69"/>
      <c r="H4" s="32"/>
      <c r="I4" s="32"/>
      <c r="J4" s="32"/>
      <c r="K4" s="32"/>
      <c r="L4" s="32"/>
    </row>
    <row r="5" spans="2:13" ht="16.5">
      <c r="B5" s="108" t="s">
        <v>2456</v>
      </c>
      <c r="C5" s="78"/>
      <c r="D5" s="188" t="s">
        <v>2396</v>
      </c>
      <c r="E5" s="189"/>
      <c r="F5" s="189"/>
      <c r="G5" s="189"/>
      <c r="H5" s="189"/>
      <c r="I5" s="189"/>
      <c r="J5" s="189"/>
      <c r="K5" s="189"/>
      <c r="L5" s="189"/>
      <c r="M5" s="190"/>
    </row>
    <row r="6" spans="2:13" ht="15.75">
      <c r="B6" s="32"/>
      <c r="C6" s="109" t="s">
        <v>1538</v>
      </c>
      <c r="D6" s="221" t="s">
        <v>2397</v>
      </c>
      <c r="E6" s="222"/>
      <c r="F6" s="222"/>
      <c r="G6" s="220"/>
      <c r="H6" s="218" t="s">
        <v>2398</v>
      </c>
      <c r="I6" s="219"/>
      <c r="J6" s="219"/>
      <c r="K6" s="220"/>
      <c r="L6" s="204" t="s">
        <v>2409</v>
      </c>
      <c r="M6" s="186" t="s">
        <v>2466</v>
      </c>
    </row>
    <row r="7" spans="2:13" ht="30">
      <c r="B7" s="53" t="s">
        <v>1523</v>
      </c>
      <c r="C7" s="53" t="s">
        <v>1479</v>
      </c>
      <c r="D7" s="63" t="s">
        <v>2407</v>
      </c>
      <c r="E7" s="63" t="s">
        <v>2406</v>
      </c>
      <c r="F7" s="63" t="s">
        <v>1482</v>
      </c>
      <c r="G7" s="63" t="s">
        <v>2465</v>
      </c>
      <c r="H7" s="58" t="s">
        <v>2408</v>
      </c>
      <c r="I7" s="58" t="s">
        <v>2407</v>
      </c>
      <c r="J7" s="58" t="s">
        <v>1482</v>
      </c>
      <c r="K7" s="58" t="s">
        <v>2465</v>
      </c>
      <c r="L7" s="205"/>
      <c r="M7" s="187"/>
    </row>
    <row r="8" spans="2:13" ht="50.1" customHeight="1">
      <c r="B8" s="62" t="str">
        <f>+IF('PLAN DE ACCIÓN'!C10=0,"",'PLAN DE ACCIÓN'!C10)</f>
        <v>LESION A RECLUSO CAUSADA POR OTRO RECLUSO</v>
      </c>
      <c r="C8" s="19" t="s">
        <v>2405</v>
      </c>
      <c r="D8" s="106"/>
      <c r="E8" s="106"/>
      <c r="F8" s="105" t="str">
        <f t="shared" ref="F8" si="0">+IFERROR((D8-E8)/E8,"")</f>
        <v/>
      </c>
      <c r="G8" s="111"/>
      <c r="H8" s="104"/>
      <c r="I8" s="60" t="str">
        <f>+IF(D8="","",D8)</f>
        <v/>
      </c>
      <c r="J8" s="105" t="str">
        <f>IF(H8="","",IFERROR((H8-I8)/I8,""))</f>
        <v/>
      </c>
      <c r="K8" s="112"/>
      <c r="L8" s="105" t="str">
        <f>IF(H8="",F8,IFERROR(AVERAGE(J8,F8),""))</f>
        <v/>
      </c>
      <c r="M8" s="110"/>
    </row>
    <row r="9" spans="2:13" ht="50.1" customHeight="1">
      <c r="B9" s="62" t="e">
        <f>+IF('PLAN DE ACCIÓN'!#REF!=0,"",'PLAN DE ACCIÓN'!#REF!)</f>
        <v>#REF!</v>
      </c>
      <c r="C9" s="19" t="s">
        <v>2470</v>
      </c>
      <c r="D9" s="106"/>
      <c r="E9" s="106"/>
      <c r="F9" s="105" t="str">
        <f t="shared" ref="F9:F37" si="1">+IFERROR((D9-E9)/E9,"")</f>
        <v/>
      </c>
      <c r="G9" s="111"/>
      <c r="H9" s="104"/>
      <c r="I9" s="60" t="str">
        <f t="shared" ref="I9:I37" si="2">+IF(D9="","",D9)</f>
        <v/>
      </c>
      <c r="J9" s="105" t="str">
        <f t="shared" ref="J9:J37" si="3">IF(H9="","",IFERROR((H9-I9)/I9,""))</f>
        <v/>
      </c>
      <c r="K9" s="112"/>
      <c r="L9" s="105" t="str">
        <f t="shared" ref="L9:L37" si="4">IF(H9="",F9,IFERROR(AVERAGE(J9,F9),""))</f>
        <v/>
      </c>
      <c r="M9" s="110"/>
    </row>
    <row r="10" spans="2:13" ht="50.1" customHeight="1">
      <c r="B10" s="62" t="str">
        <f>+IF('PLAN DE ACCIÓN'!C15=0,"",'PLAN DE ACCIÓN'!C15)</f>
        <v>MUERTE DE RECLUSO CAUSADA POR OTRO RECLUSO</v>
      </c>
      <c r="C10" s="19" t="s">
        <v>2471</v>
      </c>
      <c r="D10" s="106"/>
      <c r="E10" s="106"/>
      <c r="F10" s="105" t="str">
        <f t="shared" si="1"/>
        <v/>
      </c>
      <c r="G10" s="111"/>
      <c r="H10" s="104"/>
      <c r="I10" s="60" t="str">
        <f t="shared" si="2"/>
        <v/>
      </c>
      <c r="J10" s="105" t="str">
        <f t="shared" si="3"/>
        <v/>
      </c>
      <c r="K10" s="112"/>
      <c r="L10" s="105" t="str">
        <f t="shared" si="4"/>
        <v/>
      </c>
      <c r="M10" s="110"/>
    </row>
    <row r="11" spans="2:13" ht="50.1" customHeight="1">
      <c r="B11" s="62" t="e">
        <f>+IF('PLAN DE ACCIÓN'!#REF!=0,"",'PLAN DE ACCIÓN'!#REF!)</f>
        <v>#REF!</v>
      </c>
      <c r="C11" s="19" t="s">
        <v>2472</v>
      </c>
      <c r="D11" s="106"/>
      <c r="E11" s="106"/>
      <c r="F11" s="105" t="str">
        <f t="shared" si="1"/>
        <v/>
      </c>
      <c r="G11" s="111"/>
      <c r="H11" s="104"/>
      <c r="I11" s="60" t="str">
        <f t="shared" si="2"/>
        <v/>
      </c>
      <c r="J11" s="105" t="str">
        <f t="shared" si="3"/>
        <v/>
      </c>
      <c r="K11" s="112"/>
      <c r="L11" s="105" t="str">
        <f t="shared" si="4"/>
        <v/>
      </c>
      <c r="M11" s="110"/>
    </row>
    <row r="12" spans="2:13" ht="50.1" customHeight="1">
      <c r="B12" s="62" t="str">
        <f>+IF('PLAN DE ACCIÓN'!C16=0,"",'PLAN DE ACCIÓN'!C16)</f>
        <v>MUERTE DE RECLUSO CAUSADA POR OTRO RECLUSO</v>
      </c>
      <c r="C12" s="19" t="s">
        <v>2473</v>
      </c>
      <c r="D12" s="106"/>
      <c r="E12" s="106"/>
      <c r="F12" s="105" t="str">
        <f t="shared" si="1"/>
        <v/>
      </c>
      <c r="G12" s="111"/>
      <c r="H12" s="104"/>
      <c r="I12" s="60" t="str">
        <f t="shared" si="2"/>
        <v/>
      </c>
      <c r="J12" s="105" t="str">
        <f t="shared" si="3"/>
        <v/>
      </c>
      <c r="K12" s="112"/>
      <c r="L12" s="105" t="str">
        <f t="shared" si="4"/>
        <v/>
      </c>
      <c r="M12" s="110"/>
    </row>
    <row r="13" spans="2:13" ht="50.1" customHeight="1">
      <c r="B13" s="62" t="str">
        <f>+IF('PLAN DE ACCIÓN'!C17=0,"",'PLAN DE ACCIÓN'!C17)</f>
        <v>MUERTE DE RECLUSO CAUSADA POR OTRO RECLUSO</v>
      </c>
      <c r="C13" s="19" t="s">
        <v>2474</v>
      </c>
      <c r="D13" s="106"/>
      <c r="E13" s="106"/>
      <c r="F13" s="105" t="str">
        <f t="shared" si="1"/>
        <v/>
      </c>
      <c r="G13" s="111"/>
      <c r="H13" s="104"/>
      <c r="I13" s="60" t="str">
        <f t="shared" si="2"/>
        <v/>
      </c>
      <c r="J13" s="105" t="str">
        <f t="shared" si="3"/>
        <v/>
      </c>
      <c r="K13" s="112"/>
      <c r="L13" s="105" t="str">
        <f t="shared" si="4"/>
        <v/>
      </c>
      <c r="M13" s="110"/>
    </row>
    <row r="14" spans="2:13" ht="50.1" customHeight="1">
      <c r="B14" s="62" t="str">
        <f>+IF('PLAN DE ACCIÓN'!C18=0,"",'PLAN DE ACCIÓN'!C18)</f>
        <v/>
      </c>
      <c r="C14" s="19" t="s">
        <v>2475</v>
      </c>
      <c r="D14" s="106"/>
      <c r="E14" s="106"/>
      <c r="F14" s="105" t="str">
        <f t="shared" si="1"/>
        <v/>
      </c>
      <c r="G14" s="111"/>
      <c r="H14" s="104"/>
      <c r="I14" s="60" t="str">
        <f t="shared" si="2"/>
        <v/>
      </c>
      <c r="J14" s="105" t="str">
        <f t="shared" si="3"/>
        <v/>
      </c>
      <c r="K14" s="112"/>
      <c r="L14" s="105" t="str">
        <f t="shared" si="4"/>
        <v/>
      </c>
      <c r="M14" s="110"/>
    </row>
    <row r="15" spans="2:13" ht="50.1" customHeight="1">
      <c r="B15" s="62" t="str">
        <f>+IF('PLAN DE ACCIÓN'!C19=0,"",'PLAN DE ACCIÓN'!C19)</f>
        <v/>
      </c>
      <c r="C15" s="19" t="s">
        <v>2476</v>
      </c>
      <c r="D15" s="106"/>
      <c r="E15" s="106"/>
      <c r="F15" s="105" t="str">
        <f t="shared" si="1"/>
        <v/>
      </c>
      <c r="G15" s="111"/>
      <c r="H15" s="104"/>
      <c r="I15" s="60" t="str">
        <f t="shared" si="2"/>
        <v/>
      </c>
      <c r="J15" s="105" t="str">
        <f t="shared" si="3"/>
        <v/>
      </c>
      <c r="K15" s="112"/>
      <c r="L15" s="105" t="str">
        <f t="shared" si="4"/>
        <v/>
      </c>
      <c r="M15" s="110"/>
    </row>
    <row r="16" spans="2:13" ht="50.1" customHeight="1">
      <c r="B16" s="62" t="str">
        <f>+IF('PLAN DE ACCIÓN'!C20=0,"",'PLAN DE ACCIÓN'!C20)</f>
        <v/>
      </c>
      <c r="C16" s="19" t="s">
        <v>2477</v>
      </c>
      <c r="D16" s="106"/>
      <c r="E16" s="106"/>
      <c r="F16" s="105" t="str">
        <f t="shared" si="1"/>
        <v/>
      </c>
      <c r="G16" s="111"/>
      <c r="H16" s="104"/>
      <c r="I16" s="60" t="str">
        <f t="shared" si="2"/>
        <v/>
      </c>
      <c r="J16" s="105" t="str">
        <f t="shared" si="3"/>
        <v/>
      </c>
      <c r="K16" s="112"/>
      <c r="L16" s="105" t="str">
        <f t="shared" si="4"/>
        <v/>
      </c>
      <c r="M16" s="110"/>
    </row>
    <row r="17" spans="2:13" ht="50.1" customHeight="1">
      <c r="B17" s="62" t="str">
        <f>+IF('PLAN DE ACCIÓN'!C21=0,"",'PLAN DE ACCIÓN'!C21)</f>
        <v/>
      </c>
      <c r="C17" s="19" t="s">
        <v>2478</v>
      </c>
      <c r="D17" s="106"/>
      <c r="E17" s="106"/>
      <c r="F17" s="105" t="str">
        <f t="shared" ref="F17:F36" si="5">+IFERROR((D17-E17)/E17,"")</f>
        <v/>
      </c>
      <c r="G17" s="111"/>
      <c r="H17" s="104"/>
      <c r="I17" s="60" t="str">
        <f t="shared" ref="I17:I36" si="6">+IF(D17="","",D17)</f>
        <v/>
      </c>
      <c r="J17" s="105" t="str">
        <f t="shared" ref="J17:J36" si="7">IF(H17="","",IFERROR((H17-I17)/I17,""))</f>
        <v/>
      </c>
      <c r="K17" s="112"/>
      <c r="L17" s="105" t="str">
        <f t="shared" ref="L17:L36" si="8">IF(H17="",F17,IFERROR(AVERAGE(J17,F17),""))</f>
        <v/>
      </c>
      <c r="M17" s="110"/>
    </row>
    <row r="18" spans="2:13" ht="50.1" customHeight="1">
      <c r="B18" s="62" t="str">
        <f>+IF('PLAN DE ACCIÓN'!C22=0,"",'PLAN DE ACCIÓN'!C22)</f>
        <v/>
      </c>
      <c r="C18" s="19" t="s">
        <v>2479</v>
      </c>
      <c r="D18" s="106"/>
      <c r="E18" s="106"/>
      <c r="F18" s="105" t="str">
        <f t="shared" si="5"/>
        <v/>
      </c>
      <c r="G18" s="111"/>
      <c r="H18" s="104"/>
      <c r="I18" s="60" t="str">
        <f t="shared" si="6"/>
        <v/>
      </c>
      <c r="J18" s="105" t="str">
        <f t="shared" si="7"/>
        <v/>
      </c>
      <c r="K18" s="112"/>
      <c r="L18" s="105" t="str">
        <f t="shared" si="8"/>
        <v/>
      </c>
      <c r="M18" s="110"/>
    </row>
    <row r="19" spans="2:13" ht="50.1" customHeight="1">
      <c r="B19" s="62" t="str">
        <f>+IF('PLAN DE ACCIÓN'!C23=0,"",'PLAN DE ACCIÓN'!C23)</f>
        <v/>
      </c>
      <c r="C19" s="19" t="s">
        <v>2480</v>
      </c>
      <c r="D19" s="106"/>
      <c r="E19" s="106"/>
      <c r="F19" s="105" t="str">
        <f t="shared" si="5"/>
        <v/>
      </c>
      <c r="G19" s="111"/>
      <c r="H19" s="104"/>
      <c r="I19" s="60" t="str">
        <f t="shared" si="6"/>
        <v/>
      </c>
      <c r="J19" s="105" t="str">
        <f t="shared" si="7"/>
        <v/>
      </c>
      <c r="K19" s="112"/>
      <c r="L19" s="105" t="str">
        <f t="shared" si="8"/>
        <v/>
      </c>
      <c r="M19" s="110"/>
    </row>
    <row r="20" spans="2:13" ht="50.1" customHeight="1">
      <c r="B20" s="62" t="str">
        <f>+IF('PLAN DE ACCIÓN'!C24=0,"",'PLAN DE ACCIÓN'!C24)</f>
        <v/>
      </c>
      <c r="C20" s="19" t="s">
        <v>2481</v>
      </c>
      <c r="D20" s="106"/>
      <c r="E20" s="106"/>
      <c r="F20" s="105" t="str">
        <f t="shared" si="5"/>
        <v/>
      </c>
      <c r="G20" s="111"/>
      <c r="H20" s="104"/>
      <c r="I20" s="60" t="str">
        <f t="shared" si="6"/>
        <v/>
      </c>
      <c r="J20" s="105" t="str">
        <f t="shared" si="7"/>
        <v/>
      </c>
      <c r="K20" s="112"/>
      <c r="L20" s="105" t="str">
        <f t="shared" si="8"/>
        <v/>
      </c>
      <c r="M20" s="110"/>
    </row>
    <row r="21" spans="2:13" ht="50.1" customHeight="1">
      <c r="B21" s="62" t="str">
        <f>+IF('PLAN DE ACCIÓN'!C25=0,"",'PLAN DE ACCIÓN'!C25)</f>
        <v/>
      </c>
      <c r="C21" s="19" t="s">
        <v>2482</v>
      </c>
      <c r="D21" s="106"/>
      <c r="E21" s="106"/>
      <c r="F21" s="105" t="str">
        <f t="shared" si="5"/>
        <v/>
      </c>
      <c r="G21" s="111"/>
      <c r="H21" s="104"/>
      <c r="I21" s="60" t="str">
        <f t="shared" si="6"/>
        <v/>
      </c>
      <c r="J21" s="105" t="str">
        <f t="shared" si="7"/>
        <v/>
      </c>
      <c r="K21" s="112"/>
      <c r="L21" s="105" t="str">
        <f t="shared" si="8"/>
        <v/>
      </c>
      <c r="M21" s="110"/>
    </row>
    <row r="22" spans="2:13" ht="50.1" customHeight="1">
      <c r="B22" s="62" t="str">
        <f>+IF('PLAN DE ACCIÓN'!C26=0,"",'PLAN DE ACCIÓN'!C26)</f>
        <v/>
      </c>
      <c r="C22" s="19" t="s">
        <v>2483</v>
      </c>
      <c r="D22" s="106"/>
      <c r="E22" s="106"/>
      <c r="F22" s="105" t="str">
        <f t="shared" si="5"/>
        <v/>
      </c>
      <c r="G22" s="111"/>
      <c r="H22" s="104"/>
      <c r="I22" s="60" t="str">
        <f t="shared" si="6"/>
        <v/>
      </c>
      <c r="J22" s="105" t="str">
        <f t="shared" si="7"/>
        <v/>
      </c>
      <c r="K22" s="112"/>
      <c r="L22" s="105" t="str">
        <f t="shared" si="8"/>
        <v/>
      </c>
      <c r="M22" s="110"/>
    </row>
    <row r="23" spans="2:13" ht="50.1" customHeight="1">
      <c r="B23" s="62" t="str">
        <f>+IF('PLAN DE ACCIÓN'!C27=0,"",'PLAN DE ACCIÓN'!C27)</f>
        <v/>
      </c>
      <c r="C23" s="19" t="s">
        <v>2484</v>
      </c>
      <c r="D23" s="106"/>
      <c r="E23" s="106"/>
      <c r="F23" s="105" t="str">
        <f t="shared" si="5"/>
        <v/>
      </c>
      <c r="G23" s="111"/>
      <c r="H23" s="104"/>
      <c r="I23" s="60" t="str">
        <f t="shared" si="6"/>
        <v/>
      </c>
      <c r="J23" s="105" t="str">
        <f t="shared" si="7"/>
        <v/>
      </c>
      <c r="K23" s="112"/>
      <c r="L23" s="105" t="str">
        <f t="shared" si="8"/>
        <v/>
      </c>
      <c r="M23" s="110"/>
    </row>
    <row r="24" spans="2:13" ht="50.1" customHeight="1">
      <c r="B24" s="62" t="str">
        <f>+IF('PLAN DE ACCIÓN'!C28=0,"",'PLAN DE ACCIÓN'!C28)</f>
        <v/>
      </c>
      <c r="C24" s="19" t="s">
        <v>2485</v>
      </c>
      <c r="D24" s="106"/>
      <c r="E24" s="106"/>
      <c r="F24" s="105" t="str">
        <f t="shared" si="5"/>
        <v/>
      </c>
      <c r="G24" s="111"/>
      <c r="H24" s="104"/>
      <c r="I24" s="60" t="str">
        <f t="shared" si="6"/>
        <v/>
      </c>
      <c r="J24" s="105" t="str">
        <f t="shared" si="7"/>
        <v/>
      </c>
      <c r="K24" s="112"/>
      <c r="L24" s="105" t="str">
        <f t="shared" si="8"/>
        <v/>
      </c>
      <c r="M24" s="110"/>
    </row>
    <row r="25" spans="2:13" ht="50.1" customHeight="1">
      <c r="B25" s="62" t="str">
        <f>+IF('PLAN DE ACCIÓN'!C29=0,"",'PLAN DE ACCIÓN'!C29)</f>
        <v/>
      </c>
      <c r="C25" s="19" t="s">
        <v>2486</v>
      </c>
      <c r="D25" s="106"/>
      <c r="E25" s="106"/>
      <c r="F25" s="105" t="str">
        <f t="shared" si="5"/>
        <v/>
      </c>
      <c r="G25" s="111"/>
      <c r="H25" s="104"/>
      <c r="I25" s="60" t="str">
        <f t="shared" si="6"/>
        <v/>
      </c>
      <c r="J25" s="105" t="str">
        <f t="shared" si="7"/>
        <v/>
      </c>
      <c r="K25" s="112"/>
      <c r="L25" s="105" t="str">
        <f t="shared" si="8"/>
        <v/>
      </c>
      <c r="M25" s="110"/>
    </row>
    <row r="26" spans="2:13" ht="50.1" customHeight="1">
      <c r="B26" s="62" t="str">
        <f>+IF('PLAN DE ACCIÓN'!C30=0,"",'PLAN DE ACCIÓN'!C30)</f>
        <v/>
      </c>
      <c r="C26" s="19" t="s">
        <v>2487</v>
      </c>
      <c r="D26" s="106"/>
      <c r="E26" s="106"/>
      <c r="F26" s="105" t="str">
        <f t="shared" si="5"/>
        <v/>
      </c>
      <c r="G26" s="111"/>
      <c r="H26" s="104"/>
      <c r="I26" s="60" t="str">
        <f t="shared" si="6"/>
        <v/>
      </c>
      <c r="J26" s="105" t="str">
        <f t="shared" si="7"/>
        <v/>
      </c>
      <c r="K26" s="112"/>
      <c r="L26" s="105" t="str">
        <f t="shared" si="8"/>
        <v/>
      </c>
      <c r="M26" s="110"/>
    </row>
    <row r="27" spans="2:13" ht="50.1" customHeight="1">
      <c r="B27" s="62" t="str">
        <f>+IF('PLAN DE ACCIÓN'!C31=0,"",'PLAN DE ACCIÓN'!C31)</f>
        <v/>
      </c>
      <c r="C27" s="19" t="s">
        <v>2488</v>
      </c>
      <c r="D27" s="106"/>
      <c r="E27" s="106"/>
      <c r="F27" s="105" t="str">
        <f t="shared" si="5"/>
        <v/>
      </c>
      <c r="G27" s="111"/>
      <c r="H27" s="104"/>
      <c r="I27" s="60" t="str">
        <f t="shared" si="6"/>
        <v/>
      </c>
      <c r="J27" s="105" t="str">
        <f t="shared" si="7"/>
        <v/>
      </c>
      <c r="K27" s="112"/>
      <c r="L27" s="105" t="str">
        <f t="shared" si="8"/>
        <v/>
      </c>
      <c r="M27" s="110"/>
    </row>
    <row r="28" spans="2:13" ht="50.1" customHeight="1">
      <c r="B28" s="62" t="str">
        <f>+IF('PLAN DE ACCIÓN'!C32=0,"",'PLAN DE ACCIÓN'!C32)</f>
        <v/>
      </c>
      <c r="C28" s="19" t="s">
        <v>2489</v>
      </c>
      <c r="D28" s="106"/>
      <c r="E28" s="106"/>
      <c r="F28" s="105" t="str">
        <f t="shared" si="5"/>
        <v/>
      </c>
      <c r="G28" s="111"/>
      <c r="H28" s="104"/>
      <c r="I28" s="60" t="str">
        <f t="shared" si="6"/>
        <v/>
      </c>
      <c r="J28" s="105" t="str">
        <f t="shared" si="7"/>
        <v/>
      </c>
      <c r="K28" s="112"/>
      <c r="L28" s="105" t="str">
        <f t="shared" si="8"/>
        <v/>
      </c>
      <c r="M28" s="110"/>
    </row>
    <row r="29" spans="2:13" ht="50.1" customHeight="1">
      <c r="B29" s="62" t="str">
        <f>+IF('PLAN DE ACCIÓN'!C33=0,"",'PLAN DE ACCIÓN'!C33)</f>
        <v/>
      </c>
      <c r="C29" s="19" t="s">
        <v>2490</v>
      </c>
      <c r="D29" s="106"/>
      <c r="E29" s="106"/>
      <c r="F29" s="105" t="str">
        <f t="shared" si="5"/>
        <v/>
      </c>
      <c r="G29" s="111"/>
      <c r="H29" s="104"/>
      <c r="I29" s="60" t="str">
        <f t="shared" si="6"/>
        <v/>
      </c>
      <c r="J29" s="105" t="str">
        <f t="shared" si="7"/>
        <v/>
      </c>
      <c r="K29" s="112"/>
      <c r="L29" s="105" t="str">
        <f t="shared" si="8"/>
        <v/>
      </c>
      <c r="M29" s="110"/>
    </row>
    <row r="30" spans="2:13" ht="50.1" customHeight="1">
      <c r="B30" s="62" t="str">
        <f>+IF('PLAN DE ACCIÓN'!C34=0,"",'PLAN DE ACCIÓN'!C34)</f>
        <v/>
      </c>
      <c r="C30" s="19" t="s">
        <v>2491</v>
      </c>
      <c r="D30" s="106"/>
      <c r="E30" s="106"/>
      <c r="F30" s="105" t="str">
        <f t="shared" si="5"/>
        <v/>
      </c>
      <c r="G30" s="111"/>
      <c r="H30" s="104"/>
      <c r="I30" s="60" t="str">
        <f t="shared" si="6"/>
        <v/>
      </c>
      <c r="J30" s="105" t="str">
        <f t="shared" si="7"/>
        <v/>
      </c>
      <c r="K30" s="112"/>
      <c r="L30" s="105" t="str">
        <f t="shared" si="8"/>
        <v/>
      </c>
      <c r="M30" s="110"/>
    </row>
    <row r="31" spans="2:13" ht="50.1" customHeight="1">
      <c r="B31" s="62" t="str">
        <f>+IF('PLAN DE ACCIÓN'!C35=0,"",'PLAN DE ACCIÓN'!C35)</f>
        <v/>
      </c>
      <c r="C31" s="19" t="s">
        <v>2492</v>
      </c>
      <c r="D31" s="106"/>
      <c r="E31" s="106"/>
      <c r="F31" s="105" t="str">
        <f t="shared" si="5"/>
        <v/>
      </c>
      <c r="G31" s="111"/>
      <c r="H31" s="104"/>
      <c r="I31" s="60" t="str">
        <f t="shared" si="6"/>
        <v/>
      </c>
      <c r="J31" s="105" t="str">
        <f t="shared" si="7"/>
        <v/>
      </c>
      <c r="K31" s="112"/>
      <c r="L31" s="105" t="str">
        <f t="shared" si="8"/>
        <v/>
      </c>
      <c r="M31" s="110"/>
    </row>
    <row r="32" spans="2:13" ht="50.1" customHeight="1">
      <c r="B32" s="62" t="str">
        <f>+IF('PLAN DE ACCIÓN'!C36=0,"",'PLAN DE ACCIÓN'!C36)</f>
        <v/>
      </c>
      <c r="C32" s="19" t="s">
        <v>2493</v>
      </c>
      <c r="D32" s="106"/>
      <c r="E32" s="106"/>
      <c r="F32" s="105" t="str">
        <f t="shared" si="5"/>
        <v/>
      </c>
      <c r="G32" s="111"/>
      <c r="H32" s="104"/>
      <c r="I32" s="60" t="str">
        <f t="shared" si="6"/>
        <v/>
      </c>
      <c r="J32" s="105" t="str">
        <f t="shared" si="7"/>
        <v/>
      </c>
      <c r="K32" s="112"/>
      <c r="L32" s="105" t="str">
        <f t="shared" si="8"/>
        <v/>
      </c>
      <c r="M32" s="110"/>
    </row>
    <row r="33" spans="2:13" ht="50.1" customHeight="1">
      <c r="B33" s="62" t="str">
        <f>+IF('PLAN DE ACCIÓN'!C37=0,"",'PLAN DE ACCIÓN'!C37)</f>
        <v/>
      </c>
      <c r="C33" s="19" t="s">
        <v>2494</v>
      </c>
      <c r="D33" s="106"/>
      <c r="E33" s="106"/>
      <c r="F33" s="105" t="str">
        <f t="shared" si="5"/>
        <v/>
      </c>
      <c r="G33" s="111"/>
      <c r="H33" s="104"/>
      <c r="I33" s="60" t="str">
        <f t="shared" si="6"/>
        <v/>
      </c>
      <c r="J33" s="105" t="str">
        <f t="shared" si="7"/>
        <v/>
      </c>
      <c r="K33" s="112"/>
      <c r="L33" s="105" t="str">
        <f t="shared" si="8"/>
        <v/>
      </c>
      <c r="M33" s="110"/>
    </row>
    <row r="34" spans="2:13" ht="50.1" customHeight="1">
      <c r="B34" s="62" t="str">
        <f>+IF('PLAN DE ACCIÓN'!C38=0,"",'PLAN DE ACCIÓN'!C38)</f>
        <v/>
      </c>
      <c r="C34" s="19" t="s">
        <v>2495</v>
      </c>
      <c r="D34" s="106"/>
      <c r="E34" s="106"/>
      <c r="F34" s="105" t="str">
        <f t="shared" si="5"/>
        <v/>
      </c>
      <c r="G34" s="111"/>
      <c r="H34" s="104"/>
      <c r="I34" s="60" t="str">
        <f t="shared" si="6"/>
        <v/>
      </c>
      <c r="J34" s="105" t="str">
        <f t="shared" si="7"/>
        <v/>
      </c>
      <c r="K34" s="112"/>
      <c r="L34" s="105" t="str">
        <f t="shared" si="8"/>
        <v/>
      </c>
      <c r="M34" s="110"/>
    </row>
    <row r="35" spans="2:13" ht="50.1" customHeight="1">
      <c r="B35" s="62" t="str">
        <f>+IF('PLAN DE ACCIÓN'!C39=0,"",'PLAN DE ACCIÓN'!C39)</f>
        <v/>
      </c>
      <c r="C35" s="19" t="s">
        <v>2496</v>
      </c>
      <c r="D35" s="106"/>
      <c r="E35" s="106"/>
      <c r="F35" s="105" t="str">
        <f t="shared" si="5"/>
        <v/>
      </c>
      <c r="G35" s="111"/>
      <c r="H35" s="104"/>
      <c r="I35" s="60" t="str">
        <f t="shared" si="6"/>
        <v/>
      </c>
      <c r="J35" s="105" t="str">
        <f t="shared" si="7"/>
        <v/>
      </c>
      <c r="K35" s="112"/>
      <c r="L35" s="105" t="str">
        <f t="shared" si="8"/>
        <v/>
      </c>
      <c r="M35" s="110"/>
    </row>
    <row r="36" spans="2:13" ht="50.1" customHeight="1">
      <c r="B36" s="62" t="str">
        <f>+IF('PLAN DE ACCIÓN'!C40=0,"",'PLAN DE ACCIÓN'!C40)</f>
        <v/>
      </c>
      <c r="C36" s="19" t="s">
        <v>2497</v>
      </c>
      <c r="D36" s="106"/>
      <c r="E36" s="106"/>
      <c r="F36" s="105" t="str">
        <f t="shared" si="5"/>
        <v/>
      </c>
      <c r="G36" s="111"/>
      <c r="H36" s="104"/>
      <c r="I36" s="60" t="str">
        <f t="shared" si="6"/>
        <v/>
      </c>
      <c r="J36" s="105" t="str">
        <f t="shared" si="7"/>
        <v/>
      </c>
      <c r="K36" s="112"/>
      <c r="L36" s="105" t="str">
        <f t="shared" si="8"/>
        <v/>
      </c>
      <c r="M36" s="110"/>
    </row>
    <row r="37" spans="2:13" ht="50.1" customHeight="1">
      <c r="B37" s="62" t="str">
        <f>+IF('PLAN DE ACCIÓN'!C41=0,"",'PLAN DE ACCIÓN'!C41)</f>
        <v/>
      </c>
      <c r="C37" s="19" t="s">
        <v>2488</v>
      </c>
      <c r="D37" s="106"/>
      <c r="E37" s="106"/>
      <c r="F37" s="105" t="str">
        <f t="shared" si="1"/>
        <v/>
      </c>
      <c r="G37" s="111"/>
      <c r="H37" s="104"/>
      <c r="I37" s="60" t="str">
        <f t="shared" si="2"/>
        <v/>
      </c>
      <c r="J37" s="105" t="str">
        <f t="shared" si="3"/>
        <v/>
      </c>
      <c r="K37" s="112"/>
      <c r="L37" s="105" t="str">
        <f t="shared" si="4"/>
        <v/>
      </c>
      <c r="M37" s="110"/>
    </row>
    <row r="38" spans="2:13">
      <c r="B38" s="32"/>
      <c r="C38" s="32"/>
      <c r="D38" s="32"/>
      <c r="E38" s="32"/>
      <c r="F38" s="32"/>
      <c r="G38" s="32"/>
      <c r="H38" s="32"/>
      <c r="I38" s="32"/>
      <c r="J38" s="32"/>
      <c r="K38" s="32"/>
      <c r="L38" s="32"/>
    </row>
    <row r="39" spans="2:13">
      <c r="B39" s="32"/>
      <c r="C39" s="32"/>
      <c r="D39" s="32"/>
      <c r="E39" s="32"/>
      <c r="F39" s="32"/>
      <c r="G39" s="32"/>
      <c r="H39" s="32"/>
      <c r="I39" s="32"/>
      <c r="J39" s="32"/>
      <c r="K39" s="32"/>
      <c r="L39" s="32"/>
    </row>
    <row r="40" spans="2:13">
      <c r="B40" s="32"/>
      <c r="C40" s="32"/>
      <c r="D40" s="32"/>
      <c r="E40" s="32"/>
      <c r="F40" s="32"/>
      <c r="G40" s="32"/>
      <c r="H40" s="32"/>
      <c r="I40" s="32"/>
      <c r="J40" s="32"/>
      <c r="K40" s="32"/>
      <c r="L40" s="32"/>
    </row>
    <row r="41" spans="2:13">
      <c r="B41" s="32"/>
      <c r="C41" s="32"/>
      <c r="D41" s="32"/>
      <c r="E41" s="32"/>
      <c r="F41" s="32"/>
      <c r="G41" s="32"/>
      <c r="H41" s="32"/>
      <c r="I41" s="32"/>
      <c r="J41" s="32"/>
      <c r="K41" s="32"/>
      <c r="L41" s="32"/>
    </row>
    <row r="42" spans="2:13">
      <c r="B42" s="32"/>
      <c r="C42" s="32"/>
      <c r="D42" s="32"/>
      <c r="E42" s="32"/>
      <c r="F42" s="32"/>
      <c r="G42" s="32"/>
      <c r="H42" s="32"/>
      <c r="I42" s="32"/>
      <c r="J42" s="32"/>
      <c r="K42" s="32"/>
      <c r="L42" s="32"/>
    </row>
    <row r="43" spans="2:13">
      <c r="B43" s="32"/>
      <c r="C43" s="32"/>
      <c r="D43" s="32"/>
      <c r="E43" s="32"/>
      <c r="F43" s="32"/>
      <c r="G43" s="32"/>
      <c r="H43" s="32"/>
      <c r="I43" s="32"/>
      <c r="J43" s="32"/>
      <c r="K43" s="32"/>
      <c r="L43" s="32"/>
    </row>
    <row r="44" spans="2:13">
      <c r="B44" s="32"/>
      <c r="C44" s="32"/>
      <c r="D44" s="32"/>
      <c r="E44" s="32"/>
      <c r="F44" s="32"/>
      <c r="G44" s="32"/>
      <c r="H44" s="32"/>
      <c r="I44" s="32"/>
      <c r="J44" s="32"/>
      <c r="K44" s="32"/>
      <c r="L44" s="32"/>
    </row>
    <row r="45" spans="2:13">
      <c r="B45" s="32"/>
      <c r="C45" s="32"/>
      <c r="D45" s="32"/>
      <c r="E45" s="32"/>
      <c r="F45" s="32"/>
      <c r="G45" s="32"/>
      <c r="H45" s="32"/>
      <c r="I45" s="32"/>
      <c r="J45" s="32"/>
      <c r="K45" s="32"/>
      <c r="L45" s="32"/>
    </row>
    <row r="46" spans="2:13">
      <c r="B46" s="32"/>
      <c r="C46" s="32"/>
      <c r="D46" s="32"/>
      <c r="E46" s="32"/>
      <c r="F46" s="32"/>
      <c r="G46" s="32"/>
      <c r="H46" s="32"/>
      <c r="I46" s="32"/>
      <c r="J46" s="32"/>
      <c r="K46" s="32"/>
      <c r="L46" s="32"/>
    </row>
    <row r="47" spans="2:13">
      <c r="B47" s="32"/>
      <c r="C47" s="32"/>
      <c r="D47" s="32"/>
      <c r="E47" s="32"/>
      <c r="F47" s="32"/>
      <c r="G47" s="32"/>
      <c r="H47" s="32"/>
      <c r="I47" s="32"/>
      <c r="J47" s="32"/>
      <c r="K47" s="32"/>
      <c r="L47" s="32"/>
    </row>
    <row r="48" spans="2:13">
      <c r="B48" s="32"/>
      <c r="C48" s="32"/>
      <c r="D48" s="32"/>
      <c r="E48" s="32"/>
      <c r="F48" s="32"/>
      <c r="G48" s="32"/>
      <c r="H48" s="32"/>
      <c r="I48" s="32"/>
      <c r="J48" s="32"/>
      <c r="K48" s="32"/>
      <c r="L48" s="32"/>
    </row>
    <row r="49" spans="2:12">
      <c r="B49" s="32"/>
      <c r="C49" s="32"/>
      <c r="D49" s="32"/>
      <c r="E49" s="32"/>
      <c r="F49" s="32"/>
      <c r="G49" s="32"/>
      <c r="H49" s="32"/>
      <c r="I49" s="32"/>
      <c r="J49" s="32"/>
      <c r="K49" s="32"/>
      <c r="L49" s="32"/>
    </row>
    <row r="50" spans="2:12">
      <c r="B50" s="32"/>
      <c r="C50" s="32"/>
      <c r="D50" s="32"/>
      <c r="E50" s="32"/>
      <c r="F50" s="32"/>
      <c r="G50" s="32"/>
      <c r="H50" s="32"/>
      <c r="I50" s="32"/>
      <c r="J50" s="32"/>
      <c r="K50" s="32"/>
      <c r="L50" s="32"/>
    </row>
    <row r="51" spans="2:12">
      <c r="B51" s="32"/>
      <c r="C51" s="32"/>
      <c r="D51" s="32"/>
      <c r="E51" s="32"/>
      <c r="F51" s="32"/>
      <c r="G51" s="32"/>
      <c r="H51" s="32"/>
      <c r="I51" s="32"/>
      <c r="J51" s="32"/>
      <c r="K51" s="32"/>
      <c r="L51" s="32"/>
    </row>
    <row r="52" spans="2:12">
      <c r="B52" s="32"/>
      <c r="C52" s="32"/>
      <c r="D52" s="32"/>
      <c r="E52" s="32"/>
      <c r="F52" s="32"/>
      <c r="G52" s="32"/>
      <c r="H52" s="32"/>
      <c r="I52" s="32"/>
      <c r="J52" s="32"/>
      <c r="K52" s="32"/>
      <c r="L52" s="32"/>
    </row>
    <row r="53" spans="2:12">
      <c r="B53" s="32"/>
      <c r="C53" s="32"/>
      <c r="D53" s="32"/>
      <c r="E53" s="32"/>
      <c r="F53" s="32"/>
      <c r="G53" s="32"/>
      <c r="H53" s="32"/>
      <c r="I53" s="32"/>
      <c r="J53" s="32"/>
      <c r="K53" s="32"/>
      <c r="L53" s="32"/>
    </row>
    <row r="54" spans="2:12">
      <c r="B54" s="32"/>
      <c r="C54" s="32"/>
      <c r="D54" s="32"/>
      <c r="E54" s="32"/>
      <c r="F54" s="32"/>
      <c r="G54" s="32"/>
      <c r="H54" s="32"/>
      <c r="I54" s="32"/>
      <c r="J54" s="32"/>
      <c r="K54" s="32"/>
      <c r="L54" s="32"/>
    </row>
    <row r="55" spans="2:12">
      <c r="B55" s="32"/>
      <c r="C55" s="32"/>
      <c r="D55" s="32"/>
      <c r="E55" s="32"/>
      <c r="F55" s="32"/>
      <c r="G55" s="32"/>
      <c r="H55" s="32"/>
      <c r="I55" s="32"/>
      <c r="J55" s="32"/>
      <c r="K55" s="32"/>
      <c r="L55" s="32"/>
    </row>
    <row r="56" spans="2:12">
      <c r="B56" s="32"/>
      <c r="C56" s="32"/>
      <c r="D56" s="32"/>
      <c r="E56" s="32"/>
      <c r="F56" s="32"/>
      <c r="G56" s="32"/>
      <c r="H56" s="32"/>
      <c r="I56" s="32"/>
      <c r="J56" s="32"/>
      <c r="K56" s="32"/>
      <c r="L56" s="32"/>
    </row>
    <row r="57" spans="2:12">
      <c r="B57" s="32"/>
      <c r="C57" s="32"/>
      <c r="D57" s="32"/>
      <c r="E57" s="32"/>
      <c r="F57" s="32"/>
      <c r="G57" s="32"/>
      <c r="H57" s="32"/>
      <c r="I57" s="32"/>
      <c r="J57" s="32"/>
      <c r="K57" s="32"/>
      <c r="L57" s="32"/>
    </row>
    <row r="58" spans="2:12">
      <c r="B58" s="32"/>
      <c r="C58" s="32"/>
      <c r="D58" s="32"/>
      <c r="E58" s="32"/>
      <c r="F58" s="32"/>
      <c r="G58" s="32"/>
      <c r="H58" s="32"/>
      <c r="I58" s="32"/>
      <c r="J58" s="32"/>
      <c r="K58" s="32"/>
      <c r="L58" s="32"/>
    </row>
    <row r="59" spans="2:12">
      <c r="B59" s="32"/>
      <c r="C59" s="32"/>
      <c r="D59" s="32"/>
      <c r="E59" s="32"/>
      <c r="F59" s="32"/>
      <c r="G59" s="32"/>
      <c r="H59" s="32"/>
      <c r="I59" s="32"/>
      <c r="J59" s="32"/>
      <c r="K59" s="32"/>
      <c r="L59" s="32"/>
    </row>
    <row r="60" spans="2:12">
      <c r="B60" s="32"/>
      <c r="C60" s="32"/>
      <c r="D60" s="32"/>
      <c r="E60" s="32"/>
      <c r="F60" s="32"/>
      <c r="G60" s="32"/>
      <c r="H60" s="32"/>
      <c r="I60" s="32"/>
      <c r="J60" s="32"/>
      <c r="K60" s="32"/>
      <c r="L60" s="32"/>
    </row>
    <row r="61" spans="2:12">
      <c r="B61" s="32"/>
      <c r="C61" s="32"/>
      <c r="D61" s="32"/>
      <c r="E61" s="32"/>
      <c r="F61" s="32"/>
      <c r="G61" s="32"/>
      <c r="H61" s="32"/>
      <c r="I61" s="32"/>
      <c r="J61" s="32"/>
      <c r="K61" s="32"/>
      <c r="L61" s="32"/>
    </row>
    <row r="62" spans="2:12">
      <c r="B62" s="32"/>
      <c r="C62" s="32"/>
      <c r="D62" s="32"/>
      <c r="E62" s="32"/>
      <c r="F62" s="32"/>
      <c r="G62" s="32"/>
      <c r="H62" s="32"/>
      <c r="I62" s="32"/>
      <c r="J62" s="32"/>
      <c r="K62" s="32"/>
      <c r="L62" s="32"/>
    </row>
    <row r="63" spans="2:12">
      <c r="B63" s="32"/>
      <c r="C63" s="32"/>
      <c r="D63" s="32"/>
      <c r="E63" s="32"/>
      <c r="F63" s="32"/>
      <c r="G63" s="32"/>
      <c r="H63" s="32"/>
      <c r="I63" s="32"/>
      <c r="J63" s="32"/>
      <c r="K63" s="32"/>
      <c r="L63" s="32"/>
    </row>
    <row r="64" spans="2:12">
      <c r="B64" s="32"/>
      <c r="C64" s="32"/>
      <c r="D64" s="32"/>
      <c r="E64" s="32"/>
      <c r="F64" s="32"/>
      <c r="G64" s="32"/>
      <c r="H64" s="32"/>
      <c r="I64" s="32"/>
      <c r="J64" s="32"/>
      <c r="K64" s="32"/>
      <c r="L64" s="32"/>
    </row>
    <row r="65" spans="2:12">
      <c r="B65" s="32"/>
      <c r="C65" s="32"/>
      <c r="D65" s="32"/>
      <c r="E65" s="32"/>
      <c r="F65" s="32"/>
      <c r="G65" s="32"/>
      <c r="H65" s="32"/>
      <c r="I65" s="32"/>
      <c r="J65" s="32"/>
      <c r="K65" s="32"/>
      <c r="L65" s="32"/>
    </row>
    <row r="66" spans="2:12" hidden="1">
      <c r="B66" s="32"/>
      <c r="C66" s="32"/>
      <c r="D66" s="32"/>
      <c r="E66" s="32"/>
      <c r="F66" s="84" t="str">
        <f>+IFERROR(AVERAGE(F8:F37),"")</f>
        <v/>
      </c>
      <c r="G66" s="84"/>
      <c r="H66" s="84"/>
      <c r="I66" s="84"/>
      <c r="J66" s="84" t="str">
        <f>+IFERROR(AVERAGE(J8:J37),"")</f>
        <v/>
      </c>
      <c r="K66" s="84"/>
      <c r="L66" s="84" t="str">
        <f>+IFERROR(AVERAGE(L8:L37),"")</f>
        <v/>
      </c>
    </row>
    <row r="67" spans="2:12">
      <c r="B67" s="32"/>
      <c r="C67" s="32"/>
      <c r="D67" s="32"/>
      <c r="E67" s="32"/>
      <c r="F67" s="32"/>
      <c r="G67" s="32"/>
      <c r="H67" s="32"/>
      <c r="I67" s="32"/>
      <c r="J67" s="32"/>
      <c r="K67" s="32"/>
      <c r="L67" s="32"/>
    </row>
  </sheetData>
  <sheetProtection algorithmName="SHA-512" hashValue="Iupmi0wm1o34BRJW6aSzAjNrXeZOeE4fLskZJGIuBHfnpJBuGpQX8qjFCUU1rMH6dJrMpj/Haq+kPZCAKCkQXA==" saltValue="t4Vp/puiSSjS2oiOYsmLrw==" spinCount="100000" sheet="1" objects="1" scenarios="1"/>
  <mergeCells count="6">
    <mergeCell ref="M6:M7"/>
    <mergeCell ref="D5:M5"/>
    <mergeCell ref="B3:D3"/>
    <mergeCell ref="L6:L7"/>
    <mergeCell ref="H6:K6"/>
    <mergeCell ref="D6:G6"/>
  </mergeCells>
  <conditionalFormatting sqref="F8:F37">
    <cfRule type="cellIs" dxfId="17"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6"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15" priority="5" operator="equal">
      <formula>""</formula>
    </cfRule>
  </conditionalFormatting>
  <dataValidations count="10">
    <dataValidation allowBlank="1" showInputMessage="1" showErrorMessage="1" prompt="Esta es la fórmula general para calcular los cambios en el número de demandas entre dos años" sqref="C7:C37"/>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dataValidation allowBlank="1" showInputMessage="1" showErrorMessage="1" prompt="Escriba el número de demandas de esa causa registradas al finalizar el año de implementación 2 en eKOGUI." sqref="H7:H37"/>
    <dataValidation allowBlank="1" showInputMessage="1" showErrorMessage="1" prompt="El campo se diligencia automáticamente con la información registrada para el año de implementación 1." sqref="I7:I37"/>
    <dataValidation allowBlank="1" showInputMessage="1" showErrorMessage="1" prompt="Se calcula automáticamente el cambio porcentual en las demandas de esa causa, una vez se ingrese los valores de las demandas para cada año." sqref="K8:K37 F7:F37 J7:J37"/>
    <dataValidation allowBlank="1" showInputMessage="1" showErrorMessage="1" prompt="Escriba el número de demandas de esa causa registradas al finalizar el año de formulación de la política en eKOGUI." sqref="E7:E37"/>
    <dataValidation allowBlank="1" showInputMessage="1" showErrorMessage="1" prompt="Escriba el número de demandas de esa causa registradas al finalizal el año 1 de implementación en eKOGUI." sqref="D7:D37"/>
    <dataValidation allowBlank="1" showInputMessage="1" showErrorMessage="1" prompt="Explique brevemente el resultado" sqref="G7:G37"/>
    <dataValidation allowBlank="1" showInputMessage="1" showErrorMessage="1" prompt="Se calcula automáticamente el porcentaje de avance, una vez se ingresen los valores del numerado y denominador" sqref="K7"/>
    <dataValidation allowBlank="1" showInputMessage="1" showErrorMessage="1" prompt="Se calcula automáticamente, promediando los resultados del año 1 y el año 2" sqref="M6:M7"/>
  </dataValidations>
  <hyperlinks>
    <hyperlink ref="C6" location="'INDICADOR DE IMPACTO'!A1" display="Ayuda"/>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3:AH28"/>
  <sheetViews>
    <sheetView showGridLines="0" showRowColHeaders="0" zoomScaleNormal="100" workbookViewId="0"/>
  </sheetViews>
  <sheetFormatPr baseColWidth="10" defaultRowHeight="15"/>
  <cols>
    <col min="1" max="1" width="5.85546875" customWidth="1"/>
    <col min="2" max="2" width="43" customWidth="1"/>
    <col min="3" max="3" width="35.5703125" customWidth="1"/>
    <col min="4" max="4" width="36.28515625" customWidth="1"/>
    <col min="5" max="5" width="19.7109375" customWidth="1"/>
    <col min="6" max="7" width="18.7109375" customWidth="1"/>
    <col min="8" max="8" width="15.7109375" customWidth="1"/>
  </cols>
  <sheetData>
    <row r="3" spans="1:34" ht="19.5">
      <c r="A3" s="18"/>
      <c r="B3" s="200" t="s">
        <v>2416</v>
      </c>
      <c r="C3" s="179"/>
      <c r="D3" s="179"/>
      <c r="E3" s="179"/>
      <c r="F3" s="196"/>
      <c r="G3" s="196"/>
      <c r="H3" s="196"/>
      <c r="I3" s="196"/>
      <c r="AA3" s="77"/>
      <c r="AB3" s="77"/>
      <c r="AC3" s="77"/>
      <c r="AD3" s="77"/>
      <c r="AE3" s="77"/>
      <c r="AF3" s="77"/>
      <c r="AG3" s="77"/>
      <c r="AH3" s="77"/>
    </row>
    <row r="4" spans="1:34">
      <c r="Z4" s="92" t="s">
        <v>2424</v>
      </c>
      <c r="AA4" s="92">
        <v>20</v>
      </c>
      <c r="AB4" s="92"/>
      <c r="AC4" s="92"/>
      <c r="AD4" s="77"/>
      <c r="AE4" s="77"/>
      <c r="AF4" s="77"/>
      <c r="AG4" s="77"/>
      <c r="AH4" s="77"/>
    </row>
    <row r="5" spans="1:34" ht="15.75">
      <c r="B5" s="71"/>
      <c r="C5" s="72" t="s">
        <v>2420</v>
      </c>
      <c r="D5" s="72" t="s">
        <v>2421</v>
      </c>
      <c r="E5" s="72" t="s">
        <v>2422</v>
      </c>
      <c r="Z5" s="92" t="s">
        <v>2423</v>
      </c>
      <c r="AA5" s="92">
        <v>20</v>
      </c>
      <c r="AB5" s="92"/>
      <c r="AC5" s="92"/>
      <c r="AD5" s="77"/>
      <c r="AE5" s="77"/>
      <c r="AF5" s="77"/>
      <c r="AG5" s="77"/>
      <c r="AH5" s="77"/>
    </row>
    <row r="6" spans="1:34" ht="15.75">
      <c r="B6" s="75" t="s">
        <v>2417</v>
      </c>
      <c r="C6" s="73" t="str">
        <f>+'INDICADOR GESTIÓN - MECANISMO'!J63</f>
        <v/>
      </c>
      <c r="D6" s="73" t="str">
        <f>+'INDICADOR GESTIÓN - MECANISMO'!N63</f>
        <v/>
      </c>
      <c r="E6" s="73" t="str">
        <f>+'INDICADOR GESTIÓN - MECANISMO'!P63</f>
        <v/>
      </c>
      <c r="Z6" s="92" t="s">
        <v>2426</v>
      </c>
      <c r="AA6" s="92">
        <v>20</v>
      </c>
      <c r="AB6" s="92"/>
      <c r="AC6" s="92"/>
      <c r="AD6" s="77"/>
      <c r="AE6" s="77"/>
      <c r="AF6" s="77"/>
      <c r="AG6" s="77"/>
      <c r="AH6" s="77"/>
    </row>
    <row r="7" spans="1:34" ht="15.75">
      <c r="B7" s="75" t="s">
        <v>2418</v>
      </c>
      <c r="C7" s="73" t="str">
        <f>+'INDICADOR DE RESULTADO - MEDIDA'!J56</f>
        <v/>
      </c>
      <c r="D7" s="73" t="str">
        <f>+'INDICADOR DE RESULTADO - MEDIDA'!N56</f>
        <v/>
      </c>
      <c r="E7" s="73" t="str">
        <f>+'INDICADOR DE RESULTADO - MEDIDA'!P56</f>
        <v/>
      </c>
      <c r="Z7" s="92" t="s">
        <v>2425</v>
      </c>
      <c r="AA7" s="92">
        <v>20</v>
      </c>
      <c r="AB7" s="92"/>
      <c r="AC7" s="92"/>
      <c r="AD7" s="77"/>
      <c r="AE7" s="77"/>
      <c r="AF7" s="77"/>
      <c r="AG7" s="77"/>
      <c r="AH7" s="77"/>
    </row>
    <row r="8" spans="1:34" ht="15.75">
      <c r="B8" s="75" t="s">
        <v>2419</v>
      </c>
      <c r="C8" s="74" t="str">
        <f>+'INDICADOR IMPACTO-LITIGIO'!F66</f>
        <v/>
      </c>
      <c r="D8" s="74" t="str">
        <f>+'INDICADOR IMPACTO-LITIGIO'!J66</f>
        <v/>
      </c>
      <c r="E8" s="74" t="str">
        <f>+'INDICADOR IMPACTO-LITIGIO'!L66</f>
        <v/>
      </c>
      <c r="Z8" s="92" t="s">
        <v>2427</v>
      </c>
      <c r="AA8" s="92">
        <v>20</v>
      </c>
      <c r="AB8" s="92"/>
      <c r="AC8" s="92"/>
      <c r="AD8" s="77"/>
      <c r="AE8" s="77"/>
      <c r="AF8" s="77"/>
      <c r="AG8" s="77"/>
      <c r="AH8" s="77"/>
    </row>
    <row r="9" spans="1:34">
      <c r="Z9" s="92" t="s">
        <v>2428</v>
      </c>
      <c r="AA9" s="92">
        <v>100</v>
      </c>
      <c r="AB9" s="92"/>
      <c r="AC9" s="92"/>
      <c r="AD9" s="77"/>
      <c r="AE9" s="77"/>
      <c r="AF9" s="77"/>
      <c r="AG9" s="77"/>
      <c r="AH9" s="77"/>
    </row>
    <row r="10" spans="1:34">
      <c r="C10" s="77"/>
      <c r="Z10" s="92"/>
      <c r="AA10" s="92"/>
      <c r="AB10" s="92"/>
      <c r="AC10" s="92"/>
      <c r="AD10" s="77"/>
      <c r="AE10" s="77"/>
      <c r="AF10" s="77"/>
      <c r="AG10" s="77"/>
      <c r="AH10" s="77"/>
    </row>
    <row r="11" spans="1:34">
      <c r="E11" s="76"/>
      <c r="Z11" s="92" t="s">
        <v>2429</v>
      </c>
      <c r="AA11" s="93" t="e">
        <f>+E6*100</f>
        <v>#VALUE!</v>
      </c>
      <c r="AB11" s="92"/>
      <c r="AC11" s="93" t="e">
        <f>+E7*100</f>
        <v>#VALUE!</v>
      </c>
      <c r="AD11" s="77"/>
      <c r="AE11" s="77"/>
      <c r="AF11" s="77"/>
      <c r="AG11" s="77"/>
      <c r="AH11" s="77"/>
    </row>
    <row r="12" spans="1:34">
      <c r="Z12" s="92"/>
      <c r="AA12" s="92"/>
      <c r="AB12" s="92"/>
      <c r="AC12" s="92"/>
      <c r="AD12" s="77"/>
      <c r="AE12" s="77"/>
      <c r="AF12" s="77"/>
      <c r="AG12" s="77"/>
      <c r="AH12" s="77"/>
    </row>
    <row r="13" spans="1:34">
      <c r="Z13" s="92" t="s">
        <v>2430</v>
      </c>
      <c r="AA13" s="92" t="e">
        <f>AA11-AA14/2</f>
        <v>#VALUE!</v>
      </c>
      <c r="AB13" s="92"/>
      <c r="AC13" s="92" t="e">
        <f>AC11-AC14/2</f>
        <v>#VALUE!</v>
      </c>
      <c r="AD13" s="77"/>
      <c r="AE13" s="77"/>
      <c r="AF13" s="77"/>
      <c r="AG13" s="77"/>
      <c r="AH13" s="77"/>
    </row>
    <row r="14" spans="1:34">
      <c r="Z14" s="92" t="s">
        <v>2431</v>
      </c>
      <c r="AA14" s="92">
        <v>3</v>
      </c>
      <c r="AB14" s="92"/>
      <c r="AC14" s="92">
        <v>3</v>
      </c>
      <c r="AD14" s="77"/>
      <c r="AE14" s="77"/>
      <c r="AF14" s="77"/>
      <c r="AG14" s="77"/>
      <c r="AH14" s="77"/>
    </row>
    <row r="15" spans="1:34">
      <c r="Z15" s="92" t="s">
        <v>2432</v>
      </c>
      <c r="AA15" s="92" t="e">
        <f>SUM(AA4:AA9)-AA13-AA14</f>
        <v>#VALUE!</v>
      </c>
      <c r="AB15" s="92"/>
      <c r="AC15" s="92" t="e">
        <f>SUM(AA4:AA9)-AC13-AC14</f>
        <v>#VALUE!</v>
      </c>
      <c r="AD15" s="77"/>
      <c r="AE15" s="77"/>
      <c r="AF15" s="77"/>
      <c r="AG15" s="77"/>
      <c r="AH15" s="77"/>
    </row>
    <row r="16" spans="1:34">
      <c r="AA16" s="77"/>
      <c r="AB16" s="77"/>
      <c r="AC16" s="77"/>
      <c r="AD16" s="77"/>
      <c r="AE16" s="77"/>
      <c r="AF16" s="77"/>
      <c r="AG16" s="77"/>
      <c r="AH16" s="77"/>
    </row>
    <row r="17" spans="3:34">
      <c r="AA17" s="77"/>
      <c r="AB17" s="77"/>
      <c r="AC17" s="77"/>
      <c r="AD17" s="77"/>
      <c r="AE17" s="77"/>
      <c r="AF17" s="77"/>
      <c r="AG17" s="77"/>
      <c r="AH17" s="77"/>
    </row>
    <row r="18" spans="3:34">
      <c r="AA18" s="77"/>
      <c r="AB18" s="77"/>
      <c r="AC18" s="77"/>
      <c r="AD18" s="77"/>
      <c r="AE18" s="77"/>
      <c r="AF18" s="77"/>
      <c r="AG18" s="77"/>
      <c r="AH18" s="77"/>
    </row>
    <row r="24" spans="3:34" ht="19.5">
      <c r="C24" s="223" t="s">
        <v>2433</v>
      </c>
      <c r="D24" s="223"/>
    </row>
    <row r="26" spans="3:34">
      <c r="C26" s="224" t="str">
        <f>+E8</f>
        <v/>
      </c>
      <c r="D26" s="225"/>
    </row>
    <row r="27" spans="3:34">
      <c r="C27" s="226"/>
      <c r="D27" s="227"/>
    </row>
    <row r="28" spans="3:34">
      <c r="C28" s="228"/>
      <c r="D28" s="229"/>
    </row>
  </sheetData>
  <sheetProtection algorithmName="SHA-512" hashValue="51mInlPmVS32jw5/MaKGfI58aHmt5WeZj7R4rf4OIS+cdx3xxZareyJ/SXHE50hQDZFsrxs8FhNsF0aTxtuDWw==" saltValue="2PTlk3DZ1Ph/uyob2tWwK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B3:K45"/>
  <sheetViews>
    <sheetView showGridLines="0" showRowColHeaders="0" workbookViewId="0"/>
  </sheetViews>
  <sheetFormatPr baseColWidth="10" defaultRowHeight="15"/>
  <cols>
    <col min="1" max="1" width="5.7109375" customWidth="1"/>
  </cols>
  <sheetData>
    <row r="3" spans="2:11" ht="19.5">
      <c r="B3" s="200" t="s">
        <v>1539</v>
      </c>
      <c r="C3" s="179"/>
      <c r="D3" s="179"/>
      <c r="E3" s="179"/>
      <c r="F3" s="179"/>
      <c r="G3" s="179"/>
      <c r="H3" s="179"/>
      <c r="I3" s="82"/>
      <c r="J3" s="82"/>
      <c r="K3" s="82"/>
    </row>
    <row r="5" spans="2:11">
      <c r="B5" s="181" t="s">
        <v>2376</v>
      </c>
      <c r="C5" s="181"/>
      <c r="D5" s="181"/>
      <c r="E5" s="181"/>
      <c r="F5" s="181"/>
      <c r="G5" s="181"/>
      <c r="H5" s="181"/>
      <c r="I5" s="81"/>
      <c r="J5" s="81"/>
      <c r="K5" s="81"/>
    </row>
    <row r="6" spans="2:11">
      <c r="B6" s="181"/>
      <c r="C6" s="181"/>
      <c r="D6" s="181"/>
      <c r="E6" s="181"/>
      <c r="F6" s="181"/>
      <c r="G6" s="181"/>
      <c r="H6" s="181"/>
      <c r="I6" s="81"/>
      <c r="J6" s="81"/>
      <c r="K6" s="81"/>
    </row>
    <row r="7" spans="2:11">
      <c r="B7" s="32"/>
      <c r="C7" s="32"/>
      <c r="D7" s="32"/>
      <c r="E7" s="32"/>
      <c r="F7" s="32"/>
      <c r="G7" s="32"/>
      <c r="H7" s="32"/>
    </row>
    <row r="8" spans="2:11">
      <c r="B8" s="181" t="s">
        <v>2377</v>
      </c>
      <c r="C8" s="181"/>
      <c r="D8" s="181"/>
      <c r="E8" s="181"/>
      <c r="F8" s="181"/>
      <c r="G8" s="181"/>
      <c r="H8" s="181"/>
      <c r="I8" s="81"/>
      <c r="J8" s="81"/>
      <c r="K8" s="81"/>
    </row>
    <row r="9" spans="2:11">
      <c r="B9" s="32"/>
      <c r="C9" s="32"/>
      <c r="D9" s="32"/>
      <c r="E9" s="32"/>
      <c r="F9" s="32"/>
      <c r="G9" s="32"/>
      <c r="H9" s="32"/>
    </row>
    <row r="10" spans="2:11">
      <c r="B10" s="181" t="s">
        <v>2378</v>
      </c>
      <c r="C10" s="181"/>
      <c r="D10" s="181"/>
      <c r="E10" s="181"/>
      <c r="F10" s="181"/>
      <c r="G10" s="181"/>
      <c r="H10" s="181"/>
      <c r="I10" s="81"/>
      <c r="J10" s="81"/>
      <c r="K10" s="81"/>
    </row>
    <row r="11" spans="2:11">
      <c r="B11" s="32"/>
      <c r="C11" s="32"/>
      <c r="D11" s="32"/>
      <c r="E11" s="32"/>
      <c r="F11" s="32"/>
      <c r="G11" s="32"/>
      <c r="H11" s="32"/>
    </row>
    <row r="12" spans="2:11">
      <c r="B12" s="181" t="s">
        <v>2379</v>
      </c>
      <c r="C12" s="181"/>
      <c r="D12" s="181"/>
      <c r="E12" s="181"/>
      <c r="F12" s="181"/>
      <c r="G12" s="181"/>
      <c r="H12" s="181"/>
      <c r="I12" s="81"/>
      <c r="J12" s="81"/>
      <c r="K12" s="81"/>
    </row>
    <row r="13" spans="2:11">
      <c r="B13" s="32"/>
      <c r="C13" s="32"/>
      <c r="D13" s="32"/>
      <c r="E13" s="32"/>
      <c r="F13" s="32"/>
      <c r="G13" s="32"/>
      <c r="H13" s="32"/>
    </row>
    <row r="14" spans="2:11">
      <c r="B14" s="181" t="s">
        <v>2380</v>
      </c>
      <c r="C14" s="181"/>
      <c r="D14" s="181"/>
      <c r="E14" s="181"/>
      <c r="F14" s="181"/>
      <c r="G14" s="181"/>
      <c r="H14" s="181"/>
      <c r="I14" s="81"/>
      <c r="J14" s="81"/>
      <c r="K14" s="81"/>
    </row>
    <row r="15" spans="2:11">
      <c r="B15" s="32"/>
      <c r="C15" s="32"/>
      <c r="D15" s="32"/>
      <c r="E15" s="32"/>
      <c r="F15" s="32"/>
      <c r="G15" s="32"/>
      <c r="H15" s="32"/>
    </row>
    <row r="16" spans="2:11">
      <c r="B16" s="181" t="s">
        <v>2381</v>
      </c>
      <c r="C16" s="181"/>
      <c r="D16" s="181"/>
      <c r="E16" s="181"/>
      <c r="F16" s="181"/>
      <c r="G16" s="181"/>
      <c r="H16" s="181"/>
      <c r="I16" s="81"/>
      <c r="J16" s="81"/>
      <c r="K16" s="81"/>
    </row>
    <row r="17" spans="2:11">
      <c r="B17" s="32"/>
      <c r="C17" s="32"/>
      <c r="D17" s="32"/>
      <c r="E17" s="32"/>
      <c r="F17" s="32"/>
      <c r="G17" s="32"/>
      <c r="H17" s="32"/>
    </row>
    <row r="18" spans="2:11">
      <c r="B18" s="181" t="s">
        <v>2382</v>
      </c>
      <c r="C18" s="181"/>
      <c r="D18" s="181"/>
      <c r="E18" s="181"/>
      <c r="F18" s="181"/>
      <c r="G18" s="181"/>
      <c r="H18" s="181"/>
      <c r="I18" s="81"/>
      <c r="J18" s="81"/>
      <c r="K18" s="81"/>
    </row>
    <row r="19" spans="2:11">
      <c r="B19" s="32"/>
      <c r="C19" s="32"/>
      <c r="D19" s="32"/>
      <c r="E19" s="32"/>
      <c r="F19" s="32"/>
      <c r="G19" s="32"/>
      <c r="H19" s="32"/>
    </row>
    <row r="20" spans="2:11">
      <c r="B20" s="181" t="s">
        <v>2383</v>
      </c>
      <c r="C20" s="181"/>
      <c r="D20" s="181"/>
      <c r="E20" s="181"/>
      <c r="F20" s="181"/>
      <c r="G20" s="181"/>
      <c r="H20" s="181"/>
      <c r="I20" s="81"/>
      <c r="J20" s="81"/>
      <c r="K20" s="81"/>
    </row>
    <row r="22" spans="2:11">
      <c r="B22" s="181" t="s">
        <v>2468</v>
      </c>
      <c r="C22" s="182"/>
      <c r="D22" s="182"/>
      <c r="E22" s="182"/>
      <c r="F22" s="182"/>
      <c r="G22" s="182"/>
      <c r="H22" s="182"/>
    </row>
    <row r="23" spans="2:11">
      <c r="B23" s="182"/>
      <c r="C23" s="182"/>
      <c r="D23" s="182"/>
      <c r="E23" s="182"/>
      <c r="F23" s="182"/>
      <c r="G23" s="182"/>
      <c r="H23" s="182"/>
    </row>
    <row r="45" spans="5:6" ht="26.25">
      <c r="E45" s="230"/>
      <c r="F45" s="230"/>
    </row>
  </sheetData>
  <sheetProtection algorithmName="SHA-512" hashValue="CUaj31WfDK1o4MZgd9OGPBcRLfzEQt2WxBPUTr8KpCzMoFQ2xP71uzD7Vrya3b8cAfHKplqUysQdVvdI2IKAxA==" saltValue="cvCzTR8Xdo/WXL2GtiY4kQ==" spinCount="100000" sheet="1" objects="1" scenarios="1"/>
  <mergeCells count="11">
    <mergeCell ref="B16:H16"/>
    <mergeCell ref="B18:H18"/>
    <mergeCell ref="B20:H20"/>
    <mergeCell ref="E45:F45"/>
    <mergeCell ref="B3:H3"/>
    <mergeCell ref="B5:H6"/>
    <mergeCell ref="B8:H8"/>
    <mergeCell ref="B10:H10"/>
    <mergeCell ref="B12:H12"/>
    <mergeCell ref="B14:H14"/>
    <mergeCell ref="B22:H23"/>
  </mergeCells>
  <hyperlinks>
    <hyperlink ref="E45:F45" location="'PLAN DE ACCIÓN'!B8" display="REGRESAR"/>
    <hyperlink ref="E45:F45" location="'INSTRUCCIONES II'!A5" display="Siguiente"/>
    <hyperlink ref="E45" location="'INSTRUCCIONES 2'!A1" display="Siguiente"/>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B3:I7"/>
  <sheetViews>
    <sheetView showGridLines="0" showRowColHeaders="0" workbookViewId="0"/>
  </sheetViews>
  <sheetFormatPr baseColWidth="10" defaultRowHeight="15"/>
  <cols>
    <col min="1" max="1" width="5.7109375" customWidth="1"/>
  </cols>
  <sheetData>
    <row r="3" spans="2:9" ht="19.5">
      <c r="B3" s="140" t="s">
        <v>1540</v>
      </c>
      <c r="C3" s="140"/>
      <c r="D3" s="140"/>
      <c r="E3" s="140"/>
      <c r="F3" s="140"/>
      <c r="G3" s="161"/>
      <c r="H3" s="161"/>
      <c r="I3" s="34"/>
    </row>
    <row r="4" spans="2:9">
      <c r="B4" s="85"/>
      <c r="C4" s="85"/>
      <c r="D4" s="85"/>
      <c r="E4" s="85"/>
      <c r="F4" s="85"/>
      <c r="G4" s="32"/>
      <c r="H4" s="32"/>
      <c r="I4" s="32"/>
    </row>
    <row r="5" spans="2:9">
      <c r="B5" s="32" t="s">
        <v>2436</v>
      </c>
    </row>
    <row r="6" spans="2:9">
      <c r="B6" s="32"/>
    </row>
    <row r="7" spans="2:9">
      <c r="B7" s="32" t="s">
        <v>2437</v>
      </c>
    </row>
  </sheetData>
  <sheetProtection algorithmName="SHA-512" hashValue="WL85PE/S0V7UZSFlkfEqJ5zl57f5yO2iaagufUECQZmworprA7wpdp0iq5nYJ47jca3RGiPg1yZHq6kYEftVXw==" saltValue="n34qGdwo+czRrYmBIFIzdA==" spinCount="100000" sheet="1" objects="1" scenarios="1"/>
  <mergeCells count="1">
    <mergeCell ref="B3:H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B3:H11"/>
  <sheetViews>
    <sheetView showGridLines="0" showRowColHeaders="0" workbookViewId="0">
      <selection activeCell="K21" sqref="K21"/>
    </sheetView>
  </sheetViews>
  <sheetFormatPr baseColWidth="10" defaultRowHeight="15"/>
  <cols>
    <col min="1" max="1" width="5.7109375" customWidth="1"/>
  </cols>
  <sheetData>
    <row r="3" spans="2:8" ht="19.5">
      <c r="B3" s="140" t="s">
        <v>2463</v>
      </c>
      <c r="C3" s="140"/>
      <c r="D3" s="140"/>
      <c r="E3" s="140"/>
      <c r="F3" s="140"/>
      <c r="G3" s="161"/>
      <c r="H3" s="161"/>
    </row>
    <row r="5" spans="2:8">
      <c r="B5" s="130" t="s">
        <v>2441</v>
      </c>
      <c r="C5" s="130"/>
      <c r="D5" s="130"/>
      <c r="E5" s="130"/>
      <c r="F5" s="130"/>
      <c r="G5" s="161"/>
      <c r="H5" s="161"/>
    </row>
    <row r="6" spans="2:8">
      <c r="B6" s="130"/>
      <c r="C6" s="130"/>
      <c r="D6" s="130"/>
      <c r="E6" s="130"/>
      <c r="F6" s="130"/>
      <c r="G6" s="161"/>
      <c r="H6" s="161"/>
    </row>
    <row r="7" spans="2:8">
      <c r="B7" s="130"/>
      <c r="C7" s="130"/>
      <c r="D7" s="130"/>
      <c r="E7" s="130"/>
      <c r="F7" s="130"/>
      <c r="G7" s="161"/>
      <c r="H7" s="161"/>
    </row>
    <row r="8" spans="2:8">
      <c r="B8" s="130"/>
      <c r="C8" s="130"/>
      <c r="D8" s="130"/>
      <c r="E8" s="130"/>
      <c r="F8" s="130"/>
      <c r="G8" s="161"/>
      <c r="H8" s="161"/>
    </row>
    <row r="9" spans="2:8">
      <c r="B9" s="130"/>
      <c r="C9" s="130"/>
      <c r="D9" s="130"/>
      <c r="E9" s="130"/>
      <c r="F9" s="130"/>
      <c r="G9" s="161"/>
      <c r="H9" s="161"/>
    </row>
    <row r="10" spans="2:8">
      <c r="B10" s="130"/>
      <c r="C10" s="130"/>
      <c r="D10" s="130"/>
      <c r="E10" s="130"/>
      <c r="F10" s="130"/>
      <c r="G10" s="161"/>
      <c r="H10" s="161"/>
    </row>
    <row r="11" spans="2:8">
      <c r="B11" s="130"/>
      <c r="C11" s="130"/>
      <c r="D11" s="130"/>
      <c r="E11" s="130"/>
      <c r="F11" s="130"/>
      <c r="G11" s="161"/>
      <c r="H11" s="161"/>
    </row>
  </sheetData>
  <mergeCells count="2">
    <mergeCell ref="B3:H3"/>
    <mergeCell ref="B5:H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D274"/>
  <sheetViews>
    <sheetView showGridLines="0" topLeftCell="C1" workbookViewId="0">
      <selection activeCell="C3" sqref="C3:C274"/>
    </sheetView>
  </sheetViews>
  <sheetFormatPr baseColWidth="10" defaultRowHeight="15"/>
  <cols>
    <col min="1" max="1" width="11.42578125" style="32"/>
    <col min="2" max="2" width="15.85546875" style="32" customWidth="1"/>
    <col min="3" max="3" width="188.85546875" style="32" bestFit="1" customWidth="1"/>
    <col min="4" max="4" width="24.28515625" style="32" bestFit="1" customWidth="1"/>
    <col min="5" max="16384" width="11.42578125" style="32"/>
  </cols>
  <sheetData>
    <row r="2" spans="2:4">
      <c r="B2" s="37" t="s">
        <v>2360</v>
      </c>
      <c r="C2" s="38" t="s">
        <v>2361</v>
      </c>
      <c r="D2" s="39" t="s">
        <v>2362</v>
      </c>
    </row>
    <row r="3" spans="2:4">
      <c r="B3" s="40" t="s">
        <v>1553</v>
      </c>
      <c r="C3" s="41" t="s">
        <v>1554</v>
      </c>
      <c r="D3" s="42" t="s">
        <v>1450</v>
      </c>
    </row>
    <row r="4" spans="2:4">
      <c r="B4" s="40" t="s">
        <v>2351</v>
      </c>
      <c r="C4" s="41" t="s">
        <v>2352</v>
      </c>
      <c r="D4" s="42" t="s">
        <v>2353</v>
      </c>
    </row>
    <row r="5" spans="2:4">
      <c r="B5" s="40" t="s">
        <v>1555</v>
      </c>
      <c r="C5" s="41" t="s">
        <v>1556</v>
      </c>
      <c r="D5" s="42" t="s">
        <v>1557</v>
      </c>
    </row>
    <row r="6" spans="2:4">
      <c r="B6" s="40" t="s">
        <v>1558</v>
      </c>
      <c r="C6" s="41" t="s">
        <v>1559</v>
      </c>
      <c r="D6" s="42" t="s">
        <v>1560</v>
      </c>
    </row>
    <row r="7" spans="2:4">
      <c r="B7" s="40" t="s">
        <v>1561</v>
      </c>
      <c r="C7" s="41" t="s">
        <v>1562</v>
      </c>
      <c r="D7" s="42" t="s">
        <v>1563</v>
      </c>
    </row>
    <row r="8" spans="2:4">
      <c r="B8" s="40" t="s">
        <v>1564</v>
      </c>
      <c r="C8" s="41" t="s">
        <v>1565</v>
      </c>
      <c r="D8" s="42" t="s">
        <v>1566</v>
      </c>
    </row>
    <row r="9" spans="2:4">
      <c r="B9" s="40" t="s">
        <v>1567</v>
      </c>
      <c r="C9" s="41" t="s">
        <v>1568</v>
      </c>
      <c r="D9" s="42" t="s">
        <v>1569</v>
      </c>
    </row>
    <row r="10" spans="2:4">
      <c r="B10" s="40" t="s">
        <v>1570</v>
      </c>
      <c r="C10" s="41" t="s">
        <v>1571</v>
      </c>
      <c r="D10" s="42" t="s">
        <v>1572</v>
      </c>
    </row>
    <row r="11" spans="2:4">
      <c r="B11" s="40" t="s">
        <v>1573</v>
      </c>
      <c r="C11" s="41" t="s">
        <v>1574</v>
      </c>
      <c r="D11" s="42" t="s">
        <v>1575</v>
      </c>
    </row>
    <row r="12" spans="2:4">
      <c r="B12" s="40" t="s">
        <v>1576</v>
      </c>
      <c r="C12" s="41" t="s">
        <v>1577</v>
      </c>
      <c r="D12" s="42" t="s">
        <v>1578</v>
      </c>
    </row>
    <row r="13" spans="2:4">
      <c r="B13" s="40" t="s">
        <v>2354</v>
      </c>
      <c r="C13" s="41" t="s">
        <v>2355</v>
      </c>
      <c r="D13" s="42" t="s">
        <v>2356</v>
      </c>
    </row>
    <row r="14" spans="2:4">
      <c r="B14" s="40" t="s">
        <v>1579</v>
      </c>
      <c r="C14" s="41" t="s">
        <v>1580</v>
      </c>
      <c r="D14" s="42" t="s">
        <v>1581</v>
      </c>
    </row>
    <row r="15" spans="2:4">
      <c r="B15" s="40" t="s">
        <v>1582</v>
      </c>
      <c r="C15" s="41" t="s">
        <v>1583</v>
      </c>
      <c r="D15" s="42" t="s">
        <v>1584</v>
      </c>
    </row>
    <row r="16" spans="2:4">
      <c r="B16" s="40" t="s">
        <v>1585</v>
      </c>
      <c r="C16" s="41" t="s">
        <v>1586</v>
      </c>
      <c r="D16" s="42" t="s">
        <v>1587</v>
      </c>
    </row>
    <row r="17" spans="2:4">
      <c r="B17" s="40" t="s">
        <v>1588</v>
      </c>
      <c r="C17" s="41" t="s">
        <v>1589</v>
      </c>
      <c r="D17" s="42" t="s">
        <v>1590</v>
      </c>
    </row>
    <row r="18" spans="2:4">
      <c r="B18" s="40" t="s">
        <v>1591</v>
      </c>
      <c r="C18" s="41" t="s">
        <v>1592</v>
      </c>
      <c r="D18" s="42" t="s">
        <v>1593</v>
      </c>
    </row>
    <row r="19" spans="2:4">
      <c r="B19" s="40" t="s">
        <v>1594</v>
      </c>
      <c r="C19" s="41" t="s">
        <v>1595</v>
      </c>
      <c r="D19" s="42" t="s">
        <v>1596</v>
      </c>
    </row>
    <row r="20" spans="2:4">
      <c r="B20" s="40" t="s">
        <v>1597</v>
      </c>
      <c r="C20" s="41" t="s">
        <v>1598</v>
      </c>
      <c r="D20" s="42" t="s">
        <v>1599</v>
      </c>
    </row>
    <row r="21" spans="2:4">
      <c r="B21" s="40" t="s">
        <v>1600</v>
      </c>
      <c r="C21" s="41" t="s">
        <v>1601</v>
      </c>
      <c r="D21" s="42" t="s">
        <v>1602</v>
      </c>
    </row>
    <row r="22" spans="2:4">
      <c r="B22" s="40" t="s">
        <v>1603</v>
      </c>
      <c r="C22" s="41" t="s">
        <v>1604</v>
      </c>
      <c r="D22" s="42" t="s">
        <v>1605</v>
      </c>
    </row>
    <row r="23" spans="2:4">
      <c r="B23" s="40" t="s">
        <v>1606</v>
      </c>
      <c r="C23" s="41" t="s">
        <v>1607</v>
      </c>
      <c r="D23" s="42" t="s">
        <v>1608</v>
      </c>
    </row>
    <row r="24" spans="2:4">
      <c r="B24" s="40" t="s">
        <v>1609</v>
      </c>
      <c r="C24" s="41" t="s">
        <v>1610</v>
      </c>
      <c r="D24" s="42" t="s">
        <v>1611</v>
      </c>
    </row>
    <row r="25" spans="2:4">
      <c r="B25" s="40" t="s">
        <v>1612</v>
      </c>
      <c r="C25" s="41" t="s">
        <v>1613</v>
      </c>
      <c r="D25" s="42" t="s">
        <v>1614</v>
      </c>
    </row>
    <row r="26" spans="2:4">
      <c r="B26" s="40" t="s">
        <v>1615</v>
      </c>
      <c r="C26" s="41" t="s">
        <v>1616</v>
      </c>
      <c r="D26" s="42" t="s">
        <v>1617</v>
      </c>
    </row>
    <row r="27" spans="2:4">
      <c r="B27" s="40" t="s">
        <v>1618</v>
      </c>
      <c r="C27" s="41" t="s">
        <v>1619</v>
      </c>
      <c r="D27" s="42" t="s">
        <v>1620</v>
      </c>
    </row>
    <row r="28" spans="2:4">
      <c r="B28" s="40" t="s">
        <v>1621</v>
      </c>
      <c r="C28" s="41" t="s">
        <v>1622</v>
      </c>
      <c r="D28" s="42" t="s">
        <v>1623</v>
      </c>
    </row>
    <row r="29" spans="2:4">
      <c r="B29" s="40" t="s">
        <v>1624</v>
      </c>
      <c r="C29" s="41" t="s">
        <v>1625</v>
      </c>
      <c r="D29" s="42" t="s">
        <v>1626</v>
      </c>
    </row>
    <row r="30" spans="2:4">
      <c r="B30" s="40" t="s">
        <v>1627</v>
      </c>
      <c r="C30" s="41" t="s">
        <v>1628</v>
      </c>
      <c r="D30" s="42" t="s">
        <v>1629</v>
      </c>
    </row>
    <row r="31" spans="2:4">
      <c r="B31" s="40" t="s">
        <v>1630</v>
      </c>
      <c r="C31" s="41" t="s">
        <v>1631</v>
      </c>
      <c r="D31" s="42" t="s">
        <v>1632</v>
      </c>
    </row>
    <row r="32" spans="2:4">
      <c r="B32" s="40" t="s">
        <v>1633</v>
      </c>
      <c r="C32" s="41" t="s">
        <v>1634</v>
      </c>
      <c r="D32" s="42" t="s">
        <v>1635</v>
      </c>
    </row>
    <row r="33" spans="2:4">
      <c r="B33" s="40" t="s">
        <v>1636</v>
      </c>
      <c r="C33" s="41" t="s">
        <v>1637</v>
      </c>
      <c r="D33" s="42" t="s">
        <v>1638</v>
      </c>
    </row>
    <row r="34" spans="2:4">
      <c r="B34" s="40" t="s">
        <v>1639</v>
      </c>
      <c r="C34" s="41" t="s">
        <v>1640</v>
      </c>
      <c r="D34" s="42" t="s">
        <v>1641</v>
      </c>
    </row>
    <row r="35" spans="2:4">
      <c r="B35" s="40" t="s">
        <v>1642</v>
      </c>
      <c r="C35" s="41" t="s">
        <v>1643</v>
      </c>
      <c r="D35" s="42" t="s">
        <v>1644</v>
      </c>
    </row>
    <row r="36" spans="2:4">
      <c r="B36" s="40" t="s">
        <v>2363</v>
      </c>
      <c r="C36" s="41" t="s">
        <v>1645</v>
      </c>
      <c r="D36" s="42" t="s">
        <v>1646</v>
      </c>
    </row>
    <row r="37" spans="2:4">
      <c r="B37" s="40" t="s">
        <v>1647</v>
      </c>
      <c r="C37" s="41" t="s">
        <v>1648</v>
      </c>
      <c r="D37" s="42" t="s">
        <v>1649</v>
      </c>
    </row>
    <row r="38" spans="2:4">
      <c r="B38" s="40" t="s">
        <v>2364</v>
      </c>
      <c r="C38" s="41" t="s">
        <v>1650</v>
      </c>
      <c r="D38" s="42" t="s">
        <v>1651</v>
      </c>
    </row>
    <row r="39" spans="2:4">
      <c r="B39" s="40" t="s">
        <v>1652</v>
      </c>
      <c r="C39" s="41" t="s">
        <v>1653</v>
      </c>
      <c r="D39" s="42" t="s">
        <v>1654</v>
      </c>
    </row>
    <row r="40" spans="2:4">
      <c r="B40" s="40" t="s">
        <v>1655</v>
      </c>
      <c r="C40" s="41" t="s">
        <v>1656</v>
      </c>
      <c r="D40" s="42" t="s">
        <v>1657</v>
      </c>
    </row>
    <row r="41" spans="2:4">
      <c r="B41" s="40" t="s">
        <v>1658</v>
      </c>
      <c r="C41" s="41" t="s">
        <v>1659</v>
      </c>
      <c r="D41" s="42" t="s">
        <v>1660</v>
      </c>
    </row>
    <row r="42" spans="2:4">
      <c r="B42" s="40" t="s">
        <v>1661</v>
      </c>
      <c r="C42" s="41" t="s">
        <v>1662</v>
      </c>
      <c r="D42" s="42" t="s">
        <v>1663</v>
      </c>
    </row>
    <row r="43" spans="2:4">
      <c r="B43" s="40" t="s">
        <v>1664</v>
      </c>
      <c r="C43" s="41" t="s">
        <v>1665</v>
      </c>
      <c r="D43" s="42" t="s">
        <v>1666</v>
      </c>
    </row>
    <row r="44" spans="2:4">
      <c r="B44" s="40" t="s">
        <v>1667</v>
      </c>
      <c r="C44" s="41" t="s">
        <v>1668</v>
      </c>
      <c r="D44" s="42" t="s">
        <v>1669</v>
      </c>
    </row>
    <row r="45" spans="2:4">
      <c r="B45" s="40" t="s">
        <v>1670</v>
      </c>
      <c r="C45" s="41" t="s">
        <v>1671</v>
      </c>
      <c r="D45" s="42" t="s">
        <v>1672</v>
      </c>
    </row>
    <row r="46" spans="2:4">
      <c r="B46" s="40" t="s">
        <v>1673</v>
      </c>
      <c r="C46" s="41" t="s">
        <v>1674</v>
      </c>
      <c r="D46" s="42" t="s">
        <v>1675</v>
      </c>
    </row>
    <row r="47" spans="2:4">
      <c r="B47" s="40" t="s">
        <v>1676</v>
      </c>
      <c r="C47" s="41" t="s">
        <v>1677</v>
      </c>
      <c r="D47" s="42" t="s">
        <v>1678</v>
      </c>
    </row>
    <row r="48" spans="2:4">
      <c r="B48" s="40" t="s">
        <v>1679</v>
      </c>
      <c r="C48" s="41" t="s">
        <v>1680</v>
      </c>
      <c r="D48" s="42" t="s">
        <v>1681</v>
      </c>
    </row>
    <row r="49" spans="2:4">
      <c r="B49" s="40" t="s">
        <v>2348</v>
      </c>
      <c r="C49" s="41" t="s">
        <v>2349</v>
      </c>
      <c r="D49" s="42" t="s">
        <v>2350</v>
      </c>
    </row>
    <row r="50" spans="2:4">
      <c r="B50" s="40" t="s">
        <v>1682</v>
      </c>
      <c r="C50" s="41" t="s">
        <v>1683</v>
      </c>
      <c r="D50" s="42" t="s">
        <v>1684</v>
      </c>
    </row>
    <row r="51" spans="2:4">
      <c r="B51" s="40" t="s">
        <v>1685</v>
      </c>
      <c r="C51" s="41" t="s">
        <v>1686</v>
      </c>
      <c r="D51" s="42" t="s">
        <v>1687</v>
      </c>
    </row>
    <row r="52" spans="2:4">
      <c r="B52" s="40" t="s">
        <v>1688</v>
      </c>
      <c r="C52" s="41" t="s">
        <v>1689</v>
      </c>
      <c r="D52" s="42" t="s">
        <v>1690</v>
      </c>
    </row>
    <row r="53" spans="2:4">
      <c r="B53" s="40" t="s">
        <v>1691</v>
      </c>
      <c r="C53" s="41" t="s">
        <v>1692</v>
      </c>
      <c r="D53" s="42" t="s">
        <v>1693</v>
      </c>
    </row>
    <row r="54" spans="2:4">
      <c r="B54" s="40" t="s">
        <v>1694</v>
      </c>
      <c r="C54" s="41" t="s">
        <v>1695</v>
      </c>
      <c r="D54" s="42" t="s">
        <v>1696</v>
      </c>
    </row>
    <row r="55" spans="2:4">
      <c r="B55" s="40" t="s">
        <v>1697</v>
      </c>
      <c r="C55" s="41" t="s">
        <v>1698</v>
      </c>
      <c r="D55" s="42" t="s">
        <v>1699</v>
      </c>
    </row>
    <row r="56" spans="2:4">
      <c r="B56" s="40" t="s">
        <v>1700</v>
      </c>
      <c r="C56" s="41" t="s">
        <v>1701</v>
      </c>
      <c r="D56" s="42" t="s">
        <v>1702</v>
      </c>
    </row>
    <row r="57" spans="2:4">
      <c r="B57" s="40" t="s">
        <v>1703</v>
      </c>
      <c r="C57" s="41" t="s">
        <v>1704</v>
      </c>
      <c r="D57" s="42" t="s">
        <v>1705</v>
      </c>
    </row>
    <row r="58" spans="2:4">
      <c r="B58" s="40" t="s">
        <v>1706</v>
      </c>
      <c r="C58" s="41" t="s">
        <v>1707</v>
      </c>
      <c r="D58" s="42" t="s">
        <v>1708</v>
      </c>
    </row>
    <row r="59" spans="2:4">
      <c r="B59" s="40" t="s">
        <v>1709</v>
      </c>
      <c r="C59" s="41" t="s">
        <v>1710</v>
      </c>
      <c r="D59" s="42" t="s">
        <v>1711</v>
      </c>
    </row>
    <row r="60" spans="2:4">
      <c r="B60" s="40" t="s">
        <v>1712</v>
      </c>
      <c r="C60" s="41" t="s">
        <v>1713</v>
      </c>
      <c r="D60" s="42" t="s">
        <v>1714</v>
      </c>
    </row>
    <row r="61" spans="2:4">
      <c r="B61" s="40" t="s">
        <v>1715</v>
      </c>
      <c r="C61" s="41" t="s">
        <v>1716</v>
      </c>
      <c r="D61" s="42" t="s">
        <v>1717</v>
      </c>
    </row>
    <row r="62" spans="2:4">
      <c r="B62" s="40" t="s">
        <v>1718</v>
      </c>
      <c r="C62" s="41" t="s">
        <v>1719</v>
      </c>
      <c r="D62" s="42" t="s">
        <v>1720</v>
      </c>
    </row>
    <row r="63" spans="2:4">
      <c r="B63" s="40" t="s">
        <v>1721</v>
      </c>
      <c r="C63" s="41" t="s">
        <v>1722</v>
      </c>
      <c r="D63" s="42" t="s">
        <v>1723</v>
      </c>
    </row>
    <row r="64" spans="2:4">
      <c r="B64" s="40" t="s">
        <v>1724</v>
      </c>
      <c r="C64" s="41" t="s">
        <v>1725</v>
      </c>
      <c r="D64" s="42" t="s">
        <v>1726</v>
      </c>
    </row>
    <row r="65" spans="2:4">
      <c r="B65" s="40" t="s">
        <v>1727</v>
      </c>
      <c r="C65" s="41" t="s">
        <v>1728</v>
      </c>
      <c r="D65" s="42" t="s">
        <v>1729</v>
      </c>
    </row>
    <row r="66" spans="2:4">
      <c r="B66" s="40" t="s">
        <v>1730</v>
      </c>
      <c r="C66" s="41" t="s">
        <v>1731</v>
      </c>
      <c r="D66" s="42" t="s">
        <v>1732</v>
      </c>
    </row>
    <row r="67" spans="2:4">
      <c r="B67" s="40" t="s">
        <v>1733</v>
      </c>
      <c r="C67" s="41" t="s">
        <v>1734</v>
      </c>
      <c r="D67" s="42" t="s">
        <v>1735</v>
      </c>
    </row>
    <row r="68" spans="2:4">
      <c r="B68" s="40" t="s">
        <v>1736</v>
      </c>
      <c r="C68" s="41" t="s">
        <v>1737</v>
      </c>
      <c r="D68" s="42" t="s">
        <v>1738</v>
      </c>
    </row>
    <row r="69" spans="2:4">
      <c r="B69" s="40" t="s">
        <v>1739</v>
      </c>
      <c r="C69" s="41" t="s">
        <v>1740</v>
      </c>
      <c r="D69" s="42" t="s">
        <v>1741</v>
      </c>
    </row>
    <row r="70" spans="2:4">
      <c r="B70" s="40" t="s">
        <v>1742</v>
      </c>
      <c r="C70" s="41" t="s">
        <v>1743</v>
      </c>
      <c r="D70" s="42" t="s">
        <v>1744</v>
      </c>
    </row>
    <row r="71" spans="2:4">
      <c r="B71" s="40" t="s">
        <v>1745</v>
      </c>
      <c r="C71" s="41" t="s">
        <v>1746</v>
      </c>
      <c r="D71" s="42" t="s">
        <v>1747</v>
      </c>
    </row>
    <row r="72" spans="2:4">
      <c r="B72" s="40" t="s">
        <v>1748</v>
      </c>
      <c r="C72" s="41" t="s">
        <v>1749</v>
      </c>
      <c r="D72" s="42" t="s">
        <v>1750</v>
      </c>
    </row>
    <row r="73" spans="2:4">
      <c r="B73" s="40" t="s">
        <v>1751</v>
      </c>
      <c r="C73" s="41" t="s">
        <v>1752</v>
      </c>
      <c r="D73" s="42" t="s">
        <v>1753</v>
      </c>
    </row>
    <row r="74" spans="2:4">
      <c r="B74" s="40" t="s">
        <v>1754</v>
      </c>
      <c r="C74" s="41" t="s">
        <v>1755</v>
      </c>
      <c r="D74" s="42" t="s">
        <v>1756</v>
      </c>
    </row>
    <row r="75" spans="2:4">
      <c r="B75" s="40" t="s">
        <v>1757</v>
      </c>
      <c r="C75" s="41" t="s">
        <v>1758</v>
      </c>
      <c r="D75" s="42" t="s">
        <v>1759</v>
      </c>
    </row>
    <row r="76" spans="2:4">
      <c r="B76" s="40" t="s">
        <v>1760</v>
      </c>
      <c r="C76" s="41" t="s">
        <v>1761</v>
      </c>
      <c r="D76" s="42" t="s">
        <v>1762</v>
      </c>
    </row>
    <row r="77" spans="2:4">
      <c r="B77" s="40" t="s">
        <v>1763</v>
      </c>
      <c r="C77" s="41" t="s">
        <v>1764</v>
      </c>
      <c r="D77" s="42" t="s">
        <v>1765</v>
      </c>
    </row>
    <row r="78" spans="2:4">
      <c r="B78" s="40" t="s">
        <v>1766</v>
      </c>
      <c r="C78" s="41" t="s">
        <v>1767</v>
      </c>
      <c r="D78" s="42" t="s">
        <v>1768</v>
      </c>
    </row>
    <row r="79" spans="2:4">
      <c r="B79" s="40" t="s">
        <v>1769</v>
      </c>
      <c r="C79" s="41" t="s">
        <v>1770</v>
      </c>
      <c r="D79" s="42" t="s">
        <v>1771</v>
      </c>
    </row>
    <row r="80" spans="2:4">
      <c r="B80" s="40" t="s">
        <v>1772</v>
      </c>
      <c r="C80" s="41" t="s">
        <v>1773</v>
      </c>
      <c r="D80" s="42" t="s">
        <v>1774</v>
      </c>
    </row>
    <row r="81" spans="2:4">
      <c r="B81" s="40" t="s">
        <v>1775</v>
      </c>
      <c r="C81" s="41" t="s">
        <v>1776</v>
      </c>
      <c r="D81" s="42" t="s">
        <v>1777</v>
      </c>
    </row>
    <row r="82" spans="2:4">
      <c r="B82" s="40" t="s">
        <v>1778</v>
      </c>
      <c r="C82" s="41" t="s">
        <v>1779</v>
      </c>
      <c r="D82" s="42" t="s">
        <v>1780</v>
      </c>
    </row>
    <row r="83" spans="2:4">
      <c r="B83" s="40" t="s">
        <v>1781</v>
      </c>
      <c r="C83" s="41" t="s">
        <v>1782</v>
      </c>
      <c r="D83" s="42" t="s">
        <v>1783</v>
      </c>
    </row>
    <row r="84" spans="2:4">
      <c r="B84" s="40" t="s">
        <v>1784</v>
      </c>
      <c r="C84" s="41" t="s">
        <v>1785</v>
      </c>
      <c r="D84" s="42" t="s">
        <v>1786</v>
      </c>
    </row>
    <row r="85" spans="2:4">
      <c r="B85" s="40" t="s">
        <v>2365</v>
      </c>
      <c r="C85" s="41" t="s">
        <v>1787</v>
      </c>
      <c r="D85" s="42" t="s">
        <v>1788</v>
      </c>
    </row>
    <row r="86" spans="2:4">
      <c r="B86" s="40" t="s">
        <v>1789</v>
      </c>
      <c r="C86" s="41" t="s">
        <v>1790</v>
      </c>
      <c r="D86" s="42" t="s">
        <v>1791</v>
      </c>
    </row>
    <row r="87" spans="2:4">
      <c r="B87" s="40" t="s">
        <v>1792</v>
      </c>
      <c r="C87" s="41" t="s">
        <v>1793</v>
      </c>
      <c r="D87" s="42" t="s">
        <v>1794</v>
      </c>
    </row>
    <row r="88" spans="2:4">
      <c r="B88" s="40" t="s">
        <v>1795</v>
      </c>
      <c r="C88" s="41" t="s">
        <v>1796</v>
      </c>
      <c r="D88" s="42" t="s">
        <v>1797</v>
      </c>
    </row>
    <row r="89" spans="2:4">
      <c r="B89" s="40" t="s">
        <v>1798</v>
      </c>
      <c r="C89" s="41" t="s">
        <v>1799</v>
      </c>
      <c r="D89" s="42" t="s">
        <v>1800</v>
      </c>
    </row>
    <row r="90" spans="2:4">
      <c r="B90" s="40" t="s">
        <v>1801</v>
      </c>
      <c r="C90" s="41" t="s">
        <v>1802</v>
      </c>
      <c r="D90" s="42" t="s">
        <v>1803</v>
      </c>
    </row>
    <row r="91" spans="2:4">
      <c r="B91" s="40" t="s">
        <v>1804</v>
      </c>
      <c r="C91" s="41" t="s">
        <v>1805</v>
      </c>
      <c r="D91" s="42" t="s">
        <v>1806</v>
      </c>
    </row>
    <row r="92" spans="2:4">
      <c r="B92" s="40" t="s">
        <v>1807</v>
      </c>
      <c r="C92" s="41" t="s">
        <v>1808</v>
      </c>
      <c r="D92" s="42" t="s">
        <v>1809</v>
      </c>
    </row>
    <row r="93" spans="2:4">
      <c r="B93" s="40" t="s">
        <v>1810</v>
      </c>
      <c r="C93" s="41" t="s">
        <v>1811</v>
      </c>
      <c r="D93" s="42" t="s">
        <v>1812</v>
      </c>
    </row>
    <row r="94" spans="2:4">
      <c r="B94" s="40" t="s">
        <v>1813</v>
      </c>
      <c r="C94" s="41" t="s">
        <v>1814</v>
      </c>
      <c r="D94" s="42" t="s">
        <v>1815</v>
      </c>
    </row>
    <row r="95" spans="2:4">
      <c r="B95" s="40" t="s">
        <v>1816</v>
      </c>
      <c r="C95" s="41" t="s">
        <v>1817</v>
      </c>
      <c r="D95" s="42" t="s">
        <v>1818</v>
      </c>
    </row>
    <row r="96" spans="2:4">
      <c r="B96" s="40" t="s">
        <v>1819</v>
      </c>
      <c r="C96" s="41" t="s">
        <v>1820</v>
      </c>
      <c r="D96" s="42" t="s">
        <v>1821</v>
      </c>
    </row>
    <row r="97" spans="2:4">
      <c r="B97" s="40" t="s">
        <v>1822</v>
      </c>
      <c r="C97" s="41" t="s">
        <v>1823</v>
      </c>
      <c r="D97" s="42" t="s">
        <v>1824</v>
      </c>
    </row>
    <row r="98" spans="2:4">
      <c r="B98" s="40" t="s">
        <v>1825</v>
      </c>
      <c r="C98" s="41" t="s">
        <v>1826</v>
      </c>
      <c r="D98" s="42" t="s">
        <v>1827</v>
      </c>
    </row>
    <row r="99" spans="2:4">
      <c r="B99" s="40" t="s">
        <v>1828</v>
      </c>
      <c r="C99" s="41" t="s">
        <v>1829</v>
      </c>
      <c r="D99" s="42" t="s">
        <v>1830</v>
      </c>
    </row>
    <row r="100" spans="2:4">
      <c r="B100" s="40" t="s">
        <v>1831</v>
      </c>
      <c r="C100" s="41" t="s">
        <v>1832</v>
      </c>
      <c r="D100" s="42" t="s">
        <v>1833</v>
      </c>
    </row>
    <row r="101" spans="2:4">
      <c r="B101" s="40" t="s">
        <v>1834</v>
      </c>
      <c r="C101" s="41" t="s">
        <v>1835</v>
      </c>
      <c r="D101" s="42" t="s">
        <v>1836</v>
      </c>
    </row>
    <row r="102" spans="2:4">
      <c r="B102" s="40" t="s">
        <v>1837</v>
      </c>
      <c r="C102" s="41" t="s">
        <v>1838</v>
      </c>
      <c r="D102" s="42" t="s">
        <v>1839</v>
      </c>
    </row>
    <row r="103" spans="2:4">
      <c r="B103" s="40" t="s">
        <v>1840</v>
      </c>
      <c r="C103" s="41" t="s">
        <v>1841</v>
      </c>
      <c r="D103" s="42" t="s">
        <v>1842</v>
      </c>
    </row>
    <row r="104" spans="2:4">
      <c r="B104" s="40" t="s">
        <v>1843</v>
      </c>
      <c r="C104" s="41" t="s">
        <v>1844</v>
      </c>
      <c r="D104" s="42" t="s">
        <v>1845</v>
      </c>
    </row>
    <row r="105" spans="2:4">
      <c r="B105" s="40" t="s">
        <v>2367</v>
      </c>
      <c r="C105" s="41" t="s">
        <v>2358</v>
      </c>
      <c r="D105" s="42" t="s">
        <v>2359</v>
      </c>
    </row>
    <row r="106" spans="2:4">
      <c r="B106" s="40" t="s">
        <v>1846</v>
      </c>
      <c r="C106" s="41" t="s">
        <v>1847</v>
      </c>
      <c r="D106" s="42" t="s">
        <v>1848</v>
      </c>
    </row>
    <row r="107" spans="2:4">
      <c r="B107" s="40" t="s">
        <v>1849</v>
      </c>
      <c r="C107" s="41" t="s">
        <v>1850</v>
      </c>
      <c r="D107" s="42" t="s">
        <v>1851</v>
      </c>
    </row>
    <row r="108" spans="2:4">
      <c r="B108" s="40" t="s">
        <v>1852</v>
      </c>
      <c r="C108" s="41" t="s">
        <v>1853</v>
      </c>
      <c r="D108" s="42" t="s">
        <v>1854</v>
      </c>
    </row>
    <row r="109" spans="2:4">
      <c r="B109" s="40" t="s">
        <v>1855</v>
      </c>
      <c r="C109" s="41" t="s">
        <v>1856</v>
      </c>
      <c r="D109" s="42" t="s">
        <v>1857</v>
      </c>
    </row>
    <row r="110" spans="2:4">
      <c r="B110" s="40" t="s">
        <v>1858</v>
      </c>
      <c r="C110" s="41" t="s">
        <v>1859</v>
      </c>
      <c r="D110" s="42" t="s">
        <v>1860</v>
      </c>
    </row>
    <row r="111" spans="2:4">
      <c r="B111" s="40" t="s">
        <v>1861</v>
      </c>
      <c r="C111" s="41" t="s">
        <v>1862</v>
      </c>
      <c r="D111" s="42" t="s">
        <v>1863</v>
      </c>
    </row>
    <row r="112" spans="2:4">
      <c r="B112" s="40" t="s">
        <v>1864</v>
      </c>
      <c r="C112" s="41" t="s">
        <v>1865</v>
      </c>
      <c r="D112" s="42" t="s">
        <v>1866</v>
      </c>
    </row>
    <row r="113" spans="2:4">
      <c r="B113" s="40" t="s">
        <v>1867</v>
      </c>
      <c r="C113" s="41" t="s">
        <v>1868</v>
      </c>
      <c r="D113" s="42" t="s">
        <v>1869</v>
      </c>
    </row>
    <row r="114" spans="2:4">
      <c r="B114" s="40" t="s">
        <v>1870</v>
      </c>
      <c r="C114" s="41" t="s">
        <v>1871</v>
      </c>
      <c r="D114" s="42" t="s">
        <v>1872</v>
      </c>
    </row>
    <row r="115" spans="2:4">
      <c r="B115" s="40" t="s">
        <v>1873</v>
      </c>
      <c r="C115" s="41" t="s">
        <v>1874</v>
      </c>
      <c r="D115" s="42" t="s">
        <v>1875</v>
      </c>
    </row>
    <row r="116" spans="2:4">
      <c r="B116" s="40" t="s">
        <v>1876</v>
      </c>
      <c r="C116" s="41" t="s">
        <v>1877</v>
      </c>
      <c r="D116" s="42" t="s">
        <v>1878</v>
      </c>
    </row>
    <row r="117" spans="2:4">
      <c r="B117" s="40" t="s">
        <v>1879</v>
      </c>
      <c r="C117" s="41" t="s">
        <v>1880</v>
      </c>
      <c r="D117" s="42" t="s">
        <v>1881</v>
      </c>
    </row>
    <row r="118" spans="2:4">
      <c r="B118" s="40" t="s">
        <v>1882</v>
      </c>
      <c r="C118" s="41" t="s">
        <v>1883</v>
      </c>
      <c r="D118" s="42" t="s">
        <v>1884</v>
      </c>
    </row>
    <row r="119" spans="2:4">
      <c r="B119" s="40" t="s">
        <v>1885</v>
      </c>
      <c r="C119" s="41" t="s">
        <v>1886</v>
      </c>
      <c r="D119" s="42" t="s">
        <v>1887</v>
      </c>
    </row>
    <row r="120" spans="2:4">
      <c r="B120" s="40" t="s">
        <v>1888</v>
      </c>
      <c r="C120" s="41" t="s">
        <v>1889</v>
      </c>
      <c r="D120" s="42" t="s">
        <v>1890</v>
      </c>
    </row>
    <row r="121" spans="2:4">
      <c r="B121" s="40" t="s">
        <v>1891</v>
      </c>
      <c r="C121" s="41" t="s">
        <v>1892</v>
      </c>
      <c r="D121" s="42" t="s">
        <v>1893</v>
      </c>
    </row>
    <row r="122" spans="2:4">
      <c r="B122" s="40" t="s">
        <v>1894</v>
      </c>
      <c r="C122" s="41" t="s">
        <v>1895</v>
      </c>
      <c r="D122" s="42" t="s">
        <v>1896</v>
      </c>
    </row>
    <row r="123" spans="2:4">
      <c r="B123" s="40" t="s">
        <v>1897</v>
      </c>
      <c r="C123" s="41" t="s">
        <v>1898</v>
      </c>
      <c r="D123" s="42" t="s">
        <v>1899</v>
      </c>
    </row>
    <row r="124" spans="2:4">
      <c r="B124" s="40" t="s">
        <v>1900</v>
      </c>
      <c r="C124" s="41" t="s">
        <v>1901</v>
      </c>
      <c r="D124" s="42" t="s">
        <v>1902</v>
      </c>
    </row>
    <row r="125" spans="2:4">
      <c r="B125" s="40" t="s">
        <v>1903</v>
      </c>
      <c r="C125" s="41" t="s">
        <v>1904</v>
      </c>
      <c r="D125" s="42" t="s">
        <v>1905</v>
      </c>
    </row>
    <row r="126" spans="2:4">
      <c r="B126" s="40" t="s">
        <v>1906</v>
      </c>
      <c r="C126" s="41" t="s">
        <v>1907</v>
      </c>
      <c r="D126" s="42" t="s">
        <v>1908</v>
      </c>
    </row>
    <row r="127" spans="2:4">
      <c r="B127" s="40" t="s">
        <v>1909</v>
      </c>
      <c r="C127" s="41" t="s">
        <v>1910</v>
      </c>
      <c r="D127" s="42" t="s">
        <v>1911</v>
      </c>
    </row>
    <row r="128" spans="2:4">
      <c r="B128" s="40" t="s">
        <v>1912</v>
      </c>
      <c r="C128" s="41" t="s">
        <v>1913</v>
      </c>
      <c r="D128" s="42" t="s">
        <v>1914</v>
      </c>
    </row>
    <row r="129" spans="2:4">
      <c r="B129" s="40" t="s">
        <v>1915</v>
      </c>
      <c r="C129" s="41" t="s">
        <v>1916</v>
      </c>
      <c r="D129" s="42" t="s">
        <v>1917</v>
      </c>
    </row>
    <row r="130" spans="2:4">
      <c r="B130" s="40" t="s">
        <v>1918</v>
      </c>
      <c r="C130" s="41" t="s">
        <v>1919</v>
      </c>
      <c r="D130" s="42" t="s">
        <v>1920</v>
      </c>
    </row>
    <row r="131" spans="2:4">
      <c r="B131" s="40" t="s">
        <v>1921</v>
      </c>
      <c r="C131" s="41" t="s">
        <v>1922</v>
      </c>
      <c r="D131" s="42" t="s">
        <v>1923</v>
      </c>
    </row>
    <row r="132" spans="2:4">
      <c r="B132" s="40" t="s">
        <v>1924</v>
      </c>
      <c r="C132" s="41" t="s">
        <v>1925</v>
      </c>
      <c r="D132" s="42" t="s">
        <v>1926</v>
      </c>
    </row>
    <row r="133" spans="2:4">
      <c r="B133" s="40" t="s">
        <v>1927</v>
      </c>
      <c r="C133" s="41" t="s">
        <v>1928</v>
      </c>
      <c r="D133" s="42" t="s">
        <v>1929</v>
      </c>
    </row>
    <row r="134" spans="2:4">
      <c r="B134" s="40" t="s">
        <v>1930</v>
      </c>
      <c r="C134" s="41" t="s">
        <v>1931</v>
      </c>
      <c r="D134" s="42" t="s">
        <v>1932</v>
      </c>
    </row>
    <row r="135" spans="2:4">
      <c r="B135" s="40" t="s">
        <v>1933</v>
      </c>
      <c r="C135" s="41" t="s">
        <v>1934</v>
      </c>
      <c r="D135" s="42" t="s">
        <v>1935</v>
      </c>
    </row>
    <row r="136" spans="2:4">
      <c r="B136" s="40" t="s">
        <v>1936</v>
      </c>
      <c r="C136" s="41" t="s">
        <v>1937</v>
      </c>
      <c r="D136" s="42" t="s">
        <v>1938</v>
      </c>
    </row>
    <row r="137" spans="2:4">
      <c r="B137" s="40" t="s">
        <v>1939</v>
      </c>
      <c r="C137" s="41" t="s">
        <v>1940</v>
      </c>
      <c r="D137" s="42" t="s">
        <v>1941</v>
      </c>
    </row>
    <row r="138" spans="2:4">
      <c r="B138" s="40" t="s">
        <v>1942</v>
      </c>
      <c r="C138" s="41" t="s">
        <v>1943</v>
      </c>
      <c r="D138" s="42" t="s">
        <v>1944</v>
      </c>
    </row>
    <row r="139" spans="2:4">
      <c r="B139" s="40" t="s">
        <v>1945</v>
      </c>
      <c r="C139" s="41" t="s">
        <v>1946</v>
      </c>
      <c r="D139" s="42" t="s">
        <v>1947</v>
      </c>
    </row>
    <row r="140" spans="2:4">
      <c r="B140" s="40" t="s">
        <v>1948</v>
      </c>
      <c r="C140" s="41" t="s">
        <v>1949</v>
      </c>
      <c r="D140" s="42" t="s">
        <v>1950</v>
      </c>
    </row>
    <row r="141" spans="2:4">
      <c r="B141" s="40" t="s">
        <v>1951</v>
      </c>
      <c r="C141" s="41" t="s">
        <v>1952</v>
      </c>
      <c r="D141" s="42" t="s">
        <v>1953</v>
      </c>
    </row>
    <row r="142" spans="2:4">
      <c r="B142" s="40" t="s">
        <v>1954</v>
      </c>
      <c r="C142" s="41" t="s">
        <v>1955</v>
      </c>
      <c r="D142" s="42" t="s">
        <v>1956</v>
      </c>
    </row>
    <row r="143" spans="2:4">
      <c r="B143" s="40" t="s">
        <v>1957</v>
      </c>
      <c r="C143" s="41" t="s">
        <v>1958</v>
      </c>
      <c r="D143" s="42" t="s">
        <v>1959</v>
      </c>
    </row>
    <row r="144" spans="2:4">
      <c r="B144" s="40" t="s">
        <v>1960</v>
      </c>
      <c r="C144" s="41" t="s">
        <v>1961</v>
      </c>
      <c r="D144" s="42" t="s">
        <v>1962</v>
      </c>
    </row>
    <row r="145" spans="2:4">
      <c r="B145" s="40" t="s">
        <v>1963</v>
      </c>
      <c r="C145" s="41" t="s">
        <v>1964</v>
      </c>
      <c r="D145" s="42" t="s">
        <v>1965</v>
      </c>
    </row>
    <row r="146" spans="2:4">
      <c r="B146" s="40" t="s">
        <v>2366</v>
      </c>
      <c r="C146" s="41" t="s">
        <v>2371</v>
      </c>
      <c r="D146" s="42" t="s">
        <v>2357</v>
      </c>
    </row>
    <row r="147" spans="2:4">
      <c r="B147" s="40" t="s">
        <v>1966</v>
      </c>
      <c r="C147" s="41" t="s">
        <v>1967</v>
      </c>
      <c r="D147" s="42" t="s">
        <v>1968</v>
      </c>
    </row>
    <row r="148" spans="2:4">
      <c r="B148" s="40" t="s">
        <v>1969</v>
      </c>
      <c r="C148" s="41" t="s">
        <v>1970</v>
      </c>
      <c r="D148" s="42" t="s">
        <v>1971</v>
      </c>
    </row>
    <row r="149" spans="2:4">
      <c r="B149" s="40" t="s">
        <v>1972</v>
      </c>
      <c r="C149" s="41" t="s">
        <v>1973</v>
      </c>
      <c r="D149" s="42" t="s">
        <v>1974</v>
      </c>
    </row>
    <row r="150" spans="2:4">
      <c r="B150" s="40" t="s">
        <v>1975</v>
      </c>
      <c r="C150" s="41" t="s">
        <v>1976</v>
      </c>
      <c r="D150" s="42" t="s">
        <v>1977</v>
      </c>
    </row>
    <row r="151" spans="2:4">
      <c r="B151" s="40" t="s">
        <v>1978</v>
      </c>
      <c r="C151" s="41" t="s">
        <v>1979</v>
      </c>
      <c r="D151" s="42" t="s">
        <v>1980</v>
      </c>
    </row>
    <row r="152" spans="2:4">
      <c r="B152" s="40" t="s">
        <v>1981</v>
      </c>
      <c r="C152" s="41" t="s">
        <v>1982</v>
      </c>
      <c r="D152" s="42" t="s">
        <v>1983</v>
      </c>
    </row>
    <row r="153" spans="2:4">
      <c r="B153" s="40" t="s">
        <v>1984</v>
      </c>
      <c r="C153" s="41" t="s">
        <v>1985</v>
      </c>
      <c r="D153" s="42" t="s">
        <v>1986</v>
      </c>
    </row>
    <row r="154" spans="2:4">
      <c r="B154" s="40" t="s">
        <v>1987</v>
      </c>
      <c r="C154" s="41" t="s">
        <v>1988</v>
      </c>
      <c r="D154" s="42" t="s">
        <v>1989</v>
      </c>
    </row>
    <row r="155" spans="2:4">
      <c r="B155" s="40" t="s">
        <v>1990</v>
      </c>
      <c r="C155" s="41" t="s">
        <v>1991</v>
      </c>
      <c r="D155" s="42" t="s">
        <v>1992</v>
      </c>
    </row>
    <row r="156" spans="2:4">
      <c r="B156" s="40" t="s">
        <v>1993</v>
      </c>
      <c r="C156" s="41" t="s">
        <v>1994</v>
      </c>
      <c r="D156" s="42" t="s">
        <v>1995</v>
      </c>
    </row>
    <row r="157" spans="2:4">
      <c r="B157" s="40" t="s">
        <v>1996</v>
      </c>
      <c r="C157" s="41" t="s">
        <v>1997</v>
      </c>
      <c r="D157" s="42" t="s">
        <v>1998</v>
      </c>
    </row>
    <row r="158" spans="2:4">
      <c r="B158" s="40" t="s">
        <v>1999</v>
      </c>
      <c r="C158" s="41" t="s">
        <v>2000</v>
      </c>
      <c r="D158" s="42" t="s">
        <v>2001</v>
      </c>
    </row>
    <row r="159" spans="2:4">
      <c r="B159" s="40" t="s">
        <v>2002</v>
      </c>
      <c r="C159" s="41" t="s">
        <v>2003</v>
      </c>
      <c r="D159" s="42" t="s">
        <v>2004</v>
      </c>
    </row>
    <row r="160" spans="2:4">
      <c r="B160" s="40" t="s">
        <v>2005</v>
      </c>
      <c r="C160" s="41" t="s">
        <v>2006</v>
      </c>
      <c r="D160" s="42" t="s">
        <v>2007</v>
      </c>
    </row>
    <row r="161" spans="2:4">
      <c r="B161" s="40" t="s">
        <v>2008</v>
      </c>
      <c r="C161" s="41" t="s">
        <v>2009</v>
      </c>
      <c r="D161" s="42" t="s">
        <v>2010</v>
      </c>
    </row>
    <row r="162" spans="2:4">
      <c r="B162" s="40" t="s">
        <v>2011</v>
      </c>
      <c r="C162" s="41" t="s">
        <v>2012</v>
      </c>
      <c r="D162" s="42" t="s">
        <v>2013</v>
      </c>
    </row>
    <row r="163" spans="2:4">
      <c r="B163" s="40" t="s">
        <v>2014</v>
      </c>
      <c r="C163" s="41" t="s">
        <v>2015</v>
      </c>
      <c r="D163" s="42" t="s">
        <v>2016</v>
      </c>
    </row>
    <row r="164" spans="2:4">
      <c r="B164" s="40" t="s">
        <v>2017</v>
      </c>
      <c r="C164" s="41" t="s">
        <v>2018</v>
      </c>
      <c r="D164" s="42" t="s">
        <v>2019</v>
      </c>
    </row>
    <row r="165" spans="2:4">
      <c r="B165" s="40" t="s">
        <v>2020</v>
      </c>
      <c r="C165" s="41" t="s">
        <v>2021</v>
      </c>
      <c r="D165" s="42" t="s">
        <v>2022</v>
      </c>
    </row>
    <row r="166" spans="2:4">
      <c r="B166" s="40" t="s">
        <v>2023</v>
      </c>
      <c r="C166" s="41" t="s">
        <v>2024</v>
      </c>
      <c r="D166" s="42" t="s">
        <v>2025</v>
      </c>
    </row>
    <row r="167" spans="2:4">
      <c r="B167" s="40" t="s">
        <v>2029</v>
      </c>
      <c r="C167" s="41" t="s">
        <v>2030</v>
      </c>
      <c r="D167" s="42" t="s">
        <v>2031</v>
      </c>
    </row>
    <row r="168" spans="2:4">
      <c r="B168" s="40" t="s">
        <v>2032</v>
      </c>
      <c r="C168" s="41" t="s">
        <v>2033</v>
      </c>
      <c r="D168" s="42" t="s">
        <v>2034</v>
      </c>
    </row>
    <row r="169" spans="2:4">
      <c r="B169" s="40" t="s">
        <v>2035</v>
      </c>
      <c r="C169" s="41" t="s">
        <v>2036</v>
      </c>
      <c r="D169" s="42" t="s">
        <v>2037</v>
      </c>
    </row>
    <row r="170" spans="2:4">
      <c r="B170" s="40" t="s">
        <v>2038</v>
      </c>
      <c r="C170" s="41" t="s">
        <v>2039</v>
      </c>
      <c r="D170" s="42" t="s">
        <v>2040</v>
      </c>
    </row>
    <row r="171" spans="2:4">
      <c r="B171" s="40" t="s">
        <v>2026</v>
      </c>
      <c r="C171" s="41" t="s">
        <v>2027</v>
      </c>
      <c r="D171" s="42" t="s">
        <v>2028</v>
      </c>
    </row>
    <row r="172" spans="2:4">
      <c r="B172" s="40" t="s">
        <v>2041</v>
      </c>
      <c r="C172" s="41" t="s">
        <v>2042</v>
      </c>
      <c r="D172" s="42" t="s">
        <v>2043</v>
      </c>
    </row>
    <row r="173" spans="2:4">
      <c r="B173" s="40" t="s">
        <v>2044</v>
      </c>
      <c r="C173" s="41" t="s">
        <v>2045</v>
      </c>
      <c r="D173" s="42" t="s">
        <v>2046</v>
      </c>
    </row>
    <row r="174" spans="2:4">
      <c r="B174" s="40" t="s">
        <v>2047</v>
      </c>
      <c r="C174" s="41" t="s">
        <v>2048</v>
      </c>
      <c r="D174" s="42" t="s">
        <v>2049</v>
      </c>
    </row>
    <row r="175" spans="2:4">
      <c r="B175" s="40" t="s">
        <v>2050</v>
      </c>
      <c r="C175" s="41" t="s">
        <v>2051</v>
      </c>
      <c r="D175" s="42" t="s">
        <v>2052</v>
      </c>
    </row>
    <row r="176" spans="2:4">
      <c r="B176" s="40" t="s">
        <v>2053</v>
      </c>
      <c r="C176" s="41" t="s">
        <v>2054</v>
      </c>
      <c r="D176" s="42" t="s">
        <v>2055</v>
      </c>
    </row>
    <row r="177" spans="2:4">
      <c r="B177" s="40" t="s">
        <v>2056</v>
      </c>
      <c r="C177" s="41" t="s">
        <v>2057</v>
      </c>
      <c r="D177" s="42" t="s">
        <v>2058</v>
      </c>
    </row>
    <row r="178" spans="2:4">
      <c r="B178" s="40" t="s">
        <v>2059</v>
      </c>
      <c r="C178" s="41" t="s">
        <v>2060</v>
      </c>
      <c r="D178" s="42" t="s">
        <v>2061</v>
      </c>
    </row>
    <row r="179" spans="2:4">
      <c r="B179" s="40" t="s">
        <v>2062</v>
      </c>
      <c r="C179" s="41" t="s">
        <v>2063</v>
      </c>
      <c r="D179" s="42" t="s">
        <v>2064</v>
      </c>
    </row>
    <row r="180" spans="2:4">
      <c r="B180" s="40" t="s">
        <v>2065</v>
      </c>
      <c r="C180" s="41" t="s">
        <v>2066</v>
      </c>
      <c r="D180" s="42" t="s">
        <v>2067</v>
      </c>
    </row>
    <row r="181" spans="2:4">
      <c r="B181" s="40" t="s">
        <v>2068</v>
      </c>
      <c r="C181" s="41" t="s">
        <v>2069</v>
      </c>
      <c r="D181" s="42" t="s">
        <v>2070</v>
      </c>
    </row>
    <row r="182" spans="2:4">
      <c r="B182" s="40" t="s">
        <v>2071</v>
      </c>
      <c r="C182" s="41" t="s">
        <v>2072</v>
      </c>
      <c r="D182" s="42" t="s">
        <v>2073</v>
      </c>
    </row>
    <row r="183" spans="2:4">
      <c r="B183" s="40" t="s">
        <v>2074</v>
      </c>
      <c r="C183" s="41" t="s">
        <v>2075</v>
      </c>
      <c r="D183" s="42" t="s">
        <v>2076</v>
      </c>
    </row>
    <row r="184" spans="2:4">
      <c r="B184" s="40" t="s">
        <v>2077</v>
      </c>
      <c r="C184" s="41" t="s">
        <v>2078</v>
      </c>
      <c r="D184" s="42" t="s">
        <v>2079</v>
      </c>
    </row>
    <row r="185" spans="2:4">
      <c r="B185" s="40" t="s">
        <v>2080</v>
      </c>
      <c r="C185" s="41" t="s">
        <v>2081</v>
      </c>
      <c r="D185" s="42" t="s">
        <v>2082</v>
      </c>
    </row>
    <row r="186" spans="2:4">
      <c r="B186" s="40" t="s">
        <v>2083</v>
      </c>
      <c r="C186" s="41" t="s">
        <v>2084</v>
      </c>
      <c r="D186" s="42" t="s">
        <v>2085</v>
      </c>
    </row>
    <row r="187" spans="2:4">
      <c r="B187" s="40" t="s">
        <v>2086</v>
      </c>
      <c r="C187" s="41" t="s">
        <v>2087</v>
      </c>
      <c r="D187" s="42" t="s">
        <v>2088</v>
      </c>
    </row>
    <row r="188" spans="2:4">
      <c r="B188" s="40" t="s">
        <v>2089</v>
      </c>
      <c r="C188" s="41" t="s">
        <v>2090</v>
      </c>
      <c r="D188" s="42" t="s">
        <v>2091</v>
      </c>
    </row>
    <row r="189" spans="2:4">
      <c r="B189" s="40" t="s">
        <v>2092</v>
      </c>
      <c r="C189" s="41" t="s">
        <v>2093</v>
      </c>
      <c r="D189" s="42" t="s">
        <v>2094</v>
      </c>
    </row>
    <row r="190" spans="2:4">
      <c r="B190" s="40" t="s">
        <v>2095</v>
      </c>
      <c r="C190" s="41" t="s">
        <v>2096</v>
      </c>
      <c r="D190" s="42" t="s">
        <v>2097</v>
      </c>
    </row>
    <row r="191" spans="2:4">
      <c r="B191" s="40" t="s">
        <v>2098</v>
      </c>
      <c r="C191" s="41" t="s">
        <v>2099</v>
      </c>
      <c r="D191" s="42" t="s">
        <v>2100</v>
      </c>
    </row>
    <row r="192" spans="2:4">
      <c r="B192" s="40" t="s">
        <v>2101</v>
      </c>
      <c r="C192" s="41" t="s">
        <v>2102</v>
      </c>
      <c r="D192" s="42" t="s">
        <v>2103</v>
      </c>
    </row>
    <row r="193" spans="2:4">
      <c r="B193" s="40" t="s">
        <v>2104</v>
      </c>
      <c r="C193" s="41" t="s">
        <v>2105</v>
      </c>
      <c r="D193" s="42" t="s">
        <v>2106</v>
      </c>
    </row>
    <row r="194" spans="2:4">
      <c r="B194" s="40" t="s">
        <v>2107</v>
      </c>
      <c r="C194" s="41" t="s">
        <v>2108</v>
      </c>
      <c r="D194" s="42" t="s">
        <v>2109</v>
      </c>
    </row>
    <row r="195" spans="2:4">
      <c r="B195" s="40" t="s">
        <v>2110</v>
      </c>
      <c r="C195" s="41" t="s">
        <v>2111</v>
      </c>
      <c r="D195" s="42" t="s">
        <v>2112</v>
      </c>
    </row>
    <row r="196" spans="2:4">
      <c r="B196" s="40" t="s">
        <v>2113</v>
      </c>
      <c r="C196" s="41" t="s">
        <v>2114</v>
      </c>
      <c r="D196" s="42" t="s">
        <v>2115</v>
      </c>
    </row>
    <row r="197" spans="2:4">
      <c r="B197" s="40" t="s">
        <v>2116</v>
      </c>
      <c r="C197" s="41" t="s">
        <v>2117</v>
      </c>
      <c r="D197" s="42" t="s">
        <v>2118</v>
      </c>
    </row>
    <row r="198" spans="2:4">
      <c r="B198" s="40" t="s">
        <v>2119</v>
      </c>
      <c r="C198" s="41" t="s">
        <v>2120</v>
      </c>
      <c r="D198" s="42" t="s">
        <v>2121</v>
      </c>
    </row>
    <row r="199" spans="2:4">
      <c r="B199" s="40" t="s">
        <v>2122</v>
      </c>
      <c r="C199" s="41" t="s">
        <v>2123</v>
      </c>
      <c r="D199" s="42" t="s">
        <v>2124</v>
      </c>
    </row>
    <row r="200" spans="2:4">
      <c r="B200" s="40" t="s">
        <v>2125</v>
      </c>
      <c r="C200" s="41" t="s">
        <v>2126</v>
      </c>
      <c r="D200" s="42" t="s">
        <v>2127</v>
      </c>
    </row>
    <row r="201" spans="2:4">
      <c r="B201" s="40" t="s">
        <v>2128</v>
      </c>
      <c r="C201" s="41" t="s">
        <v>2129</v>
      </c>
      <c r="D201" s="42" t="s">
        <v>2130</v>
      </c>
    </row>
    <row r="202" spans="2:4">
      <c r="B202" s="40" t="s">
        <v>2131</v>
      </c>
      <c r="C202" s="41" t="s">
        <v>2132</v>
      </c>
      <c r="D202" s="42" t="s">
        <v>2133</v>
      </c>
    </row>
    <row r="203" spans="2:4">
      <c r="B203" s="40" t="s">
        <v>2134</v>
      </c>
      <c r="C203" s="41" t="s">
        <v>2135</v>
      </c>
      <c r="D203" s="42" t="s">
        <v>2136</v>
      </c>
    </row>
    <row r="204" spans="2:4">
      <c r="B204" s="40" t="s">
        <v>2137</v>
      </c>
      <c r="C204" s="41" t="s">
        <v>2138</v>
      </c>
      <c r="D204" s="42" t="s">
        <v>2139</v>
      </c>
    </row>
    <row r="205" spans="2:4">
      <c r="B205" s="40" t="s">
        <v>2140</v>
      </c>
      <c r="C205" s="41" t="s">
        <v>2141</v>
      </c>
      <c r="D205" s="42" t="s">
        <v>2142</v>
      </c>
    </row>
    <row r="206" spans="2:4">
      <c r="B206" s="40" t="s">
        <v>2143</v>
      </c>
      <c r="C206" s="41" t="s">
        <v>2144</v>
      </c>
      <c r="D206" s="42" t="s">
        <v>2145</v>
      </c>
    </row>
    <row r="207" spans="2:4">
      <c r="B207" s="40" t="s">
        <v>2146</v>
      </c>
      <c r="C207" s="41" t="s">
        <v>2147</v>
      </c>
      <c r="D207" s="42" t="s">
        <v>2148</v>
      </c>
    </row>
    <row r="208" spans="2:4">
      <c r="B208" s="40" t="s">
        <v>2149</v>
      </c>
      <c r="C208" s="41" t="s">
        <v>2150</v>
      </c>
      <c r="D208" s="42" t="s">
        <v>2151</v>
      </c>
    </row>
    <row r="209" spans="2:4">
      <c r="B209" s="40" t="s">
        <v>2152</v>
      </c>
      <c r="C209" s="41" t="s">
        <v>2153</v>
      </c>
      <c r="D209" s="42" t="s">
        <v>2154</v>
      </c>
    </row>
    <row r="210" spans="2:4">
      <c r="B210" s="40" t="s">
        <v>2155</v>
      </c>
      <c r="C210" s="41" t="s">
        <v>2156</v>
      </c>
      <c r="D210" s="42" t="s">
        <v>2157</v>
      </c>
    </row>
    <row r="211" spans="2:4">
      <c r="B211" s="40" t="s">
        <v>2158</v>
      </c>
      <c r="C211" s="41" t="s">
        <v>2159</v>
      </c>
      <c r="D211" s="42" t="s">
        <v>2160</v>
      </c>
    </row>
    <row r="212" spans="2:4">
      <c r="B212" s="40" t="s">
        <v>2161</v>
      </c>
      <c r="C212" s="41" t="s">
        <v>2162</v>
      </c>
      <c r="D212" s="42" t="s">
        <v>2163</v>
      </c>
    </row>
    <row r="213" spans="2:4">
      <c r="B213" s="40" t="s">
        <v>2164</v>
      </c>
      <c r="C213" s="41" t="s">
        <v>2165</v>
      </c>
      <c r="D213" s="42" t="s">
        <v>2166</v>
      </c>
    </row>
    <row r="214" spans="2:4">
      <c r="B214" s="40" t="s">
        <v>2167</v>
      </c>
      <c r="C214" s="41" t="s">
        <v>2168</v>
      </c>
      <c r="D214" s="42" t="s">
        <v>2169</v>
      </c>
    </row>
    <row r="215" spans="2:4">
      <c r="B215" s="40" t="s">
        <v>2170</v>
      </c>
      <c r="C215" s="41" t="s">
        <v>2171</v>
      </c>
      <c r="D215" s="42" t="s">
        <v>2172</v>
      </c>
    </row>
    <row r="216" spans="2:4">
      <c r="B216" s="40" t="s">
        <v>2173</v>
      </c>
      <c r="C216" s="41" t="s">
        <v>2174</v>
      </c>
      <c r="D216" s="42" t="s">
        <v>2175</v>
      </c>
    </row>
    <row r="217" spans="2:4">
      <c r="B217" s="40" t="s">
        <v>2176</v>
      </c>
      <c r="C217" s="41" t="s">
        <v>2177</v>
      </c>
      <c r="D217" s="42" t="s">
        <v>2178</v>
      </c>
    </row>
    <row r="218" spans="2:4">
      <c r="B218" s="40" t="s">
        <v>2179</v>
      </c>
      <c r="C218" s="41" t="s">
        <v>2180</v>
      </c>
      <c r="D218" s="42" t="s">
        <v>2181</v>
      </c>
    </row>
    <row r="219" spans="2:4">
      <c r="B219" s="40" t="s">
        <v>2182</v>
      </c>
      <c r="C219" s="41" t="s">
        <v>2183</v>
      </c>
      <c r="D219" s="42" t="s">
        <v>2184</v>
      </c>
    </row>
    <row r="220" spans="2:4">
      <c r="B220" s="40" t="s">
        <v>2185</v>
      </c>
      <c r="C220" s="41" t="s">
        <v>2186</v>
      </c>
      <c r="D220" s="42" t="s">
        <v>2187</v>
      </c>
    </row>
    <row r="221" spans="2:4">
      <c r="B221" s="40" t="s">
        <v>2188</v>
      </c>
      <c r="C221" s="41" t="s">
        <v>2189</v>
      </c>
      <c r="D221" s="42" t="s">
        <v>2190</v>
      </c>
    </row>
    <row r="222" spans="2:4">
      <c r="B222" s="40" t="s">
        <v>2191</v>
      </c>
      <c r="C222" s="41" t="s">
        <v>2192</v>
      </c>
      <c r="D222" s="42" t="s">
        <v>2193</v>
      </c>
    </row>
    <row r="223" spans="2:4">
      <c r="B223" s="40" t="s">
        <v>2194</v>
      </c>
      <c r="C223" s="41" t="s">
        <v>2195</v>
      </c>
      <c r="D223" s="42" t="s">
        <v>2196</v>
      </c>
    </row>
    <row r="224" spans="2:4">
      <c r="B224" s="40" t="s">
        <v>2197</v>
      </c>
      <c r="C224" s="41" t="s">
        <v>2198</v>
      </c>
      <c r="D224" s="42" t="s">
        <v>2199</v>
      </c>
    </row>
    <row r="225" spans="2:4">
      <c r="B225" s="40" t="s">
        <v>2200</v>
      </c>
      <c r="C225" s="41" t="s">
        <v>2201</v>
      </c>
      <c r="D225" s="42" t="s">
        <v>2202</v>
      </c>
    </row>
    <row r="226" spans="2:4">
      <c r="B226" s="40" t="s">
        <v>2203</v>
      </c>
      <c r="C226" s="41" t="s">
        <v>2204</v>
      </c>
      <c r="D226" s="42" t="s">
        <v>2205</v>
      </c>
    </row>
    <row r="227" spans="2:4">
      <c r="B227" s="40" t="s">
        <v>2206</v>
      </c>
      <c r="C227" s="41" t="s">
        <v>2207</v>
      </c>
      <c r="D227" s="42" t="s">
        <v>2208</v>
      </c>
    </row>
    <row r="228" spans="2:4">
      <c r="B228" s="40" t="s">
        <v>2209</v>
      </c>
      <c r="C228" s="41" t="s">
        <v>2210</v>
      </c>
      <c r="D228" s="42" t="s">
        <v>2211</v>
      </c>
    </row>
    <row r="229" spans="2:4">
      <c r="B229" s="40" t="s">
        <v>2212</v>
      </c>
      <c r="C229" s="41" t="s">
        <v>2213</v>
      </c>
      <c r="D229" s="42" t="s">
        <v>2214</v>
      </c>
    </row>
    <row r="230" spans="2:4">
      <c r="B230" s="40" t="s">
        <v>2215</v>
      </c>
      <c r="C230" s="41" t="s">
        <v>2216</v>
      </c>
      <c r="D230" s="42" t="s">
        <v>2217</v>
      </c>
    </row>
    <row r="231" spans="2:4">
      <c r="B231" s="40" t="s">
        <v>2218</v>
      </c>
      <c r="C231" s="41" t="s">
        <v>2219</v>
      </c>
      <c r="D231" s="42" t="s">
        <v>1434</v>
      </c>
    </row>
    <row r="232" spans="2:4">
      <c r="B232" s="40" t="s">
        <v>2220</v>
      </c>
      <c r="C232" s="41" t="s">
        <v>2221</v>
      </c>
      <c r="D232" s="42" t="s">
        <v>2222</v>
      </c>
    </row>
    <row r="233" spans="2:4">
      <c r="B233" s="40" t="s">
        <v>2223</v>
      </c>
      <c r="C233" s="41" t="s">
        <v>2224</v>
      </c>
      <c r="D233" s="42" t="s">
        <v>2225</v>
      </c>
    </row>
    <row r="234" spans="2:4">
      <c r="B234" s="40" t="s">
        <v>2226</v>
      </c>
      <c r="C234" s="41" t="s">
        <v>2227</v>
      </c>
      <c r="D234" s="42" t="s">
        <v>2228</v>
      </c>
    </row>
    <row r="235" spans="2:4">
      <c r="B235" s="40" t="s">
        <v>2229</v>
      </c>
      <c r="C235" s="41" t="s">
        <v>2230</v>
      </c>
      <c r="D235" s="42" t="s">
        <v>2231</v>
      </c>
    </row>
    <row r="236" spans="2:4">
      <c r="B236" s="40" t="s">
        <v>2232</v>
      </c>
      <c r="C236" s="41" t="s">
        <v>2233</v>
      </c>
      <c r="D236" s="42" t="s">
        <v>2234</v>
      </c>
    </row>
    <row r="237" spans="2:4">
      <c r="B237" s="40" t="s">
        <v>2235</v>
      </c>
      <c r="C237" s="41" t="s">
        <v>2236</v>
      </c>
      <c r="D237" s="42" t="s">
        <v>2237</v>
      </c>
    </row>
    <row r="238" spans="2:4">
      <c r="B238" s="40" t="s">
        <v>2238</v>
      </c>
      <c r="C238" s="41" t="s">
        <v>2239</v>
      </c>
      <c r="D238" s="42" t="s">
        <v>2240</v>
      </c>
    </row>
    <row r="239" spans="2:4">
      <c r="B239" s="40" t="s">
        <v>2241</v>
      </c>
      <c r="C239" s="41" t="s">
        <v>2242</v>
      </c>
      <c r="D239" s="42" t="s">
        <v>2243</v>
      </c>
    </row>
    <row r="240" spans="2:4">
      <c r="B240" s="40" t="s">
        <v>2244</v>
      </c>
      <c r="C240" s="41" t="s">
        <v>2245</v>
      </c>
      <c r="D240" s="42" t="s">
        <v>2246</v>
      </c>
    </row>
    <row r="241" spans="2:4">
      <c r="B241" s="40" t="s">
        <v>2247</v>
      </c>
      <c r="C241" s="41" t="s">
        <v>2248</v>
      </c>
      <c r="D241" s="42" t="s">
        <v>2249</v>
      </c>
    </row>
    <row r="242" spans="2:4">
      <c r="B242" s="40" t="s">
        <v>2250</v>
      </c>
      <c r="C242" s="41" t="s">
        <v>2251</v>
      </c>
      <c r="D242" s="42" t="s">
        <v>2252</v>
      </c>
    </row>
    <row r="243" spans="2:4">
      <c r="B243" s="40" t="s">
        <v>2253</v>
      </c>
      <c r="C243" s="41" t="s">
        <v>2254</v>
      </c>
      <c r="D243" s="42" t="s">
        <v>2255</v>
      </c>
    </row>
    <row r="244" spans="2:4">
      <c r="B244" s="40" t="s">
        <v>2256</v>
      </c>
      <c r="C244" s="41" t="s">
        <v>2257</v>
      </c>
      <c r="D244" s="42" t="s">
        <v>2258</v>
      </c>
    </row>
    <row r="245" spans="2:4">
      <c r="B245" s="40" t="s">
        <v>2259</v>
      </c>
      <c r="C245" s="41" t="s">
        <v>2260</v>
      </c>
      <c r="D245" s="42" t="s">
        <v>2261</v>
      </c>
    </row>
    <row r="246" spans="2:4">
      <c r="B246" s="40" t="s">
        <v>2262</v>
      </c>
      <c r="C246" s="41" t="s">
        <v>2263</v>
      </c>
      <c r="D246" s="42" t="s">
        <v>2264</v>
      </c>
    </row>
    <row r="247" spans="2:4">
      <c r="B247" s="40" t="s">
        <v>2265</v>
      </c>
      <c r="C247" s="41" t="s">
        <v>2266</v>
      </c>
      <c r="D247" s="42" t="s">
        <v>2267</v>
      </c>
    </row>
    <row r="248" spans="2:4">
      <c r="B248" s="40" t="s">
        <v>2268</v>
      </c>
      <c r="C248" s="41" t="s">
        <v>2269</v>
      </c>
      <c r="D248" s="42" t="s">
        <v>2270</v>
      </c>
    </row>
    <row r="249" spans="2:4">
      <c r="B249" s="40" t="s">
        <v>2271</v>
      </c>
      <c r="C249" s="41" t="s">
        <v>2272</v>
      </c>
      <c r="D249" s="42" t="s">
        <v>473</v>
      </c>
    </row>
    <row r="250" spans="2:4">
      <c r="B250" s="40" t="s">
        <v>2273</v>
      </c>
      <c r="C250" s="41" t="s">
        <v>2274</v>
      </c>
      <c r="D250" s="42" t="s">
        <v>2275</v>
      </c>
    </row>
    <row r="251" spans="2:4">
      <c r="B251" s="40" t="s">
        <v>2276</v>
      </c>
      <c r="C251" s="41" t="s">
        <v>2277</v>
      </c>
      <c r="D251" s="42" t="s">
        <v>2278</v>
      </c>
    </row>
    <row r="252" spans="2:4">
      <c r="B252" s="40" t="s">
        <v>2279</v>
      </c>
      <c r="C252" s="41" t="s">
        <v>2280</v>
      </c>
      <c r="D252" s="42" t="s">
        <v>2281</v>
      </c>
    </row>
    <row r="253" spans="2:4">
      <c r="B253" s="40" t="s">
        <v>2282</v>
      </c>
      <c r="C253" s="41" t="s">
        <v>2283</v>
      </c>
      <c r="D253" s="42" t="s">
        <v>2284</v>
      </c>
    </row>
    <row r="254" spans="2:4">
      <c r="B254" s="40" t="s">
        <v>2285</v>
      </c>
      <c r="C254" s="41" t="s">
        <v>2286</v>
      </c>
      <c r="D254" s="42" t="s">
        <v>2287</v>
      </c>
    </row>
    <row r="255" spans="2:4">
      <c r="B255" s="40" t="s">
        <v>2288</v>
      </c>
      <c r="C255" s="41" t="s">
        <v>2289</v>
      </c>
      <c r="D255" s="42" t="s">
        <v>2290</v>
      </c>
    </row>
    <row r="256" spans="2:4">
      <c r="B256" s="40" t="s">
        <v>2291</v>
      </c>
      <c r="C256" s="41" t="s">
        <v>2292</v>
      </c>
      <c r="D256" s="42" t="s">
        <v>2293</v>
      </c>
    </row>
    <row r="257" spans="2:4">
      <c r="B257" s="40" t="s">
        <v>2294</v>
      </c>
      <c r="C257" s="41" t="s">
        <v>2295</v>
      </c>
      <c r="D257" s="42" t="s">
        <v>2296</v>
      </c>
    </row>
    <row r="258" spans="2:4">
      <c r="B258" s="40" t="s">
        <v>2297</v>
      </c>
      <c r="C258" s="41" t="s">
        <v>2298</v>
      </c>
      <c r="D258" s="42" t="s">
        <v>2299</v>
      </c>
    </row>
    <row r="259" spans="2:4">
      <c r="B259" s="40" t="s">
        <v>2300</v>
      </c>
      <c r="C259" s="41" t="s">
        <v>2301</v>
      </c>
      <c r="D259" s="42" t="s">
        <v>2302</v>
      </c>
    </row>
    <row r="260" spans="2:4">
      <c r="B260" s="40" t="s">
        <v>2327</v>
      </c>
      <c r="C260" s="41" t="s">
        <v>2328</v>
      </c>
      <c r="D260" s="42" t="s">
        <v>2329</v>
      </c>
    </row>
    <row r="261" spans="2:4">
      <c r="B261" s="40" t="s">
        <v>2303</v>
      </c>
      <c r="C261" s="41" t="s">
        <v>2304</v>
      </c>
      <c r="D261" s="42" t="s">
        <v>2305</v>
      </c>
    </row>
    <row r="262" spans="2:4">
      <c r="B262" s="40" t="s">
        <v>2306</v>
      </c>
      <c r="C262" s="41" t="s">
        <v>2307</v>
      </c>
      <c r="D262" s="42" t="s">
        <v>2308</v>
      </c>
    </row>
    <row r="263" spans="2:4">
      <c r="B263" s="40" t="s">
        <v>2309</v>
      </c>
      <c r="C263" s="41" t="s">
        <v>2310</v>
      </c>
      <c r="D263" s="42" t="s">
        <v>2311</v>
      </c>
    </row>
    <row r="264" spans="2:4">
      <c r="B264" s="40" t="s">
        <v>2312</v>
      </c>
      <c r="C264" s="41" t="s">
        <v>2313</v>
      </c>
      <c r="D264" s="42" t="s">
        <v>2314</v>
      </c>
    </row>
    <row r="265" spans="2:4">
      <c r="B265" s="40" t="s">
        <v>2315</v>
      </c>
      <c r="C265" s="41" t="s">
        <v>2316</v>
      </c>
      <c r="D265" s="42" t="s">
        <v>2317</v>
      </c>
    </row>
    <row r="266" spans="2:4">
      <c r="B266" s="40" t="s">
        <v>2318</v>
      </c>
      <c r="C266" s="41" t="s">
        <v>2319</v>
      </c>
      <c r="D266" s="42" t="s">
        <v>2320</v>
      </c>
    </row>
    <row r="267" spans="2:4">
      <c r="B267" s="40" t="s">
        <v>2321</v>
      </c>
      <c r="C267" s="41" t="s">
        <v>2322</v>
      </c>
      <c r="D267" s="42" t="s">
        <v>2323</v>
      </c>
    </row>
    <row r="268" spans="2:4">
      <c r="B268" s="40" t="s">
        <v>2324</v>
      </c>
      <c r="C268" s="41" t="s">
        <v>2325</v>
      </c>
      <c r="D268" s="42" t="s">
        <v>2326</v>
      </c>
    </row>
    <row r="269" spans="2:4">
      <c r="B269" s="40" t="s">
        <v>2330</v>
      </c>
      <c r="C269" s="41" t="s">
        <v>2331</v>
      </c>
      <c r="D269" s="42" t="s">
        <v>2332</v>
      </c>
    </row>
    <row r="270" spans="2:4">
      <c r="B270" s="40" t="s">
        <v>2333</v>
      </c>
      <c r="C270" s="41" t="s">
        <v>2334</v>
      </c>
      <c r="D270" s="42" t="s">
        <v>2335</v>
      </c>
    </row>
    <row r="271" spans="2:4">
      <c r="B271" s="40" t="s">
        <v>2336</v>
      </c>
      <c r="C271" s="41" t="s">
        <v>2337</v>
      </c>
      <c r="D271" s="42" t="s">
        <v>2338</v>
      </c>
    </row>
    <row r="272" spans="2:4">
      <c r="B272" s="40" t="s">
        <v>2339</v>
      </c>
      <c r="C272" s="41" t="s">
        <v>2340</v>
      </c>
      <c r="D272" s="42" t="s">
        <v>2341</v>
      </c>
    </row>
    <row r="273" spans="2:4">
      <c r="B273" s="40" t="s">
        <v>2342</v>
      </c>
      <c r="C273" s="41" t="s">
        <v>2343</v>
      </c>
      <c r="D273" s="42" t="s">
        <v>2344</v>
      </c>
    </row>
    <row r="274" spans="2:4">
      <c r="B274" s="43" t="s">
        <v>2345</v>
      </c>
      <c r="C274" s="44" t="s">
        <v>2346</v>
      </c>
      <c r="D274" s="45" t="s">
        <v>2347</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B3:J12"/>
  <sheetViews>
    <sheetView showGridLines="0" showRowColHeaders="0" workbookViewId="0"/>
  </sheetViews>
  <sheetFormatPr baseColWidth="10" defaultRowHeight="15"/>
  <cols>
    <col min="1" max="1" width="5.7109375" customWidth="1"/>
  </cols>
  <sheetData>
    <row r="3" spans="2:10" ht="18.75">
      <c r="B3" s="140" t="s">
        <v>1541</v>
      </c>
      <c r="C3" s="182"/>
      <c r="D3" s="182"/>
      <c r="E3" s="182"/>
      <c r="F3" s="182"/>
      <c r="G3" s="182"/>
      <c r="H3" s="182"/>
      <c r="I3" s="66"/>
      <c r="J3" s="66"/>
    </row>
    <row r="4" spans="2:10">
      <c r="B4" s="130" t="s">
        <v>2384</v>
      </c>
      <c r="C4" s="161"/>
      <c r="D4" s="161"/>
      <c r="E4" s="161"/>
      <c r="F4" s="161"/>
      <c r="G4" s="161"/>
      <c r="H4" s="161"/>
      <c r="I4" s="54"/>
      <c r="J4" s="54"/>
    </row>
    <row r="5" spans="2:10">
      <c r="B5" s="161"/>
      <c r="C5" s="161"/>
      <c r="D5" s="161"/>
      <c r="E5" s="161"/>
      <c r="F5" s="161"/>
      <c r="G5" s="161"/>
      <c r="H5" s="161"/>
      <c r="I5" s="54"/>
      <c r="J5" s="54"/>
    </row>
    <row r="6" spans="2:10">
      <c r="B6" s="161"/>
      <c r="C6" s="161"/>
      <c r="D6" s="161"/>
      <c r="E6" s="161"/>
      <c r="F6" s="161"/>
      <c r="G6" s="161"/>
      <c r="H6" s="161"/>
      <c r="I6" s="54"/>
      <c r="J6" s="54"/>
    </row>
    <row r="7" spans="2:10">
      <c r="B7" s="161"/>
      <c r="C7" s="161"/>
      <c r="D7" s="161"/>
      <c r="E7" s="161"/>
      <c r="F7" s="161"/>
      <c r="G7" s="161"/>
      <c r="H7" s="161"/>
      <c r="I7" s="54"/>
      <c r="J7" s="54"/>
    </row>
    <row r="8" spans="2:10">
      <c r="B8" s="161"/>
      <c r="C8" s="161"/>
      <c r="D8" s="161"/>
      <c r="E8" s="161"/>
      <c r="F8" s="161"/>
      <c r="G8" s="161"/>
      <c r="H8" s="161"/>
      <c r="I8" s="54"/>
      <c r="J8" s="54"/>
    </row>
    <row r="9" spans="2:10">
      <c r="B9" s="161"/>
      <c r="C9" s="161"/>
      <c r="D9" s="161"/>
      <c r="E9" s="161"/>
      <c r="F9" s="161"/>
      <c r="G9" s="161"/>
      <c r="H9" s="161"/>
      <c r="I9" s="54"/>
      <c r="J9" s="54"/>
    </row>
    <row r="10" spans="2:10">
      <c r="B10" s="161"/>
      <c r="C10" s="161"/>
      <c r="D10" s="161"/>
      <c r="E10" s="161"/>
      <c r="F10" s="161"/>
      <c r="G10" s="161"/>
      <c r="H10" s="161"/>
      <c r="I10" s="54"/>
      <c r="J10" s="54"/>
    </row>
    <row r="11" spans="2:10">
      <c r="B11" s="161"/>
      <c r="C11" s="161"/>
      <c r="D11" s="161"/>
      <c r="E11" s="161"/>
      <c r="F11" s="161"/>
      <c r="G11" s="161"/>
      <c r="H11" s="161"/>
      <c r="I11" s="54"/>
      <c r="J11" s="54"/>
    </row>
    <row r="12" spans="2:10">
      <c r="B12" s="85"/>
      <c r="C12" s="85"/>
      <c r="D12" s="85"/>
      <c r="E12" s="85"/>
      <c r="F12" s="54"/>
      <c r="G12" s="54"/>
      <c r="H12" s="54"/>
      <c r="I12" s="54"/>
      <c r="J12" s="54"/>
    </row>
  </sheetData>
  <sheetProtection algorithmName="SHA-512" hashValue="5+Izz598/jd5zjEszoYjR3gRaBOHAs7OEOqnHhpMqVIstGgJFv0+3riHF3B138oHrc53O20TvKOoinZ4OgLnkA==" saltValue="EfkcNiZUQv4qMkDoyJmPwQ==" spinCount="100000" sheet="1" objects="1" scenarios="1"/>
  <mergeCells count="2">
    <mergeCell ref="B3:H3"/>
    <mergeCell ref="B4:H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B3:I12"/>
  <sheetViews>
    <sheetView showGridLines="0" showRowColHeaders="0" workbookViewId="0"/>
  </sheetViews>
  <sheetFormatPr baseColWidth="10" defaultRowHeight="15"/>
  <cols>
    <col min="1" max="1" width="5.7109375" customWidth="1"/>
  </cols>
  <sheetData>
    <row r="3" spans="2:9" ht="18.75">
      <c r="B3" s="140" t="s">
        <v>1542</v>
      </c>
      <c r="C3" s="161"/>
      <c r="D3" s="161"/>
      <c r="E3" s="161"/>
      <c r="F3" s="161"/>
      <c r="G3" s="161"/>
      <c r="H3" s="161"/>
      <c r="I3" s="67"/>
    </row>
    <row r="4" spans="2:9">
      <c r="B4" s="130" t="s">
        <v>2385</v>
      </c>
      <c r="C4" s="182"/>
      <c r="D4" s="182"/>
      <c r="E4" s="182"/>
      <c r="F4" s="182"/>
      <c r="G4" s="182"/>
      <c r="H4" s="182"/>
      <c r="I4" s="54"/>
    </row>
    <row r="5" spans="2:9">
      <c r="B5" s="182"/>
      <c r="C5" s="182"/>
      <c r="D5" s="182"/>
      <c r="E5" s="182"/>
      <c r="F5" s="182"/>
      <c r="G5" s="182"/>
      <c r="H5" s="182"/>
      <c r="I5" s="54"/>
    </row>
    <row r="6" spans="2:9">
      <c r="B6" s="182"/>
      <c r="C6" s="182"/>
      <c r="D6" s="182"/>
      <c r="E6" s="182"/>
      <c r="F6" s="182"/>
      <c r="G6" s="182"/>
      <c r="H6" s="182"/>
      <c r="I6" s="54"/>
    </row>
    <row r="7" spans="2:9">
      <c r="B7" s="182"/>
      <c r="C7" s="182"/>
      <c r="D7" s="182"/>
      <c r="E7" s="182"/>
      <c r="F7" s="182"/>
      <c r="G7" s="182"/>
      <c r="H7" s="182"/>
      <c r="I7" s="54"/>
    </row>
    <row r="8" spans="2:9">
      <c r="B8" s="182"/>
      <c r="C8" s="182"/>
      <c r="D8" s="182"/>
      <c r="E8" s="182"/>
      <c r="F8" s="182"/>
      <c r="G8" s="182"/>
      <c r="H8" s="182"/>
      <c r="I8" s="54"/>
    </row>
    <row r="9" spans="2:9">
      <c r="B9" s="182"/>
      <c r="C9" s="182"/>
      <c r="D9" s="182"/>
      <c r="E9" s="182"/>
      <c r="F9" s="182"/>
      <c r="G9" s="182"/>
      <c r="H9" s="182"/>
      <c r="I9" s="54"/>
    </row>
    <row r="10" spans="2:9">
      <c r="B10" s="182"/>
      <c r="C10" s="182"/>
      <c r="D10" s="182"/>
      <c r="E10" s="182"/>
      <c r="F10" s="182"/>
      <c r="G10" s="182"/>
      <c r="H10" s="182"/>
    </row>
    <row r="11" spans="2:9">
      <c r="B11" s="182"/>
      <c r="C11" s="182"/>
      <c r="D11" s="182"/>
      <c r="E11" s="182"/>
      <c r="F11" s="182"/>
      <c r="G11" s="182"/>
      <c r="H11" s="182"/>
    </row>
    <row r="12" spans="2:9">
      <c r="B12" s="182"/>
      <c r="C12" s="182"/>
      <c r="D12" s="182"/>
      <c r="E12" s="182"/>
      <c r="F12" s="182"/>
      <c r="G12" s="182"/>
      <c r="H12" s="182"/>
    </row>
  </sheetData>
  <sheetProtection algorithmName="SHA-512" hashValue="nDeHt/TwdQ6pKYl5RW4OAuQD7mORW12VWVbjdRBHbbnZgwyt0vzqowQkMVi9c6dSQLl69T/mr//+m114DlBd2w==" saltValue="Yv1e14lxzp2DRY/DL/G3xw==" spinCount="100000" sheet="1" objects="1" scenarios="1"/>
  <mergeCells count="2">
    <mergeCell ref="B3:H3"/>
    <mergeCell ref="B4:H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B3:I15"/>
  <sheetViews>
    <sheetView showGridLines="0" showRowColHeaders="0" workbookViewId="0"/>
  </sheetViews>
  <sheetFormatPr baseColWidth="10" defaultRowHeight="15"/>
  <cols>
    <col min="1" max="1" width="5.7109375" customWidth="1"/>
  </cols>
  <sheetData>
    <row r="3" spans="2:9" ht="18.75">
      <c r="B3" s="140" t="s">
        <v>1543</v>
      </c>
      <c r="C3" s="161"/>
      <c r="D3" s="161"/>
      <c r="E3" s="161"/>
      <c r="F3" s="161"/>
      <c r="G3" s="161"/>
      <c r="H3" s="161"/>
      <c r="I3" s="67"/>
    </row>
    <row r="4" spans="2:9">
      <c r="B4" s="130" t="s">
        <v>2457</v>
      </c>
      <c r="C4" s="161"/>
      <c r="D4" s="161"/>
      <c r="E4" s="161"/>
      <c r="F4" s="161"/>
      <c r="G4" s="161"/>
      <c r="H4" s="161"/>
      <c r="I4" s="54"/>
    </row>
    <row r="5" spans="2:9">
      <c r="B5" s="161"/>
      <c r="C5" s="161"/>
      <c r="D5" s="161"/>
      <c r="E5" s="161"/>
      <c r="F5" s="161"/>
      <c r="G5" s="161"/>
      <c r="H5" s="161"/>
      <c r="I5" s="54"/>
    </row>
    <row r="6" spans="2:9">
      <c r="B6" s="161"/>
      <c r="C6" s="161"/>
      <c r="D6" s="161"/>
      <c r="E6" s="161"/>
      <c r="F6" s="161"/>
      <c r="G6" s="161"/>
      <c r="H6" s="161"/>
      <c r="I6" s="54"/>
    </row>
    <row r="7" spans="2:9">
      <c r="B7" s="161"/>
      <c r="C7" s="161"/>
      <c r="D7" s="161"/>
      <c r="E7" s="161"/>
      <c r="F7" s="161"/>
      <c r="G7" s="161"/>
      <c r="H7" s="161"/>
      <c r="I7" s="54"/>
    </row>
    <row r="8" spans="2:9">
      <c r="B8" s="161"/>
      <c r="C8" s="161"/>
      <c r="D8" s="161"/>
      <c r="E8" s="161"/>
      <c r="F8" s="161"/>
      <c r="G8" s="161"/>
      <c r="H8" s="161"/>
      <c r="I8" s="54"/>
    </row>
    <row r="9" spans="2:9">
      <c r="B9" s="161"/>
      <c r="C9" s="161"/>
      <c r="D9" s="161"/>
      <c r="E9" s="161"/>
      <c r="F9" s="161"/>
      <c r="G9" s="161"/>
      <c r="H9" s="161"/>
      <c r="I9" s="54"/>
    </row>
    <row r="10" spans="2:9">
      <c r="B10" s="161"/>
      <c r="C10" s="161"/>
      <c r="D10" s="161"/>
      <c r="E10" s="161"/>
      <c r="F10" s="161"/>
      <c r="G10" s="161"/>
      <c r="H10" s="161"/>
      <c r="I10" s="54"/>
    </row>
    <row r="11" spans="2:9">
      <c r="B11" s="158"/>
      <c r="C11" s="158"/>
      <c r="D11" s="158"/>
      <c r="E11" s="158"/>
      <c r="F11" s="158"/>
      <c r="G11" s="158"/>
      <c r="H11" s="158"/>
      <c r="I11" s="54"/>
    </row>
    <row r="12" spans="2:9">
      <c r="B12" s="158"/>
      <c r="C12" s="158"/>
      <c r="D12" s="158"/>
      <c r="E12" s="158"/>
      <c r="F12" s="158"/>
      <c r="G12" s="158"/>
      <c r="H12" s="158"/>
      <c r="I12" s="54"/>
    </row>
    <row r="13" spans="2:9">
      <c r="B13" s="158"/>
      <c r="C13" s="158"/>
      <c r="D13" s="158"/>
      <c r="E13" s="158"/>
      <c r="F13" s="158"/>
      <c r="G13" s="158"/>
      <c r="H13" s="158"/>
      <c r="I13" s="54"/>
    </row>
    <row r="14" spans="2:9">
      <c r="B14" s="158"/>
      <c r="C14" s="158"/>
      <c r="D14" s="158"/>
      <c r="E14" s="158"/>
      <c r="F14" s="158"/>
      <c r="G14" s="158"/>
      <c r="H14" s="158"/>
    </row>
    <row r="15" spans="2:9">
      <c r="B15" s="158"/>
      <c r="C15" s="158"/>
      <c r="D15" s="158"/>
      <c r="E15" s="158"/>
      <c r="F15" s="158"/>
      <c r="G15" s="158"/>
      <c r="H15" s="158"/>
    </row>
  </sheetData>
  <sheetProtection algorithmName="SHA-512" hashValue="PWHGJePk1EgwdglALQ0ia67kNdoRULaz6syS3s8JSlc+FMvnfQQy/HtDoE3S6Jtf2dnErHYSrgmdxTvXWBohyw==" saltValue="ei9N1NKliznQeKysgkbnpg==" spinCount="100000" sheet="1" objects="1" scenarios="1"/>
  <mergeCells count="2">
    <mergeCell ref="B3:H3"/>
    <mergeCell ref="B4: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B3:J9"/>
  <sheetViews>
    <sheetView showGridLines="0" showRowColHeaders="0" workbookViewId="0">
      <selection activeCell="B3" sqref="B3:H3"/>
    </sheetView>
  </sheetViews>
  <sheetFormatPr baseColWidth="10" defaultRowHeight="15"/>
  <cols>
    <col min="1" max="1" width="5.7109375" customWidth="1"/>
  </cols>
  <sheetData>
    <row r="3" spans="2:10" ht="18.75">
      <c r="B3" s="140" t="s">
        <v>1544</v>
      </c>
      <c r="C3" s="161"/>
      <c r="D3" s="161"/>
      <c r="E3" s="161"/>
      <c r="F3" s="161"/>
      <c r="G3" s="161"/>
      <c r="H3" s="161"/>
      <c r="I3" s="67"/>
      <c r="J3" s="67"/>
    </row>
    <row r="4" spans="2:10">
      <c r="B4" s="130" t="s">
        <v>2451</v>
      </c>
      <c r="C4" s="161"/>
      <c r="D4" s="161"/>
      <c r="E4" s="161"/>
      <c r="F4" s="161"/>
      <c r="G4" s="161"/>
      <c r="H4" s="161"/>
      <c r="I4" s="54"/>
      <c r="J4" s="54"/>
    </row>
    <row r="5" spans="2:10">
      <c r="B5" s="161"/>
      <c r="C5" s="161"/>
      <c r="D5" s="161"/>
      <c r="E5" s="161"/>
      <c r="F5" s="161"/>
      <c r="G5" s="161"/>
      <c r="H5" s="161"/>
      <c r="I5" s="54"/>
      <c r="J5" s="54"/>
    </row>
    <row r="6" spans="2:10">
      <c r="B6" s="161"/>
      <c r="C6" s="161"/>
      <c r="D6" s="161"/>
      <c r="E6" s="161"/>
      <c r="F6" s="161"/>
      <c r="G6" s="161"/>
      <c r="H6" s="161"/>
      <c r="I6" s="54"/>
      <c r="J6" s="54"/>
    </row>
    <row r="7" spans="2:10">
      <c r="B7" s="161"/>
      <c r="C7" s="161"/>
      <c r="D7" s="161"/>
      <c r="E7" s="161"/>
      <c r="F7" s="161"/>
      <c r="G7" s="161"/>
      <c r="H7" s="161"/>
      <c r="I7" s="54"/>
      <c r="J7" s="54"/>
    </row>
    <row r="8" spans="2:10">
      <c r="B8" s="161"/>
      <c r="C8" s="161"/>
      <c r="D8" s="161"/>
      <c r="E8" s="161"/>
      <c r="F8" s="161"/>
      <c r="G8" s="161"/>
      <c r="H8" s="161"/>
      <c r="I8" s="54"/>
      <c r="J8" s="54"/>
    </row>
    <row r="9" spans="2:10">
      <c r="B9" s="54"/>
      <c r="C9" s="54"/>
      <c r="D9" s="54"/>
      <c r="E9" s="54"/>
      <c r="F9" s="54"/>
      <c r="G9" s="54"/>
      <c r="H9" s="54"/>
      <c r="I9" s="54"/>
      <c r="J9" s="54"/>
    </row>
  </sheetData>
  <sheetProtection algorithmName="SHA-512" hashValue="jqu0H7Q8ELjdmPXcc/e5eqAb+F/ig2ahAEGtEHMnHLlLXy43rgRS+ruywIytNDDe677VzFiFxk8/rkMa5W+KNA==" saltValue="CFJxSs91k2Ar8VbBWV83cQ==" spinCount="100000" sheet="1" objects="1" scenarios="1"/>
  <mergeCells count="2">
    <mergeCell ref="B3:H3"/>
    <mergeCell ref="B4:H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B3:I13"/>
  <sheetViews>
    <sheetView showGridLines="0" showRowColHeaders="0" workbookViewId="0"/>
  </sheetViews>
  <sheetFormatPr baseColWidth="10" defaultRowHeight="15"/>
  <cols>
    <col min="1" max="1" width="5.7109375" customWidth="1"/>
  </cols>
  <sheetData>
    <row r="3" spans="2:9" ht="19.5">
      <c r="B3" s="200" t="s">
        <v>1545</v>
      </c>
      <c r="C3" s="158"/>
      <c r="D3" s="158"/>
      <c r="E3" s="158"/>
      <c r="F3" s="158"/>
      <c r="G3" s="158"/>
      <c r="H3" s="158"/>
      <c r="I3" s="94"/>
    </row>
    <row r="4" spans="2:9">
      <c r="B4" s="130" t="s">
        <v>2387</v>
      </c>
      <c r="C4" s="161"/>
      <c r="D4" s="161"/>
      <c r="E4" s="161"/>
      <c r="F4" s="161"/>
      <c r="G4" s="161"/>
      <c r="H4" s="161"/>
      <c r="I4" s="54"/>
    </row>
    <row r="5" spans="2:9">
      <c r="B5" s="161"/>
      <c r="C5" s="161"/>
      <c r="D5" s="161"/>
      <c r="E5" s="161"/>
      <c r="F5" s="161"/>
      <c r="G5" s="161"/>
      <c r="H5" s="161"/>
      <c r="I5" s="54"/>
    </row>
    <row r="6" spans="2:9">
      <c r="B6" s="161"/>
      <c r="C6" s="161"/>
      <c r="D6" s="161"/>
      <c r="E6" s="161"/>
      <c r="F6" s="161"/>
      <c r="G6" s="161"/>
      <c r="H6" s="161"/>
      <c r="I6" s="54"/>
    </row>
    <row r="7" spans="2:9">
      <c r="B7" s="161"/>
      <c r="C7" s="161"/>
      <c r="D7" s="161"/>
      <c r="E7" s="161"/>
      <c r="F7" s="161"/>
      <c r="G7" s="161"/>
      <c r="H7" s="161"/>
      <c r="I7" s="54"/>
    </row>
    <row r="8" spans="2:9">
      <c r="B8" s="161"/>
      <c r="C8" s="161"/>
      <c r="D8" s="161"/>
      <c r="E8" s="161"/>
      <c r="F8" s="161"/>
      <c r="G8" s="161"/>
      <c r="H8" s="161"/>
      <c r="I8" s="54"/>
    </row>
    <row r="9" spans="2:9">
      <c r="B9" s="161"/>
      <c r="C9" s="161"/>
      <c r="D9" s="161"/>
      <c r="E9" s="161"/>
      <c r="F9" s="161"/>
      <c r="G9" s="161"/>
      <c r="H9" s="161"/>
      <c r="I9" s="54"/>
    </row>
    <row r="10" spans="2:9">
      <c r="B10" s="161"/>
      <c r="C10" s="161"/>
      <c r="D10" s="161"/>
      <c r="E10" s="161"/>
      <c r="F10" s="161"/>
      <c r="G10" s="161"/>
      <c r="H10" s="161"/>
      <c r="I10" s="54"/>
    </row>
    <row r="11" spans="2:9">
      <c r="B11" s="161"/>
      <c r="C11" s="161"/>
      <c r="D11" s="161"/>
      <c r="E11" s="161"/>
      <c r="F11" s="161"/>
      <c r="G11" s="161"/>
      <c r="H11" s="161"/>
      <c r="I11" s="54"/>
    </row>
    <row r="12" spans="2:9">
      <c r="B12" s="54"/>
      <c r="C12" s="54"/>
      <c r="D12" s="54"/>
      <c r="E12" s="54"/>
      <c r="F12" s="54"/>
      <c r="G12" s="54"/>
      <c r="H12" s="54"/>
      <c r="I12" s="54"/>
    </row>
    <row r="13" spans="2:9">
      <c r="B13" s="54"/>
      <c r="C13" s="54"/>
      <c r="D13" s="54"/>
      <c r="E13" s="54"/>
      <c r="F13" s="54"/>
      <c r="G13" s="54"/>
      <c r="H13" s="54"/>
    </row>
  </sheetData>
  <sheetProtection algorithmName="SHA-512" hashValue="u1QpUmR5q+Xk046+byEUz5pmKP+CZCiwQxWX1kKFCogRP3XDphUFZaQEfrvRXH8xQSs0cIy1vqGtXo3amX7Vpg==" saltValue="IubkrDKTY2NQ+gyzfIZqtg==" spinCount="100000" sheet="1" objects="1" scenarios="1"/>
  <mergeCells count="2">
    <mergeCell ref="B3:H3"/>
    <mergeCell ref="B4:H1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B3:I9"/>
  <sheetViews>
    <sheetView showGridLines="0" showRowColHeaders="0" workbookViewId="0"/>
  </sheetViews>
  <sheetFormatPr baseColWidth="10" defaultRowHeight="15"/>
  <cols>
    <col min="1" max="1" width="5.7109375" customWidth="1"/>
  </cols>
  <sheetData>
    <row r="3" spans="2:9" ht="18.75">
      <c r="B3" s="140" t="s">
        <v>1546</v>
      </c>
      <c r="C3" s="161"/>
      <c r="D3" s="161"/>
      <c r="E3" s="161"/>
      <c r="F3" s="161"/>
      <c r="G3" s="161"/>
      <c r="H3" s="161"/>
      <c r="I3" s="67"/>
    </row>
    <row r="4" spans="2:9">
      <c r="B4" s="231" t="s">
        <v>2452</v>
      </c>
      <c r="C4" s="158"/>
      <c r="D4" s="158"/>
      <c r="E4" s="158"/>
      <c r="F4" s="158"/>
      <c r="G4" s="158"/>
      <c r="H4" s="158"/>
      <c r="I4" s="54"/>
    </row>
    <row r="5" spans="2:9">
      <c r="B5" s="158"/>
      <c r="C5" s="158"/>
      <c r="D5" s="158"/>
      <c r="E5" s="158"/>
      <c r="F5" s="158"/>
      <c r="G5" s="158"/>
      <c r="H5" s="158"/>
      <c r="I5" s="54"/>
    </row>
    <row r="6" spans="2:9">
      <c r="B6" s="158"/>
      <c r="C6" s="158"/>
      <c r="D6" s="158"/>
      <c r="E6" s="158"/>
      <c r="F6" s="158"/>
      <c r="G6" s="158"/>
      <c r="H6" s="158"/>
    </row>
    <row r="7" spans="2:9">
      <c r="B7" s="158"/>
      <c r="C7" s="158"/>
      <c r="D7" s="158"/>
      <c r="E7" s="158"/>
      <c r="F7" s="158"/>
      <c r="G7" s="158"/>
      <c r="H7" s="158"/>
    </row>
    <row r="8" spans="2:9">
      <c r="B8" s="158"/>
      <c r="C8" s="158"/>
      <c r="D8" s="158"/>
      <c r="E8" s="158"/>
      <c r="F8" s="158"/>
      <c r="G8" s="158"/>
      <c r="H8" s="158"/>
    </row>
    <row r="9" spans="2:9">
      <c r="B9" s="158"/>
      <c r="C9" s="158"/>
      <c r="D9" s="158"/>
      <c r="E9" s="158"/>
      <c r="F9" s="158"/>
      <c r="G9" s="158"/>
      <c r="H9" s="158"/>
    </row>
  </sheetData>
  <sheetProtection algorithmName="SHA-512" hashValue="sw/RV3+47PZniQiMR7S1RDOSqsJgKB4fiKH+gvA/11J0uaeq4pXvXI1rMHyIYy6DLT9uVCNzFBsbfjI/eITk5g==" saltValue="TJYsAo3vKzn2j8M/7m++PA==" spinCount="100000" sheet="1" objects="1" scenarios="1"/>
  <mergeCells count="2">
    <mergeCell ref="B3:H3"/>
    <mergeCell ref="B4:H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B3:I10"/>
  <sheetViews>
    <sheetView showGridLines="0" showRowColHeaders="0" workbookViewId="0"/>
  </sheetViews>
  <sheetFormatPr baseColWidth="10" defaultRowHeight="15"/>
  <cols>
    <col min="1" max="1" width="5.7109375" customWidth="1"/>
  </cols>
  <sheetData>
    <row r="3" spans="2:9" ht="18.75">
      <c r="B3" s="140" t="s">
        <v>2388</v>
      </c>
      <c r="C3" s="161"/>
      <c r="D3" s="161"/>
      <c r="E3" s="161"/>
      <c r="F3" s="161"/>
      <c r="G3" s="161"/>
      <c r="H3" s="161"/>
      <c r="I3" s="67"/>
    </row>
    <row r="4" spans="2:9">
      <c r="B4" s="130" t="s">
        <v>2467</v>
      </c>
      <c r="C4" s="161"/>
      <c r="D4" s="161"/>
      <c r="E4" s="161"/>
      <c r="F4" s="161"/>
      <c r="G4" s="161"/>
      <c r="H4" s="161"/>
      <c r="I4" s="54"/>
    </row>
    <row r="5" spans="2:9">
      <c r="B5" s="161"/>
      <c r="C5" s="161"/>
      <c r="D5" s="161"/>
      <c r="E5" s="161"/>
      <c r="F5" s="161"/>
      <c r="G5" s="161"/>
      <c r="H5" s="161"/>
      <c r="I5" s="54"/>
    </row>
    <row r="6" spans="2:9">
      <c r="B6" s="161"/>
      <c r="C6" s="161"/>
      <c r="D6" s="161"/>
      <c r="E6" s="161"/>
      <c r="F6" s="161"/>
      <c r="G6" s="161"/>
      <c r="H6" s="161"/>
      <c r="I6" s="54"/>
    </row>
    <row r="7" spans="2:9">
      <c r="B7" s="161"/>
      <c r="C7" s="161"/>
      <c r="D7" s="161"/>
      <c r="E7" s="161"/>
      <c r="F7" s="161"/>
      <c r="G7" s="161"/>
      <c r="H7" s="161"/>
      <c r="I7" s="54"/>
    </row>
    <row r="8" spans="2:9">
      <c r="B8" s="161"/>
      <c r="C8" s="161"/>
      <c r="D8" s="161"/>
      <c r="E8" s="161"/>
      <c r="F8" s="161"/>
      <c r="G8" s="161"/>
      <c r="H8" s="161"/>
    </row>
    <row r="9" spans="2:9">
      <c r="B9" s="161"/>
      <c r="C9" s="161"/>
      <c r="D9" s="161"/>
      <c r="E9" s="161"/>
      <c r="F9" s="161"/>
      <c r="G9" s="161"/>
      <c r="H9" s="161"/>
    </row>
    <row r="10" spans="2:9">
      <c r="B10" s="161"/>
      <c r="C10" s="161"/>
      <c r="D10" s="161"/>
      <c r="E10" s="161"/>
      <c r="F10" s="161"/>
      <c r="G10" s="161"/>
      <c r="H10" s="161"/>
    </row>
  </sheetData>
  <mergeCells count="2">
    <mergeCell ref="B3:H3"/>
    <mergeCell ref="B4:H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B3:I12"/>
  <sheetViews>
    <sheetView showGridLines="0" showRowColHeaders="0" workbookViewId="0"/>
  </sheetViews>
  <sheetFormatPr baseColWidth="10" defaultRowHeight="15"/>
  <cols>
    <col min="1" max="1" width="5.7109375" customWidth="1"/>
  </cols>
  <sheetData>
    <row r="3" spans="2:9" ht="18.75">
      <c r="B3" s="140" t="s">
        <v>2390</v>
      </c>
      <c r="C3" s="161"/>
      <c r="D3" s="161"/>
      <c r="E3" s="161"/>
      <c r="F3" s="161"/>
      <c r="G3" s="161"/>
      <c r="H3" s="161"/>
      <c r="I3" s="67"/>
    </row>
    <row r="4" spans="2:9">
      <c r="B4" s="130" t="s">
        <v>2386</v>
      </c>
      <c r="C4" s="161"/>
      <c r="D4" s="161"/>
      <c r="E4" s="161"/>
      <c r="F4" s="161"/>
      <c r="G4" s="161"/>
      <c r="H4" s="161"/>
      <c r="I4" s="54"/>
    </row>
    <row r="5" spans="2:9">
      <c r="B5" s="161"/>
      <c r="C5" s="161"/>
      <c r="D5" s="161"/>
      <c r="E5" s="161"/>
      <c r="F5" s="161"/>
      <c r="G5" s="161"/>
      <c r="H5" s="161"/>
      <c r="I5" s="54"/>
    </row>
    <row r="6" spans="2:9">
      <c r="B6" s="161"/>
      <c r="C6" s="161"/>
      <c r="D6" s="161"/>
      <c r="E6" s="161"/>
      <c r="F6" s="161"/>
      <c r="G6" s="161"/>
      <c r="H6" s="161"/>
      <c r="I6" s="54"/>
    </row>
    <row r="7" spans="2:9">
      <c r="B7" s="161"/>
      <c r="C7" s="161"/>
      <c r="D7" s="161"/>
      <c r="E7" s="161"/>
      <c r="F7" s="161"/>
      <c r="G7" s="161"/>
      <c r="H7" s="161"/>
      <c r="I7" s="54"/>
    </row>
    <row r="8" spans="2:9">
      <c r="B8" s="161"/>
      <c r="C8" s="161"/>
      <c r="D8" s="161"/>
      <c r="E8" s="161"/>
      <c r="F8" s="161"/>
      <c r="G8" s="161"/>
      <c r="H8" s="161"/>
      <c r="I8" s="54"/>
    </row>
    <row r="9" spans="2:9">
      <c r="B9" s="161"/>
      <c r="C9" s="161"/>
      <c r="D9" s="161"/>
      <c r="E9" s="161"/>
      <c r="F9" s="161"/>
      <c r="G9" s="161"/>
      <c r="H9" s="161"/>
      <c r="I9" s="54"/>
    </row>
    <row r="10" spans="2:9">
      <c r="B10" s="161"/>
      <c r="C10" s="161"/>
      <c r="D10" s="161"/>
      <c r="E10" s="161"/>
      <c r="F10" s="161"/>
      <c r="G10" s="161"/>
      <c r="H10" s="161"/>
      <c r="I10" s="54"/>
    </row>
    <row r="11" spans="2:9">
      <c r="B11" s="161"/>
      <c r="C11" s="161"/>
      <c r="D11" s="161"/>
      <c r="E11" s="161"/>
      <c r="F11" s="161"/>
      <c r="G11" s="161"/>
      <c r="H11" s="161"/>
    </row>
    <row r="12" spans="2:9">
      <c r="B12" s="161"/>
      <c r="C12" s="161"/>
      <c r="D12" s="161"/>
      <c r="E12" s="161"/>
      <c r="F12" s="161"/>
      <c r="G12" s="161"/>
      <c r="H12" s="161"/>
    </row>
  </sheetData>
  <sheetProtection algorithmName="SHA-512" hashValue="hZneybvFn0shyXdrMDsSSLMOzAfndqH0TvDf/4lL08A45Zu0KuDn7SMvxXsJU+PPX7NF1yvH3Bu7iLn+YWbegg==" saltValue="2jZZJc8iOpFD/ohXsz6ezg==" spinCount="100000" sheet="1" objects="1" scenarios="1"/>
  <mergeCells count="2">
    <mergeCell ref="B3:H3"/>
    <mergeCell ref="B4:H1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B3:I15"/>
  <sheetViews>
    <sheetView showGridLines="0" showRowColHeaders="0" workbookViewId="0">
      <selection activeCell="B4" sqref="B4:H15"/>
    </sheetView>
  </sheetViews>
  <sheetFormatPr baseColWidth="10" defaultRowHeight="15"/>
  <cols>
    <col min="1" max="1" width="5.7109375" customWidth="1"/>
  </cols>
  <sheetData>
    <row r="3" spans="2:9" ht="18.75">
      <c r="B3" s="140" t="s">
        <v>1547</v>
      </c>
      <c r="C3" s="161"/>
      <c r="D3" s="161"/>
      <c r="E3" s="161"/>
      <c r="F3" s="161"/>
      <c r="G3" s="161"/>
      <c r="H3" s="161"/>
      <c r="I3" s="67"/>
    </row>
    <row r="4" spans="2:9">
      <c r="B4" s="130" t="s">
        <v>2458</v>
      </c>
      <c r="C4" s="161"/>
      <c r="D4" s="161"/>
      <c r="E4" s="161"/>
      <c r="F4" s="161"/>
      <c r="G4" s="161"/>
      <c r="H4" s="161"/>
      <c r="I4" s="54"/>
    </row>
    <row r="5" spans="2:9">
      <c r="B5" s="161"/>
      <c r="C5" s="161"/>
      <c r="D5" s="161"/>
      <c r="E5" s="161"/>
      <c r="F5" s="161"/>
      <c r="G5" s="161"/>
      <c r="H5" s="161"/>
      <c r="I5" s="54"/>
    </row>
    <row r="6" spans="2:9">
      <c r="B6" s="161"/>
      <c r="C6" s="161"/>
      <c r="D6" s="161"/>
      <c r="E6" s="161"/>
      <c r="F6" s="161"/>
      <c r="G6" s="161"/>
      <c r="H6" s="161"/>
      <c r="I6" s="54"/>
    </row>
    <row r="7" spans="2:9">
      <c r="B7" s="161"/>
      <c r="C7" s="161"/>
      <c r="D7" s="161"/>
      <c r="E7" s="161"/>
      <c r="F7" s="161"/>
      <c r="G7" s="161"/>
      <c r="H7" s="161"/>
      <c r="I7" s="54"/>
    </row>
    <row r="8" spans="2:9">
      <c r="B8" s="161"/>
      <c r="C8" s="161"/>
      <c r="D8" s="161"/>
      <c r="E8" s="161"/>
      <c r="F8" s="161"/>
      <c r="G8" s="161"/>
      <c r="H8" s="161"/>
      <c r="I8" s="54"/>
    </row>
    <row r="9" spans="2:9">
      <c r="B9" s="158"/>
      <c r="C9" s="158"/>
      <c r="D9" s="158"/>
      <c r="E9" s="158"/>
      <c r="F9" s="158"/>
      <c r="G9" s="158"/>
      <c r="H9" s="158"/>
      <c r="I9" s="54"/>
    </row>
    <row r="10" spans="2:9">
      <c r="B10" s="158"/>
      <c r="C10" s="158"/>
      <c r="D10" s="158"/>
      <c r="E10" s="158"/>
      <c r="F10" s="158"/>
      <c r="G10" s="158"/>
      <c r="H10" s="158"/>
      <c r="I10" s="54"/>
    </row>
    <row r="11" spans="2:9">
      <c r="B11" s="158"/>
      <c r="C11" s="158"/>
      <c r="D11" s="158"/>
      <c r="E11" s="158"/>
      <c r="F11" s="158"/>
      <c r="G11" s="158"/>
      <c r="H11" s="158"/>
      <c r="I11" s="54"/>
    </row>
    <row r="12" spans="2:9">
      <c r="B12" s="158"/>
      <c r="C12" s="158"/>
      <c r="D12" s="158"/>
      <c r="E12" s="158"/>
      <c r="F12" s="158"/>
      <c r="G12" s="158"/>
      <c r="H12" s="158"/>
      <c r="I12" s="54"/>
    </row>
    <row r="13" spans="2:9">
      <c r="B13" s="158"/>
      <c r="C13" s="158"/>
      <c r="D13" s="158"/>
      <c r="E13" s="158"/>
      <c r="F13" s="158"/>
      <c r="G13" s="158"/>
      <c r="H13" s="158"/>
    </row>
    <row r="14" spans="2:9">
      <c r="B14" s="158"/>
      <c r="C14" s="158"/>
      <c r="D14" s="158"/>
      <c r="E14" s="158"/>
      <c r="F14" s="158"/>
      <c r="G14" s="158"/>
      <c r="H14" s="158"/>
    </row>
    <row r="15" spans="2:9">
      <c r="B15" s="158"/>
      <c r="C15" s="158"/>
      <c r="D15" s="158"/>
      <c r="E15" s="158"/>
      <c r="F15" s="158"/>
      <c r="G15" s="158"/>
      <c r="H15" s="158"/>
    </row>
  </sheetData>
  <sheetProtection algorithmName="SHA-512" hashValue="aOPnU4Sojg1+HTgPthaFcIPadTnz6dJX5Ex/nRqj1s830rqnBEhtlV0siCqfj1YnK6kkIebkbCES15HCmo+sXg==" saltValue="boCRqHTSoD2gMjDK5xMU6g==" spinCount="100000" sheet="1" objects="1" scenarios="1"/>
  <mergeCells count="2">
    <mergeCell ref="B3:H3"/>
    <mergeCell ref="B4:H1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B3:I10"/>
  <sheetViews>
    <sheetView showGridLines="0" showRowColHeaders="0" workbookViewId="0"/>
  </sheetViews>
  <sheetFormatPr baseColWidth="10" defaultRowHeight="15"/>
  <cols>
    <col min="1" max="1" width="5.7109375" customWidth="1"/>
  </cols>
  <sheetData>
    <row r="3" spans="2:9" ht="18.75">
      <c r="B3" s="140" t="s">
        <v>1548</v>
      </c>
      <c r="C3" s="161"/>
      <c r="D3" s="161"/>
      <c r="E3" s="161"/>
      <c r="F3" s="161"/>
      <c r="G3" s="161"/>
      <c r="H3" s="161"/>
      <c r="I3" s="67"/>
    </row>
    <row r="4" spans="2:9">
      <c r="B4" s="130" t="s">
        <v>2469</v>
      </c>
      <c r="C4" s="161"/>
      <c r="D4" s="161"/>
      <c r="E4" s="161"/>
      <c r="F4" s="161"/>
      <c r="G4" s="161"/>
      <c r="H4" s="161"/>
      <c r="I4" s="54"/>
    </row>
    <row r="5" spans="2:9">
      <c r="B5" s="161"/>
      <c r="C5" s="161"/>
      <c r="D5" s="161"/>
      <c r="E5" s="161"/>
      <c r="F5" s="161"/>
      <c r="G5" s="161"/>
      <c r="H5" s="161"/>
      <c r="I5" s="54"/>
    </row>
    <row r="6" spans="2:9">
      <c r="B6" s="161"/>
      <c r="C6" s="161"/>
      <c r="D6" s="161"/>
      <c r="E6" s="161"/>
      <c r="F6" s="161"/>
      <c r="G6" s="161"/>
      <c r="H6" s="161"/>
      <c r="I6" s="54"/>
    </row>
    <row r="7" spans="2:9">
      <c r="B7" s="161"/>
      <c r="C7" s="161"/>
      <c r="D7" s="161"/>
      <c r="E7" s="161"/>
      <c r="F7" s="161"/>
      <c r="G7" s="161"/>
      <c r="H7" s="161"/>
      <c r="I7" s="54"/>
    </row>
    <row r="8" spans="2:9">
      <c r="B8" s="161"/>
      <c r="C8" s="161"/>
      <c r="D8" s="161"/>
      <c r="E8" s="161"/>
      <c r="F8" s="161"/>
      <c r="G8" s="161"/>
      <c r="H8" s="161"/>
      <c r="I8" s="54"/>
    </row>
    <row r="9" spans="2:9">
      <c r="B9" s="161"/>
      <c r="C9" s="161"/>
      <c r="D9" s="161"/>
      <c r="E9" s="161"/>
      <c r="F9" s="161"/>
      <c r="G9" s="161"/>
      <c r="H9" s="161"/>
      <c r="I9" s="54"/>
    </row>
    <row r="10" spans="2:9">
      <c r="B10" s="54"/>
      <c r="C10" s="54"/>
      <c r="D10" s="54"/>
      <c r="E10" s="54"/>
      <c r="F10" s="54"/>
      <c r="G10" s="54"/>
      <c r="H10" s="54"/>
      <c r="I10" s="54"/>
    </row>
  </sheetData>
  <sheetProtection algorithmName="SHA-512" hashValue="RjKZ6mwT2Nh45YDGCZG2TuVgZMLxf8KIsKux6QUNWnv/gxIGRR90d3aQz5fQ28f58itSzyyoH6ghaQoNJK15XA==" saltValue="poxiOxcagfjj3Fb+xEkweg==" spinCount="100000" sheet="1" objects="1" scenarios="1"/>
  <mergeCells count="2">
    <mergeCell ref="B3:H3"/>
    <mergeCell ref="B4:H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6:N19"/>
  <sheetViews>
    <sheetView showGridLines="0" showRowColHeaders="0" zoomScale="90" zoomScaleNormal="90" workbookViewId="0"/>
  </sheetViews>
  <sheetFormatPr baseColWidth="10" defaultRowHeight="15"/>
  <cols>
    <col min="1" max="1" width="5.7109375" style="32" customWidth="1"/>
    <col min="2" max="16384" width="11.42578125" style="32"/>
  </cols>
  <sheetData>
    <row r="6" spans="2:14">
      <c r="B6" s="131"/>
      <c r="C6" s="131"/>
      <c r="D6" s="131"/>
      <c r="E6" s="131"/>
      <c r="F6" s="131"/>
      <c r="G6" s="131"/>
      <c r="H6" s="131"/>
      <c r="I6" s="131"/>
      <c r="J6" s="131"/>
      <c r="K6" s="131"/>
      <c r="L6" s="131"/>
      <c r="M6" s="131"/>
      <c r="N6" s="131"/>
    </row>
    <row r="8" spans="2:14" ht="105" customHeight="1">
      <c r="B8" s="129" t="s">
        <v>1518</v>
      </c>
      <c r="C8" s="130"/>
      <c r="D8" s="130"/>
      <c r="E8" s="130"/>
      <c r="F8" s="130"/>
      <c r="G8" s="130"/>
      <c r="H8" s="130"/>
      <c r="I8" s="130"/>
      <c r="J8" s="130"/>
      <c r="K8" s="130"/>
      <c r="L8" s="130"/>
      <c r="M8" s="130"/>
      <c r="N8" s="130"/>
    </row>
    <row r="9" spans="2:14" ht="36.75">
      <c r="B9" s="65"/>
      <c r="C9" s="65"/>
      <c r="D9" s="65"/>
      <c r="E9" s="65"/>
      <c r="F9" s="65"/>
      <c r="G9" s="65"/>
      <c r="H9" s="65"/>
      <c r="I9" s="65"/>
      <c r="J9" s="65"/>
      <c r="K9" s="65"/>
      <c r="L9" s="65"/>
      <c r="M9" s="65"/>
      <c r="N9" s="65"/>
    </row>
    <row r="10" spans="2:14">
      <c r="B10" s="47"/>
    </row>
    <row r="11" spans="2:14" ht="56.25" customHeight="1">
      <c r="B11" s="132" t="s">
        <v>1502</v>
      </c>
      <c r="C11" s="133"/>
      <c r="D11" s="134"/>
      <c r="E11" s="135"/>
      <c r="F11" s="135"/>
      <c r="G11" s="135"/>
      <c r="H11" s="135"/>
      <c r="I11" s="135"/>
      <c r="J11" s="135"/>
      <c r="K11" s="135"/>
      <c r="L11" s="135"/>
      <c r="M11" s="135"/>
      <c r="N11" s="135"/>
    </row>
    <row r="12" spans="2:14" ht="19.5">
      <c r="B12" s="46"/>
      <c r="C12" s="46"/>
      <c r="D12" s="138" t="s">
        <v>2455</v>
      </c>
      <c r="E12" s="139"/>
      <c r="F12" s="139"/>
      <c r="G12" s="139"/>
      <c r="H12" s="139"/>
      <c r="I12" s="139"/>
      <c r="J12" s="139"/>
      <c r="K12" s="139"/>
      <c r="L12" s="139"/>
      <c r="M12" s="139"/>
      <c r="N12" s="139"/>
    </row>
    <row r="13" spans="2:14" ht="19.5">
      <c r="B13" s="46"/>
      <c r="C13" s="46"/>
      <c r="D13" s="139"/>
      <c r="E13" s="139"/>
      <c r="F13" s="139"/>
      <c r="G13" s="139"/>
      <c r="H13" s="139"/>
      <c r="I13" s="139"/>
      <c r="J13" s="139"/>
      <c r="K13" s="139"/>
      <c r="L13" s="139"/>
      <c r="M13" s="139"/>
      <c r="N13" s="139"/>
    </row>
    <row r="15" spans="2:14" ht="26.25">
      <c r="B15" s="136" t="s">
        <v>1552</v>
      </c>
      <c r="C15" s="136"/>
      <c r="D15" s="136"/>
      <c r="E15" s="136"/>
      <c r="F15" s="136"/>
      <c r="G15" s="136"/>
      <c r="H15" s="136"/>
      <c r="I15" s="136"/>
      <c r="J15" s="136"/>
      <c r="K15" s="136"/>
      <c r="L15" s="136"/>
      <c r="M15" s="136"/>
      <c r="N15" s="136"/>
    </row>
    <row r="17" spans="2:14" ht="26.25">
      <c r="B17" s="137" t="s">
        <v>2373</v>
      </c>
      <c r="C17" s="137"/>
      <c r="D17" s="137"/>
      <c r="E17" s="137"/>
      <c r="F17" s="137"/>
      <c r="G17" s="137"/>
      <c r="H17" s="137"/>
      <c r="I17" s="137"/>
      <c r="J17" s="137"/>
      <c r="K17" s="137"/>
      <c r="L17" s="137"/>
      <c r="M17" s="137"/>
      <c r="N17" s="137"/>
    </row>
    <row r="19" spans="2:14" ht="26.25">
      <c r="B19" s="128" t="s">
        <v>2435</v>
      </c>
      <c r="C19" s="128"/>
      <c r="D19" s="128"/>
      <c r="E19" s="128"/>
      <c r="F19" s="128"/>
      <c r="G19" s="128"/>
      <c r="H19" s="128"/>
      <c r="I19" s="128"/>
      <c r="J19" s="128"/>
      <c r="K19" s="128"/>
      <c r="L19" s="128"/>
      <c r="M19" s="128"/>
      <c r="N19" s="128"/>
    </row>
  </sheetData>
  <sheetProtection algorithmName="SHA-512" hashValue="vji8rZleI2RzUdhtJR5Guk9Em+GVDG20S2s7hUQi2nwmHBLQ5jRmFNVKFdJPmyXpBI0hV6mECxlf3xrLawhe8w==" saltValue="hbuIjqr3G9827+C9jYpILg==" spinCount="100000" sheet="1" objects="1" scenarios="1"/>
  <mergeCells count="8">
    <mergeCell ref="B19:N19"/>
    <mergeCell ref="B8:N8"/>
    <mergeCell ref="B6:N6"/>
    <mergeCell ref="B11:C11"/>
    <mergeCell ref="D11:N11"/>
    <mergeCell ref="B15:N15"/>
    <mergeCell ref="B17:N17"/>
    <mergeCell ref="D12:N13"/>
  </mergeCells>
  <dataValidations count="1">
    <dataValidation type="list" allowBlank="1" showInputMessage="1" showErrorMessage="1" sqref="D11:N11">
      <formula1>ENTIDADES</formula1>
    </dataValidation>
  </dataValidations>
  <hyperlinks>
    <hyperlink ref="B17" location="'CICLO PDA'!A1" display="CICLO DE LA PREVENCIÓN DEL DAÑO ANTIJURÍDICO"/>
    <hyperlink ref="B19" location="DEFINICIÓN!A1" display="DEFINICIÓN"/>
    <hyperlink ref="B15" location="'ANTES DE EMPEZAR'!A1" display="ANTES DE EMPEZAR"/>
    <hyperlink ref="B19:N19" location="LINEAMIENTOS!A1" display="LINEAMIENTOS"/>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B3:I18"/>
  <sheetViews>
    <sheetView showGridLines="0" showRowColHeaders="0" workbookViewId="0">
      <selection activeCell="O59" sqref="O59"/>
    </sheetView>
  </sheetViews>
  <sheetFormatPr baseColWidth="10" defaultRowHeight="15"/>
  <cols>
    <col min="1" max="1" width="5.7109375" customWidth="1"/>
  </cols>
  <sheetData>
    <row r="3" spans="2:9">
      <c r="B3" s="140" t="s">
        <v>1550</v>
      </c>
      <c r="C3" s="161"/>
      <c r="D3" s="161"/>
      <c r="E3" s="161"/>
      <c r="F3" s="161"/>
      <c r="G3" s="161"/>
      <c r="H3" s="161"/>
      <c r="I3" s="161"/>
    </row>
    <row r="4" spans="2:9">
      <c r="B4" s="231" t="s">
        <v>2434</v>
      </c>
      <c r="C4" s="161"/>
      <c r="D4" s="161"/>
      <c r="E4" s="161"/>
      <c r="F4" s="161"/>
      <c r="G4" s="161"/>
      <c r="H4" s="161"/>
      <c r="I4" s="161"/>
    </row>
    <row r="5" spans="2:9">
      <c r="B5" s="161"/>
      <c r="C5" s="161"/>
      <c r="D5" s="161"/>
      <c r="E5" s="161"/>
      <c r="F5" s="161"/>
      <c r="G5" s="161"/>
      <c r="H5" s="161"/>
      <c r="I5" s="161"/>
    </row>
    <row r="6" spans="2:9">
      <c r="B6" s="161"/>
      <c r="C6" s="161"/>
      <c r="D6" s="161"/>
      <c r="E6" s="161"/>
      <c r="F6" s="161"/>
      <c r="G6" s="161"/>
      <c r="H6" s="161"/>
      <c r="I6" s="161"/>
    </row>
    <row r="7" spans="2:9">
      <c r="B7" s="161"/>
      <c r="C7" s="161"/>
      <c r="D7" s="161"/>
      <c r="E7" s="161"/>
      <c r="F7" s="161"/>
      <c r="G7" s="161"/>
      <c r="H7" s="161"/>
      <c r="I7" s="161"/>
    </row>
    <row r="8" spans="2:9">
      <c r="B8" s="161"/>
      <c r="C8" s="161"/>
      <c r="D8" s="161"/>
      <c r="E8" s="161"/>
      <c r="F8" s="161"/>
      <c r="G8" s="161"/>
      <c r="H8" s="161"/>
      <c r="I8" s="161"/>
    </row>
    <row r="9" spans="2:9">
      <c r="B9" s="161"/>
      <c r="C9" s="161"/>
      <c r="D9" s="161"/>
      <c r="E9" s="161"/>
      <c r="F9" s="161"/>
      <c r="G9" s="161"/>
      <c r="H9" s="161"/>
      <c r="I9" s="161"/>
    </row>
    <row r="10" spans="2:9">
      <c r="B10" s="161"/>
      <c r="C10" s="161"/>
      <c r="D10" s="161"/>
      <c r="E10" s="161"/>
      <c r="F10" s="161"/>
      <c r="G10" s="161"/>
      <c r="H10" s="161"/>
      <c r="I10" s="161"/>
    </row>
    <row r="11" spans="2:9">
      <c r="B11" s="161"/>
      <c r="C11" s="161"/>
      <c r="D11" s="161"/>
      <c r="E11" s="161"/>
      <c r="F11" s="161"/>
      <c r="G11" s="161"/>
      <c r="H11" s="161"/>
      <c r="I11" s="161"/>
    </row>
    <row r="12" spans="2:9">
      <c r="B12" s="161"/>
      <c r="C12" s="161"/>
      <c r="D12" s="161"/>
      <c r="E12" s="161"/>
      <c r="F12" s="161"/>
      <c r="G12" s="161"/>
      <c r="H12" s="161"/>
      <c r="I12" s="161"/>
    </row>
    <row r="13" spans="2:9">
      <c r="B13" s="161"/>
      <c r="C13" s="161"/>
      <c r="D13" s="161"/>
      <c r="E13" s="161"/>
      <c r="F13" s="161"/>
      <c r="G13" s="161"/>
      <c r="H13" s="161"/>
      <c r="I13" s="161"/>
    </row>
    <row r="14" spans="2:9">
      <c r="B14" s="161"/>
      <c r="C14" s="161"/>
      <c r="D14" s="161"/>
      <c r="E14" s="161"/>
      <c r="F14" s="161"/>
      <c r="G14" s="161"/>
      <c r="H14" s="161"/>
      <c r="I14" s="161"/>
    </row>
    <row r="15" spans="2:9">
      <c r="B15" s="161"/>
      <c r="C15" s="161"/>
      <c r="D15" s="161"/>
      <c r="E15" s="161"/>
      <c r="F15" s="161"/>
      <c r="G15" s="161"/>
      <c r="H15" s="161"/>
      <c r="I15" s="161"/>
    </row>
    <row r="16" spans="2:9">
      <c r="B16" s="161"/>
      <c r="C16" s="161"/>
      <c r="D16" s="161"/>
      <c r="E16" s="161"/>
      <c r="F16" s="161"/>
      <c r="G16" s="161"/>
      <c r="H16" s="161"/>
      <c r="I16" s="161"/>
    </row>
    <row r="17" spans="2:9">
      <c r="B17" s="161"/>
      <c r="C17" s="161"/>
      <c r="D17" s="161"/>
      <c r="E17" s="161"/>
      <c r="F17" s="161"/>
      <c r="G17" s="161"/>
      <c r="H17" s="161"/>
      <c r="I17" s="161"/>
    </row>
    <row r="18" spans="2:9">
      <c r="B18" s="161"/>
      <c r="C18" s="161"/>
      <c r="D18" s="161"/>
      <c r="E18" s="161"/>
      <c r="F18" s="161"/>
      <c r="G18" s="161"/>
      <c r="H18" s="161"/>
      <c r="I18" s="161"/>
    </row>
  </sheetData>
  <sheetProtection algorithmName="SHA-512" hashValue="AwLS7GEeMX2vcgAF9zKfNvGWzsjq0DkCm6U5T6gxBFmZUX2VVsbU/HqHimaOiqdcZ8Vz4p9JNXglnA7Qa/MtJA==" saltValue="FCl7oTZsfzyMkD2s7Ewj7w==" spinCount="100000" sheet="1" objects="1" scenarios="1"/>
  <mergeCells count="2">
    <mergeCell ref="B3:I3"/>
    <mergeCell ref="B4:I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B3:J19"/>
  <sheetViews>
    <sheetView showGridLines="0" showRowColHeaders="0" workbookViewId="0"/>
  </sheetViews>
  <sheetFormatPr baseColWidth="10" defaultRowHeight="15"/>
  <cols>
    <col min="1" max="1" width="5.7109375" customWidth="1"/>
  </cols>
  <sheetData>
    <row r="3" spans="2:10" ht="18.75">
      <c r="B3" s="140" t="s">
        <v>1549</v>
      </c>
      <c r="C3" s="161"/>
      <c r="D3" s="161"/>
      <c r="E3" s="161"/>
      <c r="F3" s="161"/>
      <c r="G3" s="161"/>
      <c r="H3" s="161"/>
      <c r="I3" s="67"/>
      <c r="J3" s="67"/>
    </row>
    <row r="4" spans="2:10">
      <c r="B4" s="231" t="s">
        <v>2464</v>
      </c>
      <c r="C4" s="161"/>
      <c r="D4" s="161"/>
      <c r="E4" s="161"/>
      <c r="F4" s="161"/>
      <c r="G4" s="161"/>
      <c r="H4" s="161"/>
      <c r="I4" s="54"/>
      <c r="J4" s="54"/>
    </row>
    <row r="5" spans="2:10">
      <c r="B5" s="161"/>
      <c r="C5" s="161"/>
      <c r="D5" s="161"/>
      <c r="E5" s="161"/>
      <c r="F5" s="161"/>
      <c r="G5" s="161"/>
      <c r="H5" s="161"/>
      <c r="I5" s="54"/>
      <c r="J5" s="54"/>
    </row>
    <row r="6" spans="2:10">
      <c r="B6" s="161"/>
      <c r="C6" s="161"/>
      <c r="D6" s="161"/>
      <c r="E6" s="161"/>
      <c r="F6" s="161"/>
      <c r="G6" s="161"/>
      <c r="H6" s="161"/>
      <c r="I6" s="54"/>
      <c r="J6" s="54"/>
    </row>
    <row r="7" spans="2:10">
      <c r="B7" s="161"/>
      <c r="C7" s="161"/>
      <c r="D7" s="161"/>
      <c r="E7" s="161"/>
      <c r="F7" s="161"/>
      <c r="G7" s="161"/>
      <c r="H7" s="161"/>
      <c r="I7" s="54"/>
      <c r="J7" s="54"/>
    </row>
    <row r="8" spans="2:10">
      <c r="B8" s="161"/>
      <c r="C8" s="161"/>
      <c r="D8" s="161"/>
      <c r="E8" s="161"/>
      <c r="F8" s="161"/>
      <c r="G8" s="161"/>
      <c r="H8" s="161"/>
      <c r="I8" s="54"/>
      <c r="J8" s="54"/>
    </row>
    <row r="9" spans="2:10">
      <c r="B9" s="161"/>
      <c r="C9" s="161"/>
      <c r="D9" s="161"/>
      <c r="E9" s="161"/>
      <c r="F9" s="161"/>
      <c r="G9" s="161"/>
      <c r="H9" s="161"/>
      <c r="I9" s="54"/>
      <c r="J9" s="54"/>
    </row>
    <row r="10" spans="2:10">
      <c r="B10" s="161"/>
      <c r="C10" s="161"/>
      <c r="D10" s="161"/>
      <c r="E10" s="161"/>
      <c r="F10" s="161"/>
      <c r="G10" s="161"/>
      <c r="H10" s="161"/>
      <c r="I10" s="54"/>
      <c r="J10" s="54"/>
    </row>
    <row r="11" spans="2:10">
      <c r="B11" s="161"/>
      <c r="C11" s="161"/>
      <c r="D11" s="161"/>
      <c r="E11" s="161"/>
      <c r="F11" s="161"/>
      <c r="G11" s="161"/>
      <c r="H11" s="161"/>
      <c r="I11" s="54"/>
      <c r="J11" s="54"/>
    </row>
    <row r="12" spans="2:10">
      <c r="B12" s="161"/>
      <c r="C12" s="161"/>
      <c r="D12" s="161"/>
      <c r="E12" s="161"/>
      <c r="F12" s="161"/>
      <c r="G12" s="161"/>
      <c r="H12" s="161"/>
      <c r="I12" s="54"/>
      <c r="J12" s="54"/>
    </row>
    <row r="13" spans="2:10">
      <c r="B13" s="161"/>
      <c r="C13" s="161"/>
      <c r="D13" s="161"/>
      <c r="E13" s="161"/>
      <c r="F13" s="161"/>
      <c r="G13" s="161"/>
      <c r="H13" s="161"/>
      <c r="I13" s="54"/>
      <c r="J13" s="54"/>
    </row>
    <row r="14" spans="2:10">
      <c r="B14" s="161"/>
      <c r="C14" s="161"/>
      <c r="D14" s="161"/>
      <c r="E14" s="161"/>
      <c r="F14" s="161"/>
      <c r="G14" s="161"/>
      <c r="H14" s="161"/>
      <c r="I14" s="54"/>
      <c r="J14" s="54"/>
    </row>
    <row r="15" spans="2:10">
      <c r="B15" s="161"/>
      <c r="C15" s="161"/>
      <c r="D15" s="161"/>
      <c r="E15" s="161"/>
      <c r="F15" s="161"/>
      <c r="G15" s="161"/>
      <c r="H15" s="161"/>
      <c r="I15" s="54"/>
      <c r="J15" s="54"/>
    </row>
    <row r="16" spans="2:10">
      <c r="B16" s="161"/>
      <c r="C16" s="161"/>
      <c r="D16" s="161"/>
      <c r="E16" s="161"/>
      <c r="F16" s="161"/>
      <c r="G16" s="161"/>
      <c r="H16" s="161"/>
      <c r="I16" s="54"/>
      <c r="J16" s="54"/>
    </row>
    <row r="17" spans="2:10">
      <c r="B17" s="161"/>
      <c r="C17" s="161"/>
      <c r="D17" s="161"/>
      <c r="E17" s="161"/>
      <c r="F17" s="161"/>
      <c r="G17" s="161"/>
      <c r="H17" s="161"/>
      <c r="I17" s="54"/>
      <c r="J17" s="54"/>
    </row>
    <row r="18" spans="2:10">
      <c r="B18" s="161"/>
      <c r="C18" s="161"/>
      <c r="D18" s="161"/>
      <c r="E18" s="161"/>
      <c r="F18" s="161"/>
      <c r="G18" s="161"/>
      <c r="H18" s="161"/>
      <c r="I18" s="54"/>
      <c r="J18" s="54"/>
    </row>
    <row r="19" spans="2:10">
      <c r="B19" s="161"/>
      <c r="C19" s="161"/>
      <c r="D19" s="161"/>
      <c r="E19" s="161"/>
      <c r="F19" s="161"/>
      <c r="G19" s="161"/>
      <c r="H19" s="161"/>
    </row>
  </sheetData>
  <sheetProtection algorithmName="SHA-512" hashValue="kmQz7KzmBPjTvG+tW/0MQkwXIPiOHtc7gUBcGP4LRiA36rYTdvtVSqKlHejaEp2fS0ywwZ/7Oxw5PT5ZG38MqA==" saltValue="GW5rBWfwWvX0y6QjEmp7OQ==" spinCount="100000" sheet="1" objects="1" scenarios="1"/>
  <mergeCells count="2">
    <mergeCell ref="B3:H3"/>
    <mergeCell ref="B4:H19"/>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B3:I18"/>
  <sheetViews>
    <sheetView showGridLines="0" showRowColHeaders="0" workbookViewId="0"/>
  </sheetViews>
  <sheetFormatPr baseColWidth="10" defaultRowHeight="15"/>
  <cols>
    <col min="1" max="1" width="5.7109375" customWidth="1"/>
  </cols>
  <sheetData>
    <row r="3" spans="2:9" ht="18.75">
      <c r="B3" s="140" t="s">
        <v>1551</v>
      </c>
      <c r="C3" s="161"/>
      <c r="D3" s="161"/>
      <c r="E3" s="161"/>
      <c r="F3" s="161"/>
      <c r="G3" s="161"/>
      <c r="H3" s="161"/>
      <c r="I3" s="67"/>
    </row>
    <row r="4" spans="2:9">
      <c r="B4" s="231" t="s">
        <v>2389</v>
      </c>
      <c r="C4" s="161"/>
      <c r="D4" s="161"/>
      <c r="E4" s="161"/>
      <c r="F4" s="161"/>
      <c r="G4" s="161"/>
      <c r="H4" s="161"/>
      <c r="I4" s="54"/>
    </row>
    <row r="5" spans="2:9">
      <c r="B5" s="161"/>
      <c r="C5" s="161"/>
      <c r="D5" s="161"/>
      <c r="E5" s="161"/>
      <c r="F5" s="161"/>
      <c r="G5" s="161"/>
      <c r="H5" s="161"/>
      <c r="I5" s="54"/>
    </row>
    <row r="6" spans="2:9">
      <c r="B6" s="161"/>
      <c r="C6" s="161"/>
      <c r="D6" s="161"/>
      <c r="E6" s="161"/>
      <c r="F6" s="161"/>
      <c r="G6" s="161"/>
      <c r="H6" s="161"/>
      <c r="I6" s="54"/>
    </row>
    <row r="7" spans="2:9">
      <c r="B7" s="161"/>
      <c r="C7" s="161"/>
      <c r="D7" s="161"/>
      <c r="E7" s="161"/>
      <c r="F7" s="161"/>
      <c r="G7" s="161"/>
      <c r="H7" s="161"/>
      <c r="I7" s="54"/>
    </row>
    <row r="8" spans="2:9">
      <c r="B8" s="161"/>
      <c r="C8" s="161"/>
      <c r="D8" s="161"/>
      <c r="E8" s="161"/>
      <c r="F8" s="161"/>
      <c r="G8" s="161"/>
      <c r="H8" s="161"/>
      <c r="I8" s="54"/>
    </row>
    <row r="9" spans="2:9">
      <c r="B9" s="161"/>
      <c r="C9" s="161"/>
      <c r="D9" s="161"/>
      <c r="E9" s="161"/>
      <c r="F9" s="161"/>
      <c r="G9" s="161"/>
      <c r="H9" s="161"/>
      <c r="I9" s="54"/>
    </row>
    <row r="10" spans="2:9">
      <c r="B10" s="161"/>
      <c r="C10" s="161"/>
      <c r="D10" s="161"/>
      <c r="E10" s="161"/>
      <c r="F10" s="161"/>
      <c r="G10" s="161"/>
      <c r="H10" s="161"/>
      <c r="I10" s="54"/>
    </row>
    <row r="11" spans="2:9">
      <c r="B11" s="161"/>
      <c r="C11" s="161"/>
      <c r="D11" s="161"/>
      <c r="E11" s="161"/>
      <c r="F11" s="161"/>
      <c r="G11" s="161"/>
      <c r="H11" s="161"/>
      <c r="I11" s="54"/>
    </row>
    <row r="12" spans="2:9">
      <c r="B12" s="161"/>
      <c r="C12" s="161"/>
      <c r="D12" s="161"/>
      <c r="E12" s="161"/>
      <c r="F12" s="161"/>
      <c r="G12" s="161"/>
      <c r="H12" s="161"/>
      <c r="I12" s="54"/>
    </row>
    <row r="13" spans="2:9">
      <c r="B13" s="161"/>
      <c r="C13" s="161"/>
      <c r="D13" s="161"/>
      <c r="E13" s="161"/>
      <c r="F13" s="161"/>
      <c r="G13" s="161"/>
      <c r="H13" s="161"/>
      <c r="I13" s="54"/>
    </row>
    <row r="14" spans="2:9">
      <c r="B14" s="161"/>
      <c r="C14" s="161"/>
      <c r="D14" s="161"/>
      <c r="E14" s="161"/>
      <c r="F14" s="161"/>
      <c r="G14" s="161"/>
      <c r="H14" s="161"/>
      <c r="I14" s="54"/>
    </row>
    <row r="15" spans="2:9">
      <c r="B15" s="161"/>
      <c r="C15" s="161"/>
      <c r="D15" s="161"/>
      <c r="E15" s="161"/>
      <c r="F15" s="161"/>
      <c r="G15" s="161"/>
      <c r="H15" s="161"/>
      <c r="I15" s="54"/>
    </row>
    <row r="16" spans="2:9">
      <c r="B16" s="161"/>
      <c r="C16" s="161"/>
      <c r="D16" s="161"/>
      <c r="E16" s="161"/>
      <c r="F16" s="161"/>
      <c r="G16" s="161"/>
      <c r="H16" s="161"/>
      <c r="I16" s="54"/>
    </row>
    <row r="17" spans="2:9">
      <c r="B17" s="161"/>
      <c r="C17" s="161"/>
      <c r="D17" s="161"/>
      <c r="E17" s="161"/>
      <c r="F17" s="161"/>
      <c r="G17" s="161"/>
      <c r="H17" s="161"/>
      <c r="I17" s="54"/>
    </row>
    <row r="18" spans="2:9">
      <c r="B18" s="54"/>
      <c r="C18" s="54"/>
      <c r="D18" s="54"/>
      <c r="E18" s="54"/>
      <c r="F18" s="54"/>
      <c r="G18" s="54"/>
      <c r="H18" s="54"/>
      <c r="I18" s="54"/>
    </row>
  </sheetData>
  <sheetProtection algorithmName="SHA-512" hashValue="SY+8EdFx3ETOkP31T1K8NztVehGJGO74ls+OwVar8Pw3zrMKk62K7USGwoQmssT48hrX851ZV7ftTOwcQtkv7Q==" saltValue="Nhh79Ogd2Epcdhyw5JWmgA==" spinCount="100000" sheet="1" objects="1" scenarios="1"/>
  <mergeCells count="2">
    <mergeCell ref="B3:H3"/>
    <mergeCell ref="B4:H17"/>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B3:I18"/>
  <sheetViews>
    <sheetView showGridLines="0" showRowColHeaders="0" workbookViewId="0"/>
  </sheetViews>
  <sheetFormatPr baseColWidth="10" defaultRowHeight="15"/>
  <cols>
    <col min="1" max="1" width="5.7109375" customWidth="1"/>
  </cols>
  <sheetData>
    <row r="3" spans="2:9" ht="18.75">
      <c r="B3" s="140" t="s">
        <v>2453</v>
      </c>
      <c r="C3" s="161"/>
      <c r="D3" s="161"/>
      <c r="E3" s="161"/>
      <c r="F3" s="161"/>
      <c r="G3" s="161"/>
      <c r="H3" s="161"/>
      <c r="I3" s="67"/>
    </row>
    <row r="4" spans="2:9">
      <c r="B4" s="130" t="s">
        <v>1535</v>
      </c>
      <c r="C4" s="161"/>
      <c r="D4" s="161"/>
      <c r="E4" s="161"/>
      <c r="F4" s="161"/>
      <c r="G4" s="161"/>
      <c r="H4" s="161"/>
      <c r="I4" s="54"/>
    </row>
    <row r="5" spans="2:9">
      <c r="B5" s="161"/>
      <c r="C5" s="161"/>
      <c r="D5" s="161"/>
      <c r="E5" s="161"/>
      <c r="F5" s="161"/>
      <c r="G5" s="161"/>
      <c r="H5" s="161"/>
      <c r="I5" s="54"/>
    </row>
    <row r="6" spans="2:9">
      <c r="B6" s="161"/>
      <c r="C6" s="161"/>
      <c r="D6" s="161"/>
      <c r="E6" s="161"/>
      <c r="F6" s="161"/>
      <c r="G6" s="161"/>
      <c r="H6" s="161"/>
      <c r="I6" s="54"/>
    </row>
    <row r="7" spans="2:9">
      <c r="B7" s="161"/>
      <c r="C7" s="161"/>
      <c r="D7" s="161"/>
      <c r="E7" s="161"/>
      <c r="F7" s="161"/>
      <c r="G7" s="161"/>
      <c r="H7" s="161"/>
      <c r="I7" s="54"/>
    </row>
    <row r="8" spans="2:9">
      <c r="B8" s="161"/>
      <c r="C8" s="161"/>
      <c r="D8" s="161"/>
      <c r="E8" s="161"/>
      <c r="F8" s="161"/>
      <c r="G8" s="161"/>
      <c r="H8" s="161"/>
      <c r="I8" s="54"/>
    </row>
    <row r="9" spans="2:9">
      <c r="B9" s="161"/>
      <c r="C9" s="161"/>
      <c r="D9" s="161"/>
      <c r="E9" s="161"/>
      <c r="F9" s="161"/>
      <c r="G9" s="161"/>
      <c r="H9" s="161"/>
      <c r="I9" s="54"/>
    </row>
    <row r="10" spans="2:9">
      <c r="B10" s="161"/>
      <c r="C10" s="161"/>
      <c r="D10" s="161"/>
      <c r="E10" s="161"/>
      <c r="F10" s="161"/>
      <c r="G10" s="161"/>
      <c r="H10" s="161"/>
      <c r="I10" s="54"/>
    </row>
    <row r="11" spans="2:9">
      <c r="B11" s="161"/>
      <c r="C11" s="161"/>
      <c r="D11" s="161"/>
      <c r="E11" s="161"/>
      <c r="F11" s="161"/>
      <c r="G11" s="161"/>
      <c r="H11" s="161"/>
      <c r="I11" s="54"/>
    </row>
    <row r="12" spans="2:9">
      <c r="B12" s="161"/>
      <c r="C12" s="161"/>
      <c r="D12" s="161"/>
      <c r="E12" s="161"/>
      <c r="F12" s="161"/>
      <c r="G12" s="161"/>
      <c r="H12" s="161"/>
      <c r="I12" s="54"/>
    </row>
    <row r="13" spans="2:9">
      <c r="B13" s="161"/>
      <c r="C13" s="161"/>
      <c r="D13" s="161"/>
      <c r="E13" s="161"/>
      <c r="F13" s="161"/>
      <c r="G13" s="161"/>
      <c r="H13" s="161"/>
      <c r="I13" s="54"/>
    </row>
    <row r="14" spans="2:9">
      <c r="B14" s="161"/>
      <c r="C14" s="161"/>
      <c r="D14" s="161"/>
      <c r="E14" s="161"/>
      <c r="F14" s="161"/>
      <c r="G14" s="161"/>
      <c r="H14" s="161"/>
      <c r="I14" s="54"/>
    </row>
    <row r="15" spans="2:9">
      <c r="B15" s="161"/>
      <c r="C15" s="161"/>
      <c r="D15" s="161"/>
      <c r="E15" s="161"/>
      <c r="F15" s="161"/>
      <c r="G15" s="161"/>
      <c r="H15" s="161"/>
      <c r="I15" s="54"/>
    </row>
    <row r="16" spans="2:9">
      <c r="B16" s="161"/>
      <c r="C16" s="161"/>
      <c r="D16" s="161"/>
      <c r="E16" s="161"/>
      <c r="F16" s="161"/>
      <c r="G16" s="161"/>
      <c r="H16" s="161"/>
      <c r="I16" s="54"/>
    </row>
    <row r="17" spans="2:9">
      <c r="B17" s="161"/>
      <c r="C17" s="161"/>
      <c r="D17" s="161"/>
      <c r="E17" s="161"/>
      <c r="F17" s="161"/>
      <c r="G17" s="161"/>
      <c r="H17" s="161"/>
      <c r="I17" s="54"/>
    </row>
    <row r="18" spans="2:9">
      <c r="B18" s="54"/>
      <c r="C18" s="54"/>
      <c r="D18" s="54"/>
      <c r="E18" s="54"/>
      <c r="F18" s="54"/>
      <c r="G18" s="54"/>
      <c r="H18" s="54"/>
      <c r="I18" s="54"/>
    </row>
  </sheetData>
  <sheetProtection algorithmName="SHA-512" hashValue="9hy2IORFg/aI6GbJH0Y0OYvOflCtchW20jD4nbCdGATQo4IZu2zrWIL4hEl3JMGYLpuJ8qm3zVjAWvtzFo0xKw==" saltValue="sSEdp6VEzRv06QdW9WYpwQ==" spinCount="100000" sheet="1" objects="1" scenarios="1"/>
  <mergeCells count="2">
    <mergeCell ref="B3:H3"/>
    <mergeCell ref="B4:H17"/>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c r="D1" s="1">
        <f>SUM(Tabla15[NOMBRE DE LA CAUSA 2019])</f>
        <v>693</v>
      </c>
    </row>
    <row r="2" spans="1:14">
      <c r="A2" s="2" t="s">
        <v>2</v>
      </c>
      <c r="B2" s="3" t="s">
        <v>3</v>
      </c>
      <c r="C2" s="3" t="s">
        <v>4</v>
      </c>
      <c r="D2" s="3" t="s">
        <v>5</v>
      </c>
      <c r="E2" s="3" t="s">
        <v>6</v>
      </c>
      <c r="F2" s="3" t="s">
        <v>7</v>
      </c>
      <c r="G2" s="2" t="s">
        <v>8</v>
      </c>
      <c r="H2" s="3" t="s">
        <v>9</v>
      </c>
      <c r="I2" s="3" t="s">
        <v>10</v>
      </c>
      <c r="J2" s="2" t="s">
        <v>11</v>
      </c>
      <c r="K2" s="2" t="s">
        <v>12</v>
      </c>
      <c r="L2" s="2" t="s">
        <v>13</v>
      </c>
      <c r="M2" s="3" t="s">
        <v>14</v>
      </c>
      <c r="N2" s="1" t="s">
        <v>15</v>
      </c>
    </row>
    <row r="3" spans="1:14" ht="15" customHeight="1">
      <c r="A3" s="1">
        <f>+Tabla15[[#This Row],[1]]</f>
        <v>1</v>
      </c>
      <c r="B3" s="5" t="s">
        <v>1383</v>
      </c>
      <c r="C3" s="1">
        <v>1</v>
      </c>
      <c r="D3" s="1">
        <f>+IF(Tabla15[[#This Row],[NOMBRE DE LA CAUSA 2018]]=0,0,1)</f>
        <v>1</v>
      </c>
      <c r="E3" s="1">
        <f>+E2+Tabla15[[#This Row],[NOMBRE DE LA CAUSA 2019]]</f>
        <v>1</v>
      </c>
      <c r="F3" s="1">
        <f>+Tabla15[[#This Row],[0]]*Tabla15[[#This Row],[NOMBRE DE LA CAUSA 2019]]</f>
        <v>1</v>
      </c>
      <c r="G3" s="1" t="s">
        <v>746</v>
      </c>
      <c r="I3" s="5" t="s">
        <v>1384</v>
      </c>
      <c r="K3" s="5" t="s">
        <v>19</v>
      </c>
      <c r="L3" s="5" t="s">
        <v>1385</v>
      </c>
      <c r="M3" s="4">
        <v>2311</v>
      </c>
      <c r="N3" s="1" t="str">
        <f>+Tabla15[[#This Row],[NOMBRE DE LA CAUSA 2017]]</f>
        <v>ACCESION POR ALUVION</v>
      </c>
    </row>
    <row r="4" spans="1:14" ht="15" customHeight="1">
      <c r="A4" s="1">
        <f>+Tabla15[[#This Row],[1]]</f>
        <v>2</v>
      </c>
      <c r="B4" s="1" t="s">
        <v>458</v>
      </c>
      <c r="C4" s="1">
        <v>1</v>
      </c>
      <c r="D4" s="1">
        <f>+IF(Tabla15[[#This Row],[NOMBRE DE LA CAUSA 2018]]=0,0,1)</f>
        <v>1</v>
      </c>
      <c r="E4" s="1">
        <f>+E3+Tabla15[[#This Row],[NOMBRE DE LA CAUSA 2019]]</f>
        <v>2</v>
      </c>
      <c r="F4" s="1">
        <f>+Tabla15[[#This Row],[0]]*Tabla15[[#This Row],[NOMBRE DE LA CAUSA 2019]]</f>
        <v>2</v>
      </c>
      <c r="G4" s="1" t="s">
        <v>17</v>
      </c>
      <c r="J4" s="1" t="s">
        <v>18</v>
      </c>
      <c r="K4" s="1" t="s">
        <v>19</v>
      </c>
      <c r="L4" s="1" t="s">
        <v>459</v>
      </c>
      <c r="M4" s="4">
        <v>822</v>
      </c>
      <c r="N4" s="1" t="str">
        <f>+Tabla15[[#This Row],[NOMBRE DE LA CAUSA 2017]]</f>
        <v>ACCESO CARNAL O ACTO SEXUAL CON INCAPAZ DE RESISTIR</v>
      </c>
    </row>
    <row r="5" spans="1:14" ht="15" customHeight="1">
      <c r="A5" s="1">
        <f>+Tabla15[[#This Row],[1]]</f>
        <v>3</v>
      </c>
      <c r="B5" s="1" t="s">
        <v>106</v>
      </c>
      <c r="C5" s="1">
        <v>1</v>
      </c>
      <c r="D5" s="1">
        <f>+IF(Tabla15[[#This Row],[NOMBRE DE LA CAUSA 2018]]=0,0,1)</f>
        <v>1</v>
      </c>
      <c r="E5" s="1">
        <f>+E4+Tabla15[[#This Row],[NOMBRE DE LA CAUSA 2019]]</f>
        <v>3</v>
      </c>
      <c r="F5" s="1">
        <f>+Tabla15[[#This Row],[0]]*Tabla15[[#This Row],[NOMBRE DE LA CAUSA 2019]]</f>
        <v>3</v>
      </c>
      <c r="G5" s="1" t="s">
        <v>17</v>
      </c>
      <c r="J5" s="1" t="s">
        <v>18</v>
      </c>
      <c r="K5" s="1" t="s">
        <v>19</v>
      </c>
      <c r="L5" s="1" t="s">
        <v>107</v>
      </c>
      <c r="M5" s="4">
        <v>174</v>
      </c>
      <c r="N5" s="1" t="str">
        <f>+Tabla15[[#This Row],[NOMBRE DE LA CAUSA 2017]]</f>
        <v>ACCESO CARNAL O ACTO SEXUAL VIOLENTO</v>
      </c>
    </row>
    <row r="6" spans="1:14" ht="15" customHeight="1">
      <c r="A6" s="1">
        <f>+Tabla15[[#This Row],[1]]</f>
        <v>4</v>
      </c>
      <c r="B6" s="1" t="s">
        <v>324</v>
      </c>
      <c r="C6" s="1">
        <v>1</v>
      </c>
      <c r="D6" s="1">
        <f>+IF(Tabla15[[#This Row],[NOMBRE DE LA CAUSA 2018]]=0,0,1)</f>
        <v>1</v>
      </c>
      <c r="E6" s="1">
        <f>+E5+Tabla15[[#This Row],[NOMBRE DE LA CAUSA 2019]]</f>
        <v>4</v>
      </c>
      <c r="F6" s="1">
        <f>+Tabla15[[#This Row],[0]]*Tabla15[[#This Row],[NOMBRE DE LA CAUSA 2019]]</f>
        <v>4</v>
      </c>
      <c r="G6" s="1" t="s">
        <v>17</v>
      </c>
      <c r="J6" s="1" t="s">
        <v>18</v>
      </c>
      <c r="K6" s="1" t="s">
        <v>19</v>
      </c>
      <c r="L6" s="1" t="s">
        <v>325</v>
      </c>
      <c r="M6" s="4">
        <v>517</v>
      </c>
      <c r="N6" s="1" t="str">
        <f>+Tabla15[[#This Row],[NOMBRE DE LA CAUSA 2017]]</f>
        <v>ACCIDENTE DE TRABAJO O ENFERMEDAD PROFESIONAL POR CULPA PATRONAL</v>
      </c>
    </row>
    <row r="7" spans="1:14" ht="15" customHeight="1">
      <c r="A7" s="1">
        <f>+Tabla15[[#This Row],[1]]</f>
        <v>5</v>
      </c>
      <c r="B7" s="1" t="s">
        <v>290</v>
      </c>
      <c r="C7" s="1">
        <v>1</v>
      </c>
      <c r="D7" s="1">
        <f>+IF(Tabla15[[#This Row],[NOMBRE DE LA CAUSA 2018]]=0,0,1)</f>
        <v>1</v>
      </c>
      <c r="E7" s="1">
        <f>+E6+Tabla15[[#This Row],[NOMBRE DE LA CAUSA 2019]]</f>
        <v>5</v>
      </c>
      <c r="F7" s="1">
        <f>+Tabla15[[#This Row],[0]]*Tabla15[[#This Row],[NOMBRE DE LA CAUSA 2019]]</f>
        <v>5</v>
      </c>
      <c r="G7" s="1" t="s">
        <v>17</v>
      </c>
      <c r="J7" s="1" t="s">
        <v>18</v>
      </c>
      <c r="K7" s="1" t="s">
        <v>19</v>
      </c>
      <c r="L7" s="1" t="s">
        <v>291</v>
      </c>
      <c r="M7" s="4">
        <v>459</v>
      </c>
      <c r="N7" s="1" t="str">
        <f>+Tabla15[[#This Row],[NOMBRE DE LA CAUSA 2017]]</f>
        <v>ACOSO LABORAL</v>
      </c>
    </row>
    <row r="8" spans="1:14" ht="15" customHeight="1">
      <c r="A8" s="1">
        <f>+Tabla15[[#This Row],[1]]</f>
        <v>6</v>
      </c>
      <c r="B8" s="1" t="s">
        <v>460</v>
      </c>
      <c r="C8" s="1">
        <v>1</v>
      </c>
      <c r="D8" s="1">
        <f>+IF(Tabla15[[#This Row],[NOMBRE DE LA CAUSA 2018]]=0,0,1)</f>
        <v>1</v>
      </c>
      <c r="E8" s="1">
        <f>+E7+Tabla15[[#This Row],[NOMBRE DE LA CAUSA 2019]]</f>
        <v>6</v>
      </c>
      <c r="F8" s="1">
        <f>+Tabla15[[#This Row],[0]]*Tabla15[[#This Row],[NOMBRE DE LA CAUSA 2019]]</f>
        <v>6</v>
      </c>
      <c r="G8" s="1" t="s">
        <v>17</v>
      </c>
      <c r="J8" s="1" t="s">
        <v>18</v>
      </c>
      <c r="K8" s="1" t="s">
        <v>19</v>
      </c>
      <c r="L8" s="1" t="s">
        <v>461</v>
      </c>
      <c r="M8" s="4">
        <v>823</v>
      </c>
      <c r="N8" s="1" t="str">
        <f>+Tabla15[[#This Row],[NOMBRE DE LA CAUSA 2017]]</f>
        <v>ACOSO SEXUAL</v>
      </c>
    </row>
    <row r="9" spans="1:14" ht="15" customHeight="1">
      <c r="A9" s="1">
        <f>+Tabla15[[#This Row],[1]]</f>
        <v>7</v>
      </c>
      <c r="B9" s="1" t="s">
        <v>362</v>
      </c>
      <c r="C9" s="1">
        <v>1</v>
      </c>
      <c r="D9" s="1">
        <f>+IF(Tabla15[[#This Row],[NOMBRE DE LA CAUSA 2018]]=0,0,1)</f>
        <v>1</v>
      </c>
      <c r="E9" s="1">
        <f>+E8+Tabla15[[#This Row],[NOMBRE DE LA CAUSA 2019]]</f>
        <v>7</v>
      </c>
      <c r="F9" s="1">
        <f>+Tabla15[[#This Row],[0]]*Tabla15[[#This Row],[NOMBRE DE LA CAUSA 2019]]</f>
        <v>7</v>
      </c>
      <c r="G9" s="1" t="s">
        <v>17</v>
      </c>
      <c r="J9" s="1" t="s">
        <v>18</v>
      </c>
      <c r="K9" s="1" t="s">
        <v>19</v>
      </c>
      <c r="L9" s="1" t="s">
        <v>363</v>
      </c>
      <c r="M9" s="4">
        <v>669</v>
      </c>
      <c r="N9" s="1" t="str">
        <f>+Tabla15[[#This Row],[NOMBRE DE LA CAUSA 2017]]</f>
        <v>ACTOS SEXUALES CON MENOR DE CATORCE AÑOS</v>
      </c>
    </row>
    <row r="10" spans="1:14" ht="15" customHeight="1">
      <c r="A10" s="1">
        <f>+Tabla15[[#This Row],[1]]</f>
        <v>8</v>
      </c>
      <c r="B10" s="1" t="s">
        <v>210</v>
      </c>
      <c r="C10" s="1">
        <v>1</v>
      </c>
      <c r="D10" s="1">
        <f>+IF(Tabla15[[#This Row],[NOMBRE DE LA CAUSA 2018]]=0,0,1)</f>
        <v>1</v>
      </c>
      <c r="E10" s="1">
        <f>+E9+Tabla15[[#This Row],[NOMBRE DE LA CAUSA 2019]]</f>
        <v>8</v>
      </c>
      <c r="F10" s="1">
        <f>+Tabla15[[#This Row],[0]]*Tabla15[[#This Row],[NOMBRE DE LA CAUSA 2019]]</f>
        <v>8</v>
      </c>
      <c r="G10" s="1" t="s">
        <v>17</v>
      </c>
      <c r="J10" s="1" t="s">
        <v>18</v>
      </c>
      <c r="K10" s="1" t="s">
        <v>19</v>
      </c>
      <c r="L10" s="1" t="s">
        <v>211</v>
      </c>
      <c r="M10" s="4">
        <v>349</v>
      </c>
      <c r="N10" s="1" t="str">
        <f>+Tabla15[[#This Row],[NOMBRE DE LA CAUSA 2017]]</f>
        <v>ALLANAMIENTO ILEGAL</v>
      </c>
    </row>
    <row r="11" spans="1:14" ht="15" customHeight="1">
      <c r="A11" s="1">
        <f>+Tabla15[[#This Row],[1]]</f>
        <v>9</v>
      </c>
      <c r="B11" s="5" t="s">
        <v>679</v>
      </c>
      <c r="C11" s="1">
        <v>1</v>
      </c>
      <c r="D11" s="1">
        <f>+IF(Tabla15[[#This Row],[NOMBRE DE LA CAUSA 2018]]=0,0,1)</f>
        <v>1</v>
      </c>
      <c r="E11" s="1">
        <f>+E10+Tabla15[[#This Row],[NOMBRE DE LA CAUSA 2019]]</f>
        <v>9</v>
      </c>
      <c r="F11" s="1">
        <f>+Tabla15[[#This Row],[0]]*Tabla15[[#This Row],[NOMBRE DE LA CAUSA 2019]]</f>
        <v>9</v>
      </c>
      <c r="G11" s="5" t="s">
        <v>17</v>
      </c>
      <c r="I11" s="5" t="s">
        <v>473</v>
      </c>
      <c r="J11" s="1" t="s">
        <v>18</v>
      </c>
      <c r="K11" s="1" t="s">
        <v>19</v>
      </c>
      <c r="L11" s="5" t="s">
        <v>680</v>
      </c>
      <c r="M11" s="4">
        <v>1967</v>
      </c>
      <c r="N11" s="1" t="str">
        <f>+Tabla15[[#This Row],[NOMBRE DE LA CAUSA 2017]]</f>
        <v>APREHENSION ILEGAL DE MERCANCIAS</v>
      </c>
    </row>
    <row r="12" spans="1:14" ht="15" customHeight="1">
      <c r="A12" s="1">
        <f>+Tabla15[[#This Row],[1]]</f>
        <v>10</v>
      </c>
      <c r="B12" s="1" t="s">
        <v>665</v>
      </c>
      <c r="C12" s="1">
        <v>1</v>
      </c>
      <c r="D12" s="1">
        <f>+IF(Tabla15[[#This Row],[NOMBRE DE LA CAUSA 2018]]=0,0,1)</f>
        <v>1</v>
      </c>
      <c r="E12" s="1">
        <f>+E11+Tabla15[[#This Row],[NOMBRE DE LA CAUSA 2019]]</f>
        <v>10</v>
      </c>
      <c r="F12" s="1">
        <f>+Tabla15[[#This Row],[0]]*Tabla15[[#This Row],[NOMBRE DE LA CAUSA 2019]]</f>
        <v>10</v>
      </c>
      <c r="G12" s="5" t="s">
        <v>17</v>
      </c>
      <c r="I12" s="5" t="s">
        <v>473</v>
      </c>
      <c r="J12" s="1" t="s">
        <v>18</v>
      </c>
      <c r="K12" s="1" t="s">
        <v>19</v>
      </c>
      <c r="L12" s="5" t="s">
        <v>666</v>
      </c>
      <c r="M12" s="4">
        <v>1958</v>
      </c>
      <c r="N12" s="1" t="str">
        <f>+Tabla15[[#This Row],[NOMBRE DE LA CAUSA 2017]]</f>
        <v>CADUCIDAD DE LA ACCION SANCIONATORIA ADUANERA</v>
      </c>
    </row>
    <row r="13" spans="1:14" ht="15" customHeight="1">
      <c r="A13" s="1">
        <f>+Tabla15[[#This Row],[1]]</f>
        <v>11</v>
      </c>
      <c r="B13" s="1" t="s">
        <v>130</v>
      </c>
      <c r="C13" s="1">
        <v>1</v>
      </c>
      <c r="D13" s="1">
        <f>+IF(Tabla15[[#This Row],[NOMBRE DE LA CAUSA 2018]]=0,0,1)</f>
        <v>1</v>
      </c>
      <c r="E13" s="1">
        <f>+E12+Tabla15[[#This Row],[NOMBRE DE LA CAUSA 2019]]</f>
        <v>11</v>
      </c>
      <c r="F13" s="1">
        <f>+Tabla15[[#This Row],[0]]*Tabla15[[#This Row],[NOMBRE DE LA CAUSA 2019]]</f>
        <v>11</v>
      </c>
      <c r="G13" s="1" t="s">
        <v>17</v>
      </c>
      <c r="J13" s="1" t="s">
        <v>18</v>
      </c>
      <c r="K13" s="1" t="s">
        <v>19</v>
      </c>
      <c r="L13" s="1" t="s">
        <v>131</v>
      </c>
      <c r="M13" s="4">
        <v>216</v>
      </c>
      <c r="N13" s="1" t="str">
        <f>+Tabla15[[#This Row],[NOMBRE DE LA CAUSA 2017]]</f>
        <v>CAPITALIZACION DE INTERESES</v>
      </c>
    </row>
    <row r="14" spans="1:14" ht="15" customHeight="1">
      <c r="A14" s="1">
        <f>+Tabla15[[#This Row],[1]]</f>
        <v>12</v>
      </c>
      <c r="B14" s="1" t="s">
        <v>368</v>
      </c>
      <c r="C14" s="1">
        <v>1</v>
      </c>
      <c r="D14" s="1">
        <f>+IF(Tabla15[[#This Row],[NOMBRE DE LA CAUSA 2018]]=0,0,1)</f>
        <v>1</v>
      </c>
      <c r="E14" s="1">
        <f>+E13+Tabla15[[#This Row],[NOMBRE DE LA CAUSA 2019]]</f>
        <v>12</v>
      </c>
      <c r="F14" s="1">
        <f>+Tabla15[[#This Row],[0]]*Tabla15[[#This Row],[NOMBRE DE LA CAUSA 2019]]</f>
        <v>12</v>
      </c>
      <c r="G14" s="1" t="s">
        <v>17</v>
      </c>
      <c r="H14" s="6"/>
      <c r="J14" s="1" t="s">
        <v>18</v>
      </c>
      <c r="K14" s="1" t="s">
        <v>19</v>
      </c>
      <c r="L14" s="1" t="s">
        <v>369</v>
      </c>
      <c r="M14" s="4">
        <v>704</v>
      </c>
      <c r="N14" s="1" t="str">
        <f>+Tabla15[[#This Row],[NOMBRE DE LA CAUSA 2017]]</f>
        <v>CAPTACION ILEGAL DE DINERO</v>
      </c>
    </row>
    <row r="15" spans="1:14" ht="15" customHeight="1">
      <c r="A15" s="1">
        <f>+Tabla15[[#This Row],[1]]</f>
        <v>13</v>
      </c>
      <c r="B15" s="1" t="s">
        <v>685</v>
      </c>
      <c r="C15" s="1">
        <v>1</v>
      </c>
      <c r="D15" s="1">
        <f>+IF(Tabla15[[#This Row],[NOMBRE DE LA CAUSA 2018]]=0,0,1)</f>
        <v>1</v>
      </c>
      <c r="E15" s="1">
        <f>+E14+Tabla15[[#This Row],[NOMBRE DE LA CAUSA 2019]]</f>
        <v>13</v>
      </c>
      <c r="F15" s="1">
        <f>+Tabla15[[#This Row],[0]]*Tabla15[[#This Row],[NOMBRE DE LA CAUSA 2019]]</f>
        <v>13</v>
      </c>
      <c r="G15" s="5" t="s">
        <v>17</v>
      </c>
      <c r="J15" s="1" t="s">
        <v>18</v>
      </c>
      <c r="K15" s="1" t="s">
        <v>19</v>
      </c>
      <c r="L15" s="5" t="s">
        <v>686</v>
      </c>
      <c r="M15" s="4">
        <v>1970</v>
      </c>
      <c r="N15" s="1" t="str">
        <f>+Tabla15[[#This Row],[NOMBRE DE LA CAUSA 2017]]</f>
        <v>CAUSA DIAN POR DEFINIR</v>
      </c>
    </row>
    <row r="16" spans="1:14" ht="15" customHeight="1">
      <c r="A16" s="1">
        <f>+Tabla15[[#This Row],[1]]</f>
        <v>14</v>
      </c>
      <c r="B16" s="5" t="s">
        <v>1388</v>
      </c>
      <c r="C16" s="1">
        <v>1</v>
      </c>
      <c r="D16" s="1">
        <f>+IF(Tabla15[[#This Row],[NOMBRE DE LA CAUSA 2018]]=0,0,1)</f>
        <v>1</v>
      </c>
      <c r="E16" s="1">
        <f>+E15+Tabla15[[#This Row],[NOMBRE DE LA CAUSA 2019]]</f>
        <v>14</v>
      </c>
      <c r="F16" s="1">
        <f>+Tabla15[[#This Row],[0]]*Tabla15[[#This Row],[NOMBRE DE LA CAUSA 2019]]</f>
        <v>14</v>
      </c>
      <c r="G16" s="1" t="s">
        <v>746</v>
      </c>
      <c r="I16" s="5" t="s">
        <v>1384</v>
      </c>
      <c r="K16" s="5" t="s">
        <v>19</v>
      </c>
      <c r="L16" s="5" t="s">
        <v>1389</v>
      </c>
      <c r="M16" s="4">
        <v>2313</v>
      </c>
      <c r="N16" s="1" t="str">
        <f>+Tabla15[[#This Row],[NOMBRE DE LA CAUSA 2017]]</f>
        <v>COBRO INDEBIDO DE OBLIGACION</v>
      </c>
    </row>
    <row r="17" spans="1:14" ht="15" customHeight="1">
      <c r="A17" s="1">
        <f>+Tabla15[[#This Row],[1]]</f>
        <v>15</v>
      </c>
      <c r="B17" s="1" t="s">
        <v>256</v>
      </c>
      <c r="C17" s="1">
        <v>1</v>
      </c>
      <c r="D17" s="1">
        <f>+IF(Tabla15[[#This Row],[NOMBRE DE LA CAUSA 2018]]=0,0,1)</f>
        <v>1</v>
      </c>
      <c r="E17" s="1">
        <f>+E16+Tabla15[[#This Row],[NOMBRE DE LA CAUSA 2019]]</f>
        <v>15</v>
      </c>
      <c r="F17" s="1">
        <f>+Tabla15[[#This Row],[0]]*Tabla15[[#This Row],[NOMBRE DE LA CAUSA 2019]]</f>
        <v>15</v>
      </c>
      <c r="G17" s="1" t="s">
        <v>17</v>
      </c>
      <c r="J17" s="1" t="s">
        <v>18</v>
      </c>
      <c r="K17" s="1" t="s">
        <v>19</v>
      </c>
      <c r="L17" s="1" t="s">
        <v>257</v>
      </c>
      <c r="M17" s="4">
        <v>416</v>
      </c>
      <c r="N17" s="1" t="str">
        <f>+Tabla15[[#This Row],[NOMBRE DE LA CAUSA 2017]]</f>
        <v>COMPETENCIA DESLEAL</v>
      </c>
    </row>
    <row r="18" spans="1:14" ht="15" customHeight="1">
      <c r="A18" s="1">
        <f>+Tabla15[[#This Row],[1]]</f>
        <v>16</v>
      </c>
      <c r="B18" s="1" t="s">
        <v>154</v>
      </c>
      <c r="C18" s="1">
        <v>1</v>
      </c>
      <c r="D18" s="1">
        <f>+IF(Tabla15[[#This Row],[NOMBRE DE LA CAUSA 2018]]=0,0,1)</f>
        <v>1</v>
      </c>
      <c r="E18" s="1">
        <f>+E17+Tabla15[[#This Row],[NOMBRE DE LA CAUSA 2019]]</f>
        <v>16</v>
      </c>
      <c r="F18" s="1">
        <f>+Tabla15[[#This Row],[0]]*Tabla15[[#This Row],[NOMBRE DE LA CAUSA 2019]]</f>
        <v>16</v>
      </c>
      <c r="G18" s="1" t="s">
        <v>17</v>
      </c>
      <c r="J18" s="1" t="s">
        <v>18</v>
      </c>
      <c r="K18" s="1" t="s">
        <v>19</v>
      </c>
      <c r="L18" s="1" t="s">
        <v>155</v>
      </c>
      <c r="M18" s="4">
        <v>261</v>
      </c>
      <c r="N18" s="1" t="str">
        <f>+Tabla15[[#This Row],[NOMBRE DE LA CAUSA 2017]]</f>
        <v>CONFIGURACION DEL CONTRATO REALIDAD</v>
      </c>
    </row>
    <row r="19" spans="1:14" ht="15" customHeight="1">
      <c r="A19" s="1">
        <f>+Tabla15[[#This Row],[1]]</f>
        <v>17</v>
      </c>
      <c r="B19" s="1" t="s">
        <v>264</v>
      </c>
      <c r="C19" s="1">
        <v>1</v>
      </c>
      <c r="D19" s="1">
        <f>+IF(Tabla15[[#This Row],[NOMBRE DE LA CAUSA 2018]]=0,0,1)</f>
        <v>1</v>
      </c>
      <c r="E19" s="1">
        <f>+E18+Tabla15[[#This Row],[NOMBRE DE LA CAUSA 2019]]</f>
        <v>17</v>
      </c>
      <c r="F19" s="1">
        <f>+Tabla15[[#This Row],[0]]*Tabla15[[#This Row],[NOMBRE DE LA CAUSA 2019]]</f>
        <v>17</v>
      </c>
      <c r="G19" s="1" t="s">
        <v>17</v>
      </c>
      <c r="J19" s="1" t="s">
        <v>18</v>
      </c>
      <c r="K19" s="1" t="s">
        <v>19</v>
      </c>
      <c r="L19" s="1" t="s">
        <v>265</v>
      </c>
      <c r="M19" s="4">
        <v>422</v>
      </c>
      <c r="N19" s="1" t="str">
        <f>+Tabla15[[#This Row],[NOMBRE DE LA CAUSA 2017]]</f>
        <v>CONSTITUCION DE SERVIDUMBRE</v>
      </c>
    </row>
    <row r="20" spans="1:14" ht="15" customHeight="1">
      <c r="A20" s="1">
        <f>+Tabla15[[#This Row],[1]]</f>
        <v>18</v>
      </c>
      <c r="B20" s="1" t="s">
        <v>146</v>
      </c>
      <c r="C20" s="1">
        <v>1</v>
      </c>
      <c r="D20" s="1">
        <f>+IF(Tabla15[[#This Row],[NOMBRE DE LA CAUSA 2018]]=0,0,1)</f>
        <v>1</v>
      </c>
      <c r="E20" s="1">
        <f>+E19+Tabla15[[#This Row],[NOMBRE DE LA CAUSA 2019]]</f>
        <v>18</v>
      </c>
      <c r="F20" s="1">
        <f>+Tabla15[[#This Row],[0]]*Tabla15[[#This Row],[NOMBRE DE LA CAUSA 2019]]</f>
        <v>18</v>
      </c>
      <c r="G20" s="1" t="s">
        <v>17</v>
      </c>
      <c r="J20" s="1" t="s">
        <v>18</v>
      </c>
      <c r="K20" s="1" t="s">
        <v>19</v>
      </c>
      <c r="L20" s="1" t="s">
        <v>147</v>
      </c>
      <c r="M20" s="4">
        <v>239</v>
      </c>
      <c r="N20" s="1" t="str">
        <f>+Tabla15[[#This Row],[NOMBRE DE LA CAUSA 2017]]</f>
        <v>CONTROVERSIAS SOBRE LAUDO ARBITRAL</v>
      </c>
    </row>
    <row r="21" spans="1:14" ht="15" customHeight="1">
      <c r="A21" s="1">
        <f>+Tabla15[[#This Row],[1]]</f>
        <v>19</v>
      </c>
      <c r="B21" s="1" t="s">
        <v>733</v>
      </c>
      <c r="C21" s="1">
        <v>1</v>
      </c>
      <c r="D21" s="1">
        <f>+IF(Tabla15[[#This Row],[NOMBRE DE LA CAUSA 2018]]=0,0,1)</f>
        <v>1</v>
      </c>
      <c r="E21" s="1">
        <f>+E20+Tabla15[[#This Row],[NOMBRE DE LA CAUSA 2019]]</f>
        <v>19</v>
      </c>
      <c r="F21" s="1">
        <f>+Tabla15[[#This Row],[0]]*Tabla15[[#This Row],[NOMBRE DE LA CAUSA 2019]]</f>
        <v>19</v>
      </c>
      <c r="G21" s="1" t="s">
        <v>17</v>
      </c>
      <c r="J21" s="1" t="s">
        <v>18</v>
      </c>
      <c r="K21" s="1" t="s">
        <v>19</v>
      </c>
      <c r="L21" s="1" t="s">
        <v>734</v>
      </c>
      <c r="M21" s="4">
        <v>2012</v>
      </c>
      <c r="N21" s="1" t="str">
        <f>+Tabla15[[#This Row],[NOMBRE DE LA CAUSA 2017]]</f>
        <v>CUMPLIMIENTO DE REQUISITOS LEGALES PARA LEVANTAMIENTO DE FUERO SINDICAL</v>
      </c>
    </row>
    <row r="22" spans="1:14" ht="15" customHeight="1">
      <c r="A22" s="1">
        <f>+Tabla15[[#This Row],[1]]</f>
        <v>20</v>
      </c>
      <c r="B22" s="1" t="s">
        <v>1303</v>
      </c>
      <c r="C22" s="1">
        <v>1</v>
      </c>
      <c r="D22" s="1">
        <f>+IF(Tabla15[[#This Row],[NOMBRE DE LA CAUSA 2018]]=0,0,1)</f>
        <v>1</v>
      </c>
      <c r="E22" s="1">
        <f>+E21+Tabla15[[#This Row],[NOMBRE DE LA CAUSA 2019]]</f>
        <v>20</v>
      </c>
      <c r="F22" s="1">
        <f>+Tabla15[[#This Row],[0]]*Tabla15[[#This Row],[NOMBRE DE LA CAUSA 2019]]</f>
        <v>20</v>
      </c>
      <c r="G22" s="1" t="s">
        <v>753</v>
      </c>
      <c r="H22" s="1" t="s">
        <v>1297</v>
      </c>
      <c r="K22" s="1" t="s">
        <v>19</v>
      </c>
      <c r="L22" s="1" t="s">
        <v>1304</v>
      </c>
      <c r="M22" s="4">
        <v>2273</v>
      </c>
      <c r="N22" s="1" t="str">
        <f>+Tabla15[[#This Row],[NOMBRE DE LA CAUSA 2017]]</f>
        <v>CUMPLIMIENTO DE REQUISITOS LEGALES PARA LEVANTAMIENTO DE FUERO SINDICAL EN PROCESOS DE REESTRUCTURACION Y LIQUIDACION DE ENTIDADES PUBLICAS</v>
      </c>
    </row>
    <row r="23" spans="1:14" ht="15" customHeight="1">
      <c r="A23" s="1">
        <f>+Tabla15[[#This Row],[1]]</f>
        <v>21</v>
      </c>
      <c r="B23" s="1" t="s">
        <v>74</v>
      </c>
      <c r="C23" s="1">
        <v>1</v>
      </c>
      <c r="D23" s="1">
        <f>+IF(Tabla15[[#This Row],[NOMBRE DE LA CAUSA 2018]]=0,0,1)</f>
        <v>1</v>
      </c>
      <c r="E23" s="1">
        <f>+E22+Tabla15[[#This Row],[NOMBRE DE LA CAUSA 2019]]</f>
        <v>21</v>
      </c>
      <c r="F23" s="1">
        <f>+Tabla15[[#This Row],[0]]*Tabla15[[#This Row],[NOMBRE DE LA CAUSA 2019]]</f>
        <v>21</v>
      </c>
      <c r="G23" s="1" t="s">
        <v>17</v>
      </c>
      <c r="J23" s="1" t="s">
        <v>18</v>
      </c>
      <c r="K23" s="1" t="s">
        <v>19</v>
      </c>
      <c r="L23" s="1" t="s">
        <v>75</v>
      </c>
      <c r="M23" s="4">
        <v>120</v>
      </c>
      <c r="N23" s="1" t="str">
        <f>+Tabla15[[#This Row],[NOMBRE DE LA CAUSA 2017]]</f>
        <v>DAÑO O AMENAZA AMBIENTAL POR ACTIVIDAD AGROPECUARIA</v>
      </c>
    </row>
    <row r="24" spans="1:14" ht="15" customHeight="1">
      <c r="A24" s="1">
        <f>+Tabla15[[#This Row],[1]]</f>
        <v>22</v>
      </c>
      <c r="B24" s="1" t="s">
        <v>82</v>
      </c>
      <c r="C24" s="1">
        <v>1</v>
      </c>
      <c r="D24" s="1">
        <f>+IF(Tabla15[[#This Row],[NOMBRE DE LA CAUSA 2018]]=0,0,1)</f>
        <v>1</v>
      </c>
      <c r="E24" s="1">
        <f>+E23+Tabla15[[#This Row],[NOMBRE DE LA CAUSA 2019]]</f>
        <v>22</v>
      </c>
      <c r="F24" s="1">
        <f>+Tabla15[[#This Row],[0]]*Tabla15[[#This Row],[NOMBRE DE LA CAUSA 2019]]</f>
        <v>22</v>
      </c>
      <c r="G24" s="1" t="s">
        <v>17</v>
      </c>
      <c r="J24" s="1" t="s">
        <v>18</v>
      </c>
      <c r="K24" s="1" t="s">
        <v>19</v>
      </c>
      <c r="L24" s="1" t="s">
        <v>83</v>
      </c>
      <c r="M24" s="4">
        <v>126</v>
      </c>
      <c r="N24" s="1" t="str">
        <f>+Tabla15[[#This Row],[NOMBRE DE LA CAUSA 2017]]</f>
        <v>DAÑO O AMENAZA AMBIENTAL POR ACTIVIDAD DEL SECTOR DE HIDROCARBUROS</v>
      </c>
    </row>
    <row r="25" spans="1:14" ht="15" customHeight="1">
      <c r="A25" s="1">
        <f>+Tabla15[[#This Row],[1]]</f>
        <v>23</v>
      </c>
      <c r="B25" s="1" t="s">
        <v>72</v>
      </c>
      <c r="C25" s="1">
        <v>1</v>
      </c>
      <c r="D25" s="1">
        <f>+IF(Tabla15[[#This Row],[NOMBRE DE LA CAUSA 2018]]=0,0,1)</f>
        <v>1</v>
      </c>
      <c r="E25" s="1">
        <f>+E24+Tabla15[[#This Row],[NOMBRE DE LA CAUSA 2019]]</f>
        <v>23</v>
      </c>
      <c r="F25" s="1">
        <f>+Tabla15[[#This Row],[0]]*Tabla15[[#This Row],[NOMBRE DE LA CAUSA 2019]]</f>
        <v>23</v>
      </c>
      <c r="G25" s="1" t="s">
        <v>17</v>
      </c>
      <c r="J25" s="1" t="s">
        <v>18</v>
      </c>
      <c r="K25" s="1" t="s">
        <v>19</v>
      </c>
      <c r="L25" s="1" t="s">
        <v>73</v>
      </c>
      <c r="M25" s="4">
        <v>119</v>
      </c>
      <c r="N25" s="1" t="str">
        <f>+Tabla15[[#This Row],[NOMBRE DE LA CAUSA 2017]]</f>
        <v>DAÑO O AMENAZA AMBIENTAL POR ACTIVIDAD INDUSTRIAL</v>
      </c>
    </row>
    <row r="26" spans="1:14" ht="15" customHeight="1">
      <c r="A26" s="1">
        <f>+Tabla15[[#This Row],[1]]</f>
        <v>24</v>
      </c>
      <c r="B26" s="1" t="s">
        <v>70</v>
      </c>
      <c r="C26" s="1">
        <v>1</v>
      </c>
      <c r="D26" s="1">
        <f>+IF(Tabla15[[#This Row],[NOMBRE DE LA CAUSA 2018]]=0,0,1)</f>
        <v>1</v>
      </c>
      <c r="E26" s="1">
        <f>+E25+Tabla15[[#This Row],[NOMBRE DE LA CAUSA 2019]]</f>
        <v>24</v>
      </c>
      <c r="F26" s="1">
        <f>+Tabla15[[#This Row],[0]]*Tabla15[[#This Row],[NOMBRE DE LA CAUSA 2019]]</f>
        <v>24</v>
      </c>
      <c r="G26" s="1" t="s">
        <v>17</v>
      </c>
      <c r="J26" s="1" t="s">
        <v>18</v>
      </c>
      <c r="K26" s="1" t="s">
        <v>19</v>
      </c>
      <c r="L26" s="1" t="s">
        <v>71</v>
      </c>
      <c r="M26" s="4">
        <v>118</v>
      </c>
      <c r="N26" s="1" t="str">
        <f>+Tabla15[[#This Row],[NOMBRE DE LA CAUSA 2017]]</f>
        <v>DAÑO O AMENAZA AMBIENTAL POR ACTIVIDAD MINERA</v>
      </c>
    </row>
    <row r="27" spans="1:14" ht="15" customHeight="1">
      <c r="A27" s="1">
        <f>+Tabla15[[#This Row],[1]]</f>
        <v>25</v>
      </c>
      <c r="B27" s="1" t="s">
        <v>88</v>
      </c>
      <c r="C27" s="1">
        <v>1</v>
      </c>
      <c r="D27" s="1">
        <f>+IF(Tabla15[[#This Row],[NOMBRE DE LA CAUSA 2018]]=0,0,1)</f>
        <v>1</v>
      </c>
      <c r="E27" s="1">
        <f>+E26+Tabla15[[#This Row],[NOMBRE DE LA CAUSA 2019]]</f>
        <v>25</v>
      </c>
      <c r="F27" s="1">
        <f>+Tabla15[[#This Row],[0]]*Tabla15[[#This Row],[NOMBRE DE LA CAUSA 2019]]</f>
        <v>25</v>
      </c>
      <c r="G27" s="1" t="s">
        <v>17</v>
      </c>
      <c r="J27" s="1" t="s">
        <v>18</v>
      </c>
      <c r="K27" s="1" t="s">
        <v>19</v>
      </c>
      <c r="L27" s="1" t="s">
        <v>89</v>
      </c>
      <c r="M27" s="4">
        <v>132</v>
      </c>
      <c r="N27" s="1" t="str">
        <f>+Tabla15[[#This Row],[NOMBRE DE LA CAUSA 2017]]</f>
        <v>DAÑO O AMENAZA AMBIENTAL POR ACTO TERRORISTA</v>
      </c>
    </row>
    <row r="28" spans="1:14" ht="15" customHeight="1">
      <c r="A28" s="1">
        <f>+Tabla15[[#This Row],[1]]</f>
        <v>26</v>
      </c>
      <c r="B28" s="1" t="s">
        <v>84</v>
      </c>
      <c r="C28" s="1">
        <v>1</v>
      </c>
      <c r="D28" s="1">
        <f>+IF(Tabla15[[#This Row],[NOMBRE DE LA CAUSA 2018]]=0,0,1)</f>
        <v>1</v>
      </c>
      <c r="E28" s="1">
        <f>+E27+Tabla15[[#This Row],[NOMBRE DE LA CAUSA 2019]]</f>
        <v>26</v>
      </c>
      <c r="F28" s="1">
        <f>+Tabla15[[#This Row],[0]]*Tabla15[[#This Row],[NOMBRE DE LA CAUSA 2019]]</f>
        <v>26</v>
      </c>
      <c r="G28" s="1" t="s">
        <v>17</v>
      </c>
      <c r="J28" s="1" t="s">
        <v>18</v>
      </c>
      <c r="K28" s="1" t="s">
        <v>19</v>
      </c>
      <c r="L28" s="1" t="s">
        <v>85</v>
      </c>
      <c r="M28" s="4">
        <v>129</v>
      </c>
      <c r="N28" s="1" t="str">
        <f>+Tabla15[[#This Row],[NOMBRE DE LA CAUSA 2017]]</f>
        <v>DAÑO O AMENAZA AMBIENTAL POR CONTAMINACION AUDITIVA</v>
      </c>
    </row>
    <row r="29" spans="1:14" ht="15" customHeight="1">
      <c r="A29" s="1">
        <f>+Tabla15[[#This Row],[1]]</f>
        <v>27</v>
      </c>
      <c r="B29" s="1" t="s">
        <v>160</v>
      </c>
      <c r="C29" s="1">
        <v>1</v>
      </c>
      <c r="D29" s="1">
        <f>+IF(Tabla15[[#This Row],[NOMBRE DE LA CAUSA 2018]]=0,0,1)</f>
        <v>1</v>
      </c>
      <c r="E29" s="1">
        <f>+E28+Tabla15[[#This Row],[NOMBRE DE LA CAUSA 2019]]</f>
        <v>27</v>
      </c>
      <c r="F29" s="1">
        <f>+Tabla15[[#This Row],[0]]*Tabla15[[#This Row],[NOMBRE DE LA CAUSA 2019]]</f>
        <v>27</v>
      </c>
      <c r="G29" s="1" t="s">
        <v>17</v>
      </c>
      <c r="J29" s="1" t="s">
        <v>18</v>
      </c>
      <c r="K29" s="1" t="s">
        <v>19</v>
      </c>
      <c r="L29" s="1" t="s">
        <v>161</v>
      </c>
      <c r="M29" s="4">
        <v>268</v>
      </c>
      <c r="N29" s="1" t="str">
        <f>+Tabla15[[#This Row],[NOMBRE DE LA CAUSA 2017]]</f>
        <v>DAÑO O AMENAZA AMBIENTAL POR CONTAMINACION POR OLORES</v>
      </c>
    </row>
    <row r="30" spans="1:14" ht="15" customHeight="1">
      <c r="A30" s="1">
        <f>+Tabla15[[#This Row],[1]]</f>
        <v>28</v>
      </c>
      <c r="B30" s="1" t="s">
        <v>80</v>
      </c>
      <c r="C30" s="1">
        <v>1</v>
      </c>
      <c r="D30" s="1">
        <f>+IF(Tabla15[[#This Row],[NOMBRE DE LA CAUSA 2018]]=0,0,1)</f>
        <v>1</v>
      </c>
      <c r="E30" s="1">
        <f>+E29+Tabla15[[#This Row],[NOMBRE DE LA CAUSA 2019]]</f>
        <v>28</v>
      </c>
      <c r="F30" s="1">
        <f>+Tabla15[[#This Row],[0]]*Tabla15[[#This Row],[NOMBRE DE LA CAUSA 2019]]</f>
        <v>28</v>
      </c>
      <c r="G30" s="1" t="s">
        <v>17</v>
      </c>
      <c r="J30" s="1" t="s">
        <v>18</v>
      </c>
      <c r="K30" s="1" t="s">
        <v>19</v>
      </c>
      <c r="L30" s="1" t="s">
        <v>81</v>
      </c>
      <c r="M30" s="4">
        <v>124</v>
      </c>
      <c r="N30" s="1" t="str">
        <f>+Tabla15[[#This Row],[NOMBRE DE LA CAUSA 2017]]</f>
        <v>DAÑO O AMENAZA AMBIENTAL POR DESVIACION DEL CAUCE DE UN RIO</v>
      </c>
    </row>
    <row r="31" spans="1:14" ht="15" customHeight="1">
      <c r="A31" s="1">
        <f>+Tabla15[[#This Row],[1]]</f>
        <v>29</v>
      </c>
      <c r="B31" s="1" t="s">
        <v>90</v>
      </c>
      <c r="C31" s="1">
        <v>1</v>
      </c>
      <c r="D31" s="1">
        <f>+IF(Tabla15[[#This Row],[NOMBRE DE LA CAUSA 2018]]=0,0,1)</f>
        <v>1</v>
      </c>
      <c r="E31" s="1">
        <f>+E30+Tabla15[[#This Row],[NOMBRE DE LA CAUSA 2019]]</f>
        <v>29</v>
      </c>
      <c r="F31" s="1">
        <f>+Tabla15[[#This Row],[0]]*Tabla15[[#This Row],[NOMBRE DE LA CAUSA 2019]]</f>
        <v>29</v>
      </c>
      <c r="G31" s="1" t="s">
        <v>17</v>
      </c>
      <c r="J31" s="1" t="s">
        <v>18</v>
      </c>
      <c r="K31" s="1" t="s">
        <v>19</v>
      </c>
      <c r="L31" s="1" t="s">
        <v>91</v>
      </c>
      <c r="M31" s="4">
        <v>134</v>
      </c>
      <c r="N31" s="1" t="str">
        <f>+Tabla15[[#This Row],[NOMBRE DE LA CAUSA 2017]]</f>
        <v>DAÑO O AMENAZA AMBIENTAL POR DISPOSICION FINAL DE RESIDUOS NUCLEARES</v>
      </c>
    </row>
    <row r="32" spans="1:14" ht="15" customHeight="1">
      <c r="A32" s="1">
        <f>+Tabla15[[#This Row],[1]]</f>
        <v>30</v>
      </c>
      <c r="B32" s="1" t="s">
        <v>68</v>
      </c>
      <c r="C32" s="1">
        <v>1</v>
      </c>
      <c r="D32" s="1">
        <f>+IF(Tabla15[[#This Row],[NOMBRE DE LA CAUSA 2018]]=0,0,1)</f>
        <v>1</v>
      </c>
      <c r="E32" s="1">
        <f>+E31+Tabla15[[#This Row],[NOMBRE DE LA CAUSA 2019]]</f>
        <v>30</v>
      </c>
      <c r="F32" s="1">
        <f>+Tabla15[[#This Row],[0]]*Tabla15[[#This Row],[NOMBRE DE LA CAUSA 2019]]</f>
        <v>30</v>
      </c>
      <c r="G32" s="1" t="s">
        <v>17</v>
      </c>
      <c r="J32" s="1" t="s">
        <v>18</v>
      </c>
      <c r="K32" s="1" t="s">
        <v>19</v>
      </c>
      <c r="L32" s="1" t="s">
        <v>69</v>
      </c>
      <c r="M32" s="4">
        <v>117</v>
      </c>
      <c r="N32" s="1" t="str">
        <f>+Tabla15[[#This Row],[NOMBRE DE LA CAUSA 2017]]</f>
        <v>DAÑO O AMENAZA AMBIENTAL POR DISPOSICION FINAL DE RESIDUOS SOLIDOS</v>
      </c>
    </row>
    <row r="33" spans="1:14" ht="15" customHeight="1">
      <c r="A33" s="1">
        <f>+Tabla15[[#This Row],[1]]</f>
        <v>31</v>
      </c>
      <c r="B33" s="1" t="s">
        <v>76</v>
      </c>
      <c r="C33" s="1">
        <v>1</v>
      </c>
      <c r="D33" s="1">
        <f>+IF(Tabla15[[#This Row],[NOMBRE DE LA CAUSA 2018]]=0,0,1)</f>
        <v>1</v>
      </c>
      <c r="E33" s="1">
        <f>+E32+Tabla15[[#This Row],[NOMBRE DE LA CAUSA 2019]]</f>
        <v>31</v>
      </c>
      <c r="F33" s="1">
        <f>+Tabla15[[#This Row],[0]]*Tabla15[[#This Row],[NOMBRE DE LA CAUSA 2019]]</f>
        <v>31</v>
      </c>
      <c r="G33" s="1" t="s">
        <v>17</v>
      </c>
      <c r="J33" s="1" t="s">
        <v>18</v>
      </c>
      <c r="K33" s="1" t="s">
        <v>19</v>
      </c>
      <c r="L33" s="1" t="s">
        <v>77</v>
      </c>
      <c r="M33" s="4">
        <v>121</v>
      </c>
      <c r="N33" s="1" t="str">
        <f>+Tabla15[[#This Row],[NOMBRE DE LA CAUSA 2017]]</f>
        <v>DAÑO O AMENAZA AMBIENTAL POR EJECUCION DE OBRA PUBLICA</v>
      </c>
    </row>
    <row r="34" spans="1:14" ht="15" customHeight="1">
      <c r="A34" s="1">
        <f>+Tabla15[[#This Row],[1]]</f>
        <v>32</v>
      </c>
      <c r="B34" s="1" t="s">
        <v>86</v>
      </c>
      <c r="C34" s="1">
        <v>1</v>
      </c>
      <c r="D34" s="1">
        <f>+IF(Tabla15[[#This Row],[NOMBRE DE LA CAUSA 2018]]=0,0,1)</f>
        <v>1</v>
      </c>
      <c r="E34" s="1">
        <f>+E33+Tabla15[[#This Row],[NOMBRE DE LA CAUSA 2019]]</f>
        <v>32</v>
      </c>
      <c r="F34" s="1">
        <f>+Tabla15[[#This Row],[0]]*Tabla15[[#This Row],[NOMBRE DE LA CAUSA 2019]]</f>
        <v>32</v>
      </c>
      <c r="G34" s="1" t="s">
        <v>17</v>
      </c>
      <c r="J34" s="1" t="s">
        <v>18</v>
      </c>
      <c r="K34" s="1" t="s">
        <v>19</v>
      </c>
      <c r="L34" s="1" t="s">
        <v>87</v>
      </c>
      <c r="M34" s="4">
        <v>131</v>
      </c>
      <c r="N34" s="1" t="str">
        <f>+Tabla15[[#This Row],[NOMBRE DE LA CAUSA 2017]]</f>
        <v>DAÑO O AMENAZA AMBIENTAL POR ERRADICACION DE CULTIVOS ILICITOS</v>
      </c>
    </row>
    <row r="35" spans="1:14" ht="15" customHeight="1">
      <c r="A35" s="1">
        <f>+Tabla15[[#This Row],[1]]</f>
        <v>33</v>
      </c>
      <c r="B35" s="1" t="s">
        <v>78</v>
      </c>
      <c r="C35" s="1">
        <v>1</v>
      </c>
      <c r="D35" s="1">
        <f>+IF(Tabla15[[#This Row],[NOMBRE DE LA CAUSA 2018]]=0,0,1)</f>
        <v>1</v>
      </c>
      <c r="E35" s="1">
        <f>+E34+Tabla15[[#This Row],[NOMBRE DE LA CAUSA 2019]]</f>
        <v>33</v>
      </c>
      <c r="F35" s="1">
        <f>+Tabla15[[#This Row],[0]]*Tabla15[[#This Row],[NOMBRE DE LA CAUSA 2019]]</f>
        <v>33</v>
      </c>
      <c r="G35" s="1" t="s">
        <v>17</v>
      </c>
      <c r="J35" s="1" t="s">
        <v>18</v>
      </c>
      <c r="K35" s="1" t="s">
        <v>19</v>
      </c>
      <c r="L35" s="1" t="s">
        <v>79</v>
      </c>
      <c r="M35" s="4">
        <v>123</v>
      </c>
      <c r="N35" s="1" t="str">
        <f>+Tabla15[[#This Row],[NOMBRE DE LA CAUSA 2017]]</f>
        <v>DAÑO O AMENAZA AMBIENTAL POR INCENDIO FORESTAL</v>
      </c>
    </row>
    <row r="36" spans="1:14" ht="15" customHeight="1">
      <c r="A36" s="1">
        <f>+Tabla15[[#This Row],[1]]</f>
        <v>34</v>
      </c>
      <c r="B36" s="1" t="s">
        <v>166</v>
      </c>
      <c r="C36" s="1">
        <v>1</v>
      </c>
      <c r="D36" s="1">
        <f>+IF(Tabla15[[#This Row],[NOMBRE DE LA CAUSA 2018]]=0,0,1)</f>
        <v>1</v>
      </c>
      <c r="E36" s="1">
        <f>+E35+Tabla15[[#This Row],[NOMBRE DE LA CAUSA 2019]]</f>
        <v>34</v>
      </c>
      <c r="F36" s="1">
        <f>+Tabla15[[#This Row],[0]]*Tabla15[[#This Row],[NOMBRE DE LA CAUSA 2019]]</f>
        <v>34</v>
      </c>
      <c r="G36" s="1" t="s">
        <v>17</v>
      </c>
      <c r="J36" s="1" t="s">
        <v>18</v>
      </c>
      <c r="K36" s="1" t="s">
        <v>19</v>
      </c>
      <c r="L36" s="1" t="s">
        <v>167</v>
      </c>
      <c r="M36" s="4">
        <v>273</v>
      </c>
      <c r="N36" s="1" t="str">
        <f>+Tabla15[[#This Row],[NOMBRE DE LA CAUSA 2017]]</f>
        <v>DAÑO O AMENAZA AMBIENTAL POR INDEBIDA DISPOSICION DE DESECHOS HOSPITALARIOS</v>
      </c>
    </row>
    <row r="37" spans="1:14" ht="15" customHeight="1">
      <c r="A37" s="1">
        <f>+Tabla15[[#This Row],[1]]</f>
        <v>35</v>
      </c>
      <c r="B37" s="1" t="s">
        <v>66</v>
      </c>
      <c r="C37" s="1">
        <v>1</v>
      </c>
      <c r="D37" s="1">
        <f>+IF(Tabla15[[#This Row],[NOMBRE DE LA CAUSA 2018]]=0,0,1)</f>
        <v>1</v>
      </c>
      <c r="E37" s="1">
        <f>+E36+Tabla15[[#This Row],[NOMBRE DE LA CAUSA 2019]]</f>
        <v>35</v>
      </c>
      <c r="F37" s="1">
        <f>+Tabla15[[#This Row],[0]]*Tabla15[[#This Row],[NOMBRE DE LA CAUSA 2019]]</f>
        <v>35</v>
      </c>
      <c r="G37" s="1" t="s">
        <v>17</v>
      </c>
      <c r="J37" s="1" t="s">
        <v>18</v>
      </c>
      <c r="K37" s="1" t="s">
        <v>19</v>
      </c>
      <c r="L37" s="1" t="s">
        <v>67</v>
      </c>
      <c r="M37" s="4">
        <v>116</v>
      </c>
      <c r="N37" s="1" t="str">
        <f>+Tabla15[[#This Row],[NOMBRE DE LA CAUSA 2017]]</f>
        <v>DAÑO O AMENAZA AMBIENTAL POR TALA MASIVA DE ARBOLES</v>
      </c>
    </row>
    <row r="38" spans="1:14" ht="15" customHeight="1">
      <c r="A38" s="1">
        <f>+Tabla15[[#This Row],[1]]</f>
        <v>36</v>
      </c>
      <c r="B38" s="1" t="s">
        <v>64</v>
      </c>
      <c r="C38" s="1">
        <v>1</v>
      </c>
      <c r="D38" s="1">
        <f>+IF(Tabla15[[#This Row],[NOMBRE DE LA CAUSA 2018]]=0,0,1)</f>
        <v>1</v>
      </c>
      <c r="E38" s="1">
        <f>+E37+Tabla15[[#This Row],[NOMBRE DE LA CAUSA 2019]]</f>
        <v>36</v>
      </c>
      <c r="F38" s="1">
        <f>+Tabla15[[#This Row],[0]]*Tabla15[[#This Row],[NOMBRE DE LA CAUSA 2019]]</f>
        <v>36</v>
      </c>
      <c r="G38" s="1" t="s">
        <v>17</v>
      </c>
      <c r="J38" s="1" t="s">
        <v>18</v>
      </c>
      <c r="K38" s="1" t="s">
        <v>19</v>
      </c>
      <c r="L38" s="1" t="s">
        <v>65</v>
      </c>
      <c r="M38" s="4">
        <v>115</v>
      </c>
      <c r="N38" s="1" t="str">
        <f>+Tabla15[[#This Row],[NOMBRE DE LA CAUSA 2017]]</f>
        <v>DAÑO O AMENAZA AMBIENTAL POR VERTIMIENTO DE CONTAMINANTES</v>
      </c>
    </row>
    <row r="39" spans="1:14" ht="15" customHeight="1">
      <c r="A39" s="1">
        <f>+Tabla15[[#This Row],[1]]</f>
        <v>37</v>
      </c>
      <c r="B39" s="1" t="s">
        <v>813</v>
      </c>
      <c r="C39" s="1">
        <v>1</v>
      </c>
      <c r="D39" s="1">
        <f>+IF(Tabla15[[#This Row],[NOMBRE DE LA CAUSA 2018]]=0,0,1)</f>
        <v>1</v>
      </c>
      <c r="E39" s="1">
        <f>+E38+Tabla15[[#This Row],[NOMBRE DE LA CAUSA 2019]]</f>
        <v>37</v>
      </c>
      <c r="F39" s="1">
        <f>+Tabla15[[#This Row],[0]]*Tabla15[[#This Row],[NOMBRE DE LA CAUSA 2019]]</f>
        <v>37</v>
      </c>
      <c r="G39" s="1" t="s">
        <v>753</v>
      </c>
      <c r="H39" s="1" t="s">
        <v>809</v>
      </c>
      <c r="K39" s="1" t="s">
        <v>19</v>
      </c>
      <c r="L39" s="1" t="s">
        <v>814</v>
      </c>
      <c r="M39" s="4">
        <v>2054</v>
      </c>
      <c r="N39" s="1" t="str">
        <f>+Tabla15[[#This Row],[NOMBRE DE LA CAUSA 2017]]</f>
        <v>DAÑOS A BIENES CON AERONAVE OFICIAL</v>
      </c>
    </row>
    <row r="40" spans="1:14" ht="15" customHeight="1">
      <c r="A40" s="1">
        <f>+Tabla15[[#This Row],[1]]</f>
        <v>38</v>
      </c>
      <c r="B40" s="1" t="s">
        <v>364</v>
      </c>
      <c r="C40" s="1">
        <v>1</v>
      </c>
      <c r="D40" s="1">
        <f>+IF(Tabla15[[#This Row],[NOMBRE DE LA CAUSA 2018]]=0,0,1)</f>
        <v>1</v>
      </c>
      <c r="E40" s="1">
        <f>+E39+Tabla15[[#This Row],[NOMBRE DE LA CAUSA 2019]]</f>
        <v>38</v>
      </c>
      <c r="F40" s="1">
        <f>+Tabla15[[#This Row],[0]]*Tabla15[[#This Row],[NOMBRE DE LA CAUSA 2019]]</f>
        <v>38</v>
      </c>
      <c r="G40" s="1" t="s">
        <v>17</v>
      </c>
      <c r="J40" s="1" t="s">
        <v>18</v>
      </c>
      <c r="K40" s="1" t="s">
        <v>19</v>
      </c>
      <c r="L40" s="1" t="s">
        <v>365</v>
      </c>
      <c r="M40" s="4">
        <v>679</v>
      </c>
      <c r="N40" s="1" t="str">
        <f>+Tabla15[[#This Row],[NOMBRE DE LA CAUSA 2017]]</f>
        <v>DAÑOS A BIENES CON ARMA DE DOTACION OFICIAL</v>
      </c>
    </row>
    <row r="41" spans="1:14" ht="15" customHeight="1">
      <c r="A41" s="1">
        <f>+Tabla15[[#This Row],[1]]</f>
        <v>39</v>
      </c>
      <c r="B41" s="1" t="s">
        <v>820</v>
      </c>
      <c r="C41" s="1">
        <v>1</v>
      </c>
      <c r="D41" s="1">
        <f>+IF(Tabla15[[#This Row],[NOMBRE DE LA CAUSA 2018]]=0,0,1)</f>
        <v>1</v>
      </c>
      <c r="E41" s="1">
        <f>+E40+Tabla15[[#This Row],[NOMBRE DE LA CAUSA 2019]]</f>
        <v>39</v>
      </c>
      <c r="F41" s="1">
        <f>+Tabla15[[#This Row],[0]]*Tabla15[[#This Row],[NOMBRE DE LA CAUSA 2019]]</f>
        <v>39</v>
      </c>
      <c r="G41" s="1" t="s">
        <v>753</v>
      </c>
      <c r="H41" s="1" t="s">
        <v>816</v>
      </c>
      <c r="K41" s="1" t="s">
        <v>19</v>
      </c>
      <c r="L41" s="1" t="s">
        <v>821</v>
      </c>
      <c r="M41" s="4">
        <v>2057</v>
      </c>
      <c r="N41" s="1" t="str">
        <f>+Tabla15[[#This Row],[NOMBRE DE LA CAUSA 2017]]</f>
        <v>DAÑOS A BIENES CON NAVE OFICIAL</v>
      </c>
    </row>
    <row r="42" spans="1:14" ht="15" customHeight="1">
      <c r="A42" s="1">
        <f>+Tabla15[[#This Row],[1]]</f>
        <v>40</v>
      </c>
      <c r="B42" s="1" t="s">
        <v>805</v>
      </c>
      <c r="C42" s="1">
        <v>1</v>
      </c>
      <c r="D42" s="1">
        <f>+IF(Tabla15[[#This Row],[NOMBRE DE LA CAUSA 2018]]=0,0,1)</f>
        <v>1</v>
      </c>
      <c r="E42" s="1">
        <f>+E41+Tabla15[[#This Row],[NOMBRE DE LA CAUSA 2019]]</f>
        <v>40</v>
      </c>
      <c r="F42" s="1">
        <f>+Tabla15[[#This Row],[0]]*Tabla15[[#This Row],[NOMBRE DE LA CAUSA 2019]]</f>
        <v>40</v>
      </c>
      <c r="G42" s="1" t="s">
        <v>753</v>
      </c>
      <c r="H42" s="1" t="s">
        <v>806</v>
      </c>
      <c r="K42" s="1" t="s">
        <v>19</v>
      </c>
      <c r="L42" s="1" t="s">
        <v>807</v>
      </c>
      <c r="M42" s="4">
        <v>2051</v>
      </c>
      <c r="N42" s="1" t="str">
        <f>+Tabla15[[#This Row],[NOMBRE DE LA CAUSA 2017]]</f>
        <v>DAÑOS A BIENES CON VEHICULO OFICIAL</v>
      </c>
    </row>
    <row r="43" spans="1:14" ht="15" customHeight="1">
      <c r="A43" s="1">
        <f>+Tabla15[[#This Row],[1]]</f>
        <v>41</v>
      </c>
      <c r="B43" s="1" t="s">
        <v>977</v>
      </c>
      <c r="C43" s="1">
        <v>1</v>
      </c>
      <c r="D43" s="1">
        <f>+IF(Tabla15[[#This Row],[NOMBRE DE LA CAUSA 2018]]=0,0,1)</f>
        <v>1</v>
      </c>
      <c r="E43" s="1">
        <f>+E42+Tabla15[[#This Row],[NOMBRE DE LA CAUSA 2019]]</f>
        <v>41</v>
      </c>
      <c r="F43" s="1">
        <f>+Tabla15[[#This Row],[0]]*Tabla15[[#This Row],[NOMBRE DE LA CAUSA 2019]]</f>
        <v>41</v>
      </c>
      <c r="G43" s="1" t="s">
        <v>753</v>
      </c>
      <c r="H43" s="1" t="s">
        <v>973</v>
      </c>
      <c r="K43" s="1" t="s">
        <v>19</v>
      </c>
      <c r="L43" s="1" t="s">
        <v>978</v>
      </c>
      <c r="M43" s="4">
        <v>2127</v>
      </c>
      <c r="N43" s="1" t="str">
        <f>+Tabla15[[#This Row],[NOMBRE DE LA CAUSA 2017]]</f>
        <v>DAÑOS A BIENES EN ACCIDENTE AEREO</v>
      </c>
    </row>
    <row r="44" spans="1:14" ht="15" customHeight="1">
      <c r="A44" s="1">
        <f>+Tabla15[[#This Row],[1]]</f>
        <v>42</v>
      </c>
      <c r="B44" s="1" t="s">
        <v>984</v>
      </c>
      <c r="C44" s="1">
        <v>1</v>
      </c>
      <c r="D44" s="1">
        <f>+IF(Tabla15[[#This Row],[NOMBRE DE LA CAUSA 2018]]=0,0,1)</f>
        <v>1</v>
      </c>
      <c r="E44" s="1">
        <f>+E43+Tabla15[[#This Row],[NOMBRE DE LA CAUSA 2019]]</f>
        <v>42</v>
      </c>
      <c r="F44" s="1">
        <f>+Tabla15[[#This Row],[0]]*Tabla15[[#This Row],[NOMBRE DE LA CAUSA 2019]]</f>
        <v>42</v>
      </c>
      <c r="G44" s="1" t="s">
        <v>753</v>
      </c>
      <c r="H44" s="1" t="s">
        <v>980</v>
      </c>
      <c r="K44" s="1" t="s">
        <v>19</v>
      </c>
      <c r="L44" s="1" t="s">
        <v>985</v>
      </c>
      <c r="M44" s="4">
        <v>2130</v>
      </c>
      <c r="N44" s="1" t="str">
        <f>+Tabla15[[#This Row],[NOMBRE DE LA CAUSA 2017]]</f>
        <v>DAÑOS A BIENES EN ACCIDENTE FLUVIAL</v>
      </c>
    </row>
    <row r="45" spans="1:14" ht="15" customHeight="1">
      <c r="A45" s="1">
        <f>+Tabla15[[#This Row],[1]]</f>
        <v>43</v>
      </c>
      <c r="B45" s="1" t="s">
        <v>990</v>
      </c>
      <c r="C45" s="1">
        <v>1</v>
      </c>
      <c r="D45" s="1">
        <f>+IF(Tabla15[[#This Row],[NOMBRE DE LA CAUSA 2018]]=0,0,1)</f>
        <v>1</v>
      </c>
      <c r="E45" s="1">
        <f>+E44+Tabla15[[#This Row],[NOMBRE DE LA CAUSA 2019]]</f>
        <v>43</v>
      </c>
      <c r="F45" s="1">
        <f>+Tabla15[[#This Row],[0]]*Tabla15[[#This Row],[NOMBRE DE LA CAUSA 2019]]</f>
        <v>43</v>
      </c>
      <c r="G45" s="1" t="s">
        <v>753</v>
      </c>
      <c r="H45" s="1" t="s">
        <v>980</v>
      </c>
      <c r="K45" s="1" t="s">
        <v>19</v>
      </c>
      <c r="L45" s="1" t="s">
        <v>991</v>
      </c>
      <c r="M45" s="4">
        <v>2133</v>
      </c>
      <c r="N45" s="1" t="str">
        <f>+Tabla15[[#This Row],[NOMBRE DE LA CAUSA 2017]]</f>
        <v>DAÑOS A BIENES EN ACCIDENTE MARITIMO</v>
      </c>
    </row>
    <row r="46" spans="1:14" ht="15" customHeight="1">
      <c r="A46" s="1">
        <f>+Tabla15[[#This Row],[1]]</f>
        <v>44</v>
      </c>
      <c r="B46" s="1" t="s">
        <v>897</v>
      </c>
      <c r="C46" s="1">
        <v>1</v>
      </c>
      <c r="D46" s="1">
        <f>+IF(Tabla15[[#This Row],[NOMBRE DE LA CAUSA 2018]]=0,0,1)</f>
        <v>1</v>
      </c>
      <c r="E46" s="1">
        <f>+E45+Tabla15[[#This Row],[NOMBRE DE LA CAUSA 2019]]</f>
        <v>44</v>
      </c>
      <c r="F46" s="1">
        <f>+Tabla15[[#This Row],[0]]*Tabla15[[#This Row],[NOMBRE DE LA CAUSA 2019]]</f>
        <v>44</v>
      </c>
      <c r="G46" s="1" t="s">
        <v>753</v>
      </c>
      <c r="H46" s="1" t="s">
        <v>891</v>
      </c>
      <c r="K46" s="1" t="s">
        <v>19</v>
      </c>
      <c r="L46" s="1" t="s">
        <v>898</v>
      </c>
      <c r="M46" s="4">
        <v>2091</v>
      </c>
      <c r="N46" s="1" t="str">
        <f>+Tabla15[[#This Row],[NOMBRE DE LA CAUSA 2017]]</f>
        <v>DAÑOS A BIENES EN COMBATE O ENFRENTAMIENTO</v>
      </c>
    </row>
    <row r="47" spans="1:14" ht="15" customHeight="1">
      <c r="A47" s="1">
        <f>+Tabla15[[#This Row],[1]]</f>
        <v>45</v>
      </c>
      <c r="B47" s="1" t="s">
        <v>903</v>
      </c>
      <c r="C47" s="1">
        <v>1</v>
      </c>
      <c r="D47" s="1">
        <f>+IF(Tabla15[[#This Row],[NOMBRE DE LA CAUSA 2018]]=0,0,1)</f>
        <v>1</v>
      </c>
      <c r="E47" s="1">
        <f>+E46+Tabla15[[#This Row],[NOMBRE DE LA CAUSA 2019]]</f>
        <v>45</v>
      </c>
      <c r="F47" s="1">
        <f>+Tabla15[[#This Row],[0]]*Tabla15[[#This Row],[NOMBRE DE LA CAUSA 2019]]</f>
        <v>45</v>
      </c>
      <c r="G47" s="1" t="s">
        <v>753</v>
      </c>
      <c r="H47" s="1" t="s">
        <v>891</v>
      </c>
      <c r="K47" s="1" t="s">
        <v>19</v>
      </c>
      <c r="L47" s="1" t="s">
        <v>904</v>
      </c>
      <c r="M47" s="4">
        <v>2094</v>
      </c>
      <c r="N47" s="1" t="str">
        <f>+Tabla15[[#This Row],[NOMBRE DE LA CAUSA 2017]]</f>
        <v>DAÑOS A BIENES EN ENFRENTAMIENTO ENTRE TROPAS</v>
      </c>
    </row>
    <row r="48" spans="1:14" ht="15" customHeight="1">
      <c r="A48" s="1">
        <f>+Tabla15[[#This Row],[1]]</f>
        <v>46</v>
      </c>
      <c r="B48" s="1" t="s">
        <v>1048</v>
      </c>
      <c r="C48" s="1">
        <v>1</v>
      </c>
      <c r="D48" s="1">
        <f>+IF(Tabla15[[#This Row],[NOMBRE DE LA CAUSA 2018]]=0,0,1)</f>
        <v>1</v>
      </c>
      <c r="E48" s="1">
        <f>+E47+Tabla15[[#This Row],[NOMBRE DE LA CAUSA 2019]]</f>
        <v>46</v>
      </c>
      <c r="F48" s="1">
        <f>+Tabla15[[#This Row],[0]]*Tabla15[[#This Row],[NOMBRE DE LA CAUSA 2019]]</f>
        <v>46</v>
      </c>
      <c r="G48" s="1" t="s">
        <v>753</v>
      </c>
      <c r="H48" s="1" t="s">
        <v>1040</v>
      </c>
      <c r="K48" s="1" t="s">
        <v>19</v>
      </c>
      <c r="L48" s="1" t="s">
        <v>1049</v>
      </c>
      <c r="M48" s="4">
        <v>2158</v>
      </c>
      <c r="N48" s="1" t="str">
        <f>+Tabla15[[#This Row],[NOMBRE DE LA CAUSA 2017]]</f>
        <v>DAÑOS A BIENES EN ESTABLECIMIENTO EDUCATIVO</v>
      </c>
    </row>
    <row r="49" spans="1:14" ht="15" customHeight="1">
      <c r="A49" s="1">
        <f>+Tabla15[[#This Row],[1]]</f>
        <v>47</v>
      </c>
      <c r="B49" s="1" t="s">
        <v>1025</v>
      </c>
      <c r="C49" s="1">
        <v>1</v>
      </c>
      <c r="D49" s="1">
        <f>+IF(Tabla15[[#This Row],[NOMBRE DE LA CAUSA 2018]]=0,0,1)</f>
        <v>1</v>
      </c>
      <c r="E49" s="1">
        <f>+E48+Tabla15[[#This Row],[NOMBRE DE LA CAUSA 2019]]</f>
        <v>47</v>
      </c>
      <c r="F49" s="1">
        <f>+Tabla15[[#This Row],[0]]*Tabla15[[#This Row],[NOMBRE DE LA CAUSA 2019]]</f>
        <v>47</v>
      </c>
      <c r="G49" s="1" t="s">
        <v>753</v>
      </c>
      <c r="H49" s="1" t="s">
        <v>1021</v>
      </c>
      <c r="K49" s="1" t="s">
        <v>19</v>
      </c>
      <c r="L49" s="1" t="s">
        <v>1026</v>
      </c>
      <c r="M49" s="4">
        <v>2148</v>
      </c>
      <c r="N49" s="1" t="str">
        <f>+Tabla15[[#This Row],[NOMBRE DE LA CAUSA 2017]]</f>
        <v>DAÑOS A BIENES EN MANIFESTACION PUBLICA</v>
      </c>
    </row>
    <row r="50" spans="1:14" ht="15" customHeight="1">
      <c r="A50" s="1">
        <f>+Tabla15[[#This Row],[1]]</f>
        <v>48</v>
      </c>
      <c r="B50" s="1" t="s">
        <v>1117</v>
      </c>
      <c r="C50" s="1">
        <v>1</v>
      </c>
      <c r="D50" s="1">
        <f>+IF(Tabla15[[#This Row],[NOMBRE DE LA CAUSA 2018]]=0,0,1)</f>
        <v>1</v>
      </c>
      <c r="E50" s="1">
        <f>+E49+Tabla15[[#This Row],[NOMBRE DE LA CAUSA 2019]]</f>
        <v>48</v>
      </c>
      <c r="F50" s="1">
        <f>+Tabla15[[#This Row],[0]]*Tabla15[[#This Row],[NOMBRE DE LA CAUSA 2019]]</f>
        <v>48</v>
      </c>
      <c r="G50" s="1" t="s">
        <v>753</v>
      </c>
      <c r="H50" s="1" t="s">
        <v>1113</v>
      </c>
      <c r="K50" s="1" t="s">
        <v>19</v>
      </c>
      <c r="L50" s="1" t="s">
        <v>1118</v>
      </c>
      <c r="M50" s="4">
        <v>2189</v>
      </c>
      <c r="N50" s="1" t="str">
        <f>+Tabla15[[#This Row],[NOMBRE DE LA CAUSA 2017]]</f>
        <v>DAÑOS A BIENES EN OPERACION ADMINISTRATIVA</v>
      </c>
    </row>
    <row r="51" spans="1:14" ht="15" customHeight="1">
      <c r="A51" s="1">
        <f>+Tabla15[[#This Row],[1]]</f>
        <v>49</v>
      </c>
      <c r="B51" s="1" t="s">
        <v>890</v>
      </c>
      <c r="C51" s="1">
        <v>1</v>
      </c>
      <c r="D51" s="1">
        <f>+IF(Tabla15[[#This Row],[NOMBRE DE LA CAUSA 2018]]=0,0,1)</f>
        <v>1</v>
      </c>
      <c r="E51" s="1">
        <f>+E50+Tabla15[[#This Row],[NOMBRE DE LA CAUSA 2019]]</f>
        <v>49</v>
      </c>
      <c r="F51" s="1">
        <f>+Tabla15[[#This Row],[0]]*Tabla15[[#This Row],[NOMBRE DE LA CAUSA 2019]]</f>
        <v>49</v>
      </c>
      <c r="G51" s="1" t="s">
        <v>753</v>
      </c>
      <c r="H51" s="1" t="s">
        <v>891</v>
      </c>
      <c r="K51" s="1" t="s">
        <v>19</v>
      </c>
      <c r="L51" s="1" t="s">
        <v>892</v>
      </c>
      <c r="M51" s="4">
        <v>2088</v>
      </c>
      <c r="N51" s="1" t="str">
        <f>+Tabla15[[#This Row],[NOMBRE DE LA CAUSA 2017]]</f>
        <v>DAÑOS A BIENES EN OPERATIVO MILITAR</v>
      </c>
    </row>
    <row r="52" spans="1:14" ht="15" customHeight="1">
      <c r="A52" s="1">
        <f>+Tabla15[[#This Row],[1]]</f>
        <v>50</v>
      </c>
      <c r="B52" s="1" t="s">
        <v>1130</v>
      </c>
      <c r="C52" s="1">
        <v>1</v>
      </c>
      <c r="D52" s="1">
        <f>+IF(Tabla15[[#This Row],[NOMBRE DE LA CAUSA 2018]]=0,0,1)</f>
        <v>1</v>
      </c>
      <c r="E52" s="1">
        <f>+E51+Tabla15[[#This Row],[NOMBRE DE LA CAUSA 2019]]</f>
        <v>50</v>
      </c>
      <c r="F52" s="1">
        <f>+Tabla15[[#This Row],[0]]*Tabla15[[#This Row],[NOMBRE DE LA CAUSA 2019]]</f>
        <v>50</v>
      </c>
      <c r="G52" s="1" t="s">
        <v>753</v>
      </c>
      <c r="H52" s="1" t="s">
        <v>1126</v>
      </c>
      <c r="K52" s="1" t="s">
        <v>19</v>
      </c>
      <c r="L52" s="1" t="s">
        <v>1131</v>
      </c>
      <c r="M52" s="4">
        <v>2195</v>
      </c>
      <c r="N52" s="1" t="str">
        <f>+Tabla15[[#This Row],[NOMBRE DE LA CAUSA 2017]]</f>
        <v>DAÑOS A BIENES EN ZONA DE DISTENSION</v>
      </c>
    </row>
    <row r="53" spans="1:14" ht="15" customHeight="1">
      <c r="A53" s="1">
        <f>+Tabla15[[#This Row],[1]]</f>
        <v>51</v>
      </c>
      <c r="B53" s="1" t="s">
        <v>1143</v>
      </c>
      <c r="C53" s="1">
        <v>1</v>
      </c>
      <c r="D53" s="1">
        <f>+IF(Tabla15[[#This Row],[NOMBRE DE LA CAUSA 2018]]=0,0,1)</f>
        <v>1</v>
      </c>
      <c r="E53" s="1">
        <f>+E52+Tabla15[[#This Row],[NOMBRE DE LA CAUSA 2019]]</f>
        <v>51</v>
      </c>
      <c r="F53" s="1">
        <f>+Tabla15[[#This Row],[0]]*Tabla15[[#This Row],[NOMBRE DE LA CAUSA 2019]]</f>
        <v>51</v>
      </c>
      <c r="G53" s="1" t="s">
        <v>753</v>
      </c>
      <c r="H53" s="1" t="s">
        <v>1133</v>
      </c>
      <c r="K53" s="1" t="s">
        <v>19</v>
      </c>
      <c r="L53" s="1" t="s">
        <v>1144</v>
      </c>
      <c r="M53" s="4">
        <v>2201</v>
      </c>
      <c r="N53" s="1" t="str">
        <f>+Tabla15[[#This Row],[NOMBRE DE LA CAUSA 2017]]</f>
        <v>DAÑOS A BIENES POR ACTIVIDAD DEL SECTOR DE HIDROCARBUROS</v>
      </c>
    </row>
    <row r="54" spans="1:14" ht="15" customHeight="1">
      <c r="A54" s="1">
        <f>+Tabla15[[#This Row],[1]]</f>
        <v>52</v>
      </c>
      <c r="B54" s="1" t="s">
        <v>1137</v>
      </c>
      <c r="C54" s="1">
        <v>1</v>
      </c>
      <c r="D54" s="1">
        <f>+IF(Tabla15[[#This Row],[NOMBRE DE LA CAUSA 2018]]=0,0,1)</f>
        <v>1</v>
      </c>
      <c r="E54" s="1">
        <f>+E53+Tabla15[[#This Row],[NOMBRE DE LA CAUSA 2019]]</f>
        <v>52</v>
      </c>
      <c r="F54" s="1">
        <f>+Tabla15[[#This Row],[0]]*Tabla15[[#This Row],[NOMBRE DE LA CAUSA 2019]]</f>
        <v>52</v>
      </c>
      <c r="G54" s="1" t="s">
        <v>753</v>
      </c>
      <c r="H54" s="1" t="s">
        <v>1133</v>
      </c>
      <c r="K54" s="1" t="s">
        <v>19</v>
      </c>
      <c r="L54" s="1" t="s">
        <v>1138</v>
      </c>
      <c r="M54" s="4">
        <v>2198</v>
      </c>
      <c r="N54" s="1" t="str">
        <f>+Tabla15[[#This Row],[NOMBRE DE LA CAUSA 2017]]</f>
        <v>DAÑOS A BIENES POR ACTIVIDAD MINERA</v>
      </c>
    </row>
    <row r="55" spans="1:14" ht="15" customHeight="1">
      <c r="A55" s="1">
        <f>+Tabla15[[#This Row],[1]]</f>
        <v>53</v>
      </c>
      <c r="B55" s="1" t="s">
        <v>1011</v>
      </c>
      <c r="C55" s="1">
        <v>1</v>
      </c>
      <c r="D55" s="1">
        <f>+IF(Tabla15[[#This Row],[NOMBRE DE LA CAUSA 2018]]=0,0,1)</f>
        <v>1</v>
      </c>
      <c r="E55" s="1">
        <f>+E54+Tabla15[[#This Row],[NOMBRE DE LA CAUSA 2019]]</f>
        <v>53</v>
      </c>
      <c r="F55" s="1">
        <f>+Tabla15[[#This Row],[0]]*Tabla15[[#This Row],[NOMBRE DE LA CAUSA 2019]]</f>
        <v>53</v>
      </c>
      <c r="G55" s="1" t="s">
        <v>753</v>
      </c>
      <c r="H55" s="1" t="s">
        <v>1007</v>
      </c>
      <c r="K55" s="1" t="s">
        <v>19</v>
      </c>
      <c r="L55" s="1" t="s">
        <v>1012</v>
      </c>
      <c r="M55" s="4">
        <v>2142</v>
      </c>
      <c r="N55" s="1" t="str">
        <f>+Tabla15[[#This Row],[NOMBRE DE LA CAUSA 2017]]</f>
        <v>DAÑOS A BIENES POR ACTO TERRORISTA CONTRA INSTALACIONES, PERSONAJES O ELEMENTOS REPRESENTATIVOS DEL ESTADO</v>
      </c>
    </row>
    <row r="56" spans="1:14" ht="15" customHeight="1">
      <c r="A56" s="1">
        <f>+Tabla15[[#This Row],[1]]</f>
        <v>54</v>
      </c>
      <c r="B56" s="1" t="s">
        <v>1018</v>
      </c>
      <c r="C56" s="1">
        <v>1</v>
      </c>
      <c r="D56" s="1">
        <f>+IF(Tabla15[[#This Row],[NOMBRE DE LA CAUSA 2018]]=0,0,1)</f>
        <v>1</v>
      </c>
      <c r="E56" s="1">
        <f>+E55+Tabla15[[#This Row],[NOMBRE DE LA CAUSA 2019]]</f>
        <v>54</v>
      </c>
      <c r="F56" s="1">
        <f>+Tabla15[[#This Row],[0]]*Tabla15[[#This Row],[NOMBRE DE LA CAUSA 2019]]</f>
        <v>54</v>
      </c>
      <c r="G56" s="1" t="s">
        <v>753</v>
      </c>
      <c r="H56" s="1" t="s">
        <v>1014</v>
      </c>
      <c r="K56" s="1" t="s">
        <v>19</v>
      </c>
      <c r="L56" s="1" t="s">
        <v>1019</v>
      </c>
      <c r="M56" s="4">
        <v>2145</v>
      </c>
      <c r="N56" s="1" t="str">
        <f>+Tabla15[[#This Row],[NOMBRE DE LA CAUSA 2017]]</f>
        <v>DAÑOS A BIENES POR ACTO TERRORISTA CONTRA POBLACION CIVIL</v>
      </c>
    </row>
    <row r="57" spans="1:14" ht="15" customHeight="1">
      <c r="A57" s="1">
        <f>+Tabla15[[#This Row],[1]]</f>
        <v>55</v>
      </c>
      <c r="B57" s="1" t="s">
        <v>997</v>
      </c>
      <c r="C57" s="1">
        <v>1</v>
      </c>
      <c r="D57" s="1">
        <f>+IF(Tabla15[[#This Row],[NOMBRE DE LA CAUSA 2018]]=0,0,1)</f>
        <v>1</v>
      </c>
      <c r="E57" s="1">
        <f>+E56+Tabla15[[#This Row],[NOMBRE DE LA CAUSA 2019]]</f>
        <v>55</v>
      </c>
      <c r="F57" s="1">
        <f>+Tabla15[[#This Row],[0]]*Tabla15[[#This Row],[NOMBRE DE LA CAUSA 2019]]</f>
        <v>55</v>
      </c>
      <c r="G57" s="1" t="s">
        <v>753</v>
      </c>
      <c r="H57" s="1" t="s">
        <v>993</v>
      </c>
      <c r="K57" s="1" t="s">
        <v>19</v>
      </c>
      <c r="L57" s="1" t="s">
        <v>998</v>
      </c>
      <c r="M57" s="4">
        <v>2136</v>
      </c>
      <c r="N57" s="1" t="str">
        <f>+Tabla15[[#This Row],[NOMBRE DE LA CAUSA 2017]]</f>
        <v>DAÑOS A BIENES POR ALUD DE TIERRA</v>
      </c>
    </row>
    <row r="58" spans="1:14" ht="15" customHeight="1">
      <c r="A58" s="1">
        <f>+Tabla15[[#This Row],[1]]</f>
        <v>56</v>
      </c>
      <c r="B58" s="1" t="s">
        <v>963</v>
      </c>
      <c r="C58" s="1">
        <v>1</v>
      </c>
      <c r="D58" s="1">
        <f>+IF(Tabla15[[#This Row],[NOMBRE DE LA CAUSA 2018]]=0,0,1)</f>
        <v>1</v>
      </c>
      <c r="E58" s="1">
        <f>+E57+Tabla15[[#This Row],[NOMBRE DE LA CAUSA 2019]]</f>
        <v>56</v>
      </c>
      <c r="F58" s="1">
        <f>+Tabla15[[#This Row],[0]]*Tabla15[[#This Row],[NOMBRE DE LA CAUSA 2019]]</f>
        <v>56</v>
      </c>
      <c r="G58" s="1" t="s">
        <v>753</v>
      </c>
      <c r="H58" s="1" t="s">
        <v>959</v>
      </c>
      <c r="K58" s="1" t="s">
        <v>19</v>
      </c>
      <c r="L58" s="1" t="s">
        <v>964</v>
      </c>
      <c r="M58" s="4">
        <v>2121</v>
      </c>
      <c r="N58" s="1" t="str">
        <f>+Tabla15[[#This Row],[NOMBRE DE LA CAUSA 2017]]</f>
        <v>DAÑOS A BIENES POR CAIDA DE ARBOL</v>
      </c>
    </row>
    <row r="59" spans="1:14" ht="15" customHeight="1">
      <c r="A59" s="1">
        <f>+Tabla15[[#This Row],[1]]</f>
        <v>57</v>
      </c>
      <c r="B59" s="1" t="s">
        <v>936</v>
      </c>
      <c r="C59" s="1">
        <v>1</v>
      </c>
      <c r="D59" s="1">
        <f>+IF(Tabla15[[#This Row],[NOMBRE DE LA CAUSA 2018]]=0,0,1)</f>
        <v>1</v>
      </c>
      <c r="E59" s="1">
        <f>+E58+Tabla15[[#This Row],[NOMBRE DE LA CAUSA 2019]]</f>
        <v>57</v>
      </c>
      <c r="F59" s="1">
        <f>+Tabla15[[#This Row],[0]]*Tabla15[[#This Row],[NOMBRE DE LA CAUSA 2019]]</f>
        <v>57</v>
      </c>
      <c r="G59" s="1" t="s">
        <v>753</v>
      </c>
      <c r="H59" s="1" t="s">
        <v>932</v>
      </c>
      <c r="K59" s="1" t="s">
        <v>19</v>
      </c>
      <c r="L59" s="1" t="s">
        <v>937</v>
      </c>
      <c r="M59" s="4">
        <v>2109</v>
      </c>
      <c r="N59" s="1" t="str">
        <f>+Tabla15[[#This Row],[NOMBRE DE LA CAUSA 2017]]</f>
        <v>DAÑOS A BIENES POR CONDUCCION DE ENERGIA ELECTRICA</v>
      </c>
    </row>
    <row r="60" spans="1:14" ht="15" customHeight="1">
      <c r="A60" s="1">
        <f>+Tabla15[[#This Row],[1]]</f>
        <v>58</v>
      </c>
      <c r="B60" s="1" t="s">
        <v>92</v>
      </c>
      <c r="C60" s="1">
        <v>1</v>
      </c>
      <c r="D60" s="1">
        <f>+IF(Tabla15[[#This Row],[NOMBRE DE LA CAUSA 2018]]=0,0,1)</f>
        <v>1</v>
      </c>
      <c r="E60" s="1">
        <f>+E59+Tabla15[[#This Row],[NOMBRE DE LA CAUSA 2019]]</f>
        <v>58</v>
      </c>
      <c r="F60" s="1">
        <f>+Tabla15[[#This Row],[0]]*Tabla15[[#This Row],[NOMBRE DE LA CAUSA 2019]]</f>
        <v>58</v>
      </c>
      <c r="G60" s="1" t="s">
        <v>17</v>
      </c>
      <c r="J60" s="1" t="s">
        <v>18</v>
      </c>
      <c r="K60" s="1" t="s">
        <v>19</v>
      </c>
      <c r="L60" s="1" t="s">
        <v>93</v>
      </c>
      <c r="M60" s="4">
        <v>136</v>
      </c>
      <c r="N60" s="1" t="str">
        <f>+Tabla15[[#This Row],[NOMBRE DE LA CAUSA 2017]]</f>
        <v>DAÑOS A BIENES POR EJECUCION DE OBRA PUBLICA</v>
      </c>
    </row>
    <row r="61" spans="1:14" ht="15" customHeight="1">
      <c r="A61" s="1">
        <f>+Tabla15[[#This Row],[1]]</f>
        <v>59</v>
      </c>
      <c r="B61" s="1" t="s">
        <v>1081</v>
      </c>
      <c r="C61" s="1">
        <v>1</v>
      </c>
      <c r="D61" s="1">
        <f>+IF(Tabla15[[#This Row],[NOMBRE DE LA CAUSA 2018]]=0,0,1)</f>
        <v>1</v>
      </c>
      <c r="E61" s="1">
        <f>+E60+Tabla15[[#This Row],[NOMBRE DE LA CAUSA 2019]]</f>
        <v>59</v>
      </c>
      <c r="F61" s="1">
        <f>+Tabla15[[#This Row],[0]]*Tabla15[[#This Row],[NOMBRE DE LA CAUSA 2019]]</f>
        <v>59</v>
      </c>
      <c r="G61" s="1" t="s">
        <v>753</v>
      </c>
      <c r="H61" s="1" t="s">
        <v>1077</v>
      </c>
      <c r="K61" s="1" t="s">
        <v>19</v>
      </c>
      <c r="L61" s="1" t="s">
        <v>1082</v>
      </c>
      <c r="M61" s="4">
        <v>2172</v>
      </c>
      <c r="N61" s="1" t="str">
        <f>+Tabla15[[#This Row],[NOMBRE DE LA CAUSA 2017]]</f>
        <v>DAÑOS A BIENES POR FALTA DE ADOPCION DE MEDIDAS DE PROTECCION Y SEGURIDAD</v>
      </c>
    </row>
    <row r="62" spans="1:14" ht="15" customHeight="1">
      <c r="A62" s="1">
        <f>+Tabla15[[#This Row],[1]]</f>
        <v>60</v>
      </c>
      <c r="B62" s="1" t="s">
        <v>956</v>
      </c>
      <c r="C62" s="1">
        <v>1</v>
      </c>
      <c r="D62" s="1">
        <f>+IF(Tabla15[[#This Row],[NOMBRE DE LA CAUSA 2018]]=0,0,1)</f>
        <v>1</v>
      </c>
      <c r="E62" s="1">
        <f>+E61+Tabla15[[#This Row],[NOMBRE DE LA CAUSA 2019]]</f>
        <v>60</v>
      </c>
      <c r="F62" s="1">
        <f>+Tabla15[[#This Row],[0]]*Tabla15[[#This Row],[NOMBRE DE LA CAUSA 2019]]</f>
        <v>60</v>
      </c>
      <c r="G62" s="1" t="s">
        <v>753</v>
      </c>
      <c r="H62" s="1" t="s">
        <v>946</v>
      </c>
      <c r="K62" s="1" t="s">
        <v>19</v>
      </c>
      <c r="L62" s="1" t="s">
        <v>957</v>
      </c>
      <c r="M62" s="4">
        <v>2118</v>
      </c>
      <c r="N62" s="1" t="str">
        <f>+Tabla15[[#This Row],[NOMBRE DE LA CAUSA 2017]]</f>
        <v>DAÑOS A BIENES POR FALTA DE ILUMINACION EN LA VIA PUBLICA</v>
      </c>
    </row>
    <row r="63" spans="1:14" ht="15" customHeight="1">
      <c r="A63" s="1">
        <f>+Tabla15[[#This Row],[1]]</f>
        <v>61</v>
      </c>
      <c r="B63" s="1" t="s">
        <v>950</v>
      </c>
      <c r="C63" s="1">
        <v>1</v>
      </c>
      <c r="D63" s="1">
        <f>+IF(Tabla15[[#This Row],[NOMBRE DE LA CAUSA 2018]]=0,0,1)</f>
        <v>1</v>
      </c>
      <c r="E63" s="1">
        <f>+E62+Tabla15[[#This Row],[NOMBRE DE LA CAUSA 2019]]</f>
        <v>61</v>
      </c>
      <c r="F63" s="1">
        <f>+Tabla15[[#This Row],[0]]*Tabla15[[#This Row],[NOMBRE DE LA CAUSA 2019]]</f>
        <v>61</v>
      </c>
      <c r="G63" s="1" t="s">
        <v>753</v>
      </c>
      <c r="H63" s="1" t="s">
        <v>946</v>
      </c>
      <c r="K63" s="1" t="s">
        <v>19</v>
      </c>
      <c r="L63" s="13" t="s">
        <v>951</v>
      </c>
      <c r="M63" s="4">
        <v>2115</v>
      </c>
      <c r="N63" s="1" t="str">
        <f>+Tabla15[[#This Row],[NOMBRE DE LA CAUSA 2017]]</f>
        <v>DAÑOS A BIENES POR FALTA DE SEÑALIZACION EN LA VIA PUBLICA</v>
      </c>
    </row>
    <row r="64" spans="1:14" ht="15" customHeight="1">
      <c r="A64" s="1">
        <f>+Tabla15[[#This Row],[1]]</f>
        <v>62</v>
      </c>
      <c r="B64" s="14" t="s">
        <v>1087</v>
      </c>
      <c r="C64" s="1">
        <v>1</v>
      </c>
      <c r="D64" s="1">
        <f>+IF(Tabla15[[#This Row],[NOMBRE DE LA CAUSA 2018]]=0,0,1)</f>
        <v>1</v>
      </c>
      <c r="E64" s="1">
        <f>+E63+Tabla15[[#This Row],[NOMBRE DE LA CAUSA 2019]]</f>
        <v>62</v>
      </c>
      <c r="F64" s="1">
        <f>+Tabla15[[#This Row],[0]]*Tabla15[[#This Row],[NOMBRE DE LA CAUSA 2019]]</f>
        <v>62</v>
      </c>
      <c r="G64" s="1" t="s">
        <v>753</v>
      </c>
      <c r="H64" s="1" t="s">
        <v>1077</v>
      </c>
      <c r="K64" s="1" t="s">
        <v>19</v>
      </c>
      <c r="L64" s="1" t="s">
        <v>1088</v>
      </c>
      <c r="M64" s="4">
        <v>2175</v>
      </c>
      <c r="N64" s="1" t="str">
        <f>+Tabla15[[#This Row],[NOMBRE DE LA CAUSA 2017]]</f>
        <v>DAÑOS A BIENES POR INDEBIDA O INSUFICIENTE ADOPCION DE MEDIDAS DE PROTECCION Y SEGURIDAD</v>
      </c>
    </row>
    <row r="65" spans="1:14" ht="15" customHeight="1">
      <c r="A65" s="1">
        <f>+Tabla15[[#This Row],[1]]</f>
        <v>63</v>
      </c>
      <c r="B65" s="1" t="s">
        <v>1004</v>
      </c>
      <c r="C65" s="1">
        <v>1</v>
      </c>
      <c r="D65" s="1">
        <f>+IF(Tabla15[[#This Row],[NOMBRE DE LA CAUSA 2018]]=0,0,1)</f>
        <v>1</v>
      </c>
      <c r="E65" s="1">
        <f>+E64+Tabla15[[#This Row],[NOMBRE DE LA CAUSA 2019]]</f>
        <v>63</v>
      </c>
      <c r="F65" s="1">
        <f>+Tabla15[[#This Row],[0]]*Tabla15[[#This Row],[NOMBRE DE LA CAUSA 2019]]</f>
        <v>63</v>
      </c>
      <c r="G65" s="1" t="s">
        <v>753</v>
      </c>
      <c r="H65" s="1" t="s">
        <v>1000</v>
      </c>
      <c r="K65" s="1" t="s">
        <v>19</v>
      </c>
      <c r="L65" s="1" t="s">
        <v>1005</v>
      </c>
      <c r="M65" s="4">
        <v>2139</v>
      </c>
      <c r="N65" s="1" t="str">
        <f>+Tabla15[[#This Row],[NOMBRE DE LA CAUSA 2017]]</f>
        <v>DAÑOS A BIENES POR INUNDACION</v>
      </c>
    </row>
    <row r="66" spans="1:14" ht="15" customHeight="1">
      <c r="A66" s="1">
        <f>+Tabla15[[#This Row],[1]]</f>
        <v>64</v>
      </c>
      <c r="B66" s="13" t="s">
        <v>1093</v>
      </c>
      <c r="C66" s="1">
        <v>1</v>
      </c>
      <c r="D66" s="1">
        <f>+IF(Tabla15[[#This Row],[NOMBRE DE LA CAUSA 2018]]=0,0,1)</f>
        <v>1</v>
      </c>
      <c r="E66" s="1">
        <f>+E65+Tabla15[[#This Row],[NOMBRE DE LA CAUSA 2019]]</f>
        <v>64</v>
      </c>
      <c r="F66" s="1">
        <f>+Tabla15[[#This Row],[0]]*Tabla15[[#This Row],[NOMBRE DE LA CAUSA 2019]]</f>
        <v>64</v>
      </c>
      <c r="G66" s="1" t="s">
        <v>753</v>
      </c>
      <c r="H66" s="1" t="s">
        <v>1077</v>
      </c>
      <c r="K66" s="1" t="s">
        <v>19</v>
      </c>
      <c r="L66" s="1" t="s">
        <v>1094</v>
      </c>
      <c r="M66" s="4">
        <v>2178</v>
      </c>
      <c r="N66" s="1" t="str">
        <f>+Tabla15[[#This Row],[NOMBRE DE LA CAUSA 2017]]</f>
        <v>DAÑOS A BIENES POR MODIFICACION O REDUCCION DE LAS MEDIDAS DE PROTECCION Y SEGURIDAD</v>
      </c>
    </row>
    <row r="67" spans="1:14" ht="15" customHeight="1">
      <c r="A67" s="1">
        <f>+Tabla15[[#This Row],[1]]</f>
        <v>65</v>
      </c>
      <c r="B67" s="1" t="s">
        <v>970</v>
      </c>
      <c r="C67" s="1">
        <v>1</v>
      </c>
      <c r="D67" s="1">
        <f>+IF(Tabla15[[#This Row],[NOMBRE DE LA CAUSA 2018]]=0,0,1)</f>
        <v>1</v>
      </c>
      <c r="E67" s="1">
        <f>+E66+Tabla15[[#This Row],[NOMBRE DE LA CAUSA 2019]]</f>
        <v>65</v>
      </c>
      <c r="F67" s="1">
        <f>+Tabla15[[#This Row],[0]]*Tabla15[[#This Row],[NOMBRE DE LA CAUSA 2019]]</f>
        <v>65</v>
      </c>
      <c r="G67" s="1" t="s">
        <v>753</v>
      </c>
      <c r="H67" s="1" t="s">
        <v>966</v>
      </c>
      <c r="K67" s="1" t="s">
        <v>19</v>
      </c>
      <c r="L67" s="1" t="s">
        <v>971</v>
      </c>
      <c r="M67" s="4">
        <v>2124</v>
      </c>
      <c r="N67" s="1" t="str">
        <f>+Tabla15[[#This Row],[NOMBRE DE LA CAUSA 2017]]</f>
        <v>DAÑOS A BIENES POR RUINA DE EDIFICACION PUBLICA</v>
      </c>
    </row>
    <row r="68" spans="1:14" ht="15" customHeight="1">
      <c r="A68" s="1">
        <f>+Tabla15[[#This Row],[1]]</f>
        <v>66</v>
      </c>
      <c r="B68" s="1" t="s">
        <v>1066</v>
      </c>
      <c r="C68" s="1">
        <v>1</v>
      </c>
      <c r="D68" s="1">
        <f>+IF(Tabla15[[#This Row],[NOMBRE DE LA CAUSA 2018]]=0,0,1)</f>
        <v>1</v>
      </c>
      <c r="E68" s="1">
        <f>+E67+Tabla15[[#This Row],[NOMBRE DE LA CAUSA 2019]]</f>
        <v>66</v>
      </c>
      <c r="F68" s="1">
        <f>+Tabla15[[#This Row],[0]]*Tabla15[[#This Row],[NOMBRE DE LA CAUSA 2019]]</f>
        <v>66</v>
      </c>
      <c r="G68" s="1" t="s">
        <v>746</v>
      </c>
      <c r="K68" s="1" t="s">
        <v>19</v>
      </c>
      <c r="L68" s="1" t="s">
        <v>1067</v>
      </c>
      <c r="M68" s="4">
        <v>2166</v>
      </c>
      <c r="N68" s="1" t="str">
        <f>+Tabla15[[#This Row],[NOMBRE DE LA CAUSA 2017]]</f>
        <v>DAÑOS A BIENES POR SEMOVIENTE DE PROPIEDAD DEL ESTADO</v>
      </c>
    </row>
    <row r="69" spans="1:14" ht="15" customHeight="1">
      <c r="A69" s="1">
        <f>+Tabla15[[#This Row],[1]]</f>
        <v>67</v>
      </c>
      <c r="B69" s="1" t="s">
        <v>1055</v>
      </c>
      <c r="C69" s="1">
        <v>1</v>
      </c>
      <c r="D69" s="1">
        <f>+IF(Tabla15[[#This Row],[NOMBRE DE LA CAUSA 2018]]=0,0,1)</f>
        <v>1</v>
      </c>
      <c r="E69" s="1">
        <f>+E68+Tabla15[[#This Row],[NOMBRE DE LA CAUSA 2019]]</f>
        <v>67</v>
      </c>
      <c r="F69" s="1">
        <f>+Tabla15[[#This Row],[0]]*Tabla15[[#This Row],[NOMBRE DE LA CAUSA 2019]]</f>
        <v>67</v>
      </c>
      <c r="G69" s="1" t="s">
        <v>753</v>
      </c>
      <c r="H69" s="1" t="s">
        <v>1051</v>
      </c>
      <c r="K69" s="1" t="s">
        <v>19</v>
      </c>
      <c r="L69" s="1" t="s">
        <v>1056</v>
      </c>
      <c r="M69" s="4">
        <v>2161</v>
      </c>
      <c r="N69" s="1" t="str">
        <f>+Tabla15[[#This Row],[NOMBRE DE LA CAUSA 2017]]</f>
        <v>DAÑOS A BIENES POR USO EXCESIVO DE LA FUERZA</v>
      </c>
    </row>
    <row r="70" spans="1:14" ht="15" customHeight="1">
      <c r="A70" s="1">
        <f>+Tabla15[[#This Row],[1]]</f>
        <v>68</v>
      </c>
      <c r="B70" s="1" t="s">
        <v>943</v>
      </c>
      <c r="C70" s="1">
        <v>1</v>
      </c>
      <c r="D70" s="1">
        <f>+IF(Tabla15[[#This Row],[NOMBRE DE LA CAUSA 2018]]=0,0,1)</f>
        <v>1</v>
      </c>
      <c r="E70" s="1">
        <f>+E69+Tabla15[[#This Row],[NOMBRE DE LA CAUSA 2019]]</f>
        <v>68</v>
      </c>
      <c r="F70" s="1">
        <f>+Tabla15[[#This Row],[0]]*Tabla15[[#This Row],[NOMBRE DE LA CAUSA 2019]]</f>
        <v>68</v>
      </c>
      <c r="G70" s="1" t="s">
        <v>753</v>
      </c>
      <c r="H70" s="1" t="s">
        <v>939</v>
      </c>
      <c r="K70" s="1" t="s">
        <v>19</v>
      </c>
      <c r="L70" s="14" t="s">
        <v>944</v>
      </c>
      <c r="M70" s="4">
        <v>2112</v>
      </c>
      <c r="N70" s="1" t="str">
        <f>+Tabla15[[#This Row],[NOMBRE DE LA CAUSA 2017]]</f>
        <v>DAÑOS A BIENES POR VIA PUBLICA EN MAL ESTADO</v>
      </c>
    </row>
    <row r="71" spans="1:14" ht="15" customHeight="1">
      <c r="A71" s="1">
        <f>+Tabla15[[#This Row],[1]]</f>
        <v>69</v>
      </c>
      <c r="B71" s="1" t="s">
        <v>94</v>
      </c>
      <c r="C71" s="1">
        <v>1</v>
      </c>
      <c r="D71" s="1">
        <f>+IF(Tabla15[[#This Row],[NOMBRE DE LA CAUSA 2018]]=0,0,1)</f>
        <v>1</v>
      </c>
      <c r="E71" s="1">
        <f>+E70+Tabla15[[#This Row],[NOMBRE DE LA CAUSA 2019]]</f>
        <v>69</v>
      </c>
      <c r="F71" s="1">
        <f>+Tabla15[[#This Row],[0]]*Tabla15[[#This Row],[NOMBRE DE LA CAUSA 2019]]</f>
        <v>69</v>
      </c>
      <c r="G71" s="1" t="s">
        <v>17</v>
      </c>
      <c r="J71" s="1" t="s">
        <v>18</v>
      </c>
      <c r="K71" s="1" t="s">
        <v>19</v>
      </c>
      <c r="L71" s="1" t="s">
        <v>95</v>
      </c>
      <c r="M71" s="4">
        <v>146</v>
      </c>
      <c r="N71" s="1" t="str">
        <f>+Tabla15[[#This Row],[NOMBRE DE LA CAUSA 2017]]</f>
        <v>DAÑOS CAUSADOS A BIENES EN PROCEDIMIENTO DE POLICIA</v>
      </c>
    </row>
    <row r="72" spans="1:14" ht="15" customHeight="1">
      <c r="A72" s="1">
        <f>+Tabla15[[#This Row],[1]]</f>
        <v>70</v>
      </c>
      <c r="B72" s="1" t="s">
        <v>350</v>
      </c>
      <c r="C72" s="1">
        <v>1</v>
      </c>
      <c r="D72" s="1">
        <f>+IF(Tabla15[[#This Row],[NOMBRE DE LA CAUSA 2018]]=0,0,1)</f>
        <v>1</v>
      </c>
      <c r="E72" s="1">
        <f>+E71+Tabla15[[#This Row],[NOMBRE DE LA CAUSA 2019]]</f>
        <v>70</v>
      </c>
      <c r="F72" s="1">
        <f>+Tabla15[[#This Row],[0]]*Tabla15[[#This Row],[NOMBRE DE LA CAUSA 2019]]</f>
        <v>70</v>
      </c>
      <c r="G72" s="1" t="s">
        <v>17</v>
      </c>
      <c r="J72" s="1" t="s">
        <v>18</v>
      </c>
      <c r="K72" s="1" t="s">
        <v>19</v>
      </c>
      <c r="L72" s="1" t="s">
        <v>351</v>
      </c>
      <c r="M72" s="4">
        <v>555</v>
      </c>
      <c r="N72" s="1" t="str">
        <f>+Tabla15[[#This Row],[NOMBRE DE LA CAUSA 2017]]</f>
        <v>DAÑOS CAUSADOS A BIENES POR GRUPO ARMADO ILEGAL</v>
      </c>
    </row>
    <row r="73" spans="1:14" ht="15" customHeight="1">
      <c r="A73" s="1">
        <f>+Tabla15[[#This Row],[1]]</f>
        <v>71</v>
      </c>
      <c r="B73" s="1" t="s">
        <v>1296</v>
      </c>
      <c r="C73" s="1">
        <v>1</v>
      </c>
      <c r="D73" s="1">
        <f>+IF(Tabla15[[#This Row],[NOMBRE DE LA CAUSA 2018]]=0,0,1)</f>
        <v>1</v>
      </c>
      <c r="E73" s="1">
        <f>+E72+Tabla15[[#This Row],[NOMBRE DE LA CAUSA 2019]]</f>
        <v>71</v>
      </c>
      <c r="F73" s="1">
        <f>+Tabla15[[#This Row],[0]]*Tabla15[[#This Row],[NOMBRE DE LA CAUSA 2019]]</f>
        <v>71</v>
      </c>
      <c r="G73" s="1" t="s">
        <v>753</v>
      </c>
      <c r="H73" s="1" t="s">
        <v>1297</v>
      </c>
      <c r="K73" s="1" t="s">
        <v>19</v>
      </c>
      <c r="L73" s="1" t="s">
        <v>1298</v>
      </c>
      <c r="M73" s="4">
        <v>2270</v>
      </c>
      <c r="N73" s="1" t="str">
        <f>+Tabla15[[#This Row],[NOMBRE DE LA CAUSA 2017]]</f>
        <v>DAÑOS CAUSADOS A FUNCIONARIO DE CARRERA ADMINISTRATIVA DURANTE LOS PROCESOS DE REESTRUCTURACION Y LIQUIDACION DE ENTIDADES PUBLICAS</v>
      </c>
    </row>
    <row r="74" spans="1:14" ht="15" customHeight="1">
      <c r="A74" s="1">
        <f>+Tabla15[[#This Row],[1]]</f>
        <v>72</v>
      </c>
      <c r="B74" s="1" t="s">
        <v>1299</v>
      </c>
      <c r="C74" s="1">
        <v>1</v>
      </c>
      <c r="D74" s="1">
        <f>+IF(Tabla15[[#This Row],[NOMBRE DE LA CAUSA 2018]]=0,0,1)</f>
        <v>1</v>
      </c>
      <c r="E74" s="1">
        <f>+E73+Tabla15[[#This Row],[NOMBRE DE LA CAUSA 2019]]</f>
        <v>72</v>
      </c>
      <c r="F74" s="1">
        <f>+Tabla15[[#This Row],[0]]*Tabla15[[#This Row],[NOMBRE DE LA CAUSA 2019]]</f>
        <v>72</v>
      </c>
      <c r="G74" s="1" t="s">
        <v>753</v>
      </c>
      <c r="H74" s="1" t="s">
        <v>1297</v>
      </c>
      <c r="K74" s="1" t="s">
        <v>19</v>
      </c>
      <c r="L74" s="1" t="s">
        <v>1300</v>
      </c>
      <c r="M74" s="4">
        <v>2271</v>
      </c>
      <c r="N74" s="1" t="str">
        <f>+Tabla15[[#This Row],[NOMBRE DE LA CAUSA 2017]]</f>
        <v>DAÑOS CAUSADOS A FUNCIONARIO DE LIBRE NOMBRAMIENTO Y REMOCION DURANTE LOS PROCESOS DE REESTRUCTURACION Y LIQUIDACION DE ENTIDADES PUBLICAS</v>
      </c>
    </row>
    <row r="75" spans="1:14" ht="15" customHeight="1">
      <c r="A75" s="1">
        <f>+Tabla15[[#This Row],[1]]</f>
        <v>73</v>
      </c>
      <c r="B75" s="1" t="s">
        <v>1301</v>
      </c>
      <c r="C75" s="1">
        <v>1</v>
      </c>
      <c r="D75" s="1">
        <f>+IF(Tabla15[[#This Row],[NOMBRE DE LA CAUSA 2018]]=0,0,1)</f>
        <v>1</v>
      </c>
      <c r="E75" s="1">
        <f>+E74+Tabla15[[#This Row],[NOMBRE DE LA CAUSA 2019]]</f>
        <v>73</v>
      </c>
      <c r="F75" s="1">
        <f>+Tabla15[[#This Row],[0]]*Tabla15[[#This Row],[NOMBRE DE LA CAUSA 2019]]</f>
        <v>73</v>
      </c>
      <c r="G75" s="1" t="s">
        <v>753</v>
      </c>
      <c r="H75" s="1" t="s">
        <v>1297</v>
      </c>
      <c r="K75" s="1" t="s">
        <v>19</v>
      </c>
      <c r="L75" s="1" t="s">
        <v>1302</v>
      </c>
      <c r="M75" s="4">
        <v>2272</v>
      </c>
      <c r="N75" s="1" t="str">
        <f>+Tabla15[[#This Row],[NOMBRE DE LA CAUSA 2017]]</f>
        <v>DAÑOS CAUSADOS A FUNCIONARIO EN PROVISIONALIDAD DURANTE LOS PROCESOS DE REESTRUCTURACION Y LIQUIDACION DE ENTIDADES PUBLICAS</v>
      </c>
    </row>
    <row r="76" spans="1:14" ht="15" customHeight="1">
      <c r="A76" s="1">
        <f>+Tabla15[[#This Row],[1]]</f>
        <v>74</v>
      </c>
      <c r="B76" s="1" t="s">
        <v>366</v>
      </c>
      <c r="C76" s="1">
        <v>1</v>
      </c>
      <c r="D76" s="1">
        <f>+IF(Tabla15[[#This Row],[NOMBRE DE LA CAUSA 2018]]=0,0,1)</f>
        <v>1</v>
      </c>
      <c r="E76" s="1">
        <f>+E75+Tabla15[[#This Row],[NOMBRE DE LA CAUSA 2019]]</f>
        <v>74</v>
      </c>
      <c r="F76" s="1">
        <f>+Tabla15[[#This Row],[0]]*Tabla15[[#This Row],[NOMBRE DE LA CAUSA 2019]]</f>
        <v>74</v>
      </c>
      <c r="G76" s="1" t="s">
        <v>17</v>
      </c>
      <c r="J76" s="1" t="s">
        <v>18</v>
      </c>
      <c r="K76" s="1" t="s">
        <v>19</v>
      </c>
      <c r="L76" s="1" t="s">
        <v>367</v>
      </c>
      <c r="M76" s="4">
        <v>687</v>
      </c>
      <c r="N76" s="1" t="str">
        <f>+Tabla15[[#This Row],[NOMBRE DE LA CAUSA 2017]]</f>
        <v>DAÑOS CAUSADOS POR MEDIDA DE EXTINCION DE DOMINIO</v>
      </c>
    </row>
    <row r="77" spans="1:14" ht="15" customHeight="1">
      <c r="A77" s="1">
        <f>+Tabla15[[#This Row],[1]]</f>
        <v>75</v>
      </c>
      <c r="B77" s="1" t="s">
        <v>1072</v>
      </c>
      <c r="C77" s="1">
        <v>1</v>
      </c>
      <c r="D77" s="1">
        <f>+IF(Tabla15[[#This Row],[NOMBRE DE LA CAUSA 2018]]=0,0,1)</f>
        <v>1</v>
      </c>
      <c r="E77" s="1">
        <f>+E76+Tabla15[[#This Row],[NOMBRE DE LA CAUSA 2019]]</f>
        <v>75</v>
      </c>
      <c r="F77" s="1">
        <f>+Tabla15[[#This Row],[0]]*Tabla15[[#This Row],[NOMBRE DE LA CAUSA 2019]]</f>
        <v>75</v>
      </c>
      <c r="G77" s="1" t="s">
        <v>753</v>
      </c>
      <c r="H77" s="1" t="s">
        <v>1069</v>
      </c>
      <c r="K77" s="1" t="s">
        <v>19</v>
      </c>
      <c r="L77" s="1" t="s">
        <v>1073</v>
      </c>
      <c r="M77" s="4">
        <v>2168</v>
      </c>
      <c r="N77" s="1" t="str">
        <f>+Tabla15[[#This Row],[NOMBRE DE LA CAUSA 2017]]</f>
        <v>DAÑOS DERIVADOS DE ACTO ADMINISTRATIVO LICITO</v>
      </c>
    </row>
    <row r="78" spans="1:14" ht="15" customHeight="1">
      <c r="A78" s="1">
        <f>+Tabla15[[#This Row],[1]]</f>
        <v>76</v>
      </c>
      <c r="B78" s="1" t="s">
        <v>1068</v>
      </c>
      <c r="C78" s="1">
        <v>1</v>
      </c>
      <c r="D78" s="1">
        <f>+IF(Tabla15[[#This Row],[NOMBRE DE LA CAUSA 2018]]=0,0,1)</f>
        <v>1</v>
      </c>
      <c r="E78" s="1">
        <f>+E77+Tabla15[[#This Row],[NOMBRE DE LA CAUSA 2019]]</f>
        <v>76</v>
      </c>
      <c r="F78" s="1">
        <f>+Tabla15[[#This Row],[0]]*Tabla15[[#This Row],[NOMBRE DE LA CAUSA 2019]]</f>
        <v>76</v>
      </c>
      <c r="G78" s="1" t="s">
        <v>753</v>
      </c>
      <c r="H78" s="1" t="s">
        <v>1069</v>
      </c>
      <c r="I78" s="1" t="s">
        <v>1070</v>
      </c>
      <c r="K78" s="1" t="s">
        <v>19</v>
      </c>
      <c r="L78" s="1" t="s">
        <v>1071</v>
      </c>
      <c r="M78" s="4">
        <v>2167</v>
      </c>
      <c r="N78" s="1" t="str">
        <f>+Tabla15[[#This Row],[NOMBRE DE LA CAUSA 2017]]</f>
        <v>DAÑOS DERIVADOS DE LA ACTIVIDAD LEGISLATIVA</v>
      </c>
    </row>
    <row r="79" spans="1:14" ht="15" customHeight="1">
      <c r="A79" s="1">
        <f>+Tabla15[[#This Row],[1]]</f>
        <v>77</v>
      </c>
      <c r="B79" s="1" t="s">
        <v>1057</v>
      </c>
      <c r="C79" s="1">
        <v>1</v>
      </c>
      <c r="D79" s="1">
        <f>+IF(Tabla15[[#This Row],[NOMBRE DE LA CAUSA 2018]]=0,0,1)</f>
        <v>1</v>
      </c>
      <c r="E79" s="1">
        <f>+E78+Tabla15[[#This Row],[NOMBRE DE LA CAUSA 2019]]</f>
        <v>77</v>
      </c>
      <c r="F79" s="1">
        <f>+Tabla15[[#This Row],[0]]*Tabla15[[#This Row],[NOMBRE DE LA CAUSA 2019]]</f>
        <v>77</v>
      </c>
      <c r="G79" s="1" t="s">
        <v>746</v>
      </c>
      <c r="K79" s="1" t="s">
        <v>19</v>
      </c>
      <c r="L79" s="1" t="s">
        <v>1058</v>
      </c>
      <c r="M79" s="4">
        <v>2162</v>
      </c>
      <c r="N79" s="1" t="str">
        <f>+Tabla15[[#This Row],[NOMBRE DE LA CAUSA 2017]]</f>
        <v>DECRETO INJUSTO DE MEDIDAS CAUTELARES SOBRE BIENES SUSCEPTIBLES DE COMISO EN PROCESOS PENALES</v>
      </c>
    </row>
    <row r="80" spans="1:14" ht="15" customHeight="1">
      <c r="A80" s="1">
        <f>+Tabla15[[#This Row],[1]]</f>
        <v>78</v>
      </c>
      <c r="B80" s="1" t="s">
        <v>116</v>
      </c>
      <c r="C80" s="1">
        <v>1</v>
      </c>
      <c r="D80" s="1">
        <f>+IF(Tabla15[[#This Row],[NOMBRE DE LA CAUSA 2018]]=0,0,1)</f>
        <v>1</v>
      </c>
      <c r="E80" s="1">
        <f>+E79+Tabla15[[#This Row],[NOMBRE DE LA CAUSA 2019]]</f>
        <v>78</v>
      </c>
      <c r="F80" s="1">
        <f>+Tabla15[[#This Row],[0]]*Tabla15[[#This Row],[NOMBRE DE LA CAUSA 2019]]</f>
        <v>78</v>
      </c>
      <c r="G80" s="1" t="s">
        <v>17</v>
      </c>
      <c r="J80" s="1" t="s">
        <v>18</v>
      </c>
      <c r="K80" s="1" t="s">
        <v>19</v>
      </c>
      <c r="L80" s="1" t="s">
        <v>117</v>
      </c>
      <c r="M80" s="4">
        <v>192</v>
      </c>
      <c r="N80" s="1" t="str">
        <f>+Tabla15[[#This Row],[NOMBRE DE LA CAUSA 2017]]</f>
        <v>DEFECTUOSO FUNCIONAMIENTO DE LA ADMINISTRACION DE JUSTICIA</v>
      </c>
    </row>
    <row r="81" spans="1:14" ht="15" customHeight="1">
      <c r="A81" s="1">
        <f>+Tabla15[[#This Row],[1]]</f>
        <v>79</v>
      </c>
      <c r="B81" s="5" t="s">
        <v>709</v>
      </c>
      <c r="C81" s="1">
        <v>1</v>
      </c>
      <c r="D81" s="1">
        <f>+IF(Tabla15[[#This Row],[NOMBRE DE LA CAUSA 2018]]=0,0,1)</f>
        <v>1</v>
      </c>
      <c r="E81" s="1">
        <f>+E80+Tabla15[[#This Row],[NOMBRE DE LA CAUSA 2019]]</f>
        <v>79</v>
      </c>
      <c r="F81" s="1">
        <f>+Tabla15[[#This Row],[0]]*Tabla15[[#This Row],[NOMBRE DE LA CAUSA 2019]]</f>
        <v>79</v>
      </c>
      <c r="G81" s="5" t="s">
        <v>17</v>
      </c>
      <c r="J81" s="1" t="s">
        <v>18</v>
      </c>
      <c r="K81" s="1" t="s">
        <v>19</v>
      </c>
      <c r="L81" s="5" t="s">
        <v>710</v>
      </c>
      <c r="M81" s="4">
        <v>1990</v>
      </c>
      <c r="N81" s="1" t="str">
        <f>+Tabla15[[#This Row],[NOMBRE DE LA CAUSA 2017]]</f>
        <v>DENEGACION DE PETICION DE EXTENSION DE JURISPRUDENCIA</v>
      </c>
    </row>
    <row r="82" spans="1:14" ht="15" customHeight="1">
      <c r="A82" s="1">
        <f>+Tabla15[[#This Row],[1]]</f>
        <v>80</v>
      </c>
      <c r="B82" s="1" t="s">
        <v>208</v>
      </c>
      <c r="C82" s="1">
        <v>1</v>
      </c>
      <c r="D82" s="1">
        <f>+IF(Tabla15[[#This Row],[NOMBRE DE LA CAUSA 2018]]=0,0,1)</f>
        <v>1</v>
      </c>
      <c r="E82" s="1">
        <f>+E81+Tabla15[[#This Row],[NOMBRE DE LA CAUSA 2019]]</f>
        <v>80</v>
      </c>
      <c r="F82" s="1">
        <f>+Tabla15[[#This Row],[0]]*Tabla15[[#This Row],[NOMBRE DE LA CAUSA 2019]]</f>
        <v>80</v>
      </c>
      <c r="G82" s="1" t="s">
        <v>17</v>
      </c>
      <c r="J82" s="1" t="s">
        <v>18</v>
      </c>
      <c r="K82" s="1" t="s">
        <v>19</v>
      </c>
      <c r="L82" s="1" t="s">
        <v>209</v>
      </c>
      <c r="M82" s="4">
        <v>346</v>
      </c>
      <c r="N82" s="1" t="str">
        <f>+Tabla15[[#This Row],[NOMBRE DE LA CAUSA 2017]]</f>
        <v>DESAPARICION FORZADA</v>
      </c>
    </row>
    <row r="83" spans="1:14" ht="15" customHeight="1">
      <c r="A83" s="1">
        <f>+Tabla15[[#This Row],[1]]</f>
        <v>81</v>
      </c>
      <c r="B83" s="1" t="s">
        <v>400</v>
      </c>
      <c r="C83" s="1">
        <v>1</v>
      </c>
      <c r="D83" s="1">
        <f>+IF(Tabla15[[#This Row],[NOMBRE DE LA CAUSA 2018]]=0,0,1)</f>
        <v>1</v>
      </c>
      <c r="E83" s="1">
        <f>+E82+Tabla15[[#This Row],[NOMBRE DE LA CAUSA 2019]]</f>
        <v>81</v>
      </c>
      <c r="F83" s="1">
        <f>+Tabla15[[#This Row],[0]]*Tabla15[[#This Row],[NOMBRE DE LA CAUSA 2019]]</f>
        <v>81</v>
      </c>
      <c r="G83" s="1" t="s">
        <v>17</v>
      </c>
      <c r="J83" s="1" t="s">
        <v>18</v>
      </c>
      <c r="K83" s="1" t="s">
        <v>19</v>
      </c>
      <c r="L83" s="1" t="s">
        <v>401</v>
      </c>
      <c r="M83" s="4">
        <v>784</v>
      </c>
      <c r="N83" s="1" t="str">
        <f>+Tabla15[[#This Row],[NOMBRE DE LA CAUSA 2017]]</f>
        <v>DESCONOCIMIENTO DE TRASLADO DE REGIMEN PENSIONAL</v>
      </c>
    </row>
    <row r="84" spans="1:14" ht="15" customHeight="1">
      <c r="A84" s="1">
        <f>+Tabla15[[#This Row],[1]]</f>
        <v>82</v>
      </c>
      <c r="B84" s="1" t="s">
        <v>519</v>
      </c>
      <c r="C84" s="1">
        <v>1</v>
      </c>
      <c r="D84" s="1">
        <f>+IF(Tabla15[[#This Row],[NOMBRE DE LA CAUSA 2018]]=0,0,1)</f>
        <v>1</v>
      </c>
      <c r="E84" s="1">
        <f>+E83+Tabla15[[#This Row],[NOMBRE DE LA CAUSA 2019]]</f>
        <v>82</v>
      </c>
      <c r="F84" s="1">
        <f>+Tabla15[[#This Row],[0]]*Tabla15[[#This Row],[NOMBRE DE LA CAUSA 2019]]</f>
        <v>82</v>
      </c>
      <c r="G84" s="1" t="s">
        <v>17</v>
      </c>
      <c r="J84" s="1" t="s">
        <v>18</v>
      </c>
      <c r="K84" s="1" t="s">
        <v>19</v>
      </c>
      <c r="L84" s="1" t="s">
        <v>520</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c r="A85" s="1">
        <f>+Tabla15[[#This Row],[1]]</f>
        <v>83</v>
      </c>
      <c r="B85" s="1" t="s">
        <v>521</v>
      </c>
      <c r="C85" s="1">
        <v>1</v>
      </c>
      <c r="D85" s="1">
        <f>+IF(Tabla15[[#This Row],[NOMBRE DE LA CAUSA 2018]]=0,0,1)</f>
        <v>1</v>
      </c>
      <c r="E85" s="1">
        <f>+E84+Tabla15[[#This Row],[NOMBRE DE LA CAUSA 2019]]</f>
        <v>83</v>
      </c>
      <c r="F85" s="1">
        <f>+Tabla15[[#This Row],[0]]*Tabla15[[#This Row],[NOMBRE DE LA CAUSA 2019]]</f>
        <v>83</v>
      </c>
      <c r="G85" s="1" t="s">
        <v>17</v>
      </c>
      <c r="J85" s="1" t="s">
        <v>18</v>
      </c>
      <c r="K85" s="1" t="s">
        <v>19</v>
      </c>
      <c r="L85" s="1" t="s">
        <v>522</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c r="A86" s="1">
        <f>+Tabla15[[#This Row],[1]]</f>
        <v>84</v>
      </c>
      <c r="B86" s="1" t="s">
        <v>517</v>
      </c>
      <c r="C86" s="1">
        <v>1</v>
      </c>
      <c r="D86" s="1">
        <f>+IF(Tabla15[[#This Row],[NOMBRE DE LA CAUSA 2018]]=0,0,1)</f>
        <v>1</v>
      </c>
      <c r="E86" s="1">
        <f>+E85+Tabla15[[#This Row],[NOMBRE DE LA CAUSA 2019]]</f>
        <v>84</v>
      </c>
      <c r="F86" s="1">
        <f>+Tabla15[[#This Row],[0]]*Tabla15[[#This Row],[NOMBRE DE LA CAUSA 2019]]</f>
        <v>84</v>
      </c>
      <c r="G86" s="1" t="s">
        <v>17</v>
      </c>
      <c r="J86" s="1" t="s">
        <v>18</v>
      </c>
      <c r="K86" s="1" t="s">
        <v>19</v>
      </c>
      <c r="L86" s="1" t="s">
        <v>518</v>
      </c>
      <c r="M86" s="4">
        <v>868</v>
      </c>
      <c r="N86" s="1" t="str">
        <f>+Tabla15[[#This Row],[NOMBRE DE LA CAUSA 2017]]</f>
        <v>DESCONOCIMIENTO DEL AMPARO POR RETEN SOCIAL POR CONDICION DE PREPENSIONADO DURANTE LOS PROCESOS DE REESTRUCTURACION Y LIQUIDACION DE ENTIDADES PUBLICAS</v>
      </c>
    </row>
    <row r="87" spans="1:14" ht="15" customHeight="1">
      <c r="A87" s="1">
        <f>+Tabla15[[#This Row],[1]]</f>
        <v>85</v>
      </c>
      <c r="B87" s="5" t="s">
        <v>507</v>
      </c>
      <c r="C87" s="1">
        <v>1</v>
      </c>
      <c r="D87" s="1">
        <f>+IF(Tabla15[[#This Row],[NOMBRE DE LA CAUSA 2018]]=0,0,1)</f>
        <v>1</v>
      </c>
      <c r="E87" s="1">
        <f>+E86+Tabla15[[#This Row],[NOMBRE DE LA CAUSA 2019]]</f>
        <v>85</v>
      </c>
      <c r="F87" s="1">
        <f>+Tabla15[[#This Row],[0]]*Tabla15[[#This Row],[NOMBRE DE LA CAUSA 2019]]</f>
        <v>85</v>
      </c>
      <c r="G87" s="5" t="s">
        <v>17</v>
      </c>
      <c r="J87" s="1" t="s">
        <v>18</v>
      </c>
      <c r="K87" s="1" t="s">
        <v>19</v>
      </c>
      <c r="L87" s="5" t="s">
        <v>508</v>
      </c>
      <c r="M87" s="4">
        <v>855</v>
      </c>
      <c r="N87" s="1" t="str">
        <f>+Tabla15[[#This Row],[NOMBRE DE LA CAUSA 2017]]</f>
        <v>DESCONOCIMIENTO DEL DERECHO A REUBICACION LABORAL</v>
      </c>
    </row>
    <row r="88" spans="1:14" ht="15" customHeight="1">
      <c r="A88" s="1">
        <f>+Tabla15[[#This Row],[1]]</f>
        <v>86</v>
      </c>
      <c r="B88" s="1" t="s">
        <v>1291</v>
      </c>
      <c r="C88" s="1">
        <v>1</v>
      </c>
      <c r="D88" s="1">
        <f>+IF(Tabla15[[#This Row],[NOMBRE DE LA CAUSA 2018]]=0,0,1)</f>
        <v>1</v>
      </c>
      <c r="E88" s="1">
        <f>+E87+Tabla15[[#This Row],[NOMBRE DE LA CAUSA 2019]]</f>
        <v>86</v>
      </c>
      <c r="F88" s="1">
        <f>+Tabla15[[#This Row],[0]]*Tabla15[[#This Row],[NOMBRE DE LA CAUSA 2019]]</f>
        <v>86</v>
      </c>
      <c r="G88" s="1" t="s">
        <v>753</v>
      </c>
      <c r="H88" s="1" t="s">
        <v>1292</v>
      </c>
      <c r="K88" s="1" t="s">
        <v>19</v>
      </c>
      <c r="L88" s="1" t="s">
        <v>1293</v>
      </c>
      <c r="M88" s="4">
        <v>2268</v>
      </c>
      <c r="N88" s="1" t="str">
        <f>+Tabla15[[#This Row],[NOMBRE DE LA CAUSA 2017]]</f>
        <v>DESCONOCIMIENTO DEL FUERO SINDICAL</v>
      </c>
    </row>
    <row r="89" spans="1:14" ht="15" customHeight="1">
      <c r="A89" s="1">
        <f>+Tabla15[[#This Row],[1]]</f>
        <v>87</v>
      </c>
      <c r="B89" s="1" t="s">
        <v>1294</v>
      </c>
      <c r="C89" s="1">
        <v>1</v>
      </c>
      <c r="D89" s="1">
        <f>+IF(Tabla15[[#This Row],[NOMBRE DE LA CAUSA 2018]]=0,0,1)</f>
        <v>1</v>
      </c>
      <c r="E89" s="1">
        <f>+E88+Tabla15[[#This Row],[NOMBRE DE LA CAUSA 2019]]</f>
        <v>87</v>
      </c>
      <c r="F89" s="1">
        <f>+Tabla15[[#This Row],[0]]*Tabla15[[#This Row],[NOMBRE DE LA CAUSA 2019]]</f>
        <v>87</v>
      </c>
      <c r="G89" s="1" t="s">
        <v>753</v>
      </c>
      <c r="H89" s="1" t="s">
        <v>1292</v>
      </c>
      <c r="K89" s="1" t="s">
        <v>19</v>
      </c>
      <c r="L89" s="1" t="s">
        <v>1295</v>
      </c>
      <c r="M89" s="4">
        <v>2269</v>
      </c>
      <c r="N89" s="1" t="str">
        <f>+Tabla15[[#This Row],[NOMBRE DE LA CAUSA 2017]]</f>
        <v>DESCONOCIMIENTO DEL FUERO SINDICAL EN LOS PROCESOS DE REESTRUCTURACION Y LIQUIDACION DE ENTIDADES PUBLICAS</v>
      </c>
    </row>
    <row r="90" spans="1:14" ht="15" customHeight="1">
      <c r="A90" s="1">
        <f>+Tabla15[[#This Row],[1]]</f>
        <v>88</v>
      </c>
      <c r="B90" s="1" t="s">
        <v>711</v>
      </c>
      <c r="C90" s="1">
        <v>1</v>
      </c>
      <c r="D90" s="1">
        <f>+IF(Tabla15[[#This Row],[NOMBRE DE LA CAUSA 2018]]=0,0,1)</f>
        <v>1</v>
      </c>
      <c r="E90" s="1">
        <f>+E89+Tabla15[[#This Row],[NOMBRE DE LA CAUSA 2019]]</f>
        <v>88</v>
      </c>
      <c r="F90" s="1">
        <f>+Tabla15[[#This Row],[0]]*Tabla15[[#This Row],[NOMBRE DE LA CAUSA 2019]]</f>
        <v>88</v>
      </c>
      <c r="G90" s="1" t="s">
        <v>17</v>
      </c>
      <c r="J90" s="1" t="s">
        <v>18</v>
      </c>
      <c r="K90" s="1" t="s">
        <v>19</v>
      </c>
      <c r="L90" s="1" t="s">
        <v>712</v>
      </c>
      <c r="M90" s="4">
        <v>1996</v>
      </c>
      <c r="N90" s="1" t="str">
        <f>+Tabla15[[#This Row],[NOMBRE DE LA CAUSA 2017]]</f>
        <v>DESCUENTO DE NOMINA NO AUTORIZADO</v>
      </c>
    </row>
    <row r="91" spans="1:14" ht="15" customHeight="1">
      <c r="A91" s="1">
        <f>+Tabla15[[#This Row],[1]]</f>
        <v>89</v>
      </c>
      <c r="B91" s="1" t="s">
        <v>398</v>
      </c>
      <c r="C91" s="1">
        <v>1</v>
      </c>
      <c r="D91" s="1">
        <f>+IF(Tabla15[[#This Row],[NOMBRE DE LA CAUSA 2018]]=0,0,1)</f>
        <v>1</v>
      </c>
      <c r="E91" s="1">
        <f>+E90+Tabla15[[#This Row],[NOMBRE DE LA CAUSA 2019]]</f>
        <v>89</v>
      </c>
      <c r="F91" s="1">
        <f>+Tabla15[[#This Row],[0]]*Tabla15[[#This Row],[NOMBRE DE LA CAUSA 2019]]</f>
        <v>89</v>
      </c>
      <c r="G91" s="1" t="s">
        <v>17</v>
      </c>
      <c r="J91" s="1" t="s">
        <v>18</v>
      </c>
      <c r="K91" s="1" t="s">
        <v>19</v>
      </c>
      <c r="L91" s="1" t="s">
        <v>399</v>
      </c>
      <c r="M91" s="4">
        <v>783</v>
      </c>
      <c r="N91" s="1" t="str">
        <f>+Tabla15[[#This Row],[NOMBRE DE LA CAUSA 2017]]</f>
        <v>DESCUENTO ILEGAL A LA MESADA PENSIONAL</v>
      </c>
    </row>
    <row r="92" spans="1:14" ht="15" customHeight="1">
      <c r="A92" s="1">
        <f>+Tabla15[[#This Row],[1]]</f>
        <v>90</v>
      </c>
      <c r="B92" s="1" t="s">
        <v>768</v>
      </c>
      <c r="C92" s="1">
        <v>1</v>
      </c>
      <c r="D92" s="1">
        <f>+IF(Tabla15[[#This Row],[NOMBRE DE LA CAUSA 2018]]=0,0,1)</f>
        <v>1</v>
      </c>
      <c r="E92" s="1">
        <f>+E91+Tabla15[[#This Row],[NOMBRE DE LA CAUSA 2019]]</f>
        <v>90</v>
      </c>
      <c r="F92" s="1">
        <f>+Tabla15[[#This Row],[0]]*Tabla15[[#This Row],[NOMBRE DE LA CAUSA 2019]]</f>
        <v>90</v>
      </c>
      <c r="G92" s="1" t="s">
        <v>753</v>
      </c>
      <c r="H92" s="1" t="s">
        <v>769</v>
      </c>
      <c r="K92" s="1" t="s">
        <v>19</v>
      </c>
      <c r="L92" s="1" t="s">
        <v>770</v>
      </c>
      <c r="M92" s="4">
        <v>2034</v>
      </c>
      <c r="N92" s="1" t="str">
        <f>+Tabla15[[#This Row],[NOMBRE DE LA CAUSA 2017]]</f>
        <v>DESEQUILIBRIO ECONOMICO DEL CONTRATO POR ACTOS O HECHOS DE LA ENTIDAD CONTRATANTE</v>
      </c>
    </row>
    <row r="93" spans="1:14" ht="15" customHeight="1">
      <c r="A93" s="1">
        <f>+Tabla15[[#This Row],[1]]</f>
        <v>91</v>
      </c>
      <c r="B93" s="1" t="s">
        <v>771</v>
      </c>
      <c r="C93" s="1">
        <v>1</v>
      </c>
      <c r="D93" s="1">
        <f>+IF(Tabla15[[#This Row],[NOMBRE DE LA CAUSA 2018]]=0,0,1)</f>
        <v>1</v>
      </c>
      <c r="E93" s="1">
        <f>+E92+Tabla15[[#This Row],[NOMBRE DE LA CAUSA 2019]]</f>
        <v>91</v>
      </c>
      <c r="F93" s="1">
        <f>+Tabla15[[#This Row],[0]]*Tabla15[[#This Row],[NOMBRE DE LA CAUSA 2019]]</f>
        <v>91</v>
      </c>
      <c r="G93" s="1" t="s">
        <v>753</v>
      </c>
      <c r="H93" s="1" t="s">
        <v>769</v>
      </c>
      <c r="K93" s="1" t="s">
        <v>19</v>
      </c>
      <c r="L93" s="1" t="s">
        <v>772</v>
      </c>
      <c r="M93" s="4">
        <v>2035</v>
      </c>
      <c r="N93" s="1" t="str">
        <f>+Tabla15[[#This Row],[NOMBRE DE LA CAUSA 2017]]</f>
        <v>DESEQUILIBRIO ECONOMICO DEL CONTRATO POR ACTOS O HECHOS DEL CONTRATISTA</v>
      </c>
    </row>
    <row r="94" spans="1:14" ht="15" customHeight="1">
      <c r="A94" s="1">
        <f>+Tabla15[[#This Row],[1]]</f>
        <v>92</v>
      </c>
      <c r="B94" s="1" t="s">
        <v>773</v>
      </c>
      <c r="C94" s="1">
        <v>1</v>
      </c>
      <c r="D94" s="1">
        <f>+IF(Tabla15[[#This Row],[NOMBRE DE LA CAUSA 2018]]=0,0,1)</f>
        <v>1</v>
      </c>
      <c r="E94" s="1">
        <f>+E93+Tabla15[[#This Row],[NOMBRE DE LA CAUSA 2019]]</f>
        <v>92</v>
      </c>
      <c r="F94" s="1">
        <f>+Tabla15[[#This Row],[0]]*Tabla15[[#This Row],[NOMBRE DE LA CAUSA 2019]]</f>
        <v>92</v>
      </c>
      <c r="G94" s="1" t="s">
        <v>753</v>
      </c>
      <c r="H94" s="1" t="s">
        <v>769</v>
      </c>
      <c r="K94" s="1" t="s">
        <v>19</v>
      </c>
      <c r="L94" s="1" t="s">
        <v>774</v>
      </c>
      <c r="M94" s="4">
        <v>2036</v>
      </c>
      <c r="N94" s="1" t="str">
        <f>+Tabla15[[#This Row],[NOMBRE DE LA CAUSA 2017]]</f>
        <v>DESEQUILIBRIO ECONOMICO DEL CONTRATO POR EL HECHO DEL PRINCIPE</v>
      </c>
    </row>
    <row r="95" spans="1:14" ht="15" customHeight="1">
      <c r="A95" s="1">
        <f>+Tabla15[[#This Row],[1]]</f>
        <v>93</v>
      </c>
      <c r="B95" s="1" t="s">
        <v>775</v>
      </c>
      <c r="C95" s="1">
        <v>1</v>
      </c>
      <c r="D95" s="1">
        <f>+IF(Tabla15[[#This Row],[NOMBRE DE LA CAUSA 2018]]=0,0,1)</f>
        <v>1</v>
      </c>
      <c r="E95" s="1">
        <f>+E94+Tabla15[[#This Row],[NOMBRE DE LA CAUSA 2019]]</f>
        <v>93</v>
      </c>
      <c r="F95" s="1">
        <f>+Tabla15[[#This Row],[0]]*Tabla15[[#This Row],[NOMBRE DE LA CAUSA 2019]]</f>
        <v>93</v>
      </c>
      <c r="G95" s="1" t="s">
        <v>753</v>
      </c>
      <c r="H95" s="1" t="s">
        <v>769</v>
      </c>
      <c r="K95" s="1" t="s">
        <v>19</v>
      </c>
      <c r="L95" s="1" t="s">
        <v>776</v>
      </c>
      <c r="M95" s="4">
        <v>2037</v>
      </c>
      <c r="N95" s="1" t="str">
        <f>+Tabla15[[#This Row],[NOMBRE DE LA CAUSA 2017]]</f>
        <v>DESEQUILIBRIO ECONOMICO DEL CONTRATO POR TEORIA DE LA IMPREVISION</v>
      </c>
    </row>
    <row r="96" spans="1:14" ht="15" customHeight="1">
      <c r="A96" s="1">
        <f>+Tabla15[[#This Row],[1]]</f>
        <v>94</v>
      </c>
      <c r="B96" s="1" t="s">
        <v>260</v>
      </c>
      <c r="C96" s="1">
        <v>1</v>
      </c>
      <c r="D96" s="1">
        <f>+IF(Tabla15[[#This Row],[NOMBRE DE LA CAUSA 2018]]=0,0,1)</f>
        <v>1</v>
      </c>
      <c r="E96" s="1">
        <f>+E95+Tabla15[[#This Row],[NOMBRE DE LA CAUSA 2019]]</f>
        <v>94</v>
      </c>
      <c r="F96" s="1">
        <f>+Tabla15[[#This Row],[0]]*Tabla15[[#This Row],[NOMBRE DE LA CAUSA 2019]]</f>
        <v>94</v>
      </c>
      <c r="G96" s="1" t="s">
        <v>17</v>
      </c>
      <c r="J96" s="1" t="s">
        <v>18</v>
      </c>
      <c r="K96" s="1" t="s">
        <v>19</v>
      </c>
      <c r="L96" s="1" t="s">
        <v>261</v>
      </c>
      <c r="M96" s="4">
        <v>419</v>
      </c>
      <c r="N96" s="1" t="str">
        <f>+Tabla15[[#This Row],[NOMBRE DE LA CAUSA 2017]]</f>
        <v>DESLINDE Y AMOJONAMIENTO</v>
      </c>
    </row>
    <row r="97" spans="1:14" ht="15" customHeight="1">
      <c r="A97" s="1">
        <f>+Tabla15[[#This Row],[1]]</f>
        <v>95</v>
      </c>
      <c r="B97" s="1" t="s">
        <v>280</v>
      </c>
      <c r="C97" s="1">
        <v>1</v>
      </c>
      <c r="D97" s="1">
        <f>+IF(Tabla15[[#This Row],[NOMBRE DE LA CAUSA 2018]]=0,0,1)</f>
        <v>1</v>
      </c>
      <c r="E97" s="1">
        <f>+E96+Tabla15[[#This Row],[NOMBRE DE LA CAUSA 2019]]</f>
        <v>95</v>
      </c>
      <c r="F97" s="1">
        <f>+Tabla15[[#This Row],[0]]*Tabla15[[#This Row],[NOMBRE DE LA CAUSA 2019]]</f>
        <v>95</v>
      </c>
      <c r="G97" s="1" t="s">
        <v>17</v>
      </c>
      <c r="J97" s="1" t="s">
        <v>18</v>
      </c>
      <c r="K97" s="1" t="s">
        <v>19</v>
      </c>
      <c r="L97" s="1" t="s">
        <v>281</v>
      </c>
      <c r="M97" s="4">
        <v>449</v>
      </c>
      <c r="N97" s="1" t="str">
        <f>+Tabla15[[#This Row],[NOMBRE DE LA CAUSA 2017]]</f>
        <v>DESMEJORA EN LAS CONDICIONES LABORALES</v>
      </c>
    </row>
    <row r="98" spans="1:14" ht="15" customHeight="1">
      <c r="A98" s="1">
        <f>+Tabla15[[#This Row],[1]]</f>
        <v>96</v>
      </c>
      <c r="B98" s="1" t="s">
        <v>1149</v>
      </c>
      <c r="C98" s="1">
        <v>1</v>
      </c>
      <c r="D98" s="1">
        <f>+IF(Tabla15[[#This Row],[NOMBRE DE LA CAUSA 2018]]=0,0,1)</f>
        <v>1</v>
      </c>
      <c r="E98" s="1">
        <f>+E97+Tabla15[[#This Row],[NOMBRE DE LA CAUSA 2019]]</f>
        <v>96</v>
      </c>
      <c r="F98" s="1">
        <f>+Tabla15[[#This Row],[0]]*Tabla15[[#This Row],[NOMBRE DE LA CAUSA 2019]]</f>
        <v>96</v>
      </c>
      <c r="G98" s="1" t="s">
        <v>746</v>
      </c>
      <c r="K98" s="1" t="s">
        <v>19</v>
      </c>
      <c r="L98" s="1" t="s">
        <v>1150</v>
      </c>
      <c r="M98" s="4">
        <v>2204</v>
      </c>
      <c r="N98" s="1" t="str">
        <f>+Tabla15[[#This Row],[NOMBRE DE LA CAUSA 2017]]</f>
        <v>DESPIDO INDIRECTO DE FUNCIONARIO PUBLICO</v>
      </c>
    </row>
    <row r="99" spans="1:14" ht="15" customHeight="1">
      <c r="A99" s="1">
        <f>+Tabla15[[#This Row],[1]]</f>
        <v>97</v>
      </c>
      <c r="B99" s="6" t="s">
        <v>39</v>
      </c>
      <c r="C99" s="1">
        <v>1</v>
      </c>
      <c r="D99" s="1">
        <f>+IF(Tabla15[[#This Row],[NOMBRE DE LA CAUSA 2018]]=0,0,1)</f>
        <v>1</v>
      </c>
      <c r="E99" s="1">
        <f>+E98+Tabla15[[#This Row],[NOMBRE DE LA CAUSA 2019]]</f>
        <v>97</v>
      </c>
      <c r="F99" s="1">
        <f>+Tabla15[[#This Row],[0]]*Tabla15[[#This Row],[NOMBRE DE LA CAUSA 2019]]</f>
        <v>97</v>
      </c>
      <c r="G99" s="1" t="s">
        <v>17</v>
      </c>
      <c r="J99" s="1" t="s">
        <v>18</v>
      </c>
      <c r="K99" s="1" t="s">
        <v>19</v>
      </c>
      <c r="L99" s="1" t="s">
        <v>40</v>
      </c>
      <c r="M99" s="4">
        <v>36</v>
      </c>
      <c r="N99" s="1" t="str">
        <f>+Tabla15[[#This Row],[NOMBRE DE LA CAUSA 2017]]</f>
        <v>DESPIDO INDIRECTO DE TRABAJADOR OFICIAL</v>
      </c>
    </row>
    <row r="100" spans="1:14" ht="15" customHeight="1">
      <c r="A100" s="1">
        <f>+Tabla15[[#This Row],[1]]</f>
        <v>98</v>
      </c>
      <c r="B100" s="1" t="s">
        <v>126</v>
      </c>
      <c r="C100" s="1">
        <v>1</v>
      </c>
      <c r="D100" s="1">
        <f>+IF(Tabla15[[#This Row],[NOMBRE DE LA CAUSA 2018]]=0,0,1)</f>
        <v>1</v>
      </c>
      <c r="E100" s="1">
        <f>+E99+Tabla15[[#This Row],[NOMBRE DE LA CAUSA 2019]]</f>
        <v>98</v>
      </c>
      <c r="F100" s="1">
        <f>+Tabla15[[#This Row],[0]]*Tabla15[[#This Row],[NOMBRE DE LA CAUSA 2019]]</f>
        <v>98</v>
      </c>
      <c r="G100" s="1" t="s">
        <v>17</v>
      </c>
      <c r="J100" s="1" t="s">
        <v>18</v>
      </c>
      <c r="K100" s="1" t="s">
        <v>19</v>
      </c>
      <c r="L100" s="1" t="s">
        <v>127</v>
      </c>
      <c r="M100" s="4">
        <v>209</v>
      </c>
      <c r="N100" s="1" t="str">
        <f>+Tabla15[[#This Row],[NOMBRE DE LA CAUSA 2017]]</f>
        <v>DESPIDO SIN JUSTA CAUSA DE TRABAJADOR OFICIAL</v>
      </c>
    </row>
    <row r="101" spans="1:14" ht="15" customHeight="1">
      <c r="A101" s="1">
        <f>+Tabla15[[#This Row],[1]]</f>
        <v>99</v>
      </c>
      <c r="B101" s="1" t="s">
        <v>108</v>
      </c>
      <c r="C101" s="1">
        <v>1</v>
      </c>
      <c r="D101" s="1">
        <f>+IF(Tabla15[[#This Row],[NOMBRE DE LA CAUSA 2018]]=0,0,1)</f>
        <v>1</v>
      </c>
      <c r="E101" s="1">
        <f>+E100+Tabla15[[#This Row],[NOMBRE DE LA CAUSA 2019]]</f>
        <v>99</v>
      </c>
      <c r="F101" s="1">
        <f>+Tabla15[[#This Row],[0]]*Tabla15[[#This Row],[NOMBRE DE LA CAUSA 2019]]</f>
        <v>99</v>
      </c>
      <c r="G101" s="1" t="s">
        <v>17</v>
      </c>
      <c r="J101" s="1" t="s">
        <v>18</v>
      </c>
      <c r="K101" s="1" t="s">
        <v>19</v>
      </c>
      <c r="L101" s="1" t="s">
        <v>109</v>
      </c>
      <c r="M101" s="4">
        <v>178</v>
      </c>
      <c r="N101" s="1" t="str">
        <f>+Tabla15[[#This Row],[NOMBRE DE LA CAUSA 2017]]</f>
        <v>DESPLAZAMIENTO FORZADO</v>
      </c>
    </row>
    <row r="102" spans="1:14" ht="15" customHeight="1">
      <c r="A102" s="1">
        <f>+Tabla15[[#This Row],[1]]</f>
        <v>100</v>
      </c>
      <c r="B102" s="1" t="s">
        <v>723</v>
      </c>
      <c r="C102" s="1">
        <v>1</v>
      </c>
      <c r="D102" s="1">
        <f>+IF(Tabla15[[#This Row],[NOMBRE DE LA CAUSA 2018]]=0,0,1)</f>
        <v>1</v>
      </c>
      <c r="E102" s="1">
        <f>+E101+Tabla15[[#This Row],[NOMBRE DE LA CAUSA 2019]]</f>
        <v>100</v>
      </c>
      <c r="F102" s="1">
        <f>+Tabla15[[#This Row],[0]]*Tabla15[[#This Row],[NOMBRE DE LA CAUSA 2019]]</f>
        <v>100</v>
      </c>
      <c r="G102" s="1" t="s">
        <v>17</v>
      </c>
      <c r="J102" s="1" t="s">
        <v>18</v>
      </c>
      <c r="K102" s="1" t="s">
        <v>19</v>
      </c>
      <c r="L102" s="5" t="s">
        <v>724</v>
      </c>
      <c r="M102" s="4">
        <v>2004</v>
      </c>
      <c r="N102" s="1" t="str">
        <f>+Tabla15[[#This Row],[NOMBRE DE LA CAUSA 2017]]</f>
        <v>DESPOJO JURIDICO Y MATERIAL DE TIERRAS</v>
      </c>
    </row>
    <row r="103" spans="1:14" ht="15" customHeight="1">
      <c r="A103" s="1">
        <f>+Tabla15[[#This Row],[1]]</f>
        <v>101</v>
      </c>
      <c r="B103" s="1" t="s">
        <v>703</v>
      </c>
      <c r="C103" s="1">
        <v>1</v>
      </c>
      <c r="D103" s="1">
        <f>+IF(Tabla15[[#This Row],[NOMBRE DE LA CAUSA 2018]]=0,0,1)</f>
        <v>1</v>
      </c>
      <c r="E103" s="1">
        <f>+E102+Tabla15[[#This Row],[NOMBRE DE LA CAUSA 2019]]</f>
        <v>101</v>
      </c>
      <c r="F103" s="1">
        <f>+Tabla15[[#This Row],[0]]*Tabla15[[#This Row],[NOMBRE DE LA CAUSA 2019]]</f>
        <v>101</v>
      </c>
      <c r="G103" s="1" t="s">
        <v>17</v>
      </c>
      <c r="J103" s="1" t="s">
        <v>18</v>
      </c>
      <c r="K103" s="1" t="s">
        <v>19</v>
      </c>
      <c r="L103" s="7" t="s">
        <v>704</v>
      </c>
      <c r="M103" s="4">
        <v>1982</v>
      </c>
      <c r="N103" s="1" t="str">
        <f>+Tabla15[[#This Row],[NOMBRE DE LA CAUSA 2017]]</f>
        <v>DIVISION DE LA COSA COMUN POR PARTE DE COMUNEROS O COPROPIETARIOS</v>
      </c>
    </row>
    <row r="104" spans="1:14" ht="15" customHeight="1">
      <c r="A104" s="1">
        <f>+Tabla15[[#This Row],[1]]</f>
        <v>102</v>
      </c>
      <c r="B104" s="1" t="s">
        <v>252</v>
      </c>
      <c r="C104" s="1">
        <v>1</v>
      </c>
      <c r="D104" s="1">
        <f>+IF(Tabla15[[#This Row],[NOMBRE DE LA CAUSA 2018]]=0,0,1)</f>
        <v>1</v>
      </c>
      <c r="E104" s="1">
        <f>+E103+Tabla15[[#This Row],[NOMBRE DE LA CAUSA 2019]]</f>
        <v>102</v>
      </c>
      <c r="F104" s="1">
        <f>+Tabla15[[#This Row],[0]]*Tabla15[[#This Row],[NOMBRE DE LA CAUSA 2019]]</f>
        <v>102</v>
      </c>
      <c r="G104" s="1" t="s">
        <v>17</v>
      </c>
      <c r="J104" s="1" t="s">
        <v>18</v>
      </c>
      <c r="K104" s="1" t="s">
        <v>19</v>
      </c>
      <c r="L104" s="1" t="s">
        <v>253</v>
      </c>
      <c r="M104" s="4">
        <v>413</v>
      </c>
      <c r="N104" s="1" t="str">
        <f>+Tabla15[[#This Row],[NOMBRE DE LA CAUSA 2017]]</f>
        <v>EJECUCION DE PRESTACIONES SIN CONTRATO</v>
      </c>
    </row>
    <row r="105" spans="1:14" ht="15" customHeight="1">
      <c r="A105" s="1">
        <f>+Tabla15[[#This Row],[1]]</f>
        <v>103</v>
      </c>
      <c r="B105" s="1" t="s">
        <v>800</v>
      </c>
      <c r="C105" s="1">
        <v>1</v>
      </c>
      <c r="D105" s="1">
        <f>+IF(Tabla15[[#This Row],[NOMBRE DE LA CAUSA 2018]]=0,0,1)</f>
        <v>1</v>
      </c>
      <c r="E105" s="1">
        <f>+E104+Tabla15[[#This Row],[NOMBRE DE LA CAUSA 2019]]</f>
        <v>103</v>
      </c>
      <c r="F105" s="1">
        <f>+Tabla15[[#This Row],[0]]*Tabla15[[#This Row],[NOMBRE DE LA CAUSA 2019]]</f>
        <v>103</v>
      </c>
      <c r="G105" s="1" t="s">
        <v>753</v>
      </c>
      <c r="H105" s="1" t="s">
        <v>801</v>
      </c>
      <c r="K105" s="1" t="s">
        <v>19</v>
      </c>
      <c r="L105" s="1" t="s">
        <v>802</v>
      </c>
      <c r="M105" s="4">
        <v>2049</v>
      </c>
      <c r="N105" s="1" t="str">
        <f>+Tabla15[[#This Row],[NOMBRE DE LA CAUSA 2017]]</f>
        <v>EJECUCIONES EXTRAJUDICIALES PERPETRADAS POR AGENTES DEL ESTADO</v>
      </c>
    </row>
    <row r="106" spans="1:14" ht="15" customHeight="1">
      <c r="A106" s="1">
        <f>+Tabla15[[#This Row],[1]]</f>
        <v>104</v>
      </c>
      <c r="B106" s="1" t="s">
        <v>803</v>
      </c>
      <c r="C106" s="1">
        <v>1</v>
      </c>
      <c r="D106" s="1">
        <f>+IF(Tabla15[[#This Row],[NOMBRE DE LA CAUSA 2018]]=0,0,1)</f>
        <v>1</v>
      </c>
      <c r="E106" s="1">
        <f>+E105+Tabla15[[#This Row],[NOMBRE DE LA CAUSA 2019]]</f>
        <v>104</v>
      </c>
      <c r="F106" s="1">
        <f>+Tabla15[[#This Row],[0]]*Tabla15[[#This Row],[NOMBRE DE LA CAUSA 2019]]</f>
        <v>104</v>
      </c>
      <c r="G106" s="1" t="s">
        <v>753</v>
      </c>
      <c r="H106" s="1" t="s">
        <v>801</v>
      </c>
      <c r="K106" s="1" t="s">
        <v>19</v>
      </c>
      <c r="L106" s="1" t="s">
        <v>804</v>
      </c>
      <c r="M106" s="4">
        <v>2050</v>
      </c>
      <c r="N106" s="1" t="str">
        <f>+Tabla15[[#This Row],[NOMBRE DE LA CAUSA 2017]]</f>
        <v>EJECUCIONES EXTRAJUDICIALES PERPETRADAS POR TERCEROS CON PARTICIPACION DE AGENTES DEL ESTADO</v>
      </c>
    </row>
    <row r="107" spans="1:14" ht="15" customHeight="1">
      <c r="A107" s="1">
        <f>+Tabla15[[#This Row],[1]]</f>
        <v>105</v>
      </c>
      <c r="B107" s="1" t="s">
        <v>318</v>
      </c>
      <c r="C107" s="1">
        <v>1</v>
      </c>
      <c r="D107" s="1">
        <f>+IF(Tabla15[[#This Row],[NOMBRE DE LA CAUSA 2018]]=0,0,1)</f>
        <v>1</v>
      </c>
      <c r="E107" s="1">
        <f>+E106+Tabla15[[#This Row],[NOMBRE DE LA CAUSA 2019]]</f>
        <v>105</v>
      </c>
      <c r="F107" s="1">
        <f>+Tabla15[[#This Row],[0]]*Tabla15[[#This Row],[NOMBRE DE LA CAUSA 2019]]</f>
        <v>105</v>
      </c>
      <c r="G107" s="1" t="s">
        <v>17</v>
      </c>
      <c r="J107" s="1" t="s">
        <v>18</v>
      </c>
      <c r="K107" s="1" t="s">
        <v>19</v>
      </c>
      <c r="L107" s="1" t="s">
        <v>319</v>
      </c>
      <c r="M107" s="4">
        <v>510</v>
      </c>
      <c r="N107" s="1" t="str">
        <f>+Tabla15[[#This Row],[NOMBRE DE LA CAUSA 2017]]</f>
        <v>ENAJENACION DE ACCIONES SIN EL CUMPLIMIENTO DE LOS REQUISITOS LEGALES</v>
      </c>
    </row>
    <row r="108" spans="1:14" ht="15" customHeight="1">
      <c r="A108" s="1">
        <f>+Tabla15[[#This Row],[1]]</f>
        <v>106</v>
      </c>
      <c r="B108" s="1" t="s">
        <v>188</v>
      </c>
      <c r="C108" s="1">
        <v>1</v>
      </c>
      <c r="D108" s="1">
        <f>+IF(Tabla15[[#This Row],[NOMBRE DE LA CAUSA 2018]]=0,0,1)</f>
        <v>1</v>
      </c>
      <c r="E108" s="1">
        <f>+E107+Tabla15[[#This Row],[NOMBRE DE LA CAUSA 2019]]</f>
        <v>106</v>
      </c>
      <c r="F108" s="1">
        <f>+Tabla15[[#This Row],[0]]*Tabla15[[#This Row],[NOMBRE DE LA CAUSA 2019]]</f>
        <v>106</v>
      </c>
      <c r="G108" s="1" t="s">
        <v>17</v>
      </c>
      <c r="J108" s="1" t="s">
        <v>18</v>
      </c>
      <c r="K108" s="1" t="s">
        <v>19</v>
      </c>
      <c r="L108" s="1" t="s">
        <v>189</v>
      </c>
      <c r="M108" s="4">
        <v>312</v>
      </c>
      <c r="N108" s="1" t="str">
        <f>+Tabla15[[#This Row],[NOMBRE DE LA CAUSA 2017]]</f>
        <v>ERROR JUDICIAL</v>
      </c>
    </row>
    <row r="109" spans="1:14" ht="15" customHeight="1">
      <c r="A109" s="1">
        <f>+Tabla15[[#This Row],[1]]</f>
        <v>107</v>
      </c>
      <c r="B109" s="1" t="s">
        <v>687</v>
      </c>
      <c r="C109" s="1">
        <v>1</v>
      </c>
      <c r="D109" s="1">
        <f>+IF(Tabla15[[#This Row],[NOMBRE DE LA CAUSA 2018]]=0,0,1)</f>
        <v>1</v>
      </c>
      <c r="E109" s="1">
        <f>+E108+Tabla15[[#This Row],[NOMBRE DE LA CAUSA 2019]]</f>
        <v>107</v>
      </c>
      <c r="F109" s="1">
        <f>+Tabla15[[#This Row],[0]]*Tabla15[[#This Row],[NOMBRE DE LA CAUSA 2019]]</f>
        <v>107</v>
      </c>
      <c r="G109" s="5" t="s">
        <v>17</v>
      </c>
      <c r="J109" s="1" t="s">
        <v>18</v>
      </c>
      <c r="K109" s="1" t="s">
        <v>19</v>
      </c>
      <c r="L109" s="5" t="s">
        <v>688</v>
      </c>
      <c r="M109" s="4">
        <v>1971</v>
      </c>
      <c r="N109" s="1" t="str">
        <f>+Tabla15[[#This Row],[NOMBRE DE LA CAUSA 2017]]</f>
        <v>EXCESO EN EL COBRO DE INTERESES</v>
      </c>
    </row>
    <row r="110" spans="1:14" ht="15" customHeight="1">
      <c r="A110" s="1">
        <f>+Tabla15[[#This Row],[1]]</f>
        <v>108</v>
      </c>
      <c r="B110" s="1" t="s">
        <v>432</v>
      </c>
      <c r="C110" s="1">
        <v>1</v>
      </c>
      <c r="D110" s="1">
        <f>+IF(Tabla15[[#This Row],[NOMBRE DE LA CAUSA 2018]]=0,0,1)</f>
        <v>1</v>
      </c>
      <c r="E110" s="1">
        <f>+E109+Tabla15[[#This Row],[NOMBRE DE LA CAUSA 2019]]</f>
        <v>108</v>
      </c>
      <c r="F110" s="1">
        <f>+Tabla15[[#This Row],[0]]*Tabla15[[#This Row],[NOMBRE DE LA CAUSA 2019]]</f>
        <v>108</v>
      </c>
      <c r="G110" s="1" t="s">
        <v>17</v>
      </c>
      <c r="J110" s="1" t="s">
        <v>18</v>
      </c>
      <c r="K110" s="1" t="s">
        <v>19</v>
      </c>
      <c r="L110" s="1" t="s">
        <v>433</v>
      </c>
      <c r="M110" s="4">
        <v>804</v>
      </c>
      <c r="N110" s="1" t="str">
        <f>+Tabla15[[#This Row],[NOMBRE DE LA CAUSA 2017]]</f>
        <v>EXISTENCIA O INEXISTENCIA DEL CONTRATO</v>
      </c>
    </row>
    <row r="111" spans="1:14" ht="15" customHeight="1">
      <c r="A111" s="1">
        <f>+Tabla15[[#This Row],[1]]</f>
        <v>109</v>
      </c>
      <c r="B111" s="1" t="s">
        <v>782</v>
      </c>
      <c r="C111" s="1">
        <v>1</v>
      </c>
      <c r="D111" s="1">
        <f>+IF(Tabla15[[#This Row],[NOMBRE DE LA CAUSA 2018]]=0,0,1)</f>
        <v>1</v>
      </c>
      <c r="E111" s="1">
        <f>+E110+Tabla15[[#This Row],[NOMBRE DE LA CAUSA 2019]]</f>
        <v>109</v>
      </c>
      <c r="F111" s="1">
        <f>+Tabla15[[#This Row],[0]]*Tabla15[[#This Row],[NOMBRE DE LA CAUSA 2019]]</f>
        <v>109</v>
      </c>
      <c r="G111" s="1" t="s">
        <v>746</v>
      </c>
      <c r="K111" s="1" t="s">
        <v>19</v>
      </c>
      <c r="L111" s="5" t="s">
        <v>783</v>
      </c>
      <c r="M111" s="4">
        <v>2040</v>
      </c>
      <c r="N111" s="1" t="str">
        <f>+Tabla15[[#This Row],[NOMBRE DE LA CAUSA 2017]]</f>
        <v>EXTENSION DE LAS GARANTIAS CONTRACTUALES</v>
      </c>
    </row>
    <row r="112" spans="1:14" ht="15" customHeight="1">
      <c r="A112" s="1">
        <f>+Tabla15[[#This Row],[1]]</f>
        <v>110</v>
      </c>
      <c r="B112" s="1" t="s">
        <v>162</v>
      </c>
      <c r="C112" s="1">
        <v>1</v>
      </c>
      <c r="D112" s="1">
        <f>+IF(Tabla15[[#This Row],[NOMBRE DE LA CAUSA 2018]]=0,0,1)</f>
        <v>1</v>
      </c>
      <c r="E112" s="1">
        <f>+E111+Tabla15[[#This Row],[NOMBRE DE LA CAUSA 2019]]</f>
        <v>110</v>
      </c>
      <c r="F112" s="1">
        <f>+Tabla15[[#This Row],[0]]*Tabla15[[#This Row],[NOMBRE DE LA CAUSA 2019]]</f>
        <v>110</v>
      </c>
      <c r="G112" s="1" t="s">
        <v>17</v>
      </c>
      <c r="J112" s="1" t="s">
        <v>18</v>
      </c>
      <c r="K112" s="1" t="s">
        <v>19</v>
      </c>
      <c r="L112" s="1" t="s">
        <v>163</v>
      </c>
      <c r="M112" s="4">
        <v>269</v>
      </c>
      <c r="N112" s="1" t="str">
        <f>+Tabla15[[#This Row],[NOMBRE DE LA CAUSA 2017]]</f>
        <v>EXTRACCION ILEGAL DE ORGANOS, TEJIDOS Y HUESOS</v>
      </c>
    </row>
    <row r="113" spans="1:14" ht="15" customHeight="1">
      <c r="A113" s="1">
        <f>+Tabla15[[#This Row],[1]]</f>
        <v>111</v>
      </c>
      <c r="B113" s="1" t="s">
        <v>156</v>
      </c>
      <c r="C113" s="1">
        <v>1</v>
      </c>
      <c r="D113" s="1">
        <f>+IF(Tabla15[[#This Row],[NOMBRE DE LA CAUSA 2018]]=0,0,1)</f>
        <v>1</v>
      </c>
      <c r="E113" s="1">
        <f>+E112+Tabla15[[#This Row],[NOMBRE DE LA CAUSA 2019]]</f>
        <v>111</v>
      </c>
      <c r="F113" s="1">
        <f>+Tabla15[[#This Row],[0]]*Tabla15[[#This Row],[NOMBRE DE LA CAUSA 2019]]</f>
        <v>111</v>
      </c>
      <c r="G113" s="1" t="s">
        <v>17</v>
      </c>
      <c r="J113" s="1" t="s">
        <v>18</v>
      </c>
      <c r="K113" s="1" t="s">
        <v>19</v>
      </c>
      <c r="L113" s="1" t="s">
        <v>157</v>
      </c>
      <c r="M113" s="4">
        <v>263</v>
      </c>
      <c r="N113" s="1" t="str">
        <f>+Tabla15[[#This Row],[NOMBRE DE LA CAUSA 2017]]</f>
        <v>FACTURA EXPEDIDA SIN EL CUMPLIMIENTO DE LOS REQUISITOS LEGALES</v>
      </c>
    </row>
    <row r="114" spans="1:14" ht="15" customHeight="1">
      <c r="A114" s="1">
        <f>+Tabla15[[#This Row],[1]]</f>
        <v>112</v>
      </c>
      <c r="B114" s="1" t="s">
        <v>468</v>
      </c>
      <c r="C114" s="1">
        <v>1</v>
      </c>
      <c r="D114" s="1">
        <f>+IF(Tabla15[[#This Row],[NOMBRE DE LA CAUSA 2018]]=0,0,1)</f>
        <v>1</v>
      </c>
      <c r="E114" s="1">
        <f>+E113+Tabla15[[#This Row],[NOMBRE DE LA CAUSA 2019]]</f>
        <v>112</v>
      </c>
      <c r="F114" s="1">
        <f>+Tabla15[[#This Row],[0]]*Tabla15[[#This Row],[NOMBRE DE LA CAUSA 2019]]</f>
        <v>112</v>
      </c>
      <c r="G114" s="1" t="s">
        <v>17</v>
      </c>
      <c r="J114" s="1" t="s">
        <v>18</v>
      </c>
      <c r="K114" s="1" t="s">
        <v>19</v>
      </c>
      <c r="L114" s="1" t="s">
        <v>469</v>
      </c>
      <c r="M114" s="4">
        <v>829</v>
      </c>
      <c r="N114" s="1" t="str">
        <f>+Tabla15[[#This Row],[NOMBRE DE LA CAUSA 2017]]</f>
        <v>FALTA DE MANTENIMIENTO DE BIEN INMUEBLE ARRENDADO</v>
      </c>
    </row>
    <row r="115" spans="1:14" ht="15" customHeight="1">
      <c r="A115" s="1">
        <f>+Tabla15[[#This Row],[1]]</f>
        <v>113</v>
      </c>
      <c r="B115" s="1" t="s">
        <v>288</v>
      </c>
      <c r="C115" s="1">
        <v>1</v>
      </c>
      <c r="D115" s="1">
        <f>+IF(Tabla15[[#This Row],[NOMBRE DE LA CAUSA 2018]]=0,0,1)</f>
        <v>1</v>
      </c>
      <c r="E115" s="1">
        <f>+E114+Tabla15[[#This Row],[NOMBRE DE LA CAUSA 2019]]</f>
        <v>113</v>
      </c>
      <c r="F115" s="1">
        <f>+Tabla15[[#This Row],[0]]*Tabla15[[#This Row],[NOMBRE DE LA CAUSA 2019]]</f>
        <v>113</v>
      </c>
      <c r="G115" s="1" t="s">
        <v>17</v>
      </c>
      <c r="J115" s="1" t="s">
        <v>18</v>
      </c>
      <c r="K115" s="1" t="s">
        <v>19</v>
      </c>
      <c r="L115" s="1" t="s">
        <v>289</v>
      </c>
      <c r="M115" s="4">
        <v>458</v>
      </c>
      <c r="N115" s="1" t="str">
        <f>+Tabla15[[#This Row],[NOMBRE DE LA CAUSA 2017]]</f>
        <v>FALTA DE REPARACION INTEGRAL A VICTIMAS DEL CONFLICTO ARMADO INTERNO</v>
      </c>
    </row>
    <row r="116" spans="1:14" ht="15" customHeight="1">
      <c r="A116" s="1">
        <f>+Tabla15[[#This Row],[1]]</f>
        <v>114</v>
      </c>
      <c r="B116" s="1" t="s">
        <v>691</v>
      </c>
      <c r="C116" s="1">
        <v>1</v>
      </c>
      <c r="D116" s="1">
        <f>+IF(Tabla15[[#This Row],[NOMBRE DE LA CAUSA 2018]]=0,0,1)</f>
        <v>1</v>
      </c>
      <c r="E116" s="1">
        <f>+E115+Tabla15[[#This Row],[NOMBRE DE LA CAUSA 2019]]</f>
        <v>114</v>
      </c>
      <c r="F116" s="1">
        <f>+Tabla15[[#This Row],[0]]*Tabla15[[#This Row],[NOMBRE DE LA CAUSA 2019]]</f>
        <v>114</v>
      </c>
      <c r="G116" s="1" t="s">
        <v>17</v>
      </c>
      <c r="J116" s="1" t="s">
        <v>18</v>
      </c>
      <c r="K116" s="1" t="s">
        <v>19</v>
      </c>
      <c r="L116" s="1" t="s">
        <v>692</v>
      </c>
      <c r="M116" s="4">
        <v>1974</v>
      </c>
      <c r="N116" s="1" t="str">
        <f>+Tabla15[[#This Row],[NOMBRE DE LA CAUSA 2017]]</f>
        <v>HACINAMIENTO CARCELARIO</v>
      </c>
    </row>
    <row r="117" spans="1:14" ht="15" customHeight="1">
      <c r="A117" s="1">
        <f>+Tabla15[[#This Row],[1]]</f>
        <v>115</v>
      </c>
      <c r="B117" s="26" t="s">
        <v>1287</v>
      </c>
      <c r="C117" s="1">
        <v>1</v>
      </c>
      <c r="D117" s="1">
        <f>+IF(Tabla15[[#This Row],[NOMBRE DE LA CAUSA 2018]]=0,0,1)</f>
        <v>1</v>
      </c>
      <c r="E117" s="1">
        <f>+E116+Tabla15[[#This Row],[NOMBRE DE LA CAUSA 2019]]</f>
        <v>115</v>
      </c>
      <c r="F117" s="1">
        <f>+Tabla15[[#This Row],[0]]*Tabla15[[#This Row],[NOMBRE DE LA CAUSA 2019]]</f>
        <v>115</v>
      </c>
      <c r="G117" s="1" t="s">
        <v>753</v>
      </c>
      <c r="H117" s="1" t="s">
        <v>1285</v>
      </c>
      <c r="K117" s="1" t="s">
        <v>19</v>
      </c>
      <c r="L117" s="1" t="s">
        <v>1288</v>
      </c>
      <c r="M117" s="4">
        <v>2266</v>
      </c>
      <c r="N117" s="1" t="str">
        <f>+Tabla15[[#This Row],[NOMBRE DE LA CAUSA 2017]]</f>
        <v>ILEGALIDAD DEL ACTO ADMINISTRATIVO DE DESVINCULACION DE LOS MIEMBROS DE LA FUERZA PUBLICA POR LLAMAMIENTO A CALIFICAR SERVICIOS</v>
      </c>
    </row>
    <row r="118" spans="1:14" ht="15" customHeight="1">
      <c r="A118" s="1">
        <f>+Tabla15[[#This Row],[1]]</f>
        <v>116</v>
      </c>
      <c r="B118" s="26" t="s">
        <v>1289</v>
      </c>
      <c r="C118" s="1">
        <v>1</v>
      </c>
      <c r="D118" s="1">
        <f>+IF(Tabla15[[#This Row],[NOMBRE DE LA CAUSA 2018]]=0,0,1)</f>
        <v>1</v>
      </c>
      <c r="E118" s="1">
        <f>+E117+Tabla15[[#This Row],[NOMBRE DE LA CAUSA 2019]]</f>
        <v>116</v>
      </c>
      <c r="F118" s="1">
        <f>+Tabla15[[#This Row],[0]]*Tabla15[[#This Row],[NOMBRE DE LA CAUSA 2019]]</f>
        <v>116</v>
      </c>
      <c r="G118" s="1" t="s">
        <v>753</v>
      </c>
      <c r="H118" s="1" t="s">
        <v>1285</v>
      </c>
      <c r="K118" s="1" t="s">
        <v>19</v>
      </c>
      <c r="L118" s="1" t="s">
        <v>1290</v>
      </c>
      <c r="M118" s="4">
        <v>2267</v>
      </c>
      <c r="N118" s="1" t="str">
        <f>+Tabla15[[#This Row],[NOMBRE DE LA CAUSA 2017]]</f>
        <v>ILEGALIDAD DEL ACTO ADMINISTRATIVO DE DESVINCULACION DE LOS MIEMBROS DE LA FUERZA PUBLICA POR RETIRO DISCRECIONAL</v>
      </c>
    </row>
    <row r="119" spans="1:14" ht="15" customHeight="1">
      <c r="A119" s="1">
        <f>+Tabla15[[#This Row],[1]]</f>
        <v>117</v>
      </c>
      <c r="B119" s="5" t="s">
        <v>576</v>
      </c>
      <c r="C119" s="1">
        <v>1</v>
      </c>
      <c r="D119" s="1">
        <f>+IF(Tabla15[[#This Row],[NOMBRE DE LA CAUSA 2018]]=0,0,1)</f>
        <v>1</v>
      </c>
      <c r="E119" s="1">
        <f>+E118+Tabla15[[#This Row],[NOMBRE DE LA CAUSA 2019]]</f>
        <v>117</v>
      </c>
      <c r="F119" s="1">
        <f>+Tabla15[[#This Row],[0]]*Tabla15[[#This Row],[NOMBRE DE LA CAUSA 2019]]</f>
        <v>117</v>
      </c>
      <c r="G119" s="5" t="s">
        <v>17</v>
      </c>
      <c r="I119" s="5" t="s">
        <v>473</v>
      </c>
      <c r="J119" s="1" t="s">
        <v>18</v>
      </c>
      <c r="K119" s="1" t="s">
        <v>19</v>
      </c>
      <c r="L119" s="5" t="s">
        <v>577</v>
      </c>
      <c r="M119" s="4">
        <v>1909</v>
      </c>
      <c r="N119" s="1" t="str">
        <f>+Tabla15[[#This Row],[NOMBRE DE LA CAUSA 2017]]</f>
        <v>ILEGALIDAD DEL ACTO ADMINISTRATIVO DE LIQUIDACION OFICIAL DE AFORO IMPUESTO AL PATRIMONIO</v>
      </c>
    </row>
    <row r="120" spans="1:14" ht="15" customHeight="1">
      <c r="A120" s="1">
        <f>+Tabla15[[#This Row],[1]]</f>
        <v>118</v>
      </c>
      <c r="B120" s="5" t="s">
        <v>572</v>
      </c>
      <c r="C120" s="1">
        <v>1</v>
      </c>
      <c r="D120" s="1">
        <f>+IF(Tabla15[[#This Row],[NOMBRE DE LA CAUSA 2018]]=0,0,1)</f>
        <v>1</v>
      </c>
      <c r="E120" s="1">
        <f>+E119+Tabla15[[#This Row],[NOMBRE DE LA CAUSA 2019]]</f>
        <v>118</v>
      </c>
      <c r="F120" s="1">
        <f>+Tabla15[[#This Row],[0]]*Tabla15[[#This Row],[NOMBRE DE LA CAUSA 2019]]</f>
        <v>118</v>
      </c>
      <c r="G120" s="5" t="s">
        <v>17</v>
      </c>
      <c r="I120" s="5" t="s">
        <v>473</v>
      </c>
      <c r="J120" s="1" t="s">
        <v>18</v>
      </c>
      <c r="K120" s="1" t="s">
        <v>19</v>
      </c>
      <c r="L120" s="5" t="s">
        <v>573</v>
      </c>
      <c r="M120" s="4">
        <v>1907</v>
      </c>
      <c r="N120" s="1" t="str">
        <f>+Tabla15[[#This Row],[NOMBRE DE LA CAUSA 2017]]</f>
        <v>ILEGALIDAD DEL ACTO ADMINISTRATIVO DE LIQUIDACION OFICIAL DE AFORO IMPUESTO CREE</v>
      </c>
    </row>
    <row r="121" spans="1:14" ht="15" customHeight="1">
      <c r="A121" s="1">
        <f>+Tabla15[[#This Row],[1]]</f>
        <v>119</v>
      </c>
      <c r="B121" s="5" t="s">
        <v>566</v>
      </c>
      <c r="C121" s="1">
        <v>1</v>
      </c>
      <c r="D121" s="1">
        <f>+IF(Tabla15[[#This Row],[NOMBRE DE LA CAUSA 2018]]=0,0,1)</f>
        <v>1</v>
      </c>
      <c r="E121" s="1">
        <f>+E120+Tabla15[[#This Row],[NOMBRE DE LA CAUSA 2019]]</f>
        <v>119</v>
      </c>
      <c r="F121" s="1">
        <f>+Tabla15[[#This Row],[0]]*Tabla15[[#This Row],[NOMBRE DE LA CAUSA 2019]]</f>
        <v>119</v>
      </c>
      <c r="G121" s="5" t="s">
        <v>17</v>
      </c>
      <c r="I121" s="5" t="s">
        <v>473</v>
      </c>
      <c r="J121" s="1" t="s">
        <v>18</v>
      </c>
      <c r="K121" s="1" t="s">
        <v>19</v>
      </c>
      <c r="L121" s="5" t="s">
        <v>567</v>
      </c>
      <c r="M121" s="4">
        <v>1904</v>
      </c>
      <c r="N121" s="1" t="str">
        <f>+Tabla15[[#This Row],[NOMBRE DE LA CAUSA 2017]]</f>
        <v>ILEGALIDAD DEL ACTO ADMINISTRATIVO DE LIQUIDACION OFICIAL DE AFORO IMPUESTO DE RENTA Y COMPLEMENTARIOS</v>
      </c>
    </row>
    <row r="122" spans="1:14" ht="15" customHeight="1">
      <c r="A122" s="1">
        <f>+Tabla15[[#This Row],[1]]</f>
        <v>120</v>
      </c>
      <c r="B122" s="5" t="s">
        <v>570</v>
      </c>
      <c r="C122" s="1">
        <v>1</v>
      </c>
      <c r="D122" s="1">
        <f>+IF(Tabla15[[#This Row],[NOMBRE DE LA CAUSA 2018]]=0,0,1)</f>
        <v>1</v>
      </c>
      <c r="E122" s="1">
        <f>+E121+Tabla15[[#This Row],[NOMBRE DE LA CAUSA 2019]]</f>
        <v>120</v>
      </c>
      <c r="F122" s="1">
        <f>+Tabla15[[#This Row],[0]]*Tabla15[[#This Row],[NOMBRE DE LA CAUSA 2019]]</f>
        <v>120</v>
      </c>
      <c r="G122" s="5" t="s">
        <v>17</v>
      </c>
      <c r="I122" s="5" t="s">
        <v>473</v>
      </c>
      <c r="J122" s="1" t="s">
        <v>18</v>
      </c>
      <c r="K122" s="1" t="s">
        <v>19</v>
      </c>
      <c r="L122" s="5" t="s">
        <v>571</v>
      </c>
      <c r="M122" s="4">
        <v>1906</v>
      </c>
      <c r="N122" s="1" t="str">
        <f>+Tabla15[[#This Row],[NOMBRE DE LA CAUSA 2017]]</f>
        <v>ILEGALIDAD DEL ACTO ADMINISTRATIVO DE LIQUIDACION OFICIAL DE AFORO IMPUESTO DE RETENCION EN LA FUENTE</v>
      </c>
    </row>
    <row r="123" spans="1:14" ht="15" customHeight="1">
      <c r="A123" s="1">
        <f>+Tabla15[[#This Row],[1]]</f>
        <v>121</v>
      </c>
      <c r="B123" s="5" t="s">
        <v>574</v>
      </c>
      <c r="C123" s="1">
        <v>1</v>
      </c>
      <c r="D123" s="1">
        <f>+IF(Tabla15[[#This Row],[NOMBRE DE LA CAUSA 2018]]=0,0,1)</f>
        <v>1</v>
      </c>
      <c r="E123" s="1">
        <f>+E122+Tabla15[[#This Row],[NOMBRE DE LA CAUSA 2019]]</f>
        <v>121</v>
      </c>
      <c r="F123" s="1">
        <f>+Tabla15[[#This Row],[0]]*Tabla15[[#This Row],[NOMBRE DE LA CAUSA 2019]]</f>
        <v>121</v>
      </c>
      <c r="G123" s="5" t="s">
        <v>17</v>
      </c>
      <c r="I123" s="5" t="s">
        <v>473</v>
      </c>
      <c r="J123" s="1" t="s">
        <v>18</v>
      </c>
      <c r="K123" s="1" t="s">
        <v>19</v>
      </c>
      <c r="L123" s="5" t="s">
        <v>575</v>
      </c>
      <c r="M123" s="4">
        <v>1908</v>
      </c>
      <c r="N123" s="1" t="str">
        <f>+Tabla15[[#This Row],[NOMBRE DE LA CAUSA 2017]]</f>
        <v>ILEGALIDAD DEL ACTO ADMINISTRATIVO DE LIQUIDACION OFICIAL DE AFORO IMPUESTO DE RIQUEZA</v>
      </c>
    </row>
    <row r="124" spans="1:14" ht="15" customHeight="1">
      <c r="A124" s="1">
        <f>+Tabla15[[#This Row],[1]]</f>
        <v>122</v>
      </c>
      <c r="B124" s="5" t="s">
        <v>578</v>
      </c>
      <c r="C124" s="1">
        <v>1</v>
      </c>
      <c r="D124" s="1">
        <f>+IF(Tabla15[[#This Row],[NOMBRE DE LA CAUSA 2018]]=0,0,1)</f>
        <v>1</v>
      </c>
      <c r="E124" s="1">
        <f>+E123+Tabla15[[#This Row],[NOMBRE DE LA CAUSA 2019]]</f>
        <v>122</v>
      </c>
      <c r="F124" s="1">
        <f>+Tabla15[[#This Row],[0]]*Tabla15[[#This Row],[NOMBRE DE LA CAUSA 2019]]</f>
        <v>122</v>
      </c>
      <c r="G124" s="5" t="s">
        <v>17</v>
      </c>
      <c r="I124" s="5" t="s">
        <v>473</v>
      </c>
      <c r="J124" s="1" t="s">
        <v>18</v>
      </c>
      <c r="K124" s="1" t="s">
        <v>19</v>
      </c>
      <c r="L124" s="5" t="s">
        <v>579</v>
      </c>
      <c r="M124" s="4">
        <v>1910</v>
      </c>
      <c r="N124" s="1" t="str">
        <f>+Tabla15[[#This Row],[NOMBRE DE LA CAUSA 2017]]</f>
        <v>ILEGALIDAD DEL ACTO ADMINISTRATIVO DE LIQUIDACION OFICIAL DE AFORO IMPUESTO DE SEGURIDAD DEMOCRATICA</v>
      </c>
    </row>
    <row r="125" spans="1:14" ht="15" customHeight="1">
      <c r="A125" s="1">
        <f>+Tabla15[[#This Row],[1]]</f>
        <v>123</v>
      </c>
      <c r="B125" s="5" t="s">
        <v>568</v>
      </c>
      <c r="C125" s="1">
        <v>1</v>
      </c>
      <c r="D125" s="1">
        <f>+IF(Tabla15[[#This Row],[NOMBRE DE LA CAUSA 2018]]=0,0,1)</f>
        <v>1</v>
      </c>
      <c r="E125" s="1">
        <f>+E124+Tabla15[[#This Row],[NOMBRE DE LA CAUSA 2019]]</f>
        <v>123</v>
      </c>
      <c r="F125" s="1">
        <f>+Tabla15[[#This Row],[0]]*Tabla15[[#This Row],[NOMBRE DE LA CAUSA 2019]]</f>
        <v>123</v>
      </c>
      <c r="G125" s="5" t="s">
        <v>17</v>
      </c>
      <c r="I125" s="5" t="s">
        <v>473</v>
      </c>
      <c r="J125" s="1" t="s">
        <v>18</v>
      </c>
      <c r="K125" s="1" t="s">
        <v>19</v>
      </c>
      <c r="L125" s="5" t="s">
        <v>569</v>
      </c>
      <c r="M125" s="4">
        <v>1905</v>
      </c>
      <c r="N125" s="1" t="str">
        <f>+Tabla15[[#This Row],[NOMBRE DE LA CAUSA 2017]]</f>
        <v>ILEGALIDAD DEL ACTO ADMINISTRATIVO DE LIQUIDACION OFICIAL DE AFORO IMPUESTO DE VENTAS</v>
      </c>
    </row>
    <row r="126" spans="1:14" ht="15" customHeight="1">
      <c r="A126" s="1">
        <f>+Tabla15[[#This Row],[1]]</f>
        <v>124</v>
      </c>
      <c r="B126" s="5" t="s">
        <v>580</v>
      </c>
      <c r="C126" s="1">
        <v>1</v>
      </c>
      <c r="D126" s="1">
        <f>+IF(Tabla15[[#This Row],[NOMBRE DE LA CAUSA 2018]]=0,0,1)</f>
        <v>1</v>
      </c>
      <c r="E126" s="1">
        <f>+E125+Tabla15[[#This Row],[NOMBRE DE LA CAUSA 2019]]</f>
        <v>124</v>
      </c>
      <c r="F126" s="1">
        <f>+Tabla15[[#This Row],[0]]*Tabla15[[#This Row],[NOMBRE DE LA CAUSA 2019]]</f>
        <v>124</v>
      </c>
      <c r="G126" s="5" t="s">
        <v>17</v>
      </c>
      <c r="I126" s="5" t="s">
        <v>473</v>
      </c>
      <c r="J126" s="1" t="s">
        <v>18</v>
      </c>
      <c r="K126" s="1" t="s">
        <v>19</v>
      </c>
      <c r="L126" s="5" t="s">
        <v>581</v>
      </c>
      <c r="M126" s="4">
        <v>1912</v>
      </c>
      <c r="N126" s="1" t="str">
        <f>+Tabla15[[#This Row],[NOMBRE DE LA CAUSA 2017]]</f>
        <v>ILEGALIDAD DEL ACTO ADMINISTRATIVO DE LIQUIDACION OFICIAL DE AFORO IMPUESTO GMF</v>
      </c>
    </row>
    <row r="127" spans="1:14" ht="15" customHeight="1">
      <c r="A127" s="1">
        <f>+Tabla15[[#This Row],[1]]</f>
        <v>125</v>
      </c>
      <c r="B127" s="5" t="s">
        <v>560</v>
      </c>
      <c r="C127" s="1">
        <v>1</v>
      </c>
      <c r="D127" s="1">
        <f>+IF(Tabla15[[#This Row],[NOMBRE DE LA CAUSA 2018]]=0,0,1)</f>
        <v>1</v>
      </c>
      <c r="E127" s="1">
        <f>+E126+Tabla15[[#This Row],[NOMBRE DE LA CAUSA 2019]]</f>
        <v>125</v>
      </c>
      <c r="F127" s="1">
        <f>+Tabla15[[#This Row],[0]]*Tabla15[[#This Row],[NOMBRE DE LA CAUSA 2019]]</f>
        <v>125</v>
      </c>
      <c r="G127" s="5" t="s">
        <v>17</v>
      </c>
      <c r="H127" s="5"/>
      <c r="I127" s="5" t="s">
        <v>473</v>
      </c>
      <c r="J127" s="1" t="s">
        <v>18</v>
      </c>
      <c r="K127" s="1" t="s">
        <v>19</v>
      </c>
      <c r="L127" s="5" t="s">
        <v>561</v>
      </c>
      <c r="M127" s="4">
        <v>1900</v>
      </c>
      <c r="N127" s="1" t="str">
        <f>+Tabla15[[#This Row],[NOMBRE DE LA CAUSA 2017]]</f>
        <v>ILEGALIDAD DEL ACTO ADMINISTRATIVO DE LIQUIDACION OFICIAL DE CORRECCION IMPUESTO AL PATRIMONIO</v>
      </c>
    </row>
    <row r="128" spans="1:14" ht="15" customHeight="1">
      <c r="A128" s="1">
        <f>+Tabla15[[#This Row],[1]]</f>
        <v>126</v>
      </c>
      <c r="B128" s="5" t="s">
        <v>556</v>
      </c>
      <c r="C128" s="1">
        <v>1</v>
      </c>
      <c r="D128" s="1">
        <f>+IF(Tabla15[[#This Row],[NOMBRE DE LA CAUSA 2018]]=0,0,1)</f>
        <v>1</v>
      </c>
      <c r="E128" s="1">
        <f>+E127+Tabla15[[#This Row],[NOMBRE DE LA CAUSA 2019]]</f>
        <v>126</v>
      </c>
      <c r="F128" s="1">
        <f>+Tabla15[[#This Row],[0]]*Tabla15[[#This Row],[NOMBRE DE LA CAUSA 2019]]</f>
        <v>126</v>
      </c>
      <c r="G128" s="5" t="s">
        <v>17</v>
      </c>
      <c r="H128" s="5"/>
      <c r="I128" s="5" t="s">
        <v>473</v>
      </c>
      <c r="J128" s="1" t="s">
        <v>18</v>
      </c>
      <c r="K128" s="1" t="s">
        <v>19</v>
      </c>
      <c r="L128" s="5" t="s">
        <v>557</v>
      </c>
      <c r="M128" s="4">
        <v>1898</v>
      </c>
      <c r="N128" s="1" t="str">
        <f>+Tabla15[[#This Row],[NOMBRE DE LA CAUSA 2017]]</f>
        <v>ILEGALIDAD DEL ACTO ADMINISTRATIVO DE LIQUIDACION OFICIAL DE CORRECCION IMPUESTO CREE</v>
      </c>
    </row>
    <row r="129" spans="1:14" ht="15" customHeight="1">
      <c r="A129" s="1">
        <f>+Tabla15[[#This Row],[1]]</f>
        <v>127</v>
      </c>
      <c r="B129" s="5" t="s">
        <v>550</v>
      </c>
      <c r="C129" s="1">
        <v>1</v>
      </c>
      <c r="D129" s="1">
        <f>+IF(Tabla15[[#This Row],[NOMBRE DE LA CAUSA 2018]]=0,0,1)</f>
        <v>1</v>
      </c>
      <c r="E129" s="1">
        <f>+E128+Tabla15[[#This Row],[NOMBRE DE LA CAUSA 2019]]</f>
        <v>127</v>
      </c>
      <c r="F129" s="1">
        <f>+Tabla15[[#This Row],[0]]*Tabla15[[#This Row],[NOMBRE DE LA CAUSA 2019]]</f>
        <v>127</v>
      </c>
      <c r="G129" s="5" t="s">
        <v>17</v>
      </c>
      <c r="I129" s="5" t="s">
        <v>473</v>
      </c>
      <c r="J129" s="1" t="s">
        <v>18</v>
      </c>
      <c r="K129" s="1" t="s">
        <v>19</v>
      </c>
      <c r="L129" s="5" t="s">
        <v>551</v>
      </c>
      <c r="M129" s="4">
        <v>1895</v>
      </c>
      <c r="N129" s="1" t="str">
        <f>+Tabla15[[#This Row],[NOMBRE DE LA CAUSA 2017]]</f>
        <v>ILEGALIDAD DEL ACTO ADMINISTRATIVO DE LIQUIDACION OFICIAL DE CORRECCION IMPUESTO DE RENTA Y COMPLEMENTARIOS</v>
      </c>
    </row>
    <row r="130" spans="1:14" ht="15" customHeight="1">
      <c r="A130" s="1">
        <f>+Tabla15[[#This Row],[1]]</f>
        <v>128</v>
      </c>
      <c r="B130" s="5" t="s">
        <v>554</v>
      </c>
      <c r="C130" s="1">
        <v>1</v>
      </c>
      <c r="D130" s="1">
        <f>+IF(Tabla15[[#This Row],[NOMBRE DE LA CAUSA 2018]]=0,0,1)</f>
        <v>1</v>
      </c>
      <c r="E130" s="1">
        <f>+E129+Tabla15[[#This Row],[NOMBRE DE LA CAUSA 2019]]</f>
        <v>128</v>
      </c>
      <c r="F130" s="1">
        <f>+Tabla15[[#This Row],[0]]*Tabla15[[#This Row],[NOMBRE DE LA CAUSA 2019]]</f>
        <v>128</v>
      </c>
      <c r="G130" s="5" t="s">
        <v>17</v>
      </c>
      <c r="H130" s="5"/>
      <c r="I130" s="5" t="s">
        <v>473</v>
      </c>
      <c r="J130" s="1" t="s">
        <v>18</v>
      </c>
      <c r="K130" s="1" t="s">
        <v>19</v>
      </c>
      <c r="L130" s="5" t="s">
        <v>555</v>
      </c>
      <c r="M130" s="4">
        <v>1897</v>
      </c>
      <c r="N130" s="1" t="str">
        <f>+Tabla15[[#This Row],[NOMBRE DE LA CAUSA 2017]]</f>
        <v>ILEGALIDAD DEL ACTO ADMINISTRATIVO DE LIQUIDACION OFICIAL DE CORRECCION IMPUESTO DE RETENCION EN LA FUENTE</v>
      </c>
    </row>
    <row r="131" spans="1:14" ht="15" customHeight="1">
      <c r="A131" s="1">
        <f>+Tabla15[[#This Row],[1]]</f>
        <v>129</v>
      </c>
      <c r="B131" s="5" t="s">
        <v>558</v>
      </c>
      <c r="C131" s="1">
        <v>1</v>
      </c>
      <c r="D131" s="1">
        <f>+IF(Tabla15[[#This Row],[NOMBRE DE LA CAUSA 2018]]=0,0,1)</f>
        <v>1</v>
      </c>
      <c r="E131" s="1">
        <f>+E130+Tabla15[[#This Row],[NOMBRE DE LA CAUSA 2019]]</f>
        <v>129</v>
      </c>
      <c r="F131" s="1">
        <f>+Tabla15[[#This Row],[0]]*Tabla15[[#This Row],[NOMBRE DE LA CAUSA 2019]]</f>
        <v>129</v>
      </c>
      <c r="G131" s="5" t="s">
        <v>17</v>
      </c>
      <c r="H131" s="5"/>
      <c r="I131" s="5" t="s">
        <v>473</v>
      </c>
      <c r="J131" s="1" t="s">
        <v>18</v>
      </c>
      <c r="K131" s="1" t="s">
        <v>19</v>
      </c>
      <c r="L131" s="5" t="s">
        <v>559</v>
      </c>
      <c r="M131" s="4">
        <v>1899</v>
      </c>
      <c r="N131" s="1" t="str">
        <f>+Tabla15[[#This Row],[NOMBRE DE LA CAUSA 2017]]</f>
        <v>ILEGALIDAD DEL ACTO ADMINISTRATIVO DE LIQUIDACION OFICIAL DE CORRECCION IMPUESTO DE RIQUEZA</v>
      </c>
    </row>
    <row r="132" spans="1:14" ht="15" customHeight="1">
      <c r="A132" s="1">
        <f>+Tabla15[[#This Row],[1]]</f>
        <v>130</v>
      </c>
      <c r="B132" s="5" t="s">
        <v>562</v>
      </c>
      <c r="C132" s="1">
        <v>1</v>
      </c>
      <c r="D132" s="1">
        <f>+IF(Tabla15[[#This Row],[NOMBRE DE LA CAUSA 2018]]=0,0,1)</f>
        <v>1</v>
      </c>
      <c r="E132" s="1">
        <f>+E131+Tabla15[[#This Row],[NOMBRE DE LA CAUSA 2019]]</f>
        <v>130</v>
      </c>
      <c r="F132" s="1">
        <f>+Tabla15[[#This Row],[0]]*Tabla15[[#This Row],[NOMBRE DE LA CAUSA 2019]]</f>
        <v>130</v>
      </c>
      <c r="G132" s="5" t="s">
        <v>17</v>
      </c>
      <c r="H132" s="5"/>
      <c r="I132" s="5" t="s">
        <v>473</v>
      </c>
      <c r="J132" s="1" t="s">
        <v>18</v>
      </c>
      <c r="K132" s="1" t="s">
        <v>19</v>
      </c>
      <c r="L132" s="5" t="s">
        <v>563</v>
      </c>
      <c r="M132" s="4">
        <v>1901</v>
      </c>
      <c r="N132" s="1" t="str">
        <f>+Tabla15[[#This Row],[NOMBRE DE LA CAUSA 2017]]</f>
        <v>ILEGALIDAD DEL ACTO ADMINISTRATIVO DE LIQUIDACION OFICIAL DE CORRECCION IMPUESTO DE SEGURIDAD DEMOCRATICA</v>
      </c>
    </row>
    <row r="133" spans="1:14" ht="15" customHeight="1">
      <c r="A133" s="1">
        <f>+Tabla15[[#This Row],[1]]</f>
        <v>131</v>
      </c>
      <c r="B133" s="5" t="s">
        <v>552</v>
      </c>
      <c r="C133" s="1">
        <v>1</v>
      </c>
      <c r="D133" s="1">
        <f>+IF(Tabla15[[#This Row],[NOMBRE DE LA CAUSA 2018]]=0,0,1)</f>
        <v>1</v>
      </c>
      <c r="E133" s="1">
        <f>+E132+Tabla15[[#This Row],[NOMBRE DE LA CAUSA 2019]]</f>
        <v>131</v>
      </c>
      <c r="F133" s="1">
        <f>+Tabla15[[#This Row],[0]]*Tabla15[[#This Row],[NOMBRE DE LA CAUSA 2019]]</f>
        <v>131</v>
      </c>
      <c r="G133" s="5" t="s">
        <v>17</v>
      </c>
      <c r="I133" s="5" t="s">
        <v>473</v>
      </c>
      <c r="J133" s="1" t="s">
        <v>18</v>
      </c>
      <c r="K133" s="1" t="s">
        <v>19</v>
      </c>
      <c r="L133" s="5" t="s">
        <v>553</v>
      </c>
      <c r="M133" s="4">
        <v>1896</v>
      </c>
      <c r="N133" s="1" t="str">
        <f>+Tabla15[[#This Row],[NOMBRE DE LA CAUSA 2017]]</f>
        <v>ILEGALIDAD DEL ACTO ADMINISTRATIVO DE LIQUIDACION OFICIAL DE CORRECCION IMPUESTO DE VENTAS</v>
      </c>
    </row>
    <row r="134" spans="1:14" ht="15" customHeight="1">
      <c r="A134" s="1">
        <f>+Tabla15[[#This Row],[1]]</f>
        <v>132</v>
      </c>
      <c r="B134" s="5" t="s">
        <v>564</v>
      </c>
      <c r="C134" s="1">
        <v>1</v>
      </c>
      <c r="D134" s="1">
        <f>+IF(Tabla15[[#This Row],[NOMBRE DE LA CAUSA 2018]]=0,0,1)</f>
        <v>1</v>
      </c>
      <c r="E134" s="1">
        <f>+E133+Tabla15[[#This Row],[NOMBRE DE LA CAUSA 2019]]</f>
        <v>132</v>
      </c>
      <c r="F134" s="1">
        <f>+Tabla15[[#This Row],[0]]*Tabla15[[#This Row],[NOMBRE DE LA CAUSA 2019]]</f>
        <v>132</v>
      </c>
      <c r="G134" s="5" t="s">
        <v>17</v>
      </c>
      <c r="I134" s="5" t="s">
        <v>473</v>
      </c>
      <c r="J134" s="1" t="s">
        <v>18</v>
      </c>
      <c r="K134" s="1" t="s">
        <v>19</v>
      </c>
      <c r="L134" s="5" t="s">
        <v>565</v>
      </c>
      <c r="M134" s="4">
        <v>1894</v>
      </c>
      <c r="N134" s="1" t="str">
        <f>+Tabla15[[#This Row],[NOMBRE DE LA CAUSA 2017]]</f>
        <v>ILEGALIDAD DEL ACTO ADMINISTRATIVO DE LIQUIDACION OFICIAL DE CORRECCION IMPUESTO GMF</v>
      </c>
    </row>
    <row r="135" spans="1:14" ht="15" customHeight="1">
      <c r="A135" s="1">
        <f>+Tabla15[[#This Row],[1]]</f>
        <v>133</v>
      </c>
      <c r="B135" s="5" t="s">
        <v>548</v>
      </c>
      <c r="C135" s="1">
        <v>1</v>
      </c>
      <c r="D135" s="1">
        <f>+IF(Tabla15[[#This Row],[NOMBRE DE LA CAUSA 2018]]=0,0,1)</f>
        <v>1</v>
      </c>
      <c r="E135" s="1">
        <f>+E134+Tabla15[[#This Row],[NOMBRE DE LA CAUSA 2019]]</f>
        <v>133</v>
      </c>
      <c r="F135" s="1">
        <f>+Tabla15[[#This Row],[0]]*Tabla15[[#This Row],[NOMBRE DE LA CAUSA 2019]]</f>
        <v>133</v>
      </c>
      <c r="G135" s="5" t="s">
        <v>17</v>
      </c>
      <c r="I135" s="5" t="s">
        <v>473</v>
      </c>
      <c r="J135" s="1" t="s">
        <v>18</v>
      </c>
      <c r="K135" s="1" t="s">
        <v>19</v>
      </c>
      <c r="L135" s="5" t="s">
        <v>549</v>
      </c>
      <c r="M135" s="4">
        <v>1893</v>
      </c>
      <c r="N135" s="1" t="str">
        <f>+Tabla15[[#This Row],[NOMBRE DE LA CAUSA 2017]]</f>
        <v>ILEGALIDAD DEL ACTO ADMINISTRATIVO DE LIQUIDACION OFICIAL DE REVISION IMPUESTO AL CONSUMO</v>
      </c>
    </row>
    <row r="136" spans="1:14" ht="15" customHeight="1">
      <c r="A136" s="1">
        <f>+Tabla15[[#This Row],[1]]</f>
        <v>134</v>
      </c>
      <c r="B136" s="5" t="s">
        <v>544</v>
      </c>
      <c r="C136" s="1">
        <v>1</v>
      </c>
      <c r="D136" s="1">
        <f>+IF(Tabla15[[#This Row],[NOMBRE DE LA CAUSA 2018]]=0,0,1)</f>
        <v>1</v>
      </c>
      <c r="E136" s="1">
        <f>+E135+Tabla15[[#This Row],[NOMBRE DE LA CAUSA 2019]]</f>
        <v>134</v>
      </c>
      <c r="F136" s="1">
        <f>+Tabla15[[#This Row],[0]]*Tabla15[[#This Row],[NOMBRE DE LA CAUSA 2019]]</f>
        <v>134</v>
      </c>
      <c r="G136" s="5" t="s">
        <v>17</v>
      </c>
      <c r="I136" s="5" t="s">
        <v>473</v>
      </c>
      <c r="J136" s="1" t="s">
        <v>18</v>
      </c>
      <c r="K136" s="1" t="s">
        <v>19</v>
      </c>
      <c r="L136" s="5" t="s">
        <v>545</v>
      </c>
      <c r="M136" s="4">
        <v>1891</v>
      </c>
      <c r="N136" s="1" t="str">
        <f>+Tabla15[[#This Row],[NOMBRE DE LA CAUSA 2017]]</f>
        <v>ILEGALIDAD DEL ACTO ADMINISTRATIVO DE LIQUIDACION OFICIAL DE REVISION IMPUESTO AL PATRIMONIO</v>
      </c>
    </row>
    <row r="137" spans="1:14" ht="15" customHeight="1">
      <c r="A137" s="1">
        <f>+Tabla15[[#This Row],[1]]</f>
        <v>135</v>
      </c>
      <c r="B137" s="5" t="s">
        <v>540</v>
      </c>
      <c r="C137" s="1">
        <v>1</v>
      </c>
      <c r="D137" s="1">
        <f>+IF(Tabla15[[#This Row],[NOMBRE DE LA CAUSA 2018]]=0,0,1)</f>
        <v>1</v>
      </c>
      <c r="E137" s="1">
        <f>+E136+Tabla15[[#This Row],[NOMBRE DE LA CAUSA 2019]]</f>
        <v>135</v>
      </c>
      <c r="F137" s="1">
        <f>+Tabla15[[#This Row],[0]]*Tabla15[[#This Row],[NOMBRE DE LA CAUSA 2019]]</f>
        <v>135</v>
      </c>
      <c r="G137" s="5" t="s">
        <v>17</v>
      </c>
      <c r="I137" s="5" t="s">
        <v>473</v>
      </c>
      <c r="J137" s="1" t="s">
        <v>18</v>
      </c>
      <c r="K137" s="1" t="s">
        <v>19</v>
      </c>
      <c r="L137" s="5" t="s">
        <v>541</v>
      </c>
      <c r="M137" s="4">
        <v>1889</v>
      </c>
      <c r="N137" s="1" t="str">
        <f>+Tabla15[[#This Row],[NOMBRE DE LA CAUSA 2017]]</f>
        <v>ILEGALIDAD DEL ACTO ADMINISTRATIVO DE LIQUIDACION OFICIAL DE REVISION IMPUESTO CREE</v>
      </c>
    </row>
    <row r="138" spans="1:14" ht="15" customHeight="1">
      <c r="A138" s="1">
        <f>+Tabla15[[#This Row],[1]]</f>
        <v>136</v>
      </c>
      <c r="B138" s="5" t="s">
        <v>534</v>
      </c>
      <c r="C138" s="1">
        <v>1</v>
      </c>
      <c r="D138" s="1">
        <f>+IF(Tabla15[[#This Row],[NOMBRE DE LA CAUSA 2018]]=0,0,1)</f>
        <v>1</v>
      </c>
      <c r="E138" s="1">
        <f>+E137+Tabla15[[#This Row],[NOMBRE DE LA CAUSA 2019]]</f>
        <v>136</v>
      </c>
      <c r="F138" s="1">
        <f>+Tabla15[[#This Row],[0]]*Tabla15[[#This Row],[NOMBRE DE LA CAUSA 2019]]</f>
        <v>136</v>
      </c>
      <c r="G138" s="5" t="s">
        <v>17</v>
      </c>
      <c r="I138" s="5" t="s">
        <v>473</v>
      </c>
      <c r="J138" s="1" t="s">
        <v>18</v>
      </c>
      <c r="K138" s="1" t="s">
        <v>19</v>
      </c>
      <c r="L138" s="5" t="s">
        <v>535</v>
      </c>
      <c r="M138" s="4">
        <v>1886</v>
      </c>
      <c r="N138" s="1" t="str">
        <f>+Tabla15[[#This Row],[NOMBRE DE LA CAUSA 2017]]</f>
        <v>ILEGALIDAD DEL ACTO ADMINISTRATIVO DE LIQUIDACION OFICIAL DE REVISION IMPUESTO DE RENTA Y COMPLEMENTARIOS</v>
      </c>
    </row>
    <row r="139" spans="1:14" ht="15" customHeight="1">
      <c r="A139" s="1">
        <f>+Tabla15[[#This Row],[1]]</f>
        <v>137</v>
      </c>
      <c r="B139" s="5" t="s">
        <v>538</v>
      </c>
      <c r="C139" s="1">
        <v>1</v>
      </c>
      <c r="D139" s="1">
        <f>+IF(Tabla15[[#This Row],[NOMBRE DE LA CAUSA 2018]]=0,0,1)</f>
        <v>1</v>
      </c>
      <c r="E139" s="1">
        <f>+E138+Tabla15[[#This Row],[NOMBRE DE LA CAUSA 2019]]</f>
        <v>137</v>
      </c>
      <c r="F139" s="1">
        <f>+Tabla15[[#This Row],[0]]*Tabla15[[#This Row],[NOMBRE DE LA CAUSA 2019]]</f>
        <v>137</v>
      </c>
      <c r="G139" s="5" t="s">
        <v>17</v>
      </c>
      <c r="I139" s="5" t="s">
        <v>473</v>
      </c>
      <c r="J139" s="1" t="s">
        <v>18</v>
      </c>
      <c r="K139" s="1" t="s">
        <v>19</v>
      </c>
      <c r="L139" s="5" t="s">
        <v>539</v>
      </c>
      <c r="M139" s="4">
        <v>1888</v>
      </c>
      <c r="N139" s="1" t="str">
        <f>+Tabla15[[#This Row],[NOMBRE DE LA CAUSA 2017]]</f>
        <v>ILEGALIDAD DEL ACTO ADMINISTRATIVO DE LIQUIDACION OFICIAL DE REVISION IMPUESTO DE RETENCION EN LA FUENTE</v>
      </c>
    </row>
    <row r="140" spans="1:14" ht="15" customHeight="1">
      <c r="A140" s="1">
        <f>+Tabla15[[#This Row],[1]]</f>
        <v>138</v>
      </c>
      <c r="B140" s="5" t="s">
        <v>542</v>
      </c>
      <c r="C140" s="1">
        <v>1</v>
      </c>
      <c r="D140" s="1">
        <f>+IF(Tabla15[[#This Row],[NOMBRE DE LA CAUSA 2018]]=0,0,1)</f>
        <v>1</v>
      </c>
      <c r="E140" s="1">
        <f>+E139+Tabla15[[#This Row],[NOMBRE DE LA CAUSA 2019]]</f>
        <v>138</v>
      </c>
      <c r="F140" s="1">
        <f>+Tabla15[[#This Row],[0]]*Tabla15[[#This Row],[NOMBRE DE LA CAUSA 2019]]</f>
        <v>138</v>
      </c>
      <c r="G140" s="5" t="s">
        <v>17</v>
      </c>
      <c r="I140" s="5" t="s">
        <v>473</v>
      </c>
      <c r="J140" s="1" t="s">
        <v>18</v>
      </c>
      <c r="K140" s="1" t="s">
        <v>19</v>
      </c>
      <c r="L140" s="5" t="s">
        <v>543</v>
      </c>
      <c r="M140" s="4">
        <v>1890</v>
      </c>
      <c r="N140" s="1" t="str">
        <f>+Tabla15[[#This Row],[NOMBRE DE LA CAUSA 2017]]</f>
        <v>ILEGALIDAD DEL ACTO ADMINISTRATIVO DE LIQUIDACION OFICIAL DE REVISION IMPUESTO DE RIQUEZA</v>
      </c>
    </row>
    <row r="141" spans="1:14" ht="15" customHeight="1">
      <c r="A141" s="1">
        <f>+Tabla15[[#This Row],[1]]</f>
        <v>139</v>
      </c>
      <c r="B141" s="5" t="s">
        <v>546</v>
      </c>
      <c r="C141" s="1">
        <v>1</v>
      </c>
      <c r="D141" s="1">
        <f>+IF(Tabla15[[#This Row],[NOMBRE DE LA CAUSA 2018]]=0,0,1)</f>
        <v>1</v>
      </c>
      <c r="E141" s="1">
        <f>+E140+Tabla15[[#This Row],[NOMBRE DE LA CAUSA 2019]]</f>
        <v>139</v>
      </c>
      <c r="F141" s="1">
        <f>+Tabla15[[#This Row],[0]]*Tabla15[[#This Row],[NOMBRE DE LA CAUSA 2019]]</f>
        <v>139</v>
      </c>
      <c r="G141" s="5" t="s">
        <v>17</v>
      </c>
      <c r="I141" s="5" t="s">
        <v>473</v>
      </c>
      <c r="J141" s="1" t="s">
        <v>18</v>
      </c>
      <c r="K141" s="1" t="s">
        <v>19</v>
      </c>
      <c r="L141" s="5" t="s">
        <v>547</v>
      </c>
      <c r="M141" s="4">
        <v>1892</v>
      </c>
      <c r="N141" s="1" t="str">
        <f>+Tabla15[[#This Row],[NOMBRE DE LA CAUSA 2017]]</f>
        <v>ILEGALIDAD DEL ACTO ADMINISTRATIVO DE LIQUIDACION OFICIAL DE REVISION IMPUESTO DE SEGURIDAD DEMOCRATICA</v>
      </c>
    </row>
    <row r="142" spans="1:14" ht="15" customHeight="1">
      <c r="A142" s="1">
        <f>+Tabla15[[#This Row],[1]]</f>
        <v>140</v>
      </c>
      <c r="B142" s="5" t="s">
        <v>536</v>
      </c>
      <c r="C142" s="1">
        <v>1</v>
      </c>
      <c r="D142" s="1">
        <f>+IF(Tabla15[[#This Row],[NOMBRE DE LA CAUSA 2018]]=0,0,1)</f>
        <v>1</v>
      </c>
      <c r="E142" s="1">
        <f>+E141+Tabla15[[#This Row],[NOMBRE DE LA CAUSA 2019]]</f>
        <v>140</v>
      </c>
      <c r="F142" s="1">
        <f>+Tabla15[[#This Row],[0]]*Tabla15[[#This Row],[NOMBRE DE LA CAUSA 2019]]</f>
        <v>140</v>
      </c>
      <c r="G142" s="5" t="s">
        <v>17</v>
      </c>
      <c r="I142" s="5" t="s">
        <v>473</v>
      </c>
      <c r="J142" s="1" t="s">
        <v>18</v>
      </c>
      <c r="K142" s="1" t="s">
        <v>19</v>
      </c>
      <c r="L142" s="5" t="s">
        <v>537</v>
      </c>
      <c r="M142" s="4">
        <v>1887</v>
      </c>
      <c r="N142" s="1" t="str">
        <f>+Tabla15[[#This Row],[NOMBRE DE LA CAUSA 2017]]</f>
        <v>ILEGALIDAD DEL ACTO ADMINISTRATIVO DE LIQUIDACION OFICIAL DE REVISION IMPUESTO DE VENTAS</v>
      </c>
    </row>
    <row r="143" spans="1:14" ht="15" customHeight="1">
      <c r="A143" s="1">
        <f>+Tabla15[[#This Row],[1]]</f>
        <v>141</v>
      </c>
      <c r="B143" s="1" t="s">
        <v>272</v>
      </c>
      <c r="C143" s="1">
        <v>1</v>
      </c>
      <c r="D143" s="1">
        <f>+IF(Tabla15[[#This Row],[NOMBRE DE LA CAUSA 2018]]=0,0,1)</f>
        <v>1</v>
      </c>
      <c r="E143" s="1">
        <f>+E142+Tabla15[[#This Row],[NOMBRE DE LA CAUSA 2019]]</f>
        <v>141</v>
      </c>
      <c r="F143" s="1">
        <f>+Tabla15[[#This Row],[0]]*Tabla15[[#This Row],[NOMBRE DE LA CAUSA 2019]]</f>
        <v>141</v>
      </c>
      <c r="G143" s="1" t="s">
        <v>17</v>
      </c>
      <c r="J143" s="1" t="s">
        <v>18</v>
      </c>
      <c r="K143" s="1" t="s">
        <v>19</v>
      </c>
      <c r="L143" s="1" t="s">
        <v>273</v>
      </c>
      <c r="M143" s="4">
        <v>433</v>
      </c>
      <c r="N143" s="1" t="str">
        <f>+Tabla15[[#This Row],[NOMBRE DE LA CAUSA 2017]]</f>
        <v>ILEGALIDAD DEL ACTO ADMINISTRATIVO GENERAL QUE DISPONE LA REESTRUCTURACION O LIQUIDACION LAS ENTIDADES PUBLICAS</v>
      </c>
    </row>
    <row r="144" spans="1:14" ht="15" customHeight="1">
      <c r="A144" s="1">
        <f>+Tabla15[[#This Row],[1]]</f>
        <v>142</v>
      </c>
      <c r="B144" s="1" t="s">
        <v>48</v>
      </c>
      <c r="C144" s="1">
        <v>1</v>
      </c>
      <c r="D144" s="1">
        <f>+IF(Tabla15[[#This Row],[NOMBRE DE LA CAUSA 2018]]=0,0,1)</f>
        <v>1</v>
      </c>
      <c r="E144" s="1">
        <f>+E143+Tabla15[[#This Row],[NOMBRE DE LA CAUSA 2019]]</f>
        <v>142</v>
      </c>
      <c r="F144" s="1">
        <f>+Tabla15[[#This Row],[0]]*Tabla15[[#This Row],[NOMBRE DE LA CAUSA 2019]]</f>
        <v>142</v>
      </c>
      <c r="G144" s="1" t="s">
        <v>17</v>
      </c>
      <c r="J144" s="1" t="s">
        <v>18</v>
      </c>
      <c r="K144" s="1" t="s">
        <v>19</v>
      </c>
      <c r="L144" s="1" t="s">
        <v>49</v>
      </c>
      <c r="M144" s="4">
        <v>52</v>
      </c>
      <c r="N144" s="1" t="str">
        <f>+Tabla15[[#This Row],[NOMBRE DE LA CAUSA 2017]]</f>
        <v>ILEGALIDAD DEL ACTO ADMINISTRATIVO QUE ADJUDICA UN BIEN INMUEBLE</v>
      </c>
    </row>
    <row r="145" spans="1:14" ht="15" customHeight="1">
      <c r="A145" s="1">
        <f>+Tabla15[[#This Row],[1]]</f>
        <v>143</v>
      </c>
      <c r="B145" s="1" t="s">
        <v>246</v>
      </c>
      <c r="C145" s="1">
        <v>1</v>
      </c>
      <c r="D145" s="1">
        <f>+IF(Tabla15[[#This Row],[NOMBRE DE LA CAUSA 2018]]=0,0,1)</f>
        <v>1</v>
      </c>
      <c r="E145" s="1">
        <f>+E144+Tabla15[[#This Row],[NOMBRE DE LA CAUSA 2019]]</f>
        <v>143</v>
      </c>
      <c r="F145" s="1">
        <f>+Tabla15[[#This Row],[0]]*Tabla15[[#This Row],[NOMBRE DE LA CAUSA 2019]]</f>
        <v>143</v>
      </c>
      <c r="G145" s="1" t="s">
        <v>17</v>
      </c>
      <c r="J145" s="1" t="s">
        <v>18</v>
      </c>
      <c r="K145" s="1" t="s">
        <v>19</v>
      </c>
      <c r="L145" s="1" t="s">
        <v>247</v>
      </c>
      <c r="M145" s="4">
        <v>403</v>
      </c>
      <c r="N145" s="1" t="str">
        <f>+Tabla15[[#This Row],[NOMBRE DE LA CAUSA 2017]]</f>
        <v>ILEGALIDAD DEL ACTO ADMINISTRATIVO QUE ADJUDICA UN CONTRATO</v>
      </c>
    </row>
    <row r="146" spans="1:14" ht="15" customHeight="1">
      <c r="A146" s="1">
        <f>+Tabla15[[#This Row],[1]]</f>
        <v>144</v>
      </c>
      <c r="B146" s="5" t="s">
        <v>1386</v>
      </c>
      <c r="C146" s="1">
        <v>1</v>
      </c>
      <c r="D146" s="1">
        <f>+IF(Tabla15[[#This Row],[NOMBRE DE LA CAUSA 2018]]=0,0,1)</f>
        <v>1</v>
      </c>
      <c r="E146" s="1">
        <f>+E145+Tabla15[[#This Row],[NOMBRE DE LA CAUSA 2019]]</f>
        <v>144</v>
      </c>
      <c r="F146" s="1">
        <f>+Tabla15[[#This Row],[0]]*Tabla15[[#This Row],[NOMBRE DE LA CAUSA 2019]]</f>
        <v>144</v>
      </c>
      <c r="G146" s="1" t="s">
        <v>746</v>
      </c>
      <c r="I146" s="5" t="s">
        <v>1384</v>
      </c>
      <c r="K146" s="5" t="s">
        <v>19</v>
      </c>
      <c r="L146" s="5" t="s">
        <v>1387</v>
      </c>
      <c r="M146" s="4">
        <v>2312</v>
      </c>
      <c r="N146" s="1" t="str">
        <f>+Tabla15[[#This Row],[NOMBRE DE LA CAUSA 2017]]</f>
        <v>ILEGALIDAD DEL ACTO ADMINISTRATIVO QUE APRUEBA CALCULO ACTUARIAL</v>
      </c>
    </row>
    <row r="147" spans="1:14" ht="15" customHeight="1">
      <c r="A147" s="1">
        <f>+Tabla15[[#This Row],[1]]</f>
        <v>145</v>
      </c>
      <c r="B147" s="5" t="s">
        <v>721</v>
      </c>
      <c r="C147" s="1">
        <v>1</v>
      </c>
      <c r="D147" s="1">
        <f>+IF(Tabla15[[#This Row],[NOMBRE DE LA CAUSA 2018]]=0,0,1)</f>
        <v>1</v>
      </c>
      <c r="E147" s="1">
        <f>+E146+Tabla15[[#This Row],[NOMBRE DE LA CAUSA 2019]]</f>
        <v>145</v>
      </c>
      <c r="F147" s="1">
        <f>+Tabla15[[#This Row],[0]]*Tabla15[[#This Row],[NOMBRE DE LA CAUSA 2019]]</f>
        <v>145</v>
      </c>
      <c r="G147" s="5" t="s">
        <v>17</v>
      </c>
      <c r="J147" s="1" t="s">
        <v>18</v>
      </c>
      <c r="K147" s="1" t="s">
        <v>19</v>
      </c>
      <c r="L147" s="5" t="s">
        <v>722</v>
      </c>
      <c r="M147" s="4">
        <v>2003</v>
      </c>
      <c r="N147" s="1" t="str">
        <f>+Tabla15[[#This Row],[NOMBRE DE LA CAUSA 2017]]</f>
        <v>ILEGALIDAD DEL ACTO ADMINISTRATIVO QUE APRUEBA TARIFAS DE ENERGIA Y GAS COMBUSTIBLE</v>
      </c>
    </row>
    <row r="148" spans="1:14" ht="15" customHeight="1">
      <c r="A148" s="1">
        <f>+Tabla15[[#This Row],[1]]</f>
        <v>146</v>
      </c>
      <c r="B148" s="5" t="s">
        <v>236</v>
      </c>
      <c r="C148" s="1">
        <v>1</v>
      </c>
      <c r="D148" s="1">
        <f>+IF(Tabla15[[#This Row],[NOMBRE DE LA CAUSA 2018]]=0,0,1)</f>
        <v>1</v>
      </c>
      <c r="E148" s="1">
        <f>+E147+Tabla15[[#This Row],[NOMBRE DE LA CAUSA 2019]]</f>
        <v>146</v>
      </c>
      <c r="F148" s="1">
        <f>+Tabla15[[#This Row],[0]]*Tabla15[[#This Row],[NOMBRE DE LA CAUSA 2019]]</f>
        <v>146</v>
      </c>
      <c r="G148" s="5" t="s">
        <v>17</v>
      </c>
      <c r="J148" s="1" t="s">
        <v>18</v>
      </c>
      <c r="K148" s="1" t="s">
        <v>19</v>
      </c>
      <c r="L148" s="5" t="s">
        <v>237</v>
      </c>
      <c r="M148" s="4">
        <v>390</v>
      </c>
      <c r="N148" s="1" t="str">
        <f>+Tabla15[[#This Row],[NOMBRE DE LA CAUSA 2017]]</f>
        <v>ILEGALIDAD DEL ACTO ADMINISTRATIVO QUE AUTORIZA O NIEGA UN ASCENSO</v>
      </c>
    </row>
    <row r="149" spans="1:14" ht="15" customHeight="1">
      <c r="A149" s="1">
        <f>+Tabla15[[#This Row],[1]]</f>
        <v>147</v>
      </c>
      <c r="B149" s="1" t="s">
        <v>122</v>
      </c>
      <c r="C149" s="1">
        <v>1</v>
      </c>
      <c r="D149" s="1">
        <f>+IF(Tabla15[[#This Row],[NOMBRE DE LA CAUSA 2018]]=0,0,1)</f>
        <v>1</v>
      </c>
      <c r="E149" s="1">
        <f>+E148+Tabla15[[#This Row],[NOMBRE DE LA CAUSA 2019]]</f>
        <v>147</v>
      </c>
      <c r="F149" s="1">
        <f>+Tabla15[[#This Row],[0]]*Tabla15[[#This Row],[NOMBRE DE LA CAUSA 2019]]</f>
        <v>147</v>
      </c>
      <c r="G149" s="1" t="s">
        <v>17</v>
      </c>
      <c r="J149" s="1" t="s">
        <v>18</v>
      </c>
      <c r="K149" s="1" t="s">
        <v>19</v>
      </c>
      <c r="L149" s="1" t="s">
        <v>123</v>
      </c>
      <c r="M149" s="4">
        <v>201</v>
      </c>
      <c r="N149" s="1" t="str">
        <f>+Tabla15[[#This Row],[NOMBRE DE LA CAUSA 2017]]</f>
        <v>ILEGALIDAD DEL ACTO ADMINISTRATIVO QUE CALIFICA LA PERDIDA DE CAPACIDAD LABORAL</v>
      </c>
    </row>
    <row r="150" spans="1:14" ht="15" customHeight="1">
      <c r="A150" s="1">
        <f>+Tabla15[[#This Row],[1]]</f>
        <v>148</v>
      </c>
      <c r="B150" s="5" t="s">
        <v>582</v>
      </c>
      <c r="C150" s="1">
        <v>1</v>
      </c>
      <c r="D150" s="1">
        <f>+IF(Tabla15[[#This Row],[NOMBRE DE LA CAUSA 2018]]=0,0,1)</f>
        <v>1</v>
      </c>
      <c r="E150" s="1">
        <f>+E149+Tabla15[[#This Row],[NOMBRE DE LA CAUSA 2019]]</f>
        <v>148</v>
      </c>
      <c r="F150" s="1">
        <f>+Tabla15[[#This Row],[0]]*Tabla15[[#This Row],[NOMBRE DE LA CAUSA 2019]]</f>
        <v>148</v>
      </c>
      <c r="G150" s="5" t="s">
        <v>17</v>
      </c>
      <c r="I150" s="5" t="s">
        <v>473</v>
      </c>
      <c r="J150" s="1" t="s">
        <v>18</v>
      </c>
      <c r="K150" s="1" t="s">
        <v>19</v>
      </c>
      <c r="L150" s="5" t="s">
        <v>583</v>
      </c>
      <c r="M150" s="4">
        <v>1913</v>
      </c>
      <c r="N150" s="1" t="str">
        <f>+Tabla15[[#This Row],[NOMBRE DE LA CAUSA 2017]]</f>
        <v>ILEGALIDAD DEL ACTO ADMINISTRATIVO QUE CLAUSURA ESTABLECIMIENTO DE COMERCIO</v>
      </c>
    </row>
    <row r="151" spans="1:14" ht="15" customHeight="1">
      <c r="A151" s="1">
        <f>+Tabla15[[#This Row],[1]]</f>
        <v>149</v>
      </c>
      <c r="B151" s="1" t="s">
        <v>274</v>
      </c>
      <c r="C151" s="1">
        <v>1</v>
      </c>
      <c r="D151" s="1">
        <f>+IF(Tabla15[[#This Row],[NOMBRE DE LA CAUSA 2018]]=0,0,1)</f>
        <v>1</v>
      </c>
      <c r="E151" s="1">
        <f>+E150+Tabla15[[#This Row],[NOMBRE DE LA CAUSA 2019]]</f>
        <v>149</v>
      </c>
      <c r="F151" s="1">
        <f>+Tabla15[[#This Row],[0]]*Tabla15[[#This Row],[NOMBRE DE LA CAUSA 2019]]</f>
        <v>149</v>
      </c>
      <c r="G151" s="1" t="s">
        <v>17</v>
      </c>
      <c r="J151" s="1" t="s">
        <v>18</v>
      </c>
      <c r="K151" s="1" t="s">
        <v>19</v>
      </c>
      <c r="L151" s="1" t="s">
        <v>275</v>
      </c>
      <c r="M151" s="4">
        <v>434</v>
      </c>
      <c r="N151" s="1" t="str">
        <f>+Tabla15[[#This Row],[NOMBRE DE LA CAUSA 2017]]</f>
        <v>ILEGALIDAD DEL ACTO ADMINISTRATIVO QUE CONVOCA A CONCURSO PUBLICO DE MERITOS PARA PROVEER CARGOS PUBLICOS</v>
      </c>
    </row>
    <row r="152" spans="1:14" ht="15" customHeight="1">
      <c r="A152" s="1">
        <f>+Tabla15[[#This Row],[1]]</f>
        <v>150</v>
      </c>
      <c r="B152" s="5" t="s">
        <v>1355</v>
      </c>
      <c r="C152" s="1">
        <v>1</v>
      </c>
      <c r="D152" s="1">
        <f>+IF(Tabla15[[#This Row],[NOMBRE DE LA CAUSA 2018]]=0,0,1)</f>
        <v>1</v>
      </c>
      <c r="E152" s="1">
        <f>+E151+Tabla15[[#This Row],[NOMBRE DE LA CAUSA 2019]]</f>
        <v>150</v>
      </c>
      <c r="F152" s="1">
        <f>+Tabla15[[#This Row],[0]]*Tabla15[[#This Row],[NOMBRE DE LA CAUSA 2019]]</f>
        <v>150</v>
      </c>
      <c r="G152" s="1" t="s">
        <v>753</v>
      </c>
      <c r="H152" s="1" t="s">
        <v>1356</v>
      </c>
      <c r="K152" s="5" t="s">
        <v>19</v>
      </c>
      <c r="L152" s="5" t="s">
        <v>1357</v>
      </c>
      <c r="M152" s="4">
        <v>2297</v>
      </c>
      <c r="N152" s="1" t="str">
        <f>+Tabla15[[#This Row],[NOMBRE DE LA CAUSA 2017]]</f>
        <v>ILEGALIDAD DEL ACTO ADMINISTRATIVO QUE CREA UN IMPUESTO</v>
      </c>
    </row>
    <row r="153" spans="1:14" ht="15" customHeight="1">
      <c r="A153" s="1">
        <f>+Tabla15[[#This Row],[1]]</f>
        <v>151</v>
      </c>
      <c r="B153" s="5" t="s">
        <v>1364</v>
      </c>
      <c r="C153" s="1">
        <v>1</v>
      </c>
      <c r="D153" s="1">
        <f>+IF(Tabla15[[#This Row],[NOMBRE DE LA CAUSA 2018]]=0,0,1)</f>
        <v>1</v>
      </c>
      <c r="E153" s="1">
        <f>+E152+Tabla15[[#This Row],[NOMBRE DE LA CAUSA 2019]]</f>
        <v>151</v>
      </c>
      <c r="F153" s="1">
        <f>+Tabla15[[#This Row],[0]]*Tabla15[[#This Row],[NOMBRE DE LA CAUSA 2019]]</f>
        <v>151</v>
      </c>
      <c r="G153" s="1" t="s">
        <v>753</v>
      </c>
      <c r="H153" s="1" t="s">
        <v>1356</v>
      </c>
      <c r="K153" s="5" t="s">
        <v>19</v>
      </c>
      <c r="L153" s="5" t="s">
        <v>1365</v>
      </c>
      <c r="M153" s="4">
        <v>2301</v>
      </c>
      <c r="N153" s="1" t="str">
        <f>+Tabla15[[#This Row],[NOMBRE DE LA CAUSA 2017]]</f>
        <v>ILEGALIDAD DEL ACTO ADMINISTRATIVO QUE CREA UNA CONTRIBUCION ESPECIAL</v>
      </c>
    </row>
    <row r="154" spans="1:14" ht="15" customHeight="1">
      <c r="A154" s="1">
        <f>+Tabla15[[#This Row],[1]]</f>
        <v>152</v>
      </c>
      <c r="B154" s="5" t="s">
        <v>1360</v>
      </c>
      <c r="C154" s="1">
        <v>1</v>
      </c>
      <c r="D154" s="1">
        <f>+IF(Tabla15[[#This Row],[NOMBRE DE LA CAUSA 2018]]=0,0,1)</f>
        <v>1</v>
      </c>
      <c r="E154" s="1">
        <f>+E153+Tabla15[[#This Row],[NOMBRE DE LA CAUSA 2019]]</f>
        <v>152</v>
      </c>
      <c r="F154" s="1">
        <f>+Tabla15[[#This Row],[0]]*Tabla15[[#This Row],[NOMBRE DE LA CAUSA 2019]]</f>
        <v>152</v>
      </c>
      <c r="G154" s="1" t="s">
        <v>753</v>
      </c>
      <c r="H154" s="1" t="s">
        <v>1356</v>
      </c>
      <c r="K154" s="5" t="s">
        <v>19</v>
      </c>
      <c r="L154" s="5" t="s">
        <v>1361</v>
      </c>
      <c r="M154" s="4">
        <v>2299</v>
      </c>
      <c r="N154" s="1" t="str">
        <f>+Tabla15[[#This Row],[NOMBRE DE LA CAUSA 2017]]</f>
        <v>ILEGALIDAD DEL ACTO ADMINISTRATIVO QUE CREA UNA TASA</v>
      </c>
    </row>
    <row r="155" spans="1:14" ht="15" customHeight="1">
      <c r="A155" s="1">
        <f>+Tabla15[[#This Row],[1]]</f>
        <v>153</v>
      </c>
      <c r="B155" s="5" t="s">
        <v>1429</v>
      </c>
      <c r="C155" s="1">
        <v>1</v>
      </c>
      <c r="D155" s="1">
        <f>+IF(Tabla15[[#This Row],[NOMBRE DE LA CAUSA 2018]]=0,0,1)</f>
        <v>1</v>
      </c>
      <c r="E155" s="1">
        <f>+E154+Tabla15[[#This Row],[NOMBRE DE LA CAUSA 2019]]</f>
        <v>153</v>
      </c>
      <c r="F155" s="1">
        <f>+Tabla15[[#This Row],[0]]*Tabla15[[#This Row],[NOMBRE DE LA CAUSA 2019]]</f>
        <v>153</v>
      </c>
      <c r="G155" s="1" t="s">
        <v>746</v>
      </c>
      <c r="I155" s="5" t="s">
        <v>473</v>
      </c>
      <c r="K155" s="5" t="s">
        <v>19</v>
      </c>
      <c r="L155" s="5" t="s">
        <v>1430</v>
      </c>
      <c r="M155" s="31">
        <v>2332</v>
      </c>
      <c r="N155" s="1" t="str">
        <f>+Tabla15[[#This Row],[NOMBRE DE LA CAUSA 2017]]</f>
        <v>ILEGALIDAD DEL ACTO ADMINISTRATIVO QUE DA COMO NO PRESENTADA UNA DECLARACION TRIBUTARIA</v>
      </c>
    </row>
    <row r="156" spans="1:14" ht="15" customHeight="1">
      <c r="A156" s="1">
        <f>+Tabla15[[#This Row],[1]]</f>
        <v>154</v>
      </c>
      <c r="B156" s="5" t="s">
        <v>1425</v>
      </c>
      <c r="C156" s="1">
        <v>1</v>
      </c>
      <c r="D156" s="1">
        <f>+IF(Tabla15[[#This Row],[NOMBRE DE LA CAUSA 2018]]=0,0,1)</f>
        <v>1</v>
      </c>
      <c r="E156" s="1">
        <f>+E155+Tabla15[[#This Row],[NOMBRE DE LA CAUSA 2019]]</f>
        <v>154</v>
      </c>
      <c r="F156" s="1">
        <f>+Tabla15[[#This Row],[0]]*Tabla15[[#This Row],[NOMBRE DE LA CAUSA 2019]]</f>
        <v>154</v>
      </c>
      <c r="G156" s="1" t="s">
        <v>746</v>
      </c>
      <c r="I156" s="5" t="s">
        <v>473</v>
      </c>
      <c r="K156" s="5" t="s">
        <v>19</v>
      </c>
      <c r="L156" s="5" t="s">
        <v>1426</v>
      </c>
      <c r="M156" s="31">
        <v>2330</v>
      </c>
      <c r="N156" s="1" t="str">
        <f>+Tabla15[[#This Row],[NOMBRE DE LA CAUSA 2017]]</f>
        <v>ILEGALIDAD DEL ACTO ADMINISTRATIVO QUE DECIDE SOBRE TERMINACION POR MUTUO ACUERDO DE PROCESOS ADMINISTRATIVOS TRIBUTARIOS, ADUANEROS O CAMBIARIOS</v>
      </c>
    </row>
    <row r="157" spans="1:14" ht="15" customHeight="1">
      <c r="A157" s="1">
        <f>+Tabla15[[#This Row],[1]]</f>
        <v>155</v>
      </c>
      <c r="B157" s="1" t="s">
        <v>102</v>
      </c>
      <c r="C157" s="1">
        <v>1</v>
      </c>
      <c r="D157" s="1">
        <f>+IF(Tabla15[[#This Row],[NOMBRE DE LA CAUSA 2018]]=0,0,1)</f>
        <v>1</v>
      </c>
      <c r="E157" s="1">
        <f>+E156+Tabla15[[#This Row],[NOMBRE DE LA CAUSA 2019]]</f>
        <v>155</v>
      </c>
      <c r="F157" s="1">
        <f>+Tabla15[[#This Row],[0]]*Tabla15[[#This Row],[NOMBRE DE LA CAUSA 2019]]</f>
        <v>155</v>
      </c>
      <c r="G157" s="1" t="s">
        <v>17</v>
      </c>
      <c r="J157" s="1" t="s">
        <v>18</v>
      </c>
      <c r="K157" s="1" t="s">
        <v>19</v>
      </c>
      <c r="L157" s="1" t="s">
        <v>103</v>
      </c>
      <c r="M157" s="4">
        <v>171</v>
      </c>
      <c r="N157" s="1" t="str">
        <f>+Tabla15[[#This Row],[NOMBRE DE LA CAUSA 2017]]</f>
        <v>ILEGALIDAD DEL ACTO ADMINISTRATIVO QUE DECLARA DESIERTA LA LICITACION</v>
      </c>
    </row>
    <row r="158" spans="1:14" ht="15" customHeight="1">
      <c r="A158" s="1">
        <f>+Tabla15[[#This Row],[1]]</f>
        <v>156</v>
      </c>
      <c r="B158" s="5" t="s">
        <v>1417</v>
      </c>
      <c r="C158" s="1">
        <v>1</v>
      </c>
      <c r="D158" s="1">
        <f>+IF(Tabla15[[#This Row],[NOMBRE DE LA CAUSA 2018]]=0,0,1)</f>
        <v>1</v>
      </c>
      <c r="E158" s="1">
        <f>+E157+Tabla15[[#This Row],[NOMBRE DE LA CAUSA 2019]]</f>
        <v>156</v>
      </c>
      <c r="F158" s="1">
        <f>+Tabla15[[#This Row],[0]]*Tabla15[[#This Row],[NOMBRE DE LA CAUSA 2019]]</f>
        <v>156</v>
      </c>
      <c r="G158" s="1" t="s">
        <v>746</v>
      </c>
      <c r="I158" s="5" t="s">
        <v>473</v>
      </c>
      <c r="K158" s="5" t="s">
        <v>19</v>
      </c>
      <c r="L158" s="5" t="s">
        <v>1418</v>
      </c>
      <c r="M158" s="31">
        <v>2326</v>
      </c>
      <c r="N158" s="1" t="str">
        <f>+Tabla15[[#This Row],[NOMBRE DE LA CAUSA 2017]]</f>
        <v>ILEGALIDAD DEL ACTO ADMINISTRATIVO QUE DECLARA EL INCUMPLIMIENTO DE UNA OBLIGACION ADUANERA Y ORDENA HACER EFECTIVA LA GARANTIA</v>
      </c>
    </row>
    <row r="159" spans="1:14" ht="15" customHeight="1">
      <c r="A159" s="1">
        <f>+Tabla15[[#This Row],[1]]</f>
        <v>157</v>
      </c>
      <c r="B159" s="1" t="s">
        <v>748</v>
      </c>
      <c r="C159" s="1">
        <v>1</v>
      </c>
      <c r="D159" s="1">
        <f>+IF(Tabla15[[#This Row],[NOMBRE DE LA CAUSA 2018]]=0,0,1)</f>
        <v>1</v>
      </c>
      <c r="E159" s="1">
        <f>+E158+Tabla15[[#This Row],[NOMBRE DE LA CAUSA 2019]]</f>
        <v>157</v>
      </c>
      <c r="F159" s="1">
        <f>+Tabla15[[#This Row],[0]]*Tabla15[[#This Row],[NOMBRE DE LA CAUSA 2019]]</f>
        <v>157</v>
      </c>
      <c r="G159" s="1" t="s">
        <v>746</v>
      </c>
      <c r="K159" s="1" t="s">
        <v>19</v>
      </c>
      <c r="L159" s="1" t="s">
        <v>749</v>
      </c>
      <c r="M159" s="4">
        <v>2026</v>
      </c>
      <c r="N159" s="1" t="str">
        <f>+Tabla15[[#This Row],[NOMBRE DE LA CAUSA 2017]]</f>
        <v>ILEGALIDAD DEL ACTO ADMINISTRATIVO QUE DECLARA EL INCUMPLIMIENTO DEL CONTRATO</v>
      </c>
    </row>
    <row r="160" spans="1:14" ht="15" customHeight="1">
      <c r="A160" s="1">
        <f>+Tabla15[[#This Row],[1]]</f>
        <v>158</v>
      </c>
      <c r="B160" s="5" t="s">
        <v>513</v>
      </c>
      <c r="C160" s="1">
        <v>1</v>
      </c>
      <c r="D160" s="1">
        <f>+IF(Tabla15[[#This Row],[NOMBRE DE LA CAUSA 2018]]=0,0,1)</f>
        <v>1</v>
      </c>
      <c r="E160" s="1">
        <f>+E159+Tabla15[[#This Row],[NOMBRE DE LA CAUSA 2019]]</f>
        <v>158</v>
      </c>
      <c r="F160" s="1">
        <f>+Tabla15[[#This Row],[0]]*Tabla15[[#This Row],[NOMBRE DE LA CAUSA 2019]]</f>
        <v>158</v>
      </c>
      <c r="G160" s="5" t="s">
        <v>17</v>
      </c>
      <c r="J160" s="1" t="s">
        <v>18</v>
      </c>
      <c r="K160" s="1" t="s">
        <v>19</v>
      </c>
      <c r="L160" s="5" t="s">
        <v>514</v>
      </c>
      <c r="M160" s="4">
        <v>860</v>
      </c>
      <c r="N160" s="1" t="str">
        <f>+Tabla15[[#This Row],[NOMBRE DE LA CAUSA 2017]]</f>
        <v>ILEGALIDAD DEL ACTO ADMINISTRATIVO QUE DECLARA EL RESULTADO DE UN PROCESO ELECTORAL</v>
      </c>
    </row>
    <row r="161" spans="1:14" ht="15" customHeight="1">
      <c r="A161" s="1">
        <f>+Tabla15[[#This Row],[1]]</f>
        <v>159</v>
      </c>
      <c r="B161" s="1" t="s">
        <v>250</v>
      </c>
      <c r="C161" s="1">
        <v>1</v>
      </c>
      <c r="D161" s="1">
        <f>+IF(Tabla15[[#This Row],[NOMBRE DE LA CAUSA 2018]]=0,0,1)</f>
        <v>1</v>
      </c>
      <c r="E161" s="1">
        <f>+E160+Tabla15[[#This Row],[NOMBRE DE LA CAUSA 2019]]</f>
        <v>159</v>
      </c>
      <c r="F161" s="1">
        <f>+Tabla15[[#This Row],[0]]*Tabla15[[#This Row],[NOMBRE DE LA CAUSA 2019]]</f>
        <v>159</v>
      </c>
      <c r="G161" s="1" t="s">
        <v>17</v>
      </c>
      <c r="J161" s="1" t="s">
        <v>18</v>
      </c>
      <c r="K161" s="1" t="s">
        <v>19</v>
      </c>
      <c r="L161" s="1" t="s">
        <v>251</v>
      </c>
      <c r="M161" s="4">
        <v>408</v>
      </c>
      <c r="N161" s="1" t="str">
        <f>+Tabla15[[#This Row],[NOMBRE DE LA CAUSA 2017]]</f>
        <v>ILEGALIDAD DEL ACTO ADMINISTRATIVO QUE DECLARA LA CADUCIDAD CONTRACTUAL</v>
      </c>
    </row>
    <row r="162" spans="1:14" ht="15" customHeight="1">
      <c r="A162" s="1">
        <f>+Tabla15[[#This Row],[1]]</f>
        <v>160</v>
      </c>
      <c r="B162" s="1" t="s">
        <v>23</v>
      </c>
      <c r="C162" s="1">
        <v>1</v>
      </c>
      <c r="D162" s="1">
        <f>+IF(Tabla15[[#This Row],[NOMBRE DE LA CAUSA 2018]]=0,0,1)</f>
        <v>1</v>
      </c>
      <c r="E162" s="1">
        <f>+E161+Tabla15[[#This Row],[NOMBRE DE LA CAUSA 2019]]</f>
        <v>160</v>
      </c>
      <c r="F162" s="1">
        <f>+Tabla15[[#This Row],[0]]*Tabla15[[#This Row],[NOMBRE DE LA CAUSA 2019]]</f>
        <v>160</v>
      </c>
      <c r="G162" s="1" t="s">
        <v>17</v>
      </c>
      <c r="J162" s="1" t="s">
        <v>18</v>
      </c>
      <c r="K162" s="1" t="s">
        <v>19</v>
      </c>
      <c r="L162" s="1" t="s">
        <v>24</v>
      </c>
      <c r="M162" s="4">
        <v>6</v>
      </c>
      <c r="N162" s="1" t="str">
        <f>+Tabla15[[#This Row],[NOMBRE DE LA CAUSA 2017]]</f>
        <v>ILEGALIDAD DEL ACTO ADMINISTRATIVO QUE DECLARA LA INSUBSISTENCIA DE FUNCIONARIO DE CARRERA</v>
      </c>
    </row>
    <row r="163" spans="1:14" ht="15" customHeight="1">
      <c r="A163" s="1">
        <f>+Tabla15[[#This Row],[1]]</f>
        <v>161</v>
      </c>
      <c r="B163" s="1" t="s">
        <v>25</v>
      </c>
      <c r="C163" s="1">
        <v>1</v>
      </c>
      <c r="D163" s="1">
        <f>+IF(Tabla15[[#This Row],[NOMBRE DE LA CAUSA 2018]]=0,0,1)</f>
        <v>1</v>
      </c>
      <c r="E163" s="1">
        <f>+E162+Tabla15[[#This Row],[NOMBRE DE LA CAUSA 2019]]</f>
        <v>161</v>
      </c>
      <c r="F163" s="1">
        <f>+Tabla15[[#This Row],[0]]*Tabla15[[#This Row],[NOMBRE DE LA CAUSA 2019]]</f>
        <v>161</v>
      </c>
      <c r="G163" s="1" t="s">
        <v>17</v>
      </c>
      <c r="J163" s="1" t="s">
        <v>18</v>
      </c>
      <c r="K163" s="1" t="s">
        <v>19</v>
      </c>
      <c r="L163" s="1" t="s">
        <v>26</v>
      </c>
      <c r="M163" s="4">
        <v>7</v>
      </c>
      <c r="N163" s="1" t="str">
        <f>+Tabla15[[#This Row],[NOMBRE DE LA CAUSA 2017]]</f>
        <v>ILEGALIDAD DEL ACTO ADMINISTRATIVO QUE DECLARA LA INSUBSISTENCIA DE FUNCIONARIO DE LIBRE NOMBRAMIENTO Y REMOCION</v>
      </c>
    </row>
    <row r="164" spans="1:14" ht="15" customHeight="1">
      <c r="A164" s="1">
        <f>+Tabla15[[#This Row],[1]]</f>
        <v>162</v>
      </c>
      <c r="B164" s="1" t="s">
        <v>170</v>
      </c>
      <c r="C164" s="1">
        <v>1</v>
      </c>
      <c r="D164" s="1">
        <f>+IF(Tabla15[[#This Row],[NOMBRE DE LA CAUSA 2018]]=0,0,1)</f>
        <v>1</v>
      </c>
      <c r="E164" s="1">
        <f>+E163+Tabla15[[#This Row],[NOMBRE DE LA CAUSA 2019]]</f>
        <v>162</v>
      </c>
      <c r="F164" s="1">
        <f>+Tabla15[[#This Row],[0]]*Tabla15[[#This Row],[NOMBRE DE LA CAUSA 2019]]</f>
        <v>162</v>
      </c>
      <c r="G164" s="1" t="s">
        <v>17</v>
      </c>
      <c r="J164" s="1" t="s">
        <v>18</v>
      </c>
      <c r="K164" s="1" t="s">
        <v>19</v>
      </c>
      <c r="L164" s="1" t="s">
        <v>171</v>
      </c>
      <c r="M164" s="4">
        <v>279</v>
      </c>
      <c r="N164" s="1" t="str">
        <f>+Tabla15[[#This Row],[NOMBRE DE LA CAUSA 2017]]</f>
        <v>ILEGALIDAD DEL ACTO ADMINISTRATIVO QUE DECLARA LA INSUBSISTENCIA DE FUNCIONARIO EN PROVISIONALIDAD</v>
      </c>
    </row>
    <row r="165" spans="1:14" ht="15" customHeight="1">
      <c r="A165" s="1">
        <f>+Tabla15[[#This Row],[1]]</f>
        <v>163</v>
      </c>
      <c r="B165" s="1" t="s">
        <v>176</v>
      </c>
      <c r="C165" s="1">
        <v>1</v>
      </c>
      <c r="D165" s="1">
        <f>+IF(Tabla15[[#This Row],[NOMBRE DE LA CAUSA 2018]]=0,0,1)</f>
        <v>1</v>
      </c>
      <c r="E165" s="1">
        <f>+E164+Tabla15[[#This Row],[NOMBRE DE LA CAUSA 2019]]</f>
        <v>163</v>
      </c>
      <c r="F165" s="1">
        <f>+Tabla15[[#This Row],[0]]*Tabla15[[#This Row],[NOMBRE DE LA CAUSA 2019]]</f>
        <v>163</v>
      </c>
      <c r="G165" s="1" t="s">
        <v>17</v>
      </c>
      <c r="J165" s="1" t="s">
        <v>18</v>
      </c>
      <c r="K165" s="1" t="s">
        <v>19</v>
      </c>
      <c r="L165" s="1" t="s">
        <v>177</v>
      </c>
      <c r="M165" s="4">
        <v>286</v>
      </c>
      <c r="N165" s="1" t="str">
        <f>+Tabla15[[#This Row],[NOMBRE DE LA CAUSA 2017]]</f>
        <v>ILEGALIDAD DEL ACTO ADMINISTRATIVO QUE DECLARA LA OCURRENCIA DEL SINIESTRO Y ORDENA HACER EFECTIVA LA POLIZA</v>
      </c>
    </row>
    <row r="166" spans="1:14" ht="15" customHeight="1">
      <c r="A166" s="1">
        <f>+Tabla15[[#This Row],[1]]</f>
        <v>164</v>
      </c>
      <c r="B166" s="5" t="s">
        <v>1419</v>
      </c>
      <c r="C166" s="1">
        <v>1</v>
      </c>
      <c r="D166" s="1">
        <f>+IF(Tabla15[[#This Row],[NOMBRE DE LA CAUSA 2018]]=0,0,1)</f>
        <v>1</v>
      </c>
      <c r="E166" s="1">
        <f>+E165+Tabla15[[#This Row],[NOMBRE DE LA CAUSA 2019]]</f>
        <v>164</v>
      </c>
      <c r="F166" s="1">
        <f>+Tabla15[[#This Row],[0]]*Tabla15[[#This Row],[NOMBRE DE LA CAUSA 2019]]</f>
        <v>164</v>
      </c>
      <c r="G166" s="1" t="s">
        <v>746</v>
      </c>
      <c r="I166" s="5" t="s">
        <v>473</v>
      </c>
      <c r="K166" s="5" t="s">
        <v>19</v>
      </c>
      <c r="L166" s="5" t="s">
        <v>1420</v>
      </c>
      <c r="M166" s="31">
        <v>2327</v>
      </c>
      <c r="N166" s="1" t="str">
        <f>+Tabla15[[#This Row],[NOMBRE DE LA CAUSA 2017]]</f>
        <v>ILEGALIDAD DEL ACTO ADMINISTRATIVO QUE DECLARA LA PERDIDA O NO ACCESO A BENEFICIOS TRIBUTARIOS</v>
      </c>
    </row>
    <row r="167" spans="1:14" ht="15" customHeight="1">
      <c r="A167" s="1">
        <f>+Tabla15[[#This Row],[1]]</f>
        <v>165</v>
      </c>
      <c r="B167" s="1" t="s">
        <v>784</v>
      </c>
      <c r="C167" s="1">
        <v>1</v>
      </c>
      <c r="D167" s="1">
        <f>+IF(Tabla15[[#This Row],[NOMBRE DE LA CAUSA 2018]]=0,0,1)</f>
        <v>1</v>
      </c>
      <c r="E167" s="1">
        <f>+E166+Tabla15[[#This Row],[NOMBRE DE LA CAUSA 2019]]</f>
        <v>165</v>
      </c>
      <c r="F167" s="1">
        <f>+Tabla15[[#This Row],[0]]*Tabla15[[#This Row],[NOMBRE DE LA CAUSA 2019]]</f>
        <v>165</v>
      </c>
      <c r="G167" s="1" t="s">
        <v>746</v>
      </c>
      <c r="K167" s="1" t="s">
        <v>19</v>
      </c>
      <c r="L167" s="1" t="s">
        <v>785</v>
      </c>
      <c r="M167" s="4">
        <v>2041</v>
      </c>
      <c r="N167" s="1" t="str">
        <f>+Tabla15[[#This Row],[NOMBRE DE LA CAUSA 2017]]</f>
        <v>ILEGALIDAD DEL ACTO ADMINISTRATIVO QUE DECLARA LA TERMINACION UNILATERAL DEL CONTRATO</v>
      </c>
    </row>
    <row r="168" spans="1:14" ht="15" customHeight="1">
      <c r="A168" s="1">
        <f>+Tabla15[[#This Row],[1]]</f>
        <v>166</v>
      </c>
      <c r="B168" s="1" t="s">
        <v>232</v>
      </c>
      <c r="C168" s="1">
        <v>1</v>
      </c>
      <c r="D168" s="1">
        <f>+IF(Tabla15[[#This Row],[NOMBRE DE LA CAUSA 2018]]=0,0,1)</f>
        <v>1</v>
      </c>
      <c r="E168" s="1">
        <f>+E167+Tabla15[[#This Row],[NOMBRE DE LA CAUSA 2019]]</f>
        <v>166</v>
      </c>
      <c r="F168" s="1">
        <f>+Tabla15[[#This Row],[0]]*Tabla15[[#This Row],[NOMBRE DE LA CAUSA 2019]]</f>
        <v>166</v>
      </c>
      <c r="G168" s="1" t="s">
        <v>17</v>
      </c>
      <c r="J168" s="1" t="s">
        <v>18</v>
      </c>
      <c r="K168" s="1" t="s">
        <v>19</v>
      </c>
      <c r="L168" s="1" t="s">
        <v>233</v>
      </c>
      <c r="M168" s="4">
        <v>378</v>
      </c>
      <c r="N168" s="1" t="str">
        <f>+Tabla15[[#This Row],[NOMBRE DE LA CAUSA 2017]]</f>
        <v>ILEGALIDAD DEL ACTO ADMINISTRATIVO QUE DECRETA LA EXPROPIACION</v>
      </c>
    </row>
    <row r="169" spans="1:14" ht="15" customHeight="1">
      <c r="A169" s="1">
        <f>+Tabla15[[#This Row],[1]]</f>
        <v>167</v>
      </c>
      <c r="B169" s="1" t="s">
        <v>618</v>
      </c>
      <c r="C169" s="1">
        <v>1</v>
      </c>
      <c r="D169" s="1">
        <f>+IF(Tabla15[[#This Row],[NOMBRE DE LA CAUSA 2018]]=0,0,1)</f>
        <v>1</v>
      </c>
      <c r="E169" s="1">
        <f>+E168+Tabla15[[#This Row],[NOMBRE DE LA CAUSA 2019]]</f>
        <v>167</v>
      </c>
      <c r="F169" s="1">
        <f>+Tabla15[[#This Row],[0]]*Tabla15[[#This Row],[NOMBRE DE LA CAUSA 2019]]</f>
        <v>167</v>
      </c>
      <c r="G169" s="5" t="s">
        <v>17</v>
      </c>
      <c r="I169" s="5" t="s">
        <v>473</v>
      </c>
      <c r="J169" s="1" t="s">
        <v>18</v>
      </c>
      <c r="K169" s="1" t="s">
        <v>19</v>
      </c>
      <c r="L169" s="5" t="s">
        <v>619</v>
      </c>
      <c r="M169" s="4">
        <v>1932</v>
      </c>
      <c r="N169" s="1" t="str">
        <f>+Tabla15[[#This Row],[NOMBRE DE LA CAUSA 2017]]</f>
        <v>ILEGALIDAD DEL ACTO ADMINISTRATIVO QUE DECRETA MEDIDAS CAUTELARES</v>
      </c>
    </row>
    <row r="170" spans="1:14" ht="15" customHeight="1">
      <c r="A170" s="1">
        <f>+Tabla15[[#This Row],[1]]</f>
        <v>168</v>
      </c>
      <c r="B170" s="1" t="s">
        <v>689</v>
      </c>
      <c r="C170" s="1">
        <v>1</v>
      </c>
      <c r="D170" s="1">
        <f>+IF(Tabla15[[#This Row],[NOMBRE DE LA CAUSA 2018]]=0,0,1)</f>
        <v>1</v>
      </c>
      <c r="E170" s="1">
        <f>+E169+Tabla15[[#This Row],[NOMBRE DE LA CAUSA 2019]]</f>
        <v>168</v>
      </c>
      <c r="F170" s="1">
        <f>+Tabla15[[#This Row],[0]]*Tabla15[[#This Row],[NOMBRE DE LA CAUSA 2019]]</f>
        <v>168</v>
      </c>
      <c r="G170" s="1" t="s">
        <v>17</v>
      </c>
      <c r="J170" s="1" t="s">
        <v>18</v>
      </c>
      <c r="K170" s="1" t="s">
        <v>19</v>
      </c>
      <c r="L170" s="1" t="s">
        <v>690</v>
      </c>
      <c r="M170" s="4">
        <v>1972</v>
      </c>
      <c r="N170" s="1" t="str">
        <f>+Tabla15[[#This Row],[NOMBRE DE LA CAUSA 2017]]</f>
        <v>ILEGALIDAD DEL ACTO ADMINISTRATIVO QUE DEFINE AVALUO CATASTRAL</v>
      </c>
    </row>
    <row r="171" spans="1:14" ht="15" customHeight="1">
      <c r="A171" s="1">
        <f>+Tabla15[[#This Row],[1]]</f>
        <v>169</v>
      </c>
      <c r="B171" s="1" t="s">
        <v>628</v>
      </c>
      <c r="C171" s="1">
        <v>1</v>
      </c>
      <c r="D171" s="1">
        <f>+IF(Tabla15[[#This Row],[NOMBRE DE LA CAUSA 2018]]=0,0,1)</f>
        <v>1</v>
      </c>
      <c r="E171" s="1">
        <f>+E170+Tabla15[[#This Row],[NOMBRE DE LA CAUSA 2019]]</f>
        <v>169</v>
      </c>
      <c r="F171" s="1">
        <f>+Tabla15[[#This Row],[0]]*Tabla15[[#This Row],[NOMBRE DE LA CAUSA 2019]]</f>
        <v>169</v>
      </c>
      <c r="G171" s="5" t="s">
        <v>17</v>
      </c>
      <c r="I171" s="5" t="s">
        <v>473</v>
      </c>
      <c r="J171" s="1" t="s">
        <v>18</v>
      </c>
      <c r="K171" s="1" t="s">
        <v>19</v>
      </c>
      <c r="L171" s="5" t="s">
        <v>629</v>
      </c>
      <c r="M171" s="4">
        <v>1937</v>
      </c>
      <c r="N171" s="1" t="str">
        <f>+Tabla15[[#This Row],[NOMBRE DE LA CAUSA 2017]]</f>
        <v>ILEGALIDAD DEL ACTO ADMINISTRATIVO QUE DEJA SIN EFECTO FACILIDAD DE PAGO</v>
      </c>
    </row>
    <row r="172" spans="1:14" ht="15" customHeight="1">
      <c r="A172" s="1">
        <f>+Tabla15[[#This Row],[1]]</f>
        <v>170</v>
      </c>
      <c r="B172" s="1" t="s">
        <v>681</v>
      </c>
      <c r="C172" s="1">
        <v>1</v>
      </c>
      <c r="D172" s="1">
        <f>+IF(Tabla15[[#This Row],[NOMBRE DE LA CAUSA 2018]]=0,0,1)</f>
        <v>1</v>
      </c>
      <c r="E172" s="1">
        <f>+E171+Tabla15[[#This Row],[NOMBRE DE LA CAUSA 2019]]</f>
        <v>170</v>
      </c>
      <c r="F172" s="1">
        <f>+Tabla15[[#This Row],[0]]*Tabla15[[#This Row],[NOMBRE DE LA CAUSA 2019]]</f>
        <v>170</v>
      </c>
      <c r="G172" s="5" t="s">
        <v>17</v>
      </c>
      <c r="H172" s="5"/>
      <c r="I172" s="5" t="s">
        <v>473</v>
      </c>
      <c r="J172" s="1" t="s">
        <v>18</v>
      </c>
      <c r="K172" s="1" t="s">
        <v>19</v>
      </c>
      <c r="L172" s="5" t="s">
        <v>682</v>
      </c>
      <c r="M172" s="4">
        <v>1968</v>
      </c>
      <c r="N172" s="1" t="str">
        <f>+Tabla15[[#This Row],[NOMBRE DE LA CAUSA 2017]]</f>
        <v>ILEGALIDAD DEL ACTO ADMINISTRATIVO QUE DESVINCULA A SUPERNUMERARIO</v>
      </c>
    </row>
    <row r="173" spans="1:14" ht="15" customHeight="1">
      <c r="A173" s="1">
        <f>+Tabla15[[#This Row],[1]]</f>
        <v>171</v>
      </c>
      <c r="B173" s="5" t="s">
        <v>1443</v>
      </c>
      <c r="C173" s="1">
        <v>1</v>
      </c>
      <c r="D173" s="1">
        <f>+IF(Tabla15[[#This Row],[NOMBRE DE LA CAUSA 2018]]=0,0,1)</f>
        <v>1</v>
      </c>
      <c r="E173" s="1">
        <f>+E172+Tabla15[[#This Row],[NOMBRE DE LA CAUSA 2019]]</f>
        <v>171</v>
      </c>
      <c r="F173" s="1">
        <f>+Tabla15[[#This Row],[0]]*Tabla15[[#This Row],[NOMBRE DE LA CAUSA 2019]]</f>
        <v>171</v>
      </c>
      <c r="G173" s="1" t="s">
        <v>746</v>
      </c>
      <c r="I173" s="5" t="s">
        <v>1434</v>
      </c>
      <c r="K173" s="5" t="s">
        <v>19</v>
      </c>
      <c r="L173" s="5" t="s">
        <v>1444</v>
      </c>
      <c r="M173" s="30">
        <v>2342</v>
      </c>
      <c r="N173" s="1" t="str">
        <f>+Tabla15[[#This Row],[NOMBRE DE LA CAUSA 2017]]</f>
        <v>ILEGALIDAD DEL ACTO ADMINISTRATIVO QUE DETERMINA SI PROCEDE LA RECUPERACION DE CONSUMOS DE SERVICIOS PUBLICOS DOMICILIARIOS NO FACTURADOS</v>
      </c>
    </row>
    <row r="174" spans="1:14" ht="15" customHeight="1">
      <c r="A174" s="1">
        <f>+Tabla15[[#This Row],[1]]</f>
        <v>172</v>
      </c>
      <c r="B174" s="5" t="s">
        <v>635</v>
      </c>
      <c r="C174" s="1">
        <v>1</v>
      </c>
      <c r="D174" s="1">
        <f>+IF(Tabla15[[#This Row],[NOMBRE DE LA CAUSA 2018]]=0,0,1)</f>
        <v>1</v>
      </c>
      <c r="E174" s="1">
        <f>+E173+Tabla15[[#This Row],[NOMBRE DE LA CAUSA 2019]]</f>
        <v>172</v>
      </c>
      <c r="F174" s="1">
        <f>+Tabla15[[#This Row],[0]]*Tabla15[[#This Row],[NOMBRE DE LA CAUSA 2019]]</f>
        <v>172</v>
      </c>
      <c r="G174" s="5" t="s">
        <v>17</v>
      </c>
      <c r="I174" s="5" t="s">
        <v>473</v>
      </c>
      <c r="J174" s="1" t="s">
        <v>18</v>
      </c>
      <c r="K174" s="1" t="s">
        <v>19</v>
      </c>
      <c r="L174" s="5" t="s">
        <v>636</v>
      </c>
      <c r="M174" s="4">
        <v>1941</v>
      </c>
      <c r="N174" s="1" t="str">
        <f>+Tabla15[[#This Row],[NOMBRE DE LA CAUSA 2017]]</f>
        <v>ILEGALIDAD DEL ACTO ADMINISTRATIVO QUE DISPONE DECOMISO DE MERCANCIAS</v>
      </c>
    </row>
    <row r="175" spans="1:14" ht="15" customHeight="1">
      <c r="A175" s="1">
        <f>+Tabla15[[#This Row],[1]]</f>
        <v>173</v>
      </c>
      <c r="B175" s="5" t="s">
        <v>1447</v>
      </c>
      <c r="C175" s="1">
        <v>1</v>
      </c>
      <c r="D175" s="1">
        <f>+IF(Tabla15[[#This Row],[NOMBRE DE LA CAUSA 2018]]=0,0,1)</f>
        <v>1</v>
      </c>
      <c r="E175" s="1">
        <f>+E174+Tabla15[[#This Row],[NOMBRE DE LA CAUSA 2019]]</f>
        <v>173</v>
      </c>
      <c r="F175" s="1">
        <f>+Tabla15[[#This Row],[0]]*Tabla15[[#This Row],[NOMBRE DE LA CAUSA 2019]]</f>
        <v>173</v>
      </c>
      <c r="G175" s="1" t="s">
        <v>746</v>
      </c>
      <c r="I175" s="5" t="s">
        <v>1437</v>
      </c>
      <c r="K175" s="5" t="s">
        <v>19</v>
      </c>
      <c r="L175" s="5" t="s">
        <v>1448</v>
      </c>
      <c r="M175" s="30">
        <v>2344</v>
      </c>
      <c r="N175" s="1" t="str">
        <f>+Tabla15[[#This Row],[NOMBRE DE LA CAUSA 2017]]</f>
        <v>ILEGALIDAD DEL ACTO ADMINISTRATIVO QUE DISPONE EL REINTEGRO DE RECURSOS A FAVOR DEL ESTADO</v>
      </c>
    </row>
    <row r="176" spans="1:14" ht="15" customHeight="1">
      <c r="A176" s="1">
        <f>+Tabla15[[#This Row],[1]]</f>
        <v>174</v>
      </c>
      <c r="B176" s="5" t="s">
        <v>1441</v>
      </c>
      <c r="C176" s="1">
        <v>1</v>
      </c>
      <c r="D176" s="1">
        <f>+IF(Tabla15[[#This Row],[NOMBRE DE LA CAUSA 2018]]=0,0,1)</f>
        <v>1</v>
      </c>
      <c r="E176" s="1">
        <f>+E175+Tabla15[[#This Row],[NOMBRE DE LA CAUSA 2019]]</f>
        <v>174</v>
      </c>
      <c r="F176" s="1">
        <f>+Tabla15[[#This Row],[0]]*Tabla15[[#This Row],[NOMBRE DE LA CAUSA 2019]]</f>
        <v>174</v>
      </c>
      <c r="G176" s="1" t="s">
        <v>746</v>
      </c>
      <c r="I176" s="5" t="s">
        <v>1434</v>
      </c>
      <c r="K176" s="5" t="s">
        <v>19</v>
      </c>
      <c r="L176" s="5" t="s">
        <v>1442</v>
      </c>
      <c r="M176" s="30">
        <v>2341</v>
      </c>
      <c r="N176" s="1" t="str">
        <f>+Tabla15[[#This Row],[NOMBRE DE LA CAUSA 2017]]</f>
        <v>ILEGALIDAD DEL ACTO ADMINISTRATIVO QUE DISPONE LA TOMA DE POSESION DE UNA EMPRESA PRESTADORA DE SERVICIOS PUBLICOS DOMICILIARIOS</v>
      </c>
    </row>
    <row r="177" spans="1:14" ht="15" customHeight="1">
      <c r="A177" s="1">
        <f>+Tabla15[[#This Row],[1]]</f>
        <v>175</v>
      </c>
      <c r="B177" s="5" t="s">
        <v>675</v>
      </c>
      <c r="C177" s="1">
        <v>1</v>
      </c>
      <c r="D177" s="1">
        <f>+IF(Tabla15[[#This Row],[NOMBRE DE LA CAUSA 2018]]=0,0,1)</f>
        <v>1</v>
      </c>
      <c r="E177" s="1">
        <f>+E176+Tabla15[[#This Row],[NOMBRE DE LA CAUSA 2019]]</f>
        <v>175</v>
      </c>
      <c r="F177" s="1">
        <f>+Tabla15[[#This Row],[0]]*Tabla15[[#This Row],[NOMBRE DE LA CAUSA 2019]]</f>
        <v>175</v>
      </c>
      <c r="G177" s="5" t="s">
        <v>17</v>
      </c>
      <c r="I177" s="5" t="s">
        <v>473</v>
      </c>
      <c r="J177" s="1" t="s">
        <v>18</v>
      </c>
      <c r="K177" s="1" t="s">
        <v>19</v>
      </c>
      <c r="L177" s="5" t="s">
        <v>676</v>
      </c>
      <c r="M177" s="4">
        <v>1965</v>
      </c>
      <c r="N177" s="1" t="str">
        <f>+Tabla15[[#This Row],[NOMBRE DE LA CAUSA 2017]]</f>
        <v>ILEGALIDAD DEL ACTO ADMINISTRATIVO QUE EFECTUA CLASIFICACION ARANCELARIA MERCANCIAS</v>
      </c>
    </row>
    <row r="178" spans="1:14" ht="15" customHeight="1">
      <c r="A178" s="1">
        <f>+Tabla15[[#This Row],[1]]</f>
        <v>176</v>
      </c>
      <c r="B178" s="6" t="s">
        <v>394</v>
      </c>
      <c r="C178" s="1">
        <v>1</v>
      </c>
      <c r="D178" s="1">
        <f>+IF(Tabla15[[#This Row],[NOMBRE DE LA CAUSA 2018]]=0,0,1)</f>
        <v>1</v>
      </c>
      <c r="E178" s="1">
        <f>+E177+Tabla15[[#This Row],[NOMBRE DE LA CAUSA 2019]]</f>
        <v>176</v>
      </c>
      <c r="F178" s="1">
        <f>+Tabla15[[#This Row],[0]]*Tabla15[[#This Row],[NOMBRE DE LA CAUSA 2019]]</f>
        <v>176</v>
      </c>
      <c r="G178" s="5" t="s">
        <v>17</v>
      </c>
      <c r="J178" s="1" t="s">
        <v>18</v>
      </c>
      <c r="K178" s="1" t="s">
        <v>19</v>
      </c>
      <c r="L178" s="1" t="s">
        <v>395</v>
      </c>
      <c r="M178" s="4">
        <v>774</v>
      </c>
      <c r="N178" s="1" t="str">
        <f>+Tabla15[[#This Row],[NOMBRE DE LA CAUSA 2017]]</f>
        <v>ILEGALIDAD DEL ACTO ADMINISTRATIVO QUE ESTABLECE CUPOS DE COMBUSTIBLE LIBRE DE IMPUESTOS</v>
      </c>
    </row>
    <row r="179" spans="1:14" ht="15" customHeight="1">
      <c r="A179" s="1">
        <f>+Tabla15[[#This Row],[1]]</f>
        <v>177</v>
      </c>
      <c r="B179" s="1" t="s">
        <v>242</v>
      </c>
      <c r="C179" s="1">
        <v>1</v>
      </c>
      <c r="D179" s="1">
        <f>+IF(Tabla15[[#This Row],[NOMBRE DE LA CAUSA 2018]]=0,0,1)</f>
        <v>1</v>
      </c>
      <c r="E179" s="1">
        <f>+E178+Tabla15[[#This Row],[NOMBRE DE LA CAUSA 2019]]</f>
        <v>177</v>
      </c>
      <c r="F179" s="1">
        <f>+Tabla15[[#This Row],[0]]*Tabla15[[#This Row],[NOMBRE DE LA CAUSA 2019]]</f>
        <v>177</v>
      </c>
      <c r="G179" s="1" t="s">
        <v>17</v>
      </c>
      <c r="J179" s="1" t="s">
        <v>18</v>
      </c>
      <c r="K179" s="1" t="s">
        <v>19</v>
      </c>
      <c r="L179" s="1" t="s">
        <v>243</v>
      </c>
      <c r="M179" s="4">
        <v>400</v>
      </c>
      <c r="N179" s="1" t="str">
        <f>+Tabla15[[#This Row],[NOMBRE DE LA CAUSA 2017]]</f>
        <v>ILEGALIDAD DEL ACTO ADMINISTRATIVO QUE HACE EFECTIVA LA CLAUSULA PENAL PECUNIARIA</v>
      </c>
    </row>
    <row r="180" spans="1:14" ht="15" customHeight="1">
      <c r="A180" s="1">
        <f>+Tabla15[[#This Row],[1]]</f>
        <v>178</v>
      </c>
      <c r="B180" s="1" t="s">
        <v>244</v>
      </c>
      <c r="C180" s="1">
        <v>1</v>
      </c>
      <c r="D180" s="1">
        <f>+IF(Tabla15[[#This Row],[NOMBRE DE LA CAUSA 2018]]=0,0,1)</f>
        <v>1</v>
      </c>
      <c r="E180" s="1">
        <f>+E179+Tabla15[[#This Row],[NOMBRE DE LA CAUSA 2019]]</f>
        <v>178</v>
      </c>
      <c r="F180" s="1">
        <f>+Tabla15[[#This Row],[0]]*Tabla15[[#This Row],[NOMBRE DE LA CAUSA 2019]]</f>
        <v>178</v>
      </c>
      <c r="G180" s="1" t="s">
        <v>17</v>
      </c>
      <c r="J180" s="1" t="s">
        <v>18</v>
      </c>
      <c r="K180" s="1" t="s">
        <v>19</v>
      </c>
      <c r="L180" s="1" t="s">
        <v>245</v>
      </c>
      <c r="M180" s="4">
        <v>401</v>
      </c>
      <c r="N180" s="1" t="str">
        <f>+Tabla15[[#This Row],[NOMBRE DE LA CAUSA 2017]]</f>
        <v>ILEGALIDAD DEL ACTO ADMINISTRATIVO QUE IMPONE MULTA POR INCUMPLIMIENTO DEL CONTRATO</v>
      </c>
    </row>
    <row r="181" spans="1:14" ht="15" customHeight="1">
      <c r="A181" s="1">
        <f>+Tabla15[[#This Row],[1]]</f>
        <v>179</v>
      </c>
      <c r="B181" s="1" t="s">
        <v>588</v>
      </c>
      <c r="C181" s="1">
        <v>1</v>
      </c>
      <c r="D181" s="1">
        <f>+IF(Tabla15[[#This Row],[NOMBRE DE LA CAUSA 2018]]=0,0,1)</f>
        <v>1</v>
      </c>
      <c r="E181" s="1">
        <f>+E180+Tabla15[[#This Row],[NOMBRE DE LA CAUSA 2019]]</f>
        <v>179</v>
      </c>
      <c r="F181" s="1">
        <f>+Tabla15[[#This Row],[0]]*Tabla15[[#This Row],[NOMBRE DE LA CAUSA 2019]]</f>
        <v>179</v>
      </c>
      <c r="G181" s="5" t="s">
        <v>17</v>
      </c>
      <c r="I181" s="5" t="s">
        <v>473</v>
      </c>
      <c r="J181" s="1" t="s">
        <v>18</v>
      </c>
      <c r="K181" s="1" t="s">
        <v>19</v>
      </c>
      <c r="L181" s="5" t="s">
        <v>589</v>
      </c>
      <c r="M181" s="4">
        <v>1917</v>
      </c>
      <c r="N181" s="1" t="str">
        <f>+Tabla15[[#This Row],[NOMBRE DE LA CAUSA 2017]]</f>
        <v>ILEGALIDAD DEL ACTO ADMINISTRATIVO QUE IMPONE SANCION A CONTADORES PUBLICOS</v>
      </c>
    </row>
    <row r="182" spans="1:14" ht="15" customHeight="1">
      <c r="A182" s="1">
        <f>+Tabla15[[#This Row],[1]]</f>
        <v>180</v>
      </c>
      <c r="B182" s="5" t="s">
        <v>470</v>
      </c>
      <c r="C182" s="1">
        <v>1</v>
      </c>
      <c r="D182" s="1">
        <f>+IF(Tabla15[[#This Row],[NOMBRE DE LA CAUSA 2018]]=0,0,1)</f>
        <v>1</v>
      </c>
      <c r="E182" s="1">
        <f>+E181+Tabla15[[#This Row],[NOMBRE DE LA CAUSA 2019]]</f>
        <v>180</v>
      </c>
      <c r="F182" s="1">
        <f>+Tabla15[[#This Row],[0]]*Tabla15[[#This Row],[NOMBRE DE LA CAUSA 2019]]</f>
        <v>180</v>
      </c>
      <c r="G182" s="5" t="s">
        <v>17</v>
      </c>
      <c r="J182" s="1" t="s">
        <v>18</v>
      </c>
      <c r="K182" s="1" t="s">
        <v>19</v>
      </c>
      <c r="L182" s="5" t="s">
        <v>471</v>
      </c>
      <c r="M182" s="4">
        <v>830</v>
      </c>
      <c r="N182" s="1" t="str">
        <f>+Tabla15[[#This Row],[NOMBRE DE LA CAUSA 2017]]</f>
        <v>ILEGALIDAD DEL ACTO ADMINISTRATIVO QUE IMPONE SANCION A EMPRESA PRESTADORA DE SERVICIOS PUBLICOS DOMICILIARIOS POR VIOLACION AL ESTATUTO DEL CONSUMIDOR</v>
      </c>
    </row>
    <row r="183" spans="1:14" ht="15" customHeight="1">
      <c r="A183" s="1">
        <f>+Tabla15[[#This Row],[1]]</f>
        <v>181</v>
      </c>
      <c r="B183" s="5" t="s">
        <v>586</v>
      </c>
      <c r="C183" s="1">
        <v>1</v>
      </c>
      <c r="D183" s="1">
        <f>+IF(Tabla15[[#This Row],[NOMBRE DE LA CAUSA 2018]]=0,0,1)</f>
        <v>1</v>
      </c>
      <c r="E183" s="1">
        <f>+E182+Tabla15[[#This Row],[NOMBRE DE LA CAUSA 2019]]</f>
        <v>181</v>
      </c>
      <c r="F183" s="1">
        <f>+Tabla15[[#This Row],[0]]*Tabla15[[#This Row],[NOMBRE DE LA CAUSA 2019]]</f>
        <v>181</v>
      </c>
      <c r="G183" s="5" t="s">
        <v>17</v>
      </c>
      <c r="J183" s="1" t="s">
        <v>18</v>
      </c>
      <c r="K183" s="1" t="s">
        <v>19</v>
      </c>
      <c r="L183" s="5" t="s">
        <v>587</v>
      </c>
      <c r="M183" s="4">
        <v>1915</v>
      </c>
      <c r="N183" s="1" t="str">
        <f>+Tabla15[[#This Row],[NOMBRE DE LA CAUSA 2017]]</f>
        <v>ILEGALIDAD DEL ACTO ADMINISTRATIVO QUE IMPONE SANCION A ENTIDADES AUTORIZADAS PARA LA RECEPCION Y RECAUDO DE IMPUESTOS</v>
      </c>
    </row>
    <row r="184" spans="1:14" ht="15" customHeight="1">
      <c r="A184" s="1">
        <f>+Tabla15[[#This Row],[1]]</f>
        <v>182</v>
      </c>
      <c r="B184" s="5" t="s">
        <v>392</v>
      </c>
      <c r="C184" s="1">
        <v>1</v>
      </c>
      <c r="D184" s="1">
        <f>+IF(Tabla15[[#This Row],[NOMBRE DE LA CAUSA 2018]]=0,0,1)</f>
        <v>1</v>
      </c>
      <c r="E184" s="1">
        <f>+E183+Tabla15[[#This Row],[NOMBRE DE LA CAUSA 2019]]</f>
        <v>182</v>
      </c>
      <c r="F184" s="1">
        <f>+Tabla15[[#This Row],[0]]*Tabla15[[#This Row],[NOMBRE DE LA CAUSA 2019]]</f>
        <v>182</v>
      </c>
      <c r="G184" s="5" t="s">
        <v>17</v>
      </c>
      <c r="J184" s="1" t="s">
        <v>18</v>
      </c>
      <c r="K184" s="1" t="s">
        <v>19</v>
      </c>
      <c r="L184" s="5" t="s">
        <v>393</v>
      </c>
      <c r="M184" s="4">
        <v>773</v>
      </c>
      <c r="N184" s="1" t="str">
        <f>+Tabla15[[#This Row],[NOMBRE DE LA CAUSA 2017]]</f>
        <v>ILEGALIDAD DEL ACTO ADMINISTRATIVO QUE IMPONE SANCION A LOS USUARIOS DE SERVICIOS PUBLICOS DOMICILIARIOS</v>
      </c>
    </row>
    <row r="185" spans="1:14" ht="15" customHeight="1">
      <c r="A185" s="1">
        <f>+Tabla15[[#This Row],[1]]</f>
        <v>183</v>
      </c>
      <c r="B185" s="5" t="s">
        <v>21</v>
      </c>
      <c r="C185" s="1">
        <v>1</v>
      </c>
      <c r="D185" s="1">
        <f>+IF(Tabla15[[#This Row],[NOMBRE DE LA CAUSA 2018]]=0,0,1)</f>
        <v>1</v>
      </c>
      <c r="E185" s="1">
        <f>+E184+Tabla15[[#This Row],[NOMBRE DE LA CAUSA 2019]]</f>
        <v>183</v>
      </c>
      <c r="F185" s="1">
        <f>+Tabla15[[#This Row],[0]]*Tabla15[[#This Row],[NOMBRE DE LA CAUSA 2019]]</f>
        <v>183</v>
      </c>
      <c r="G185" s="5" t="s">
        <v>17</v>
      </c>
      <c r="J185" s="1" t="s">
        <v>18</v>
      </c>
      <c r="K185" s="1" t="s">
        <v>19</v>
      </c>
      <c r="L185" s="5" t="s">
        <v>22</v>
      </c>
      <c r="M185" s="4">
        <v>4</v>
      </c>
      <c r="N185" s="1" t="str">
        <f>+Tabla15[[#This Row],[NOMBRE DE LA CAUSA 2017]]</f>
        <v>ILEGALIDAD DEL ACTO ADMINISTRATIVO QUE IMPONE SANCION DISCIPLINARIA</v>
      </c>
    </row>
    <row r="186" spans="1:14" ht="15" customHeight="1">
      <c r="A186" s="1">
        <f>+Tabla15[[#This Row],[1]]</f>
        <v>184</v>
      </c>
      <c r="B186" s="5" t="s">
        <v>282</v>
      </c>
      <c r="C186" s="1">
        <v>1</v>
      </c>
      <c r="D186" s="1">
        <f>+IF(Tabla15[[#This Row],[NOMBRE DE LA CAUSA 2018]]=0,0,1)</f>
        <v>1</v>
      </c>
      <c r="E186" s="1">
        <f>+E185+Tabla15[[#This Row],[NOMBRE DE LA CAUSA 2019]]</f>
        <v>184</v>
      </c>
      <c r="F186" s="1">
        <f>+Tabla15[[#This Row],[0]]*Tabla15[[#This Row],[NOMBRE DE LA CAUSA 2019]]</f>
        <v>184</v>
      </c>
      <c r="G186" s="5" t="s">
        <v>17</v>
      </c>
      <c r="J186" s="1" t="s">
        <v>18</v>
      </c>
      <c r="K186" s="1" t="s">
        <v>19</v>
      </c>
      <c r="L186" s="5" t="s">
        <v>283</v>
      </c>
      <c r="M186" s="4">
        <v>450</v>
      </c>
      <c r="N186" s="1" t="str">
        <f>+Tabla15[[#This Row],[NOMBRE DE LA CAUSA 2017]]</f>
        <v>ILEGALIDAD DEL ACTO ADMINISTRATIVO QUE IMPONE SANCION EN EJERCICIO DEL CONTROL FISCAL</v>
      </c>
    </row>
    <row r="187" spans="1:14" ht="15" customHeight="1">
      <c r="A187" s="1">
        <f>+Tabla15[[#This Row],[1]]</f>
        <v>185</v>
      </c>
      <c r="B187" s="5" t="s">
        <v>612</v>
      </c>
      <c r="C187" s="1">
        <v>1</v>
      </c>
      <c r="D187" s="1">
        <f>+IF(Tabla15[[#This Row],[NOMBRE DE LA CAUSA 2018]]=0,0,1)</f>
        <v>1</v>
      </c>
      <c r="E187" s="1">
        <f>+E186+Tabla15[[#This Row],[NOMBRE DE LA CAUSA 2019]]</f>
        <v>185</v>
      </c>
      <c r="F187" s="1">
        <f>+Tabla15[[#This Row],[0]]*Tabla15[[#This Row],[NOMBRE DE LA CAUSA 2019]]</f>
        <v>185</v>
      </c>
      <c r="G187" s="5" t="s">
        <v>17</v>
      </c>
      <c r="I187" s="5" t="s">
        <v>473</v>
      </c>
      <c r="J187" s="1" t="s">
        <v>18</v>
      </c>
      <c r="K187" s="1" t="s">
        <v>19</v>
      </c>
      <c r="L187" s="5" t="s">
        <v>613</v>
      </c>
      <c r="M187" s="4">
        <v>1929</v>
      </c>
      <c r="N187" s="1" t="str">
        <f>+Tabla15[[#This Row],[NOMBRE DE LA CAUSA 2017]]</f>
        <v>ILEGALIDAD DEL ACTO ADMINISTRATIVO QUE IMPONE SANCION POR DECLARACION DE INSOLVENCIA</v>
      </c>
    </row>
    <row r="188" spans="1:14" ht="15" customHeight="1">
      <c r="A188" s="1">
        <f>+Tabla15[[#This Row],[1]]</f>
        <v>186</v>
      </c>
      <c r="B188" s="1" t="s">
        <v>610</v>
      </c>
      <c r="C188" s="1">
        <v>1</v>
      </c>
      <c r="D188" s="1">
        <f>+IF(Tabla15[[#This Row],[NOMBRE DE LA CAUSA 2018]]=0,0,1)</f>
        <v>1</v>
      </c>
      <c r="E188" s="1">
        <f>+E187+Tabla15[[#This Row],[NOMBRE DE LA CAUSA 2019]]</f>
        <v>186</v>
      </c>
      <c r="F188" s="1">
        <f>+Tabla15[[#This Row],[0]]*Tabla15[[#This Row],[NOMBRE DE LA CAUSA 2019]]</f>
        <v>186</v>
      </c>
      <c r="G188" s="5" t="s">
        <v>17</v>
      </c>
      <c r="I188" s="5" t="s">
        <v>473</v>
      </c>
      <c r="J188" s="1" t="s">
        <v>18</v>
      </c>
      <c r="K188" s="1" t="s">
        <v>19</v>
      </c>
      <c r="L188" s="5" t="s">
        <v>611</v>
      </c>
      <c r="M188" s="4">
        <v>1928</v>
      </c>
      <c r="N188" s="1" t="str">
        <f>+Tabla15[[#This Row],[NOMBRE DE LA CAUSA 2017]]</f>
        <v>ILEGALIDAD DEL ACTO ADMINISTRATIVO QUE IMPONE SANCION POR DECLARACION DE PROVEEDOR FICTICIO O INSOLVENTE</v>
      </c>
    </row>
    <row r="189" spans="1:14" ht="15" customHeight="1">
      <c r="A189" s="1">
        <f>+Tabla15[[#This Row],[1]]</f>
        <v>187</v>
      </c>
      <c r="B189" s="5" t="s">
        <v>608</v>
      </c>
      <c r="C189" s="1">
        <v>1</v>
      </c>
      <c r="D189" s="1">
        <f>+IF(Tabla15[[#This Row],[NOMBRE DE LA CAUSA 2018]]=0,0,1)</f>
        <v>1</v>
      </c>
      <c r="E189" s="1">
        <f>+E188+Tabla15[[#This Row],[NOMBRE DE LA CAUSA 2019]]</f>
        <v>187</v>
      </c>
      <c r="F189" s="1">
        <f>+Tabla15[[#This Row],[0]]*Tabla15[[#This Row],[NOMBRE DE LA CAUSA 2019]]</f>
        <v>187</v>
      </c>
      <c r="G189" s="5" t="s">
        <v>17</v>
      </c>
      <c r="I189" s="5" t="s">
        <v>473</v>
      </c>
      <c r="J189" s="1" t="s">
        <v>18</v>
      </c>
      <c r="K189" s="1" t="s">
        <v>19</v>
      </c>
      <c r="L189" s="5" t="s">
        <v>609</v>
      </c>
      <c r="M189" s="4">
        <v>1927</v>
      </c>
      <c r="N189" s="1" t="str">
        <f>+Tabla15[[#This Row],[NOMBRE DE LA CAUSA 2017]]</f>
        <v>ILEGALIDAD DEL ACTO ADMINISTRATIVO QUE IMPONE SANCION POR DEVOLUCION O COMPENSACION IMPROCEDENTE</v>
      </c>
    </row>
    <row r="190" spans="1:14" ht="15" customHeight="1">
      <c r="A190" s="1">
        <f>+Tabla15[[#This Row],[1]]</f>
        <v>188</v>
      </c>
      <c r="B190" s="1" t="s">
        <v>604</v>
      </c>
      <c r="C190" s="1">
        <v>1</v>
      </c>
      <c r="D190" s="1">
        <f>+IF(Tabla15[[#This Row],[NOMBRE DE LA CAUSA 2018]]=0,0,1)</f>
        <v>1</v>
      </c>
      <c r="E190" s="1">
        <f>+E189+Tabla15[[#This Row],[NOMBRE DE LA CAUSA 2019]]</f>
        <v>188</v>
      </c>
      <c r="F190" s="1">
        <f>+Tabla15[[#This Row],[0]]*Tabla15[[#This Row],[NOMBRE DE LA CAUSA 2019]]</f>
        <v>188</v>
      </c>
      <c r="G190" s="5" t="s">
        <v>17</v>
      </c>
      <c r="I190" s="5" t="s">
        <v>473</v>
      </c>
      <c r="J190" s="1" t="s">
        <v>18</v>
      </c>
      <c r="K190" s="1" t="s">
        <v>19</v>
      </c>
      <c r="L190" s="5" t="s">
        <v>605</v>
      </c>
      <c r="M190" s="4">
        <v>1925</v>
      </c>
      <c r="N190" s="1" t="str">
        <f>+Tabla15[[#This Row],[NOMBRE DE LA CAUSA 2017]]</f>
        <v>ILEGALIDAD DEL ACTO ADMINISTRATIVO QUE IMPONE SANCION POR EXTEMPORANEIDAD DE LA PRESENTACION DE INFORMACION EXOGENA</v>
      </c>
    </row>
    <row r="191" spans="1:14" ht="15" customHeight="1">
      <c r="A191" s="1">
        <f>+Tabla15[[#This Row],[1]]</f>
        <v>189</v>
      </c>
      <c r="B191" s="1" t="s">
        <v>590</v>
      </c>
      <c r="C191" s="1">
        <v>1</v>
      </c>
      <c r="D191" s="1">
        <f>+IF(Tabla15[[#This Row],[NOMBRE DE LA CAUSA 2018]]=0,0,1)</f>
        <v>1</v>
      </c>
      <c r="E191" s="1">
        <f>+E190+Tabla15[[#This Row],[NOMBRE DE LA CAUSA 2019]]</f>
        <v>189</v>
      </c>
      <c r="F191" s="1">
        <f>+Tabla15[[#This Row],[0]]*Tabla15[[#This Row],[NOMBRE DE LA CAUSA 2019]]</f>
        <v>189</v>
      </c>
      <c r="G191" s="5" t="s">
        <v>17</v>
      </c>
      <c r="I191" s="5" t="s">
        <v>473</v>
      </c>
      <c r="J191" s="1" t="s">
        <v>18</v>
      </c>
      <c r="K191" s="1" t="s">
        <v>19</v>
      </c>
      <c r="L191" s="5" t="s">
        <v>591</v>
      </c>
      <c r="M191" s="4">
        <v>1918</v>
      </c>
      <c r="N191" s="1" t="str">
        <f>+Tabla15[[#This Row],[NOMBRE DE LA CAUSA 2017]]</f>
        <v>ILEGALIDAD DEL ACTO ADMINISTRATIVO QUE IMPONE SANCION POR EXTEMPORANEIDAD EN LA DECLARACION INFORMATIVA DE PRECIOS DE TRANSFERENCIA</v>
      </c>
    </row>
    <row r="192" spans="1:14" ht="15" customHeight="1">
      <c r="A192" s="1">
        <f>+Tabla15[[#This Row],[1]]</f>
        <v>190</v>
      </c>
      <c r="B192" s="1" t="s">
        <v>596</v>
      </c>
      <c r="C192" s="1">
        <v>1</v>
      </c>
      <c r="D192" s="1">
        <f>+IF(Tabla15[[#This Row],[NOMBRE DE LA CAUSA 2018]]=0,0,1)</f>
        <v>1</v>
      </c>
      <c r="E192" s="1">
        <f>+E191+Tabla15[[#This Row],[NOMBRE DE LA CAUSA 2019]]</f>
        <v>190</v>
      </c>
      <c r="F192" s="1">
        <f>+Tabla15[[#This Row],[0]]*Tabla15[[#This Row],[NOMBRE DE LA CAUSA 2019]]</f>
        <v>190</v>
      </c>
      <c r="G192" s="5" t="s">
        <v>17</v>
      </c>
      <c r="I192" s="5" t="s">
        <v>473</v>
      </c>
      <c r="J192" s="1" t="s">
        <v>18</v>
      </c>
      <c r="K192" s="1" t="s">
        <v>19</v>
      </c>
      <c r="L192" s="5" t="s">
        <v>597</v>
      </c>
      <c r="M192" s="4">
        <v>1921</v>
      </c>
      <c r="N192" s="1" t="str">
        <f>+Tabla15[[#This Row],[NOMBRE DE LA CAUSA 2017]]</f>
        <v>ILEGALIDAD DEL ACTO ADMINISTRATIVO QUE IMPONE SANCION POR EXTEMPORANEIDAD EN LA DOCUMENTACION COMPROBATORIA DE PRECIOS DE TRANSFERENCIA</v>
      </c>
    </row>
    <row r="193" spans="1:14" ht="15" customHeight="1">
      <c r="A193" s="1">
        <f>+Tabla15[[#This Row],[1]]</f>
        <v>191</v>
      </c>
      <c r="B193" s="1" t="s">
        <v>614</v>
      </c>
      <c r="C193" s="1">
        <v>1</v>
      </c>
      <c r="D193" s="1">
        <f>+IF(Tabla15[[#This Row],[NOMBRE DE LA CAUSA 2018]]=0,0,1)</f>
        <v>1</v>
      </c>
      <c r="E193" s="1">
        <f>+E192+Tabla15[[#This Row],[NOMBRE DE LA CAUSA 2019]]</f>
        <v>191</v>
      </c>
      <c r="F193" s="1">
        <f>+Tabla15[[#This Row],[0]]*Tabla15[[#This Row],[NOMBRE DE LA CAUSA 2019]]</f>
        <v>191</v>
      </c>
      <c r="G193" s="5" t="s">
        <v>17</v>
      </c>
      <c r="I193" s="5" t="s">
        <v>473</v>
      </c>
      <c r="J193" s="1" t="s">
        <v>18</v>
      </c>
      <c r="K193" s="1" t="s">
        <v>19</v>
      </c>
      <c r="L193" s="5" t="s">
        <v>615</v>
      </c>
      <c r="M193" s="4">
        <v>1930</v>
      </c>
      <c r="N193" s="1" t="str">
        <f>+Tabla15[[#This Row],[NOMBRE DE LA CAUSA 2017]]</f>
        <v>ILEGALIDAD DEL ACTO ADMINISTRATIVO QUE IMPONE SANCION POR EXTEMPORANEIDAD EN LA INSCRIPCION EN EL REGISTRO NACIONAL DE VENDEDORES</v>
      </c>
    </row>
    <row r="194" spans="1:14" ht="15" customHeight="1">
      <c r="A194" s="1">
        <f>+Tabla15[[#This Row],[1]]</f>
        <v>192</v>
      </c>
      <c r="B194" s="1" t="s">
        <v>647</v>
      </c>
      <c r="C194" s="1">
        <v>1</v>
      </c>
      <c r="D194" s="1">
        <f>+IF(Tabla15[[#This Row],[NOMBRE DE LA CAUSA 2018]]=0,0,1)</f>
        <v>1</v>
      </c>
      <c r="E194" s="1">
        <f>+E193+Tabla15[[#This Row],[NOMBRE DE LA CAUSA 2019]]</f>
        <v>192</v>
      </c>
      <c r="F194" s="1">
        <f>+Tabla15[[#This Row],[0]]*Tabla15[[#This Row],[NOMBRE DE LA CAUSA 2019]]</f>
        <v>192</v>
      </c>
      <c r="G194" s="5" t="s">
        <v>17</v>
      </c>
      <c r="H194" s="5"/>
      <c r="I194" s="5" t="s">
        <v>473</v>
      </c>
      <c r="J194" s="1" t="s">
        <v>18</v>
      </c>
      <c r="K194" s="1" t="s">
        <v>19</v>
      </c>
      <c r="L194" s="5" t="s">
        <v>648</v>
      </c>
      <c r="M194" s="4">
        <v>1949</v>
      </c>
      <c r="N194" s="1" t="str">
        <f>+Tabla15[[#This Row],[NOMBRE DE LA CAUSA 2017]]</f>
        <v>ILEGALIDAD DEL ACTO ADMINISTRATIVO QUE IMPONE SANCION POR FALTA ADUANERA DE LOS AGENTES DE ADUANAS</v>
      </c>
    </row>
    <row r="195" spans="1:14" ht="15" customHeight="1">
      <c r="A195" s="1">
        <f>+Tabla15[[#This Row],[1]]</f>
        <v>193</v>
      </c>
      <c r="B195" s="1" t="s">
        <v>661</v>
      </c>
      <c r="C195" s="1">
        <v>1</v>
      </c>
      <c r="D195" s="1">
        <f>+IF(Tabla15[[#This Row],[NOMBRE DE LA CAUSA 2018]]=0,0,1)</f>
        <v>1</v>
      </c>
      <c r="E195" s="1">
        <f>+E194+Tabla15[[#This Row],[NOMBRE DE LA CAUSA 2019]]</f>
        <v>193</v>
      </c>
      <c r="F195" s="1">
        <f>+Tabla15[[#This Row],[0]]*Tabla15[[#This Row],[NOMBRE DE LA CAUSA 2019]]</f>
        <v>193</v>
      </c>
      <c r="G195" s="5" t="s">
        <v>17</v>
      </c>
      <c r="H195" s="5"/>
      <c r="I195" s="5" t="s">
        <v>473</v>
      </c>
      <c r="J195" s="1" t="s">
        <v>18</v>
      </c>
      <c r="K195" s="1" t="s">
        <v>19</v>
      </c>
      <c r="L195" s="5" t="s">
        <v>662</v>
      </c>
      <c r="M195" s="4">
        <v>1956</v>
      </c>
      <c r="N195" s="1" t="str">
        <f>+Tabla15[[#This Row],[NOMBRE DE LA CAUSA 2017]]</f>
        <v>ILEGALIDAD DEL ACTO ADMINISTRATIVO QUE IMPONE SANCION POR FALTA ADUANERA DE LOS AGENTES DE CARGA INTERNACIONAL</v>
      </c>
    </row>
    <row r="196" spans="1:14" ht="15" customHeight="1">
      <c r="A196" s="1">
        <f>+Tabla15[[#This Row],[1]]</f>
        <v>194</v>
      </c>
      <c r="B196" s="1" t="s">
        <v>643</v>
      </c>
      <c r="C196" s="1">
        <v>1</v>
      </c>
      <c r="D196" s="1">
        <f>+IF(Tabla15[[#This Row],[NOMBRE DE LA CAUSA 2018]]=0,0,1)</f>
        <v>1</v>
      </c>
      <c r="E196" s="1">
        <f>+E195+Tabla15[[#This Row],[NOMBRE DE LA CAUSA 2019]]</f>
        <v>194</v>
      </c>
      <c r="F196" s="1">
        <f>+Tabla15[[#This Row],[0]]*Tabla15[[#This Row],[NOMBRE DE LA CAUSA 2019]]</f>
        <v>194</v>
      </c>
      <c r="G196" s="5" t="s">
        <v>17</v>
      </c>
      <c r="H196" s="5"/>
      <c r="I196" s="5" t="s">
        <v>473</v>
      </c>
      <c r="J196" s="1" t="s">
        <v>18</v>
      </c>
      <c r="K196" s="1" t="s">
        <v>19</v>
      </c>
      <c r="L196" s="5" t="s">
        <v>644</v>
      </c>
      <c r="M196" s="4">
        <v>1946</v>
      </c>
      <c r="N196" s="1" t="str">
        <f>+Tabla15[[#This Row],[NOMBRE DE LA CAUSA 2017]]</f>
        <v>ILEGALIDAD DEL ACTO ADMINISTRATIVO QUE IMPONE SANCION POR FALTA ADUANERA DE LOS DECLARANTES EN EL REGIMEN DE EXPORTACION</v>
      </c>
    </row>
    <row r="197" spans="1:14" ht="15" customHeight="1">
      <c r="A197" s="1">
        <f>+Tabla15[[#This Row],[1]]</f>
        <v>195</v>
      </c>
      <c r="B197" s="1" t="s">
        <v>641</v>
      </c>
      <c r="C197" s="1">
        <v>1</v>
      </c>
      <c r="D197" s="1">
        <f>+IF(Tabla15[[#This Row],[NOMBRE DE LA CAUSA 2018]]=0,0,1)</f>
        <v>1</v>
      </c>
      <c r="E197" s="1">
        <f>+E196+Tabla15[[#This Row],[NOMBRE DE LA CAUSA 2019]]</f>
        <v>195</v>
      </c>
      <c r="F197" s="1">
        <f>+Tabla15[[#This Row],[0]]*Tabla15[[#This Row],[NOMBRE DE LA CAUSA 2019]]</f>
        <v>195</v>
      </c>
      <c r="G197" s="5" t="s">
        <v>17</v>
      </c>
      <c r="H197" s="5"/>
      <c r="I197" s="5" t="s">
        <v>473</v>
      </c>
      <c r="J197" s="1" t="s">
        <v>18</v>
      </c>
      <c r="K197" s="1" t="s">
        <v>19</v>
      </c>
      <c r="L197" s="5" t="s">
        <v>642</v>
      </c>
      <c r="M197" s="4">
        <v>1945</v>
      </c>
      <c r="N197" s="1" t="str">
        <f>+Tabla15[[#This Row],[NOMBRE DE LA CAUSA 2017]]</f>
        <v>ILEGALIDAD DEL ACTO ADMINISTRATIVO QUE IMPONE SANCION POR FALTA ADUANERA DE LOS DECLARANTES EN EL REGIMEN DE IMPORTACION</v>
      </c>
    </row>
    <row r="198" spans="1:14" ht="15" customHeight="1">
      <c r="A198" s="1">
        <f>+Tabla15[[#This Row],[1]]</f>
        <v>196</v>
      </c>
      <c r="B198" s="1" t="s">
        <v>645</v>
      </c>
      <c r="C198" s="1">
        <v>1</v>
      </c>
      <c r="D198" s="1">
        <f>+IF(Tabla15[[#This Row],[NOMBRE DE LA CAUSA 2018]]=0,0,1)</f>
        <v>1</v>
      </c>
      <c r="E198" s="1">
        <f>+E197+Tabla15[[#This Row],[NOMBRE DE LA CAUSA 2019]]</f>
        <v>196</v>
      </c>
      <c r="F198" s="1">
        <f>+Tabla15[[#This Row],[0]]*Tabla15[[#This Row],[NOMBRE DE LA CAUSA 2019]]</f>
        <v>196</v>
      </c>
      <c r="G198" s="5" t="s">
        <v>17</v>
      </c>
      <c r="H198" s="5"/>
      <c r="I198" s="5" t="s">
        <v>473</v>
      </c>
      <c r="J198" s="1" t="s">
        <v>18</v>
      </c>
      <c r="K198" s="1" t="s">
        <v>19</v>
      </c>
      <c r="L198" s="5" t="s">
        <v>646</v>
      </c>
      <c r="M198" s="4">
        <v>1947</v>
      </c>
      <c r="N198" s="1" t="str">
        <f>+Tabla15[[#This Row],[NOMBRE DE LA CAUSA 2017]]</f>
        <v>ILEGALIDAD DEL ACTO ADMINISTRATIVO QUE IMPONE SANCION POR FALTA ADUANERA DE LOS DECLARANTES EN EL REGIMEN DE TRANSITO ADUANERO</v>
      </c>
    </row>
    <row r="199" spans="1:14" ht="15" customHeight="1">
      <c r="A199" s="1">
        <f>+Tabla15[[#This Row],[1]]</f>
        <v>197</v>
      </c>
      <c r="B199" s="1" t="s">
        <v>655</v>
      </c>
      <c r="C199" s="1">
        <v>1</v>
      </c>
      <c r="D199" s="1">
        <f>+IF(Tabla15[[#This Row],[NOMBRE DE LA CAUSA 2018]]=0,0,1)</f>
        <v>1</v>
      </c>
      <c r="E199" s="1">
        <f>+E198+Tabla15[[#This Row],[NOMBRE DE LA CAUSA 2019]]</f>
        <v>197</v>
      </c>
      <c r="F199" s="1">
        <f>+Tabla15[[#This Row],[0]]*Tabla15[[#This Row],[NOMBRE DE LA CAUSA 2019]]</f>
        <v>197</v>
      </c>
      <c r="G199" s="5" t="s">
        <v>17</v>
      </c>
      <c r="H199" s="5"/>
      <c r="I199" s="5" t="s">
        <v>473</v>
      </c>
      <c r="J199" s="1" t="s">
        <v>18</v>
      </c>
      <c r="K199" s="1" t="s">
        <v>19</v>
      </c>
      <c r="L199" s="5" t="s">
        <v>656</v>
      </c>
      <c r="M199" s="4">
        <v>1953</v>
      </c>
      <c r="N199" s="1" t="str">
        <f>+Tabla15[[#This Row],[NOMBRE DE LA CAUSA 2017]]</f>
        <v>ILEGALIDAD DEL ACTO ADMINISTRATIVO QUE IMPONE SANCION POR FALTA ADUANERA DE LOS DEPOSITOS PUBLICOS Y PRIVADOS</v>
      </c>
    </row>
    <row r="200" spans="1:14" ht="15" customHeight="1">
      <c r="A200" s="1">
        <f>+Tabla15[[#This Row],[1]]</f>
        <v>198</v>
      </c>
      <c r="B200" s="1" t="s">
        <v>657</v>
      </c>
      <c r="C200" s="1">
        <v>1</v>
      </c>
      <c r="D200" s="1">
        <f>+IF(Tabla15[[#This Row],[NOMBRE DE LA CAUSA 2018]]=0,0,1)</f>
        <v>1</v>
      </c>
      <c r="E200" s="1">
        <f>+E199+Tabla15[[#This Row],[NOMBRE DE LA CAUSA 2019]]</f>
        <v>198</v>
      </c>
      <c r="F200" s="1">
        <f>+Tabla15[[#This Row],[0]]*Tabla15[[#This Row],[NOMBRE DE LA CAUSA 2019]]</f>
        <v>198</v>
      </c>
      <c r="G200" s="5" t="s">
        <v>17</v>
      </c>
      <c r="H200" s="5"/>
      <c r="I200" s="5" t="s">
        <v>473</v>
      </c>
      <c r="J200" s="1" t="s">
        <v>18</v>
      </c>
      <c r="K200" s="1" t="s">
        <v>19</v>
      </c>
      <c r="L200" s="5" t="s">
        <v>658</v>
      </c>
      <c r="M200" s="4">
        <v>1954</v>
      </c>
      <c r="N200" s="1" t="str">
        <f>+Tabla15[[#This Row],[NOMBRE DE LA CAUSA 2017]]</f>
        <v>ILEGALIDAD DEL ACTO ADMINISTRATIVO QUE IMPONE SANCION POR FALTA ADUANERA DE LOS INTERMEDIARIOS DE TRAFICO POSTAL Y ENVIOS URGENTES</v>
      </c>
    </row>
    <row r="201" spans="1:14" ht="15" customHeight="1">
      <c r="A201" s="1">
        <f>+Tabla15[[#This Row],[1]]</f>
        <v>199</v>
      </c>
      <c r="B201" s="1" t="s">
        <v>659</v>
      </c>
      <c r="C201" s="1">
        <v>1</v>
      </c>
      <c r="D201" s="1">
        <f>+IF(Tabla15[[#This Row],[NOMBRE DE LA CAUSA 2018]]=0,0,1)</f>
        <v>1</v>
      </c>
      <c r="E201" s="1">
        <f>+E200+Tabla15[[#This Row],[NOMBRE DE LA CAUSA 2019]]</f>
        <v>199</v>
      </c>
      <c r="F201" s="1">
        <f>+Tabla15[[#This Row],[0]]*Tabla15[[#This Row],[NOMBRE DE LA CAUSA 2019]]</f>
        <v>199</v>
      </c>
      <c r="G201" s="5" t="s">
        <v>17</v>
      </c>
      <c r="H201" s="5"/>
      <c r="I201" s="5" t="s">
        <v>473</v>
      </c>
      <c r="J201" s="1" t="s">
        <v>18</v>
      </c>
      <c r="K201" s="1" t="s">
        <v>19</v>
      </c>
      <c r="L201" s="5" t="s">
        <v>660</v>
      </c>
      <c r="M201" s="4">
        <v>1955</v>
      </c>
      <c r="N201" s="1" t="str">
        <f>+Tabla15[[#This Row],[NOMBRE DE LA CAUSA 2017]]</f>
        <v>ILEGALIDAD DEL ACTO ADMINISTRATIVO QUE IMPONE SANCION POR FALTA ADUANERA DE LOS TRANSPORTADORES</v>
      </c>
    </row>
    <row r="202" spans="1:14" ht="15" customHeight="1">
      <c r="A202" s="1">
        <f>+Tabla15[[#This Row],[1]]</f>
        <v>200</v>
      </c>
      <c r="B202" s="1" t="s">
        <v>649</v>
      </c>
      <c r="C202" s="1">
        <v>1</v>
      </c>
      <c r="D202" s="1">
        <f>+IF(Tabla15[[#This Row],[NOMBRE DE LA CAUSA 2018]]=0,0,1)</f>
        <v>1</v>
      </c>
      <c r="E202" s="1">
        <f>+E201+Tabla15[[#This Row],[NOMBRE DE LA CAUSA 2019]]</f>
        <v>200</v>
      </c>
      <c r="F202" s="1">
        <f>+Tabla15[[#This Row],[0]]*Tabla15[[#This Row],[NOMBRE DE LA CAUSA 2019]]</f>
        <v>200</v>
      </c>
      <c r="G202" s="5" t="s">
        <v>17</v>
      </c>
      <c r="H202" s="5"/>
      <c r="I202" s="5" t="s">
        <v>473</v>
      </c>
      <c r="J202" s="1" t="s">
        <v>18</v>
      </c>
      <c r="K202" s="1" t="s">
        <v>19</v>
      </c>
      <c r="L202" s="5" t="s">
        <v>650</v>
      </c>
      <c r="M202" s="4">
        <v>1950</v>
      </c>
      <c r="N202" s="1" t="str">
        <f>+Tabla15[[#This Row],[NOMBRE DE LA CAUSA 2017]]</f>
        <v>ILEGALIDAD DEL ACTO ADMINISTRATIVO QUE IMPONE SANCION POR FALTA ADUANERA DE LOS USUARIOS ADUANEROS PERMANENTES</v>
      </c>
    </row>
    <row r="203" spans="1:14" ht="15" customHeight="1">
      <c r="A203" s="1">
        <f>+Tabla15[[#This Row],[1]]</f>
        <v>201</v>
      </c>
      <c r="B203" s="1" t="s">
        <v>653</v>
      </c>
      <c r="C203" s="1">
        <v>1</v>
      </c>
      <c r="D203" s="1">
        <f>+IF(Tabla15[[#This Row],[NOMBRE DE LA CAUSA 2018]]=0,0,1)</f>
        <v>1</v>
      </c>
      <c r="E203" s="1">
        <f>+E202+Tabla15[[#This Row],[NOMBRE DE LA CAUSA 2019]]</f>
        <v>201</v>
      </c>
      <c r="F203" s="1">
        <f>+Tabla15[[#This Row],[0]]*Tabla15[[#This Row],[NOMBRE DE LA CAUSA 2019]]</f>
        <v>201</v>
      </c>
      <c r="G203" s="5" t="s">
        <v>17</v>
      </c>
      <c r="H203" s="5"/>
      <c r="I203" s="5" t="s">
        <v>473</v>
      </c>
      <c r="J203" s="1" t="s">
        <v>18</v>
      </c>
      <c r="K203" s="1" t="s">
        <v>19</v>
      </c>
      <c r="L203" s="5" t="s">
        <v>654</v>
      </c>
      <c r="M203" s="4">
        <v>1952</v>
      </c>
      <c r="N203" s="1" t="str">
        <f>+Tabla15[[#This Row],[NOMBRE DE LA CAUSA 2017]]</f>
        <v>ILEGALIDAD DEL ACTO ADMINISTRATIVO QUE IMPONE SANCION POR FALTA ADUANERA DE LOS USUARIOS INDUSTRIALES Y COMERCIALES DE ZONA FRANCA</v>
      </c>
    </row>
    <row r="204" spans="1:14" ht="15" customHeight="1">
      <c r="A204" s="1">
        <f>+Tabla15[[#This Row],[1]]</f>
        <v>202</v>
      </c>
      <c r="B204" s="1" t="s">
        <v>651</v>
      </c>
      <c r="C204" s="1">
        <v>1</v>
      </c>
      <c r="D204" s="1">
        <f>+IF(Tabla15[[#This Row],[NOMBRE DE LA CAUSA 2018]]=0,0,1)</f>
        <v>1</v>
      </c>
      <c r="E204" s="1">
        <f>+E203+Tabla15[[#This Row],[NOMBRE DE LA CAUSA 2019]]</f>
        <v>202</v>
      </c>
      <c r="F204" s="1">
        <f>+Tabla15[[#This Row],[0]]*Tabla15[[#This Row],[NOMBRE DE LA CAUSA 2019]]</f>
        <v>202</v>
      </c>
      <c r="G204" s="5" t="s">
        <v>17</v>
      </c>
      <c r="H204" s="5"/>
      <c r="I204" s="5" t="s">
        <v>473</v>
      </c>
      <c r="J204" s="1" t="s">
        <v>18</v>
      </c>
      <c r="K204" s="1" t="s">
        <v>19</v>
      </c>
      <c r="L204" s="5" t="s">
        <v>652</v>
      </c>
      <c r="M204" s="4">
        <v>1951</v>
      </c>
      <c r="N204" s="1" t="str">
        <f>+Tabla15[[#This Row],[NOMBRE DE LA CAUSA 2017]]</f>
        <v>ILEGALIDAD DEL ACTO ADMINISTRATIVO QUE IMPONE SANCION POR FALTA ADUANERA DE LOS USUARIOS OPERADORES DE ZONA FRANCA</v>
      </c>
    </row>
    <row r="205" spans="1:14" ht="15" customHeight="1">
      <c r="A205" s="1">
        <f>+Tabla15[[#This Row],[1]]</f>
        <v>203</v>
      </c>
      <c r="B205" s="1" t="s">
        <v>663</v>
      </c>
      <c r="C205" s="1">
        <v>1</v>
      </c>
      <c r="D205" s="1">
        <f>+IF(Tabla15[[#This Row],[NOMBRE DE LA CAUSA 2018]]=0,0,1)</f>
        <v>1</v>
      </c>
      <c r="E205" s="1">
        <f>+E204+Tabla15[[#This Row],[NOMBRE DE LA CAUSA 2019]]</f>
        <v>203</v>
      </c>
      <c r="F205" s="1">
        <f>+Tabla15[[#This Row],[0]]*Tabla15[[#This Row],[NOMBRE DE LA CAUSA 2019]]</f>
        <v>203</v>
      </c>
      <c r="G205" s="5" t="s">
        <v>17</v>
      </c>
      <c r="H205" s="5"/>
      <c r="I205" s="5" t="s">
        <v>473</v>
      </c>
      <c r="J205" s="1" t="s">
        <v>18</v>
      </c>
      <c r="K205" s="1" t="s">
        <v>19</v>
      </c>
      <c r="L205" s="5" t="s">
        <v>664</v>
      </c>
      <c r="M205" s="4">
        <v>1957</v>
      </c>
      <c r="N205" s="1" t="str">
        <f>+Tabla15[[#This Row],[NOMBRE DE LA CAUSA 2017]]</f>
        <v>ILEGALIDAD DEL ACTO ADMINISTRATIVO QUE IMPONE SANCION POR FALTA ADUANERA EN MATERIA DE VALORACION DE MERCANCIAS</v>
      </c>
    </row>
    <row r="206" spans="1:14" ht="15" customHeight="1">
      <c r="A206" s="1">
        <f>+Tabla15[[#This Row],[1]]</f>
        <v>204</v>
      </c>
      <c r="B206" s="1" t="s">
        <v>592</v>
      </c>
      <c r="C206" s="1">
        <v>1</v>
      </c>
      <c r="D206" s="1">
        <f>+IF(Tabla15[[#This Row],[NOMBRE DE LA CAUSA 2018]]=0,0,1)</f>
        <v>1</v>
      </c>
      <c r="E206" s="1">
        <f>+E205+Tabla15[[#This Row],[NOMBRE DE LA CAUSA 2019]]</f>
        <v>204</v>
      </c>
      <c r="F206" s="1">
        <f>+Tabla15[[#This Row],[0]]*Tabla15[[#This Row],[NOMBRE DE LA CAUSA 2019]]</f>
        <v>204</v>
      </c>
      <c r="G206" s="5" t="s">
        <v>17</v>
      </c>
      <c r="I206" s="5" t="s">
        <v>473</v>
      </c>
      <c r="J206" s="1" t="s">
        <v>18</v>
      </c>
      <c r="K206" s="1" t="s">
        <v>19</v>
      </c>
      <c r="L206" s="5" t="s">
        <v>593</v>
      </c>
      <c r="M206" s="4">
        <v>1919</v>
      </c>
      <c r="N206" s="1" t="str">
        <f>+Tabla15[[#This Row],[NOMBRE DE LA CAUSA 2017]]</f>
        <v>ILEGALIDAD DEL ACTO ADMINISTRATIVO QUE IMPONE SANCION POR INCONSISTENCIAS EN LA DECLARACION INFORMATIVA DE PRECIOS DE TRANSFERENCIA</v>
      </c>
    </row>
    <row r="207" spans="1:14" ht="15" customHeight="1">
      <c r="A207" s="1">
        <f>+Tabla15[[#This Row],[1]]</f>
        <v>205</v>
      </c>
      <c r="B207" s="1" t="s">
        <v>598</v>
      </c>
      <c r="C207" s="1">
        <v>1</v>
      </c>
      <c r="D207" s="1">
        <f>+IF(Tabla15[[#This Row],[NOMBRE DE LA CAUSA 2018]]=0,0,1)</f>
        <v>1</v>
      </c>
      <c r="E207" s="1">
        <f>+E206+Tabla15[[#This Row],[NOMBRE DE LA CAUSA 2019]]</f>
        <v>205</v>
      </c>
      <c r="F207" s="1">
        <f>+Tabla15[[#This Row],[0]]*Tabla15[[#This Row],[NOMBRE DE LA CAUSA 2019]]</f>
        <v>205</v>
      </c>
      <c r="G207" s="5" t="s">
        <v>17</v>
      </c>
      <c r="I207" s="5" t="s">
        <v>473</v>
      </c>
      <c r="J207" s="1" t="s">
        <v>18</v>
      </c>
      <c r="K207" s="1" t="s">
        <v>19</v>
      </c>
      <c r="L207" s="5" t="s">
        <v>599</v>
      </c>
      <c r="M207" s="4">
        <v>1922</v>
      </c>
      <c r="N207" s="1" t="str">
        <f>+Tabla15[[#This Row],[NOMBRE DE LA CAUSA 2017]]</f>
        <v>ILEGALIDAD DEL ACTO ADMINISTRATIVO QUE IMPONE SANCION POR INCONSISTENCIAS EN LA DOCUMENTACION COMPROBATORIA DE PRECIOS DE TRANSFERENCIA</v>
      </c>
    </row>
    <row r="208" spans="1:14" ht="15" customHeight="1">
      <c r="A208" s="1">
        <f>+Tabla15[[#This Row],[1]]</f>
        <v>206</v>
      </c>
      <c r="B208" s="1" t="s">
        <v>606</v>
      </c>
      <c r="C208" s="1">
        <v>1</v>
      </c>
      <c r="D208" s="1">
        <f>+IF(Tabla15[[#This Row],[NOMBRE DE LA CAUSA 2018]]=0,0,1)</f>
        <v>1</v>
      </c>
      <c r="E208" s="1">
        <f>+E207+Tabla15[[#This Row],[NOMBRE DE LA CAUSA 2019]]</f>
        <v>206</v>
      </c>
      <c r="F208" s="1">
        <f>+Tabla15[[#This Row],[0]]*Tabla15[[#This Row],[NOMBRE DE LA CAUSA 2019]]</f>
        <v>206</v>
      </c>
      <c r="G208" s="5" t="s">
        <v>17</v>
      </c>
      <c r="I208" s="5" t="s">
        <v>473</v>
      </c>
      <c r="J208" s="1" t="s">
        <v>18</v>
      </c>
      <c r="K208" s="1" t="s">
        <v>19</v>
      </c>
      <c r="L208" s="5" t="s">
        <v>607</v>
      </c>
      <c r="M208" s="4">
        <v>1926</v>
      </c>
      <c r="N208" s="1" t="str">
        <f>+Tabla15[[#This Row],[NOMBRE DE LA CAUSA 2017]]</f>
        <v>ILEGALIDAD DEL ACTO ADMINISTRATIVO QUE IMPONE SANCION POR INCONSISTENCIAS EN LA PRESENTACION DE INFORMACION EXOGENA</v>
      </c>
    </row>
    <row r="209" spans="1:14" ht="15" customHeight="1">
      <c r="A209" s="1">
        <f>+Tabla15[[#This Row],[1]]</f>
        <v>207</v>
      </c>
      <c r="B209" s="5" t="s">
        <v>1407</v>
      </c>
      <c r="C209" s="1">
        <v>1</v>
      </c>
      <c r="D209" s="1">
        <f>+IF(Tabla15[[#This Row],[NOMBRE DE LA CAUSA 2018]]=0,0,1)</f>
        <v>1</v>
      </c>
      <c r="E209" s="1">
        <f>+E208+Tabla15[[#This Row],[NOMBRE DE LA CAUSA 2019]]</f>
        <v>207</v>
      </c>
      <c r="F209" s="1">
        <f>+Tabla15[[#This Row],[0]]*Tabla15[[#This Row],[NOMBRE DE LA CAUSA 2019]]</f>
        <v>207</v>
      </c>
      <c r="G209" s="1" t="s">
        <v>746</v>
      </c>
      <c r="I209" s="5" t="s">
        <v>473</v>
      </c>
      <c r="K209" s="5" t="s">
        <v>19</v>
      </c>
      <c r="L209" s="5" t="s">
        <v>1408</v>
      </c>
      <c r="M209" s="31">
        <v>2321</v>
      </c>
      <c r="N209" s="1" t="str">
        <f>+Tabla15[[#This Row],[NOMBRE DE LA CAUSA 2017]]</f>
        <v>ILEGALIDAD DEL ACTO ADMINISTRATIVO QUE IMPONE SANCION POR INDEBIDA CANALIZACION DE DIVISAS</v>
      </c>
    </row>
    <row r="210" spans="1:14" ht="15" customHeight="1">
      <c r="A210" s="1">
        <f>+Tabla15[[#This Row],[1]]</f>
        <v>208</v>
      </c>
      <c r="B210" s="5" t="s">
        <v>532</v>
      </c>
      <c r="C210" s="1">
        <v>1</v>
      </c>
      <c r="D210" s="1">
        <f>+IF(Tabla15[[#This Row],[NOMBRE DE LA CAUSA 2018]]=0,0,1)</f>
        <v>1</v>
      </c>
      <c r="E210" s="1">
        <f>+E209+Tabla15[[#This Row],[NOMBRE DE LA CAUSA 2019]]</f>
        <v>208</v>
      </c>
      <c r="F210" s="1">
        <f>+Tabla15[[#This Row],[0]]*Tabla15[[#This Row],[NOMBRE DE LA CAUSA 2019]]</f>
        <v>208</v>
      </c>
      <c r="G210" s="5" t="s">
        <v>17</v>
      </c>
      <c r="J210" s="1" t="s">
        <v>18</v>
      </c>
      <c r="K210" s="1" t="s">
        <v>19</v>
      </c>
      <c r="L210" s="5" t="s">
        <v>533</v>
      </c>
      <c r="M210" s="4">
        <v>1885</v>
      </c>
      <c r="N210" s="1" t="str">
        <f>+Tabla15[[#This Row],[NOMBRE DE LA CAUSA 2017]]</f>
        <v>ILEGALIDAD DEL ACTO ADMINISTRATIVO QUE IMPONE SANCION POR INFRACCION DE TRANSITO</v>
      </c>
    </row>
    <row r="211" spans="1:14" ht="15" customHeight="1">
      <c r="A211" s="1">
        <f>+Tabla15[[#This Row],[1]]</f>
        <v>209</v>
      </c>
      <c r="B211" s="5" t="s">
        <v>1415</v>
      </c>
      <c r="C211" s="1">
        <v>1</v>
      </c>
      <c r="D211" s="1">
        <f>+IF(Tabla15[[#This Row],[NOMBRE DE LA CAUSA 2018]]=0,0,1)</f>
        <v>1</v>
      </c>
      <c r="E211" s="1">
        <f>+E210+Tabla15[[#This Row],[NOMBRE DE LA CAUSA 2019]]</f>
        <v>209</v>
      </c>
      <c r="F211" s="1">
        <f>+Tabla15[[#This Row],[0]]*Tabla15[[#This Row],[NOMBRE DE LA CAUSA 2019]]</f>
        <v>209</v>
      </c>
      <c r="G211" s="1" t="s">
        <v>746</v>
      </c>
      <c r="I211" s="5" t="s">
        <v>473</v>
      </c>
      <c r="K211" s="5" t="s">
        <v>19</v>
      </c>
      <c r="L211" s="5" t="s">
        <v>1416</v>
      </c>
      <c r="M211" s="31">
        <v>2325</v>
      </c>
      <c r="N211" s="1" t="str">
        <f>+Tabla15[[#This Row],[NOMBRE DE LA CAUSA 2017]]</f>
        <v>ILEGALIDAD DEL ACTO ADMINISTRATIVO QUE IMPONE SANCION POR INFRACCIONES CAMBIARIAS</v>
      </c>
    </row>
    <row r="212" spans="1:14" ht="15" customHeight="1">
      <c r="A212" s="1">
        <f>+Tabla15[[#This Row],[1]]</f>
        <v>210</v>
      </c>
      <c r="B212" s="1" t="s">
        <v>602</v>
      </c>
      <c r="C212" s="1">
        <v>1</v>
      </c>
      <c r="D212" s="1">
        <f>+IF(Tabla15[[#This Row],[NOMBRE DE LA CAUSA 2018]]=0,0,1)</f>
        <v>1</v>
      </c>
      <c r="E212" s="1">
        <f>+E211+Tabla15[[#This Row],[NOMBRE DE LA CAUSA 2019]]</f>
        <v>210</v>
      </c>
      <c r="F212" s="1">
        <f>+Tabla15[[#This Row],[0]]*Tabla15[[#This Row],[NOMBRE DE LA CAUSA 2019]]</f>
        <v>210</v>
      </c>
      <c r="G212" s="5" t="s">
        <v>17</v>
      </c>
      <c r="I212" s="5" t="s">
        <v>473</v>
      </c>
      <c r="J212" s="1" t="s">
        <v>18</v>
      </c>
      <c r="K212" s="1" t="s">
        <v>19</v>
      </c>
      <c r="L212" s="5" t="s">
        <v>603</v>
      </c>
      <c r="M212" s="4">
        <v>1924</v>
      </c>
      <c r="N212" s="1" t="str">
        <f>+Tabla15[[#This Row],[NOMBRE DE LA CAUSA 2017]]</f>
        <v>ILEGALIDAD DEL ACTO ADMINISTRATIVO QUE IMPONE SANCION POR LA NO PRESENTACION DE INFORMACION EXOGENA</v>
      </c>
    </row>
    <row r="213" spans="1:14" ht="15" customHeight="1">
      <c r="A213" s="1">
        <f>+Tabla15[[#This Row],[1]]</f>
        <v>211</v>
      </c>
      <c r="B213" s="1" t="s">
        <v>594</v>
      </c>
      <c r="C213" s="1">
        <v>1</v>
      </c>
      <c r="D213" s="1">
        <f>+IF(Tabla15[[#This Row],[NOMBRE DE LA CAUSA 2018]]=0,0,1)</f>
        <v>1</v>
      </c>
      <c r="E213" s="1">
        <f>+E212+Tabla15[[#This Row],[NOMBRE DE LA CAUSA 2019]]</f>
        <v>211</v>
      </c>
      <c r="F213" s="1">
        <f>+Tabla15[[#This Row],[0]]*Tabla15[[#This Row],[NOMBRE DE LA CAUSA 2019]]</f>
        <v>211</v>
      </c>
      <c r="G213" s="5" t="s">
        <v>17</v>
      </c>
      <c r="I213" s="5" t="s">
        <v>473</v>
      </c>
      <c r="J213" s="1" t="s">
        <v>18</v>
      </c>
      <c r="K213" s="1" t="s">
        <v>19</v>
      </c>
      <c r="L213" s="5" t="s">
        <v>595</v>
      </c>
      <c r="M213" s="4">
        <v>1920</v>
      </c>
      <c r="N213" s="1" t="str">
        <f>+Tabla15[[#This Row],[NOMBRE DE LA CAUSA 2017]]</f>
        <v>ILEGALIDAD DEL ACTO ADMINISTRATIVO QUE IMPONE SANCION POR LA NO PRESENTACION DE LA DECLARACION INFORMATIVA DE PRECIOS DE TRANSFERENCIA</v>
      </c>
    </row>
    <row r="214" spans="1:14" ht="15" customHeight="1">
      <c r="A214" s="1">
        <f>+Tabla15[[#This Row],[1]]</f>
        <v>212</v>
      </c>
      <c r="B214" s="1" t="s">
        <v>600</v>
      </c>
      <c r="C214" s="1">
        <v>1</v>
      </c>
      <c r="D214" s="1">
        <f>+IF(Tabla15[[#This Row],[NOMBRE DE LA CAUSA 2018]]=0,0,1)</f>
        <v>1</v>
      </c>
      <c r="E214" s="1">
        <f>+E213+Tabla15[[#This Row],[NOMBRE DE LA CAUSA 2019]]</f>
        <v>212</v>
      </c>
      <c r="F214" s="1">
        <f>+Tabla15[[#This Row],[0]]*Tabla15[[#This Row],[NOMBRE DE LA CAUSA 2019]]</f>
        <v>212</v>
      </c>
      <c r="G214" s="5" t="s">
        <v>17</v>
      </c>
      <c r="I214" s="5" t="s">
        <v>473</v>
      </c>
      <c r="J214" s="1" t="s">
        <v>18</v>
      </c>
      <c r="K214" s="1" t="s">
        <v>19</v>
      </c>
      <c r="L214" s="5" t="s">
        <v>601</v>
      </c>
      <c r="M214" s="4">
        <v>1923</v>
      </c>
      <c r="N214" s="1" t="str">
        <f>+Tabla15[[#This Row],[NOMBRE DE LA CAUSA 2017]]</f>
        <v>ILEGALIDAD DEL ACTO ADMINISTRATIVO QUE IMPONE SANCION POR LA NO PRESENTACION DE LA DOCUMENTACION COMPROBATORIA DE PRECIOS DE TRANSFERENCIA</v>
      </c>
    </row>
    <row r="215" spans="1:14" ht="15" customHeight="1">
      <c r="A215" s="1">
        <f>+Tabla15[[#This Row],[1]]</f>
        <v>213</v>
      </c>
      <c r="B215" s="1" t="s">
        <v>616</v>
      </c>
      <c r="C215" s="1">
        <v>1</v>
      </c>
      <c r="D215" s="1">
        <f>+IF(Tabla15[[#This Row],[NOMBRE DE LA CAUSA 2018]]=0,0,1)</f>
        <v>1</v>
      </c>
      <c r="E215" s="1">
        <f>+E214+Tabla15[[#This Row],[NOMBRE DE LA CAUSA 2019]]</f>
        <v>213</v>
      </c>
      <c r="F215" s="1">
        <f>+Tabla15[[#This Row],[0]]*Tabla15[[#This Row],[NOMBRE DE LA CAUSA 2019]]</f>
        <v>213</v>
      </c>
      <c r="G215" s="5" t="s">
        <v>17</v>
      </c>
      <c r="J215" s="1" t="s">
        <v>18</v>
      </c>
      <c r="K215" s="1" t="s">
        <v>19</v>
      </c>
      <c r="L215" s="5" t="s">
        <v>617</v>
      </c>
      <c r="M215" s="4">
        <v>1931</v>
      </c>
      <c r="N215" s="1" t="str">
        <f>+Tabla15[[#This Row],[NOMBRE DE LA CAUSA 2017]]</f>
        <v>ILEGALIDAD DEL ACTO ADMINISTRATIVO QUE IMPONE SANCION POR LA OMISION EN LA EXPEDICION DE CERTIFICADOS</v>
      </c>
    </row>
    <row r="216" spans="1:14" ht="15" customHeight="1">
      <c r="A216" s="1">
        <f>+Tabla15[[#This Row],[1]]</f>
        <v>214</v>
      </c>
      <c r="B216" s="5" t="s">
        <v>1409</v>
      </c>
      <c r="C216" s="1">
        <v>1</v>
      </c>
      <c r="D216" s="1">
        <f>+IF(Tabla15[[#This Row],[NOMBRE DE LA CAUSA 2018]]=0,0,1)</f>
        <v>1</v>
      </c>
      <c r="E216" s="1">
        <f>+E215+Tabla15[[#This Row],[NOMBRE DE LA CAUSA 2019]]</f>
        <v>214</v>
      </c>
      <c r="F216" s="1">
        <f>+Tabla15[[#This Row],[0]]*Tabla15[[#This Row],[NOMBRE DE LA CAUSA 2019]]</f>
        <v>214</v>
      </c>
      <c r="G216" s="1" t="s">
        <v>746</v>
      </c>
      <c r="I216" s="5" t="s">
        <v>473</v>
      </c>
      <c r="K216" s="5" t="s">
        <v>19</v>
      </c>
      <c r="L216" s="5" t="s">
        <v>1410</v>
      </c>
      <c r="M216" s="31">
        <v>2322</v>
      </c>
      <c r="N216" s="1" t="str">
        <f>+Tabla15[[#This Row],[NOMBRE DE LA CAUSA 2017]]</f>
        <v>ILEGALIDAD DEL ACTO ADMINISTRATIVO QUE IMPONE SANCION POR NO CANALIZACION DE DIVISAS</v>
      </c>
    </row>
    <row r="217" spans="1:14" ht="15" customHeight="1">
      <c r="A217" s="1">
        <f>+Tabla15[[#This Row],[1]]</f>
        <v>215</v>
      </c>
      <c r="B217" s="5" t="s">
        <v>462</v>
      </c>
      <c r="C217" s="1">
        <v>1</v>
      </c>
      <c r="D217" s="1">
        <f>+IF(Tabla15[[#This Row],[NOMBRE DE LA CAUSA 2018]]=0,0,1)</f>
        <v>1</v>
      </c>
      <c r="E217" s="1">
        <f>+E216+Tabla15[[#This Row],[NOMBRE DE LA CAUSA 2019]]</f>
        <v>215</v>
      </c>
      <c r="F217" s="1">
        <f>+Tabla15[[#This Row],[0]]*Tabla15[[#This Row],[NOMBRE DE LA CAUSA 2019]]</f>
        <v>215</v>
      </c>
      <c r="G217" s="5" t="s">
        <v>17</v>
      </c>
      <c r="J217" s="1" t="s">
        <v>18</v>
      </c>
      <c r="K217" s="1" t="s">
        <v>19</v>
      </c>
      <c r="L217" s="5" t="s">
        <v>463</v>
      </c>
      <c r="M217" s="4">
        <v>825</v>
      </c>
      <c r="N217" s="1" t="str">
        <f>+Tabla15[[#This Row],[NOMBRE DE LA CAUSA 2017]]</f>
        <v>ILEGALIDAD DEL ACTO ADMINISTRATIVO QUE IMPONE SANCION POR NO PAGO DE APORTES PARAFISCALES</v>
      </c>
    </row>
    <row r="218" spans="1:14" ht="15" customHeight="1">
      <c r="A218" s="1">
        <f>+Tabla15[[#This Row],[1]]</f>
        <v>216</v>
      </c>
      <c r="B218" s="5" t="s">
        <v>1431</v>
      </c>
      <c r="C218" s="1">
        <v>1</v>
      </c>
      <c r="D218" s="1">
        <f>+IF(Tabla15[[#This Row],[NOMBRE DE LA CAUSA 2018]]=0,0,1)</f>
        <v>1</v>
      </c>
      <c r="E218" s="1">
        <f>+E217+Tabla15[[#This Row],[NOMBRE DE LA CAUSA 2019]]</f>
        <v>216</v>
      </c>
      <c r="F218" s="1">
        <f>+Tabla15[[#This Row],[0]]*Tabla15[[#This Row],[NOMBRE DE LA CAUSA 2019]]</f>
        <v>216</v>
      </c>
      <c r="G218" s="1" t="s">
        <v>746</v>
      </c>
      <c r="I218" s="5" t="s">
        <v>473</v>
      </c>
      <c r="K218" s="5" t="s">
        <v>19</v>
      </c>
      <c r="L218" s="5" t="s">
        <v>1432</v>
      </c>
      <c r="M218" s="31">
        <v>2333</v>
      </c>
      <c r="N218" s="1" t="str">
        <f>+Tabla15[[#This Row],[NOMBRE DE LA CAUSA 2017]]</f>
        <v>ILEGALIDAD DEL ACTO ADMINISTRATIVO QUE IMPONE SANCION POR NO PRESENTAR DECLARACION TRIBUTARIA</v>
      </c>
    </row>
    <row r="219" spans="1:14" ht="15" customHeight="1">
      <c r="A219" s="1">
        <f>+Tabla15[[#This Row],[1]]</f>
        <v>217</v>
      </c>
      <c r="B219" s="1" t="s">
        <v>584</v>
      </c>
      <c r="C219" s="1">
        <v>1</v>
      </c>
      <c r="D219" s="1">
        <f>+IF(Tabla15[[#This Row],[NOMBRE DE LA CAUSA 2018]]=0,0,1)</f>
        <v>1</v>
      </c>
      <c r="E219" s="1">
        <f>+E218+Tabla15[[#This Row],[NOMBRE DE LA CAUSA 2019]]</f>
        <v>217</v>
      </c>
      <c r="F219" s="1">
        <f>+Tabla15[[#This Row],[0]]*Tabla15[[#This Row],[NOMBRE DE LA CAUSA 2019]]</f>
        <v>217</v>
      </c>
      <c r="G219" s="5" t="s">
        <v>17</v>
      </c>
      <c r="I219" s="5" t="s">
        <v>473</v>
      </c>
      <c r="J219" s="1" t="s">
        <v>18</v>
      </c>
      <c r="K219" s="1" t="s">
        <v>19</v>
      </c>
      <c r="L219" s="5" t="s">
        <v>585</v>
      </c>
      <c r="M219" s="4">
        <v>1914</v>
      </c>
      <c r="N219" s="1" t="str">
        <f>+Tabla15[[#This Row],[NOMBRE DE LA CAUSA 2017]]</f>
        <v>ILEGALIDAD DEL ACTO ADMINISTRATIVO QUE IMPONE SANCION POR OMISION EN LA OBLIGACION DE LLEVAR LIBROS DE CONTABILIDAD</v>
      </c>
    </row>
    <row r="220" spans="1:14" ht="15" customHeight="1">
      <c r="A220" s="1">
        <f>+Tabla15[[#This Row],[1]]</f>
        <v>218</v>
      </c>
      <c r="B220" s="8" t="s">
        <v>1413</v>
      </c>
      <c r="C220" s="1">
        <v>1</v>
      </c>
      <c r="D220" s="1">
        <f>+IF(Tabla15[[#This Row],[NOMBRE DE LA CAUSA 2018]]=0,0,1)</f>
        <v>1</v>
      </c>
      <c r="E220" s="1">
        <f>+E219+Tabla15[[#This Row],[NOMBRE DE LA CAUSA 2019]]</f>
        <v>218</v>
      </c>
      <c r="F220" s="1">
        <f>+Tabla15[[#This Row],[0]]*Tabla15[[#This Row],[NOMBRE DE LA CAUSA 2019]]</f>
        <v>218</v>
      </c>
      <c r="G220" s="1" t="s">
        <v>746</v>
      </c>
      <c r="I220" s="5" t="s">
        <v>473</v>
      </c>
      <c r="K220" s="5" t="s">
        <v>19</v>
      </c>
      <c r="L220" s="10" t="s">
        <v>1414</v>
      </c>
      <c r="M220" s="31">
        <v>2324</v>
      </c>
      <c r="N220" s="1" t="str">
        <f>+Tabla15[[#This Row],[NOMBRE DE LA CAUSA 2017]]</f>
        <v>ILEGALIDAD DEL ACTO ADMINISTRATIVO QUE IMPONE SANCION POR OPERACIONES DE MERCADO LIBRE</v>
      </c>
    </row>
    <row r="221" spans="1:14" ht="15" customHeight="1">
      <c r="A221" s="1">
        <f>+Tabla15[[#This Row],[1]]</f>
        <v>219</v>
      </c>
      <c r="B221" s="5" t="s">
        <v>446</v>
      </c>
      <c r="C221" s="1">
        <v>1</v>
      </c>
      <c r="D221" s="1">
        <f>+IF(Tabla15[[#This Row],[NOMBRE DE LA CAUSA 2018]]=0,0,1)</f>
        <v>1</v>
      </c>
      <c r="E221" s="1">
        <f>+E220+Tabla15[[#This Row],[NOMBRE DE LA CAUSA 2019]]</f>
        <v>219</v>
      </c>
      <c r="F221" s="1">
        <f>+Tabla15[[#This Row],[0]]*Tabla15[[#This Row],[NOMBRE DE LA CAUSA 2019]]</f>
        <v>219</v>
      </c>
      <c r="G221" s="5" t="s">
        <v>17</v>
      </c>
      <c r="J221" s="1" t="s">
        <v>18</v>
      </c>
      <c r="K221" s="1" t="s">
        <v>19</v>
      </c>
      <c r="L221" s="5" t="s">
        <v>447</v>
      </c>
      <c r="M221" s="4">
        <v>813</v>
      </c>
      <c r="N221" s="1" t="str">
        <f>+Tabla15[[#This Row],[NOMBRE DE LA CAUSA 2017]]</f>
        <v>ILEGALIDAD DEL ACTO ADMINISTRATIVO QUE IMPONE SANCION POR PRACTICA RESTRICTIVA DE LA COMPETENCIA</v>
      </c>
    </row>
    <row r="222" spans="1:14" ht="15" customHeight="1">
      <c r="A222" s="1">
        <f>+Tabla15[[#This Row],[1]]</f>
        <v>220</v>
      </c>
      <c r="B222" s="5" t="s">
        <v>729</v>
      </c>
      <c r="C222" s="1">
        <v>1</v>
      </c>
      <c r="D222" s="1">
        <f>+IF(Tabla15[[#This Row],[NOMBRE DE LA CAUSA 2018]]=0,0,1)</f>
        <v>1</v>
      </c>
      <c r="E222" s="1">
        <f>+E221+Tabla15[[#This Row],[NOMBRE DE LA CAUSA 2019]]</f>
        <v>220</v>
      </c>
      <c r="F222" s="1">
        <f>+Tabla15[[#This Row],[0]]*Tabla15[[#This Row],[NOMBRE DE LA CAUSA 2019]]</f>
        <v>220</v>
      </c>
      <c r="G222" s="5" t="s">
        <v>17</v>
      </c>
      <c r="J222" s="1" t="s">
        <v>18</v>
      </c>
      <c r="K222" s="1" t="s">
        <v>19</v>
      </c>
      <c r="L222" s="5" t="s">
        <v>730</v>
      </c>
      <c r="M222" s="4">
        <v>2009</v>
      </c>
      <c r="N222" s="1" t="str">
        <f>+Tabla15[[#This Row],[NOMBRE DE LA CAUSA 2017]]</f>
        <v>ILEGALIDAD DEL ACTO ADMINISTRATIVO QUE IMPONE SANCION POR VIOLACION DE NORMAS DE DERECHO LABORAL COLECTIVO</v>
      </c>
    </row>
    <row r="223" spans="1:14" ht="15" customHeight="1">
      <c r="A223" s="1">
        <f>+Tabla15[[#This Row],[1]]</f>
        <v>221</v>
      </c>
      <c r="B223" s="5" t="s">
        <v>727</v>
      </c>
      <c r="C223" s="1">
        <v>1</v>
      </c>
      <c r="D223" s="1">
        <f>+IF(Tabla15[[#This Row],[NOMBRE DE LA CAUSA 2018]]=0,0,1)</f>
        <v>1</v>
      </c>
      <c r="E223" s="1">
        <f>+E222+Tabla15[[#This Row],[NOMBRE DE LA CAUSA 2019]]</f>
        <v>221</v>
      </c>
      <c r="F223" s="1">
        <f>+Tabla15[[#This Row],[0]]*Tabla15[[#This Row],[NOMBRE DE LA CAUSA 2019]]</f>
        <v>221</v>
      </c>
      <c r="G223" s="5" t="s">
        <v>17</v>
      </c>
      <c r="J223" s="1" t="s">
        <v>18</v>
      </c>
      <c r="K223" s="1" t="s">
        <v>19</v>
      </c>
      <c r="L223" s="5" t="s">
        <v>728</v>
      </c>
      <c r="M223" s="4">
        <v>2008</v>
      </c>
      <c r="N223" s="1" t="str">
        <f>+Tabla15[[#This Row],[NOMBRE DE LA CAUSA 2017]]</f>
        <v>ILEGALIDAD DEL ACTO ADMINISTRATIVO QUE IMPONE SANCION POR VIOLACION DE NORMAS DE DERECHO LABORAL INDIVIDUAL</v>
      </c>
    </row>
    <row r="224" spans="1:14" ht="15" customHeight="1">
      <c r="A224" s="1">
        <f>+Tabla15[[#This Row],[1]]</f>
        <v>222</v>
      </c>
      <c r="B224" s="5" t="s">
        <v>491</v>
      </c>
      <c r="C224" s="1">
        <v>1</v>
      </c>
      <c r="D224" s="1">
        <f>+IF(Tabla15[[#This Row],[NOMBRE DE LA CAUSA 2018]]=0,0,1)</f>
        <v>1</v>
      </c>
      <c r="E224" s="1">
        <f>+E223+Tabla15[[#This Row],[NOMBRE DE LA CAUSA 2019]]</f>
        <v>222</v>
      </c>
      <c r="F224" s="1">
        <f>+Tabla15[[#This Row],[0]]*Tabla15[[#This Row],[NOMBRE DE LA CAUSA 2019]]</f>
        <v>222</v>
      </c>
      <c r="G224" s="5" t="s">
        <v>17</v>
      </c>
      <c r="J224" s="1" t="s">
        <v>18</v>
      </c>
      <c r="K224" s="1" t="s">
        <v>19</v>
      </c>
      <c r="L224" s="5" t="s">
        <v>492</v>
      </c>
      <c r="M224" s="4">
        <v>840</v>
      </c>
      <c r="N224" s="1" t="str">
        <f>+Tabla15[[#This Row],[NOMBRE DE LA CAUSA 2017]]</f>
        <v>ILEGALIDAD DEL ACTO ADMINISTRATIVO QUE IMPONE SANCION POR VIOLACION DE NORMAS DE PROTECCION AMBIENTAL</v>
      </c>
    </row>
    <row r="225" spans="1:14" ht="15" customHeight="1">
      <c r="A225" s="1">
        <f>+Tabla15[[#This Row],[1]]</f>
        <v>223</v>
      </c>
      <c r="B225" s="5" t="s">
        <v>731</v>
      </c>
      <c r="C225" s="1">
        <v>1</v>
      </c>
      <c r="D225" s="1">
        <f>+IF(Tabla15[[#This Row],[NOMBRE DE LA CAUSA 2018]]=0,0,1)</f>
        <v>1</v>
      </c>
      <c r="E225" s="1">
        <f>+E224+Tabla15[[#This Row],[NOMBRE DE LA CAUSA 2019]]</f>
        <v>223</v>
      </c>
      <c r="F225" s="1">
        <f>+Tabla15[[#This Row],[0]]*Tabla15[[#This Row],[NOMBRE DE LA CAUSA 2019]]</f>
        <v>223</v>
      </c>
      <c r="G225" s="1" t="s">
        <v>17</v>
      </c>
      <c r="J225" s="1" t="s">
        <v>18</v>
      </c>
      <c r="K225" s="1" t="s">
        <v>19</v>
      </c>
      <c r="L225" s="5" t="s">
        <v>732</v>
      </c>
      <c r="M225" s="4">
        <v>2011</v>
      </c>
      <c r="N225" s="1" t="str">
        <f>+Tabla15[[#This Row],[NOMBRE DE LA CAUSA 2017]]</f>
        <v>ILEGALIDAD DEL ACTO ADMINISTRATIVO QUE IMPONE SANCION POR VIOLACION DE NORMAS DEL SISTEMA DE SEGURIDAD SOCIAL INTEGRAL</v>
      </c>
    </row>
    <row r="226" spans="1:14" ht="15" customHeight="1">
      <c r="A226" s="1">
        <f>+Tabla15[[#This Row],[1]]</f>
        <v>224</v>
      </c>
      <c r="B226" s="5" t="s">
        <v>495</v>
      </c>
      <c r="C226" s="1">
        <v>1</v>
      </c>
      <c r="D226" s="1">
        <f>+IF(Tabla15[[#This Row],[NOMBRE DE LA CAUSA 2018]]=0,0,1)</f>
        <v>1</v>
      </c>
      <c r="E226" s="1">
        <f>+E225+Tabla15[[#This Row],[NOMBRE DE LA CAUSA 2019]]</f>
        <v>224</v>
      </c>
      <c r="F226" s="1">
        <f>+Tabla15[[#This Row],[0]]*Tabla15[[#This Row],[NOMBRE DE LA CAUSA 2019]]</f>
        <v>224</v>
      </c>
      <c r="G226" s="5" t="s">
        <v>17</v>
      </c>
      <c r="J226" s="1" t="s">
        <v>18</v>
      </c>
      <c r="K226" s="1" t="s">
        <v>19</v>
      </c>
      <c r="L226" s="5" t="s">
        <v>496</v>
      </c>
      <c r="M226" s="4">
        <v>843</v>
      </c>
      <c r="N226" s="1" t="str">
        <f>+Tabla15[[#This Row],[NOMBRE DE LA CAUSA 2017]]</f>
        <v>ILEGALIDAD DEL ACTO ADMINISTRATIVO QUE IMPONE SANCION POR VIOLACION DE NORMAS SOBRE CONTRATO DE APRENDIZAJE</v>
      </c>
    </row>
    <row r="227" spans="1:14" ht="15" customHeight="1">
      <c r="A227" s="1">
        <f>+Tabla15[[#This Row],[1]]</f>
        <v>225</v>
      </c>
      <c r="B227" s="5" t="s">
        <v>1411</v>
      </c>
      <c r="C227" s="1">
        <v>1</v>
      </c>
      <c r="D227" s="1">
        <f>+IF(Tabla15[[#This Row],[NOMBRE DE LA CAUSA 2018]]=0,0,1)</f>
        <v>1</v>
      </c>
      <c r="E227" s="1">
        <f>+E226+Tabla15[[#This Row],[NOMBRE DE LA CAUSA 2019]]</f>
        <v>225</v>
      </c>
      <c r="F227" s="1">
        <f>+Tabla15[[#This Row],[0]]*Tabla15[[#This Row],[NOMBRE DE LA CAUSA 2019]]</f>
        <v>225</v>
      </c>
      <c r="G227" s="1" t="s">
        <v>746</v>
      </c>
      <c r="I227" s="5" t="s">
        <v>473</v>
      </c>
      <c r="K227" s="5" t="s">
        <v>19</v>
      </c>
      <c r="L227" s="5" t="s">
        <v>1412</v>
      </c>
      <c r="M227" s="31">
        <v>2323</v>
      </c>
      <c r="N227" s="1" t="str">
        <f>+Tabla15[[#This Row],[NOMBRE DE LA CAUSA 2017]]</f>
        <v>ILEGALIDAD DEL ACTO ADMINISTRATIVO QUE IMPONE SANCION RELACIONADA CON CUENTAS DE COMPENSACION</v>
      </c>
    </row>
    <row r="228" spans="1:14" ht="15" customHeight="1">
      <c r="A228" s="1">
        <f>+Tabla15[[#This Row],[1]]</f>
        <v>226</v>
      </c>
      <c r="B228" s="1" t="s">
        <v>743</v>
      </c>
      <c r="C228" s="1">
        <v>1</v>
      </c>
      <c r="D228" s="1">
        <f>+IF(Tabla15[[#This Row],[NOMBRE DE LA CAUSA 2018]]=0,0,1)</f>
        <v>1</v>
      </c>
      <c r="E228" s="1">
        <f>+E227+Tabla15[[#This Row],[NOMBRE DE LA CAUSA 2019]]</f>
        <v>226</v>
      </c>
      <c r="F228" s="1">
        <f>+Tabla15[[#This Row],[0]]*Tabla15[[#This Row],[NOMBRE DE LA CAUSA 2019]]</f>
        <v>226</v>
      </c>
      <c r="G228" s="5" t="s">
        <v>17</v>
      </c>
      <c r="J228" s="1" t="s">
        <v>18</v>
      </c>
      <c r="K228" s="5" t="s">
        <v>19</v>
      </c>
      <c r="L228" s="1" t="s">
        <v>744</v>
      </c>
      <c r="M228" s="4">
        <v>2024</v>
      </c>
      <c r="N228" s="1" t="str">
        <f>+Tabla15[[#This Row],[NOMBRE DE LA CAUSA 2017]]</f>
        <v>ILEGALIDAD DEL ACTO ADMINISTRATIVO QUE IMPONE SANCIONES DERIVADAS DE LA FACULTAD DE INSPECCION, VIGILANCIA Y CONTROL</v>
      </c>
    </row>
    <row r="229" spans="1:14" ht="15" customHeight="1">
      <c r="A229" s="1">
        <f>+Tabla15[[#This Row],[1]]</f>
        <v>227</v>
      </c>
      <c r="B229" s="1" t="s">
        <v>798</v>
      </c>
      <c r="C229" s="1">
        <v>1</v>
      </c>
      <c r="D229" s="1">
        <f>+IF(Tabla15[[#This Row],[NOMBRE DE LA CAUSA 2018]]=0,0,1)</f>
        <v>1</v>
      </c>
      <c r="E229" s="1">
        <f>+E228+Tabla15[[#This Row],[NOMBRE DE LA CAUSA 2019]]</f>
        <v>227</v>
      </c>
      <c r="F229" s="1">
        <f>+Tabla15[[#This Row],[0]]*Tabla15[[#This Row],[NOMBRE DE LA CAUSA 2019]]</f>
        <v>227</v>
      </c>
      <c r="G229" s="1" t="s">
        <v>746</v>
      </c>
      <c r="K229" s="1" t="s">
        <v>19</v>
      </c>
      <c r="L229" s="1" t="s">
        <v>799</v>
      </c>
      <c r="M229" s="4">
        <v>2048</v>
      </c>
      <c r="N229" s="1" t="str">
        <f>+Tabla15[[#This Row],[NOMBRE DE LA CAUSA 2017]]</f>
        <v>ILEGALIDAD DEL ACTO ADMINISTRATIVO QUE INTERPRETA UNILATERALMENTE EL CONTRATO</v>
      </c>
    </row>
    <row r="230" spans="1:14" ht="15" customHeight="1">
      <c r="A230" s="1">
        <f>+Tabla15[[#This Row],[1]]</f>
        <v>228</v>
      </c>
      <c r="B230" s="1" t="s">
        <v>472</v>
      </c>
      <c r="C230" s="1">
        <v>1</v>
      </c>
      <c r="D230" s="1">
        <f>+IF(Tabla15[[#This Row],[NOMBRE DE LA CAUSA 2018]]=0,0,1)</f>
        <v>1</v>
      </c>
      <c r="E230" s="1">
        <f>+E229+Tabla15[[#This Row],[NOMBRE DE LA CAUSA 2019]]</f>
        <v>228</v>
      </c>
      <c r="F230" s="1">
        <f>+Tabla15[[#This Row],[0]]*Tabla15[[#This Row],[NOMBRE DE LA CAUSA 2019]]</f>
        <v>228</v>
      </c>
      <c r="G230" s="5" t="s">
        <v>17</v>
      </c>
      <c r="I230" s="5" t="s">
        <v>473</v>
      </c>
      <c r="J230" s="1" t="s">
        <v>18</v>
      </c>
      <c r="K230" s="1" t="s">
        <v>19</v>
      </c>
      <c r="L230" s="5" t="s">
        <v>474</v>
      </c>
      <c r="M230" s="4">
        <v>831</v>
      </c>
      <c r="N230" s="1" t="str">
        <f>+Tabla15[[#This Row],[NOMBRE DE LA CAUSA 2017]]</f>
        <v>ILEGALIDAD DEL ACTO ADMINISTRATIVO QUE LIBRA MANDAMIENTO DE PAGO</v>
      </c>
    </row>
    <row r="231" spans="1:14" ht="15" customHeight="1">
      <c r="A231" s="1">
        <f>+Tabla15[[#This Row],[1]]</f>
        <v>229</v>
      </c>
      <c r="B231" s="5" t="s">
        <v>1421</v>
      </c>
      <c r="C231" s="1">
        <v>1</v>
      </c>
      <c r="D231" s="1">
        <f>+IF(Tabla15[[#This Row],[NOMBRE DE LA CAUSA 2018]]=0,0,1)</f>
        <v>1</v>
      </c>
      <c r="E231" s="1">
        <f>+E230+Tabla15[[#This Row],[NOMBRE DE LA CAUSA 2019]]</f>
        <v>229</v>
      </c>
      <c r="F231" s="1">
        <f>+Tabla15[[#This Row],[0]]*Tabla15[[#This Row],[NOMBRE DE LA CAUSA 2019]]</f>
        <v>229</v>
      </c>
      <c r="G231" s="1" t="s">
        <v>746</v>
      </c>
      <c r="I231" s="5" t="s">
        <v>473</v>
      </c>
      <c r="K231" s="5" t="s">
        <v>19</v>
      </c>
      <c r="L231" s="5" t="s">
        <v>1422</v>
      </c>
      <c r="M231" s="31">
        <v>2328</v>
      </c>
      <c r="N231" s="1" t="str">
        <f>+Tabla15[[#This Row],[NOMBRE DE LA CAUSA 2017]]</f>
        <v>ILEGALIDAD DEL ACTO ADMINISTRATIVO QUE LIQUIDA IMPUESTO ARMAS, MUNICIONES Y EXPLOSIVOS</v>
      </c>
    </row>
    <row r="232" spans="1:14" ht="15" customHeight="1">
      <c r="A232" s="1">
        <f>+Tabla15[[#This Row],[1]]</f>
        <v>230</v>
      </c>
      <c r="B232" s="1" t="s">
        <v>330</v>
      </c>
      <c r="C232" s="1">
        <v>1</v>
      </c>
      <c r="D232" s="1">
        <f>+IF(Tabla15[[#This Row],[NOMBRE DE LA CAUSA 2018]]=0,0,1)</f>
        <v>1</v>
      </c>
      <c r="E232" s="1">
        <f>+E231+Tabla15[[#This Row],[NOMBRE DE LA CAUSA 2019]]</f>
        <v>230</v>
      </c>
      <c r="F232" s="1">
        <f>+Tabla15[[#This Row],[0]]*Tabla15[[#This Row],[NOMBRE DE LA CAUSA 2019]]</f>
        <v>230</v>
      </c>
      <c r="G232" s="1" t="s">
        <v>17</v>
      </c>
      <c r="J232" s="1" t="s">
        <v>18</v>
      </c>
      <c r="K232" s="1" t="s">
        <v>19</v>
      </c>
      <c r="L232" s="1" t="s">
        <v>331</v>
      </c>
      <c r="M232" s="4">
        <v>539</v>
      </c>
      <c r="N232" s="1" t="str">
        <f>+Tabla15[[#This Row],[NOMBRE DE LA CAUSA 2017]]</f>
        <v>ILEGALIDAD DEL ACTO ADMINISTRATIVO QUE LIQUIDA LA PENSION - ACCION DE LESIVIDAD</v>
      </c>
    </row>
    <row r="233" spans="1:14" ht="15" customHeight="1">
      <c r="A233" s="1">
        <f>+Tabla15[[#This Row],[1]]</f>
        <v>231</v>
      </c>
      <c r="B233" s="1" t="s">
        <v>248</v>
      </c>
      <c r="C233" s="1">
        <v>1</v>
      </c>
      <c r="D233" s="1">
        <f>+IF(Tabla15[[#This Row],[NOMBRE DE LA CAUSA 2018]]=0,0,1)</f>
        <v>1</v>
      </c>
      <c r="E233" s="1">
        <f>+E232+Tabla15[[#This Row],[NOMBRE DE LA CAUSA 2019]]</f>
        <v>231</v>
      </c>
      <c r="F233" s="1">
        <f>+Tabla15[[#This Row],[0]]*Tabla15[[#This Row],[NOMBRE DE LA CAUSA 2019]]</f>
        <v>231</v>
      </c>
      <c r="G233" s="1" t="s">
        <v>17</v>
      </c>
      <c r="J233" s="1" t="s">
        <v>18</v>
      </c>
      <c r="K233" s="1" t="s">
        <v>19</v>
      </c>
      <c r="L233" s="1" t="s">
        <v>249</v>
      </c>
      <c r="M233" s="4">
        <v>407</v>
      </c>
      <c r="N233" s="1" t="str">
        <f>+Tabla15[[#This Row],[NOMBRE DE LA CAUSA 2017]]</f>
        <v>ILEGALIDAD DEL ACTO ADMINISTRATIVO QUE LIQUIDA UN CONTRATO</v>
      </c>
    </row>
    <row r="234" spans="1:14" ht="15" customHeight="1">
      <c r="A234" s="1">
        <f>+Tabla15[[#This Row],[1]]</f>
        <v>232</v>
      </c>
      <c r="B234" s="5" t="s">
        <v>1358</v>
      </c>
      <c r="C234" s="1">
        <v>1</v>
      </c>
      <c r="D234" s="1">
        <f>+IF(Tabla15[[#This Row],[NOMBRE DE LA CAUSA 2018]]=0,0,1)</f>
        <v>1</v>
      </c>
      <c r="E234" s="1">
        <f>+E233+Tabla15[[#This Row],[NOMBRE DE LA CAUSA 2019]]</f>
        <v>232</v>
      </c>
      <c r="F234" s="1">
        <f>+Tabla15[[#This Row],[0]]*Tabla15[[#This Row],[NOMBRE DE LA CAUSA 2019]]</f>
        <v>232</v>
      </c>
      <c r="G234" s="1" t="s">
        <v>753</v>
      </c>
      <c r="H234" s="1" t="s">
        <v>1356</v>
      </c>
      <c r="K234" s="5" t="s">
        <v>19</v>
      </c>
      <c r="L234" s="5" t="s">
        <v>1359</v>
      </c>
      <c r="M234" s="4">
        <v>2298</v>
      </c>
      <c r="N234" s="1" t="str">
        <f>+Tabla15[[#This Row],[NOMBRE DE LA CAUSA 2017]]</f>
        <v>ILEGALIDAD DEL ACTO ADMINISTRATIVO QUE LIQUIDA UN IMPUESTO</v>
      </c>
    </row>
    <row r="235" spans="1:14" ht="15" customHeight="1">
      <c r="A235" s="1">
        <f>+Tabla15[[#This Row],[1]]</f>
        <v>233</v>
      </c>
      <c r="B235" s="5" t="s">
        <v>1423</v>
      </c>
      <c r="C235" s="1">
        <v>1</v>
      </c>
      <c r="D235" s="1">
        <f>+IF(Tabla15[[#This Row],[NOMBRE DE LA CAUSA 2018]]=0,0,1)</f>
        <v>1</v>
      </c>
      <c r="E235" s="1">
        <f>+E234+Tabla15[[#This Row],[NOMBRE DE LA CAUSA 2019]]</f>
        <v>233</v>
      </c>
      <c r="F235" s="1">
        <f>+Tabla15[[#This Row],[0]]*Tabla15[[#This Row],[NOMBRE DE LA CAUSA 2019]]</f>
        <v>233</v>
      </c>
      <c r="G235" s="1" t="s">
        <v>746</v>
      </c>
      <c r="I235" s="5" t="s">
        <v>473</v>
      </c>
      <c r="K235" s="5" t="s">
        <v>19</v>
      </c>
      <c r="L235" s="5" t="s">
        <v>1424</v>
      </c>
      <c r="M235" s="31">
        <v>2329</v>
      </c>
      <c r="N235" s="1" t="str">
        <f>+Tabla15[[#This Row],[NOMBRE DE LA CAUSA 2017]]</f>
        <v>ILEGALIDAD DEL ACTO ADMINISTRATIVO QUE LIQUIDA UNA CONTRIBUCION DE OBRA PUBLICA</v>
      </c>
    </row>
    <row r="236" spans="1:14" ht="15" customHeight="1">
      <c r="A236" s="1">
        <f>+Tabla15[[#This Row],[1]]</f>
        <v>234</v>
      </c>
      <c r="B236" s="5" t="s">
        <v>1366</v>
      </c>
      <c r="C236" s="1">
        <v>1</v>
      </c>
      <c r="D236" s="1">
        <f>+IF(Tabla15[[#This Row],[NOMBRE DE LA CAUSA 2018]]=0,0,1)</f>
        <v>1</v>
      </c>
      <c r="E236" s="1">
        <f>+E235+Tabla15[[#This Row],[NOMBRE DE LA CAUSA 2019]]</f>
        <v>234</v>
      </c>
      <c r="F236" s="1">
        <f>+Tabla15[[#This Row],[0]]*Tabla15[[#This Row],[NOMBRE DE LA CAUSA 2019]]</f>
        <v>234</v>
      </c>
      <c r="G236" s="1" t="s">
        <v>753</v>
      </c>
      <c r="H236" s="1" t="s">
        <v>1356</v>
      </c>
      <c r="K236" s="5" t="s">
        <v>19</v>
      </c>
      <c r="L236" s="5" t="s">
        <v>1367</v>
      </c>
      <c r="M236" s="4">
        <v>2302</v>
      </c>
      <c r="N236" s="1" t="str">
        <f>+Tabla15[[#This Row],[NOMBRE DE LA CAUSA 2017]]</f>
        <v>ILEGALIDAD DEL ACTO ADMINISTRATIVO QUE LIQUIDA UNA CONTRIBUCION ESPECIAL</v>
      </c>
    </row>
    <row r="237" spans="1:14" ht="15" customHeight="1">
      <c r="A237" s="1">
        <f>+Tabla15[[#This Row],[1]]</f>
        <v>235</v>
      </c>
      <c r="B237" s="5" t="s">
        <v>1362</v>
      </c>
      <c r="C237" s="1">
        <v>1</v>
      </c>
      <c r="D237" s="1">
        <f>+IF(Tabla15[[#This Row],[NOMBRE DE LA CAUSA 2018]]=0,0,1)</f>
        <v>1</v>
      </c>
      <c r="E237" s="1">
        <f>+E236+Tabla15[[#This Row],[NOMBRE DE LA CAUSA 2019]]</f>
        <v>235</v>
      </c>
      <c r="F237" s="1">
        <f>+Tabla15[[#This Row],[0]]*Tabla15[[#This Row],[NOMBRE DE LA CAUSA 2019]]</f>
        <v>235</v>
      </c>
      <c r="G237" s="1" t="s">
        <v>753</v>
      </c>
      <c r="H237" s="1" t="s">
        <v>1356</v>
      </c>
      <c r="K237" s="5" t="s">
        <v>19</v>
      </c>
      <c r="L237" s="10" t="s">
        <v>1363</v>
      </c>
      <c r="M237" s="4">
        <v>2300</v>
      </c>
      <c r="N237" s="1" t="str">
        <f>+Tabla15[[#This Row],[NOMBRE DE LA CAUSA 2017]]</f>
        <v>ILEGALIDAD DEL ACTO ADMINISTRATIVO QUE LIQUIDA UNA TASA</v>
      </c>
    </row>
    <row r="238" spans="1:14" ht="15" customHeight="1">
      <c r="A238" s="1">
        <f>+Tabla15[[#This Row],[1]]</f>
        <v>236</v>
      </c>
      <c r="B238" s="5" t="s">
        <v>479</v>
      </c>
      <c r="C238" s="1">
        <v>1</v>
      </c>
      <c r="D238" s="1">
        <f>+IF(Tabla15[[#This Row],[NOMBRE DE LA CAUSA 2018]]=0,0,1)</f>
        <v>1</v>
      </c>
      <c r="E238" s="1">
        <f>+E237+Tabla15[[#This Row],[NOMBRE DE LA CAUSA 2019]]</f>
        <v>236</v>
      </c>
      <c r="F238" s="1">
        <f>+Tabla15[[#This Row],[0]]*Tabla15[[#This Row],[NOMBRE DE LA CAUSA 2019]]</f>
        <v>236</v>
      </c>
      <c r="G238" s="5" t="s">
        <v>17</v>
      </c>
      <c r="J238" s="1" t="s">
        <v>18</v>
      </c>
      <c r="K238" s="1" t="s">
        <v>19</v>
      </c>
      <c r="L238" s="5" t="s">
        <v>480</v>
      </c>
      <c r="M238" s="4">
        <v>834</v>
      </c>
      <c r="N238" s="1" t="str">
        <f>+Tabla15[[#This Row],[NOMBRE DE LA CAUSA 2017]]</f>
        <v>ILEGALIDAD DEL ACTO ADMINISTRATIVO QUE MODIFICA PLANTA DE PERSONAL</v>
      </c>
    </row>
    <row r="239" spans="1:14" ht="15" customHeight="1">
      <c r="A239" s="1">
        <f>+Tabla15[[#This Row],[1]]</f>
        <v>237</v>
      </c>
      <c r="B239" s="5" t="s">
        <v>1474</v>
      </c>
      <c r="C239" s="1">
        <v>1</v>
      </c>
      <c r="D239" s="1">
        <f>+IF(Tabla15[[#This Row],[NOMBRE DE LA CAUSA 2018]]=0,0,1)</f>
        <v>1</v>
      </c>
      <c r="E239" s="1">
        <f>+E238+Tabla15[[#This Row],[NOMBRE DE LA CAUSA 2019]]</f>
        <v>237</v>
      </c>
      <c r="F239" s="1">
        <f>+Tabla15[[#This Row],[0]]*Tabla15[[#This Row],[NOMBRE DE LA CAUSA 2019]]</f>
        <v>237</v>
      </c>
      <c r="G239" s="1" t="s">
        <v>746</v>
      </c>
      <c r="I239" s="5" t="s">
        <v>473</v>
      </c>
      <c r="K239" s="5" t="s">
        <v>19</v>
      </c>
      <c r="L239" s="5" t="s">
        <v>1475</v>
      </c>
      <c r="M239" s="31">
        <v>2334</v>
      </c>
      <c r="N239" s="1" t="str">
        <f>+Tabla15[[#This Row],[NOMBRE DE LA CAUSA 2017]]</f>
        <v>ILEGALIDAD DEL ACTO ADMINISTRATIVO QUE NIEGA ACTUALIZACION O CANCELACION DE RUT</v>
      </c>
    </row>
    <row r="240" spans="1:14" ht="15" customHeight="1">
      <c r="A240" s="1">
        <f>+Tabla15[[#This Row],[1]]</f>
        <v>238</v>
      </c>
      <c r="B240" s="5" t="s">
        <v>1347</v>
      </c>
      <c r="C240" s="1">
        <v>1</v>
      </c>
      <c r="D240" s="1">
        <f>+IF(Tabla15[[#This Row],[NOMBRE DE LA CAUSA 2018]]=0,0,1)</f>
        <v>1</v>
      </c>
      <c r="E240" s="1">
        <f>+E239+Tabla15[[#This Row],[NOMBRE DE LA CAUSA 2019]]</f>
        <v>238</v>
      </c>
      <c r="F240" s="1">
        <f>+Tabla15[[#This Row],[0]]*Tabla15[[#This Row],[NOMBRE DE LA CAUSA 2019]]</f>
        <v>238</v>
      </c>
      <c r="G240" s="1" t="s">
        <v>746</v>
      </c>
      <c r="K240" s="5" t="s">
        <v>19</v>
      </c>
      <c r="L240" s="5" t="s">
        <v>1348</v>
      </c>
      <c r="M240" s="4">
        <v>2293</v>
      </c>
      <c r="N240" s="1" t="str">
        <f>+Tabla15[[#This Row],[NOMBRE DE LA CAUSA 2017]]</f>
        <v>ILEGALIDAD DEL ACTO ADMINISTRATIVO QUE NIEGA APORTES MINEROS</v>
      </c>
    </row>
    <row r="241" spans="1:14" ht="15" customHeight="1">
      <c r="A241" s="1">
        <f>+Tabla15[[#This Row],[1]]</f>
        <v>239</v>
      </c>
      <c r="B241" s="5" t="s">
        <v>487</v>
      </c>
      <c r="C241" s="1">
        <v>1</v>
      </c>
      <c r="D241" s="1">
        <f>+IF(Tabla15[[#This Row],[NOMBRE DE LA CAUSA 2018]]=0,0,1)</f>
        <v>1</v>
      </c>
      <c r="E241" s="1">
        <f>+E240+Tabla15[[#This Row],[NOMBRE DE LA CAUSA 2019]]</f>
        <v>239</v>
      </c>
      <c r="F241" s="1">
        <f>+Tabla15[[#This Row],[0]]*Tabla15[[#This Row],[NOMBRE DE LA CAUSA 2019]]</f>
        <v>239</v>
      </c>
      <c r="G241" s="5" t="s">
        <v>17</v>
      </c>
      <c r="J241" s="1" t="s">
        <v>18</v>
      </c>
      <c r="K241" s="1" t="s">
        <v>19</v>
      </c>
      <c r="L241" s="5" t="s">
        <v>488</v>
      </c>
      <c r="M241" s="4">
        <v>838</v>
      </c>
      <c r="N241" s="1" t="str">
        <f>+Tabla15[[#This Row],[NOMBRE DE LA CAUSA 2017]]</f>
        <v>ILEGALIDAD DEL ACTO ADMINISTRATIVO QUE NIEGA CONDONACION DE CREDITO EDUCATIVO</v>
      </c>
    </row>
    <row r="242" spans="1:14" ht="15" customHeight="1">
      <c r="A242" s="1">
        <f>+Tabla15[[#This Row],[1]]</f>
        <v>240</v>
      </c>
      <c r="B242" s="1" t="s">
        <v>483</v>
      </c>
      <c r="C242" s="1">
        <v>1</v>
      </c>
      <c r="D242" s="1">
        <f>+IF(Tabla15[[#This Row],[NOMBRE DE LA CAUSA 2018]]=0,0,1)</f>
        <v>1</v>
      </c>
      <c r="E242" s="1">
        <f>+E241+Tabla15[[#This Row],[NOMBRE DE LA CAUSA 2019]]</f>
        <v>240</v>
      </c>
      <c r="F242" s="1">
        <f>+Tabla15[[#This Row],[0]]*Tabla15[[#This Row],[NOMBRE DE LA CAUSA 2019]]</f>
        <v>240</v>
      </c>
      <c r="G242" s="5" t="s">
        <v>17</v>
      </c>
      <c r="J242" s="1" t="s">
        <v>18</v>
      </c>
      <c r="K242" s="1" t="s">
        <v>19</v>
      </c>
      <c r="L242" s="9" t="s">
        <v>484</v>
      </c>
      <c r="M242" s="4">
        <v>836</v>
      </c>
      <c r="N242" s="1" t="str">
        <f>+Tabla15[[#This Row],[NOMBRE DE LA CAUSA 2017]]</f>
        <v>ILEGALIDAD DEL ACTO ADMINISTRATIVO QUE NIEGA CREACION DE ZONA FRANCA</v>
      </c>
    </row>
    <row r="243" spans="1:14" ht="15" customHeight="1">
      <c r="A243" s="1">
        <f>+Tabla15[[#This Row],[1]]</f>
        <v>241</v>
      </c>
      <c r="B243" s="1" t="s">
        <v>667</v>
      </c>
      <c r="C243" s="1">
        <v>1</v>
      </c>
      <c r="D243" s="1">
        <f>+IF(Tabla15[[#This Row],[NOMBRE DE LA CAUSA 2018]]=0,0,1)</f>
        <v>1</v>
      </c>
      <c r="E243" s="1">
        <f>+E242+Tabla15[[#This Row],[NOMBRE DE LA CAUSA 2019]]</f>
        <v>241</v>
      </c>
      <c r="F243" s="1">
        <f>+Tabla15[[#This Row],[0]]*Tabla15[[#This Row],[NOMBRE DE LA CAUSA 2019]]</f>
        <v>241</v>
      </c>
      <c r="G243" s="5" t="s">
        <v>17</v>
      </c>
      <c r="I243" s="5" t="s">
        <v>473</v>
      </c>
      <c r="J243" s="1" t="s">
        <v>18</v>
      </c>
      <c r="K243" s="1" t="s">
        <v>19</v>
      </c>
      <c r="L243" s="5" t="s">
        <v>668</v>
      </c>
      <c r="M243" s="4">
        <v>1960</v>
      </c>
      <c r="N243" s="1" t="str">
        <f>+Tabla15[[#This Row],[NOMBRE DE LA CAUSA 2017]]</f>
        <v>ILEGALIDAD DEL ACTO ADMINISTRATIVO QUE NIEGA EL RECONOCIMIENTO E INSCRIPCION O RENOVACION DE LOS USUARIOS ADUANEROS PERMANENTES</v>
      </c>
    </row>
    <row r="244" spans="1:14" ht="15" customHeight="1">
      <c r="A244" s="1">
        <f>+Tabla15[[#This Row],[1]]</f>
        <v>242</v>
      </c>
      <c r="B244" s="1" t="s">
        <v>697</v>
      </c>
      <c r="C244" s="1">
        <v>1</v>
      </c>
      <c r="D244" s="1">
        <f>+IF(Tabla15[[#This Row],[NOMBRE DE LA CAUSA 2018]]=0,0,1)</f>
        <v>1</v>
      </c>
      <c r="E244" s="1">
        <f>+E243+Tabla15[[#This Row],[NOMBRE DE LA CAUSA 2019]]</f>
        <v>242</v>
      </c>
      <c r="F244" s="1">
        <f>+Tabla15[[#This Row],[0]]*Tabla15[[#This Row],[NOMBRE DE LA CAUSA 2019]]</f>
        <v>242</v>
      </c>
      <c r="G244" s="5" t="s">
        <v>17</v>
      </c>
      <c r="J244" s="1" t="s">
        <v>18</v>
      </c>
      <c r="K244" s="1" t="s">
        <v>19</v>
      </c>
      <c r="L244" s="5" t="s">
        <v>698</v>
      </c>
      <c r="M244" s="4">
        <v>1979</v>
      </c>
      <c r="N244" s="1" t="str">
        <f>+Tabla15[[#This Row],[NOMBRE DE LA CAUSA 2017]]</f>
        <v>ILEGALIDAD DEL ACTO ADMINISTRATIVO QUE NIEGA EXPEDICION DE HOJA DE SERVICIOS</v>
      </c>
    </row>
    <row r="245" spans="1:14" ht="15" customHeight="1">
      <c r="A245" s="1">
        <f>+Tabla15[[#This Row],[1]]</f>
        <v>243</v>
      </c>
      <c r="B245" s="1" t="s">
        <v>707</v>
      </c>
      <c r="C245" s="1">
        <v>1</v>
      </c>
      <c r="D245" s="1">
        <f>+IF(Tabla15[[#This Row],[NOMBRE DE LA CAUSA 2018]]=0,0,1)</f>
        <v>1</v>
      </c>
      <c r="E245" s="1">
        <f>+E244+Tabla15[[#This Row],[NOMBRE DE LA CAUSA 2019]]</f>
        <v>243</v>
      </c>
      <c r="F245" s="1">
        <f>+Tabla15[[#This Row],[0]]*Tabla15[[#This Row],[NOMBRE DE LA CAUSA 2019]]</f>
        <v>243</v>
      </c>
      <c r="G245" s="5" t="s">
        <v>17</v>
      </c>
      <c r="J245" s="1" t="s">
        <v>18</v>
      </c>
      <c r="K245" s="1" t="s">
        <v>19</v>
      </c>
      <c r="L245" s="5" t="s">
        <v>708</v>
      </c>
      <c r="M245" s="4">
        <v>1989</v>
      </c>
      <c r="N245" s="1" t="str">
        <f>+Tabla15[[#This Row],[NOMBRE DE LA CAUSA 2017]]</f>
        <v>ILEGALIDAD DEL ACTO ADMINISTRATIVO QUE NIEGA FINANCIACION DE ESTUDIOS</v>
      </c>
    </row>
    <row r="246" spans="1:14" ht="15" customHeight="1">
      <c r="A246" s="1">
        <f>+Tabla15[[#This Row],[1]]</f>
        <v>244</v>
      </c>
      <c r="B246" s="1" t="s">
        <v>683</v>
      </c>
      <c r="C246" s="1">
        <v>1</v>
      </c>
      <c r="D246" s="1">
        <f>+IF(Tabla15[[#This Row],[NOMBRE DE LA CAUSA 2018]]=0,0,1)</f>
        <v>1</v>
      </c>
      <c r="E246" s="1">
        <f>+E245+Tabla15[[#This Row],[NOMBRE DE LA CAUSA 2019]]</f>
        <v>244</v>
      </c>
      <c r="F246" s="1">
        <f>+Tabla15[[#This Row],[0]]*Tabla15[[#This Row],[NOMBRE DE LA CAUSA 2019]]</f>
        <v>244</v>
      </c>
      <c r="G246" s="1" t="s">
        <v>17</v>
      </c>
      <c r="J246" s="1" t="s">
        <v>18</v>
      </c>
      <c r="K246" s="1" t="s">
        <v>19</v>
      </c>
      <c r="L246" s="1" t="s">
        <v>684</v>
      </c>
      <c r="M246" s="4">
        <v>1969</v>
      </c>
      <c r="N246" s="1" t="str">
        <f>+Tabla15[[#This Row],[NOMBRE DE LA CAUSA 2017]]</f>
        <v>ILEGALIDAD DEL ACTO ADMINISTRATIVO QUE NIEGA INSCRIPCION DE FUNCIONARIO EN EL REGISTRO PUBLICO DE CARRERA ADMINISTRATIVA</v>
      </c>
    </row>
    <row r="247" spans="1:14" ht="15" customHeight="1">
      <c r="A247" s="1">
        <f>+Tabla15[[#This Row],[1]]</f>
        <v>245</v>
      </c>
      <c r="B247" s="5" t="s">
        <v>1353</v>
      </c>
      <c r="C247" s="1">
        <v>1</v>
      </c>
      <c r="D247" s="1">
        <f>+IF(Tabla15[[#This Row],[NOMBRE DE LA CAUSA 2018]]=0,0,1)</f>
        <v>1</v>
      </c>
      <c r="E247" s="1">
        <f>+E246+Tabla15[[#This Row],[NOMBRE DE LA CAUSA 2019]]</f>
        <v>245</v>
      </c>
      <c r="F247" s="1">
        <f>+Tabla15[[#This Row],[0]]*Tabla15[[#This Row],[NOMBRE DE LA CAUSA 2019]]</f>
        <v>245</v>
      </c>
      <c r="G247" s="1" t="s">
        <v>746</v>
      </c>
      <c r="K247" s="5" t="s">
        <v>19</v>
      </c>
      <c r="L247" s="5" t="s">
        <v>1354</v>
      </c>
      <c r="M247" s="4">
        <v>2296</v>
      </c>
      <c r="N247" s="1" t="str">
        <f>+Tabla15[[#This Row],[NOMBRE DE LA CAUSA 2017]]</f>
        <v>ILEGALIDAD DEL ACTO ADMINISTRATIVO QUE NIEGA INSCRIPCION DE TITULO MINERO EN EL REGISTRO MINERO</v>
      </c>
    </row>
    <row r="248" spans="1:14" ht="15" customHeight="1">
      <c r="A248" s="1">
        <f>+Tabla15[[#This Row],[1]]</f>
        <v>246</v>
      </c>
      <c r="B248" s="5" t="s">
        <v>1405</v>
      </c>
      <c r="C248" s="1">
        <v>1</v>
      </c>
      <c r="D248" s="1">
        <f>+IF(Tabla15[[#This Row],[NOMBRE DE LA CAUSA 2018]]=0,0,1)</f>
        <v>1</v>
      </c>
      <c r="E248" s="1">
        <f>+E247+Tabla15[[#This Row],[NOMBRE DE LA CAUSA 2019]]</f>
        <v>246</v>
      </c>
      <c r="F248" s="1">
        <f>+Tabla15[[#This Row],[0]]*Tabla15[[#This Row],[NOMBRE DE LA CAUSA 2019]]</f>
        <v>246</v>
      </c>
      <c r="G248" s="1" t="s">
        <v>746</v>
      </c>
      <c r="I248" s="5"/>
      <c r="K248" s="5" t="s">
        <v>19</v>
      </c>
      <c r="L248" s="5" t="s">
        <v>1406</v>
      </c>
      <c r="M248" s="4">
        <v>2336</v>
      </c>
      <c r="N248" s="1" t="str">
        <f>+Tabla15[[#This Row],[NOMBRE DE LA CAUSA 2017]]</f>
        <v>ILEGALIDAD DEL ACTO ADMINISTRATIVO QUE NIEGA INSCRIPCION EN EL REGISTRO UNICO DE VICTIMAS</v>
      </c>
    </row>
    <row r="249" spans="1:14" ht="15" customHeight="1">
      <c r="A249" s="1">
        <f>+Tabla15[[#This Row],[1]]</f>
        <v>247</v>
      </c>
      <c r="B249" s="1" t="s">
        <v>671</v>
      </c>
      <c r="C249" s="1">
        <v>1</v>
      </c>
      <c r="D249" s="1">
        <f>+IF(Tabla15[[#This Row],[NOMBRE DE LA CAUSA 2018]]=0,0,1)</f>
        <v>1</v>
      </c>
      <c r="E249" s="1">
        <f>+E248+Tabla15[[#This Row],[NOMBRE DE LA CAUSA 2019]]</f>
        <v>247</v>
      </c>
      <c r="F249" s="1">
        <f>+Tabla15[[#This Row],[0]]*Tabla15[[#This Row],[NOMBRE DE LA CAUSA 2019]]</f>
        <v>247</v>
      </c>
      <c r="G249" s="5" t="s">
        <v>17</v>
      </c>
      <c r="I249" s="5" t="s">
        <v>473</v>
      </c>
      <c r="J249" s="1" t="s">
        <v>18</v>
      </c>
      <c r="K249" s="1" t="s">
        <v>19</v>
      </c>
      <c r="L249" s="5" t="s">
        <v>672</v>
      </c>
      <c r="M249" s="4">
        <v>1963</v>
      </c>
      <c r="N249" s="1" t="str">
        <f>+Tabla15[[#This Row],[NOMBRE DE LA CAUSA 2017]]</f>
        <v>ILEGALIDAD DEL ACTO ADMINISTRATIVO QUE NIEGA LA AUTORIZACION COMO DEPOSITO PUBLICO O PRIVADO DE MERCANCIAS BAJO CONTROL ADUANERO</v>
      </c>
    </row>
    <row r="250" spans="1:14" ht="15" customHeight="1">
      <c r="A250" s="1">
        <f>+Tabla15[[#This Row],[1]]</f>
        <v>248</v>
      </c>
      <c r="B250" s="5" t="s">
        <v>673</v>
      </c>
      <c r="C250" s="1">
        <v>1</v>
      </c>
      <c r="D250" s="1">
        <f>+IF(Tabla15[[#This Row],[NOMBRE DE LA CAUSA 2018]]=0,0,1)</f>
        <v>1</v>
      </c>
      <c r="E250" s="1">
        <f>+E249+Tabla15[[#This Row],[NOMBRE DE LA CAUSA 2019]]</f>
        <v>248</v>
      </c>
      <c r="F250" s="1">
        <f>+Tabla15[[#This Row],[0]]*Tabla15[[#This Row],[NOMBRE DE LA CAUSA 2019]]</f>
        <v>248</v>
      </c>
      <c r="G250" s="5" t="s">
        <v>17</v>
      </c>
      <c r="I250" s="5" t="s">
        <v>473</v>
      </c>
      <c r="J250" s="1" t="s">
        <v>18</v>
      </c>
      <c r="K250" s="1" t="s">
        <v>19</v>
      </c>
      <c r="L250" s="5" t="s">
        <v>674</v>
      </c>
      <c r="M250" s="4">
        <v>1964</v>
      </c>
      <c r="N250" s="1" t="str">
        <f>+Tabla15[[#This Row],[NOMBRE DE LA CAUSA 2017]]</f>
        <v>ILEGALIDAD DEL ACTO ADMINISTRATIVO QUE NIEGA LA DEVOLUCION O COMPENSACION DE OBLIGACIONES ADUANERAS</v>
      </c>
    </row>
    <row r="251" spans="1:14" ht="15" customHeight="1">
      <c r="A251" s="1">
        <f>+Tabla15[[#This Row],[1]]</f>
        <v>249</v>
      </c>
      <c r="B251" s="5" t="s">
        <v>737</v>
      </c>
      <c r="C251" s="1">
        <v>1</v>
      </c>
      <c r="D251" s="1">
        <f>+IF(Tabla15[[#This Row],[NOMBRE DE LA CAUSA 2018]]=0,0,1)</f>
        <v>1</v>
      </c>
      <c r="E251" s="1">
        <f>+E250+Tabla15[[#This Row],[NOMBRE DE LA CAUSA 2019]]</f>
        <v>249</v>
      </c>
      <c r="F251" s="1">
        <f>+Tabla15[[#This Row],[0]]*Tabla15[[#This Row],[NOMBRE DE LA CAUSA 2019]]</f>
        <v>249</v>
      </c>
      <c r="G251" s="5" t="s">
        <v>17</v>
      </c>
      <c r="H251" s="5"/>
      <c r="I251" s="5" t="s">
        <v>473</v>
      </c>
      <c r="J251" s="1" t="s">
        <v>18</v>
      </c>
      <c r="K251" s="1" t="s">
        <v>19</v>
      </c>
      <c r="L251" s="10" t="s">
        <v>738</v>
      </c>
      <c r="M251" s="4">
        <v>2015</v>
      </c>
      <c r="N251" s="1" t="str">
        <f>+Tabla15[[#This Row],[NOMBRE DE LA CAUSA 2017]]</f>
        <v>ILEGALIDAD DEL ACTO ADMINISTRATIVO QUE NIEGA LA DEVOLUCION O COMPENSACION DE OBLIGACIONES TRIBUTARIAS</v>
      </c>
    </row>
    <row r="252" spans="1:14" ht="15" customHeight="1">
      <c r="A252" s="1">
        <f>+Tabla15[[#This Row],[1]]</f>
        <v>250</v>
      </c>
      <c r="B252" s="1" t="s">
        <v>669</v>
      </c>
      <c r="C252" s="1">
        <v>1</v>
      </c>
      <c r="D252" s="1">
        <f>+IF(Tabla15[[#This Row],[NOMBRE DE LA CAUSA 2018]]=0,0,1)</f>
        <v>1</v>
      </c>
      <c r="E252" s="1">
        <f>+E251+Tabla15[[#This Row],[NOMBRE DE LA CAUSA 2019]]</f>
        <v>250</v>
      </c>
      <c r="F252" s="1">
        <f>+Tabla15[[#This Row],[0]]*Tabla15[[#This Row],[NOMBRE DE LA CAUSA 2019]]</f>
        <v>250</v>
      </c>
      <c r="G252" s="5" t="s">
        <v>17</v>
      </c>
      <c r="I252" s="5" t="s">
        <v>473</v>
      </c>
      <c r="J252" s="1" t="s">
        <v>18</v>
      </c>
      <c r="K252" s="1" t="s">
        <v>19</v>
      </c>
      <c r="L252" s="10" t="s">
        <v>670</v>
      </c>
      <c r="M252" s="4">
        <v>1962</v>
      </c>
      <c r="N252" s="1" t="str">
        <f>+Tabla15[[#This Row],[NOMBRE DE LA CAUSA 2017]]</f>
        <v>ILEGALIDAD DEL ACTO ADMINISTRATIVO QUE NIEGA LA HABILITACION DE LUGARES PARA EL INGRESO Y SALIDA DE MERCANCIAS BAJO CONTROL ADUANERO</v>
      </c>
    </row>
    <row r="253" spans="1:14" ht="15" customHeight="1">
      <c r="A253" s="1">
        <f>+Tabla15[[#This Row],[1]]</f>
        <v>251</v>
      </c>
      <c r="B253" s="8" t="s">
        <v>450</v>
      </c>
      <c r="C253" s="1">
        <v>1</v>
      </c>
      <c r="D253" s="1">
        <f>+IF(Tabla15[[#This Row],[NOMBRE DE LA CAUSA 2018]]=0,0,1)</f>
        <v>1</v>
      </c>
      <c r="E253" s="1">
        <f>+E252+Tabla15[[#This Row],[NOMBRE DE LA CAUSA 2019]]</f>
        <v>251</v>
      </c>
      <c r="F253" s="1">
        <f>+Tabla15[[#This Row],[0]]*Tabla15[[#This Row],[NOMBRE DE LA CAUSA 2019]]</f>
        <v>251</v>
      </c>
      <c r="G253" s="5" t="s">
        <v>17</v>
      </c>
      <c r="J253" s="1" t="s">
        <v>18</v>
      </c>
      <c r="K253" s="1" t="s">
        <v>19</v>
      </c>
      <c r="L253" s="10" t="s">
        <v>451</v>
      </c>
      <c r="M253" s="4">
        <v>816</v>
      </c>
      <c r="N253" s="1" t="str">
        <f>+Tabla15[[#This Row],[NOMBRE DE LA CAUSA 2017]]</f>
        <v>ILEGALIDAD DEL ACTO ADMINISTRATIVO QUE NIEGA LA HOMOLOGACION O CONVALIDACION DE TITULOS OTORGADOS EN EL EXTRANJERO</v>
      </c>
    </row>
    <row r="254" spans="1:14" ht="15" customHeight="1">
      <c r="A254" s="1">
        <f>+Tabla15[[#This Row],[1]]</f>
        <v>252</v>
      </c>
      <c r="B254" s="5" t="s">
        <v>1343</v>
      </c>
      <c r="C254" s="1">
        <v>1</v>
      </c>
      <c r="D254" s="1">
        <f>+IF(Tabla15[[#This Row],[NOMBRE DE LA CAUSA 2018]]=0,0,1)</f>
        <v>1</v>
      </c>
      <c r="E254" s="1">
        <f>+E253+Tabla15[[#This Row],[NOMBRE DE LA CAUSA 2019]]</f>
        <v>252</v>
      </c>
      <c r="F254" s="1">
        <f>+Tabla15[[#This Row],[0]]*Tabla15[[#This Row],[NOMBRE DE LA CAUSA 2019]]</f>
        <v>252</v>
      </c>
      <c r="G254" s="1" t="s">
        <v>746</v>
      </c>
      <c r="K254" s="5" t="s">
        <v>19</v>
      </c>
      <c r="L254" s="5" t="s">
        <v>1344</v>
      </c>
      <c r="M254" s="4">
        <v>2291</v>
      </c>
      <c r="N254" s="1" t="str">
        <f>+Tabla15[[#This Row],[NOMBRE DE LA CAUSA 2017]]</f>
        <v>ILEGALIDAD DEL ACTO ADMINISTRATIVO QUE NIEGA LICENCIA DE EXPLORACION MINERA</v>
      </c>
    </row>
    <row r="255" spans="1:14" ht="15" customHeight="1">
      <c r="A255" s="1">
        <f>+Tabla15[[#This Row],[1]]</f>
        <v>253</v>
      </c>
      <c r="B255" s="5" t="s">
        <v>1345</v>
      </c>
      <c r="C255" s="1">
        <v>1</v>
      </c>
      <c r="D255" s="1">
        <f>+IF(Tabla15[[#This Row],[NOMBRE DE LA CAUSA 2018]]=0,0,1)</f>
        <v>1</v>
      </c>
      <c r="E255" s="1">
        <f>+E254+Tabla15[[#This Row],[NOMBRE DE LA CAUSA 2019]]</f>
        <v>253</v>
      </c>
      <c r="F255" s="1">
        <f>+Tabla15[[#This Row],[0]]*Tabla15[[#This Row],[NOMBRE DE LA CAUSA 2019]]</f>
        <v>253</v>
      </c>
      <c r="G255" s="1" t="s">
        <v>746</v>
      </c>
      <c r="K255" s="5" t="s">
        <v>19</v>
      </c>
      <c r="L255" s="5" t="s">
        <v>1346</v>
      </c>
      <c r="M255" s="4">
        <v>2292</v>
      </c>
      <c r="N255" s="1" t="str">
        <f>+Tabla15[[#This Row],[NOMBRE DE LA CAUSA 2017]]</f>
        <v>ILEGALIDAD DEL ACTO ADMINISTRATIVO QUE NIEGA LICENCIA DE EXPLOTACION MINERA</v>
      </c>
    </row>
    <row r="256" spans="1:14" ht="15" customHeight="1">
      <c r="A256" s="1">
        <f>+Tabla15[[#This Row],[1]]</f>
        <v>254</v>
      </c>
      <c r="B256" s="8" t="s">
        <v>639</v>
      </c>
      <c r="C256" s="1">
        <v>1</v>
      </c>
      <c r="D256" s="1">
        <f>+IF(Tabla15[[#This Row],[NOMBRE DE LA CAUSA 2018]]=0,0,1)</f>
        <v>1</v>
      </c>
      <c r="E256" s="1">
        <f>+E255+Tabla15[[#This Row],[NOMBRE DE LA CAUSA 2019]]</f>
        <v>254</v>
      </c>
      <c r="F256" s="1">
        <f>+Tabla15[[#This Row],[0]]*Tabla15[[#This Row],[NOMBRE DE LA CAUSA 2019]]</f>
        <v>254</v>
      </c>
      <c r="G256" s="5" t="s">
        <v>17</v>
      </c>
      <c r="I256" s="5" t="s">
        <v>473</v>
      </c>
      <c r="J256" s="1" t="s">
        <v>18</v>
      </c>
      <c r="K256" s="1" t="s">
        <v>19</v>
      </c>
      <c r="L256" s="10" t="s">
        <v>640</v>
      </c>
      <c r="M256" s="4">
        <v>1944</v>
      </c>
      <c r="N256" s="1" t="str">
        <f>+Tabla15[[#This Row],[NOMBRE DE LA CAUSA 2017]]</f>
        <v>ILEGALIDAD DEL ACTO ADMINISTRATIVO QUE NIEGA LIQUIDACION OFICIAL PARA EFECTOS DE DEVOLUCION DE ARANCELES ADUANEROS</v>
      </c>
    </row>
    <row r="257" spans="1:14" ht="15" customHeight="1">
      <c r="A257" s="1">
        <f>+Tabla15[[#This Row],[1]]</f>
        <v>255</v>
      </c>
      <c r="B257" s="1" t="s">
        <v>622</v>
      </c>
      <c r="C257" s="1">
        <v>1</v>
      </c>
      <c r="D257" s="1">
        <f>+IF(Tabla15[[#This Row],[NOMBRE DE LA CAUSA 2018]]=0,0,1)</f>
        <v>1</v>
      </c>
      <c r="E257" s="1">
        <f>+E256+Tabla15[[#This Row],[NOMBRE DE LA CAUSA 2019]]</f>
        <v>255</v>
      </c>
      <c r="F257" s="1">
        <f>+Tabla15[[#This Row],[0]]*Tabla15[[#This Row],[NOMBRE DE LA CAUSA 2019]]</f>
        <v>255</v>
      </c>
      <c r="G257" s="5" t="s">
        <v>17</v>
      </c>
      <c r="I257" s="5" t="s">
        <v>473</v>
      </c>
      <c r="J257" s="1" t="s">
        <v>18</v>
      </c>
      <c r="K257" s="1" t="s">
        <v>19</v>
      </c>
      <c r="L257" s="5" t="s">
        <v>623</v>
      </c>
      <c r="M257" s="4">
        <v>1934</v>
      </c>
      <c r="N257" s="1" t="str">
        <f>+Tabla15[[#This Row],[NOMBRE DE LA CAUSA 2017]]</f>
        <v>ILEGALIDAD DEL ACTO ADMINISTRATIVO QUE NIEGA O ADMITE ACUERDO ANTICIPADO DE PRECIOS</v>
      </c>
    </row>
    <row r="258" spans="1:14" ht="15" customHeight="1">
      <c r="A258" s="1">
        <f>+Tabla15[[#This Row],[1]]</f>
        <v>256</v>
      </c>
      <c r="B258" s="1" t="s">
        <v>624</v>
      </c>
      <c r="C258" s="1">
        <v>1</v>
      </c>
      <c r="D258" s="1">
        <f>+IF(Tabla15[[#This Row],[NOMBRE DE LA CAUSA 2018]]=0,0,1)</f>
        <v>1</v>
      </c>
      <c r="E258" s="1">
        <f>+E257+Tabla15[[#This Row],[NOMBRE DE LA CAUSA 2019]]</f>
        <v>256</v>
      </c>
      <c r="F258" s="1">
        <f>+Tabla15[[#This Row],[0]]*Tabla15[[#This Row],[NOMBRE DE LA CAUSA 2019]]</f>
        <v>256</v>
      </c>
      <c r="G258" s="5" t="s">
        <v>17</v>
      </c>
      <c r="I258" s="5" t="s">
        <v>473</v>
      </c>
      <c r="J258" s="1" t="s">
        <v>18</v>
      </c>
      <c r="K258" s="1" t="s">
        <v>19</v>
      </c>
      <c r="L258" s="5" t="s">
        <v>625</v>
      </c>
      <c r="M258" s="4">
        <v>1935</v>
      </c>
      <c r="N258" s="1" t="str">
        <f>+Tabla15[[#This Row],[NOMBRE DE LA CAUSA 2017]]</f>
        <v>ILEGALIDAD DEL ACTO ADMINISTRATIVO QUE NIEGA O ADMITE CONTRATO DE ESTABILIDAD JURIDICA</v>
      </c>
    </row>
    <row r="259" spans="1:14" ht="15" customHeight="1">
      <c r="A259" s="1">
        <f>+Tabla15[[#This Row],[1]]</f>
        <v>257</v>
      </c>
      <c r="B259" s="1" t="s">
        <v>620</v>
      </c>
      <c r="C259" s="1">
        <v>1</v>
      </c>
      <c r="D259" s="1">
        <f>+IF(Tabla15[[#This Row],[NOMBRE DE LA CAUSA 2018]]=0,0,1)</f>
        <v>1</v>
      </c>
      <c r="E259" s="1">
        <f>+E258+Tabla15[[#This Row],[NOMBRE DE LA CAUSA 2019]]</f>
        <v>257</v>
      </c>
      <c r="F259" s="1">
        <f>+Tabla15[[#This Row],[0]]*Tabla15[[#This Row],[NOMBRE DE LA CAUSA 2019]]</f>
        <v>257</v>
      </c>
      <c r="G259" s="5" t="s">
        <v>17</v>
      </c>
      <c r="H259" s="5"/>
      <c r="I259" s="5" t="s">
        <v>473</v>
      </c>
      <c r="J259" s="1" t="s">
        <v>18</v>
      </c>
      <c r="K259" s="1" t="s">
        <v>19</v>
      </c>
      <c r="L259" s="5" t="s">
        <v>621</v>
      </c>
      <c r="M259" s="4">
        <v>1933</v>
      </c>
      <c r="N259" s="1" t="str">
        <f>+Tabla15[[#This Row],[NOMBRE DE LA CAUSA 2017]]</f>
        <v>ILEGALIDAD DEL ACTO ADMINISTRATIVO QUE NIEGA O ADMITE REGISTRO DE CONTRATO</v>
      </c>
    </row>
    <row r="260" spans="1:14" ht="15" customHeight="1">
      <c r="A260" s="1">
        <f>+Tabla15[[#This Row],[1]]</f>
        <v>258</v>
      </c>
      <c r="B260" s="5" t="s">
        <v>630</v>
      </c>
      <c r="C260" s="1">
        <v>1</v>
      </c>
      <c r="D260" s="1">
        <f>+IF(Tabla15[[#This Row],[NOMBRE DE LA CAUSA 2018]]=0,0,1)</f>
        <v>1</v>
      </c>
      <c r="E260" s="1">
        <f>+E259+Tabla15[[#This Row],[NOMBRE DE LA CAUSA 2019]]</f>
        <v>258</v>
      </c>
      <c r="F260" s="1">
        <f>+Tabla15[[#This Row],[0]]*Tabla15[[#This Row],[NOMBRE DE LA CAUSA 2019]]</f>
        <v>258</v>
      </c>
      <c r="G260" s="5" t="s">
        <v>17</v>
      </c>
      <c r="I260" s="5" t="s">
        <v>473</v>
      </c>
      <c r="J260" s="1" t="s">
        <v>18</v>
      </c>
      <c r="K260" s="1" t="s">
        <v>19</v>
      </c>
      <c r="L260" s="1" t="s">
        <v>619</v>
      </c>
      <c r="M260" s="4">
        <v>1938</v>
      </c>
      <c r="N260" s="1" t="str">
        <f>+Tabla15[[#This Row],[NOMBRE DE LA CAUSA 2017]]</f>
        <v>ILEGALIDAD DEL ACTO ADMINISTRATIVO QUE NIEGA O APRUEBA CONCILIACION</v>
      </c>
    </row>
    <row r="261" spans="1:14" ht="15" customHeight="1">
      <c r="A261" s="1">
        <f>+Tabla15[[#This Row],[1]]</f>
        <v>259</v>
      </c>
      <c r="B261" s="1" t="s">
        <v>633</v>
      </c>
      <c r="C261" s="1">
        <v>1</v>
      </c>
      <c r="D261" s="1">
        <f>+IF(Tabla15[[#This Row],[NOMBRE DE LA CAUSA 2018]]=0,0,1)</f>
        <v>1</v>
      </c>
      <c r="E261" s="1">
        <f>+E260+Tabla15[[#This Row],[NOMBRE DE LA CAUSA 2019]]</f>
        <v>259</v>
      </c>
      <c r="F261" s="1">
        <f>+Tabla15[[#This Row],[0]]*Tabla15[[#This Row],[NOMBRE DE LA CAUSA 2019]]</f>
        <v>259</v>
      </c>
      <c r="G261" s="5" t="s">
        <v>17</v>
      </c>
      <c r="I261" s="5" t="s">
        <v>473</v>
      </c>
      <c r="J261" s="1" t="s">
        <v>18</v>
      </c>
      <c r="K261" s="1" t="s">
        <v>19</v>
      </c>
      <c r="L261" s="1" t="s">
        <v>634</v>
      </c>
      <c r="M261" s="4">
        <v>1940</v>
      </c>
      <c r="N261" s="1" t="str">
        <f>+Tabla15[[#This Row],[NOMBRE DE LA CAUSA 2017]]</f>
        <v>ILEGALIDAD DEL ACTO ADMINISTRATIVO QUE NIEGA O APRUEBA CRUCE DE CUENTAS</v>
      </c>
    </row>
    <row r="262" spans="1:14" ht="15" customHeight="1">
      <c r="A262" s="1">
        <f>+Tabla15[[#This Row],[1]]</f>
        <v>260</v>
      </c>
      <c r="B262" s="1" t="s">
        <v>631</v>
      </c>
      <c r="C262" s="1">
        <v>1</v>
      </c>
      <c r="D262" s="1">
        <f>+IF(Tabla15[[#This Row],[NOMBRE DE LA CAUSA 2018]]=0,0,1)</f>
        <v>1</v>
      </c>
      <c r="E262" s="1">
        <f>+E261+Tabla15[[#This Row],[NOMBRE DE LA CAUSA 2019]]</f>
        <v>260</v>
      </c>
      <c r="F262" s="1">
        <f>+Tabla15[[#This Row],[0]]*Tabla15[[#This Row],[NOMBRE DE LA CAUSA 2019]]</f>
        <v>260</v>
      </c>
      <c r="G262" s="5" t="s">
        <v>17</v>
      </c>
      <c r="I262" s="5" t="s">
        <v>473</v>
      </c>
      <c r="J262" s="1" t="s">
        <v>18</v>
      </c>
      <c r="K262" s="1" t="s">
        <v>19</v>
      </c>
      <c r="L262" s="5" t="s">
        <v>632</v>
      </c>
      <c r="M262" s="4">
        <v>1939</v>
      </c>
      <c r="N262" s="1" t="str">
        <f>+Tabla15[[#This Row],[NOMBRE DE LA CAUSA 2017]]</f>
        <v>ILEGALIDAD DEL ACTO ADMINISTRATIVO QUE NIEGA O APRUEBA DACION EN PAGO</v>
      </c>
    </row>
    <row r="263" spans="1:14" ht="15" customHeight="1">
      <c r="A263" s="1">
        <f>+Tabla15[[#This Row],[1]]</f>
        <v>261</v>
      </c>
      <c r="B263" s="5" t="s">
        <v>626</v>
      </c>
      <c r="C263" s="1">
        <v>1</v>
      </c>
      <c r="D263" s="1">
        <f>+IF(Tabla15[[#This Row],[NOMBRE DE LA CAUSA 2018]]=0,0,1)</f>
        <v>1</v>
      </c>
      <c r="E263" s="1">
        <f>+E262+Tabla15[[#This Row],[NOMBRE DE LA CAUSA 2019]]</f>
        <v>261</v>
      </c>
      <c r="F263" s="1">
        <f>+Tabla15[[#This Row],[0]]*Tabla15[[#This Row],[NOMBRE DE LA CAUSA 2019]]</f>
        <v>261</v>
      </c>
      <c r="G263" s="5" t="s">
        <v>17</v>
      </c>
      <c r="I263" s="5" t="s">
        <v>473</v>
      </c>
      <c r="J263" s="1" t="s">
        <v>18</v>
      </c>
      <c r="K263" s="1" t="s">
        <v>19</v>
      </c>
      <c r="L263" s="5" t="s">
        <v>627</v>
      </c>
      <c r="M263" s="4">
        <v>1936</v>
      </c>
      <c r="N263" s="1" t="str">
        <f>+Tabla15[[#This Row],[NOMBRE DE LA CAUSA 2017]]</f>
        <v>ILEGALIDAD DEL ACTO ADMINISTRATIVO QUE NIEGA O APRUEBA FACILIDAD DE PAGO</v>
      </c>
    </row>
    <row r="264" spans="1:14" ht="15" customHeight="1">
      <c r="A264" s="1">
        <f>+Tabla15[[#This Row],[1]]</f>
        <v>262</v>
      </c>
      <c r="B264" s="1" t="s">
        <v>705</v>
      </c>
      <c r="C264" s="1">
        <v>1</v>
      </c>
      <c r="D264" s="1">
        <f>+IF(Tabla15[[#This Row],[NOMBRE DE LA CAUSA 2018]]=0,0,1)</f>
        <v>1</v>
      </c>
      <c r="E264" s="1">
        <f>+E263+Tabla15[[#This Row],[NOMBRE DE LA CAUSA 2019]]</f>
        <v>262</v>
      </c>
      <c r="F264" s="1">
        <f>+Tabla15[[#This Row],[0]]*Tabla15[[#This Row],[NOMBRE DE LA CAUSA 2019]]</f>
        <v>262</v>
      </c>
      <c r="G264" s="1" t="s">
        <v>17</v>
      </c>
      <c r="J264" s="1" t="s">
        <v>18</v>
      </c>
      <c r="K264" s="1" t="s">
        <v>19</v>
      </c>
      <c r="L264" s="1" t="s">
        <v>706</v>
      </c>
      <c r="M264" s="4">
        <v>1984</v>
      </c>
      <c r="N264" s="1" t="str">
        <f>+Tabla15[[#This Row],[NOMBRE DE LA CAUSA 2017]]</f>
        <v>ILEGALIDAD DEL ACTO ADMINISTRATIVO QUE NIEGA PERMISO PARA PORTE O TENENCIA DE ARMAS</v>
      </c>
    </row>
    <row r="265" spans="1:14" ht="15" customHeight="1">
      <c r="A265" s="1">
        <f>+Tabla15[[#This Row],[1]]</f>
        <v>263</v>
      </c>
      <c r="B265" s="1" t="s">
        <v>50</v>
      </c>
      <c r="C265" s="1">
        <v>1</v>
      </c>
      <c r="D265" s="1">
        <f>+IF(Tabla15[[#This Row],[NOMBRE DE LA CAUSA 2018]]=0,0,1)</f>
        <v>1</v>
      </c>
      <c r="E265" s="1">
        <f>+E264+Tabla15[[#This Row],[NOMBRE DE LA CAUSA 2019]]</f>
        <v>263</v>
      </c>
      <c r="F265" s="1">
        <f>+Tabla15[[#This Row],[0]]*Tabla15[[#This Row],[NOMBRE DE LA CAUSA 2019]]</f>
        <v>263</v>
      </c>
      <c r="G265" s="1" t="s">
        <v>17</v>
      </c>
      <c r="J265" s="1" t="s">
        <v>18</v>
      </c>
      <c r="K265" s="1" t="s">
        <v>19</v>
      </c>
      <c r="L265" s="1" t="s">
        <v>51</v>
      </c>
      <c r="M265" s="4">
        <v>53</v>
      </c>
      <c r="N265" s="1" t="str">
        <f>+Tabla15[[#This Row],[NOMBRE DE LA CAUSA 2017]]</f>
        <v>ILEGALIDAD DEL ACTO ADMINISTRATIVO QUE NO ADJUDICA UN BIEN INMUEBLE</v>
      </c>
    </row>
    <row r="266" spans="1:14" ht="15" customHeight="1">
      <c r="A266" s="1">
        <f>+Tabla15[[#This Row],[1]]</f>
        <v>264</v>
      </c>
      <c r="B266" s="5" t="s">
        <v>466</v>
      </c>
      <c r="C266" s="1">
        <v>1</v>
      </c>
      <c r="D266" s="1">
        <f>+IF(Tabla15[[#This Row],[NOMBRE DE LA CAUSA 2018]]=0,0,1)</f>
        <v>1</v>
      </c>
      <c r="E266" s="1">
        <f>+E265+Tabla15[[#This Row],[NOMBRE DE LA CAUSA 2019]]</f>
        <v>264</v>
      </c>
      <c r="F266" s="1">
        <f>+Tabla15[[#This Row],[0]]*Tabla15[[#This Row],[NOMBRE DE LA CAUSA 2019]]</f>
        <v>264</v>
      </c>
      <c r="G266" s="5" t="s">
        <v>17</v>
      </c>
      <c r="J266" s="1" t="s">
        <v>18</v>
      </c>
      <c r="K266" s="1" t="s">
        <v>19</v>
      </c>
      <c r="L266" s="5" t="s">
        <v>467</v>
      </c>
      <c r="M266" s="4">
        <v>828</v>
      </c>
      <c r="N266" s="1" t="str">
        <f>+Tabla15[[#This Row],[NOMBRE DE LA CAUSA 2017]]</f>
        <v>ILEGALIDAD DEL ACTO ADMINISTRATIVO QUE NO EFECTUA CORRECCION DE HISTORIA LABORAL</v>
      </c>
    </row>
    <row r="267" spans="1:14" ht="15" customHeight="1">
      <c r="A267" s="1">
        <f>+Tabla15[[#This Row],[1]]</f>
        <v>265</v>
      </c>
      <c r="B267" s="1" t="s">
        <v>715</v>
      </c>
      <c r="C267" s="1">
        <v>1</v>
      </c>
      <c r="D267" s="1">
        <f>+IF(Tabla15[[#This Row],[NOMBRE DE LA CAUSA 2018]]=0,0,1)</f>
        <v>1</v>
      </c>
      <c r="E267" s="1">
        <f>+E266+Tabla15[[#This Row],[NOMBRE DE LA CAUSA 2019]]</f>
        <v>265</v>
      </c>
      <c r="F267" s="1">
        <f>+Tabla15[[#This Row],[0]]*Tabla15[[#This Row],[NOMBRE DE LA CAUSA 2019]]</f>
        <v>265</v>
      </c>
      <c r="G267" s="1" t="s">
        <v>17</v>
      </c>
      <c r="J267" s="1" t="s">
        <v>18</v>
      </c>
      <c r="K267" s="1" t="s">
        <v>19</v>
      </c>
      <c r="L267" s="1" t="s">
        <v>716</v>
      </c>
      <c r="M267" s="4">
        <v>1999</v>
      </c>
      <c r="N267" s="1" t="str">
        <f>+Tabla15[[#This Row],[NOMBRE DE LA CAUSA 2017]]</f>
        <v>ILEGALIDAD DEL ACTO ADMINISTRATIVO QUE NOMBRA FUNCIONARIO PUBLICO DESCONOCIENDO EL REGIMEN DE CARRERA ADMINISTRATIVA</v>
      </c>
    </row>
    <row r="268" spans="1:14" ht="15" customHeight="1">
      <c r="A268" s="1">
        <f>+Tabla15[[#This Row],[1]]</f>
        <v>266</v>
      </c>
      <c r="B268" s="1" t="s">
        <v>440</v>
      </c>
      <c r="C268" s="1">
        <v>1</v>
      </c>
      <c r="D268" s="1">
        <f>+IF(Tabla15[[#This Row],[NOMBRE DE LA CAUSA 2018]]=0,0,1)</f>
        <v>1</v>
      </c>
      <c r="E268" s="1">
        <f>+E267+Tabla15[[#This Row],[NOMBRE DE LA CAUSA 2019]]</f>
        <v>266</v>
      </c>
      <c r="F268" s="1">
        <f>+Tabla15[[#This Row],[0]]*Tabla15[[#This Row],[NOMBRE DE LA CAUSA 2019]]</f>
        <v>266</v>
      </c>
      <c r="G268" s="1" t="s">
        <v>17</v>
      </c>
      <c r="J268" s="1" t="s">
        <v>18</v>
      </c>
      <c r="K268" s="1" t="s">
        <v>19</v>
      </c>
      <c r="L268" s="1" t="s">
        <v>441</v>
      </c>
      <c r="M268" s="4">
        <v>810</v>
      </c>
      <c r="N268" s="1" t="str">
        <f>+Tabla15[[#This Row],[NOMBRE DE LA CAUSA 2017]]</f>
        <v>ILEGALIDAD DEL ACTO ADMINISTRATIVO QUE NOMBRA FUNCIONARIO PUBLICO DESCONOCIENDO EL REGIMEN DE CARRERA DIPLOMATICA Y CONSULAR</v>
      </c>
    </row>
    <row r="269" spans="1:14" ht="15" customHeight="1">
      <c r="A269" s="1">
        <f>+Tabla15[[#This Row],[1]]</f>
        <v>267</v>
      </c>
      <c r="B269" s="1" t="s">
        <v>713</v>
      </c>
      <c r="C269" s="1">
        <v>1</v>
      </c>
      <c r="D269" s="1">
        <f>+IF(Tabla15[[#This Row],[NOMBRE DE LA CAUSA 2018]]=0,0,1)</f>
        <v>1</v>
      </c>
      <c r="E269" s="1">
        <f>+E268+Tabla15[[#This Row],[NOMBRE DE LA CAUSA 2019]]</f>
        <v>267</v>
      </c>
      <c r="F269" s="1">
        <f>+Tabla15[[#This Row],[0]]*Tabla15[[#This Row],[NOMBRE DE LA CAUSA 2019]]</f>
        <v>267</v>
      </c>
      <c r="G269" s="1" t="s">
        <v>17</v>
      </c>
      <c r="J269" s="1" t="s">
        <v>18</v>
      </c>
      <c r="K269" s="1" t="s">
        <v>19</v>
      </c>
      <c r="L269" s="1" t="s">
        <v>714</v>
      </c>
      <c r="M269" s="4">
        <v>1998</v>
      </c>
      <c r="N269" s="1" t="str">
        <f>+Tabla15[[#This Row],[NOMBRE DE LA CAUSA 2017]]</f>
        <v>ILEGALIDAD DEL ACTO ADMINISTRATIVO QUE NOMBRA FUNCIONARIO PUBLICO DESCONOCIENDO EL REGIMEN DE CARRERA JUDICIAL</v>
      </c>
    </row>
    <row r="270" spans="1:14" ht="15" customHeight="1">
      <c r="A270" s="1">
        <f>+Tabla15[[#This Row],[1]]</f>
        <v>268</v>
      </c>
      <c r="B270" s="1" t="s">
        <v>452</v>
      </c>
      <c r="C270" s="1">
        <v>1</v>
      </c>
      <c r="D270" s="1">
        <f>+IF(Tabla15[[#This Row],[NOMBRE DE LA CAUSA 2018]]=0,0,1)</f>
        <v>1</v>
      </c>
      <c r="E270" s="1">
        <f>+E269+Tabla15[[#This Row],[NOMBRE DE LA CAUSA 2019]]</f>
        <v>268</v>
      </c>
      <c r="F270" s="1">
        <f>+Tabla15[[#This Row],[0]]*Tabla15[[#This Row],[NOMBRE DE LA CAUSA 2019]]</f>
        <v>268</v>
      </c>
      <c r="G270" s="1" t="s">
        <v>17</v>
      </c>
      <c r="J270" s="1" t="s">
        <v>18</v>
      </c>
      <c r="K270" s="1" t="s">
        <v>19</v>
      </c>
      <c r="L270" s="1" t="s">
        <v>453</v>
      </c>
      <c r="M270" s="4">
        <v>818</v>
      </c>
      <c r="N270" s="1" t="str">
        <f>+Tabla15[[#This Row],[NOMBRE DE LA CAUSA 2017]]</f>
        <v>ILEGALIDAD DEL ACTO ADMINISTRATIVO QUE NOMBRA UN SERVIDOR PUBLICO DESCONOCIENDO EL REGIMEN DE CARRERA NOTARIAL</v>
      </c>
    </row>
    <row r="271" spans="1:14" ht="15" customHeight="1">
      <c r="A271" s="1">
        <f>+Tabla15[[#This Row],[1]]</f>
        <v>269</v>
      </c>
      <c r="B271" s="1" t="s">
        <v>1305</v>
      </c>
      <c r="C271" s="1">
        <v>1</v>
      </c>
      <c r="D271" s="1">
        <f>+IF(Tabla15[[#This Row],[NOMBRE DE LA CAUSA 2018]]=0,0,1)</f>
        <v>1</v>
      </c>
      <c r="E271" s="1">
        <f>+E270+Tabla15[[#This Row],[NOMBRE DE LA CAUSA 2019]]</f>
        <v>269</v>
      </c>
      <c r="F271" s="1">
        <f>+Tabla15[[#This Row],[0]]*Tabla15[[#This Row],[NOMBRE DE LA CAUSA 2019]]</f>
        <v>269</v>
      </c>
      <c r="G271" s="1" t="s">
        <v>753</v>
      </c>
      <c r="H271" s="1" t="s">
        <v>1306</v>
      </c>
      <c r="K271" s="1" t="s">
        <v>19</v>
      </c>
      <c r="L271" s="1" t="s">
        <v>1307</v>
      </c>
      <c r="M271" s="4">
        <v>2274</v>
      </c>
      <c r="N271" s="1" t="str">
        <f>+Tabla15[[#This Row],[NOMBRE DE LA CAUSA 2017]]</f>
        <v>ILEGALIDAD DEL ACTO ADMINISTRATIVO QUE ORDENA EL RETIRO DE SERVIDOR PUBLICO POR CUMPLIMIENTO DE LA EDAD DE RETIRO FORZOSO</v>
      </c>
    </row>
    <row r="272" spans="1:14" ht="15" customHeight="1">
      <c r="A272" s="1">
        <f>+Tabla15[[#This Row],[1]]</f>
        <v>270</v>
      </c>
      <c r="B272" s="5" t="s">
        <v>741</v>
      </c>
      <c r="C272" s="1">
        <v>1</v>
      </c>
      <c r="D272" s="1">
        <f>+IF(Tabla15[[#This Row],[NOMBRE DE LA CAUSA 2018]]=0,0,1)</f>
        <v>1</v>
      </c>
      <c r="E272" s="1">
        <f>+E271+Tabla15[[#This Row],[NOMBRE DE LA CAUSA 2019]]</f>
        <v>270</v>
      </c>
      <c r="F272" s="1">
        <f>+Tabla15[[#This Row],[0]]*Tabla15[[#This Row],[NOMBRE DE LA CAUSA 2019]]</f>
        <v>270</v>
      </c>
      <c r="G272" s="5" t="s">
        <v>17</v>
      </c>
      <c r="J272" s="1" t="s">
        <v>18</v>
      </c>
      <c r="K272" s="5" t="s">
        <v>19</v>
      </c>
      <c r="L272" s="5" t="s">
        <v>742</v>
      </c>
      <c r="M272" s="4">
        <v>2023</v>
      </c>
      <c r="N272" s="1" t="str">
        <f>+Tabla15[[#This Row],[NOMBRE DE LA CAUSA 2017]]</f>
        <v>ILEGALIDAD DEL ACTO ADMINISTRATIVO QUE ORDENA LA DEVOLUCION DE VALORES POR REINTEGRO AL SERVICIO ACTIVO</v>
      </c>
    </row>
    <row r="273" spans="1:14" ht="15" customHeight="1">
      <c r="A273" s="1">
        <f>+Tabla15[[#This Row],[1]]</f>
        <v>271</v>
      </c>
      <c r="B273" s="5" t="s">
        <v>1476</v>
      </c>
      <c r="C273" s="1">
        <v>1</v>
      </c>
      <c r="D273" s="1">
        <f>+IF(Tabla15[[#This Row],[NOMBRE DE LA CAUSA 2018]]=0,0,1)</f>
        <v>1</v>
      </c>
      <c r="E273" s="1">
        <f>+E272+Tabla15[[#This Row],[NOMBRE DE LA CAUSA 2019]]</f>
        <v>271</v>
      </c>
      <c r="F273" s="1">
        <f>+Tabla15[[#This Row],[0]]*Tabla15[[#This Row],[NOMBRE DE LA CAUSA 2019]]</f>
        <v>271</v>
      </c>
      <c r="G273" s="1" t="s">
        <v>746</v>
      </c>
      <c r="I273" s="5" t="s">
        <v>473</v>
      </c>
      <c r="K273" s="5" t="s">
        <v>19</v>
      </c>
      <c r="L273" s="5" t="s">
        <v>1477</v>
      </c>
      <c r="M273" s="31">
        <v>2335</v>
      </c>
      <c r="N273" s="1" t="str">
        <f>+Tabla15[[#This Row],[NOMBRE DE LA CAUSA 2017]]</f>
        <v>ILEGALIDAD DEL ACTO ADMINISTRATIVO QUE PROFIERE LIQUIDACION OFICIAL DE CORRECCION EN ADUANAS</v>
      </c>
    </row>
    <row r="274" spans="1:14" ht="15" customHeight="1">
      <c r="A274" s="1">
        <f>+Tabla15[[#This Row],[1]]</f>
        <v>272</v>
      </c>
      <c r="B274" s="5" t="s">
        <v>637</v>
      </c>
      <c r="C274" s="1">
        <v>1</v>
      </c>
      <c r="D274" s="1">
        <f>+IF(Tabla15[[#This Row],[NOMBRE DE LA CAUSA 2018]]=0,0,1)</f>
        <v>1</v>
      </c>
      <c r="E274" s="1">
        <f>+E273+Tabla15[[#This Row],[NOMBRE DE LA CAUSA 2019]]</f>
        <v>272</v>
      </c>
      <c r="F274" s="1">
        <f>+Tabla15[[#This Row],[0]]*Tabla15[[#This Row],[NOMBRE DE LA CAUSA 2019]]</f>
        <v>272</v>
      </c>
      <c r="G274" s="5" t="s">
        <v>17</v>
      </c>
      <c r="I274" s="5" t="s">
        <v>473</v>
      </c>
      <c r="J274" s="1" t="s">
        <v>18</v>
      </c>
      <c r="K274" s="1" t="s">
        <v>19</v>
      </c>
      <c r="L274" s="5" t="s">
        <v>638</v>
      </c>
      <c r="M274" s="4">
        <v>1943</v>
      </c>
      <c r="N274" s="1" t="str">
        <f>+Tabla15[[#This Row],[NOMBRE DE LA CAUSA 2017]]</f>
        <v>ILEGALIDAD DEL ACTO ADMINISTRATIVO QUE PROFIERE LIQUIDACION OFICIAL DE REVISION DE VALOR DEL IMPUESTO DE IMPORTACION</v>
      </c>
    </row>
    <row r="275" spans="1:14" ht="15" customHeight="1">
      <c r="A275" s="1">
        <f>+Tabla15[[#This Row],[1]]</f>
        <v>273</v>
      </c>
      <c r="B275" s="5" t="s">
        <v>1349</v>
      </c>
      <c r="C275" s="1">
        <v>1</v>
      </c>
      <c r="D275" s="1">
        <f>+IF(Tabla15[[#This Row],[NOMBRE DE LA CAUSA 2018]]=0,0,1)</f>
        <v>1</v>
      </c>
      <c r="E275" s="1">
        <f>+E274+Tabla15[[#This Row],[NOMBRE DE LA CAUSA 2019]]</f>
        <v>273</v>
      </c>
      <c r="F275" s="1">
        <f>+Tabla15[[#This Row],[0]]*Tabla15[[#This Row],[NOMBRE DE LA CAUSA 2019]]</f>
        <v>273</v>
      </c>
      <c r="G275" s="1" t="s">
        <v>746</v>
      </c>
      <c r="K275" s="5" t="s">
        <v>19</v>
      </c>
      <c r="L275" s="5" t="s">
        <v>1350</v>
      </c>
      <c r="M275" s="4">
        <v>2294</v>
      </c>
      <c r="N275" s="1" t="str">
        <f>+Tabla15[[#This Row],[NOMBRE DE LA CAUSA 2017]]</f>
        <v>ILEGALIDAD DEL ACTO ADMINISTRATIVO QUE RECHAZA PROPUESTA DE CONTRATO DE CONCESION MINERA</v>
      </c>
    </row>
    <row r="276" spans="1:14" ht="15" customHeight="1">
      <c r="A276" s="1">
        <f>+Tabla15[[#This Row],[1]]</f>
        <v>274</v>
      </c>
      <c r="B276" s="5" t="s">
        <v>1351</v>
      </c>
      <c r="C276" s="1">
        <v>1</v>
      </c>
      <c r="D276" s="1">
        <f>+IF(Tabla15[[#This Row],[NOMBRE DE LA CAUSA 2018]]=0,0,1)</f>
        <v>1</v>
      </c>
      <c r="E276" s="1">
        <f>+E275+Tabla15[[#This Row],[NOMBRE DE LA CAUSA 2019]]</f>
        <v>274</v>
      </c>
      <c r="F276" s="1">
        <f>+Tabla15[[#This Row],[0]]*Tabla15[[#This Row],[NOMBRE DE LA CAUSA 2019]]</f>
        <v>274</v>
      </c>
      <c r="G276" s="1" t="s">
        <v>746</v>
      </c>
      <c r="K276" s="5" t="s">
        <v>19</v>
      </c>
      <c r="L276" s="5" t="s">
        <v>1352</v>
      </c>
      <c r="M276" s="4">
        <v>2295</v>
      </c>
      <c r="N276" s="1" t="str">
        <f>+Tabla15[[#This Row],[NOMBRE DE LA CAUSA 2017]]</f>
        <v>ILEGALIDAD DEL ACTO ADMINISTRATIVO QUE RECHAZA PROPUESTA DE CONTRATO MINERO CON LAS ENTIDADES DESCENTRALIZADAS</v>
      </c>
    </row>
    <row r="277" spans="1:14" ht="15" customHeight="1">
      <c r="A277" s="1">
        <f>+Tabla15[[#This Row],[1]]</f>
        <v>275</v>
      </c>
      <c r="B277" s="5" t="s">
        <v>1427</v>
      </c>
      <c r="C277" s="1">
        <v>1</v>
      </c>
      <c r="D277" s="1">
        <f>+IF(Tabla15[[#This Row],[NOMBRE DE LA CAUSA 2018]]=0,0,1)</f>
        <v>1</v>
      </c>
      <c r="E277" s="1">
        <f>+E276+Tabla15[[#This Row],[NOMBRE DE LA CAUSA 2019]]</f>
        <v>275</v>
      </c>
      <c r="F277" s="1">
        <f>+Tabla15[[#This Row],[0]]*Tabla15[[#This Row],[NOMBRE DE LA CAUSA 2019]]</f>
        <v>275</v>
      </c>
      <c r="G277" s="1" t="s">
        <v>746</v>
      </c>
      <c r="I277" s="5" t="s">
        <v>473</v>
      </c>
      <c r="K277" s="5" t="s">
        <v>19</v>
      </c>
      <c r="L277" s="5" t="s">
        <v>1428</v>
      </c>
      <c r="M277" s="31">
        <v>2331</v>
      </c>
      <c r="N277" s="1" t="str">
        <f>+Tabla15[[#This Row],[NOMBRE DE LA CAUSA 2017]]</f>
        <v>ILEGALIDAD DEL ACTO ADMINISTRATIVO QUE RECHAZA SOLICITUD DEVOLUCION POR PAGO DE LO NO DEBIDO</v>
      </c>
    </row>
    <row r="278" spans="1:14" ht="15" customHeight="1">
      <c r="A278" s="1">
        <f>+Tabla15[[#This Row],[1]]</f>
        <v>276</v>
      </c>
      <c r="B278" s="1" t="s">
        <v>268</v>
      </c>
      <c r="C278" s="1">
        <v>1</v>
      </c>
      <c r="D278" s="1">
        <f>+IF(Tabla15[[#This Row],[NOMBRE DE LA CAUSA 2018]]=0,0,1)</f>
        <v>1</v>
      </c>
      <c r="E278" s="1">
        <f>+E277+Tabla15[[#This Row],[NOMBRE DE LA CAUSA 2019]]</f>
        <v>276</v>
      </c>
      <c r="F278" s="1">
        <f>+Tabla15[[#This Row],[0]]*Tabla15[[#This Row],[NOMBRE DE LA CAUSA 2019]]</f>
        <v>276</v>
      </c>
      <c r="G278" s="1" t="s">
        <v>17</v>
      </c>
      <c r="J278" s="1" t="s">
        <v>18</v>
      </c>
      <c r="K278" s="1" t="s">
        <v>19</v>
      </c>
      <c r="L278" s="1" t="s">
        <v>269</v>
      </c>
      <c r="M278" s="4">
        <v>428</v>
      </c>
      <c r="N278" s="1" t="str">
        <f>+Tabla15[[#This Row],[NOMBRE DE LA CAUSA 2017]]</f>
        <v>ILEGALIDAD DEL ACTO ADMINISTRATIVO QUE RECONOCE PENSION - ACCION DE LESIVIDAD</v>
      </c>
    </row>
    <row r="279" spans="1:14" ht="15" customHeight="1">
      <c r="A279" s="1">
        <f>+Tabla15[[#This Row],[1]]</f>
        <v>277</v>
      </c>
      <c r="B279" s="5" t="s">
        <v>719</v>
      </c>
      <c r="C279" s="1">
        <v>1</v>
      </c>
      <c r="D279" s="1">
        <f>+IF(Tabla15[[#This Row],[NOMBRE DE LA CAUSA 2018]]=0,0,1)</f>
        <v>1</v>
      </c>
      <c r="E279" s="1">
        <f>+E278+Tabla15[[#This Row],[NOMBRE DE LA CAUSA 2019]]</f>
        <v>277</v>
      </c>
      <c r="F279" s="1">
        <f>+Tabla15[[#This Row],[0]]*Tabla15[[#This Row],[NOMBRE DE LA CAUSA 2019]]</f>
        <v>277</v>
      </c>
      <c r="G279" s="5" t="s">
        <v>17</v>
      </c>
      <c r="J279" s="1" t="s">
        <v>18</v>
      </c>
      <c r="K279" s="1" t="s">
        <v>19</v>
      </c>
      <c r="L279" s="5" t="s">
        <v>720</v>
      </c>
      <c r="M279" s="4">
        <v>2001</v>
      </c>
      <c r="N279" s="1" t="str">
        <f>+Tabla15[[#This Row],[NOMBRE DE LA CAUSA 2017]]</f>
        <v>ILEGALIDAD DEL ACTO ADMINISTRATIVO QUE REGULA LOS SERVICIOS PUBLICOS DE ENERGIA, GAS NATURAL, GLP Y COMBUSTIBLES LIQUIDOS</v>
      </c>
    </row>
    <row r="280" spans="1:14" ht="15" customHeight="1">
      <c r="A280" s="1">
        <f>+Tabla15[[#This Row],[1]]</f>
        <v>278</v>
      </c>
      <c r="B280" s="5" t="s">
        <v>1439</v>
      </c>
      <c r="C280" s="1">
        <v>1</v>
      </c>
      <c r="D280" s="1">
        <f>+IF(Tabla15[[#This Row],[NOMBRE DE LA CAUSA 2018]]=0,0,1)</f>
        <v>1</v>
      </c>
      <c r="E280" s="1">
        <f>+E279+Tabla15[[#This Row],[NOMBRE DE LA CAUSA 2019]]</f>
        <v>278</v>
      </c>
      <c r="F280" s="1">
        <f>+Tabla15[[#This Row],[0]]*Tabla15[[#This Row],[NOMBRE DE LA CAUSA 2019]]</f>
        <v>278</v>
      </c>
      <c r="G280" s="1" t="s">
        <v>746</v>
      </c>
      <c r="I280" s="5" t="s">
        <v>1434</v>
      </c>
      <c r="K280" s="5" t="s">
        <v>19</v>
      </c>
      <c r="L280" s="5" t="s">
        <v>1440</v>
      </c>
      <c r="M280" s="30">
        <v>2340</v>
      </c>
      <c r="N280" s="1" t="str">
        <f>+Tabla15[[#This Row],[NOMBRE DE LA CAUSA 2017]]</f>
        <v>ILEGALIDAD DEL ACTO ADMINISTRATIVO QUE RESUELVE RECURSOS CONTRA LAS DECISIONES DE LOS PRESTADORES DE SERVICIOS PUBLICOS DOMICILIARIOS</v>
      </c>
    </row>
    <row r="281" spans="1:14" ht="15" customHeight="1">
      <c r="A281" s="1">
        <f>+Tabla15[[#This Row],[1]]</f>
        <v>279</v>
      </c>
      <c r="B281" s="5" t="s">
        <v>1445</v>
      </c>
      <c r="C281" s="1">
        <v>1</v>
      </c>
      <c r="D281" s="1">
        <f>+IF(Tabla15[[#This Row],[NOMBRE DE LA CAUSA 2018]]=0,0,1)</f>
        <v>1</v>
      </c>
      <c r="E281" s="1">
        <f>+E280+Tabla15[[#This Row],[NOMBRE DE LA CAUSA 2019]]</f>
        <v>279</v>
      </c>
      <c r="F281" s="1">
        <f>+Tabla15[[#This Row],[0]]*Tabla15[[#This Row],[NOMBRE DE LA CAUSA 2019]]</f>
        <v>279</v>
      </c>
      <c r="G281" s="1" t="s">
        <v>746</v>
      </c>
      <c r="I281" s="5" t="s">
        <v>1434</v>
      </c>
      <c r="K281" s="5" t="s">
        <v>19</v>
      </c>
      <c r="L281" s="5" t="s">
        <v>1446</v>
      </c>
      <c r="M281" s="30">
        <v>2343</v>
      </c>
      <c r="N281" s="1" t="str">
        <f>+Tabla15[[#This Row],[NOMBRE DE LA CAUSA 2017]]</f>
        <v>ILEGALIDAD DEL ACTO ADMINISTRATIVO QUE RESUELVE SOBRE LA RELIQUIDACION DE VALORES CONTENIDOS EN UNA FACTURA DE SERVICIOS PUBLICOS DOMICILIARIOS</v>
      </c>
    </row>
    <row r="282" spans="1:14" ht="15" customHeight="1">
      <c r="A282" s="1">
        <f>+Tabla15[[#This Row],[1]]</f>
        <v>280</v>
      </c>
      <c r="B282" s="1" t="s">
        <v>1284</v>
      </c>
      <c r="C282" s="1">
        <v>1</v>
      </c>
      <c r="D282" s="1">
        <f>+IF(Tabla15[[#This Row],[NOMBRE DE LA CAUSA 2018]]=0,0,1)</f>
        <v>1</v>
      </c>
      <c r="E282" s="1">
        <f>+E281+Tabla15[[#This Row],[NOMBRE DE LA CAUSA 2019]]</f>
        <v>280</v>
      </c>
      <c r="F282" s="1">
        <f>+Tabla15[[#This Row],[0]]*Tabla15[[#This Row],[NOMBRE DE LA CAUSA 2019]]</f>
        <v>280</v>
      </c>
      <c r="G282" s="1" t="s">
        <v>753</v>
      </c>
      <c r="H282" s="1" t="s">
        <v>1285</v>
      </c>
      <c r="K282" s="1" t="s">
        <v>19</v>
      </c>
      <c r="L282" s="1" t="s">
        <v>1286</v>
      </c>
      <c r="M282" s="4">
        <v>2265</v>
      </c>
      <c r="N282" s="1" t="str">
        <f>+Tabla15[[#This Row],[NOMBRE DE LA CAUSA 2017]]</f>
        <v>ILEGALIDAD DEL ACTO ADMINISTRATIVO QUE RETIRA DEL SERVICIO A MIEMBRO DE LA FUERZA PUBLICA POR PERDIDA DE LA CAPACIDAD LABORAL</v>
      </c>
    </row>
    <row r="283" spans="1:14" ht="15" customHeight="1">
      <c r="A283" s="1">
        <f>+Tabla15[[#This Row],[1]]</f>
        <v>281</v>
      </c>
      <c r="B283" s="1" t="s">
        <v>16</v>
      </c>
      <c r="C283" s="1">
        <v>1</v>
      </c>
      <c r="D283" s="1">
        <f>+IF(Tabla15[[#This Row],[NOMBRE DE LA CAUSA 2018]]=0,0,1)</f>
        <v>1</v>
      </c>
      <c r="E283" s="1">
        <f>+E282+Tabla15[[#This Row],[NOMBRE DE LA CAUSA 2019]]</f>
        <v>281</v>
      </c>
      <c r="F283" s="1">
        <f>+Tabla15[[#This Row],[0]]*Tabla15[[#This Row],[NOMBRE DE LA CAUSA 2019]]</f>
        <v>281</v>
      </c>
      <c r="G283" s="1" t="s">
        <v>17</v>
      </c>
      <c r="J283" s="1" t="s">
        <v>18</v>
      </c>
      <c r="K283" s="1" t="s">
        <v>19</v>
      </c>
      <c r="L283" s="1" t="s">
        <v>20</v>
      </c>
      <c r="M283" s="4">
        <v>1</v>
      </c>
      <c r="N283" s="1" t="str">
        <f>+Tabla15[[#This Row],[NOMBRE DE LA CAUSA 2017]]</f>
        <v>ILEGALIDAD DEL ACTO ADMINISTRATIVO QUE REVOCA EL NOMBRAMIENTO DE FUNCIONARIO PUBLICO</v>
      </c>
    </row>
    <row r="284" spans="1:14" ht="15" customHeight="1">
      <c r="A284" s="1">
        <f>+Tabla15[[#This Row],[1]]</f>
        <v>282</v>
      </c>
      <c r="B284" s="5" t="s">
        <v>328</v>
      </c>
      <c r="C284" s="1">
        <v>1</v>
      </c>
      <c r="D284" s="1">
        <f>+IF(Tabla15[[#This Row],[NOMBRE DE LA CAUSA 2018]]=0,0,1)</f>
        <v>1</v>
      </c>
      <c r="E284" s="1">
        <f>+E283+Tabla15[[#This Row],[NOMBRE DE LA CAUSA 2019]]</f>
        <v>282</v>
      </c>
      <c r="F284" s="1">
        <f>+Tabla15[[#This Row],[0]]*Tabla15[[#This Row],[NOMBRE DE LA CAUSA 2019]]</f>
        <v>282</v>
      </c>
      <c r="G284" s="5" t="s">
        <v>17</v>
      </c>
      <c r="J284" s="1" t="s">
        <v>18</v>
      </c>
      <c r="K284" s="1" t="s">
        <v>19</v>
      </c>
      <c r="L284" s="5" t="s">
        <v>329</v>
      </c>
      <c r="M284" s="4">
        <v>536</v>
      </c>
      <c r="N284" s="1" t="str">
        <f>+Tabla15[[#This Row],[NOMBRE DE LA CAUSA 2017]]</f>
        <v>ILEGALIDAD DEL ACTO ADMINISTRATIVO QUE REVOCA, SUSPENDE O NIEGA UN PROGRAMA DE EDUCACION SUPERIOR</v>
      </c>
    </row>
    <row r="285" spans="1:14" ht="15" customHeight="1">
      <c r="A285" s="1">
        <f>+Tabla15[[#This Row],[1]]</f>
        <v>283</v>
      </c>
      <c r="B285" s="1" t="s">
        <v>1229</v>
      </c>
      <c r="C285" s="1">
        <v>1</v>
      </c>
      <c r="D285" s="1">
        <f>+IF(Tabla15[[#This Row],[NOMBRE DE LA CAUSA 2018]]=0,0,1)</f>
        <v>1</v>
      </c>
      <c r="E285" s="1">
        <f>+E284+Tabla15[[#This Row],[NOMBRE DE LA CAUSA 2019]]</f>
        <v>283</v>
      </c>
      <c r="F285" s="1">
        <f>+Tabla15[[#This Row],[0]]*Tabla15[[#This Row],[NOMBRE DE LA CAUSA 2019]]</f>
        <v>283</v>
      </c>
      <c r="G285" s="1" t="s">
        <v>753</v>
      </c>
      <c r="H285" s="1" t="s">
        <v>1230</v>
      </c>
      <c r="K285" s="1" t="s">
        <v>19</v>
      </c>
      <c r="L285" s="1" t="s">
        <v>1231</v>
      </c>
      <c r="M285" s="4">
        <v>2240</v>
      </c>
      <c r="N285" s="1" t="str">
        <f>+Tabla15[[#This Row],[NOMBRE DE LA CAUSA 2017]]</f>
        <v>ILEGALIDAD DEL ACTO ADMINISTRATIVO QUE SANCIONA DISCIPLINARIAMENTE A FUNCIONARIO PUBLICO POR ABANDONO DEL CARGO</v>
      </c>
    </row>
    <row r="286" spans="1:14" ht="15" customHeight="1">
      <c r="A286" s="1">
        <f>+Tabla15[[#This Row],[1]]</f>
        <v>284</v>
      </c>
      <c r="B286" s="1" t="s">
        <v>1232</v>
      </c>
      <c r="C286" s="1">
        <v>1</v>
      </c>
      <c r="D286" s="1">
        <f>+IF(Tabla15[[#This Row],[NOMBRE DE LA CAUSA 2018]]=0,0,1)</f>
        <v>1</v>
      </c>
      <c r="E286" s="1">
        <f>+E285+Tabla15[[#This Row],[NOMBRE DE LA CAUSA 2019]]</f>
        <v>284</v>
      </c>
      <c r="F286" s="1">
        <f>+Tabla15[[#This Row],[0]]*Tabla15[[#This Row],[NOMBRE DE LA CAUSA 2019]]</f>
        <v>284</v>
      </c>
      <c r="G286" s="1" t="s">
        <v>753</v>
      </c>
      <c r="H286" s="1" t="s">
        <v>1230</v>
      </c>
      <c r="K286" s="1" t="s">
        <v>19</v>
      </c>
      <c r="L286" s="1" t="s">
        <v>1233</v>
      </c>
      <c r="M286" s="4">
        <v>2241</v>
      </c>
      <c r="N286" s="1" t="str">
        <f>+Tabla15[[#This Row],[NOMBRE DE LA CAUSA 2017]]</f>
        <v>ILEGALIDAD DEL ACTO ADMINISTRATIVO QUE SANCIONA DISCIPLINARIAMENTE A TRABAJADOR OFICIAL POR ABANDONO DEL SERVICIO</v>
      </c>
    </row>
    <row r="287" spans="1:14" ht="15" customHeight="1">
      <c r="A287" s="1">
        <f>+Tabla15[[#This Row],[1]]</f>
        <v>285</v>
      </c>
      <c r="B287" s="1" t="s">
        <v>332</v>
      </c>
      <c r="C287" s="1">
        <v>1</v>
      </c>
      <c r="D287" s="1">
        <f>+IF(Tabla15[[#This Row],[NOMBRE DE LA CAUSA 2018]]=0,0,1)</f>
        <v>1</v>
      </c>
      <c r="E287" s="1">
        <f>+E286+Tabla15[[#This Row],[NOMBRE DE LA CAUSA 2019]]</f>
        <v>285</v>
      </c>
      <c r="F287" s="1">
        <f>+Tabla15[[#This Row],[0]]*Tabla15[[#This Row],[NOMBRE DE LA CAUSA 2019]]</f>
        <v>285</v>
      </c>
      <c r="G287" s="1" t="s">
        <v>17</v>
      </c>
      <c r="J287" s="1" t="s">
        <v>18</v>
      </c>
      <c r="K287" s="1" t="s">
        <v>19</v>
      </c>
      <c r="L287" s="1" t="s">
        <v>333</v>
      </c>
      <c r="M287" s="4">
        <v>540</v>
      </c>
      <c r="N287" s="1" t="str">
        <f>+Tabla15[[#This Row],[NOMBRE DE LA CAUSA 2017]]</f>
        <v>ILEGALIDAD DEL ACTO ADMINISTRATIVO QUE SUSPENDE EL PAGO DE LA ASIGNACION DE RETIRO</v>
      </c>
    </row>
    <row r="288" spans="1:14" ht="15" customHeight="1">
      <c r="A288" s="1">
        <f>+Tabla15[[#This Row],[1]]</f>
        <v>286</v>
      </c>
      <c r="B288" s="1" t="s">
        <v>334</v>
      </c>
      <c r="C288" s="1">
        <v>1</v>
      </c>
      <c r="D288" s="1">
        <f>+IF(Tabla15[[#This Row],[NOMBRE DE LA CAUSA 2018]]=0,0,1)</f>
        <v>1</v>
      </c>
      <c r="E288" s="1">
        <f>+E287+Tabla15[[#This Row],[NOMBRE DE LA CAUSA 2019]]</f>
        <v>286</v>
      </c>
      <c r="F288" s="1">
        <f>+Tabla15[[#This Row],[0]]*Tabla15[[#This Row],[NOMBRE DE LA CAUSA 2019]]</f>
        <v>286</v>
      </c>
      <c r="G288" s="1" t="s">
        <v>17</v>
      </c>
      <c r="J288" s="1" t="s">
        <v>18</v>
      </c>
      <c r="K288" s="1" t="s">
        <v>19</v>
      </c>
      <c r="L288" s="1" t="s">
        <v>335</v>
      </c>
      <c r="M288" s="4">
        <v>541</v>
      </c>
      <c r="N288" s="1" t="str">
        <f>+Tabla15[[#This Row],[NOMBRE DE LA CAUSA 2017]]</f>
        <v>ILEGALIDAD DEL ACTO ADMINISTRATIVO QUE SUSPENDE EL PAGO DE PENSION</v>
      </c>
    </row>
    <row r="289" spans="1:14" ht="15" customHeight="1">
      <c r="A289" s="1">
        <f>+Tabla15[[#This Row],[1]]</f>
        <v>287</v>
      </c>
      <c r="B289" s="1" t="s">
        <v>1074</v>
      </c>
      <c r="C289" s="1">
        <v>1</v>
      </c>
      <c r="D289" s="1">
        <f>+IF(Tabla15[[#This Row],[NOMBRE DE LA CAUSA 2018]]=0,0,1)</f>
        <v>1</v>
      </c>
      <c r="E289" s="1">
        <f>+E288+Tabla15[[#This Row],[NOMBRE DE LA CAUSA 2019]]</f>
        <v>287</v>
      </c>
      <c r="F289" s="1">
        <f>+Tabla15[[#This Row],[0]]*Tabla15[[#This Row],[NOMBRE DE LA CAUSA 2019]]</f>
        <v>287</v>
      </c>
      <c r="G289" s="1" t="s">
        <v>746</v>
      </c>
      <c r="K289" s="1" t="s">
        <v>19</v>
      </c>
      <c r="L289" s="1" t="s">
        <v>1075</v>
      </c>
      <c r="M289" s="4">
        <v>2169</v>
      </c>
      <c r="N289" s="1" t="str">
        <f>+Tabla15[[#This Row],[NOMBRE DE LA CAUSA 2017]]</f>
        <v>IMPOSICION INJUSTA DE MEDIDA DE ASEGURAMIENTO NO PRIVATIVA DE LA LIBERTAD</v>
      </c>
    </row>
    <row r="290" spans="1:14" ht="15" customHeight="1">
      <c r="A290" s="1">
        <f>+Tabla15[[#This Row],[1]]</f>
        <v>288</v>
      </c>
      <c r="B290" s="1" t="s">
        <v>286</v>
      </c>
      <c r="C290" s="1">
        <v>1</v>
      </c>
      <c r="D290" s="1">
        <f>+IF(Tabla15[[#This Row],[NOMBRE DE LA CAUSA 2018]]=0,0,1)</f>
        <v>1</v>
      </c>
      <c r="E290" s="1">
        <f>+E289+Tabla15[[#This Row],[NOMBRE DE LA CAUSA 2019]]</f>
        <v>288</v>
      </c>
      <c r="F290" s="1">
        <f>+Tabla15[[#This Row],[0]]*Tabla15[[#This Row],[NOMBRE DE LA CAUSA 2019]]</f>
        <v>288</v>
      </c>
      <c r="G290" s="1" t="s">
        <v>17</v>
      </c>
      <c r="J290" s="1" t="s">
        <v>18</v>
      </c>
      <c r="K290" s="1" t="s">
        <v>19</v>
      </c>
      <c r="L290" s="1" t="s">
        <v>287</v>
      </c>
      <c r="M290" s="4">
        <v>457</v>
      </c>
      <c r="N290" s="1" t="str">
        <f>+Tabla15[[#This Row],[NOMBRE DE LA CAUSA 2017]]</f>
        <v>INCONSTITUCIONALIDAD DEL ACTO ADMINISTRATIVO</v>
      </c>
    </row>
    <row r="291" spans="1:14" ht="15" customHeight="1">
      <c r="A291" s="1">
        <f>+Tabla15[[#This Row],[1]]</f>
        <v>289</v>
      </c>
      <c r="B291" s="1" t="s">
        <v>1035</v>
      </c>
      <c r="C291" s="1">
        <v>1</v>
      </c>
      <c r="D291" s="1">
        <f>+IF(Tabla15[[#This Row],[NOMBRE DE LA CAUSA 2018]]=0,0,1)</f>
        <v>1</v>
      </c>
      <c r="E291" s="1">
        <f>+E290+Tabla15[[#This Row],[NOMBRE DE LA CAUSA 2019]]</f>
        <v>289</v>
      </c>
      <c r="F291" s="1">
        <f>+Tabla15[[#This Row],[0]]*Tabla15[[#This Row],[NOMBRE DE LA CAUSA 2019]]</f>
        <v>289</v>
      </c>
      <c r="G291" s="1" t="s">
        <v>753</v>
      </c>
      <c r="H291" s="1" t="s">
        <v>1033</v>
      </c>
      <c r="K291" s="1" t="s">
        <v>19</v>
      </c>
      <c r="L291" s="1" t="s">
        <v>1036</v>
      </c>
      <c r="M291" s="4">
        <v>2152</v>
      </c>
      <c r="N291" s="1" t="str">
        <f>+Tabla15[[#This Row],[NOMBRE DE LA CAUSA 2017]]</f>
        <v>INCUMPLIMIENTO DE ACUERDO CONCILIATORIO</v>
      </c>
    </row>
    <row r="292" spans="1:14" ht="15" customHeight="1">
      <c r="A292" s="1">
        <f>+Tabla15[[#This Row],[1]]</f>
        <v>290</v>
      </c>
      <c r="B292" s="1" t="s">
        <v>750</v>
      </c>
      <c r="C292" s="1">
        <v>1</v>
      </c>
      <c r="D292" s="1">
        <f>+IF(Tabla15[[#This Row],[NOMBRE DE LA CAUSA 2018]]=0,0,1)</f>
        <v>1</v>
      </c>
      <c r="E292" s="1">
        <f>+E291+Tabla15[[#This Row],[NOMBRE DE LA CAUSA 2019]]</f>
        <v>290</v>
      </c>
      <c r="F292" s="1">
        <f>+Tabla15[[#This Row],[0]]*Tabla15[[#This Row],[NOMBRE DE LA CAUSA 2019]]</f>
        <v>290</v>
      </c>
      <c r="G292" s="1" t="s">
        <v>746</v>
      </c>
      <c r="K292" s="1" t="s">
        <v>19</v>
      </c>
      <c r="L292" s="5" t="s">
        <v>751</v>
      </c>
      <c r="M292" s="4">
        <v>2027</v>
      </c>
      <c r="N292" s="1" t="str">
        <f>+Tabla15[[#This Row],[NOMBRE DE LA CAUSA 2017]]</f>
        <v>INCUMPLIMIENTO DE LA OBLIGACION DE CONSTITUCION DE GARANTIAS CONTRACTUALES</v>
      </c>
    </row>
    <row r="293" spans="1:14" ht="15" customHeight="1">
      <c r="A293" s="1">
        <f>+Tabla15[[#This Row],[1]]</f>
        <v>291</v>
      </c>
      <c r="B293" s="5" t="s">
        <v>481</v>
      </c>
      <c r="C293" s="1">
        <v>1</v>
      </c>
      <c r="D293" s="1">
        <f>+IF(Tabla15[[#This Row],[NOMBRE DE LA CAUSA 2018]]=0,0,1)</f>
        <v>1</v>
      </c>
      <c r="E293" s="1">
        <f>+E292+Tabla15[[#This Row],[NOMBRE DE LA CAUSA 2019]]</f>
        <v>291</v>
      </c>
      <c r="F293" s="1">
        <f>+Tabla15[[#This Row],[0]]*Tabla15[[#This Row],[NOMBRE DE LA CAUSA 2019]]</f>
        <v>291</v>
      </c>
      <c r="G293" s="5" t="s">
        <v>17</v>
      </c>
      <c r="J293" s="1" t="s">
        <v>18</v>
      </c>
      <c r="K293" s="1" t="s">
        <v>19</v>
      </c>
      <c r="L293" s="5" t="s">
        <v>482</v>
      </c>
      <c r="M293" s="4">
        <v>835</v>
      </c>
      <c r="N293" s="1" t="str">
        <f>+Tabla15[[#This Row],[NOMBRE DE LA CAUSA 2017]]</f>
        <v>INCUMPLIMIENTO DE LA OBLIGACION DE SUSCRIBIR CONTRATO DE SEGURO</v>
      </c>
    </row>
    <row r="294" spans="1:14" ht="15" customHeight="1">
      <c r="A294" s="1">
        <f>+Tabla15[[#This Row],[1]]</f>
        <v>292</v>
      </c>
      <c r="B294" s="1" t="s">
        <v>434</v>
      </c>
      <c r="C294" s="1">
        <v>1</v>
      </c>
      <c r="D294" s="1">
        <f>+IF(Tabla15[[#This Row],[NOMBRE DE LA CAUSA 2018]]=0,0,1)</f>
        <v>1</v>
      </c>
      <c r="E294" s="1">
        <f>+E293+Tabla15[[#This Row],[NOMBRE DE LA CAUSA 2019]]</f>
        <v>292</v>
      </c>
      <c r="F294" s="1">
        <f>+Tabla15[[#This Row],[0]]*Tabla15[[#This Row],[NOMBRE DE LA CAUSA 2019]]</f>
        <v>292</v>
      </c>
      <c r="G294" s="1" t="s">
        <v>17</v>
      </c>
      <c r="J294" s="1" t="s">
        <v>18</v>
      </c>
      <c r="K294" s="1" t="s">
        <v>19</v>
      </c>
      <c r="L294" s="1" t="s">
        <v>435</v>
      </c>
      <c r="M294" s="4">
        <v>806</v>
      </c>
      <c r="N294" s="1" t="str">
        <f>+Tabla15[[#This Row],[NOMBRE DE LA CAUSA 2017]]</f>
        <v>INCUMPLIMIENTO DE LAS OBLIGACIONES CONSIGNADAS EN EL ACTA DE LIQUIDACION DEL CONTRATO</v>
      </c>
    </row>
    <row r="295" spans="1:14" ht="15" customHeight="1">
      <c r="A295" s="1">
        <f>+Tabla15[[#This Row],[1]]</f>
        <v>293</v>
      </c>
      <c r="B295" s="1" t="s">
        <v>1037</v>
      </c>
      <c r="C295" s="1">
        <v>1</v>
      </c>
      <c r="D295" s="1">
        <f>+IF(Tabla15[[#This Row],[NOMBRE DE LA CAUSA 2018]]=0,0,1)</f>
        <v>1</v>
      </c>
      <c r="E295" s="1">
        <f>+E294+Tabla15[[#This Row],[NOMBRE DE LA CAUSA 2019]]</f>
        <v>293</v>
      </c>
      <c r="F295" s="1">
        <f>+Tabla15[[#This Row],[0]]*Tabla15[[#This Row],[NOMBRE DE LA CAUSA 2019]]</f>
        <v>293</v>
      </c>
      <c r="G295" s="1" t="s">
        <v>753</v>
      </c>
      <c r="H295" s="1" t="s">
        <v>1033</v>
      </c>
      <c r="K295" s="1" t="s">
        <v>19</v>
      </c>
      <c r="L295" s="1" t="s">
        <v>1038</v>
      </c>
      <c r="M295" s="4">
        <v>2153</v>
      </c>
      <c r="N295" s="1" t="str">
        <f>+Tabla15[[#This Row],[NOMBRE DE LA CAUSA 2017]]</f>
        <v>INCUMPLIMIENTO DE LAUDO ARBITRAL</v>
      </c>
    </row>
    <row r="296" spans="1:14" ht="15" customHeight="1">
      <c r="A296" s="1">
        <f>+Tabla15[[#This Row],[1]]</f>
        <v>294</v>
      </c>
      <c r="B296" s="1" t="s">
        <v>224</v>
      </c>
      <c r="C296" s="1">
        <v>1</v>
      </c>
      <c r="D296" s="1">
        <f>+IF(Tabla15[[#This Row],[NOMBRE DE LA CAUSA 2018]]=0,0,1)</f>
        <v>1</v>
      </c>
      <c r="E296" s="1">
        <f>+E295+Tabla15[[#This Row],[NOMBRE DE LA CAUSA 2019]]</f>
        <v>294</v>
      </c>
      <c r="F296" s="1">
        <f>+Tabla15[[#This Row],[0]]*Tabla15[[#This Row],[NOMBRE DE LA CAUSA 2019]]</f>
        <v>294</v>
      </c>
      <c r="G296" s="1" t="s">
        <v>17</v>
      </c>
      <c r="J296" s="1" t="s">
        <v>18</v>
      </c>
      <c r="K296" s="1" t="s">
        <v>19</v>
      </c>
      <c r="L296" s="1" t="s">
        <v>225</v>
      </c>
      <c r="M296" s="4">
        <v>371</v>
      </c>
      <c r="N296" s="1" t="str">
        <f>+Tabla15[[#This Row],[NOMBRE DE LA CAUSA 2017]]</f>
        <v>INCUMPLIMIENTO DE NORMA JURIDICA</v>
      </c>
    </row>
    <row r="297" spans="1:14" ht="15" customHeight="1">
      <c r="A297" s="1">
        <f>+Tabla15[[#This Row],[1]]</f>
        <v>295</v>
      </c>
      <c r="B297" s="5" t="s">
        <v>1375</v>
      </c>
      <c r="C297" s="1">
        <v>1</v>
      </c>
      <c r="D297" s="1">
        <f>+IF(Tabla15[[#This Row],[NOMBRE DE LA CAUSA 2018]]=0,0,1)</f>
        <v>1</v>
      </c>
      <c r="E297" s="1">
        <f>+E296+Tabla15[[#This Row],[NOMBRE DE LA CAUSA 2019]]</f>
        <v>295</v>
      </c>
      <c r="F297" s="1">
        <f>+Tabla15[[#This Row],[0]]*Tabla15[[#This Row],[NOMBRE DE LA CAUSA 2019]]</f>
        <v>295</v>
      </c>
      <c r="G297" s="1" t="s">
        <v>746</v>
      </c>
      <c r="K297" s="5" t="s">
        <v>19</v>
      </c>
      <c r="L297" s="5" t="s">
        <v>1376</v>
      </c>
      <c r="M297" s="4">
        <v>2306</v>
      </c>
      <c r="N297" s="1" t="str">
        <f>+Tabla15[[#This Row],[NOMBRE DE LA CAUSA 2017]]</f>
        <v>INCUMPLIMIENTO DE REQUISITOS PARA DESIGNACION DE LIQUIDADOR</v>
      </c>
    </row>
    <row r="298" spans="1:14" ht="15" customHeight="1">
      <c r="A298" s="1">
        <f>+Tabla15[[#This Row],[1]]</f>
        <v>296</v>
      </c>
      <c r="B298" s="1" t="s">
        <v>1032</v>
      </c>
      <c r="C298" s="1">
        <v>1</v>
      </c>
      <c r="D298" s="1">
        <f>+IF(Tabla15[[#This Row],[NOMBRE DE LA CAUSA 2018]]=0,0,1)</f>
        <v>1</v>
      </c>
      <c r="E298" s="1">
        <f>+E297+Tabla15[[#This Row],[NOMBRE DE LA CAUSA 2019]]</f>
        <v>296</v>
      </c>
      <c r="F298" s="1">
        <f>+Tabla15[[#This Row],[0]]*Tabla15[[#This Row],[NOMBRE DE LA CAUSA 2019]]</f>
        <v>296</v>
      </c>
      <c r="G298" s="1" t="s">
        <v>753</v>
      </c>
      <c r="H298" s="1" t="s">
        <v>1033</v>
      </c>
      <c r="K298" s="1" t="s">
        <v>19</v>
      </c>
      <c r="L298" s="1" t="s">
        <v>1034</v>
      </c>
      <c r="M298" s="4">
        <v>2151</v>
      </c>
      <c r="N298" s="1" t="str">
        <f>+Tabla15[[#This Row],[NOMBRE DE LA CAUSA 2017]]</f>
        <v>INCUMPLIMIENTO DE SENTENCIA JUDICIAL</v>
      </c>
    </row>
    <row r="299" spans="1:14" ht="15" customHeight="1">
      <c r="A299" s="1">
        <f>+Tabla15[[#This Row],[1]]</f>
        <v>297</v>
      </c>
      <c r="B299" s="1" t="s">
        <v>436</v>
      </c>
      <c r="C299" s="1">
        <v>1</v>
      </c>
      <c r="D299" s="1">
        <f>+IF(Tabla15[[#This Row],[NOMBRE DE LA CAUSA 2018]]=0,0,1)</f>
        <v>1</v>
      </c>
      <c r="E299" s="1">
        <f>+E298+Tabla15[[#This Row],[NOMBRE DE LA CAUSA 2019]]</f>
        <v>297</v>
      </c>
      <c r="F299" s="1">
        <f>+Tabla15[[#This Row],[0]]*Tabla15[[#This Row],[NOMBRE DE LA CAUSA 2019]]</f>
        <v>297</v>
      </c>
      <c r="G299" s="1" t="s">
        <v>17</v>
      </c>
      <c r="J299" s="1" t="s">
        <v>18</v>
      </c>
      <c r="K299" s="1" t="s">
        <v>19</v>
      </c>
      <c r="L299" s="1" t="s">
        <v>437</v>
      </c>
      <c r="M299" s="4">
        <v>807</v>
      </c>
      <c r="N299" s="1" t="str">
        <f>+Tabla15[[#This Row],[NOMBRE DE LA CAUSA 2017]]</f>
        <v>INCUMPLIMIENTO DEL ACTO ADMINISTRATIVO QUE LIQUIDA UN CONTRATO</v>
      </c>
    </row>
    <row r="300" spans="1:14" ht="15" customHeight="1">
      <c r="A300" s="1">
        <f>+Tabla15[[#This Row],[1]]</f>
        <v>298</v>
      </c>
      <c r="B300" s="1" t="s">
        <v>752</v>
      </c>
      <c r="C300" s="1">
        <v>1</v>
      </c>
      <c r="D300" s="1">
        <f>+IF(Tabla15[[#This Row],[NOMBRE DE LA CAUSA 2018]]=0,0,1)</f>
        <v>1</v>
      </c>
      <c r="E300" s="1">
        <f>+E299+Tabla15[[#This Row],[NOMBRE DE LA CAUSA 2019]]</f>
        <v>298</v>
      </c>
      <c r="F300" s="1">
        <f>+Tabla15[[#This Row],[0]]*Tabla15[[#This Row],[NOMBRE DE LA CAUSA 2019]]</f>
        <v>298</v>
      </c>
      <c r="G300" s="1" t="s">
        <v>753</v>
      </c>
      <c r="H300" s="1" t="s">
        <v>754</v>
      </c>
      <c r="K300" s="1" t="s">
        <v>19</v>
      </c>
      <c r="L300" s="1" t="s">
        <v>755</v>
      </c>
      <c r="M300" s="4">
        <v>2028</v>
      </c>
      <c r="N300" s="1" t="str">
        <f>+Tabla15[[#This Row],[NOMBRE DE LA CAUSA 2017]]</f>
        <v>INCUMPLIMIENTO DEL CONTRATO POR EJECUCION PARCIAL DE PRESTACIONES</v>
      </c>
    </row>
    <row r="301" spans="1:14" ht="15" customHeight="1">
      <c r="A301" s="1">
        <f>+Tabla15[[#This Row],[1]]</f>
        <v>299</v>
      </c>
      <c r="B301" s="1" t="s">
        <v>756</v>
      </c>
      <c r="C301" s="1">
        <v>1</v>
      </c>
      <c r="D301" s="1">
        <f>+IF(Tabla15[[#This Row],[NOMBRE DE LA CAUSA 2018]]=0,0,1)</f>
        <v>1</v>
      </c>
      <c r="E301" s="1">
        <f>+E300+Tabla15[[#This Row],[NOMBRE DE LA CAUSA 2019]]</f>
        <v>299</v>
      </c>
      <c r="F301" s="1">
        <f>+Tabla15[[#This Row],[0]]*Tabla15[[#This Row],[NOMBRE DE LA CAUSA 2019]]</f>
        <v>299</v>
      </c>
      <c r="G301" s="1" t="s">
        <v>753</v>
      </c>
      <c r="H301" s="1" t="s">
        <v>754</v>
      </c>
      <c r="K301" s="1" t="s">
        <v>19</v>
      </c>
      <c r="L301" s="1" t="s">
        <v>757</v>
      </c>
      <c r="M301" s="4">
        <v>2029</v>
      </c>
      <c r="N301" s="1" t="str">
        <f>+Tabla15[[#This Row],[NOMBRE DE LA CAUSA 2017]]</f>
        <v>INCUMPLIMIENTO DEL CONTRATO POR EJECUCION TARDIA DE PRESTACIONES</v>
      </c>
    </row>
    <row r="302" spans="1:14" ht="15" customHeight="1">
      <c r="A302" s="1">
        <f>+Tabla15[[#This Row],[1]]</f>
        <v>300</v>
      </c>
      <c r="B302" s="1" t="s">
        <v>758</v>
      </c>
      <c r="C302" s="1">
        <v>1</v>
      </c>
      <c r="D302" s="1">
        <f>+IF(Tabla15[[#This Row],[NOMBRE DE LA CAUSA 2018]]=0,0,1)</f>
        <v>1</v>
      </c>
      <c r="E302" s="1">
        <f>+E301+Tabla15[[#This Row],[NOMBRE DE LA CAUSA 2019]]</f>
        <v>300</v>
      </c>
      <c r="F302" s="1">
        <f>+Tabla15[[#This Row],[0]]*Tabla15[[#This Row],[NOMBRE DE LA CAUSA 2019]]</f>
        <v>300</v>
      </c>
      <c r="G302" s="1" t="s">
        <v>753</v>
      </c>
      <c r="H302" s="1" t="s">
        <v>754</v>
      </c>
      <c r="K302" s="1" t="s">
        <v>19</v>
      </c>
      <c r="L302" s="1" t="s">
        <v>759</v>
      </c>
      <c r="M302" s="4">
        <v>2310</v>
      </c>
      <c r="N302" s="1" t="str">
        <f>+Tabla15[[#This Row],[NOMBRE DE LA CAUSA 2017]]</f>
        <v>INCUMPLIMIENTO DEL CONTRATO POR INDEBIDA INTERPRETACION</v>
      </c>
    </row>
    <row r="303" spans="1:14" ht="15" customHeight="1">
      <c r="A303" s="1">
        <f>+Tabla15[[#This Row],[1]]</f>
        <v>301</v>
      </c>
      <c r="B303" s="1" t="s">
        <v>760</v>
      </c>
      <c r="C303" s="1">
        <v>1</v>
      </c>
      <c r="D303" s="1">
        <f>+IF(Tabla15[[#This Row],[NOMBRE DE LA CAUSA 2018]]=0,0,1)</f>
        <v>1</v>
      </c>
      <c r="E303" s="1">
        <f>+E302+Tabla15[[#This Row],[NOMBRE DE LA CAUSA 2019]]</f>
        <v>301</v>
      </c>
      <c r="F303" s="1">
        <f>+Tabla15[[#This Row],[0]]*Tabla15[[#This Row],[NOMBRE DE LA CAUSA 2019]]</f>
        <v>301</v>
      </c>
      <c r="G303" s="1" t="s">
        <v>753</v>
      </c>
      <c r="H303" s="1" t="s">
        <v>754</v>
      </c>
      <c r="K303" s="1" t="s">
        <v>19</v>
      </c>
      <c r="L303" s="1" t="s">
        <v>761</v>
      </c>
      <c r="M303" s="4">
        <v>2030</v>
      </c>
      <c r="N303" s="1" t="str">
        <f>+Tabla15[[#This Row],[NOMBRE DE LA CAUSA 2017]]</f>
        <v>INCUMPLIMIENTO DEL CONTRATO POR NO EJECUCION DE PRESTACIONES</v>
      </c>
    </row>
    <row r="304" spans="1:14" ht="15" customHeight="1">
      <c r="A304" s="1">
        <f>+Tabla15[[#This Row],[1]]</f>
        <v>302</v>
      </c>
      <c r="B304" s="1" t="s">
        <v>762</v>
      </c>
      <c r="C304" s="1">
        <v>1</v>
      </c>
      <c r="D304" s="1">
        <f>+IF(Tabla15[[#This Row],[NOMBRE DE LA CAUSA 2018]]=0,0,1)</f>
        <v>1</v>
      </c>
      <c r="E304" s="1">
        <f>+E303+Tabla15[[#This Row],[NOMBRE DE LA CAUSA 2019]]</f>
        <v>302</v>
      </c>
      <c r="F304" s="1">
        <f>+Tabla15[[#This Row],[0]]*Tabla15[[#This Row],[NOMBRE DE LA CAUSA 2019]]</f>
        <v>302</v>
      </c>
      <c r="G304" s="1" t="s">
        <v>753</v>
      </c>
      <c r="H304" s="1" t="s">
        <v>754</v>
      </c>
      <c r="K304" s="1" t="s">
        <v>19</v>
      </c>
      <c r="L304" s="1" t="s">
        <v>763</v>
      </c>
      <c r="M304" s="4">
        <v>2031</v>
      </c>
      <c r="N304" s="1" t="str">
        <f>+Tabla15[[#This Row],[NOMBRE DE LA CAUSA 2017]]</f>
        <v>INCUMPLIMIENTO DEL CONTRATO POR VIOLACION DEL PRINCIPIO DE PLANEACION POR PARTE DE LA ENTIDAD CONTRATANTE</v>
      </c>
    </row>
    <row r="305" spans="1:14" ht="15" customHeight="1">
      <c r="A305" s="1">
        <f>+Tabla15[[#This Row],[1]]</f>
        <v>303</v>
      </c>
      <c r="B305" s="1" t="s">
        <v>764</v>
      </c>
      <c r="C305" s="1">
        <v>1</v>
      </c>
      <c r="D305" s="1">
        <f>+IF(Tabla15[[#This Row],[NOMBRE DE LA CAUSA 2018]]=0,0,1)</f>
        <v>1</v>
      </c>
      <c r="E305" s="1">
        <f>+E304+Tabla15[[#This Row],[NOMBRE DE LA CAUSA 2019]]</f>
        <v>303</v>
      </c>
      <c r="F305" s="1">
        <f>+Tabla15[[#This Row],[0]]*Tabla15[[#This Row],[NOMBRE DE LA CAUSA 2019]]</f>
        <v>303</v>
      </c>
      <c r="G305" s="1" t="s">
        <v>753</v>
      </c>
      <c r="H305" s="1" t="s">
        <v>754</v>
      </c>
      <c r="K305" s="1" t="s">
        <v>19</v>
      </c>
      <c r="L305" s="1" t="s">
        <v>765</v>
      </c>
      <c r="M305" s="4">
        <v>2032</v>
      </c>
      <c r="N305" s="1" t="str">
        <f>+Tabla15[[#This Row],[NOMBRE DE LA CAUSA 2017]]</f>
        <v>INCUMPLIMIENTO DEL CONTRATO POR VIOLACION DEL PRINCIPIO DE PLANEACION POR PARTE DEL CONTRATISTA</v>
      </c>
    </row>
    <row r="306" spans="1:14" ht="15" customHeight="1">
      <c r="A306" s="1">
        <f>+Tabla15[[#This Row],[1]]</f>
        <v>304</v>
      </c>
      <c r="B306" s="1" t="s">
        <v>104</v>
      </c>
      <c r="C306" s="1">
        <v>1</v>
      </c>
      <c r="D306" s="1">
        <f>+IF(Tabla15[[#This Row],[NOMBRE DE LA CAUSA 2018]]=0,0,1)</f>
        <v>1</v>
      </c>
      <c r="E306" s="1">
        <f>+E305+Tabla15[[#This Row],[NOMBRE DE LA CAUSA 2019]]</f>
        <v>304</v>
      </c>
      <c r="F306" s="1">
        <f>+Tabla15[[#This Row],[0]]*Tabla15[[#This Row],[NOMBRE DE LA CAUSA 2019]]</f>
        <v>304</v>
      </c>
      <c r="G306" s="1" t="s">
        <v>17</v>
      </c>
      <c r="J306" s="1" t="s">
        <v>18</v>
      </c>
      <c r="K306" s="1" t="s">
        <v>19</v>
      </c>
      <c r="L306" s="1" t="s">
        <v>105</v>
      </c>
      <c r="M306" s="4">
        <v>172</v>
      </c>
      <c r="N306" s="1" t="str">
        <f>+Tabla15[[#This Row],[NOMBRE DE LA CAUSA 2017]]</f>
        <v>INCUMPLIMIENTO DEL DEBER DE LIQUIDAR EL CONTRATO</v>
      </c>
    </row>
    <row r="307" spans="1:14" ht="15" customHeight="1">
      <c r="A307" s="1">
        <f>+Tabla15[[#This Row],[1]]</f>
        <v>305</v>
      </c>
      <c r="B307" s="5" t="s">
        <v>1400</v>
      </c>
      <c r="C307" s="1">
        <v>1</v>
      </c>
      <c r="D307" s="1">
        <f>+IF(Tabla15[[#This Row],[NOMBRE DE LA CAUSA 2018]]=0,0,1)</f>
        <v>1</v>
      </c>
      <c r="E307" s="1">
        <f>+E306+Tabla15[[#This Row],[NOMBRE DE LA CAUSA 2019]]</f>
        <v>305</v>
      </c>
      <c r="F307" s="1">
        <f>+Tabla15[[#This Row],[0]]*Tabla15[[#This Row],[NOMBRE DE LA CAUSA 2019]]</f>
        <v>305</v>
      </c>
      <c r="G307" s="1" t="s">
        <v>746</v>
      </c>
      <c r="I307" s="5" t="s">
        <v>1384</v>
      </c>
      <c r="K307" s="5" t="s">
        <v>19</v>
      </c>
      <c r="L307" s="5" t="s">
        <v>1401</v>
      </c>
      <c r="M307" s="4">
        <v>2317</v>
      </c>
      <c r="N307" s="1" t="str">
        <f>+Tabla15[[#This Row],[NOMBRE DE LA CAUSA 2017]]</f>
        <v>INCUMPLIMIENTO DEL DEBER DE PROTECCION A LA HONRA Y BUEN NOMBRE</v>
      </c>
    </row>
    <row r="308" spans="1:14" ht="15" customHeight="1">
      <c r="A308" s="1">
        <f>+Tabla15[[#This Row],[1]]</f>
        <v>306</v>
      </c>
      <c r="B308" s="5" t="s">
        <v>1377</v>
      </c>
      <c r="C308" s="1">
        <v>1</v>
      </c>
      <c r="D308" s="1">
        <f>+IF(Tabla15[[#This Row],[NOMBRE DE LA CAUSA 2018]]=0,0,1)</f>
        <v>1</v>
      </c>
      <c r="E308" s="1">
        <f>+E307+Tabla15[[#This Row],[NOMBRE DE LA CAUSA 2019]]</f>
        <v>306</v>
      </c>
      <c r="F308" s="1">
        <f>+Tabla15[[#This Row],[0]]*Tabla15[[#This Row],[NOMBRE DE LA CAUSA 2019]]</f>
        <v>306</v>
      </c>
      <c r="G308" s="1" t="s">
        <v>746</v>
      </c>
      <c r="K308" s="5" t="s">
        <v>19</v>
      </c>
      <c r="L308" s="5" t="s">
        <v>1378</v>
      </c>
      <c r="M308" s="4">
        <v>2307</v>
      </c>
      <c r="N308" s="1" t="str">
        <f>+Tabla15[[#This Row],[NOMBRE DE LA CAUSA 2017]]</f>
        <v>INCUMPLIMIENTO DEL DEBER DE SEGUIMIENTO A LOS PROCESOS DE LIQUIDACION DE ENTIDADES FINANCIERAS</v>
      </c>
    </row>
    <row r="309" spans="1:14" ht="15" customHeight="1">
      <c r="A309" s="1">
        <f>+Tabla15[[#This Row],[1]]</f>
        <v>307</v>
      </c>
      <c r="B309" s="1" t="s">
        <v>230</v>
      </c>
      <c r="C309" s="1">
        <v>1</v>
      </c>
      <c r="D309" s="1">
        <f>+IF(Tabla15[[#This Row],[NOMBRE DE LA CAUSA 2018]]=0,0,1)</f>
        <v>1</v>
      </c>
      <c r="E309" s="1">
        <f>+E308+Tabla15[[#This Row],[NOMBRE DE LA CAUSA 2019]]</f>
        <v>307</v>
      </c>
      <c r="F309" s="1">
        <f>+Tabla15[[#This Row],[0]]*Tabla15[[#This Row],[NOMBRE DE LA CAUSA 2019]]</f>
        <v>307</v>
      </c>
      <c r="G309" s="1" t="s">
        <v>17</v>
      </c>
      <c r="J309" s="1" t="s">
        <v>18</v>
      </c>
      <c r="K309" s="1" t="s">
        <v>19</v>
      </c>
      <c r="L309" s="1" t="s">
        <v>231</v>
      </c>
      <c r="M309" s="4">
        <v>376</v>
      </c>
      <c r="N309" s="1" t="str">
        <f>+Tabla15[[#This Row],[NOMBRE DE LA CAUSA 2017]]</f>
        <v>INCUMPLIMIENTO EN EL DEBER DE SEGURIDAD Y PREVENCION DE DESASTRES</v>
      </c>
    </row>
    <row r="310" spans="1:14" ht="15" customHeight="1">
      <c r="A310" s="1">
        <f>+Tabla15[[#This Row],[1]]</f>
        <v>308</v>
      </c>
      <c r="B310" s="5" t="s">
        <v>304</v>
      </c>
      <c r="C310" s="1">
        <v>1</v>
      </c>
      <c r="D310" s="1">
        <f>+IF(Tabla15[[#This Row],[NOMBRE DE LA CAUSA 2018]]=0,0,1)</f>
        <v>1</v>
      </c>
      <c r="E310" s="1">
        <f>+E309+Tabla15[[#This Row],[NOMBRE DE LA CAUSA 2019]]</f>
        <v>308</v>
      </c>
      <c r="F310" s="1">
        <f>+Tabla15[[#This Row],[0]]*Tabla15[[#This Row],[NOMBRE DE LA CAUSA 2019]]</f>
        <v>308</v>
      </c>
      <c r="G310" s="1" t="s">
        <v>17</v>
      </c>
      <c r="J310" s="1" t="s">
        <v>18</v>
      </c>
      <c r="K310" s="1" t="s">
        <v>19</v>
      </c>
      <c r="L310" s="5" t="s">
        <v>305</v>
      </c>
      <c r="M310" s="4">
        <v>481</v>
      </c>
      <c r="N310" s="1" t="str">
        <f>+Tabla15[[#This Row],[NOMBRE DE LA CAUSA 2017]]</f>
        <v>INCUMPLIMIENTO EN EL PAGO DE APORTES AL SISTEMA DE SEGURIDAD SOCIAL INTEGRAL</v>
      </c>
    </row>
    <row r="311" spans="1:14" ht="15" customHeight="1">
      <c r="A311" s="1">
        <f>+Tabla15[[#This Row],[1]]</f>
        <v>309</v>
      </c>
      <c r="B311" s="5" t="s">
        <v>336</v>
      </c>
      <c r="C311" s="1">
        <v>1</v>
      </c>
      <c r="D311" s="1">
        <f>+IF(Tabla15[[#This Row],[NOMBRE DE LA CAUSA 2018]]=0,0,1)</f>
        <v>1</v>
      </c>
      <c r="E311" s="1">
        <f>+E310+Tabla15[[#This Row],[NOMBRE DE LA CAUSA 2019]]</f>
        <v>309</v>
      </c>
      <c r="F311" s="1">
        <f>+Tabla15[[#This Row],[0]]*Tabla15[[#This Row],[NOMBRE DE LA CAUSA 2019]]</f>
        <v>309</v>
      </c>
      <c r="G311" s="5" t="s">
        <v>17</v>
      </c>
      <c r="J311" s="1" t="s">
        <v>18</v>
      </c>
      <c r="K311" s="1" t="s">
        <v>19</v>
      </c>
      <c r="L311" s="5" t="s">
        <v>337</v>
      </c>
      <c r="M311" s="4">
        <v>546</v>
      </c>
      <c r="N311" s="1" t="str">
        <f>+Tabla15[[#This Row],[NOMBRE DE LA CAUSA 2017]]</f>
        <v>INCUMPLIMIENTO EN EL PAGO DE APORTES PARAFISCALES</v>
      </c>
    </row>
    <row r="312" spans="1:14" ht="15" customHeight="1">
      <c r="A312" s="1">
        <f>+Tabla15[[#This Row],[1]]</f>
        <v>310</v>
      </c>
      <c r="B312" s="1" t="s">
        <v>1234</v>
      </c>
      <c r="C312" s="1">
        <v>1</v>
      </c>
      <c r="D312" s="1">
        <f>+IF(Tabla15[[#This Row],[NOMBRE DE LA CAUSA 2018]]=0,0,1)</f>
        <v>1</v>
      </c>
      <c r="E312" s="1">
        <f>+E311+Tabla15[[#This Row],[NOMBRE DE LA CAUSA 2019]]</f>
        <v>310</v>
      </c>
      <c r="F312" s="1">
        <f>+Tabla15[[#This Row],[0]]*Tabla15[[#This Row],[NOMBRE DE LA CAUSA 2019]]</f>
        <v>310</v>
      </c>
      <c r="G312" s="1" t="s">
        <v>746</v>
      </c>
      <c r="K312" s="1" t="s">
        <v>19</v>
      </c>
      <c r="L312" s="1" t="s">
        <v>1235</v>
      </c>
      <c r="M312" s="4">
        <v>2242</v>
      </c>
      <c r="N312" s="1" t="str">
        <f>+Tabla15[[#This Row],[NOMBRE DE LA CAUSA 2017]]</f>
        <v>INCUMPLIMIENTO EN EL PAGO DE ASIGNACION DE RETIRO</v>
      </c>
    </row>
    <row r="313" spans="1:14" ht="15" customHeight="1">
      <c r="A313" s="1">
        <f>+Tabla15[[#This Row],[1]]</f>
        <v>311</v>
      </c>
      <c r="B313" s="1" t="s">
        <v>358</v>
      </c>
      <c r="C313" s="1">
        <v>1</v>
      </c>
      <c r="D313" s="1">
        <f>+IF(Tabla15[[#This Row],[NOMBRE DE LA CAUSA 2018]]=0,0,1)</f>
        <v>1</v>
      </c>
      <c r="E313" s="1">
        <f>+E312+Tabla15[[#This Row],[NOMBRE DE LA CAUSA 2019]]</f>
        <v>311</v>
      </c>
      <c r="F313" s="1">
        <f>+Tabla15[[#This Row],[0]]*Tabla15[[#This Row],[NOMBRE DE LA CAUSA 2019]]</f>
        <v>311</v>
      </c>
      <c r="G313" s="1" t="s">
        <v>17</v>
      </c>
      <c r="J313" s="1" t="s">
        <v>18</v>
      </c>
      <c r="K313" s="1" t="s">
        <v>19</v>
      </c>
      <c r="L313" s="1" t="s">
        <v>359</v>
      </c>
      <c r="M313" s="4">
        <v>632</v>
      </c>
      <c r="N313" s="1" t="str">
        <f>+Tabla15[[#This Row],[NOMBRE DE LA CAUSA 2017]]</f>
        <v>INCUMPLIMIENTO EN EL PAGO DE AUXILIO DE CESANTIAS</v>
      </c>
    </row>
    <row r="314" spans="1:14" ht="15" customHeight="1">
      <c r="A314" s="1">
        <f>+Tabla15[[#This Row],[1]]</f>
        <v>312</v>
      </c>
      <c r="B314" s="5" t="s">
        <v>1373</v>
      </c>
      <c r="C314" s="1">
        <v>1</v>
      </c>
      <c r="D314" s="1">
        <f>+IF(Tabla15[[#This Row],[NOMBRE DE LA CAUSA 2018]]=0,0,1)</f>
        <v>1</v>
      </c>
      <c r="E314" s="1">
        <f>+E313+Tabla15[[#This Row],[NOMBRE DE LA CAUSA 2019]]</f>
        <v>312</v>
      </c>
      <c r="F314" s="1">
        <f>+Tabla15[[#This Row],[0]]*Tabla15[[#This Row],[NOMBRE DE LA CAUSA 2019]]</f>
        <v>312</v>
      </c>
      <c r="G314" s="1" t="s">
        <v>753</v>
      </c>
      <c r="H314" s="1" t="s">
        <v>1369</v>
      </c>
      <c r="K314" s="5" t="s">
        <v>19</v>
      </c>
      <c r="L314" s="5" t="s">
        <v>1374</v>
      </c>
      <c r="M314" s="4">
        <v>2305</v>
      </c>
      <c r="N314" s="1" t="str">
        <f>+Tabla15[[#This Row],[NOMBRE DE LA CAUSA 2017]]</f>
        <v>INCUMPLIMIENTO EN EL PAGO DE COSTO ACUMULADO DE ASCENSOS EN EL ESCALAFON DOCENTE</v>
      </c>
    </row>
    <row r="315" spans="1:14" ht="15" customHeight="1">
      <c r="A315" s="1">
        <f>+Tabla15[[#This Row],[1]]</f>
        <v>313</v>
      </c>
      <c r="B315" s="1" t="s">
        <v>735</v>
      </c>
      <c r="C315" s="1">
        <v>1</v>
      </c>
      <c r="D315" s="1">
        <f>+IF(Tabla15[[#This Row],[NOMBRE DE LA CAUSA 2018]]=0,0,1)</f>
        <v>1</v>
      </c>
      <c r="E315" s="1">
        <f>+E314+Tabla15[[#This Row],[NOMBRE DE LA CAUSA 2019]]</f>
        <v>313</v>
      </c>
      <c r="F315" s="1">
        <f>+Tabla15[[#This Row],[0]]*Tabla15[[#This Row],[NOMBRE DE LA CAUSA 2019]]</f>
        <v>313</v>
      </c>
      <c r="G315" s="1" t="s">
        <v>17</v>
      </c>
      <c r="J315" s="1" t="s">
        <v>18</v>
      </c>
      <c r="K315" s="1" t="s">
        <v>19</v>
      </c>
      <c r="L315" s="1" t="s">
        <v>736</v>
      </c>
      <c r="M315" s="4">
        <v>2013</v>
      </c>
      <c r="N315" s="1" t="str">
        <f>+Tabla15[[#This Row],[NOMBRE DE LA CAUSA 2017]]</f>
        <v>INCUMPLIMIENTO EN EL PAGO DE CUOTAS DE COPROPIEDAD</v>
      </c>
    </row>
    <row r="316" spans="1:14" ht="15" customHeight="1">
      <c r="A316" s="1">
        <f>+Tabla15[[#This Row],[1]]</f>
        <v>314</v>
      </c>
      <c r="B316" s="1" t="s">
        <v>1282</v>
      </c>
      <c r="C316" s="1">
        <v>1</v>
      </c>
      <c r="D316" s="1">
        <f>+IF(Tabla15[[#This Row],[NOMBRE DE LA CAUSA 2018]]=0,0,1)</f>
        <v>1</v>
      </c>
      <c r="E316" s="1">
        <f>+E315+Tabla15[[#This Row],[NOMBRE DE LA CAUSA 2019]]</f>
        <v>314</v>
      </c>
      <c r="F316" s="1">
        <f>+Tabla15[[#This Row],[0]]*Tabla15[[#This Row],[NOMBRE DE LA CAUSA 2019]]</f>
        <v>314</v>
      </c>
      <c r="G316" s="1" t="s">
        <v>753</v>
      </c>
      <c r="H316" s="1" t="s">
        <v>1278</v>
      </c>
      <c r="K316" s="1" t="s">
        <v>19</v>
      </c>
      <c r="L316" s="5" t="s">
        <v>1283</v>
      </c>
      <c r="M316" s="4">
        <v>2264</v>
      </c>
      <c r="N316" s="1" t="str">
        <f>+Tabla15[[#This Row],[NOMBRE DE LA CAUSA 2017]]</f>
        <v>INCUMPLIMIENTO EN EL PAGO DE HONORARIOS</v>
      </c>
    </row>
    <row r="317" spans="1:14" ht="15" customHeight="1">
      <c r="A317" s="1">
        <f>+Tabla15[[#This Row],[1]]</f>
        <v>315</v>
      </c>
      <c r="B317" s="1" t="s">
        <v>1313</v>
      </c>
      <c r="C317" s="1">
        <v>1</v>
      </c>
      <c r="D317" s="1">
        <f>+IF(Tabla15[[#This Row],[NOMBRE DE LA CAUSA 2018]]=0,0,1)</f>
        <v>1</v>
      </c>
      <c r="E317" s="1">
        <f>+E316+Tabla15[[#This Row],[NOMBRE DE LA CAUSA 2019]]</f>
        <v>315</v>
      </c>
      <c r="F317" s="1">
        <f>+Tabla15[[#This Row],[0]]*Tabla15[[#This Row],[NOMBRE DE LA CAUSA 2019]]</f>
        <v>315</v>
      </c>
      <c r="G317" s="1" t="s">
        <v>753</v>
      </c>
      <c r="H317" s="1" t="s">
        <v>1309</v>
      </c>
      <c r="K317" s="1" t="s">
        <v>19</v>
      </c>
      <c r="L317" s="1" t="s">
        <v>1314</v>
      </c>
      <c r="M317" s="4">
        <v>2277</v>
      </c>
      <c r="N317" s="1" t="str">
        <f>+Tabla15[[#This Row],[NOMBRE DE LA CAUSA 2017]]</f>
        <v>INCUMPLIMIENTO EN EL PAGO DE INCAPACIDAD MEDICA</v>
      </c>
    </row>
    <row r="318" spans="1:14" ht="15" customHeight="1">
      <c r="A318" s="1">
        <f>+Tabla15[[#This Row],[1]]</f>
        <v>316</v>
      </c>
      <c r="B318" s="1" t="s">
        <v>1180</v>
      </c>
      <c r="C318" s="1">
        <v>1</v>
      </c>
      <c r="D318" s="1">
        <f>+IF(Tabla15[[#This Row],[NOMBRE DE LA CAUSA 2018]]=0,0,1)</f>
        <v>1</v>
      </c>
      <c r="E318" s="1">
        <f>+E317+Tabla15[[#This Row],[NOMBRE DE LA CAUSA 2019]]</f>
        <v>316</v>
      </c>
      <c r="F318" s="1">
        <f>+Tabla15[[#This Row],[0]]*Tabla15[[#This Row],[NOMBRE DE LA CAUSA 2019]]</f>
        <v>316</v>
      </c>
      <c r="G318" s="1" t="s">
        <v>746</v>
      </c>
      <c r="K318" s="1" t="s">
        <v>19</v>
      </c>
      <c r="L318" s="1" t="s">
        <v>1181</v>
      </c>
      <c r="M318" s="4">
        <v>2218</v>
      </c>
      <c r="N318" s="1" t="str">
        <f>+Tabla15[[#This Row],[NOMBRE DE LA CAUSA 2017]]</f>
        <v>INCUMPLIMIENTO EN EL PAGO DE INCREMENTO DE PENSION DE INVALIDEZ</v>
      </c>
    </row>
    <row r="319" spans="1:14" ht="15" customHeight="1">
      <c r="A319" s="1">
        <f>+Tabla15[[#This Row],[1]]</f>
        <v>317</v>
      </c>
      <c r="B319" s="1" t="s">
        <v>1178</v>
      </c>
      <c r="C319" s="1">
        <v>1</v>
      </c>
      <c r="D319" s="1">
        <f>+IF(Tabla15[[#This Row],[NOMBRE DE LA CAUSA 2018]]=0,0,1)</f>
        <v>1</v>
      </c>
      <c r="E319" s="1">
        <f>+E318+Tabla15[[#This Row],[NOMBRE DE LA CAUSA 2019]]</f>
        <v>317</v>
      </c>
      <c r="F319" s="1">
        <f>+Tabla15[[#This Row],[0]]*Tabla15[[#This Row],[NOMBRE DE LA CAUSA 2019]]</f>
        <v>317</v>
      </c>
      <c r="G319" s="1" t="s">
        <v>746</v>
      </c>
      <c r="K319" s="1" t="s">
        <v>19</v>
      </c>
      <c r="L319" s="1" t="s">
        <v>1179</v>
      </c>
      <c r="M319" s="4">
        <v>2217</v>
      </c>
      <c r="N319" s="1" t="str">
        <f>+Tabla15[[#This Row],[NOMBRE DE LA CAUSA 2017]]</f>
        <v>INCUMPLIMIENTO EN EL PAGO DE INCREMENTO DE PENSION DE VEJEZ</v>
      </c>
    </row>
    <row r="320" spans="1:14" ht="15" customHeight="1">
      <c r="A320" s="1">
        <f>+Tabla15[[#This Row],[1]]</f>
        <v>318</v>
      </c>
      <c r="B320" s="5" t="s">
        <v>1398</v>
      </c>
      <c r="C320" s="1">
        <v>1</v>
      </c>
      <c r="D320" s="1">
        <f>+IF(Tabla15[[#This Row],[NOMBRE DE LA CAUSA 2018]]=0,0,1)</f>
        <v>1</v>
      </c>
      <c r="E320" s="1">
        <f>+E319+Tabla15[[#This Row],[NOMBRE DE LA CAUSA 2019]]</f>
        <v>318</v>
      </c>
      <c r="F320" s="1">
        <f>+Tabla15[[#This Row],[0]]*Tabla15[[#This Row],[NOMBRE DE LA CAUSA 2019]]</f>
        <v>318</v>
      </c>
      <c r="G320" s="1" t="s">
        <v>746</v>
      </c>
      <c r="K320" s="5" t="s">
        <v>19</v>
      </c>
      <c r="L320" s="5" t="s">
        <v>1399</v>
      </c>
      <c r="M320" s="4">
        <v>2316</v>
      </c>
      <c r="N320" s="1" t="str">
        <f>+Tabla15[[#This Row],[NOMBRE DE LA CAUSA 2017]]</f>
        <v>INCUMPLIMIENTO EN EL PAGO DE INDEMNIZACION POR DESPIDO SIN JUSTA CAUSA</v>
      </c>
    </row>
    <row r="321" spans="1:14" ht="15" customHeight="1">
      <c r="A321" s="1">
        <f>+Tabla15[[#This Row],[1]]</f>
        <v>319</v>
      </c>
      <c r="B321" s="1" t="s">
        <v>1317</v>
      </c>
      <c r="C321" s="1">
        <v>1</v>
      </c>
      <c r="D321" s="1">
        <f>+IF(Tabla15[[#This Row],[NOMBRE DE LA CAUSA 2018]]=0,0,1)</f>
        <v>1</v>
      </c>
      <c r="E321" s="1">
        <f>+E320+Tabla15[[#This Row],[NOMBRE DE LA CAUSA 2019]]</f>
        <v>319</v>
      </c>
      <c r="F321" s="1">
        <f>+Tabla15[[#This Row],[0]]*Tabla15[[#This Row],[NOMBRE DE LA CAUSA 2019]]</f>
        <v>319</v>
      </c>
      <c r="G321" s="1" t="s">
        <v>746</v>
      </c>
      <c r="K321" s="1" t="s">
        <v>19</v>
      </c>
      <c r="L321" s="1" t="s">
        <v>1318</v>
      </c>
      <c r="M321" s="4">
        <v>2279</v>
      </c>
      <c r="N321" s="1" t="str">
        <f>+Tabla15[[#This Row],[NOMBRE DE LA CAUSA 2017]]</f>
        <v>INCUMPLIMIENTO EN EL PAGO DE INDEMNIZACION POR DISMINUCION DE CAPACIDAD LABORAL</v>
      </c>
    </row>
    <row r="322" spans="1:14" ht="15" customHeight="1">
      <c r="A322" s="1">
        <f>+Tabla15[[#This Row],[1]]</f>
        <v>320</v>
      </c>
      <c r="B322" s="1" t="s">
        <v>1326</v>
      </c>
      <c r="C322" s="1">
        <v>1</v>
      </c>
      <c r="D322" s="1">
        <f>+IF(Tabla15[[#This Row],[NOMBRE DE LA CAUSA 2018]]=0,0,1)</f>
        <v>1</v>
      </c>
      <c r="E322" s="1">
        <f>+E321+Tabla15[[#This Row],[NOMBRE DE LA CAUSA 2019]]</f>
        <v>320</v>
      </c>
      <c r="F322" s="1">
        <f>+Tabla15[[#This Row],[0]]*Tabla15[[#This Row],[NOMBRE DE LA CAUSA 2019]]</f>
        <v>320</v>
      </c>
      <c r="G322" s="1" t="s">
        <v>746</v>
      </c>
      <c r="K322" s="1" t="s">
        <v>19</v>
      </c>
      <c r="L322" s="1" t="s">
        <v>1327</v>
      </c>
      <c r="M322" s="4">
        <v>2283</v>
      </c>
      <c r="N322" s="1" t="str">
        <f>+Tabla15[[#This Row],[NOMBRE DE LA CAUSA 2017]]</f>
        <v>INCUMPLIMIENTO EN EL PAGO DE INDEMNIZACION POR MUERTE EN ACCIDENTE DE TRABAJO</v>
      </c>
    </row>
    <row r="323" spans="1:14" ht="15" customHeight="1">
      <c r="A323" s="1">
        <f>+Tabla15[[#This Row],[1]]</f>
        <v>321</v>
      </c>
      <c r="B323" s="5" t="s">
        <v>1456</v>
      </c>
      <c r="C323" s="1">
        <v>1</v>
      </c>
      <c r="D323" s="1">
        <f>+IF(Tabla15[[#This Row],[NOMBRE DE LA CAUSA 2018]]=0,0,1)</f>
        <v>1</v>
      </c>
      <c r="E323" s="1">
        <f>+E322+Tabla15[[#This Row],[NOMBRE DE LA CAUSA 2019]]</f>
        <v>321</v>
      </c>
      <c r="F323" s="1">
        <f>+Tabla15[[#This Row],[0]]*Tabla15[[#This Row],[NOMBRE DE LA CAUSA 2019]]</f>
        <v>321</v>
      </c>
      <c r="G323" s="1" t="s">
        <v>746</v>
      </c>
      <c r="I323" s="5" t="s">
        <v>1450</v>
      </c>
      <c r="K323" s="5" t="s">
        <v>19</v>
      </c>
      <c r="L323" s="5" t="s">
        <v>1457</v>
      </c>
      <c r="M323" s="30">
        <v>2348</v>
      </c>
      <c r="N323" s="1" t="str">
        <f>+Tabla15[[#This Row],[NOMBRE DE LA CAUSA 2017]]</f>
        <v>INCUMPLIMIENTO EN EL PAGO DE INDEMNIZACION SUSTITUTIVA DE PENSION DE SOBREVIVIENTES</v>
      </c>
    </row>
    <row r="324" spans="1:14" ht="15" customHeight="1">
      <c r="A324" s="1">
        <f>+Tabla15[[#This Row],[1]]</f>
        <v>322</v>
      </c>
      <c r="B324" s="5" t="s">
        <v>1449</v>
      </c>
      <c r="C324" s="1">
        <v>1</v>
      </c>
      <c r="D324" s="1">
        <f>+IF(Tabla15[[#This Row],[NOMBRE DE LA CAUSA 2018]]=0,0,1)</f>
        <v>1</v>
      </c>
      <c r="E324" s="1">
        <f>+E323+Tabla15[[#This Row],[NOMBRE DE LA CAUSA 2019]]</f>
        <v>322</v>
      </c>
      <c r="F324" s="1">
        <f>+Tabla15[[#This Row],[0]]*Tabla15[[#This Row],[NOMBRE DE LA CAUSA 2019]]</f>
        <v>322</v>
      </c>
      <c r="G324" s="1" t="s">
        <v>746</v>
      </c>
      <c r="I324" s="5" t="s">
        <v>1450</v>
      </c>
      <c r="K324" s="5" t="s">
        <v>19</v>
      </c>
      <c r="L324" s="5" t="s">
        <v>1451</v>
      </c>
      <c r="M324" s="30">
        <v>2345</v>
      </c>
      <c r="N324" s="1" t="str">
        <f>+Tabla15[[#This Row],[NOMBRE DE LA CAUSA 2017]]</f>
        <v>INCUMPLIMIENTO EN EL PAGO DE INDEMNIZACION SUSTITUTIVA DE PENSION DE VEJEZ</v>
      </c>
    </row>
    <row r="325" spans="1:14" ht="15" customHeight="1">
      <c r="A325" s="1">
        <f>+Tabla15[[#This Row],[1]]</f>
        <v>323</v>
      </c>
      <c r="B325" s="1" t="s">
        <v>338</v>
      </c>
      <c r="C325" s="1">
        <v>1</v>
      </c>
      <c r="D325" s="1">
        <f>+IF(Tabla15[[#This Row],[NOMBRE DE LA CAUSA 2018]]=0,0,1)</f>
        <v>1</v>
      </c>
      <c r="E325" s="1">
        <f>+E324+Tabla15[[#This Row],[NOMBRE DE LA CAUSA 2019]]</f>
        <v>323</v>
      </c>
      <c r="F325" s="1">
        <f>+Tabla15[[#This Row],[0]]*Tabla15[[#This Row],[NOMBRE DE LA CAUSA 2019]]</f>
        <v>323</v>
      </c>
      <c r="G325" s="1" t="s">
        <v>17</v>
      </c>
      <c r="J325" s="1" t="s">
        <v>18</v>
      </c>
      <c r="K325" s="1" t="s">
        <v>19</v>
      </c>
      <c r="L325" s="1" t="s">
        <v>339</v>
      </c>
      <c r="M325" s="4">
        <v>547</v>
      </c>
      <c r="N325" s="1" t="str">
        <f>+Tabla15[[#This Row],[NOMBRE DE LA CAUSA 2017]]</f>
        <v>INCUMPLIMIENTO EN EL PAGO DE INTERESES SOBRE EL AUXILIO DE CESANTIA</v>
      </c>
    </row>
    <row r="326" spans="1:14" ht="15" customHeight="1">
      <c r="A326" s="1">
        <f>+Tabla15[[#This Row],[1]]</f>
        <v>324</v>
      </c>
      <c r="B326" s="5" t="s">
        <v>1330</v>
      </c>
      <c r="C326" s="1">
        <v>1</v>
      </c>
      <c r="D326" s="1">
        <f>+IF(Tabla15[[#This Row],[NOMBRE DE LA CAUSA 2018]]=0,0,1)</f>
        <v>1</v>
      </c>
      <c r="E326" s="1">
        <f>+E325+Tabla15[[#This Row],[NOMBRE DE LA CAUSA 2019]]</f>
        <v>324</v>
      </c>
      <c r="F326" s="1">
        <f>+Tabla15[[#This Row],[0]]*Tabla15[[#This Row],[NOMBRE DE LA CAUSA 2019]]</f>
        <v>324</v>
      </c>
      <c r="G326" s="1" t="s">
        <v>746</v>
      </c>
      <c r="K326" s="1" t="s">
        <v>19</v>
      </c>
      <c r="L326" s="1" t="s">
        <v>1331</v>
      </c>
      <c r="M326" s="4">
        <v>2285</v>
      </c>
      <c r="N326" s="1" t="str">
        <f>+Tabla15[[#This Row],[NOMBRE DE LA CAUSA 2017]]</f>
        <v>INCUMPLIMIENTO EN EL PAGO DE LA BONIFICACION POR COMPENSACION</v>
      </c>
    </row>
    <row r="327" spans="1:14" ht="15" customHeight="1">
      <c r="A327" s="1">
        <f>+Tabla15[[#This Row],[1]]</f>
        <v>325</v>
      </c>
      <c r="B327" s="1" t="s">
        <v>1204</v>
      </c>
      <c r="C327" s="1">
        <v>1</v>
      </c>
      <c r="D327" s="1">
        <f>+IF(Tabla15[[#This Row],[NOMBRE DE LA CAUSA 2018]]=0,0,1)</f>
        <v>1</v>
      </c>
      <c r="E327" s="1">
        <f>+E326+Tabla15[[#This Row],[NOMBRE DE LA CAUSA 2019]]</f>
        <v>325</v>
      </c>
      <c r="F327" s="1">
        <f>+Tabla15[[#This Row],[0]]*Tabla15[[#This Row],[NOMBRE DE LA CAUSA 2019]]</f>
        <v>325</v>
      </c>
      <c r="G327" s="1" t="s">
        <v>753</v>
      </c>
      <c r="H327" s="1" t="s">
        <v>1196</v>
      </c>
      <c r="K327" s="1" t="s">
        <v>19</v>
      </c>
      <c r="L327" s="1" t="s">
        <v>1205</v>
      </c>
      <c r="M327" s="4">
        <v>2229</v>
      </c>
      <c r="N327" s="1" t="str">
        <f>+Tabla15[[#This Row],[NOMBRE DE LA CAUSA 2017]]</f>
        <v>INCUMPLIMIENTO EN EL PAGO DE LA INDEXACION Y REAJUSTE DE LA PENSION DE INVALIDEZ</v>
      </c>
    </row>
    <row r="328" spans="1:14" ht="15" customHeight="1">
      <c r="A328" s="1">
        <f>+Tabla15[[#This Row],[1]]</f>
        <v>326</v>
      </c>
      <c r="B328" s="1" t="s">
        <v>1206</v>
      </c>
      <c r="C328" s="1">
        <v>1</v>
      </c>
      <c r="D328" s="1">
        <f>+IF(Tabla15[[#This Row],[NOMBRE DE LA CAUSA 2018]]=0,0,1)</f>
        <v>1</v>
      </c>
      <c r="E328" s="1">
        <f>+E327+Tabla15[[#This Row],[NOMBRE DE LA CAUSA 2019]]</f>
        <v>326</v>
      </c>
      <c r="F328" s="1">
        <f>+Tabla15[[#This Row],[0]]*Tabla15[[#This Row],[NOMBRE DE LA CAUSA 2019]]</f>
        <v>326</v>
      </c>
      <c r="G328" s="1" t="s">
        <v>753</v>
      </c>
      <c r="H328" s="1" t="s">
        <v>1196</v>
      </c>
      <c r="K328" s="1" t="s">
        <v>19</v>
      </c>
      <c r="L328" s="1" t="s">
        <v>1207</v>
      </c>
      <c r="M328" s="4">
        <v>2230</v>
      </c>
      <c r="N328" s="1" t="str">
        <f>+Tabla15[[#This Row],[NOMBRE DE LA CAUSA 2017]]</f>
        <v>INCUMPLIMIENTO EN EL PAGO DE LA INDEXACION Y REAJUSTE DE LA PENSION DE SOBREVIVIENTE</v>
      </c>
    </row>
    <row r="329" spans="1:14" ht="15" customHeight="1">
      <c r="A329" s="1">
        <f>+Tabla15[[#This Row],[1]]</f>
        <v>327</v>
      </c>
      <c r="B329" s="1" t="s">
        <v>1202</v>
      </c>
      <c r="C329" s="1">
        <v>1</v>
      </c>
      <c r="D329" s="1">
        <f>+IF(Tabla15[[#This Row],[NOMBRE DE LA CAUSA 2018]]=0,0,1)</f>
        <v>1</v>
      </c>
      <c r="E329" s="1">
        <f>+E328+Tabla15[[#This Row],[NOMBRE DE LA CAUSA 2019]]</f>
        <v>327</v>
      </c>
      <c r="F329" s="1">
        <f>+Tabla15[[#This Row],[0]]*Tabla15[[#This Row],[NOMBRE DE LA CAUSA 2019]]</f>
        <v>327</v>
      </c>
      <c r="G329" s="1" t="s">
        <v>753</v>
      </c>
      <c r="H329" s="1" t="s">
        <v>1196</v>
      </c>
      <c r="K329" s="1" t="s">
        <v>19</v>
      </c>
      <c r="L329" s="1" t="s">
        <v>1203</v>
      </c>
      <c r="M329" s="4">
        <v>2228</v>
      </c>
      <c r="N329" s="1" t="str">
        <f>+Tabla15[[#This Row],[NOMBRE DE LA CAUSA 2017]]</f>
        <v>INCUMPLIMIENTO EN EL PAGO DE LA INDEXACION Y REAJUSTE DE LA PENSION DE VEJEZ</v>
      </c>
    </row>
    <row r="330" spans="1:14" ht="15" customHeight="1">
      <c r="A330" s="1">
        <f>+Tabla15[[#This Row],[1]]</f>
        <v>328</v>
      </c>
      <c r="B330" s="5" t="s">
        <v>1466</v>
      </c>
      <c r="C330" s="1">
        <v>1</v>
      </c>
      <c r="D330" s="1">
        <f>+IF(Tabla15[[#This Row],[NOMBRE DE LA CAUSA 2018]]=0,0,1)</f>
        <v>1</v>
      </c>
      <c r="E330" s="1">
        <f>+E329+Tabla15[[#This Row],[NOMBRE DE LA CAUSA 2019]]</f>
        <v>328</v>
      </c>
      <c r="F330" s="1">
        <f>+Tabla15[[#This Row],[0]]*Tabla15[[#This Row],[NOMBRE DE LA CAUSA 2019]]</f>
        <v>328</v>
      </c>
      <c r="G330" s="1" t="s">
        <v>746</v>
      </c>
      <c r="I330" s="5" t="s">
        <v>1450</v>
      </c>
      <c r="K330" s="5" t="s">
        <v>19</v>
      </c>
      <c r="L330" s="5" t="s">
        <v>1467</v>
      </c>
      <c r="M330" s="30">
        <v>2353</v>
      </c>
      <c r="N330" s="1" t="str">
        <f>+Tabla15[[#This Row],[NOMBRE DE LA CAUSA 2017]]</f>
        <v>INCUMPLIMIENTO EN EL PAGO DE LA INDEXACION Y REAJUSTE DE PENSION SUSTITUTIVA</v>
      </c>
    </row>
    <row r="331" spans="1:14" ht="15" customHeight="1">
      <c r="A331" s="1">
        <f>+Tabla15[[#This Row],[1]]</f>
        <v>329</v>
      </c>
      <c r="B331" s="1" t="s">
        <v>178</v>
      </c>
      <c r="C331" s="1">
        <v>1</v>
      </c>
      <c r="D331" s="1">
        <f>+IF(Tabla15[[#This Row],[NOMBRE DE LA CAUSA 2018]]=0,0,1)</f>
        <v>1</v>
      </c>
      <c r="E331" s="1">
        <f>+E330+Tabla15[[#This Row],[NOMBRE DE LA CAUSA 2019]]</f>
        <v>329</v>
      </c>
      <c r="F331" s="1">
        <f>+Tabla15[[#This Row],[0]]*Tabla15[[#This Row],[NOMBRE DE LA CAUSA 2019]]</f>
        <v>329</v>
      </c>
      <c r="G331" s="1" t="s">
        <v>17</v>
      </c>
      <c r="J331" s="1" t="s">
        <v>18</v>
      </c>
      <c r="K331" s="1" t="s">
        <v>19</v>
      </c>
      <c r="L331" s="5" t="s">
        <v>179</v>
      </c>
      <c r="M331" s="4">
        <v>287</v>
      </c>
      <c r="N331" s="1" t="str">
        <f>+Tabla15[[#This Row],[NOMBRE DE LA CAUSA 2017]]</f>
        <v>INCUMPLIMIENTO EN EL PAGO DE LOS CANONES DE ARRENDAMIENTO</v>
      </c>
    </row>
    <row r="332" spans="1:14" ht="15" customHeight="1">
      <c r="A332" s="1">
        <f>+Tabla15[[#This Row],[1]]</f>
        <v>330</v>
      </c>
      <c r="B332" s="1" t="s">
        <v>278</v>
      </c>
      <c r="C332" s="1">
        <v>1</v>
      </c>
      <c r="D332" s="1">
        <f>+IF(Tabla15[[#This Row],[NOMBRE DE LA CAUSA 2018]]=0,0,1)</f>
        <v>1</v>
      </c>
      <c r="E332" s="1">
        <f>+E331+Tabla15[[#This Row],[NOMBRE DE LA CAUSA 2019]]</f>
        <v>330</v>
      </c>
      <c r="F332" s="1">
        <f>+Tabla15[[#This Row],[0]]*Tabla15[[#This Row],[NOMBRE DE LA CAUSA 2019]]</f>
        <v>330</v>
      </c>
      <c r="G332" s="1" t="s">
        <v>17</v>
      </c>
      <c r="J332" s="1" t="s">
        <v>18</v>
      </c>
      <c r="K332" s="1" t="s">
        <v>19</v>
      </c>
      <c r="L332" s="1" t="s">
        <v>279</v>
      </c>
      <c r="M332" s="4">
        <v>445</v>
      </c>
      <c r="N332" s="1" t="str">
        <f>+Tabla15[[#This Row],[NOMBRE DE LA CAUSA 2017]]</f>
        <v>INCUMPLIMIENTO EN EL PAGO DE MESADA ADICIONAL</v>
      </c>
    </row>
    <row r="333" spans="1:14" ht="15" customHeight="1">
      <c r="A333" s="1">
        <f>+Tabla15[[#This Row],[1]]</f>
        <v>331</v>
      </c>
      <c r="B333" s="1" t="s">
        <v>1161</v>
      </c>
      <c r="C333" s="1">
        <v>1</v>
      </c>
      <c r="D333" s="1">
        <f>+IF(Tabla15[[#This Row],[NOMBRE DE LA CAUSA 2018]]=0,0,1)</f>
        <v>1</v>
      </c>
      <c r="E333" s="1">
        <f>+E332+Tabla15[[#This Row],[NOMBRE DE LA CAUSA 2019]]</f>
        <v>331</v>
      </c>
      <c r="F333" s="1">
        <f>+Tabla15[[#This Row],[0]]*Tabla15[[#This Row],[NOMBRE DE LA CAUSA 2019]]</f>
        <v>331</v>
      </c>
      <c r="G333" s="1" t="s">
        <v>753</v>
      </c>
      <c r="H333" s="1" t="s">
        <v>1159</v>
      </c>
      <c r="K333" s="1" t="s">
        <v>19</v>
      </c>
      <c r="L333" s="1" t="s">
        <v>1162</v>
      </c>
      <c r="M333" s="4">
        <v>2209</v>
      </c>
      <c r="N333" s="1" t="str">
        <f>+Tabla15[[#This Row],[NOMBRE DE LA CAUSA 2017]]</f>
        <v>INCUMPLIMIENTO EN EL PAGO DE PENSION DE INVALIDEZ</v>
      </c>
    </row>
    <row r="334" spans="1:14" ht="15" customHeight="1">
      <c r="A334" s="1">
        <f>+Tabla15[[#This Row],[1]]</f>
        <v>332</v>
      </c>
      <c r="B334" s="1" t="s">
        <v>1163</v>
      </c>
      <c r="C334" s="1">
        <v>1</v>
      </c>
      <c r="D334" s="1">
        <f>+IF(Tabla15[[#This Row],[NOMBRE DE LA CAUSA 2018]]=0,0,1)</f>
        <v>1</v>
      </c>
      <c r="E334" s="1">
        <f>+E333+Tabla15[[#This Row],[NOMBRE DE LA CAUSA 2019]]</f>
        <v>332</v>
      </c>
      <c r="F334" s="1">
        <f>+Tabla15[[#This Row],[0]]*Tabla15[[#This Row],[NOMBRE DE LA CAUSA 2019]]</f>
        <v>332</v>
      </c>
      <c r="G334" s="1" t="s">
        <v>753</v>
      </c>
      <c r="H334" s="1" t="s">
        <v>1159</v>
      </c>
      <c r="K334" s="1" t="s">
        <v>19</v>
      </c>
      <c r="L334" s="1" t="s">
        <v>1164</v>
      </c>
      <c r="M334" s="4">
        <v>2210</v>
      </c>
      <c r="N334" s="1" t="str">
        <f>+Tabla15[[#This Row],[NOMBRE DE LA CAUSA 2017]]</f>
        <v>INCUMPLIMIENTO EN EL PAGO DE PENSION DE SOBREVIVIENTE</v>
      </c>
    </row>
    <row r="335" spans="1:14" ht="15" customHeight="1">
      <c r="A335" s="1">
        <f>+Tabla15[[#This Row],[1]]</f>
        <v>333</v>
      </c>
      <c r="B335" s="1" t="s">
        <v>1158</v>
      </c>
      <c r="C335" s="1">
        <v>1</v>
      </c>
      <c r="D335" s="1">
        <f>+IF(Tabla15[[#This Row],[NOMBRE DE LA CAUSA 2018]]=0,0,1)</f>
        <v>1</v>
      </c>
      <c r="E335" s="1">
        <f>+E334+Tabla15[[#This Row],[NOMBRE DE LA CAUSA 2019]]</f>
        <v>333</v>
      </c>
      <c r="F335" s="1">
        <f>+Tabla15[[#This Row],[0]]*Tabla15[[#This Row],[NOMBRE DE LA CAUSA 2019]]</f>
        <v>333</v>
      </c>
      <c r="G335" s="1" t="s">
        <v>753</v>
      </c>
      <c r="H335" s="1" t="s">
        <v>1159</v>
      </c>
      <c r="K335" s="1" t="s">
        <v>19</v>
      </c>
      <c r="L335" s="1" t="s">
        <v>1160</v>
      </c>
      <c r="M335" s="4">
        <v>2208</v>
      </c>
      <c r="N335" s="1" t="str">
        <f>+Tabla15[[#This Row],[NOMBRE DE LA CAUSA 2017]]</f>
        <v>INCUMPLIMIENTO EN EL PAGO DE PENSION DE VEJEZ</v>
      </c>
    </row>
    <row r="336" spans="1:14" ht="15" customHeight="1">
      <c r="A336" s="1">
        <f>+Tabla15[[#This Row],[1]]</f>
        <v>334</v>
      </c>
      <c r="B336" s="1" t="s">
        <v>1217</v>
      </c>
      <c r="C336" s="1">
        <v>1</v>
      </c>
      <c r="D336" s="1">
        <f>+IF(Tabla15[[#This Row],[NOMBRE DE LA CAUSA 2018]]=0,0,1)</f>
        <v>1</v>
      </c>
      <c r="E336" s="1">
        <f>+E335+Tabla15[[#This Row],[NOMBRE DE LA CAUSA 2019]]</f>
        <v>334</v>
      </c>
      <c r="F336" s="1">
        <f>+Tabla15[[#This Row],[0]]*Tabla15[[#This Row],[NOMBRE DE LA CAUSA 2019]]</f>
        <v>334</v>
      </c>
      <c r="G336" s="1" t="s">
        <v>746</v>
      </c>
      <c r="K336" s="5" t="s">
        <v>19</v>
      </c>
      <c r="L336" s="1" t="s">
        <v>1218</v>
      </c>
      <c r="M336" s="4">
        <v>2235</v>
      </c>
      <c r="N336" s="1" t="str">
        <f>+Tabla15[[#This Row],[NOMBRE DE LA CAUSA 2017]]</f>
        <v>INCUMPLIMIENTO EN EL PAGO DE PENSION FAMILIAR</v>
      </c>
    </row>
    <row r="337" spans="1:14" ht="15" customHeight="1">
      <c r="A337" s="1">
        <f>+Tabla15[[#This Row],[1]]</f>
        <v>335</v>
      </c>
      <c r="B337" s="1" t="s">
        <v>1392</v>
      </c>
      <c r="C337" s="1">
        <v>1</v>
      </c>
      <c r="D337" s="1">
        <f>+IF(Tabla15[[#This Row],[NOMBRE DE LA CAUSA 2018]]=0,0,1)</f>
        <v>1</v>
      </c>
      <c r="E337" s="1">
        <f>+E336+Tabla15[[#This Row],[NOMBRE DE LA CAUSA 2019]]</f>
        <v>335</v>
      </c>
      <c r="F337" s="1">
        <f>+Tabla15[[#This Row],[0]]*Tabla15[[#This Row],[NOMBRE DE LA CAUSA 2019]]</f>
        <v>335</v>
      </c>
      <c r="G337" s="1" t="s">
        <v>753</v>
      </c>
      <c r="H337" s="1" t="s">
        <v>1159</v>
      </c>
      <c r="K337" s="5" t="s">
        <v>19</v>
      </c>
      <c r="L337" s="5" t="s">
        <v>1393</v>
      </c>
      <c r="M337" s="4">
        <v>2319</v>
      </c>
      <c r="N337" s="1" t="str">
        <f>+Tabla15[[#This Row],[NOMBRE DE LA CAUSA 2017]]</f>
        <v>INCUMPLIMIENTO EN EL PAGO DE PENSION SUSTITUTIVA</v>
      </c>
    </row>
    <row r="338" spans="1:14" ht="15" customHeight="1">
      <c r="A338" s="1">
        <f>+Tabla15[[#This Row],[1]]</f>
        <v>336</v>
      </c>
      <c r="B338" s="1" t="s">
        <v>254</v>
      </c>
      <c r="C338" s="1">
        <v>1</v>
      </c>
      <c r="D338" s="1">
        <f>+IF(Tabla15[[#This Row],[NOMBRE DE LA CAUSA 2018]]=0,0,1)</f>
        <v>1</v>
      </c>
      <c r="E338" s="1">
        <f>+E337+Tabla15[[#This Row],[NOMBRE DE LA CAUSA 2019]]</f>
        <v>336</v>
      </c>
      <c r="F338" s="1">
        <f>+Tabla15[[#This Row],[0]]*Tabla15[[#This Row],[NOMBRE DE LA CAUSA 2019]]</f>
        <v>336</v>
      </c>
      <c r="G338" s="1" t="s">
        <v>17</v>
      </c>
      <c r="I338" s="6"/>
      <c r="J338" s="1" t="s">
        <v>18</v>
      </c>
      <c r="K338" s="1" t="s">
        <v>19</v>
      </c>
      <c r="L338" s="1" t="s">
        <v>255</v>
      </c>
      <c r="M338" s="4">
        <v>415</v>
      </c>
      <c r="N338" s="1" t="str">
        <f>+Tabla15[[#This Row],[NOMBRE DE LA CAUSA 2017]]</f>
        <v>INCUMPLIMIENTO EN EL PAGO DE PRESTACIONES SOCIALES</v>
      </c>
    </row>
    <row r="339" spans="1:14" ht="15" customHeight="1">
      <c r="A339" s="1">
        <f>+Tabla15[[#This Row],[1]]</f>
        <v>337</v>
      </c>
      <c r="B339" s="1" t="s">
        <v>1251</v>
      </c>
      <c r="C339" s="1">
        <v>1</v>
      </c>
      <c r="D339" s="1">
        <f>+IF(Tabla15[[#This Row],[NOMBRE DE LA CAUSA 2018]]=0,0,1)</f>
        <v>1</v>
      </c>
      <c r="E339" s="1">
        <f>+E338+Tabla15[[#This Row],[NOMBRE DE LA CAUSA 2019]]</f>
        <v>337</v>
      </c>
      <c r="F339" s="1">
        <f>+Tabla15[[#This Row],[0]]*Tabla15[[#This Row],[NOMBRE DE LA CAUSA 2019]]</f>
        <v>337</v>
      </c>
      <c r="G339" s="1" t="s">
        <v>746</v>
      </c>
      <c r="K339" s="1" t="s">
        <v>19</v>
      </c>
      <c r="L339" s="7" t="s">
        <v>1252</v>
      </c>
      <c r="M339" s="4">
        <v>2250</v>
      </c>
      <c r="N339" s="1" t="str">
        <f>+Tabla15[[#This Row],[NOMBRE DE LA CAUSA 2017]]</f>
        <v>INCUMPLIMIENTO EN EL PAGO DE PRIMA DE ACTIVIDAD</v>
      </c>
    </row>
    <row r="340" spans="1:14" ht="15" customHeight="1">
      <c r="A340" s="1">
        <f>+Tabla15[[#This Row],[1]]</f>
        <v>338</v>
      </c>
      <c r="B340" s="1" t="s">
        <v>1249</v>
      </c>
      <c r="C340" s="1">
        <v>1</v>
      </c>
      <c r="D340" s="1">
        <f>+IF(Tabla15[[#This Row],[NOMBRE DE LA CAUSA 2018]]=0,0,1)</f>
        <v>1</v>
      </c>
      <c r="E340" s="1">
        <f>+E339+Tabla15[[#This Row],[NOMBRE DE LA CAUSA 2019]]</f>
        <v>338</v>
      </c>
      <c r="F340" s="1">
        <f>+Tabla15[[#This Row],[0]]*Tabla15[[#This Row],[NOMBRE DE LA CAUSA 2019]]</f>
        <v>338</v>
      </c>
      <c r="G340" s="1" t="s">
        <v>746</v>
      </c>
      <c r="K340" s="1" t="s">
        <v>19</v>
      </c>
      <c r="L340" s="1" t="s">
        <v>1250</v>
      </c>
      <c r="M340" s="4">
        <v>2249</v>
      </c>
      <c r="N340" s="1" t="str">
        <f>+Tabla15[[#This Row],[NOMBRE DE LA CAUSA 2017]]</f>
        <v>INCUMPLIMIENTO EN EL PAGO DE PRIMA DE ACTUALIZACION</v>
      </c>
    </row>
    <row r="341" spans="1:14" ht="15" customHeight="1">
      <c r="A341" s="1">
        <f>+Tabla15[[#This Row],[1]]</f>
        <v>339</v>
      </c>
      <c r="B341" s="1" t="s">
        <v>1255</v>
      </c>
      <c r="C341" s="1">
        <v>1</v>
      </c>
      <c r="D341" s="1">
        <f>+IF(Tabla15[[#This Row],[NOMBRE DE LA CAUSA 2018]]=0,0,1)</f>
        <v>1</v>
      </c>
      <c r="E341" s="1">
        <f>+E340+Tabla15[[#This Row],[NOMBRE DE LA CAUSA 2019]]</f>
        <v>339</v>
      </c>
      <c r="F341" s="1">
        <f>+Tabla15[[#This Row],[0]]*Tabla15[[#This Row],[NOMBRE DE LA CAUSA 2019]]</f>
        <v>339</v>
      </c>
      <c r="G341" s="1" t="s">
        <v>746</v>
      </c>
      <c r="K341" s="1" t="s">
        <v>19</v>
      </c>
      <c r="L341" s="1" t="s">
        <v>1256</v>
      </c>
      <c r="M341" s="4">
        <v>2252</v>
      </c>
      <c r="N341" s="1" t="str">
        <f>+Tabla15[[#This Row],[NOMBRE DE LA CAUSA 2017]]</f>
        <v>INCUMPLIMIENTO EN EL PAGO DE PRIMA DE ANTIGUEDAD</v>
      </c>
    </row>
    <row r="342" spans="1:14" ht="15" customHeight="1">
      <c r="A342" s="1">
        <f>+Tabla15[[#This Row],[1]]</f>
        <v>340</v>
      </c>
      <c r="B342" s="1" t="s">
        <v>1245</v>
      </c>
      <c r="C342" s="1">
        <v>1</v>
      </c>
      <c r="D342" s="1">
        <f>+IF(Tabla15[[#This Row],[NOMBRE DE LA CAUSA 2018]]=0,0,1)</f>
        <v>1</v>
      </c>
      <c r="E342" s="1">
        <f>+E341+Tabla15[[#This Row],[NOMBRE DE LA CAUSA 2019]]</f>
        <v>340</v>
      </c>
      <c r="F342" s="1">
        <f>+Tabla15[[#This Row],[0]]*Tabla15[[#This Row],[NOMBRE DE LA CAUSA 2019]]</f>
        <v>340</v>
      </c>
      <c r="G342" s="1" t="s">
        <v>753</v>
      </c>
      <c r="H342" s="1" t="s">
        <v>1241</v>
      </c>
      <c r="K342" s="1" t="s">
        <v>19</v>
      </c>
      <c r="L342" s="1" t="s">
        <v>1246</v>
      </c>
      <c r="M342" s="4">
        <v>2247</v>
      </c>
      <c r="N342" s="1" t="str">
        <f>+Tabla15[[#This Row],[NOMBRE DE LA CAUSA 2017]]</f>
        <v>INCUMPLIMIENTO EN EL PAGO DE PRIMA DE SERVICIOS</v>
      </c>
    </row>
    <row r="343" spans="1:14" ht="15" customHeight="1">
      <c r="A343" s="1">
        <f>+Tabla15[[#This Row],[1]]</f>
        <v>341</v>
      </c>
      <c r="B343" s="1" t="s">
        <v>1259</v>
      </c>
      <c r="C343" s="1">
        <v>1</v>
      </c>
      <c r="D343" s="1">
        <f>+IF(Tabla15[[#This Row],[NOMBRE DE LA CAUSA 2018]]=0,0,1)</f>
        <v>1</v>
      </c>
      <c r="E343" s="1">
        <f>+E342+Tabla15[[#This Row],[NOMBRE DE LA CAUSA 2019]]</f>
        <v>341</v>
      </c>
      <c r="F343" s="1">
        <f>+Tabla15[[#This Row],[0]]*Tabla15[[#This Row],[NOMBRE DE LA CAUSA 2019]]</f>
        <v>341</v>
      </c>
      <c r="G343" s="1" t="s">
        <v>746</v>
      </c>
      <c r="K343" s="1" t="s">
        <v>19</v>
      </c>
      <c r="L343" s="1" t="s">
        <v>1260</v>
      </c>
      <c r="M343" s="4">
        <v>2254</v>
      </c>
      <c r="N343" s="1" t="str">
        <f>+Tabla15[[#This Row],[NOMBRE DE LA CAUSA 2017]]</f>
        <v>INCUMPLIMIENTO EN EL PAGO DE PRIMA TECNICA</v>
      </c>
    </row>
    <row r="344" spans="1:14" ht="15" customHeight="1">
      <c r="A344" s="1">
        <f>+Tabla15[[#This Row],[1]]</f>
        <v>342</v>
      </c>
      <c r="B344" s="1" t="s">
        <v>1213</v>
      </c>
      <c r="C344" s="1">
        <v>1</v>
      </c>
      <c r="D344" s="1">
        <f>+IF(Tabla15[[#This Row],[NOMBRE DE LA CAUSA 2018]]=0,0,1)</f>
        <v>1</v>
      </c>
      <c r="E344" s="1">
        <f>+E343+Tabla15[[#This Row],[NOMBRE DE LA CAUSA 2019]]</f>
        <v>342</v>
      </c>
      <c r="F344" s="1">
        <f>+Tabla15[[#This Row],[0]]*Tabla15[[#This Row],[NOMBRE DE LA CAUSA 2019]]</f>
        <v>342</v>
      </c>
      <c r="G344" s="1" t="s">
        <v>753</v>
      </c>
      <c r="H344" s="1" t="s">
        <v>1209</v>
      </c>
      <c r="K344" s="1" t="s">
        <v>19</v>
      </c>
      <c r="L344" s="1" t="s">
        <v>1214</v>
      </c>
      <c r="M344" s="4">
        <v>2233</v>
      </c>
      <c r="N344" s="1" t="str">
        <f>+Tabla15[[#This Row],[NOMBRE DE LA CAUSA 2017]]</f>
        <v>INCUMPLIMIENTO EN EL PAGO DE REAJUSTE DE LA PENSION POR LEY 4 DE 1992</v>
      </c>
    </row>
    <row r="345" spans="1:14" ht="15" customHeight="1">
      <c r="A345" s="1">
        <f>+Tabla15[[#This Row],[1]]</f>
        <v>343</v>
      </c>
      <c r="B345" s="5" t="s">
        <v>1332</v>
      </c>
      <c r="C345" s="1">
        <v>1</v>
      </c>
      <c r="D345" s="1">
        <f>+IF(Tabla15[[#This Row],[NOMBRE DE LA CAUSA 2018]]=0,0,1)</f>
        <v>1</v>
      </c>
      <c r="E345" s="1">
        <f>+E344+Tabla15[[#This Row],[NOMBRE DE LA CAUSA 2019]]</f>
        <v>343</v>
      </c>
      <c r="F345" s="1">
        <f>+Tabla15[[#This Row],[0]]*Tabla15[[#This Row],[NOMBRE DE LA CAUSA 2019]]</f>
        <v>343</v>
      </c>
      <c r="G345" s="1" t="s">
        <v>746</v>
      </c>
      <c r="K345" s="5" t="s">
        <v>19</v>
      </c>
      <c r="L345" s="5" t="s">
        <v>1333</v>
      </c>
      <c r="M345" s="4">
        <v>2286</v>
      </c>
      <c r="N345" s="1" t="str">
        <f>+Tabla15[[#This Row],[NOMBRE DE LA CAUSA 2017]]</f>
        <v>INCUMPLIMIENTO EN EL PAGO DE REGALIAS</v>
      </c>
    </row>
    <row r="346" spans="1:14" ht="15" customHeight="1">
      <c r="A346" s="1">
        <f>+Tabla15[[#This Row],[1]]</f>
        <v>344</v>
      </c>
      <c r="B346" s="1" t="s">
        <v>1193</v>
      </c>
      <c r="C346" s="1">
        <v>1</v>
      </c>
      <c r="D346" s="1">
        <f>+IF(Tabla15[[#This Row],[NOMBRE DE LA CAUSA 2018]]=0,0,1)</f>
        <v>1</v>
      </c>
      <c r="E346" s="1">
        <f>+E345+Tabla15[[#This Row],[NOMBRE DE LA CAUSA 2019]]</f>
        <v>344</v>
      </c>
      <c r="F346" s="1">
        <f>+Tabla15[[#This Row],[0]]*Tabla15[[#This Row],[NOMBRE DE LA CAUSA 2019]]</f>
        <v>344</v>
      </c>
      <c r="G346" s="1" t="s">
        <v>746</v>
      </c>
      <c r="K346" s="1" t="s">
        <v>19</v>
      </c>
      <c r="L346" s="1" t="s">
        <v>1194</v>
      </c>
      <c r="M346" s="4">
        <v>2224</v>
      </c>
      <c r="N346" s="1" t="str">
        <f>+Tabla15[[#This Row],[NOMBRE DE LA CAUSA 2017]]</f>
        <v>INCUMPLIMIENTO EN EL PAGO DE RETROACTIVO DE PENSION DE INVALIDEZ</v>
      </c>
    </row>
    <row r="347" spans="1:14" ht="15" customHeight="1">
      <c r="A347" s="1">
        <f>+Tabla15[[#This Row],[1]]</f>
        <v>345</v>
      </c>
      <c r="B347" s="5" t="s">
        <v>1462</v>
      </c>
      <c r="C347" s="1">
        <v>1</v>
      </c>
      <c r="D347" s="1">
        <f>+IF(Tabla15[[#This Row],[NOMBRE DE LA CAUSA 2018]]=0,0,1)</f>
        <v>1</v>
      </c>
      <c r="E347" s="1">
        <f>+E346+Tabla15[[#This Row],[NOMBRE DE LA CAUSA 2019]]</f>
        <v>345</v>
      </c>
      <c r="F347" s="1">
        <f>+Tabla15[[#This Row],[0]]*Tabla15[[#This Row],[NOMBRE DE LA CAUSA 2019]]</f>
        <v>345</v>
      </c>
      <c r="G347" s="1" t="s">
        <v>746</v>
      </c>
      <c r="I347" s="5" t="s">
        <v>1450</v>
      </c>
      <c r="K347" s="5" t="s">
        <v>19</v>
      </c>
      <c r="L347" s="5" t="s">
        <v>1463</v>
      </c>
      <c r="M347" s="30">
        <v>2351</v>
      </c>
      <c r="N347" s="1" t="str">
        <f>+Tabla15[[#This Row],[NOMBRE DE LA CAUSA 2017]]</f>
        <v>INCUMPLIMIENTO EN EL PAGO DE RETROACTIVO DE PENSION DE SOBREVIVIENTE</v>
      </c>
    </row>
    <row r="348" spans="1:14" ht="15" customHeight="1">
      <c r="A348" s="1">
        <f>+Tabla15[[#This Row],[1]]</f>
        <v>346</v>
      </c>
      <c r="B348" s="1" t="s">
        <v>1191</v>
      </c>
      <c r="C348" s="1">
        <v>1</v>
      </c>
      <c r="D348" s="1">
        <f>+IF(Tabla15[[#This Row],[NOMBRE DE LA CAUSA 2018]]=0,0,1)</f>
        <v>1</v>
      </c>
      <c r="E348" s="1">
        <f>+E347+Tabla15[[#This Row],[NOMBRE DE LA CAUSA 2019]]</f>
        <v>346</v>
      </c>
      <c r="F348" s="1">
        <f>+Tabla15[[#This Row],[0]]*Tabla15[[#This Row],[NOMBRE DE LA CAUSA 2019]]</f>
        <v>346</v>
      </c>
      <c r="G348" s="1" t="s">
        <v>746</v>
      </c>
      <c r="K348" s="1" t="s">
        <v>19</v>
      </c>
      <c r="L348" s="1" t="s">
        <v>1192</v>
      </c>
      <c r="M348" s="4">
        <v>2223</v>
      </c>
      <c r="N348" s="1" t="str">
        <f>+Tabla15[[#This Row],[NOMBRE DE LA CAUSA 2017]]</f>
        <v>INCUMPLIMIENTO EN EL PAGO DE RETROACTIVO DE PENSION DE VEJEZ</v>
      </c>
    </row>
    <row r="349" spans="1:14" ht="15" customHeight="1">
      <c r="A349" s="1">
        <f>+Tabla15[[#This Row],[1]]</f>
        <v>347</v>
      </c>
      <c r="B349" s="5" t="s">
        <v>1472</v>
      </c>
      <c r="C349" s="1">
        <v>1</v>
      </c>
      <c r="D349" s="1">
        <f>+IF(Tabla15[[#This Row],[NOMBRE DE LA CAUSA 2018]]=0,0,1)</f>
        <v>1</v>
      </c>
      <c r="E349" s="1">
        <f>+E348+Tabla15[[#This Row],[NOMBRE DE LA CAUSA 2019]]</f>
        <v>347</v>
      </c>
      <c r="F349" s="1">
        <f>+Tabla15[[#This Row],[0]]*Tabla15[[#This Row],[NOMBRE DE LA CAUSA 2019]]</f>
        <v>347</v>
      </c>
      <c r="G349" s="1" t="s">
        <v>746</v>
      </c>
      <c r="I349" s="5" t="s">
        <v>1450</v>
      </c>
      <c r="K349" s="5" t="s">
        <v>19</v>
      </c>
      <c r="L349" s="5" t="s">
        <v>1473</v>
      </c>
      <c r="M349" s="30">
        <v>2356</v>
      </c>
      <c r="N349" s="1" t="str">
        <f>+Tabla15[[#This Row],[NOMBRE DE LA CAUSA 2017]]</f>
        <v>INCUMPLIMIENTO EN EL PAGO DE RETROACTIVO DE PENSION SUSTITUTIVA</v>
      </c>
    </row>
    <row r="350" spans="1:14" ht="15" customHeight="1">
      <c r="A350" s="1">
        <f>+Tabla15[[#This Row],[1]]</f>
        <v>348</v>
      </c>
      <c r="B350" s="1" t="s">
        <v>527</v>
      </c>
      <c r="C350" s="1">
        <v>1</v>
      </c>
      <c r="D350" s="1">
        <f>+IF(Tabla15[[#This Row],[NOMBRE DE LA CAUSA 2018]]=0,0,1)</f>
        <v>1</v>
      </c>
      <c r="E350" s="1">
        <f>+E349+Tabla15[[#This Row],[NOMBRE DE LA CAUSA 2019]]</f>
        <v>348</v>
      </c>
      <c r="F350" s="1">
        <f>+Tabla15[[#This Row],[0]]*Tabla15[[#This Row],[NOMBRE DE LA CAUSA 2019]]</f>
        <v>348</v>
      </c>
      <c r="G350" s="1" t="s">
        <v>17</v>
      </c>
      <c r="J350" s="1" t="s">
        <v>18</v>
      </c>
      <c r="K350" s="1" t="s">
        <v>19</v>
      </c>
      <c r="L350" s="1" t="s">
        <v>528</v>
      </c>
      <c r="M350" s="4">
        <v>1880</v>
      </c>
      <c r="N350" s="1" t="str">
        <f>+Tabla15[[#This Row],[NOMBRE DE LA CAUSA 2017]]</f>
        <v>INCUMPLIMIENTO EN EL PAGO DE SALARIO</v>
      </c>
    </row>
    <row r="351" spans="1:14" ht="15" customHeight="1">
      <c r="A351" s="1">
        <f>+Tabla15[[#This Row],[1]]</f>
        <v>349</v>
      </c>
      <c r="B351" s="1" t="s">
        <v>158</v>
      </c>
      <c r="C351" s="1">
        <v>1</v>
      </c>
      <c r="D351" s="1">
        <f>+IF(Tabla15[[#This Row],[NOMBRE DE LA CAUSA 2018]]=0,0,1)</f>
        <v>1</v>
      </c>
      <c r="E351" s="1">
        <f>+E350+Tabla15[[#This Row],[NOMBRE DE LA CAUSA 2019]]</f>
        <v>349</v>
      </c>
      <c r="F351" s="1">
        <f>+Tabla15[[#This Row],[0]]*Tabla15[[#This Row],[NOMBRE DE LA CAUSA 2019]]</f>
        <v>349</v>
      </c>
      <c r="G351" s="1" t="s">
        <v>17</v>
      </c>
      <c r="J351" s="1" t="s">
        <v>18</v>
      </c>
      <c r="K351" s="1" t="s">
        <v>19</v>
      </c>
      <c r="L351" s="5" t="s">
        <v>159</v>
      </c>
      <c r="M351" s="4">
        <v>266</v>
      </c>
      <c r="N351" s="1" t="str">
        <f>+Tabla15[[#This Row],[NOMBRE DE LA CAUSA 2017]]</f>
        <v>INCUMPLIMIENTO EN EL PAGO DE SINIESTRO POR ASEGURADORA</v>
      </c>
    </row>
    <row r="352" spans="1:14" ht="15" customHeight="1">
      <c r="A352" s="1">
        <f>+Tabla15[[#This Row],[1]]</f>
        <v>350</v>
      </c>
      <c r="B352" s="1" t="s">
        <v>1270</v>
      </c>
      <c r="C352" s="1">
        <v>1</v>
      </c>
      <c r="D352" s="1">
        <f>+IF(Tabla15[[#This Row],[NOMBRE DE LA CAUSA 2018]]=0,0,1)</f>
        <v>1</v>
      </c>
      <c r="E352" s="1">
        <f>+E351+Tabla15[[#This Row],[NOMBRE DE LA CAUSA 2019]]</f>
        <v>350</v>
      </c>
      <c r="F352" s="1">
        <f>+Tabla15[[#This Row],[0]]*Tabla15[[#This Row],[NOMBRE DE LA CAUSA 2019]]</f>
        <v>350</v>
      </c>
      <c r="G352" s="1" t="s">
        <v>753</v>
      </c>
      <c r="H352" s="1" t="s">
        <v>1266</v>
      </c>
      <c r="K352" s="1" t="s">
        <v>19</v>
      </c>
      <c r="L352" s="1" t="s">
        <v>1271</v>
      </c>
      <c r="M352" s="4">
        <v>2259</v>
      </c>
      <c r="N352" s="1" t="str">
        <f>+Tabla15[[#This Row],[NOMBRE DE LA CAUSA 2017]]</f>
        <v>INCUMPLIMIENTO EN EL PAGO DE SUBSIDIO DE VIVIENDA</v>
      </c>
    </row>
    <row r="353" spans="1:14" ht="15" customHeight="1">
      <c r="A353" s="1">
        <f>+Tabla15[[#This Row],[1]]</f>
        <v>351</v>
      </c>
      <c r="B353" s="1" t="s">
        <v>1263</v>
      </c>
      <c r="C353" s="1">
        <v>1</v>
      </c>
      <c r="D353" s="1">
        <f>+IF(Tabla15[[#This Row],[NOMBRE DE LA CAUSA 2018]]=0,0,1)</f>
        <v>1</v>
      </c>
      <c r="E353" s="1">
        <f>+E352+Tabla15[[#This Row],[NOMBRE DE LA CAUSA 2019]]</f>
        <v>351</v>
      </c>
      <c r="F353" s="1">
        <f>+Tabla15[[#This Row],[0]]*Tabla15[[#This Row],[NOMBRE DE LA CAUSA 2019]]</f>
        <v>351</v>
      </c>
      <c r="G353" s="1" t="s">
        <v>746</v>
      </c>
      <c r="K353" s="1" t="s">
        <v>19</v>
      </c>
      <c r="L353" s="1" t="s">
        <v>1264</v>
      </c>
      <c r="M353" s="4">
        <v>2256</v>
      </c>
      <c r="N353" s="1" t="str">
        <f>+Tabla15[[#This Row],[NOMBRE DE LA CAUSA 2017]]</f>
        <v>INCUMPLIMIENTO EN EL PAGO DE SUBSIDIO FAMILIAR</v>
      </c>
    </row>
    <row r="354" spans="1:14" ht="15" customHeight="1">
      <c r="A354" s="1">
        <f>+Tabla15[[#This Row],[1]]</f>
        <v>352</v>
      </c>
      <c r="B354" s="1" t="s">
        <v>1238</v>
      </c>
      <c r="C354" s="1">
        <v>1</v>
      </c>
      <c r="D354" s="1">
        <f>+IF(Tabla15[[#This Row],[NOMBRE DE LA CAUSA 2018]]=0,0,1)</f>
        <v>1</v>
      </c>
      <c r="E354" s="1">
        <f>+E353+Tabla15[[#This Row],[NOMBRE DE LA CAUSA 2019]]</f>
        <v>352</v>
      </c>
      <c r="F354" s="1">
        <f>+Tabla15[[#This Row],[0]]*Tabla15[[#This Row],[NOMBRE DE LA CAUSA 2019]]</f>
        <v>352</v>
      </c>
      <c r="G354" s="1" t="s">
        <v>746</v>
      </c>
      <c r="K354" s="1" t="s">
        <v>19</v>
      </c>
      <c r="L354" s="1" t="s">
        <v>1239</v>
      </c>
      <c r="M354" s="4">
        <v>2244</v>
      </c>
      <c r="N354" s="1" t="str">
        <f>+Tabla15[[#This Row],[NOMBRE DE LA CAUSA 2017]]</f>
        <v>INCUMPLIMIENTO EN EL PAGO DE SUSTITUCION DE LA ASIGNACION DE RETIRO</v>
      </c>
    </row>
    <row r="355" spans="1:14" ht="15" customHeight="1">
      <c r="A355" s="1">
        <f>+Tabla15[[#This Row],[1]]</f>
        <v>353</v>
      </c>
      <c r="B355" s="1" t="s">
        <v>138</v>
      </c>
      <c r="C355" s="1">
        <v>1</v>
      </c>
      <c r="D355" s="1">
        <f>+IF(Tabla15[[#This Row],[NOMBRE DE LA CAUSA 2018]]=0,0,1)</f>
        <v>1</v>
      </c>
      <c r="E355" s="1">
        <f>+E354+Tabla15[[#This Row],[NOMBRE DE LA CAUSA 2019]]</f>
        <v>353</v>
      </c>
      <c r="F355" s="1">
        <f>+Tabla15[[#This Row],[0]]*Tabla15[[#This Row],[NOMBRE DE LA CAUSA 2019]]</f>
        <v>353</v>
      </c>
      <c r="G355" s="1" t="s">
        <v>17</v>
      </c>
      <c r="J355" s="1" t="s">
        <v>18</v>
      </c>
      <c r="K355" s="1" t="s">
        <v>19</v>
      </c>
      <c r="L355" s="1" t="s">
        <v>139</v>
      </c>
      <c r="M355" s="4">
        <v>225</v>
      </c>
      <c r="N355" s="1" t="str">
        <f>+Tabla15[[#This Row],[NOMBRE DE LA CAUSA 2017]]</f>
        <v>INCUMPLIMIENTO EN EL PAGO DE UNA OBLIGACION CON GARANTIA REAL</v>
      </c>
    </row>
    <row r="356" spans="1:14" ht="15" customHeight="1">
      <c r="A356" s="1">
        <f>+Tabla15[[#This Row],[1]]</f>
        <v>354</v>
      </c>
      <c r="B356" s="1" t="s">
        <v>1167</v>
      </c>
      <c r="C356" s="1">
        <v>1</v>
      </c>
      <c r="D356" s="1">
        <f>+IF(Tabla15[[#This Row],[NOMBRE DE LA CAUSA 2018]]=0,0,1)</f>
        <v>1</v>
      </c>
      <c r="E356" s="1">
        <f>+E355+Tabla15[[#This Row],[NOMBRE DE LA CAUSA 2019]]</f>
        <v>354</v>
      </c>
      <c r="F356" s="1">
        <f>+Tabla15[[#This Row],[0]]*Tabla15[[#This Row],[NOMBRE DE LA CAUSA 2019]]</f>
        <v>354</v>
      </c>
      <c r="G356" s="1" t="s">
        <v>746</v>
      </c>
      <c r="K356" s="1" t="s">
        <v>19</v>
      </c>
      <c r="L356" s="1" t="s">
        <v>1168</v>
      </c>
      <c r="M356" s="4">
        <v>2212</v>
      </c>
      <c r="N356" s="1" t="str">
        <f>+Tabla15[[#This Row],[NOMBRE DE LA CAUSA 2017]]</f>
        <v>INCUMPLIMIENTO EN EL PAGO DEL AUXILIO FUNERARIO</v>
      </c>
    </row>
    <row r="357" spans="1:14" ht="15" customHeight="1">
      <c r="A357" s="1">
        <f>+Tabla15[[#This Row],[1]]</f>
        <v>355</v>
      </c>
      <c r="B357" s="1" t="s">
        <v>27</v>
      </c>
      <c r="C357" s="1">
        <v>1</v>
      </c>
      <c r="D357" s="1">
        <f>+IF(Tabla15[[#This Row],[NOMBRE DE LA CAUSA 2018]]=0,0,1)</f>
        <v>1</v>
      </c>
      <c r="E357" s="1">
        <f>+E356+Tabla15[[#This Row],[NOMBRE DE LA CAUSA 2019]]</f>
        <v>355</v>
      </c>
      <c r="F357" s="1">
        <f>+Tabla15[[#This Row],[0]]*Tabla15[[#This Row],[NOMBRE DE LA CAUSA 2019]]</f>
        <v>355</v>
      </c>
      <c r="G357" s="1" t="s">
        <v>17</v>
      </c>
      <c r="J357" s="1" t="s">
        <v>18</v>
      </c>
      <c r="K357" s="1" t="s">
        <v>19</v>
      </c>
      <c r="L357" s="1" t="s">
        <v>28</v>
      </c>
      <c r="M357" s="4">
        <v>10</v>
      </c>
      <c r="N357" s="1" t="str">
        <f>+Tabla15[[#This Row],[NOMBRE DE LA CAUSA 2017]]</f>
        <v>INCUMPLIMIENTO EN EL RECONOCIMIENTO DE MEDICAMENTOS Y SERVICIOS INCLUIDOS O NO EN EL POS</v>
      </c>
    </row>
    <row r="358" spans="1:14" ht="15" customHeight="1">
      <c r="A358" s="1">
        <f>+Tabla15[[#This Row],[1]]</f>
        <v>356</v>
      </c>
      <c r="B358" s="1" t="s">
        <v>150</v>
      </c>
      <c r="C358" s="1">
        <v>1</v>
      </c>
      <c r="D358" s="1">
        <f>+IF(Tabla15[[#This Row],[NOMBRE DE LA CAUSA 2018]]=0,0,1)</f>
        <v>1</v>
      </c>
      <c r="E358" s="1">
        <f>+E357+Tabla15[[#This Row],[NOMBRE DE LA CAUSA 2019]]</f>
        <v>356</v>
      </c>
      <c r="F358" s="1">
        <f>+Tabla15[[#This Row],[0]]*Tabla15[[#This Row],[NOMBRE DE LA CAUSA 2019]]</f>
        <v>356</v>
      </c>
      <c r="G358" s="1" t="s">
        <v>17</v>
      </c>
      <c r="J358" s="1" t="s">
        <v>18</v>
      </c>
      <c r="K358" s="1" t="s">
        <v>19</v>
      </c>
      <c r="L358" s="1" t="s">
        <v>151</v>
      </c>
      <c r="M358" s="4">
        <v>246</v>
      </c>
      <c r="N358" s="1" t="str">
        <f>+Tabla15[[#This Row],[NOMBRE DE LA CAUSA 2017]]</f>
        <v>INCUMPLIMIENTO EN LA CONSTITUCION DE CONSORCIOS Y/O UNIONES TEMPORALES</v>
      </c>
    </row>
    <row r="359" spans="1:14" ht="15" customHeight="1">
      <c r="A359" s="1">
        <f>+Tabla15[[#This Row],[1]]</f>
        <v>357</v>
      </c>
      <c r="B359" s="1" t="s">
        <v>316</v>
      </c>
      <c r="C359" s="1">
        <v>1</v>
      </c>
      <c r="D359" s="1">
        <f>+IF(Tabla15[[#This Row],[NOMBRE DE LA CAUSA 2018]]=0,0,1)</f>
        <v>1</v>
      </c>
      <c r="E359" s="1">
        <f>+E358+Tabla15[[#This Row],[NOMBRE DE LA CAUSA 2019]]</f>
        <v>357</v>
      </c>
      <c r="F359" s="1">
        <f>+Tabla15[[#This Row],[0]]*Tabla15[[#This Row],[NOMBRE DE LA CAUSA 2019]]</f>
        <v>357</v>
      </c>
      <c r="G359" s="1" t="s">
        <v>17</v>
      </c>
      <c r="J359" s="1" t="s">
        <v>18</v>
      </c>
      <c r="K359" s="1" t="s">
        <v>19</v>
      </c>
      <c r="L359" s="1" t="s">
        <v>317</v>
      </c>
      <c r="M359" s="4">
        <v>509</v>
      </c>
      <c r="N359" s="1" t="str">
        <f>+Tabla15[[#This Row],[NOMBRE DE LA CAUSA 2017]]</f>
        <v>INCUMPLIMIENTO EN LA ENTREGA DE VIVIENDA DE INTERES SOCIAL</v>
      </c>
    </row>
    <row r="360" spans="1:14" ht="15" customHeight="1">
      <c r="A360" s="1">
        <f>+Tabla15[[#This Row],[1]]</f>
        <v>358</v>
      </c>
      <c r="B360" s="1" t="s">
        <v>174</v>
      </c>
      <c r="C360" s="1">
        <v>1</v>
      </c>
      <c r="D360" s="1">
        <f>+IF(Tabla15[[#This Row],[NOMBRE DE LA CAUSA 2018]]=0,0,1)</f>
        <v>1</v>
      </c>
      <c r="E360" s="1">
        <f>+E359+Tabla15[[#This Row],[NOMBRE DE LA CAUSA 2019]]</f>
        <v>358</v>
      </c>
      <c r="F360" s="1">
        <f>+Tabla15[[#This Row],[0]]*Tabla15[[#This Row],[NOMBRE DE LA CAUSA 2019]]</f>
        <v>358</v>
      </c>
      <c r="G360" s="1" t="s">
        <v>17</v>
      </c>
      <c r="H360" s="6"/>
      <c r="J360" s="1" t="s">
        <v>18</v>
      </c>
      <c r="K360" s="1" t="s">
        <v>19</v>
      </c>
      <c r="L360" s="1" t="s">
        <v>175</v>
      </c>
      <c r="M360" s="4">
        <v>285</v>
      </c>
      <c r="N360" s="1" t="str">
        <f>+Tabla15[[#This Row],[NOMBRE DE LA CAUSA 2017]]</f>
        <v>INCUMPLIMIENTO EN LA ENTREGA MATERIAL DE BIEN DEL TRADENTE AL ADQUIRENTE</v>
      </c>
    </row>
    <row r="361" spans="1:14" ht="15" customHeight="1">
      <c r="A361" s="1">
        <f>+Tabla15[[#This Row],[1]]</f>
        <v>359</v>
      </c>
      <c r="B361" s="1" t="s">
        <v>144</v>
      </c>
      <c r="C361" s="1">
        <v>1</v>
      </c>
      <c r="D361" s="1">
        <f>+IF(Tabla15[[#This Row],[NOMBRE DE LA CAUSA 2018]]=0,0,1)</f>
        <v>1</v>
      </c>
      <c r="E361" s="1">
        <f>+E360+Tabla15[[#This Row],[NOMBRE DE LA CAUSA 2019]]</f>
        <v>359</v>
      </c>
      <c r="F361" s="1">
        <f>+Tabla15[[#This Row],[0]]*Tabla15[[#This Row],[NOMBRE DE LA CAUSA 2019]]</f>
        <v>359</v>
      </c>
      <c r="G361" s="1" t="s">
        <v>17</v>
      </c>
      <c r="J361" s="1" t="s">
        <v>18</v>
      </c>
      <c r="K361" s="1" t="s">
        <v>19</v>
      </c>
      <c r="L361" s="1" t="s">
        <v>145</v>
      </c>
      <c r="M361" s="4">
        <v>236</v>
      </c>
      <c r="N361" s="1" t="str">
        <f>+Tabla15[[#This Row],[NOMBRE DE LA CAUSA 2017]]</f>
        <v>INCUMPLIMIENTO EN PAGO DE OBLIGACION CONTENIDA EN TITULO VALOR</v>
      </c>
    </row>
    <row r="362" spans="1:14" ht="15" customHeight="1">
      <c r="A362" s="1">
        <f>+Tabla15[[#This Row],[1]]</f>
        <v>360</v>
      </c>
      <c r="B362" s="1" t="s">
        <v>172</v>
      </c>
      <c r="C362" s="1">
        <v>1</v>
      </c>
      <c r="D362" s="1">
        <f>+IF(Tabla15[[#This Row],[NOMBRE DE LA CAUSA 2018]]=0,0,1)</f>
        <v>1</v>
      </c>
      <c r="E362" s="1">
        <f>+E361+Tabla15[[#This Row],[NOMBRE DE LA CAUSA 2019]]</f>
        <v>360</v>
      </c>
      <c r="F362" s="1">
        <f>+Tabla15[[#This Row],[0]]*Tabla15[[#This Row],[NOMBRE DE LA CAUSA 2019]]</f>
        <v>360</v>
      </c>
      <c r="G362" s="1" t="s">
        <v>17</v>
      </c>
      <c r="J362" s="1" t="s">
        <v>18</v>
      </c>
      <c r="K362" s="1" t="s">
        <v>19</v>
      </c>
      <c r="L362" s="1" t="s">
        <v>173</v>
      </c>
      <c r="M362" s="4">
        <v>281</v>
      </c>
      <c r="N362" s="1" t="str">
        <f>+Tabla15[[#This Row],[NOMBRE DE LA CAUSA 2017]]</f>
        <v>INDEBIDA ADECUACION FISICA DE CONSTRUCCIONES PARA PERSONAS CON ALGUNA DISCAPACIDAD</v>
      </c>
    </row>
    <row r="363" spans="1:14" ht="15" customHeight="1">
      <c r="A363" s="1">
        <f>+Tabla15[[#This Row],[1]]</f>
        <v>361</v>
      </c>
      <c r="B363" t="s">
        <v>396</v>
      </c>
      <c r="C363" s="1">
        <v>1</v>
      </c>
      <c r="D363" s="1">
        <f>+IF(Tabla15[[#This Row],[NOMBRE DE LA CAUSA 2018]]=0,0,1)</f>
        <v>1</v>
      </c>
      <c r="E363" s="1">
        <f>+E362+Tabla15[[#This Row],[NOMBRE DE LA CAUSA 2019]]</f>
        <v>361</v>
      </c>
      <c r="F363" s="1">
        <f>+Tabla15[[#This Row],[0]]*Tabla15[[#This Row],[NOMBRE DE LA CAUSA 2019]]</f>
        <v>361</v>
      </c>
      <c r="G363" s="5" t="s">
        <v>17</v>
      </c>
      <c r="H363" s="6"/>
      <c r="I363" s="6"/>
      <c r="J363" s="1" t="s">
        <v>18</v>
      </c>
      <c r="K363" s="27" t="s">
        <v>19</v>
      </c>
      <c r="L363" s="11" t="s">
        <v>397</v>
      </c>
      <c r="M363" s="4">
        <v>782</v>
      </c>
      <c r="N363" s="1" t="str">
        <f>+Tabla15[[#This Row],[NOMBRE DE LA CAUSA 2017]]</f>
        <v>INDEBIDA CONSTITUCION DE SINDICATO</v>
      </c>
    </row>
    <row r="364" spans="1:14" ht="15" customHeight="1">
      <c r="A364" s="1">
        <f>+Tabla15[[#This Row],[1]]</f>
        <v>362</v>
      </c>
      <c r="B364" s="6" t="s">
        <v>190</v>
      </c>
      <c r="C364" s="1">
        <v>1</v>
      </c>
      <c r="D364" s="1">
        <f>+IF(Tabla15[[#This Row],[NOMBRE DE LA CAUSA 2018]]=0,0,1)</f>
        <v>1</v>
      </c>
      <c r="E364" s="1">
        <f>+E363+Tabla15[[#This Row],[NOMBRE DE LA CAUSA 2019]]</f>
        <v>362</v>
      </c>
      <c r="F364" s="1">
        <f>+Tabla15[[#This Row],[0]]*Tabla15[[#This Row],[NOMBRE DE LA CAUSA 2019]]</f>
        <v>362</v>
      </c>
      <c r="G364" s="1" t="s">
        <v>17</v>
      </c>
      <c r="H364" s="6"/>
      <c r="I364" s="6"/>
      <c r="J364" s="1" t="s">
        <v>18</v>
      </c>
      <c r="K364" s="27" t="s">
        <v>19</v>
      </c>
      <c r="L364" s="1" t="s">
        <v>191</v>
      </c>
      <c r="M364" s="4">
        <v>314</v>
      </c>
      <c r="N364" s="1" t="str">
        <f>+Tabla15[[#This Row],[NOMBRE DE LA CAUSA 2017]]</f>
        <v>INDEBIDA INCORPORACION DE CONSCRIPTOS</v>
      </c>
    </row>
    <row r="365" spans="1:14" ht="15" customHeight="1">
      <c r="A365" s="1">
        <f>+Tabla15[[#This Row],[1]]</f>
        <v>363</v>
      </c>
      <c r="B365" s="8" t="s">
        <v>1433</v>
      </c>
      <c r="C365" s="1">
        <v>1</v>
      </c>
      <c r="D365" s="1">
        <f>+IF(Tabla15[[#This Row],[NOMBRE DE LA CAUSA 2018]]=0,0,1)</f>
        <v>1</v>
      </c>
      <c r="E365" s="1">
        <f>+E364+Tabla15[[#This Row],[NOMBRE DE LA CAUSA 2019]]</f>
        <v>363</v>
      </c>
      <c r="F365" s="1">
        <f>+Tabla15[[#This Row],[0]]*Tabla15[[#This Row],[NOMBRE DE LA CAUSA 2019]]</f>
        <v>363</v>
      </c>
      <c r="G365" s="6" t="s">
        <v>746</v>
      </c>
      <c r="H365" s="6"/>
      <c r="I365" s="8" t="s">
        <v>1434</v>
      </c>
      <c r="K365" s="8" t="s">
        <v>19</v>
      </c>
      <c r="L365" s="10" t="s">
        <v>1435</v>
      </c>
      <c r="M365" s="30">
        <v>2338</v>
      </c>
      <c r="N365" s="1" t="str">
        <f>+Tabla15[[#This Row],[NOMBRE DE LA CAUSA 2017]]</f>
        <v>INDEBIDA INSCRIPCION EN EL REGISTRO MERCANTIL</v>
      </c>
    </row>
    <row r="366" spans="1:14" ht="15" customHeight="1">
      <c r="A366" s="1">
        <f>+Tabla15[[#This Row],[1]]</f>
        <v>364</v>
      </c>
      <c r="B366" s="6" t="s">
        <v>406</v>
      </c>
      <c r="C366" s="1">
        <v>1</v>
      </c>
      <c r="D366" s="1">
        <f>+IF(Tabla15[[#This Row],[NOMBRE DE LA CAUSA 2018]]=0,0,1)</f>
        <v>1</v>
      </c>
      <c r="E366" s="1">
        <f>+E365+Tabla15[[#This Row],[NOMBRE DE LA CAUSA 2019]]</f>
        <v>364</v>
      </c>
      <c r="F366" s="1">
        <f>+Tabla15[[#This Row],[0]]*Tabla15[[#This Row],[NOMBRE DE LA CAUSA 2019]]</f>
        <v>364</v>
      </c>
      <c r="G366" s="6" t="s">
        <v>17</v>
      </c>
      <c r="H366" s="6"/>
      <c r="I366" s="6"/>
      <c r="J366" s="6" t="s">
        <v>18</v>
      </c>
      <c r="K366" s="6" t="s">
        <v>19</v>
      </c>
      <c r="L366" s="7" t="s">
        <v>407</v>
      </c>
      <c r="M366" s="4">
        <v>789</v>
      </c>
      <c r="N366" s="1" t="str">
        <f>+Tabla15[[#This Row],[NOMBRE DE LA CAUSA 2017]]</f>
        <v>INDEBIDA LIQUIDACION DE ASIGNACION DE RETIRO</v>
      </c>
    </row>
    <row r="367" spans="1:14" ht="15" customHeight="1">
      <c r="A367" s="1">
        <f>+Tabla15[[#This Row],[1]]</f>
        <v>365</v>
      </c>
      <c r="B367" s="6" t="s">
        <v>44</v>
      </c>
      <c r="C367" s="1">
        <v>1</v>
      </c>
      <c r="D367" s="1">
        <f>+IF(Tabla15[[#This Row],[NOMBRE DE LA CAUSA 2018]]=0,0,1)</f>
        <v>1</v>
      </c>
      <c r="E367" s="1">
        <f>+E366+Tabla15[[#This Row],[NOMBRE DE LA CAUSA 2019]]</f>
        <v>365</v>
      </c>
      <c r="F367" s="1">
        <f>+Tabla15[[#This Row],[0]]*Tabla15[[#This Row],[NOMBRE DE LA CAUSA 2019]]</f>
        <v>365</v>
      </c>
      <c r="G367" s="6" t="s">
        <v>17</v>
      </c>
      <c r="H367" s="6"/>
      <c r="I367" s="6"/>
      <c r="J367" s="6" t="s">
        <v>18</v>
      </c>
      <c r="K367" s="6" t="s">
        <v>19</v>
      </c>
      <c r="L367" s="7" t="s">
        <v>45</v>
      </c>
      <c r="M367" s="4">
        <v>41</v>
      </c>
      <c r="N367" s="1" t="str">
        <f>+Tabla15[[#This Row],[NOMBRE DE LA CAUSA 2017]]</f>
        <v>INDEBIDA LIQUIDACION DE BONO PENSIONAL</v>
      </c>
    </row>
    <row r="368" spans="1:14" ht="15" customHeight="1">
      <c r="A368" s="1">
        <f>+Tabla15[[#This Row],[1]]</f>
        <v>366</v>
      </c>
      <c r="B368" s="6" t="s">
        <v>404</v>
      </c>
      <c r="C368" s="1">
        <v>1</v>
      </c>
      <c r="D368" s="1">
        <f>+IF(Tabla15[[#This Row],[NOMBRE DE LA CAUSA 2018]]=0,0,1)</f>
        <v>1</v>
      </c>
      <c r="E368" s="1">
        <f>+E367+Tabla15[[#This Row],[NOMBRE DE LA CAUSA 2019]]</f>
        <v>366</v>
      </c>
      <c r="F368" s="1">
        <f>+Tabla15[[#This Row],[0]]*Tabla15[[#This Row],[NOMBRE DE LA CAUSA 2019]]</f>
        <v>366</v>
      </c>
      <c r="G368" s="6" t="s">
        <v>17</v>
      </c>
      <c r="H368" s="6"/>
      <c r="I368" s="6"/>
      <c r="J368" s="6" t="s">
        <v>18</v>
      </c>
      <c r="K368" s="6" t="s">
        <v>19</v>
      </c>
      <c r="L368" s="7" t="s">
        <v>405</v>
      </c>
      <c r="M368" s="4">
        <v>786</v>
      </c>
      <c r="N368" s="1" t="str">
        <f>+Tabla15[[#This Row],[NOMBRE DE LA CAUSA 2017]]</f>
        <v>INDEBIDA LIQUIDACION DE CUOTA PARTE PENSIONAL</v>
      </c>
    </row>
    <row r="369" spans="1:14" ht="15" customHeight="1">
      <c r="A369" s="1">
        <f>+Tabla15[[#This Row],[1]]</f>
        <v>367</v>
      </c>
      <c r="B369" s="8" t="s">
        <v>1371</v>
      </c>
      <c r="C369" s="1">
        <v>1</v>
      </c>
      <c r="D369" s="1">
        <f>+IF(Tabla15[[#This Row],[NOMBRE DE LA CAUSA 2018]]=0,0,1)</f>
        <v>1</v>
      </c>
      <c r="E369" s="1">
        <f>+E368+Tabla15[[#This Row],[NOMBRE DE LA CAUSA 2019]]</f>
        <v>367</v>
      </c>
      <c r="F369" s="1">
        <f>+Tabla15[[#This Row],[0]]*Tabla15[[#This Row],[NOMBRE DE LA CAUSA 2019]]</f>
        <v>367</v>
      </c>
      <c r="G369" s="6" t="s">
        <v>753</v>
      </c>
      <c r="H369" s="6" t="s">
        <v>1369</v>
      </c>
      <c r="I369" s="6"/>
      <c r="J369" s="6"/>
      <c r="K369" s="8" t="s">
        <v>19</v>
      </c>
      <c r="L369" s="10" t="s">
        <v>1372</v>
      </c>
      <c r="M369" s="4">
        <v>2304</v>
      </c>
      <c r="N369" s="1" t="str">
        <f>+Tabla15[[#This Row],[NOMBRE DE LA CAUSA 2017]]</f>
        <v>INDEBIDA LIQUIDACION DE DE COSTO ACUMULADO DE ASCENSOS EN EL ESCALAFON DOCENTE</v>
      </c>
    </row>
    <row r="370" spans="1:14" ht="15" customHeight="1">
      <c r="A370" s="1">
        <f>+Tabla15[[#This Row],[1]]</f>
        <v>368</v>
      </c>
      <c r="B370" s="6" t="s">
        <v>1280</v>
      </c>
      <c r="C370" s="1">
        <v>1</v>
      </c>
      <c r="D370" s="1">
        <f>+IF(Tabla15[[#This Row],[NOMBRE DE LA CAUSA 2018]]=0,0,1)</f>
        <v>1</v>
      </c>
      <c r="E370" s="1">
        <f>+E369+Tabla15[[#This Row],[NOMBRE DE LA CAUSA 2019]]</f>
        <v>368</v>
      </c>
      <c r="F370" s="1">
        <f>+Tabla15[[#This Row],[0]]*Tabla15[[#This Row],[NOMBRE DE LA CAUSA 2019]]</f>
        <v>368</v>
      </c>
      <c r="G370" s="6" t="s">
        <v>753</v>
      </c>
      <c r="H370" s="6" t="s">
        <v>1278</v>
      </c>
      <c r="I370" s="6"/>
      <c r="J370" s="6"/>
      <c r="K370" s="6" t="s">
        <v>19</v>
      </c>
      <c r="L370" s="7" t="s">
        <v>1281</v>
      </c>
      <c r="M370" s="4">
        <v>2263</v>
      </c>
      <c r="N370" s="1" t="str">
        <f>+Tabla15[[#This Row],[NOMBRE DE LA CAUSA 2017]]</f>
        <v>INDEBIDA LIQUIDACION DE HONORARIOS</v>
      </c>
    </row>
    <row r="371" spans="1:14" ht="15" customHeight="1">
      <c r="A371" s="1">
        <f>+Tabla15[[#This Row],[1]]</f>
        <v>369</v>
      </c>
      <c r="B371" s="6" t="s">
        <v>1176</v>
      </c>
      <c r="C371" s="1">
        <v>1</v>
      </c>
      <c r="D371" s="1">
        <f>+IF(Tabla15[[#This Row],[NOMBRE DE LA CAUSA 2018]]=0,0,1)</f>
        <v>1</v>
      </c>
      <c r="E371" s="1">
        <f>+E370+Tabla15[[#This Row],[NOMBRE DE LA CAUSA 2019]]</f>
        <v>369</v>
      </c>
      <c r="F371" s="1">
        <f>+Tabla15[[#This Row],[0]]*Tabla15[[#This Row],[NOMBRE DE LA CAUSA 2019]]</f>
        <v>369</v>
      </c>
      <c r="G371" s="6" t="s">
        <v>746</v>
      </c>
      <c r="H371" s="6"/>
      <c r="I371" s="6"/>
      <c r="J371" s="6"/>
      <c r="K371" s="6" t="s">
        <v>19</v>
      </c>
      <c r="L371" s="7" t="s">
        <v>1177</v>
      </c>
      <c r="M371" s="4">
        <v>2216</v>
      </c>
      <c r="N371" s="1" t="str">
        <f>+Tabla15[[#This Row],[NOMBRE DE LA CAUSA 2017]]</f>
        <v>INDEBIDA LIQUIDACION DE INCREMENTO DE PENSION DE INVALIDEZ</v>
      </c>
    </row>
    <row r="372" spans="1:14" ht="15" customHeight="1">
      <c r="A372" s="1">
        <f>+Tabla15[[#This Row],[1]]</f>
        <v>370</v>
      </c>
      <c r="B372" s="6" t="s">
        <v>1174</v>
      </c>
      <c r="C372" s="1">
        <v>1</v>
      </c>
      <c r="D372" s="1">
        <f>+IF(Tabla15[[#This Row],[NOMBRE DE LA CAUSA 2018]]=0,0,1)</f>
        <v>1</v>
      </c>
      <c r="E372" s="1">
        <f>+E371+Tabla15[[#This Row],[NOMBRE DE LA CAUSA 2019]]</f>
        <v>370</v>
      </c>
      <c r="F372" s="1">
        <f>+Tabla15[[#This Row],[0]]*Tabla15[[#This Row],[NOMBRE DE LA CAUSA 2019]]</f>
        <v>370</v>
      </c>
      <c r="G372" s="6" t="s">
        <v>746</v>
      </c>
      <c r="H372" s="6"/>
      <c r="I372" s="6"/>
      <c r="J372" s="6"/>
      <c r="K372" s="6" t="s">
        <v>19</v>
      </c>
      <c r="L372" s="7" t="s">
        <v>1175</v>
      </c>
      <c r="M372" s="4">
        <v>2215</v>
      </c>
      <c r="N372" s="1" t="str">
        <f>+Tabla15[[#This Row],[NOMBRE DE LA CAUSA 2017]]</f>
        <v>INDEBIDA LIQUIDACION DE INCREMENTO DE PENSION DE VEJEZ</v>
      </c>
    </row>
    <row r="373" spans="1:14" ht="15" customHeight="1">
      <c r="A373" s="1">
        <f>+Tabla15[[#This Row],[1]]</f>
        <v>371</v>
      </c>
      <c r="B373" s="8" t="s">
        <v>529</v>
      </c>
      <c r="C373" s="1">
        <v>1</v>
      </c>
      <c r="D373" s="1">
        <f>+IF(Tabla15[[#This Row],[NOMBRE DE LA CAUSA 2018]]=0,0,1)</f>
        <v>1</v>
      </c>
      <c r="E373" s="1">
        <f>+E372+Tabla15[[#This Row],[NOMBRE DE LA CAUSA 2019]]</f>
        <v>371</v>
      </c>
      <c r="F373" s="1">
        <f>+Tabla15[[#This Row],[0]]*Tabla15[[#This Row],[NOMBRE DE LA CAUSA 2019]]</f>
        <v>371</v>
      </c>
      <c r="G373" s="8" t="s">
        <v>17</v>
      </c>
      <c r="H373" s="6"/>
      <c r="I373" s="8" t="s">
        <v>530</v>
      </c>
      <c r="J373" s="6" t="s">
        <v>18</v>
      </c>
      <c r="K373" s="6" t="s">
        <v>19</v>
      </c>
      <c r="L373" s="10" t="s">
        <v>531</v>
      </c>
      <c r="M373" s="4">
        <v>1883</v>
      </c>
      <c r="N373" s="1" t="str">
        <f>+Tabla15[[#This Row],[NOMBRE DE LA CAUSA 2017]]</f>
        <v>INDEBIDA LIQUIDACION DE INDEMNIZACION POR DESPIDO SIN JUSTA CAUSA</v>
      </c>
    </row>
    <row r="374" spans="1:14" ht="15" customHeight="1">
      <c r="A374" s="1">
        <f>+Tabla15[[#This Row],[1]]</f>
        <v>372</v>
      </c>
      <c r="B374" s="6" t="s">
        <v>1315</v>
      </c>
      <c r="C374" s="1">
        <v>1</v>
      </c>
      <c r="D374" s="1">
        <f>+IF(Tabla15[[#This Row],[NOMBRE DE LA CAUSA 2018]]=0,0,1)</f>
        <v>1</v>
      </c>
      <c r="E374" s="1">
        <f>+E373+Tabla15[[#This Row],[NOMBRE DE LA CAUSA 2019]]</f>
        <v>372</v>
      </c>
      <c r="F374" s="1">
        <f>+Tabla15[[#This Row],[0]]*Tabla15[[#This Row],[NOMBRE DE LA CAUSA 2019]]</f>
        <v>372</v>
      </c>
      <c r="G374" s="6" t="s">
        <v>746</v>
      </c>
      <c r="H374" s="6"/>
      <c r="I374" s="6"/>
      <c r="J374" s="6"/>
      <c r="K374" s="6" t="s">
        <v>19</v>
      </c>
      <c r="L374" s="7" t="s">
        <v>1316</v>
      </c>
      <c r="M374" s="4">
        <v>2278</v>
      </c>
      <c r="N374" s="1" t="str">
        <f>+Tabla15[[#This Row],[NOMBRE DE LA CAUSA 2017]]</f>
        <v>INDEBIDA LIQUIDACION DE INDEMNIZACION POR DISMINUCION DE CAPACIDAD LABORAL</v>
      </c>
    </row>
    <row r="375" spans="1:14" ht="15" customHeight="1">
      <c r="A375" s="1">
        <f>+Tabla15[[#This Row],[1]]</f>
        <v>373</v>
      </c>
      <c r="B375" s="6" t="s">
        <v>1324</v>
      </c>
      <c r="C375" s="1">
        <v>1</v>
      </c>
      <c r="D375" s="1">
        <f>+IF(Tabla15[[#This Row],[NOMBRE DE LA CAUSA 2018]]=0,0,1)</f>
        <v>1</v>
      </c>
      <c r="E375" s="1">
        <f>+E374+Tabla15[[#This Row],[NOMBRE DE LA CAUSA 2019]]</f>
        <v>373</v>
      </c>
      <c r="F375" s="1">
        <f>+Tabla15[[#This Row],[0]]*Tabla15[[#This Row],[NOMBRE DE LA CAUSA 2019]]</f>
        <v>373</v>
      </c>
      <c r="G375" s="6" t="s">
        <v>746</v>
      </c>
      <c r="I375" s="6"/>
      <c r="J375" s="6"/>
      <c r="K375" s="6" t="s">
        <v>19</v>
      </c>
      <c r="L375" s="7" t="s">
        <v>1325</v>
      </c>
      <c r="M375" s="4">
        <v>2282</v>
      </c>
      <c r="N375" s="1" t="str">
        <f>+Tabla15[[#This Row],[NOMBRE DE LA CAUSA 2017]]</f>
        <v>INDEBIDA LIQUIDACION DE INDEMNIZACION POR MUERTE EN ACCIDENTE DE TRABAJO</v>
      </c>
    </row>
    <row r="376" spans="1:14" ht="15" customHeight="1">
      <c r="A376" s="1">
        <f>+Tabla15[[#This Row],[1]]</f>
        <v>374</v>
      </c>
      <c r="B376" s="8" t="s">
        <v>1454</v>
      </c>
      <c r="C376" s="1">
        <v>1</v>
      </c>
      <c r="D376" s="1">
        <f>+IF(Tabla15[[#This Row],[NOMBRE DE LA CAUSA 2018]]=0,0,1)</f>
        <v>1</v>
      </c>
      <c r="E376" s="1">
        <f>+E375+Tabla15[[#This Row],[NOMBRE DE LA CAUSA 2019]]</f>
        <v>374</v>
      </c>
      <c r="F376" s="1">
        <f>+Tabla15[[#This Row],[0]]*Tabla15[[#This Row],[NOMBRE DE LA CAUSA 2019]]</f>
        <v>374</v>
      </c>
      <c r="G376" s="6" t="s">
        <v>746</v>
      </c>
      <c r="I376" s="8" t="s">
        <v>1450</v>
      </c>
      <c r="J376" s="6"/>
      <c r="K376" s="8" t="s">
        <v>19</v>
      </c>
      <c r="L376" s="10" t="s">
        <v>1455</v>
      </c>
      <c r="M376" s="30">
        <v>2347</v>
      </c>
      <c r="N376" s="1" t="str">
        <f>+Tabla15[[#This Row],[NOMBRE DE LA CAUSA 2017]]</f>
        <v>INDEBIDA LIQUIDACION DE INDEMNIZACION SUSTITUTIVA DE PENSION DE SOBREVIVIENTES</v>
      </c>
    </row>
    <row r="377" spans="1:14" ht="15" customHeight="1">
      <c r="A377" s="1">
        <f>+Tabla15[[#This Row],[1]]</f>
        <v>375</v>
      </c>
      <c r="B377" s="6" t="s">
        <v>454</v>
      </c>
      <c r="C377" s="1">
        <v>1</v>
      </c>
      <c r="D377" s="1">
        <f>+IF(Tabla15[[#This Row],[NOMBRE DE LA CAUSA 2018]]=0,0,1)</f>
        <v>1</v>
      </c>
      <c r="E377" s="1">
        <f>+E376+Tabla15[[#This Row],[NOMBRE DE LA CAUSA 2019]]</f>
        <v>375</v>
      </c>
      <c r="F377" s="1">
        <f>+Tabla15[[#This Row],[0]]*Tabla15[[#This Row],[NOMBRE DE LA CAUSA 2019]]</f>
        <v>375</v>
      </c>
      <c r="G377" s="6" t="s">
        <v>17</v>
      </c>
      <c r="I377" s="6"/>
      <c r="J377" s="6" t="s">
        <v>18</v>
      </c>
      <c r="K377" s="6" t="s">
        <v>19</v>
      </c>
      <c r="L377" s="7" t="s">
        <v>455</v>
      </c>
      <c r="M377" s="4">
        <v>819</v>
      </c>
      <c r="N377" s="1" t="str">
        <f>+Tabla15[[#This Row],[NOMBRE DE LA CAUSA 2017]]</f>
        <v>INDEBIDA LIQUIDACION DE INDEMNIZACION SUSTITUTIVA DE PENSION DE VEJEZ</v>
      </c>
    </row>
    <row r="378" spans="1:14" ht="15" customHeight="1">
      <c r="A378" s="1">
        <f>+Tabla15[[#This Row],[1]]</f>
        <v>376</v>
      </c>
      <c r="B378" s="6" t="s">
        <v>1227</v>
      </c>
      <c r="C378" s="1">
        <v>1</v>
      </c>
      <c r="D378" s="1">
        <f>+IF(Tabla15[[#This Row],[NOMBRE DE LA CAUSA 2018]]=0,0,1)</f>
        <v>1</v>
      </c>
      <c r="E378" s="1">
        <f>+E377+Tabla15[[#This Row],[NOMBRE DE LA CAUSA 2019]]</f>
        <v>376</v>
      </c>
      <c r="F378" s="1">
        <f>+Tabla15[[#This Row],[0]]*Tabla15[[#This Row],[NOMBRE DE LA CAUSA 2019]]</f>
        <v>376</v>
      </c>
      <c r="G378" s="6" t="s">
        <v>753</v>
      </c>
      <c r="H378" s="1" t="s">
        <v>1225</v>
      </c>
      <c r="I378" s="6"/>
      <c r="J378" s="6"/>
      <c r="K378" s="6" t="s">
        <v>19</v>
      </c>
      <c r="L378" s="7" t="s">
        <v>1228</v>
      </c>
      <c r="M378" s="4">
        <v>2239</v>
      </c>
      <c r="N378" s="1" t="str">
        <f>+Tabla15[[#This Row],[NOMBRE DE LA CAUSA 2017]]</f>
        <v>INDEBIDA LIQUIDACION DE INTERESES SOBRE AUXILIO DE CESANTIAS</v>
      </c>
    </row>
    <row r="379" spans="1:14" ht="15" customHeight="1">
      <c r="A379" s="1">
        <f>+Tabla15[[#This Row],[1]]</f>
        <v>377</v>
      </c>
      <c r="B379" s="6" t="s">
        <v>1328</v>
      </c>
      <c r="C379" s="1">
        <v>1</v>
      </c>
      <c r="D379" s="1">
        <f>+IF(Tabla15[[#This Row],[NOMBRE DE LA CAUSA 2018]]=0,0,1)</f>
        <v>1</v>
      </c>
      <c r="E379" s="1">
        <f>+E378+Tabla15[[#This Row],[NOMBRE DE LA CAUSA 2019]]</f>
        <v>377</v>
      </c>
      <c r="F379" s="1">
        <f>+Tabla15[[#This Row],[0]]*Tabla15[[#This Row],[NOMBRE DE LA CAUSA 2019]]</f>
        <v>377</v>
      </c>
      <c r="G379" s="6" t="s">
        <v>746</v>
      </c>
      <c r="I379" s="6"/>
      <c r="J379" s="6"/>
      <c r="K379" s="6" t="s">
        <v>19</v>
      </c>
      <c r="L379" s="7" t="s">
        <v>1329</v>
      </c>
      <c r="M379" s="4">
        <v>2284</v>
      </c>
      <c r="N379" s="1" t="str">
        <f>+Tabla15[[#This Row],[NOMBRE DE LA CAUSA 2017]]</f>
        <v>INDEBIDA LIQUIDACION DE LA BONIFICACION POR COMPENSACION</v>
      </c>
    </row>
    <row r="380" spans="1:14" ht="15" customHeight="1">
      <c r="A380" s="1">
        <f>+Tabla15[[#This Row],[1]]</f>
        <v>378</v>
      </c>
      <c r="B380" s="8" t="s">
        <v>1381</v>
      </c>
      <c r="C380" s="1">
        <v>1</v>
      </c>
      <c r="D380" s="1">
        <f>+IF(Tabla15[[#This Row],[NOMBRE DE LA CAUSA 2018]]=0,0,1)</f>
        <v>1</v>
      </c>
      <c r="E380" s="1">
        <f>+E379+Tabla15[[#This Row],[NOMBRE DE LA CAUSA 2019]]</f>
        <v>378</v>
      </c>
      <c r="F380" s="1">
        <f>+Tabla15[[#This Row],[0]]*Tabla15[[#This Row],[NOMBRE DE LA CAUSA 2019]]</f>
        <v>378</v>
      </c>
      <c r="G380" s="6" t="s">
        <v>746</v>
      </c>
      <c r="I380" s="6"/>
      <c r="J380" s="6"/>
      <c r="K380" s="8" t="s">
        <v>19</v>
      </c>
      <c r="L380" s="10" t="s">
        <v>1382</v>
      </c>
      <c r="M380" s="4">
        <v>2309</v>
      </c>
      <c r="N380" s="1" t="str">
        <f>+Tabla15[[#This Row],[NOMBRE DE LA CAUSA 2017]]</f>
        <v>INDEBIDA LIQUIDACION DE LA PRIMA DE SEGURO DE DEPOSITO</v>
      </c>
    </row>
    <row r="381" spans="1:14" ht="15" customHeight="1">
      <c r="A381" s="1">
        <f>+Tabla15[[#This Row],[1]]</f>
        <v>379</v>
      </c>
      <c r="B381" s="6" t="s">
        <v>1311</v>
      </c>
      <c r="C381" s="1">
        <v>1</v>
      </c>
      <c r="D381" s="1">
        <f>+IF(Tabla15[[#This Row],[NOMBRE DE LA CAUSA 2018]]=0,0,1)</f>
        <v>1</v>
      </c>
      <c r="E381" s="1">
        <f>+E380+Tabla15[[#This Row],[NOMBRE DE LA CAUSA 2019]]</f>
        <v>379</v>
      </c>
      <c r="F381" s="1">
        <f>+Tabla15[[#This Row],[0]]*Tabla15[[#This Row],[NOMBRE DE LA CAUSA 2019]]</f>
        <v>379</v>
      </c>
      <c r="G381" s="6" t="s">
        <v>753</v>
      </c>
      <c r="H381" s="6" t="s">
        <v>1309</v>
      </c>
      <c r="I381" s="6"/>
      <c r="J381" s="6"/>
      <c r="K381" s="6" t="s">
        <v>19</v>
      </c>
      <c r="L381" s="7" t="s">
        <v>1312</v>
      </c>
      <c r="M381" s="4">
        <v>2276</v>
      </c>
      <c r="N381" s="1" t="str">
        <f>+Tabla15[[#This Row],[NOMBRE DE LA CAUSA 2017]]</f>
        <v>INDEBIDA LIQUIDACION DE PAGO DE INCAPACIDAD MEDICA</v>
      </c>
    </row>
    <row r="382" spans="1:14" ht="15" customHeight="1">
      <c r="A382" s="1">
        <f>+Tabla15[[#This Row],[1]]</f>
        <v>380</v>
      </c>
      <c r="B382" s="6" t="s">
        <v>1154</v>
      </c>
      <c r="C382" s="1">
        <v>1</v>
      </c>
      <c r="D382" s="1">
        <f>+IF(Tabla15[[#This Row],[NOMBRE DE LA CAUSA 2018]]=0,0,1)</f>
        <v>1</v>
      </c>
      <c r="E382" s="1">
        <f>+E381+Tabla15[[#This Row],[NOMBRE DE LA CAUSA 2019]]</f>
        <v>380</v>
      </c>
      <c r="F382" s="1">
        <f>+Tabla15[[#This Row],[0]]*Tabla15[[#This Row],[NOMBRE DE LA CAUSA 2019]]</f>
        <v>380</v>
      </c>
      <c r="G382" s="6" t="s">
        <v>753</v>
      </c>
      <c r="H382" s="6" t="s">
        <v>1152</v>
      </c>
      <c r="I382" s="6"/>
      <c r="J382" s="6"/>
      <c r="K382" s="6" t="s">
        <v>19</v>
      </c>
      <c r="L382" s="7" t="s">
        <v>1155</v>
      </c>
      <c r="M382" s="4">
        <v>2206</v>
      </c>
      <c r="N382" s="1" t="str">
        <f>+Tabla15[[#This Row],[NOMBRE DE LA CAUSA 2017]]</f>
        <v>INDEBIDA LIQUIDACION DE PENSION DE INVALIDEZ</v>
      </c>
    </row>
    <row r="383" spans="1:14" ht="15" customHeight="1">
      <c r="A383" s="1">
        <f>+Tabla15[[#This Row],[1]]</f>
        <v>381</v>
      </c>
      <c r="B383" s="6" t="s">
        <v>1156</v>
      </c>
      <c r="C383" s="1">
        <v>1</v>
      </c>
      <c r="D383" s="1">
        <f>+IF(Tabla15[[#This Row],[NOMBRE DE LA CAUSA 2018]]=0,0,1)</f>
        <v>1</v>
      </c>
      <c r="E383" s="1">
        <f>+E382+Tabla15[[#This Row],[NOMBRE DE LA CAUSA 2019]]</f>
        <v>381</v>
      </c>
      <c r="F383" s="1">
        <f>+Tabla15[[#This Row],[0]]*Tabla15[[#This Row],[NOMBRE DE LA CAUSA 2019]]</f>
        <v>381</v>
      </c>
      <c r="G383" s="6" t="s">
        <v>753</v>
      </c>
      <c r="H383" s="6" t="s">
        <v>1152</v>
      </c>
      <c r="I383" s="6"/>
      <c r="J383" s="6"/>
      <c r="K383" s="6" t="s">
        <v>19</v>
      </c>
      <c r="L383" s="7" t="s">
        <v>1157</v>
      </c>
      <c r="M383" s="4">
        <v>2207</v>
      </c>
      <c r="N383" s="1" t="str">
        <f>+Tabla15[[#This Row],[NOMBRE DE LA CAUSA 2017]]</f>
        <v>INDEBIDA LIQUIDACION DE PENSION DE SOBREVIVIENTE</v>
      </c>
    </row>
    <row r="384" spans="1:14" ht="15" customHeight="1">
      <c r="A384" s="1">
        <f>+Tabla15[[#This Row],[1]]</f>
        <v>382</v>
      </c>
      <c r="B384" s="6" t="s">
        <v>1151</v>
      </c>
      <c r="C384" s="1">
        <v>1</v>
      </c>
      <c r="D384" s="1">
        <f>+IF(Tabla15[[#This Row],[NOMBRE DE LA CAUSA 2018]]=0,0,1)</f>
        <v>1</v>
      </c>
      <c r="E384" s="1">
        <f>+E383+Tabla15[[#This Row],[NOMBRE DE LA CAUSA 2019]]</f>
        <v>382</v>
      </c>
      <c r="F384" s="1">
        <f>+Tabla15[[#This Row],[0]]*Tabla15[[#This Row],[NOMBRE DE LA CAUSA 2019]]</f>
        <v>382</v>
      </c>
      <c r="G384" s="6" t="s">
        <v>753</v>
      </c>
      <c r="H384" s="6" t="s">
        <v>1152</v>
      </c>
      <c r="I384" s="6"/>
      <c r="J384" s="6"/>
      <c r="K384" s="6" t="s">
        <v>19</v>
      </c>
      <c r="L384" s="7" t="s">
        <v>1153</v>
      </c>
      <c r="M384" s="4">
        <v>2205</v>
      </c>
      <c r="N384" s="1" t="str">
        <f>+Tabla15[[#This Row],[NOMBRE DE LA CAUSA 2017]]</f>
        <v>INDEBIDA LIQUIDACION DE PENSION DE VEJEZ</v>
      </c>
    </row>
    <row r="385" spans="1:14" ht="15" customHeight="1">
      <c r="A385" s="1">
        <f>+Tabla15[[#This Row],[1]]</f>
        <v>383</v>
      </c>
      <c r="B385" s="6" t="s">
        <v>1215</v>
      </c>
      <c r="C385" s="1">
        <v>1</v>
      </c>
      <c r="D385" s="1">
        <f>+IF(Tabla15[[#This Row],[NOMBRE DE LA CAUSA 2018]]=0,0,1)</f>
        <v>1</v>
      </c>
      <c r="E385" s="1">
        <f>+E384+Tabla15[[#This Row],[NOMBRE DE LA CAUSA 2019]]</f>
        <v>383</v>
      </c>
      <c r="F385" s="1">
        <f>+Tabla15[[#This Row],[0]]*Tabla15[[#This Row],[NOMBRE DE LA CAUSA 2019]]</f>
        <v>383</v>
      </c>
      <c r="G385" s="6" t="s">
        <v>746</v>
      </c>
      <c r="H385" s="6"/>
      <c r="I385" s="6"/>
      <c r="J385" s="6"/>
      <c r="K385" s="8" t="s">
        <v>19</v>
      </c>
      <c r="L385" s="7" t="s">
        <v>1216</v>
      </c>
      <c r="M385" s="4">
        <v>2234</v>
      </c>
      <c r="N385" s="1" t="str">
        <f>+Tabla15[[#This Row],[NOMBRE DE LA CAUSA 2017]]</f>
        <v>INDEBIDA LIQUIDACION DE PENSION FAMILIAR</v>
      </c>
    </row>
    <row r="386" spans="1:14" ht="15" customHeight="1">
      <c r="A386" s="1">
        <f>+Tabla15[[#This Row],[1]]</f>
        <v>384</v>
      </c>
      <c r="B386" s="6" t="s">
        <v>1390</v>
      </c>
      <c r="C386" s="1">
        <v>1</v>
      </c>
      <c r="D386" s="1">
        <f>+IF(Tabla15[[#This Row],[NOMBRE DE LA CAUSA 2018]]=0,0,1)</f>
        <v>1</v>
      </c>
      <c r="E386" s="1">
        <f>+E385+Tabla15[[#This Row],[NOMBRE DE LA CAUSA 2019]]</f>
        <v>384</v>
      </c>
      <c r="F386" s="1">
        <f>+Tabla15[[#This Row],[0]]*Tabla15[[#This Row],[NOMBRE DE LA CAUSA 2019]]</f>
        <v>384</v>
      </c>
      <c r="G386" s="6" t="s">
        <v>753</v>
      </c>
      <c r="H386" s="6" t="s">
        <v>1152</v>
      </c>
      <c r="I386" s="6"/>
      <c r="J386" s="6"/>
      <c r="K386" s="8" t="s">
        <v>19</v>
      </c>
      <c r="L386" s="10" t="s">
        <v>1391</v>
      </c>
      <c r="M386" s="4">
        <v>2318</v>
      </c>
      <c r="N386" s="1" t="str">
        <f>+Tabla15[[#This Row],[NOMBRE DE LA CAUSA 2017]]</f>
        <v>INDEBIDA LIQUIDACION DE PENSION SUSTITUTIVA</v>
      </c>
    </row>
    <row r="387" spans="1:14" ht="15" customHeight="1">
      <c r="A387" s="1">
        <f>+Tabla15[[#This Row],[1]]</f>
        <v>385</v>
      </c>
      <c r="B387" s="6" t="s">
        <v>1275</v>
      </c>
      <c r="C387" s="1">
        <v>1</v>
      </c>
      <c r="D387" s="1">
        <f>+IF(Tabla15[[#This Row],[NOMBRE DE LA CAUSA 2018]]=0,0,1)</f>
        <v>1</v>
      </c>
      <c r="E387" s="1">
        <f>+E386+Tabla15[[#This Row],[NOMBRE DE LA CAUSA 2019]]</f>
        <v>385</v>
      </c>
      <c r="F387" s="1">
        <f>+Tabla15[[#This Row],[0]]*Tabla15[[#This Row],[NOMBRE DE LA CAUSA 2019]]</f>
        <v>385</v>
      </c>
      <c r="G387" s="6" t="s">
        <v>753</v>
      </c>
      <c r="H387" s="6" t="s">
        <v>1273</v>
      </c>
      <c r="I387" s="6"/>
      <c r="J387" s="6"/>
      <c r="K387" s="6" t="s">
        <v>19</v>
      </c>
      <c r="L387" s="7" t="s">
        <v>1276</v>
      </c>
      <c r="M387" s="4">
        <v>2261</v>
      </c>
      <c r="N387" s="1" t="str">
        <f>+Tabla15[[#This Row],[NOMBRE DE LA CAUSA 2017]]</f>
        <v>INDEBIDA LIQUIDACION DE PRESTACIONES SOCIALES</v>
      </c>
    </row>
    <row r="388" spans="1:14" ht="15" customHeight="1">
      <c r="A388" s="1">
        <f>+Tabla15[[#This Row],[1]]</f>
        <v>386</v>
      </c>
      <c r="B388" s="6" t="s">
        <v>356</v>
      </c>
      <c r="C388" s="1">
        <v>1</v>
      </c>
      <c r="D388" s="1">
        <f>+IF(Tabla15[[#This Row],[NOMBRE DE LA CAUSA 2018]]=0,0,1)</f>
        <v>1</v>
      </c>
      <c r="E388" s="1">
        <f>+E387+Tabla15[[#This Row],[NOMBRE DE LA CAUSA 2019]]</f>
        <v>386</v>
      </c>
      <c r="F388" s="1">
        <f>+Tabla15[[#This Row],[0]]*Tabla15[[#This Row],[NOMBRE DE LA CAUSA 2019]]</f>
        <v>386</v>
      </c>
      <c r="G388" s="6" t="s">
        <v>17</v>
      </c>
      <c r="H388" s="6"/>
      <c r="I388" s="6"/>
      <c r="J388" s="6" t="s">
        <v>18</v>
      </c>
      <c r="K388" s="6" t="s">
        <v>19</v>
      </c>
      <c r="L388" s="7" t="s">
        <v>357</v>
      </c>
      <c r="M388" s="4">
        <v>626</v>
      </c>
      <c r="N388" s="1" t="str">
        <f>+Tabla15[[#This Row],[NOMBRE DE LA CAUSA 2017]]</f>
        <v>INDEBIDA LIQUIDACION DE PRIMA DE ACTIVIDAD</v>
      </c>
    </row>
    <row r="389" spans="1:14" ht="15" customHeight="1">
      <c r="A389" s="1">
        <f>+Tabla15[[#This Row],[1]]</f>
        <v>387</v>
      </c>
      <c r="B389" s="6" t="s">
        <v>1247</v>
      </c>
      <c r="C389" s="1">
        <v>1</v>
      </c>
      <c r="D389" s="1">
        <f>+IF(Tabla15[[#This Row],[NOMBRE DE LA CAUSA 2018]]=0,0,1)</f>
        <v>1</v>
      </c>
      <c r="E389" s="1">
        <f>+E388+Tabla15[[#This Row],[NOMBRE DE LA CAUSA 2019]]</f>
        <v>387</v>
      </c>
      <c r="F389" s="1">
        <f>+Tabla15[[#This Row],[0]]*Tabla15[[#This Row],[NOMBRE DE LA CAUSA 2019]]</f>
        <v>387</v>
      </c>
      <c r="G389" s="6" t="s">
        <v>746</v>
      </c>
      <c r="H389" s="6"/>
      <c r="I389" s="6"/>
      <c r="J389" s="6"/>
      <c r="K389" s="6" t="s">
        <v>19</v>
      </c>
      <c r="L389" s="7" t="s">
        <v>1248</v>
      </c>
      <c r="M389" s="4">
        <v>2248</v>
      </c>
      <c r="N389" s="1" t="str">
        <f>+Tabla15[[#This Row],[NOMBRE DE LA CAUSA 2017]]</f>
        <v>INDEBIDA LIQUIDACION DE PRIMA DE ACTUALIZACION</v>
      </c>
    </row>
    <row r="390" spans="1:14" ht="15" customHeight="1">
      <c r="A390" s="1">
        <f>+Tabla15[[#This Row],[1]]</f>
        <v>388</v>
      </c>
      <c r="B390" s="1" t="s">
        <v>1253</v>
      </c>
      <c r="C390" s="1">
        <v>1</v>
      </c>
      <c r="D390" s="1">
        <f>+IF(Tabla15[[#This Row],[NOMBRE DE LA CAUSA 2018]]=0,0,1)</f>
        <v>1</v>
      </c>
      <c r="E390" s="1">
        <f>+E389+Tabla15[[#This Row],[NOMBRE DE LA CAUSA 2019]]</f>
        <v>388</v>
      </c>
      <c r="F390" s="1">
        <f>+Tabla15[[#This Row],[0]]*Tabla15[[#This Row],[NOMBRE DE LA CAUSA 2019]]</f>
        <v>388</v>
      </c>
      <c r="G390" s="6" t="s">
        <v>746</v>
      </c>
      <c r="H390" s="6"/>
      <c r="I390" s="6"/>
      <c r="K390" s="1" t="s">
        <v>19</v>
      </c>
      <c r="L390" s="1" t="s">
        <v>1254</v>
      </c>
      <c r="M390" s="4">
        <v>2251</v>
      </c>
      <c r="N390" s="1" t="str">
        <f>+Tabla15[[#This Row],[NOMBRE DE LA CAUSA 2017]]</f>
        <v>INDEBIDA LIQUIDACION DE PRIMA DE ANTIGUEDAD</v>
      </c>
    </row>
    <row r="391" spans="1:14" ht="15" customHeight="1">
      <c r="A391" s="1">
        <f>+Tabla15[[#This Row],[1]]</f>
        <v>389</v>
      </c>
      <c r="B391" s="6" t="s">
        <v>1243</v>
      </c>
      <c r="C391" s="1">
        <v>1</v>
      </c>
      <c r="D391" s="1">
        <f>+IF(Tabla15[[#This Row],[NOMBRE DE LA CAUSA 2018]]=0,0,1)</f>
        <v>1</v>
      </c>
      <c r="E391" s="1">
        <f>+E390+Tabla15[[#This Row],[NOMBRE DE LA CAUSA 2019]]</f>
        <v>389</v>
      </c>
      <c r="F391" s="1">
        <f>+Tabla15[[#This Row],[0]]*Tabla15[[#This Row],[NOMBRE DE LA CAUSA 2019]]</f>
        <v>389</v>
      </c>
      <c r="G391" s="6" t="s">
        <v>753</v>
      </c>
      <c r="H391" s="6" t="s">
        <v>1241</v>
      </c>
      <c r="I391" s="6"/>
      <c r="J391" s="6"/>
      <c r="K391" s="6" t="s">
        <v>19</v>
      </c>
      <c r="L391" s="7" t="s">
        <v>1244</v>
      </c>
      <c r="M391" s="4">
        <v>2246</v>
      </c>
      <c r="N391" s="1" t="str">
        <f>+Tabla15[[#This Row],[NOMBRE DE LA CAUSA 2017]]</f>
        <v>INDEBIDA LIQUIDACION DE PRIMA DE SERVICIOS</v>
      </c>
    </row>
    <row r="392" spans="1:14" ht="15" customHeight="1">
      <c r="A392" s="1">
        <f>+Tabla15[[#This Row],[1]]</f>
        <v>390</v>
      </c>
      <c r="B392" s="1" t="s">
        <v>1257</v>
      </c>
      <c r="C392" s="1">
        <v>1</v>
      </c>
      <c r="D392" s="1">
        <f>+IF(Tabla15[[#This Row],[NOMBRE DE LA CAUSA 2018]]=0,0,1)</f>
        <v>1</v>
      </c>
      <c r="E392" s="1">
        <f>+E391+Tabla15[[#This Row],[NOMBRE DE LA CAUSA 2019]]</f>
        <v>390</v>
      </c>
      <c r="F392" s="1">
        <f>+Tabla15[[#This Row],[0]]*Tabla15[[#This Row],[NOMBRE DE LA CAUSA 2019]]</f>
        <v>390</v>
      </c>
      <c r="G392" s="6" t="s">
        <v>746</v>
      </c>
      <c r="K392" s="1" t="s">
        <v>19</v>
      </c>
      <c r="L392" s="12" t="s">
        <v>1258</v>
      </c>
      <c r="M392" s="4">
        <v>2253</v>
      </c>
      <c r="N392" s="1" t="str">
        <f>+Tabla15[[#This Row],[NOMBRE DE LA CAUSA 2017]]</f>
        <v>INDEBIDA LIQUIDACION DE PRIMA TECNICA</v>
      </c>
    </row>
    <row r="393" spans="1:14" ht="15" customHeight="1">
      <c r="A393" s="1">
        <f>+Tabla15[[#This Row],[1]]</f>
        <v>391</v>
      </c>
      <c r="B393" s="6" t="s">
        <v>1211</v>
      </c>
      <c r="C393" s="1">
        <v>1</v>
      </c>
      <c r="D393" s="1">
        <f>+IF(Tabla15[[#This Row],[NOMBRE DE LA CAUSA 2018]]=0,0,1)</f>
        <v>1</v>
      </c>
      <c r="E393" s="1">
        <f>+E392+Tabla15[[#This Row],[NOMBRE DE LA CAUSA 2019]]</f>
        <v>391</v>
      </c>
      <c r="F393" s="1">
        <f>+Tabla15[[#This Row],[0]]*Tabla15[[#This Row],[NOMBRE DE LA CAUSA 2019]]</f>
        <v>391</v>
      </c>
      <c r="G393" s="6" t="s">
        <v>753</v>
      </c>
      <c r="H393" s="6" t="s">
        <v>1209</v>
      </c>
      <c r="I393" s="6"/>
      <c r="J393" s="6"/>
      <c r="K393" s="6" t="s">
        <v>19</v>
      </c>
      <c r="L393" s="1" t="s">
        <v>1212</v>
      </c>
      <c r="M393" s="4">
        <v>2232</v>
      </c>
      <c r="N393" s="1" t="str">
        <f>+Tabla15[[#This Row],[NOMBRE DE LA CAUSA 2017]]</f>
        <v>INDEBIDA LIQUIDACION DE REAJUSTE DE LA PENSION POR LEY 4 DE 1992</v>
      </c>
    </row>
    <row r="394" spans="1:14" ht="15" customHeight="1">
      <c r="A394" s="1">
        <f>+Tabla15[[#This Row],[1]]</f>
        <v>392</v>
      </c>
      <c r="B394" s="8" t="s">
        <v>46</v>
      </c>
      <c r="C394" s="1">
        <v>1</v>
      </c>
      <c r="D394" s="1">
        <f>+IF(Tabla15[[#This Row],[NOMBRE DE LA CAUSA 2018]]=0,0,1)</f>
        <v>1</v>
      </c>
      <c r="E394" s="1">
        <f>+E393+Tabla15[[#This Row],[NOMBRE DE LA CAUSA 2019]]</f>
        <v>392</v>
      </c>
      <c r="F394" s="1">
        <f>+Tabla15[[#This Row],[0]]*Tabla15[[#This Row],[NOMBRE DE LA CAUSA 2019]]</f>
        <v>392</v>
      </c>
      <c r="G394" s="8" t="s">
        <v>17</v>
      </c>
      <c r="H394" s="6"/>
      <c r="I394" s="6"/>
      <c r="J394" s="6" t="s">
        <v>18</v>
      </c>
      <c r="K394" s="6" t="s">
        <v>19</v>
      </c>
      <c r="L394" s="5" t="s">
        <v>47</v>
      </c>
      <c r="M394" s="4">
        <v>48</v>
      </c>
      <c r="N394" s="1" t="str">
        <f>+Tabla15[[#This Row],[NOMBRE DE LA CAUSA 2017]]</f>
        <v>INDEBIDA LIQUIDACION DE REGALIAS</v>
      </c>
    </row>
    <row r="395" spans="1:14" ht="15" customHeight="1">
      <c r="A395" s="1">
        <f>+Tabla15[[#This Row],[1]]</f>
        <v>393</v>
      </c>
      <c r="B395" s="6" t="s">
        <v>1189</v>
      </c>
      <c r="C395" s="1">
        <v>1</v>
      </c>
      <c r="D395" s="1">
        <f>+IF(Tabla15[[#This Row],[NOMBRE DE LA CAUSA 2018]]=0,0,1)</f>
        <v>1</v>
      </c>
      <c r="E395" s="1">
        <f>+E394+Tabla15[[#This Row],[NOMBRE DE LA CAUSA 2019]]</f>
        <v>393</v>
      </c>
      <c r="F395" s="1">
        <f>+Tabla15[[#This Row],[0]]*Tabla15[[#This Row],[NOMBRE DE LA CAUSA 2019]]</f>
        <v>393</v>
      </c>
      <c r="G395" s="6" t="s">
        <v>746</v>
      </c>
      <c r="H395" s="6"/>
      <c r="I395" s="6"/>
      <c r="J395" s="6"/>
      <c r="K395" s="6" t="s">
        <v>19</v>
      </c>
      <c r="L395" s="12" t="s">
        <v>1190</v>
      </c>
      <c r="M395" s="4">
        <v>2222</v>
      </c>
      <c r="N395" s="1" t="str">
        <f>+Tabla15[[#This Row],[NOMBRE DE LA CAUSA 2017]]</f>
        <v>INDEBIDA LIQUIDACION DE RETROACTIVO DE PENSION DE INVALIDEZ</v>
      </c>
    </row>
    <row r="396" spans="1:14" ht="15" customHeight="1">
      <c r="A396" s="1">
        <f>+Tabla15[[#This Row],[1]]</f>
        <v>394</v>
      </c>
      <c r="B396" s="5" t="s">
        <v>1460</v>
      </c>
      <c r="C396" s="1">
        <v>1</v>
      </c>
      <c r="D396" s="1">
        <f>+IF(Tabla15[[#This Row],[NOMBRE DE LA CAUSA 2018]]=0,0,1)</f>
        <v>1</v>
      </c>
      <c r="E396" s="1">
        <f>+E395+Tabla15[[#This Row],[NOMBRE DE LA CAUSA 2019]]</f>
        <v>394</v>
      </c>
      <c r="F396" s="1">
        <f>+Tabla15[[#This Row],[0]]*Tabla15[[#This Row],[NOMBRE DE LA CAUSA 2019]]</f>
        <v>394</v>
      </c>
      <c r="G396" s="6" t="s">
        <v>746</v>
      </c>
      <c r="I396" s="5" t="s">
        <v>1450</v>
      </c>
      <c r="K396" s="5" t="s">
        <v>19</v>
      </c>
      <c r="L396" s="5" t="s">
        <v>1461</v>
      </c>
      <c r="M396" s="30">
        <v>2350</v>
      </c>
      <c r="N396" s="1" t="str">
        <f>+Tabla15[[#This Row],[NOMBRE DE LA CAUSA 2017]]</f>
        <v>INDEBIDA LIQUIDACION DE RETROACTIVO DE PENSION DE SOBREVIVIENTE</v>
      </c>
    </row>
    <row r="397" spans="1:14" ht="15" customHeight="1">
      <c r="A397" s="1">
        <f>+Tabla15[[#This Row],[1]]</f>
        <v>395</v>
      </c>
      <c r="B397" s="1" t="s">
        <v>1187</v>
      </c>
      <c r="C397" s="1">
        <v>1</v>
      </c>
      <c r="D397" s="1">
        <f>+IF(Tabla15[[#This Row],[NOMBRE DE LA CAUSA 2018]]=0,0,1)</f>
        <v>1</v>
      </c>
      <c r="E397" s="1">
        <f>+E396+Tabla15[[#This Row],[NOMBRE DE LA CAUSA 2019]]</f>
        <v>395</v>
      </c>
      <c r="F397" s="1">
        <f>+Tabla15[[#This Row],[0]]*Tabla15[[#This Row],[NOMBRE DE LA CAUSA 2019]]</f>
        <v>395</v>
      </c>
      <c r="G397" s="6" t="s">
        <v>746</v>
      </c>
      <c r="K397" s="1" t="s">
        <v>19</v>
      </c>
      <c r="L397" s="1" t="s">
        <v>1188</v>
      </c>
      <c r="M397" s="4">
        <v>2221</v>
      </c>
      <c r="N397" s="1" t="str">
        <f>+Tabla15[[#This Row],[NOMBRE DE LA CAUSA 2017]]</f>
        <v>INDEBIDA LIQUIDACION DE RETROACTIVO DE PENSION DE VEJEZ</v>
      </c>
    </row>
    <row r="398" spans="1:14" ht="15" customHeight="1">
      <c r="A398" s="1">
        <f>+Tabla15[[#This Row],[1]]</f>
        <v>396</v>
      </c>
      <c r="B398" s="8" t="s">
        <v>1470</v>
      </c>
      <c r="C398" s="1">
        <v>1</v>
      </c>
      <c r="D398" s="1">
        <f>+IF(Tabla15[[#This Row],[NOMBRE DE LA CAUSA 2018]]=0,0,1)</f>
        <v>1</v>
      </c>
      <c r="E398" s="1">
        <f>+E397+Tabla15[[#This Row],[NOMBRE DE LA CAUSA 2019]]</f>
        <v>396</v>
      </c>
      <c r="F398" s="1">
        <f>+Tabla15[[#This Row],[0]]*Tabla15[[#This Row],[NOMBRE DE LA CAUSA 2019]]</f>
        <v>396</v>
      </c>
      <c r="G398" s="6" t="s">
        <v>746</v>
      </c>
      <c r="H398" s="6"/>
      <c r="I398" s="8" t="s">
        <v>1450</v>
      </c>
      <c r="J398" s="6"/>
      <c r="K398" s="8" t="s">
        <v>19</v>
      </c>
      <c r="L398" s="11" t="s">
        <v>1471</v>
      </c>
      <c r="M398" s="30">
        <v>2355</v>
      </c>
      <c r="N398" s="1" t="str">
        <f>+Tabla15[[#This Row],[NOMBRE DE LA CAUSA 2017]]</f>
        <v>INDEBIDA LIQUIDACION DE RETROACTIVO DE PENSION SUSTITUTIVA</v>
      </c>
    </row>
    <row r="399" spans="1:14" ht="15" customHeight="1">
      <c r="A399" s="1">
        <f>+Tabla15[[#This Row],[1]]</f>
        <v>397</v>
      </c>
      <c r="B399" s="6" t="s">
        <v>1268</v>
      </c>
      <c r="C399" s="1">
        <v>1</v>
      </c>
      <c r="D399" s="1">
        <f>+IF(Tabla15[[#This Row],[NOMBRE DE LA CAUSA 2018]]=0,0,1)</f>
        <v>1</v>
      </c>
      <c r="E399" s="1">
        <f>+E398+Tabla15[[#This Row],[NOMBRE DE LA CAUSA 2019]]</f>
        <v>397</v>
      </c>
      <c r="F399" s="1">
        <f>+Tabla15[[#This Row],[0]]*Tabla15[[#This Row],[NOMBRE DE LA CAUSA 2019]]</f>
        <v>397</v>
      </c>
      <c r="G399" s="6" t="s">
        <v>753</v>
      </c>
      <c r="H399" s="6" t="s">
        <v>1266</v>
      </c>
      <c r="I399" s="6"/>
      <c r="J399" s="6"/>
      <c r="K399" s="6" t="s">
        <v>19</v>
      </c>
      <c r="L399" s="7" t="s">
        <v>1269</v>
      </c>
      <c r="M399" s="4">
        <v>2258</v>
      </c>
      <c r="N399" s="1" t="str">
        <f>+Tabla15[[#This Row],[NOMBRE DE LA CAUSA 2017]]</f>
        <v>INDEBIDA LIQUIDACION DE SUBSIDIO DE VIVIENDA</v>
      </c>
    </row>
    <row r="400" spans="1:14" ht="15" customHeight="1">
      <c r="A400" s="1">
        <f>+Tabla15[[#This Row],[1]]</f>
        <v>398</v>
      </c>
      <c r="B400" s="1" t="s">
        <v>1261</v>
      </c>
      <c r="C400" s="1">
        <v>1</v>
      </c>
      <c r="D400" s="1">
        <f>+IF(Tabla15[[#This Row],[NOMBRE DE LA CAUSA 2018]]=0,0,1)</f>
        <v>1</v>
      </c>
      <c r="E400" s="1">
        <f>+E399+Tabla15[[#This Row],[NOMBRE DE LA CAUSA 2019]]</f>
        <v>398</v>
      </c>
      <c r="F400" s="1">
        <f>+Tabla15[[#This Row],[0]]*Tabla15[[#This Row],[NOMBRE DE LA CAUSA 2019]]</f>
        <v>398</v>
      </c>
      <c r="G400" s="6" t="s">
        <v>746</v>
      </c>
      <c r="H400" s="6"/>
      <c r="I400" s="6"/>
      <c r="K400" s="1" t="s">
        <v>19</v>
      </c>
      <c r="L400" s="1" t="s">
        <v>1262</v>
      </c>
      <c r="M400" s="4">
        <v>2255</v>
      </c>
      <c r="N400" s="1" t="str">
        <f>+Tabla15[[#This Row],[NOMBRE DE LA CAUSA 2017]]</f>
        <v>INDEBIDA LIQUIDACION DE SUBSIDIO FAMILIAR</v>
      </c>
    </row>
    <row r="401" spans="1:14" ht="15" customHeight="1">
      <c r="A401" s="1">
        <f>+Tabla15[[#This Row],[1]]</f>
        <v>399</v>
      </c>
      <c r="B401" s="1" t="s">
        <v>1236</v>
      </c>
      <c r="C401" s="1">
        <v>1</v>
      </c>
      <c r="D401" s="1">
        <f>+IF(Tabla15[[#This Row],[NOMBRE DE LA CAUSA 2018]]=0,0,1)</f>
        <v>1</v>
      </c>
      <c r="E401" s="1">
        <f>+E400+Tabla15[[#This Row],[NOMBRE DE LA CAUSA 2019]]</f>
        <v>399</v>
      </c>
      <c r="F401" s="1">
        <f>+Tabla15[[#This Row],[0]]*Tabla15[[#This Row],[NOMBRE DE LA CAUSA 2019]]</f>
        <v>399</v>
      </c>
      <c r="G401" s="6" t="s">
        <v>746</v>
      </c>
      <c r="H401" s="6"/>
      <c r="I401" s="6"/>
      <c r="K401" s="1" t="s">
        <v>19</v>
      </c>
      <c r="L401" s="12" t="s">
        <v>1237</v>
      </c>
      <c r="M401" s="4">
        <v>2243</v>
      </c>
      <c r="N401" s="1" t="str">
        <f>+Tabla15[[#This Row],[NOMBRE DE LA CAUSA 2017]]</f>
        <v>INDEBIDA LIQUIDACION DE SUSTITUCION DE LA ASIGNACION DE RETIRO</v>
      </c>
    </row>
    <row r="402" spans="1:14" ht="15" customHeight="1">
      <c r="A402" s="1">
        <f>+Tabla15[[#This Row],[1]]</f>
        <v>400</v>
      </c>
      <c r="B402" s="6" t="s">
        <v>1222</v>
      </c>
      <c r="C402" s="1">
        <v>1</v>
      </c>
      <c r="D402" s="1">
        <f>+IF(Tabla15[[#This Row],[NOMBRE DE LA CAUSA 2018]]=0,0,1)</f>
        <v>1</v>
      </c>
      <c r="E402" s="1">
        <f>+E401+Tabla15[[#This Row],[NOMBRE DE LA CAUSA 2019]]</f>
        <v>400</v>
      </c>
      <c r="F402" s="1">
        <f>+Tabla15[[#This Row],[0]]*Tabla15[[#This Row],[NOMBRE DE LA CAUSA 2019]]</f>
        <v>400</v>
      </c>
      <c r="G402" s="6" t="s">
        <v>753</v>
      </c>
      <c r="H402" s="6" t="s">
        <v>1220</v>
      </c>
      <c r="I402" s="6"/>
      <c r="J402" s="6"/>
      <c r="K402" s="6" t="s">
        <v>19</v>
      </c>
      <c r="L402" s="1" t="s">
        <v>1223</v>
      </c>
      <c r="M402" s="4">
        <v>2237</v>
      </c>
      <c r="N402" s="1" t="str">
        <f>+Tabla15[[#This Row],[NOMBRE DE LA CAUSA 2017]]</f>
        <v>INDEBIDA LIQUIDACION DEL AUXILIO DE CESANTIAS</v>
      </c>
    </row>
    <row r="403" spans="1:14" ht="15" customHeight="1">
      <c r="A403" s="1">
        <f>+Tabla15[[#This Row],[1]]</f>
        <v>401</v>
      </c>
      <c r="B403" s="6" t="s">
        <v>1165</v>
      </c>
      <c r="C403" s="1">
        <v>1</v>
      </c>
      <c r="D403" s="1">
        <f>+IF(Tabla15[[#This Row],[NOMBRE DE LA CAUSA 2018]]=0,0,1)</f>
        <v>1</v>
      </c>
      <c r="E403" s="1">
        <f>+E402+Tabla15[[#This Row],[NOMBRE DE LA CAUSA 2019]]</f>
        <v>401</v>
      </c>
      <c r="F403" s="1">
        <f>+Tabla15[[#This Row],[0]]*Tabla15[[#This Row],[NOMBRE DE LA CAUSA 2019]]</f>
        <v>401</v>
      </c>
      <c r="G403" s="6" t="s">
        <v>746</v>
      </c>
      <c r="H403" s="6"/>
      <c r="I403" s="6"/>
      <c r="J403" s="6"/>
      <c r="K403" s="6" t="s">
        <v>19</v>
      </c>
      <c r="L403" s="1" t="s">
        <v>1166</v>
      </c>
      <c r="M403" s="4">
        <v>2211</v>
      </c>
      <c r="N403" s="1" t="str">
        <f>+Tabla15[[#This Row],[NOMBRE DE LA CAUSA 2017]]</f>
        <v>INDEBIDA LIQUIDACION DEL AUXILIO FUNERARIO</v>
      </c>
    </row>
    <row r="404" spans="1:14" ht="15" customHeight="1">
      <c r="A404" s="1">
        <f>+Tabla15[[#This Row],[1]]</f>
        <v>402</v>
      </c>
      <c r="B404" s="8" t="s">
        <v>1379</v>
      </c>
      <c r="C404" s="1">
        <v>1</v>
      </c>
      <c r="D404" s="1">
        <f>+IF(Tabla15[[#This Row],[NOMBRE DE LA CAUSA 2018]]=0,0,1)</f>
        <v>1</v>
      </c>
      <c r="E404" s="1">
        <f>+E403+Tabla15[[#This Row],[NOMBRE DE LA CAUSA 2019]]</f>
        <v>402</v>
      </c>
      <c r="F404" s="1">
        <f>+Tabla15[[#This Row],[0]]*Tabla15[[#This Row],[NOMBRE DE LA CAUSA 2019]]</f>
        <v>402</v>
      </c>
      <c r="G404" s="6" t="s">
        <v>746</v>
      </c>
      <c r="H404" s="6"/>
      <c r="I404" s="6"/>
      <c r="J404" s="6"/>
      <c r="K404" s="8" t="s">
        <v>19</v>
      </c>
      <c r="L404" s="10" t="s">
        <v>1380</v>
      </c>
      <c r="M404" s="4">
        <v>2308</v>
      </c>
      <c r="N404" s="1" t="str">
        <f>+Tabla15[[#This Row],[NOMBRE DE LA CAUSA 2017]]</f>
        <v>INDEBIDA OFICIALIZACION DE ENTIDAD FINANCIERA</v>
      </c>
    </row>
    <row r="405" spans="1:14" ht="15" customHeight="1">
      <c r="A405" s="1">
        <f>+Tabla15[[#This Row],[1]]</f>
        <v>403</v>
      </c>
      <c r="B405" s="8" t="s">
        <v>501</v>
      </c>
      <c r="C405" s="1">
        <v>1</v>
      </c>
      <c r="D405" s="1">
        <f>+IF(Tabla15[[#This Row],[NOMBRE DE LA CAUSA 2018]]=0,0,1)</f>
        <v>1</v>
      </c>
      <c r="E405" s="1">
        <f>+E404+Tabla15[[#This Row],[NOMBRE DE LA CAUSA 2019]]</f>
        <v>403</v>
      </c>
      <c r="F405" s="1">
        <f>+Tabla15[[#This Row],[0]]*Tabla15[[#This Row],[NOMBRE DE LA CAUSA 2019]]</f>
        <v>403</v>
      </c>
      <c r="G405" s="8" t="s">
        <v>17</v>
      </c>
      <c r="H405" s="6"/>
      <c r="I405" s="6"/>
      <c r="J405" s="6" t="s">
        <v>18</v>
      </c>
      <c r="K405" s="6" t="s">
        <v>19</v>
      </c>
      <c r="L405" s="10" t="s">
        <v>502</v>
      </c>
      <c r="M405" s="4">
        <v>849</v>
      </c>
      <c r="N405" s="1" t="str">
        <f>+Tabla15[[#This Row],[NOMBRE DE LA CAUSA 2017]]</f>
        <v>INDEBIDA PRESTACION DE SERVICIOS FINANCIEROS</v>
      </c>
    </row>
    <row r="406" spans="1:14" ht="15" customHeight="1">
      <c r="A406" s="1">
        <f>+Tabla15[[#This Row],[1]]</f>
        <v>404</v>
      </c>
      <c r="B406" s="6" t="s">
        <v>228</v>
      </c>
      <c r="C406" s="1">
        <v>1</v>
      </c>
      <c r="D406" s="1">
        <f>+IF(Tabla15[[#This Row],[NOMBRE DE LA CAUSA 2018]]=0,0,1)</f>
        <v>1</v>
      </c>
      <c r="E406" s="1">
        <f>+E405+Tabla15[[#This Row],[NOMBRE DE LA CAUSA 2019]]</f>
        <v>404</v>
      </c>
      <c r="F406" s="1">
        <f>+Tabla15[[#This Row],[0]]*Tabla15[[#This Row],[NOMBRE DE LA CAUSA 2019]]</f>
        <v>404</v>
      </c>
      <c r="G406" s="6" t="s">
        <v>17</v>
      </c>
      <c r="H406" s="6"/>
      <c r="I406" s="6"/>
      <c r="J406" s="6" t="s">
        <v>18</v>
      </c>
      <c r="K406" s="6" t="s">
        <v>19</v>
      </c>
      <c r="L406" s="7" t="s">
        <v>229</v>
      </c>
      <c r="M406" s="4">
        <v>374</v>
      </c>
      <c r="N406" s="1" t="str">
        <f>+Tabla15[[#This Row],[NOMBRE DE LA CAUSA 2017]]</f>
        <v>INDEBIDA PRESTACION DE SERVICIOS PUBLICOS DOMICILIARIOS</v>
      </c>
    </row>
    <row r="407" spans="1:14" ht="15" customHeight="1">
      <c r="A407" s="1">
        <f>+Tabla15[[#This Row],[1]]</f>
        <v>405</v>
      </c>
      <c r="B407" s="6" t="s">
        <v>326</v>
      </c>
      <c r="C407" s="1">
        <v>1</v>
      </c>
      <c r="D407" s="1">
        <f>+IF(Tabla15[[#This Row],[NOMBRE DE LA CAUSA 2018]]=0,0,1)</f>
        <v>1</v>
      </c>
      <c r="E407" s="1">
        <f>+E406+Tabla15[[#This Row],[NOMBRE DE LA CAUSA 2019]]</f>
        <v>405</v>
      </c>
      <c r="F407" s="1">
        <f>+Tabla15[[#This Row],[0]]*Tabla15[[#This Row],[NOMBRE DE LA CAUSA 2019]]</f>
        <v>405</v>
      </c>
      <c r="G407" s="6" t="s">
        <v>17</v>
      </c>
      <c r="H407" s="6"/>
      <c r="I407" s="6"/>
      <c r="J407" s="6" t="s">
        <v>18</v>
      </c>
      <c r="K407" s="6" t="s">
        <v>19</v>
      </c>
      <c r="L407" s="7" t="s">
        <v>327</v>
      </c>
      <c r="M407" s="4">
        <v>518</v>
      </c>
      <c r="N407" s="1" t="str">
        <f>+Tabla15[[#This Row],[NOMBRE DE LA CAUSA 2017]]</f>
        <v>INDEBIDA PRESTACION DEL SERVICIO DE CORREO POSTAL</v>
      </c>
    </row>
    <row r="408" spans="1:14" ht="15" customHeight="1">
      <c r="A408" s="1">
        <f>+Tabla15[[#This Row],[1]]</f>
        <v>406</v>
      </c>
      <c r="B408" s="5" t="s">
        <v>214</v>
      </c>
      <c r="C408" s="1">
        <v>1</v>
      </c>
      <c r="D408" s="1">
        <f>+IF(Tabla15[[#This Row],[NOMBRE DE LA CAUSA 2018]]=0,0,1)</f>
        <v>1</v>
      </c>
      <c r="E408" s="1">
        <f>+E407+Tabla15[[#This Row],[NOMBRE DE LA CAUSA 2019]]</f>
        <v>406</v>
      </c>
      <c r="F408" s="1">
        <f>+Tabla15[[#This Row],[0]]*Tabla15[[#This Row],[NOMBRE DE LA CAUSA 2019]]</f>
        <v>406</v>
      </c>
      <c r="G408" s="6" t="s">
        <v>17</v>
      </c>
      <c r="J408" s="1" t="s">
        <v>18</v>
      </c>
      <c r="K408" s="1" t="s">
        <v>19</v>
      </c>
      <c r="L408" s="7" t="s">
        <v>215</v>
      </c>
      <c r="M408" s="4">
        <v>359</v>
      </c>
      <c r="N408" s="1" t="str">
        <f>+Tabla15[[#This Row],[NOMBRE DE LA CAUSA 2017]]</f>
        <v>INDEBIDO MANEJO DE CADAVER</v>
      </c>
    </row>
    <row r="409" spans="1:14" ht="15" customHeight="1">
      <c r="A409" s="1">
        <f>+Tabla15[[#This Row],[1]]</f>
        <v>407</v>
      </c>
      <c r="B409" s="1" t="s">
        <v>1394</v>
      </c>
      <c r="C409" s="1">
        <v>1</v>
      </c>
      <c r="D409" s="1">
        <f>+IF(Tabla15[[#This Row],[NOMBRE DE LA CAUSA 2018]]=0,0,1)</f>
        <v>1</v>
      </c>
      <c r="E409" s="1">
        <f>+E408+Tabla15[[#This Row],[NOMBRE DE LA CAUSA 2019]]</f>
        <v>407</v>
      </c>
      <c r="F409" s="1">
        <f>+Tabla15[[#This Row],[0]]*Tabla15[[#This Row],[NOMBRE DE LA CAUSA 2019]]</f>
        <v>407</v>
      </c>
      <c r="G409" s="6" t="s">
        <v>746</v>
      </c>
      <c r="H409" s="6"/>
      <c r="I409" s="6"/>
      <c r="K409" s="5" t="s">
        <v>19</v>
      </c>
      <c r="L409" s="5" t="s">
        <v>1395</v>
      </c>
      <c r="M409" s="4">
        <v>2320</v>
      </c>
      <c r="N409" s="1" t="str">
        <f>+Tabla15[[#This Row],[NOMBRE DE LA CAUSA 2017]]</f>
        <v>INDEBIDO SUMINISTRO DE PROGRAMAS, MEDIDAS O ACCIONES AFIRMATIVAS QUE PERMITAN LA INCLUSION DE LAS PERSONAS CON ALGUNA DISCAPACIDAD</v>
      </c>
    </row>
    <row r="410" spans="1:14" ht="15" customHeight="1">
      <c r="A410" s="1">
        <f>+Tabla15[[#This Row],[1]]</f>
        <v>408</v>
      </c>
      <c r="B410" s="1" t="s">
        <v>1319</v>
      </c>
      <c r="C410" s="1">
        <v>1</v>
      </c>
      <c r="D410" s="1">
        <f>+IF(Tabla15[[#This Row],[NOMBRE DE LA CAUSA 2018]]=0,0,1)</f>
        <v>1</v>
      </c>
      <c r="E410" s="1">
        <f>+E409+Tabla15[[#This Row],[NOMBRE DE LA CAUSA 2019]]</f>
        <v>408</v>
      </c>
      <c r="F410" s="1">
        <f>+Tabla15[[#This Row],[0]]*Tabla15[[#This Row],[NOMBRE DE LA CAUSA 2019]]</f>
        <v>408</v>
      </c>
      <c r="G410" s="6" t="s">
        <v>753</v>
      </c>
      <c r="H410" s="6" t="s">
        <v>1320</v>
      </c>
      <c r="I410" s="6"/>
      <c r="K410" s="1" t="s">
        <v>19</v>
      </c>
      <c r="L410" s="1" t="s">
        <v>1321</v>
      </c>
      <c r="M410" s="4">
        <v>2280</v>
      </c>
      <c r="N410" s="1" t="str">
        <f>+Tabla15[[#This Row],[NOMBRE DE LA CAUSA 2017]]</f>
        <v>INDEBIDO TRASLADO DE FUNCIONARIO PUBLICO</v>
      </c>
    </row>
    <row r="411" spans="1:14" ht="15" customHeight="1">
      <c r="A411" s="1">
        <f>+Tabla15[[#This Row],[1]]</f>
        <v>409</v>
      </c>
      <c r="B411" s="6" t="s">
        <v>1322</v>
      </c>
      <c r="C411" s="1">
        <v>1</v>
      </c>
      <c r="D411" s="1">
        <f>+IF(Tabla15[[#This Row],[NOMBRE DE LA CAUSA 2018]]=0,0,1)</f>
        <v>1</v>
      </c>
      <c r="E411" s="1">
        <f>+E410+Tabla15[[#This Row],[NOMBRE DE LA CAUSA 2019]]</f>
        <v>409</v>
      </c>
      <c r="F411" s="1">
        <f>+Tabla15[[#This Row],[0]]*Tabla15[[#This Row],[NOMBRE DE LA CAUSA 2019]]</f>
        <v>409</v>
      </c>
      <c r="G411" s="6" t="s">
        <v>753</v>
      </c>
      <c r="H411" s="6" t="s">
        <v>1320</v>
      </c>
      <c r="I411" s="6"/>
      <c r="J411" s="6"/>
      <c r="K411" s="6" t="s">
        <v>19</v>
      </c>
      <c r="L411" s="7" t="s">
        <v>1323</v>
      </c>
      <c r="M411" s="4">
        <v>2281</v>
      </c>
      <c r="N411" s="1" t="str">
        <f>+Tabla15[[#This Row],[NOMBRE DE LA CAUSA 2017]]</f>
        <v>INDEBIDO TRASLADO DE TRABAJADOR OFICIAL</v>
      </c>
    </row>
    <row r="412" spans="1:14" ht="15" customHeight="1">
      <c r="A412" s="1">
        <f>+Tabla15[[#This Row],[1]]</f>
        <v>410</v>
      </c>
      <c r="B412" s="6" t="s">
        <v>1039</v>
      </c>
      <c r="C412" s="1">
        <v>1</v>
      </c>
      <c r="D412" s="1">
        <f>+IF(Tabla15[[#This Row],[NOMBRE DE LA CAUSA 2018]]=0,0,1)</f>
        <v>1</v>
      </c>
      <c r="E412" s="1">
        <f>+E411+Tabla15[[#This Row],[NOMBRE DE LA CAUSA 2019]]</f>
        <v>410</v>
      </c>
      <c r="F412" s="1">
        <f>+Tabla15[[#This Row],[0]]*Tabla15[[#This Row],[NOMBRE DE LA CAUSA 2019]]</f>
        <v>410</v>
      </c>
      <c r="G412" s="6" t="s">
        <v>753</v>
      </c>
      <c r="H412" s="6" t="s">
        <v>1040</v>
      </c>
      <c r="I412" s="6"/>
      <c r="J412" s="6"/>
      <c r="K412" s="6" t="s">
        <v>19</v>
      </c>
      <c r="L412" s="7" t="s">
        <v>1041</v>
      </c>
      <c r="M412" s="4">
        <v>2154</v>
      </c>
      <c r="N412" s="1" t="str">
        <f>+Tabla15[[#This Row],[NOMBRE DE LA CAUSA 2017]]</f>
        <v>LESION A ALUMNO EN ESTABLECIMIENTO EDUCATIVO</v>
      </c>
    </row>
    <row r="413" spans="1:14" ht="15" customHeight="1">
      <c r="A413" s="1">
        <f>+Tabla15[[#This Row],[1]]</f>
        <v>411</v>
      </c>
      <c r="B413" s="1" t="s">
        <v>808</v>
      </c>
      <c r="C413" s="1">
        <v>1</v>
      </c>
      <c r="D413" s="1">
        <f>+IF(Tabla15[[#This Row],[NOMBRE DE LA CAUSA 2018]]=0,0,1)</f>
        <v>1</v>
      </c>
      <c r="E413" s="1">
        <f>+E412+Tabla15[[#This Row],[NOMBRE DE LA CAUSA 2019]]</f>
        <v>411</v>
      </c>
      <c r="F413" s="1">
        <f>+Tabla15[[#This Row],[0]]*Tabla15[[#This Row],[NOMBRE DE LA CAUSA 2019]]</f>
        <v>411</v>
      </c>
      <c r="G413" s="6" t="s">
        <v>753</v>
      </c>
      <c r="H413" s="1" t="s">
        <v>809</v>
      </c>
      <c r="K413" s="1" t="s">
        <v>19</v>
      </c>
      <c r="L413" s="7" t="s">
        <v>810</v>
      </c>
      <c r="M413" s="4">
        <v>2052</v>
      </c>
      <c r="N413" s="1" t="str">
        <f>+Tabla15[[#This Row],[NOMBRE DE LA CAUSA 2017]]</f>
        <v>LESION A CIVIL CON AERONAVE OFICIAL</v>
      </c>
    </row>
    <row r="414" spans="1:14" ht="15" customHeight="1">
      <c r="A414" s="1">
        <f>+Tabla15[[#This Row],[1]]</f>
        <v>412</v>
      </c>
      <c r="B414" s="1" t="s">
        <v>206</v>
      </c>
      <c r="C414" s="1">
        <v>1</v>
      </c>
      <c r="D414" s="1">
        <f>+IF(Tabla15[[#This Row],[NOMBRE DE LA CAUSA 2018]]=0,0,1)</f>
        <v>1</v>
      </c>
      <c r="E414" s="1">
        <f>+E413+Tabla15[[#This Row],[NOMBRE DE LA CAUSA 2019]]</f>
        <v>412</v>
      </c>
      <c r="F414" s="1">
        <f>+Tabla15[[#This Row],[0]]*Tabla15[[#This Row],[NOMBRE DE LA CAUSA 2019]]</f>
        <v>412</v>
      </c>
      <c r="G414" s="6" t="s">
        <v>17</v>
      </c>
      <c r="H414" s="6"/>
      <c r="I414" s="6"/>
      <c r="J414" s="1" t="s">
        <v>18</v>
      </c>
      <c r="K414" s="1" t="s">
        <v>19</v>
      </c>
      <c r="L414" s="1" t="s">
        <v>207</v>
      </c>
      <c r="M414" s="4">
        <v>337</v>
      </c>
      <c r="N414" s="1" t="str">
        <f>+Tabla15[[#This Row],[NOMBRE DE LA CAUSA 2017]]</f>
        <v>LESION A CIVIL CON ARMA DE DOTACION OFICIAL</v>
      </c>
    </row>
    <row r="415" spans="1:14" ht="15" customHeight="1">
      <c r="A415" s="1">
        <f>+Tabla15[[#This Row],[1]]</f>
        <v>413</v>
      </c>
      <c r="B415" s="1" t="s">
        <v>815</v>
      </c>
      <c r="C415" s="1">
        <v>1</v>
      </c>
      <c r="D415" s="1">
        <f>+IF(Tabla15[[#This Row],[NOMBRE DE LA CAUSA 2018]]=0,0,1)</f>
        <v>1</v>
      </c>
      <c r="E415" s="1">
        <f>+E414+Tabla15[[#This Row],[NOMBRE DE LA CAUSA 2019]]</f>
        <v>413</v>
      </c>
      <c r="F415" s="1">
        <f>+Tabla15[[#This Row],[0]]*Tabla15[[#This Row],[NOMBRE DE LA CAUSA 2019]]</f>
        <v>413</v>
      </c>
      <c r="G415" s="6" t="s">
        <v>753</v>
      </c>
      <c r="H415" s="1" t="s">
        <v>816</v>
      </c>
      <c r="K415" s="1" t="s">
        <v>19</v>
      </c>
      <c r="L415" s="1" t="s">
        <v>817</v>
      </c>
      <c r="M415" s="4">
        <v>2055</v>
      </c>
      <c r="N415" s="1" t="str">
        <f>+Tabla15[[#This Row],[NOMBRE DE LA CAUSA 2017]]</f>
        <v>LESION A CIVIL CON NAVE OFICIAL</v>
      </c>
    </row>
    <row r="416" spans="1:14" ht="15" customHeight="1">
      <c r="A416" s="1">
        <f>+Tabla15[[#This Row],[1]]</f>
        <v>414</v>
      </c>
      <c r="B416" s="1" t="s">
        <v>499</v>
      </c>
      <c r="C416" s="1">
        <v>1</v>
      </c>
      <c r="D416" s="1">
        <f>+IF(Tabla15[[#This Row],[NOMBRE DE LA CAUSA 2018]]=0,0,1)</f>
        <v>1</v>
      </c>
      <c r="E416" s="1">
        <f>+E415+Tabla15[[#This Row],[NOMBRE DE LA CAUSA 2019]]</f>
        <v>414</v>
      </c>
      <c r="F416" s="1">
        <f>+Tabla15[[#This Row],[0]]*Tabla15[[#This Row],[NOMBRE DE LA CAUSA 2019]]</f>
        <v>414</v>
      </c>
      <c r="G416" s="6" t="s">
        <v>17</v>
      </c>
      <c r="J416" s="1" t="s">
        <v>18</v>
      </c>
      <c r="K416" s="1" t="s">
        <v>19</v>
      </c>
      <c r="L416" s="1" t="s">
        <v>500</v>
      </c>
      <c r="M416" s="4">
        <v>848</v>
      </c>
      <c r="N416" s="1" t="str">
        <f>+Tabla15[[#This Row],[NOMBRE DE LA CAUSA 2017]]</f>
        <v>LESION A CIVIL CON VEHICULO OFICIAL</v>
      </c>
    </row>
    <row r="417" spans="1:14" ht="15" customHeight="1">
      <c r="A417" s="1">
        <f>+Tabla15[[#This Row],[1]]</f>
        <v>415</v>
      </c>
      <c r="B417" s="1" t="s">
        <v>893</v>
      </c>
      <c r="C417" s="1">
        <v>1</v>
      </c>
      <c r="D417" s="1">
        <f>+IF(Tabla15[[#This Row],[NOMBRE DE LA CAUSA 2018]]=0,0,1)</f>
        <v>1</v>
      </c>
      <c r="E417" s="1">
        <f>+E416+Tabla15[[#This Row],[NOMBRE DE LA CAUSA 2019]]</f>
        <v>415</v>
      </c>
      <c r="F417" s="1">
        <f>+Tabla15[[#This Row],[0]]*Tabla15[[#This Row],[NOMBRE DE LA CAUSA 2019]]</f>
        <v>415</v>
      </c>
      <c r="G417" s="6" t="s">
        <v>753</v>
      </c>
      <c r="H417" s="1" t="s">
        <v>885</v>
      </c>
      <c r="K417" s="1" t="s">
        <v>19</v>
      </c>
      <c r="L417" s="7" t="s">
        <v>894</v>
      </c>
      <c r="M417" s="4">
        <v>2089</v>
      </c>
      <c r="N417" s="1" t="str">
        <f>+Tabla15[[#This Row],[NOMBRE DE LA CAUSA 2017]]</f>
        <v>LESION A CIVIL EN COMBATE O ENFRENTAMIENTO</v>
      </c>
    </row>
    <row r="418" spans="1:14" ht="15" customHeight="1">
      <c r="A418" s="1">
        <f>+Tabla15[[#This Row],[1]]</f>
        <v>416</v>
      </c>
      <c r="B418" s="1" t="s">
        <v>899</v>
      </c>
      <c r="C418" s="1">
        <v>1</v>
      </c>
      <c r="D418" s="1">
        <f>+IF(Tabla15[[#This Row],[NOMBRE DE LA CAUSA 2018]]=0,0,1)</f>
        <v>1</v>
      </c>
      <c r="E418" s="1">
        <f>+E417+Tabla15[[#This Row],[NOMBRE DE LA CAUSA 2019]]</f>
        <v>416</v>
      </c>
      <c r="F418" s="1">
        <f>+Tabla15[[#This Row],[0]]*Tabla15[[#This Row],[NOMBRE DE LA CAUSA 2019]]</f>
        <v>416</v>
      </c>
      <c r="G418" s="6" t="s">
        <v>753</v>
      </c>
      <c r="H418" s="1" t="s">
        <v>885</v>
      </c>
      <c r="K418" s="1" t="s">
        <v>19</v>
      </c>
      <c r="L418" s="7" t="s">
        <v>900</v>
      </c>
      <c r="M418" s="4">
        <v>2092</v>
      </c>
      <c r="N418" s="1" t="str">
        <f>+Tabla15[[#This Row],[NOMBRE DE LA CAUSA 2017]]</f>
        <v>LESION A CIVIL EN ENFRENTAMIENTO ENTRE TROPAS</v>
      </c>
    </row>
    <row r="419" spans="1:14" ht="15" customHeight="1">
      <c r="A419" s="1">
        <f>+Tabla15[[#This Row],[1]]</f>
        <v>417</v>
      </c>
      <c r="B419" s="1" t="s">
        <v>884</v>
      </c>
      <c r="C419" s="1">
        <v>1</v>
      </c>
      <c r="D419" s="1">
        <f>+IF(Tabla15[[#This Row],[NOMBRE DE LA CAUSA 2018]]=0,0,1)</f>
        <v>1</v>
      </c>
      <c r="E419" s="1">
        <f>+E418+Tabla15[[#This Row],[NOMBRE DE LA CAUSA 2019]]</f>
        <v>417</v>
      </c>
      <c r="F419" s="1">
        <f>+Tabla15[[#This Row],[0]]*Tabla15[[#This Row],[NOMBRE DE LA CAUSA 2019]]</f>
        <v>417</v>
      </c>
      <c r="G419" s="6" t="s">
        <v>753</v>
      </c>
      <c r="H419" s="1" t="s">
        <v>885</v>
      </c>
      <c r="K419" s="1" t="s">
        <v>19</v>
      </c>
      <c r="L419" s="7" t="s">
        <v>886</v>
      </c>
      <c r="M419" s="4">
        <v>2086</v>
      </c>
      <c r="N419" s="1" t="str">
        <f>+Tabla15[[#This Row],[NOMBRE DE LA CAUSA 2017]]</f>
        <v>LESION A CIVIL EN OPERATIVO MILITAR</v>
      </c>
    </row>
    <row r="420" spans="1:14" ht="15" customHeight="1">
      <c r="A420" s="1">
        <f>+Tabla15[[#This Row],[1]]</f>
        <v>418</v>
      </c>
      <c r="B420" s="1" t="s">
        <v>54</v>
      </c>
      <c r="C420" s="1">
        <v>1</v>
      </c>
      <c r="D420" s="1">
        <f>+IF(Tabla15[[#This Row],[NOMBRE DE LA CAUSA 2018]]=0,0,1)</f>
        <v>1</v>
      </c>
      <c r="E420" s="1">
        <f>+E419+Tabla15[[#This Row],[NOMBRE DE LA CAUSA 2019]]</f>
        <v>418</v>
      </c>
      <c r="F420" s="1">
        <f>+Tabla15[[#This Row],[0]]*Tabla15[[#This Row],[NOMBRE DE LA CAUSA 2019]]</f>
        <v>418</v>
      </c>
      <c r="G420" s="6" t="s">
        <v>17</v>
      </c>
      <c r="J420" s="1" t="s">
        <v>18</v>
      </c>
      <c r="K420" s="1" t="s">
        <v>19</v>
      </c>
      <c r="L420" s="7" t="s">
        <v>55</v>
      </c>
      <c r="M420" s="4">
        <v>76</v>
      </c>
      <c r="N420" s="1" t="str">
        <f>+Tabla15[[#This Row],[NOMBRE DE LA CAUSA 2017]]</f>
        <v>LESION A CIVIL EN PROCEDIMIENTO DE POLICIA</v>
      </c>
    </row>
    <row r="421" spans="1:14" ht="15" customHeight="1">
      <c r="A421" s="1">
        <f>+Tabla15[[#This Row],[1]]</f>
        <v>419</v>
      </c>
      <c r="B421" s="1" t="s">
        <v>1006</v>
      </c>
      <c r="C421" s="1">
        <v>1</v>
      </c>
      <c r="D421" s="1">
        <f>+IF(Tabla15[[#This Row],[NOMBRE DE LA CAUSA 2018]]=0,0,1)</f>
        <v>1</v>
      </c>
      <c r="E421" s="1">
        <f>+E420+Tabla15[[#This Row],[NOMBRE DE LA CAUSA 2019]]</f>
        <v>419</v>
      </c>
      <c r="F421" s="1">
        <f>+Tabla15[[#This Row],[0]]*Tabla15[[#This Row],[NOMBRE DE LA CAUSA 2019]]</f>
        <v>419</v>
      </c>
      <c r="G421" s="6" t="s">
        <v>753</v>
      </c>
      <c r="H421" s="1" t="s">
        <v>1007</v>
      </c>
      <c r="K421" s="1" t="s">
        <v>19</v>
      </c>
      <c r="L421" s="7" t="s">
        <v>1008</v>
      </c>
      <c r="M421" s="4">
        <v>2140</v>
      </c>
      <c r="N421" s="1" t="str">
        <f>+Tabla15[[#This Row],[NOMBRE DE LA CAUSA 2017]]</f>
        <v>LESION A CIVIL POR ACTO TERRORISTA CONTRA INSTALACIONES, PERSONAJES O ELEMENTOS REPRESENTATIVOS DEL ESTADO</v>
      </c>
    </row>
    <row r="422" spans="1:14" ht="15" customHeight="1">
      <c r="A422" s="1">
        <f>+Tabla15[[#This Row],[1]]</f>
        <v>420</v>
      </c>
      <c r="B422" s="1" t="s">
        <v>1013</v>
      </c>
      <c r="C422" s="1">
        <v>1</v>
      </c>
      <c r="D422" s="1">
        <f>+IF(Tabla15[[#This Row],[NOMBRE DE LA CAUSA 2018]]=0,0,1)</f>
        <v>1</v>
      </c>
      <c r="E422" s="1">
        <f>+E421+Tabla15[[#This Row],[NOMBRE DE LA CAUSA 2019]]</f>
        <v>420</v>
      </c>
      <c r="F422" s="1">
        <f>+Tabla15[[#This Row],[0]]*Tabla15[[#This Row],[NOMBRE DE LA CAUSA 2019]]</f>
        <v>420</v>
      </c>
      <c r="G422" s="6" t="s">
        <v>753</v>
      </c>
      <c r="H422" s="1" t="s">
        <v>1014</v>
      </c>
      <c r="I422" s="6"/>
      <c r="K422" s="1" t="s">
        <v>19</v>
      </c>
      <c r="L422" s="1" t="s">
        <v>1015</v>
      </c>
      <c r="M422" s="4">
        <v>2143</v>
      </c>
      <c r="N422" s="1" t="str">
        <f>+Tabla15[[#This Row],[NOMBRE DE LA CAUSA 2017]]</f>
        <v>LESION A CIVIL POR ACTO TERRORISTA CONTRA POBLACION CIVIL</v>
      </c>
    </row>
    <row r="423" spans="1:14" ht="15" customHeight="1">
      <c r="A423" s="1">
        <f>+Tabla15[[#This Row],[1]]</f>
        <v>421</v>
      </c>
      <c r="B423" s="1" t="s">
        <v>56</v>
      </c>
      <c r="C423" s="1">
        <v>1</v>
      </c>
      <c r="D423" s="1">
        <f>+IF(Tabla15[[#This Row],[NOMBRE DE LA CAUSA 2018]]=0,0,1)</f>
        <v>1</v>
      </c>
      <c r="E423" s="1">
        <f>+E422+Tabla15[[#This Row],[NOMBRE DE LA CAUSA 2019]]</f>
        <v>421</v>
      </c>
      <c r="F423" s="1">
        <f>+Tabla15[[#This Row],[0]]*Tabla15[[#This Row],[NOMBRE DE LA CAUSA 2019]]</f>
        <v>421</v>
      </c>
      <c r="G423" s="6" t="s">
        <v>17</v>
      </c>
      <c r="I423" s="6"/>
      <c r="J423" s="1" t="s">
        <v>18</v>
      </c>
      <c r="K423" s="1" t="s">
        <v>19</v>
      </c>
      <c r="L423" s="1" t="s">
        <v>57</v>
      </c>
      <c r="M423" s="4">
        <v>77</v>
      </c>
      <c r="N423" s="1" t="str">
        <f>+Tabla15[[#This Row],[NOMBRE DE LA CAUSA 2017]]</f>
        <v>LESION A CIVIL POR EXPLOSION DE MINA ANTIPERSONAL</v>
      </c>
    </row>
    <row r="424" spans="1:14" ht="15" customHeight="1">
      <c r="A424" s="1">
        <f>+Tabla15[[#This Row],[1]]</f>
        <v>422</v>
      </c>
      <c r="B424" s="6" t="s">
        <v>348</v>
      </c>
      <c r="C424" s="1">
        <v>1</v>
      </c>
      <c r="D424" s="1">
        <f>+IF(Tabla15[[#This Row],[NOMBRE DE LA CAUSA 2018]]=0,0,1)</f>
        <v>1</v>
      </c>
      <c r="E424" s="1">
        <f>+E423+Tabla15[[#This Row],[NOMBRE DE LA CAUSA 2019]]</f>
        <v>422</v>
      </c>
      <c r="F424" s="1">
        <f>+Tabla15[[#This Row],[0]]*Tabla15[[#This Row],[NOMBRE DE LA CAUSA 2019]]</f>
        <v>422</v>
      </c>
      <c r="G424" s="6" t="s">
        <v>17</v>
      </c>
      <c r="H424" s="6"/>
      <c r="I424" s="6"/>
      <c r="J424" s="6" t="s">
        <v>18</v>
      </c>
      <c r="K424" s="6" t="s">
        <v>19</v>
      </c>
      <c r="L424" s="7" t="s">
        <v>349</v>
      </c>
      <c r="M424" s="4">
        <v>554</v>
      </c>
      <c r="N424" s="1" t="str">
        <f>+Tabla15[[#This Row],[NOMBRE DE LA CAUSA 2017]]</f>
        <v>LESION A CIVIL POR GRUPO ARMADO ILEGAL</v>
      </c>
    </row>
    <row r="425" spans="1:14" ht="15" customHeight="1">
      <c r="A425" s="1">
        <f>+Tabla15[[#This Row],[1]]</f>
        <v>423</v>
      </c>
      <c r="B425" s="6" t="s">
        <v>426</v>
      </c>
      <c r="C425" s="1">
        <v>1</v>
      </c>
      <c r="D425" s="1">
        <f>+IF(Tabla15[[#This Row],[NOMBRE DE LA CAUSA 2018]]=0,0,1)</f>
        <v>1</v>
      </c>
      <c r="E425" s="1">
        <f>+E424+Tabla15[[#This Row],[NOMBRE DE LA CAUSA 2019]]</f>
        <v>423</v>
      </c>
      <c r="F425" s="1">
        <f>+Tabla15[[#This Row],[0]]*Tabla15[[#This Row],[NOMBRE DE LA CAUSA 2019]]</f>
        <v>423</v>
      </c>
      <c r="G425" s="6" t="s">
        <v>17</v>
      </c>
      <c r="H425" s="6"/>
      <c r="I425" s="6"/>
      <c r="J425" s="6" t="s">
        <v>18</v>
      </c>
      <c r="K425" s="6" t="s">
        <v>19</v>
      </c>
      <c r="L425" s="1" t="s">
        <v>427</v>
      </c>
      <c r="M425" s="4">
        <v>800</v>
      </c>
      <c r="N425" s="1" t="str">
        <f>+Tabla15[[#This Row],[NOMBRE DE LA CAUSA 2017]]</f>
        <v>LESION A CONSCRIPTO CON AERONAVE OFICIAL</v>
      </c>
    </row>
    <row r="426" spans="1:14" ht="15" customHeight="1">
      <c r="A426" s="1">
        <f>+Tabla15[[#This Row],[1]]</f>
        <v>424</v>
      </c>
      <c r="B426" s="6" t="s">
        <v>192</v>
      </c>
      <c r="C426" s="1">
        <v>1</v>
      </c>
      <c r="D426" s="1">
        <f>+IF(Tabla15[[#This Row],[NOMBRE DE LA CAUSA 2018]]=0,0,1)</f>
        <v>1</v>
      </c>
      <c r="E426" s="1">
        <f>+E425+Tabla15[[#This Row],[NOMBRE DE LA CAUSA 2019]]</f>
        <v>424</v>
      </c>
      <c r="F426" s="1">
        <f>+Tabla15[[#This Row],[0]]*Tabla15[[#This Row],[NOMBRE DE LA CAUSA 2019]]</f>
        <v>424</v>
      </c>
      <c r="G426" s="6" t="s">
        <v>17</v>
      </c>
      <c r="H426" s="6"/>
      <c r="I426" s="6"/>
      <c r="J426" s="6" t="s">
        <v>18</v>
      </c>
      <c r="K426" s="6" t="s">
        <v>19</v>
      </c>
      <c r="L426" s="7" t="s">
        <v>193</v>
      </c>
      <c r="M426" s="4">
        <v>316</v>
      </c>
      <c r="N426" s="1" t="str">
        <f>+Tabla15[[#This Row],[NOMBRE DE LA CAUSA 2017]]</f>
        <v>LESION A CONSCRIPTO CON ARMA DE DOTACION OFICIAL</v>
      </c>
    </row>
    <row r="427" spans="1:14" ht="15" customHeight="1">
      <c r="A427" s="1">
        <f>+Tabla15[[#This Row],[1]]</f>
        <v>425</v>
      </c>
      <c r="B427" s="1" t="s">
        <v>827</v>
      </c>
      <c r="C427" s="1">
        <v>1</v>
      </c>
      <c r="D427" s="1">
        <f>+IF(Tabla15[[#This Row],[NOMBRE DE LA CAUSA 2018]]=0,0,1)</f>
        <v>1</v>
      </c>
      <c r="E427" s="1">
        <f>+E426+Tabla15[[#This Row],[NOMBRE DE LA CAUSA 2019]]</f>
        <v>425</v>
      </c>
      <c r="F427" s="1">
        <f>+Tabla15[[#This Row],[0]]*Tabla15[[#This Row],[NOMBRE DE LA CAUSA 2019]]</f>
        <v>425</v>
      </c>
      <c r="G427" s="6" t="s">
        <v>746</v>
      </c>
      <c r="K427" s="1" t="s">
        <v>19</v>
      </c>
      <c r="L427" s="12" t="s">
        <v>828</v>
      </c>
      <c r="M427" s="4">
        <v>2060</v>
      </c>
      <c r="N427" s="1" t="str">
        <f>+Tabla15[[#This Row],[NOMBRE DE LA CAUSA 2017]]</f>
        <v>LESION A CONSCRIPTO CON NAVE OFICIAL</v>
      </c>
    </row>
    <row r="428" spans="1:14" ht="15" customHeight="1">
      <c r="A428" s="1">
        <f>+Tabla15[[#This Row],[1]]</f>
        <v>426</v>
      </c>
      <c r="B428" s="1" t="s">
        <v>422</v>
      </c>
      <c r="C428" s="1">
        <v>1</v>
      </c>
      <c r="D428" s="1">
        <f>+IF(Tabla15[[#This Row],[NOMBRE DE LA CAUSA 2018]]=0,0,1)</f>
        <v>1</v>
      </c>
      <c r="E428" s="1">
        <f>+E427+Tabla15[[#This Row],[NOMBRE DE LA CAUSA 2019]]</f>
        <v>426</v>
      </c>
      <c r="F428" s="1">
        <f>+Tabla15[[#This Row],[0]]*Tabla15[[#This Row],[NOMBRE DE LA CAUSA 2019]]</f>
        <v>426</v>
      </c>
      <c r="G428" s="6" t="s">
        <v>17</v>
      </c>
      <c r="J428" s="1" t="s">
        <v>18</v>
      </c>
      <c r="K428" s="1" t="s">
        <v>19</v>
      </c>
      <c r="L428" s="12" t="s">
        <v>423</v>
      </c>
      <c r="M428" s="4">
        <v>798</v>
      </c>
      <c r="N428" s="1" t="str">
        <f>+Tabla15[[#This Row],[NOMBRE DE LA CAUSA 2017]]</f>
        <v>LESION A CONSCRIPTO CON VEHICULO OFICIAL</v>
      </c>
    </row>
    <row r="429" spans="1:14" ht="15" customHeight="1">
      <c r="A429" s="1">
        <f>+Tabla15[[#This Row],[1]]</f>
        <v>427</v>
      </c>
      <c r="B429" s="1" t="s">
        <v>829</v>
      </c>
      <c r="C429" s="1">
        <v>1</v>
      </c>
      <c r="D429" s="1">
        <f>+IF(Tabla15[[#This Row],[NOMBRE DE LA CAUSA 2018]]=0,0,1)</f>
        <v>1</v>
      </c>
      <c r="E429" s="1">
        <f>+E428+Tabla15[[#This Row],[NOMBRE DE LA CAUSA 2019]]</f>
        <v>427</v>
      </c>
      <c r="F429" s="1">
        <f>+Tabla15[[#This Row],[0]]*Tabla15[[#This Row],[NOMBRE DE LA CAUSA 2019]]</f>
        <v>427</v>
      </c>
      <c r="G429" s="6" t="s">
        <v>746</v>
      </c>
      <c r="K429" s="1" t="s">
        <v>19</v>
      </c>
      <c r="L429" s="12" t="s">
        <v>830</v>
      </c>
      <c r="M429" s="4">
        <v>2061</v>
      </c>
      <c r="N429" s="1" t="str">
        <f>+Tabla15[[#This Row],[NOMBRE DE LA CAUSA 2017]]</f>
        <v>LESION A CONSCRIPTO DERIVADA DE LA PRESTACION DEL SERVICIO DE SALUD</v>
      </c>
    </row>
    <row r="430" spans="1:14" ht="15" customHeight="1">
      <c r="A430" s="1">
        <f>+Tabla15[[#This Row],[1]]</f>
        <v>428</v>
      </c>
      <c r="B430" s="1" t="s">
        <v>352</v>
      </c>
      <c r="C430" s="1">
        <v>1</v>
      </c>
      <c r="D430" s="1">
        <f>+IF(Tabla15[[#This Row],[NOMBRE DE LA CAUSA 2018]]=0,0,1)</f>
        <v>1</v>
      </c>
      <c r="E430" s="1">
        <f>+E429+Tabla15[[#This Row],[NOMBRE DE LA CAUSA 2019]]</f>
        <v>428</v>
      </c>
      <c r="F430" s="1">
        <f>+Tabla15[[#This Row],[0]]*Tabla15[[#This Row],[NOMBRE DE LA CAUSA 2019]]</f>
        <v>428</v>
      </c>
      <c r="G430" s="6" t="s">
        <v>17</v>
      </c>
      <c r="J430" s="1" t="s">
        <v>18</v>
      </c>
      <c r="K430" s="1" t="s">
        <v>19</v>
      </c>
      <c r="L430" s="7" t="s">
        <v>353</v>
      </c>
      <c r="M430" s="4">
        <v>557</v>
      </c>
      <c r="N430" s="1" t="str">
        <f>+Tabla15[[#This Row],[NOMBRE DE LA CAUSA 2017]]</f>
        <v>LESION A CONSCRIPTO DURANTE INSTRUCCION</v>
      </c>
    </row>
    <row r="431" spans="1:14" ht="15" customHeight="1">
      <c r="A431" s="1">
        <f>+Tabla15[[#This Row],[1]]</f>
        <v>429</v>
      </c>
      <c r="B431" s="1" t="s">
        <v>839</v>
      </c>
      <c r="C431" s="1">
        <v>1</v>
      </c>
      <c r="D431" s="1">
        <f>+IF(Tabla15[[#This Row],[NOMBRE DE LA CAUSA 2018]]=0,0,1)</f>
        <v>1</v>
      </c>
      <c r="E431" s="1">
        <f>+E430+Tabla15[[#This Row],[NOMBRE DE LA CAUSA 2019]]</f>
        <v>429</v>
      </c>
      <c r="F431" s="1">
        <f>+Tabla15[[#This Row],[0]]*Tabla15[[#This Row],[NOMBRE DE LA CAUSA 2019]]</f>
        <v>429</v>
      </c>
      <c r="G431" s="6" t="s">
        <v>753</v>
      </c>
      <c r="H431" s="1" t="s">
        <v>834</v>
      </c>
      <c r="K431" s="1" t="s">
        <v>19</v>
      </c>
      <c r="L431" s="7" t="s">
        <v>840</v>
      </c>
      <c r="M431" s="4">
        <v>2065</v>
      </c>
      <c r="N431" s="1" t="str">
        <f>+Tabla15[[#This Row],[NOMBRE DE LA CAUSA 2017]]</f>
        <v>LESION A CONSCRIPTO EN COMBATE O ENFRENTAMIENTO</v>
      </c>
    </row>
    <row r="432" spans="1:14" ht="15" customHeight="1">
      <c r="A432" s="1">
        <f>+Tabla15[[#This Row],[1]]</f>
        <v>430</v>
      </c>
      <c r="B432" s="1" t="s">
        <v>843</v>
      </c>
      <c r="C432" s="1">
        <v>1</v>
      </c>
      <c r="D432" s="1">
        <f>+IF(Tabla15[[#This Row],[NOMBRE DE LA CAUSA 2018]]=0,0,1)</f>
        <v>1</v>
      </c>
      <c r="E432" s="1">
        <f>+E431+Tabla15[[#This Row],[NOMBRE DE LA CAUSA 2019]]</f>
        <v>430</v>
      </c>
      <c r="F432" s="1">
        <f>+Tabla15[[#This Row],[0]]*Tabla15[[#This Row],[NOMBRE DE LA CAUSA 2019]]</f>
        <v>430</v>
      </c>
      <c r="G432" s="6" t="s">
        <v>753</v>
      </c>
      <c r="H432" s="1" t="s">
        <v>834</v>
      </c>
      <c r="K432" s="1" t="s">
        <v>19</v>
      </c>
      <c r="L432" s="7" t="s">
        <v>844</v>
      </c>
      <c r="M432" s="4">
        <v>2067</v>
      </c>
      <c r="N432" s="1" t="str">
        <f>+Tabla15[[#This Row],[NOMBRE DE LA CAUSA 2017]]</f>
        <v>LESION A CONSCRIPTO EN ENFRENTAMIENTO ENTRE TROPAS</v>
      </c>
    </row>
    <row r="433" spans="1:14" ht="15" customHeight="1">
      <c r="A433" s="1">
        <f>+Tabla15[[#This Row],[1]]</f>
        <v>431</v>
      </c>
      <c r="B433" s="1" t="s">
        <v>833</v>
      </c>
      <c r="C433" s="1">
        <v>1</v>
      </c>
      <c r="D433" s="1">
        <f>+IF(Tabla15[[#This Row],[NOMBRE DE LA CAUSA 2018]]=0,0,1)</f>
        <v>1</v>
      </c>
      <c r="E433" s="1">
        <f>+E432+Tabla15[[#This Row],[NOMBRE DE LA CAUSA 2019]]</f>
        <v>431</v>
      </c>
      <c r="F433" s="1">
        <f>+Tabla15[[#This Row],[0]]*Tabla15[[#This Row],[NOMBRE DE LA CAUSA 2019]]</f>
        <v>431</v>
      </c>
      <c r="G433" s="6" t="s">
        <v>753</v>
      </c>
      <c r="H433" s="1" t="s">
        <v>834</v>
      </c>
      <c r="K433" s="1" t="s">
        <v>19</v>
      </c>
      <c r="L433" s="7" t="s">
        <v>835</v>
      </c>
      <c r="M433" s="4">
        <v>2063</v>
      </c>
      <c r="N433" s="1" t="str">
        <f>+Tabla15[[#This Row],[NOMBRE DE LA CAUSA 2017]]</f>
        <v>LESION A CONSCRIPTO EN OPERATIVO MILITAR</v>
      </c>
    </row>
    <row r="434" spans="1:14" ht="15" customHeight="1">
      <c r="A434" s="1">
        <f>+Tabla15[[#This Row],[1]]</f>
        <v>432</v>
      </c>
      <c r="B434" s="6" t="s">
        <v>845</v>
      </c>
      <c r="C434" s="1">
        <v>1</v>
      </c>
      <c r="D434" s="1">
        <f>+IF(Tabla15[[#This Row],[NOMBRE DE LA CAUSA 2018]]=0,0,1)</f>
        <v>1</v>
      </c>
      <c r="E434" s="1">
        <f>+E433+Tabla15[[#This Row],[NOMBRE DE LA CAUSA 2019]]</f>
        <v>432</v>
      </c>
      <c r="F434" s="1">
        <f>+Tabla15[[#This Row],[0]]*Tabla15[[#This Row],[NOMBRE DE LA CAUSA 2019]]</f>
        <v>432</v>
      </c>
      <c r="G434" s="6" t="s">
        <v>753</v>
      </c>
      <c r="H434" s="6" t="s">
        <v>834</v>
      </c>
      <c r="I434" s="6"/>
      <c r="J434" s="6"/>
      <c r="K434" s="6" t="s">
        <v>19</v>
      </c>
      <c r="L434" s="7" t="s">
        <v>846</v>
      </c>
      <c r="M434" s="4">
        <v>2068</v>
      </c>
      <c r="N434" s="1" t="str">
        <f>+Tabla15[[#This Row],[NOMBRE DE LA CAUSA 2017]]</f>
        <v>LESION A CONSCRIPTO EN PROCEDIMIENTO DE POLICIA</v>
      </c>
    </row>
    <row r="435" spans="1:14" ht="15" customHeight="1">
      <c r="A435" s="1">
        <f>+Tabla15[[#This Row],[1]]</f>
        <v>433</v>
      </c>
      <c r="B435" s="6" t="s">
        <v>382</v>
      </c>
      <c r="C435" s="1">
        <v>1</v>
      </c>
      <c r="D435" s="1">
        <f>+IF(Tabla15[[#This Row],[NOMBRE DE LA CAUSA 2018]]=0,0,1)</f>
        <v>1</v>
      </c>
      <c r="E435" s="1">
        <f>+E434+Tabla15[[#This Row],[NOMBRE DE LA CAUSA 2019]]</f>
        <v>433</v>
      </c>
      <c r="F435" s="1">
        <f>+Tabla15[[#This Row],[0]]*Tabla15[[#This Row],[NOMBRE DE LA CAUSA 2019]]</f>
        <v>433</v>
      </c>
      <c r="G435" s="6" t="s">
        <v>17</v>
      </c>
      <c r="H435" s="6"/>
      <c r="I435" s="6"/>
      <c r="J435" s="6" t="s">
        <v>18</v>
      </c>
      <c r="K435" s="6" t="s">
        <v>19</v>
      </c>
      <c r="L435" s="7" t="s">
        <v>383</v>
      </c>
      <c r="M435" s="4">
        <v>747</v>
      </c>
      <c r="N435" s="1" t="str">
        <f>+Tabla15[[#This Row],[NOMBRE DE LA CAUSA 2017]]</f>
        <v>LESION A CONSCRIPTO POR ACTO TERRORISTA</v>
      </c>
    </row>
    <row r="436" spans="1:14" ht="15" customHeight="1">
      <c r="A436" s="1">
        <f>+Tabla15[[#This Row],[1]]</f>
        <v>434</v>
      </c>
      <c r="B436" s="6" t="s">
        <v>340</v>
      </c>
      <c r="C436" s="1">
        <v>1</v>
      </c>
      <c r="D436" s="1">
        <f>+IF(Tabla15[[#This Row],[NOMBRE DE LA CAUSA 2018]]=0,0,1)</f>
        <v>1</v>
      </c>
      <c r="E436" s="1">
        <f>+E435+Tabla15[[#This Row],[NOMBRE DE LA CAUSA 2019]]</f>
        <v>434</v>
      </c>
      <c r="F436" s="1">
        <f>+Tabla15[[#This Row],[0]]*Tabla15[[#This Row],[NOMBRE DE LA CAUSA 2019]]</f>
        <v>434</v>
      </c>
      <c r="G436" s="6" t="s">
        <v>17</v>
      </c>
      <c r="H436" s="6"/>
      <c r="I436" s="6"/>
      <c r="J436" s="6" t="s">
        <v>18</v>
      </c>
      <c r="K436" s="6" t="s">
        <v>19</v>
      </c>
      <c r="L436" s="7" t="s">
        <v>341</v>
      </c>
      <c r="M436" s="4">
        <v>550</v>
      </c>
      <c r="N436" s="1" t="str">
        <f>+Tabla15[[#This Row],[NOMBRE DE LA CAUSA 2017]]</f>
        <v>LESION A CONSCRIPTO POR EXPLOSION DE MINA ANTIPERSONAL</v>
      </c>
    </row>
    <row r="437" spans="1:14" ht="15" customHeight="1">
      <c r="A437" s="1">
        <f>+Tabla15[[#This Row],[1]]</f>
        <v>435</v>
      </c>
      <c r="B437" s="6" t="s">
        <v>414</v>
      </c>
      <c r="C437" s="1">
        <v>1</v>
      </c>
      <c r="D437" s="1">
        <f>+IF(Tabla15[[#This Row],[NOMBRE DE LA CAUSA 2018]]=0,0,1)</f>
        <v>1</v>
      </c>
      <c r="E437" s="1">
        <f>+E436+Tabla15[[#This Row],[NOMBRE DE LA CAUSA 2019]]</f>
        <v>435</v>
      </c>
      <c r="F437" s="1">
        <f>+Tabla15[[#This Row],[0]]*Tabla15[[#This Row],[NOMBRE DE LA CAUSA 2019]]</f>
        <v>435</v>
      </c>
      <c r="G437" s="6" t="s">
        <v>17</v>
      </c>
      <c r="H437" s="6"/>
      <c r="I437" s="6"/>
      <c r="J437" s="6" t="s">
        <v>18</v>
      </c>
      <c r="K437" s="6" t="s">
        <v>19</v>
      </c>
      <c r="L437" s="7" t="s">
        <v>415</v>
      </c>
      <c r="M437" s="4">
        <v>794</v>
      </c>
      <c r="N437" s="1" t="str">
        <f>+Tabla15[[#This Row],[NOMBRE DE LA CAUSA 2017]]</f>
        <v>LESION A MIEMBRO VOLUNTARIO DE LA FUERZA PUBLICA CON AERONAVE OFICIAL</v>
      </c>
    </row>
    <row r="438" spans="1:14" ht="15" customHeight="1">
      <c r="A438" s="1">
        <f>+Tabla15[[#This Row],[1]]</f>
        <v>436</v>
      </c>
      <c r="B438" s="6" t="s">
        <v>200</v>
      </c>
      <c r="C438" s="1">
        <v>1</v>
      </c>
      <c r="D438" s="1">
        <f>+IF(Tabla15[[#This Row],[NOMBRE DE LA CAUSA 2018]]=0,0,1)</f>
        <v>1</v>
      </c>
      <c r="E438" s="1">
        <f>+E437+Tabla15[[#This Row],[NOMBRE DE LA CAUSA 2019]]</f>
        <v>436</v>
      </c>
      <c r="F438" s="1">
        <f>+Tabla15[[#This Row],[0]]*Tabla15[[#This Row],[NOMBRE DE LA CAUSA 2019]]</f>
        <v>436</v>
      </c>
      <c r="G438" s="6" t="s">
        <v>17</v>
      </c>
      <c r="H438" s="6"/>
      <c r="I438" s="6"/>
      <c r="J438" s="6" t="s">
        <v>18</v>
      </c>
      <c r="K438" s="6" t="s">
        <v>19</v>
      </c>
      <c r="L438" s="7" t="s">
        <v>201</v>
      </c>
      <c r="M438" s="4">
        <v>322</v>
      </c>
      <c r="N438" s="1" t="str">
        <f>+Tabla15[[#This Row],[NOMBRE DE LA CAUSA 2017]]</f>
        <v>LESION A MIEMBRO VOLUNTARIO DE LA FUERZA PUBLICA CON ARMA DE DOTACION OFICIAL</v>
      </c>
    </row>
    <row r="439" spans="1:14" ht="15" customHeight="1">
      <c r="A439" s="1">
        <f>+Tabla15[[#This Row],[1]]</f>
        <v>437</v>
      </c>
      <c r="B439" s="6" t="s">
        <v>880</v>
      </c>
      <c r="C439" s="1">
        <v>1</v>
      </c>
      <c r="D439" s="1">
        <f>+IF(Tabla15[[#This Row],[NOMBRE DE LA CAUSA 2018]]=0,0,1)</f>
        <v>1</v>
      </c>
      <c r="E439" s="1">
        <f>+E438+Tabla15[[#This Row],[NOMBRE DE LA CAUSA 2019]]</f>
        <v>437</v>
      </c>
      <c r="F439" s="1">
        <f>+Tabla15[[#This Row],[0]]*Tabla15[[#This Row],[NOMBRE DE LA CAUSA 2019]]</f>
        <v>437</v>
      </c>
      <c r="G439" s="6" t="s">
        <v>746</v>
      </c>
      <c r="I439" s="6"/>
      <c r="J439" s="6"/>
      <c r="K439" s="6" t="s">
        <v>19</v>
      </c>
      <c r="L439" s="7" t="s">
        <v>881</v>
      </c>
      <c r="M439" s="4">
        <v>2084</v>
      </c>
      <c r="N439" s="1" t="str">
        <f>+Tabla15[[#This Row],[NOMBRE DE LA CAUSA 2017]]</f>
        <v>LESION A MIEMBRO VOLUNTARIO DE LA FUERZA PUBLICA CON ARMA DE USO PERSONAL</v>
      </c>
    </row>
    <row r="440" spans="1:14" ht="15" customHeight="1">
      <c r="A440" s="1">
        <f>+Tabla15[[#This Row],[1]]</f>
        <v>438</v>
      </c>
      <c r="B440" s="6" t="s">
        <v>418</v>
      </c>
      <c r="C440" s="1">
        <v>1</v>
      </c>
      <c r="D440" s="1">
        <f>+IF(Tabla15[[#This Row],[NOMBRE DE LA CAUSA 2018]]=0,0,1)</f>
        <v>1</v>
      </c>
      <c r="E440" s="1">
        <f>+E439+Tabla15[[#This Row],[NOMBRE DE LA CAUSA 2019]]</f>
        <v>438</v>
      </c>
      <c r="F440" s="1">
        <f>+Tabla15[[#This Row],[0]]*Tabla15[[#This Row],[NOMBRE DE LA CAUSA 2019]]</f>
        <v>438</v>
      </c>
      <c r="G440" s="6" t="s">
        <v>17</v>
      </c>
      <c r="I440" s="6"/>
      <c r="J440" s="1" t="s">
        <v>18</v>
      </c>
      <c r="K440" s="1" t="s">
        <v>19</v>
      </c>
      <c r="L440" s="7" t="s">
        <v>419</v>
      </c>
      <c r="M440" s="4">
        <v>796</v>
      </c>
      <c r="N440" s="1" t="str">
        <f>+Tabla15[[#This Row],[NOMBRE DE LA CAUSA 2017]]</f>
        <v>LESION A MIEMBRO VOLUNTARIO DE LA FUERZA PUBLICA CON NAVE OFICIAL</v>
      </c>
    </row>
    <row r="441" spans="1:14" ht="15" customHeight="1">
      <c r="A441" s="1">
        <f>+Tabla15[[#This Row],[1]]</f>
        <v>439</v>
      </c>
      <c r="B441" s="1" t="s">
        <v>410</v>
      </c>
      <c r="C441" s="1">
        <v>1</v>
      </c>
      <c r="D441" s="1">
        <f>+IF(Tabla15[[#This Row],[NOMBRE DE LA CAUSA 2018]]=0,0,1)</f>
        <v>1</v>
      </c>
      <c r="E441" s="1">
        <f>+E440+Tabla15[[#This Row],[NOMBRE DE LA CAUSA 2019]]</f>
        <v>439</v>
      </c>
      <c r="F441" s="1">
        <f>+Tabla15[[#This Row],[0]]*Tabla15[[#This Row],[NOMBRE DE LA CAUSA 2019]]</f>
        <v>439</v>
      </c>
      <c r="G441" s="6" t="s">
        <v>17</v>
      </c>
      <c r="I441" s="6"/>
      <c r="J441" s="1" t="s">
        <v>18</v>
      </c>
      <c r="K441" s="1" t="s">
        <v>19</v>
      </c>
      <c r="L441" s="7" t="s">
        <v>411</v>
      </c>
      <c r="M441" s="4">
        <v>792</v>
      </c>
      <c r="N441" s="1" t="str">
        <f>+Tabla15[[#This Row],[NOMBRE DE LA CAUSA 2017]]</f>
        <v>LESION A MIEMBRO VOLUNTARIO DE LA FUERZA PUBLICA CON VEHICULO OFICIAL</v>
      </c>
    </row>
    <row r="442" spans="1:14" ht="15" customHeight="1">
      <c r="A442" s="1">
        <f>+Tabla15[[#This Row],[1]]</f>
        <v>440</v>
      </c>
      <c r="B442" s="6" t="s">
        <v>858</v>
      </c>
      <c r="C442" s="1">
        <v>1</v>
      </c>
      <c r="D442" s="1">
        <f>+IF(Tabla15[[#This Row],[NOMBRE DE LA CAUSA 2018]]=0,0,1)</f>
        <v>1</v>
      </c>
      <c r="E442" s="1">
        <f>+E441+Tabla15[[#This Row],[NOMBRE DE LA CAUSA 2019]]</f>
        <v>440</v>
      </c>
      <c r="F442" s="1">
        <f>+Tabla15[[#This Row],[0]]*Tabla15[[#This Row],[NOMBRE DE LA CAUSA 2019]]</f>
        <v>440</v>
      </c>
      <c r="G442" s="6" t="s">
        <v>746</v>
      </c>
      <c r="K442" s="1" t="s">
        <v>19</v>
      </c>
      <c r="L442" s="7" t="s">
        <v>859</v>
      </c>
      <c r="M442" s="4">
        <v>2074</v>
      </c>
      <c r="N442" s="1" t="str">
        <f>+Tabla15[[#This Row],[NOMBRE DE LA CAUSA 2017]]</f>
        <v>LESION A MIEMBRO VOLUNTARIO DE LA FUERZA PUBLICA DERIVADA DE LA PRESTACION DEL SERVICIO DE SALUD</v>
      </c>
    </row>
    <row r="443" spans="1:14" ht="15" customHeight="1">
      <c r="A443" s="1">
        <f>+Tabla15[[#This Row],[1]]</f>
        <v>441</v>
      </c>
      <c r="B443" s="6" t="s">
        <v>354</v>
      </c>
      <c r="C443" s="1">
        <v>1</v>
      </c>
      <c r="D443" s="1">
        <f>+IF(Tabla15[[#This Row],[NOMBRE DE LA CAUSA 2018]]=0,0,1)</f>
        <v>1</v>
      </c>
      <c r="E443" s="1">
        <f>+E442+Tabla15[[#This Row],[NOMBRE DE LA CAUSA 2019]]</f>
        <v>441</v>
      </c>
      <c r="F443" s="1">
        <f>+Tabla15[[#This Row],[0]]*Tabla15[[#This Row],[NOMBRE DE LA CAUSA 2019]]</f>
        <v>441</v>
      </c>
      <c r="G443" s="6" t="s">
        <v>17</v>
      </c>
      <c r="J443" s="1" t="s">
        <v>18</v>
      </c>
      <c r="K443" s="1" t="s">
        <v>19</v>
      </c>
      <c r="L443" s="7" t="s">
        <v>355</v>
      </c>
      <c r="M443" s="4">
        <v>558</v>
      </c>
      <c r="N443" s="1" t="str">
        <f>+Tabla15[[#This Row],[NOMBRE DE LA CAUSA 2017]]</f>
        <v>LESION A MIEMBRO VOLUNTARIO DE LA FUERZA PUBLICA DURANTE INSTRUCCION</v>
      </c>
    </row>
    <row r="444" spans="1:14" ht="15" customHeight="1">
      <c r="A444" s="1">
        <f>+Tabla15[[#This Row],[1]]</f>
        <v>442</v>
      </c>
      <c r="B444" s="6" t="s">
        <v>868</v>
      </c>
      <c r="C444" s="1">
        <v>1</v>
      </c>
      <c r="D444" s="1">
        <f>+IF(Tabla15[[#This Row],[NOMBRE DE LA CAUSA 2018]]=0,0,1)</f>
        <v>1</v>
      </c>
      <c r="E444" s="1">
        <f>+E443+Tabla15[[#This Row],[NOMBRE DE LA CAUSA 2019]]</f>
        <v>442</v>
      </c>
      <c r="F444" s="1">
        <f>+Tabla15[[#This Row],[0]]*Tabla15[[#This Row],[NOMBRE DE LA CAUSA 2019]]</f>
        <v>442</v>
      </c>
      <c r="G444" s="6" t="s">
        <v>753</v>
      </c>
      <c r="H444" s="1" t="s">
        <v>863</v>
      </c>
      <c r="K444" s="1" t="s">
        <v>19</v>
      </c>
      <c r="L444" s="7" t="s">
        <v>869</v>
      </c>
      <c r="M444" s="4">
        <v>2078</v>
      </c>
      <c r="N444" s="1" t="str">
        <f>+Tabla15[[#This Row],[NOMBRE DE LA CAUSA 2017]]</f>
        <v>LESION A MIEMBRO VOLUNTARIO DE LA FUERZA PUBLICA EN COMBATE O ENFRENTAMIENTO</v>
      </c>
    </row>
    <row r="445" spans="1:14" ht="15" customHeight="1">
      <c r="A445" s="1">
        <f>+Tabla15[[#This Row],[1]]</f>
        <v>443</v>
      </c>
      <c r="B445" s="6" t="s">
        <v>872</v>
      </c>
      <c r="C445" s="1">
        <v>1</v>
      </c>
      <c r="D445" s="1">
        <f>+IF(Tabla15[[#This Row],[NOMBRE DE LA CAUSA 2018]]=0,0,1)</f>
        <v>1</v>
      </c>
      <c r="E445" s="1">
        <f>+E444+Tabla15[[#This Row],[NOMBRE DE LA CAUSA 2019]]</f>
        <v>443</v>
      </c>
      <c r="F445" s="1">
        <f>+Tabla15[[#This Row],[0]]*Tabla15[[#This Row],[NOMBRE DE LA CAUSA 2019]]</f>
        <v>443</v>
      </c>
      <c r="G445" s="6" t="s">
        <v>753</v>
      </c>
      <c r="H445" s="6" t="s">
        <v>863</v>
      </c>
      <c r="I445" s="6"/>
      <c r="J445" s="6"/>
      <c r="K445" s="6" t="s">
        <v>19</v>
      </c>
      <c r="L445" s="7" t="s">
        <v>873</v>
      </c>
      <c r="M445" s="4">
        <v>2080</v>
      </c>
      <c r="N445" s="1" t="str">
        <f>+Tabla15[[#This Row],[NOMBRE DE LA CAUSA 2017]]</f>
        <v>LESION A MIEMBRO VOLUNTARIO DE LA FUERZA PUBLICA EN ENFRENTAMIENTO ENTRE TROPAS</v>
      </c>
    </row>
    <row r="446" spans="1:14" ht="15" customHeight="1">
      <c r="A446" s="1">
        <f>+Tabla15[[#This Row],[1]]</f>
        <v>444</v>
      </c>
      <c r="B446" s="6" t="s">
        <v>862</v>
      </c>
      <c r="C446" s="1">
        <v>1</v>
      </c>
      <c r="D446" s="1">
        <f>+IF(Tabla15[[#This Row],[NOMBRE DE LA CAUSA 2018]]=0,0,1)</f>
        <v>1</v>
      </c>
      <c r="E446" s="1">
        <f>+E445+Tabla15[[#This Row],[NOMBRE DE LA CAUSA 2019]]</f>
        <v>444</v>
      </c>
      <c r="F446" s="1">
        <f>+Tabla15[[#This Row],[0]]*Tabla15[[#This Row],[NOMBRE DE LA CAUSA 2019]]</f>
        <v>444</v>
      </c>
      <c r="G446" s="6" t="s">
        <v>753</v>
      </c>
      <c r="H446" s="6" t="s">
        <v>863</v>
      </c>
      <c r="I446" s="6"/>
      <c r="J446" s="6"/>
      <c r="K446" s="6" t="s">
        <v>19</v>
      </c>
      <c r="L446" s="7" t="s">
        <v>864</v>
      </c>
      <c r="M446" s="4">
        <v>2076</v>
      </c>
      <c r="N446" s="1" t="str">
        <f>+Tabla15[[#This Row],[NOMBRE DE LA CAUSA 2017]]</f>
        <v>LESION A MIEMBRO VOLUNTARIO DE LA FUERZA PUBLICA EN OPERATIVO MILITAR</v>
      </c>
    </row>
    <row r="447" spans="1:14" ht="15" customHeight="1">
      <c r="A447" s="1">
        <f>+Tabla15[[#This Row],[1]]</f>
        <v>445</v>
      </c>
      <c r="B447" s="6" t="s">
        <v>874</v>
      </c>
      <c r="C447" s="1">
        <v>1</v>
      </c>
      <c r="D447" s="1">
        <f>+IF(Tabla15[[#This Row],[NOMBRE DE LA CAUSA 2018]]=0,0,1)</f>
        <v>1</v>
      </c>
      <c r="E447" s="1">
        <f>+E446+Tabla15[[#This Row],[NOMBRE DE LA CAUSA 2019]]</f>
        <v>445</v>
      </c>
      <c r="F447" s="1">
        <f>+Tabla15[[#This Row],[0]]*Tabla15[[#This Row],[NOMBRE DE LA CAUSA 2019]]</f>
        <v>445</v>
      </c>
      <c r="G447" s="6" t="s">
        <v>753</v>
      </c>
      <c r="H447" s="6" t="s">
        <v>863</v>
      </c>
      <c r="I447" s="6"/>
      <c r="J447" s="6"/>
      <c r="K447" s="6" t="s">
        <v>19</v>
      </c>
      <c r="L447" s="7" t="s">
        <v>875</v>
      </c>
      <c r="M447" s="4">
        <v>2081</v>
      </c>
      <c r="N447" s="1" t="str">
        <f>+Tabla15[[#This Row],[NOMBRE DE LA CAUSA 2017]]</f>
        <v>LESION A MIEMBRO VOLUNTARIO DE LA FUERZA PUBLICA EN PROCEDIMIENTO DE POLICIA</v>
      </c>
    </row>
    <row r="448" spans="1:14" ht="15" customHeight="1">
      <c r="A448" s="1">
        <f>+Tabla15[[#This Row],[1]]</f>
        <v>446</v>
      </c>
      <c r="B448" s="1" t="s">
        <v>380</v>
      </c>
      <c r="C448" s="1">
        <v>1</v>
      </c>
      <c r="D448" s="1">
        <f>+IF(Tabla15[[#This Row],[NOMBRE DE LA CAUSA 2018]]=0,0,1)</f>
        <v>1</v>
      </c>
      <c r="E448" s="1">
        <f>+E447+Tabla15[[#This Row],[NOMBRE DE LA CAUSA 2019]]</f>
        <v>446</v>
      </c>
      <c r="F448" s="1">
        <f>+Tabla15[[#This Row],[0]]*Tabla15[[#This Row],[NOMBRE DE LA CAUSA 2019]]</f>
        <v>446</v>
      </c>
      <c r="G448" s="6" t="s">
        <v>17</v>
      </c>
      <c r="J448" s="1" t="s">
        <v>18</v>
      </c>
      <c r="K448" s="1" t="s">
        <v>19</v>
      </c>
      <c r="L448" s="1" t="s">
        <v>381</v>
      </c>
      <c r="M448" s="4">
        <v>746</v>
      </c>
      <c r="N448" s="1" t="str">
        <f>+Tabla15[[#This Row],[NOMBRE DE LA CAUSA 2017]]</f>
        <v>LESION A MIEMBRO VOLUNTARIO DE LA FUERZA PUBLICA POR ACTO TERRORISTA</v>
      </c>
    </row>
    <row r="449" spans="1:14" ht="15" customHeight="1">
      <c r="A449" s="1">
        <f>+Tabla15[[#This Row],[1]]</f>
        <v>447</v>
      </c>
      <c r="B449" s="1" t="s">
        <v>344</v>
      </c>
      <c r="C449" s="1">
        <v>1</v>
      </c>
      <c r="D449" s="1">
        <f>+IF(Tabla15[[#This Row],[NOMBRE DE LA CAUSA 2018]]=0,0,1)</f>
        <v>1</v>
      </c>
      <c r="E449" s="1">
        <f>+E448+Tabla15[[#This Row],[NOMBRE DE LA CAUSA 2019]]</f>
        <v>447</v>
      </c>
      <c r="F449" s="1">
        <f>+Tabla15[[#This Row],[0]]*Tabla15[[#This Row],[NOMBRE DE LA CAUSA 2019]]</f>
        <v>447</v>
      </c>
      <c r="G449" s="6" t="s">
        <v>17</v>
      </c>
      <c r="J449" s="1" t="s">
        <v>18</v>
      </c>
      <c r="K449" s="1" t="s">
        <v>19</v>
      </c>
      <c r="L449" s="1" t="s">
        <v>345</v>
      </c>
      <c r="M449" s="4">
        <v>552</v>
      </c>
      <c r="N449" s="1" t="str">
        <f>+Tabla15[[#This Row],[NOMBRE DE LA CAUSA 2017]]</f>
        <v>LESION A MIEMBRO VOLUNTARIO DE LA FUERZA PUBLICA POR EXPLOSION DE MINA ANTIPERSONAL</v>
      </c>
    </row>
    <row r="450" spans="1:14" ht="15" customHeight="1">
      <c r="A450" s="1">
        <f>+Tabla15[[#This Row],[1]]</f>
        <v>448</v>
      </c>
      <c r="B450" s="1" t="s">
        <v>258</v>
      </c>
      <c r="C450" s="1">
        <v>1</v>
      </c>
      <c r="D450" s="1">
        <f>+IF(Tabla15[[#This Row],[NOMBRE DE LA CAUSA 2018]]=0,0,1)</f>
        <v>1</v>
      </c>
      <c r="E450" s="1">
        <f>+E449+Tabla15[[#This Row],[NOMBRE DE LA CAUSA 2019]]</f>
        <v>448</v>
      </c>
      <c r="F450" s="1">
        <f>+Tabla15[[#This Row],[0]]*Tabla15[[#This Row],[NOMBRE DE LA CAUSA 2019]]</f>
        <v>448</v>
      </c>
      <c r="G450" s="6" t="s">
        <v>17</v>
      </c>
      <c r="H450" s="6"/>
      <c r="I450" s="6"/>
      <c r="J450" s="6" t="s">
        <v>18</v>
      </c>
      <c r="K450" s="6" t="s">
        <v>19</v>
      </c>
      <c r="L450" s="1" t="s">
        <v>259</v>
      </c>
      <c r="M450" s="4">
        <v>417</v>
      </c>
      <c r="N450" s="1" t="str">
        <f>+Tabla15[[#This Row],[NOMBRE DE LA CAUSA 2017]]</f>
        <v>LESION A OPERADOR POR EJECUCION DE OBRA PUBLICA</v>
      </c>
    </row>
    <row r="451" spans="1:14" ht="15" customHeight="1">
      <c r="A451" s="1">
        <f>+Tabla15[[#This Row],[1]]</f>
        <v>449</v>
      </c>
      <c r="B451" s="6" t="s">
        <v>1044</v>
      </c>
      <c r="C451" s="1">
        <v>1</v>
      </c>
      <c r="D451" s="1">
        <f>+IF(Tabla15[[#This Row],[NOMBRE DE LA CAUSA 2018]]=0,0,1)</f>
        <v>1</v>
      </c>
      <c r="E451" s="1">
        <f>+E450+Tabla15[[#This Row],[NOMBRE DE LA CAUSA 2019]]</f>
        <v>449</v>
      </c>
      <c r="F451" s="1">
        <f>+Tabla15[[#This Row],[0]]*Tabla15[[#This Row],[NOMBRE DE LA CAUSA 2019]]</f>
        <v>449</v>
      </c>
      <c r="G451" s="6" t="s">
        <v>753</v>
      </c>
      <c r="H451" s="1" t="s">
        <v>1040</v>
      </c>
      <c r="I451" s="6"/>
      <c r="J451" s="6"/>
      <c r="K451" s="6" t="s">
        <v>19</v>
      </c>
      <c r="L451" s="28" t="s">
        <v>1045</v>
      </c>
      <c r="M451" s="4">
        <v>2156</v>
      </c>
      <c r="N451" s="1" t="str">
        <f>+Tabla15[[#This Row],[NOMBRE DE LA CAUSA 2017]]</f>
        <v>LESION A PERSONAL DOCENTE O ADMINISTRATIVO EN ESTABLECIMIENTO EDUCATIVO</v>
      </c>
    </row>
    <row r="452" spans="1:14" ht="15" customHeight="1">
      <c r="A452" s="1">
        <f>+Tabla15[[#This Row],[1]]</f>
        <v>450</v>
      </c>
      <c r="B452" s="6" t="s">
        <v>905</v>
      </c>
      <c r="C452" s="1">
        <v>1</v>
      </c>
      <c r="D452" s="1">
        <f>+IF(Tabla15[[#This Row],[NOMBRE DE LA CAUSA 2018]]=0,0,1)</f>
        <v>1</v>
      </c>
      <c r="E452" s="1">
        <f>+E451+Tabla15[[#This Row],[NOMBRE DE LA CAUSA 2019]]</f>
        <v>450</v>
      </c>
      <c r="F452" s="1">
        <f>+Tabla15[[#This Row],[0]]*Tabla15[[#This Row],[NOMBRE DE LA CAUSA 2019]]</f>
        <v>450</v>
      </c>
      <c r="G452" s="6" t="s">
        <v>753</v>
      </c>
      <c r="H452" s="1" t="s">
        <v>906</v>
      </c>
      <c r="I452" s="6"/>
      <c r="J452" s="6"/>
      <c r="K452" s="6" t="s">
        <v>19</v>
      </c>
      <c r="L452" s="28" t="s">
        <v>907</v>
      </c>
      <c r="M452" s="4">
        <v>2095</v>
      </c>
      <c r="N452" s="1" t="str">
        <f>+Tabla15[[#This Row],[NOMBRE DE LA CAUSA 2017]]</f>
        <v>LESION A RECLUSO CAUSADA POR AGENTES DEL ESTADO</v>
      </c>
    </row>
    <row r="453" spans="1:14" ht="15" customHeight="1">
      <c r="A453" s="1">
        <f>+Tabla15[[#This Row],[1]]</f>
        <v>451</v>
      </c>
      <c r="B453" s="6" t="s">
        <v>910</v>
      </c>
      <c r="C453" s="1">
        <v>1</v>
      </c>
      <c r="D453" s="1">
        <f>+IF(Tabla15[[#This Row],[NOMBRE DE LA CAUSA 2018]]=0,0,1)</f>
        <v>1</v>
      </c>
      <c r="E453" s="1">
        <f>+E452+Tabla15[[#This Row],[NOMBRE DE LA CAUSA 2019]]</f>
        <v>451</v>
      </c>
      <c r="F453" s="1">
        <f>+Tabla15[[#This Row],[0]]*Tabla15[[#This Row],[NOMBRE DE LA CAUSA 2019]]</f>
        <v>451</v>
      </c>
      <c r="G453" s="6" t="s">
        <v>753</v>
      </c>
      <c r="H453" s="1" t="s">
        <v>906</v>
      </c>
      <c r="I453" s="6"/>
      <c r="J453" s="6"/>
      <c r="K453" s="6" t="s">
        <v>19</v>
      </c>
      <c r="L453" s="28" t="s">
        <v>911</v>
      </c>
      <c r="M453" s="4">
        <v>2097</v>
      </c>
      <c r="N453" s="1" t="str">
        <f>+Tabla15[[#This Row],[NOMBRE DE LA CAUSA 2017]]</f>
        <v>LESION A RECLUSO CAUSADA POR OTRO RECLUSO</v>
      </c>
    </row>
    <row r="454" spans="1:14" ht="15" customHeight="1">
      <c r="A454" s="1">
        <f>+Tabla15[[#This Row],[1]]</f>
        <v>452</v>
      </c>
      <c r="B454" s="6" t="s">
        <v>908</v>
      </c>
      <c r="C454" s="1">
        <v>1</v>
      </c>
      <c r="D454" s="1">
        <f>+IF(Tabla15[[#This Row],[NOMBRE DE LA CAUSA 2018]]=0,0,1)</f>
        <v>1</v>
      </c>
      <c r="E454" s="1">
        <f>+E453+Tabla15[[#This Row],[NOMBRE DE LA CAUSA 2019]]</f>
        <v>452</v>
      </c>
      <c r="F454" s="1">
        <f>+Tabla15[[#This Row],[0]]*Tabla15[[#This Row],[NOMBRE DE LA CAUSA 2019]]</f>
        <v>452</v>
      </c>
      <c r="G454" s="6" t="s">
        <v>753</v>
      </c>
      <c r="H454" s="1" t="s">
        <v>906</v>
      </c>
      <c r="I454" s="6"/>
      <c r="J454" s="6"/>
      <c r="K454" s="6" t="s">
        <v>19</v>
      </c>
      <c r="L454" s="1" t="s">
        <v>909</v>
      </c>
      <c r="M454" s="4">
        <v>2096</v>
      </c>
      <c r="N454" s="1" t="str">
        <f>+Tabla15[[#This Row],[NOMBRE DE LA CAUSA 2017]]</f>
        <v>LESION A RECLUSO CAUSADA POR TERCEROS</v>
      </c>
    </row>
    <row r="455" spans="1:14" ht="15" customHeight="1">
      <c r="A455" s="1">
        <f>+Tabla15[[#This Row],[1]]</f>
        <v>453</v>
      </c>
      <c r="B455" s="6" t="s">
        <v>916</v>
      </c>
      <c r="C455" s="1">
        <v>1</v>
      </c>
      <c r="D455" s="1">
        <f>+IF(Tabla15[[#This Row],[NOMBRE DE LA CAUSA 2018]]=0,0,1)</f>
        <v>1</v>
      </c>
      <c r="E455" s="1">
        <f>+E454+Tabla15[[#This Row],[NOMBRE DE LA CAUSA 2019]]</f>
        <v>453</v>
      </c>
      <c r="F455" s="1">
        <f>+Tabla15[[#This Row],[0]]*Tabla15[[#This Row],[NOMBRE DE LA CAUSA 2019]]</f>
        <v>453</v>
      </c>
      <c r="G455" s="6" t="s">
        <v>753</v>
      </c>
      <c r="H455" s="1" t="s">
        <v>906</v>
      </c>
      <c r="K455" s="1" t="s">
        <v>19</v>
      </c>
      <c r="L455" s="1" t="s">
        <v>917</v>
      </c>
      <c r="M455" s="4">
        <v>2100</v>
      </c>
      <c r="N455" s="1" t="str">
        <f>+Tabla15[[#This Row],[NOMBRE DE LA CAUSA 2017]]</f>
        <v>LESION A RECLUSO DERIVADA DE LA PRESTACION DEL SERVICIO DE SALUD</v>
      </c>
    </row>
    <row r="456" spans="1:14" ht="15" customHeight="1">
      <c r="A456" s="1">
        <f>+Tabla15[[#This Row],[1]]</f>
        <v>454</v>
      </c>
      <c r="B456" s="6" t="s">
        <v>374</v>
      </c>
      <c r="C456" s="1">
        <v>1</v>
      </c>
      <c r="D456" s="1">
        <f>+IF(Tabla15[[#This Row],[NOMBRE DE LA CAUSA 2018]]=0,0,1)</f>
        <v>1</v>
      </c>
      <c r="E456" s="1">
        <f>+E455+Tabla15[[#This Row],[NOMBRE DE LA CAUSA 2019]]</f>
        <v>454</v>
      </c>
      <c r="F456" s="1">
        <f>+Tabla15[[#This Row],[0]]*Tabla15[[#This Row],[NOMBRE DE LA CAUSA 2019]]</f>
        <v>454</v>
      </c>
      <c r="G456" s="6" t="s">
        <v>17</v>
      </c>
      <c r="I456" s="6"/>
      <c r="J456" s="1" t="s">
        <v>18</v>
      </c>
      <c r="K456" s="1" t="s">
        <v>19</v>
      </c>
      <c r="L456" s="1" t="s">
        <v>375</v>
      </c>
      <c r="M456" s="4">
        <v>734</v>
      </c>
      <c r="N456" s="1" t="str">
        <f>+Tabla15[[#This Row],[NOMBRE DE LA CAUSA 2017]]</f>
        <v>LESION A TERCERO POR EJECUCION DE OBRA PUBLICA</v>
      </c>
    </row>
    <row r="457" spans="1:14" ht="15" customHeight="1">
      <c r="A457" s="1">
        <f>+Tabla15[[#This Row],[1]]</f>
        <v>455</v>
      </c>
      <c r="B457" s="6" t="s">
        <v>196</v>
      </c>
      <c r="C457" s="1">
        <v>1</v>
      </c>
      <c r="D457" s="1">
        <f>+IF(Tabla15[[#This Row],[NOMBRE DE LA CAUSA 2018]]=0,0,1)</f>
        <v>1</v>
      </c>
      <c r="E457" s="1">
        <f>+E456+Tabla15[[#This Row],[NOMBRE DE LA CAUSA 2019]]</f>
        <v>455</v>
      </c>
      <c r="F457" s="1">
        <f>+Tabla15[[#This Row],[0]]*Tabla15[[#This Row],[NOMBRE DE LA CAUSA 2019]]</f>
        <v>455</v>
      </c>
      <c r="G457" s="6" t="s">
        <v>17</v>
      </c>
      <c r="I457" s="6"/>
      <c r="J457" s="6" t="s">
        <v>18</v>
      </c>
      <c r="K457" s="6" t="s">
        <v>19</v>
      </c>
      <c r="L457" s="7" t="s">
        <v>197</v>
      </c>
      <c r="M457" s="4">
        <v>320</v>
      </c>
      <c r="N457" s="1" t="str">
        <f>+Tabla15[[#This Row],[NOMBRE DE LA CAUSA 2017]]</f>
        <v>LESION ACCIDENTAL O FORTUITA A CONSCRIPTO</v>
      </c>
    </row>
    <row r="458" spans="1:14" ht="15" customHeight="1">
      <c r="A458" s="1">
        <f>+Tabla15[[#This Row],[1]]</f>
        <v>456</v>
      </c>
      <c r="B458" s="6" t="s">
        <v>292</v>
      </c>
      <c r="C458" s="1">
        <v>1</v>
      </c>
      <c r="D458" s="1">
        <f>+IF(Tabla15[[#This Row],[NOMBRE DE LA CAUSA 2018]]=0,0,1)</f>
        <v>1</v>
      </c>
      <c r="E458" s="1">
        <f>+E457+Tabla15[[#This Row],[NOMBRE DE LA CAUSA 2019]]</f>
        <v>456</v>
      </c>
      <c r="F458" s="1">
        <f>+Tabla15[[#This Row],[0]]*Tabla15[[#This Row],[NOMBRE DE LA CAUSA 2019]]</f>
        <v>456</v>
      </c>
      <c r="G458" s="6" t="s">
        <v>17</v>
      </c>
      <c r="I458" s="6"/>
      <c r="J458" s="6" t="s">
        <v>18</v>
      </c>
      <c r="K458" s="6" t="s">
        <v>19</v>
      </c>
      <c r="L458" s="7" t="s">
        <v>293</v>
      </c>
      <c r="M458" s="4">
        <v>464</v>
      </c>
      <c r="N458" s="1" t="str">
        <f>+Tabla15[[#This Row],[NOMBRE DE LA CAUSA 2017]]</f>
        <v>LESION ACCIDENTAL O FORTUITA A MIEMBRO VOLUNTARIO DE LA FUERZA PUBLICA</v>
      </c>
    </row>
    <row r="459" spans="1:14" ht="15" customHeight="1">
      <c r="A459" s="1">
        <f>+Tabla15[[#This Row],[1]]</f>
        <v>457</v>
      </c>
      <c r="B459" s="6" t="s">
        <v>914</v>
      </c>
      <c r="C459" s="1">
        <v>1</v>
      </c>
      <c r="D459" s="1">
        <f>+IF(Tabla15[[#This Row],[NOMBRE DE LA CAUSA 2018]]=0,0,1)</f>
        <v>1</v>
      </c>
      <c r="E459" s="1">
        <f>+E458+Tabla15[[#This Row],[NOMBRE DE LA CAUSA 2019]]</f>
        <v>457</v>
      </c>
      <c r="F459" s="1">
        <f>+Tabla15[[#This Row],[0]]*Tabla15[[#This Row],[NOMBRE DE LA CAUSA 2019]]</f>
        <v>457</v>
      </c>
      <c r="G459" s="6" t="s">
        <v>753</v>
      </c>
      <c r="H459" s="1" t="s">
        <v>906</v>
      </c>
      <c r="I459" s="6"/>
      <c r="J459" s="6"/>
      <c r="K459" s="6" t="s">
        <v>19</v>
      </c>
      <c r="L459" s="7" t="s">
        <v>915</v>
      </c>
      <c r="M459" s="4">
        <v>2099</v>
      </c>
      <c r="N459" s="1" t="str">
        <f>+Tabla15[[#This Row],[NOMBRE DE LA CAUSA 2017]]</f>
        <v>LESION ACCIDENTAL O FORTUITA A RECLUSO</v>
      </c>
    </row>
    <row r="460" spans="1:14" ht="15" customHeight="1">
      <c r="A460" s="1">
        <f>+Tabla15[[#This Row],[1]]</f>
        <v>458</v>
      </c>
      <c r="B460" s="1" t="s">
        <v>822</v>
      </c>
      <c r="C460" s="1">
        <v>1</v>
      </c>
      <c r="D460" s="1">
        <f>+IF(Tabla15[[#This Row],[NOMBRE DE LA CAUSA 2018]]=0,0,1)</f>
        <v>1</v>
      </c>
      <c r="E460" s="1">
        <f>+E459+Tabla15[[#This Row],[NOMBRE DE LA CAUSA 2019]]</f>
        <v>458</v>
      </c>
      <c r="F460" s="1">
        <f>+Tabla15[[#This Row],[0]]*Tabla15[[#This Row],[NOMBRE DE LA CAUSA 2019]]</f>
        <v>458</v>
      </c>
      <c r="G460" s="6" t="s">
        <v>753</v>
      </c>
      <c r="H460" s="1" t="s">
        <v>823</v>
      </c>
      <c r="I460" s="6"/>
      <c r="K460" s="1" t="s">
        <v>19</v>
      </c>
      <c r="L460" s="1" t="s">
        <v>824</v>
      </c>
      <c r="M460" s="4">
        <v>2058</v>
      </c>
      <c r="N460" s="1" t="str">
        <f>+Tabla15[[#This Row],[NOMBRE DE LA CAUSA 2017]]</f>
        <v>LESION AUTO INFLIGIDA DE CONSCRIPTO</v>
      </c>
    </row>
    <row r="461" spans="1:14" ht="15" customHeight="1">
      <c r="A461" s="1">
        <f>+Tabla15[[#This Row],[1]]</f>
        <v>459</v>
      </c>
      <c r="B461" s="1" t="s">
        <v>853</v>
      </c>
      <c r="C461" s="1">
        <v>1</v>
      </c>
      <c r="D461" s="1">
        <f>+IF(Tabla15[[#This Row],[NOMBRE DE LA CAUSA 2018]]=0,0,1)</f>
        <v>1</v>
      </c>
      <c r="E461" s="1">
        <f>+E460+Tabla15[[#This Row],[NOMBRE DE LA CAUSA 2019]]</f>
        <v>459</v>
      </c>
      <c r="F461" s="1">
        <f>+Tabla15[[#This Row],[0]]*Tabla15[[#This Row],[NOMBRE DE LA CAUSA 2019]]</f>
        <v>459</v>
      </c>
      <c r="G461" s="6" t="s">
        <v>753</v>
      </c>
      <c r="H461" s="1" t="s">
        <v>854</v>
      </c>
      <c r="K461" s="1" t="s">
        <v>19</v>
      </c>
      <c r="L461" s="1" t="s">
        <v>855</v>
      </c>
      <c r="M461" s="4">
        <v>2072</v>
      </c>
      <c r="N461" s="1" t="str">
        <f>+Tabla15[[#This Row],[NOMBRE DE LA CAUSA 2017]]</f>
        <v>LESION AUTO INFLIGIDA DE MIEMBRO VOLUNTARIO DE LA FUERZA PUBLICA</v>
      </c>
    </row>
    <row r="462" spans="1:14" ht="15" customHeight="1">
      <c r="A462" s="1">
        <f>+Tabla15[[#This Row],[1]]</f>
        <v>460</v>
      </c>
      <c r="B462" s="6" t="s">
        <v>912</v>
      </c>
      <c r="C462" s="1">
        <v>1</v>
      </c>
      <c r="D462" s="1">
        <f>+IF(Tabla15[[#This Row],[NOMBRE DE LA CAUSA 2018]]=0,0,1)</f>
        <v>1</v>
      </c>
      <c r="E462" s="1">
        <f>+E461+Tabla15[[#This Row],[NOMBRE DE LA CAUSA 2019]]</f>
        <v>460</v>
      </c>
      <c r="F462" s="1">
        <f>+Tabla15[[#This Row],[0]]*Tabla15[[#This Row],[NOMBRE DE LA CAUSA 2019]]</f>
        <v>460</v>
      </c>
      <c r="G462" s="6" t="s">
        <v>753</v>
      </c>
      <c r="H462" s="6" t="s">
        <v>906</v>
      </c>
      <c r="I462" s="6"/>
      <c r="J462" s="6"/>
      <c r="K462" s="6" t="s">
        <v>19</v>
      </c>
      <c r="L462" s="1" t="s">
        <v>913</v>
      </c>
      <c r="M462" s="4">
        <v>2098</v>
      </c>
      <c r="N462" s="1" t="str">
        <f>+Tabla15[[#This Row],[NOMBRE DE LA CAUSA 2017]]</f>
        <v>LESION AUTO INFLIGIDA DE RECLUSO</v>
      </c>
    </row>
    <row r="463" spans="1:14" ht="15" customHeight="1">
      <c r="A463" s="1">
        <f>+Tabla15[[#This Row],[1]]</f>
        <v>461</v>
      </c>
      <c r="B463" s="6" t="s">
        <v>1121</v>
      </c>
      <c r="C463" s="1">
        <v>1</v>
      </c>
      <c r="D463" s="1">
        <f>+IF(Tabla15[[#This Row],[NOMBRE DE LA CAUSA 2018]]=0,0,1)</f>
        <v>1</v>
      </c>
      <c r="E463" s="1">
        <f>+E462+Tabla15[[#This Row],[NOMBRE DE LA CAUSA 2019]]</f>
        <v>461</v>
      </c>
      <c r="F463" s="1">
        <f>+Tabla15[[#This Row],[0]]*Tabla15[[#This Row],[NOMBRE DE LA CAUSA 2019]]</f>
        <v>461</v>
      </c>
      <c r="G463" s="6" t="s">
        <v>746</v>
      </c>
      <c r="I463" s="6"/>
      <c r="J463" s="6"/>
      <c r="K463" s="6" t="s">
        <v>19</v>
      </c>
      <c r="L463" s="1" t="s">
        <v>1122</v>
      </c>
      <c r="M463" s="4">
        <v>2191</v>
      </c>
      <c r="N463" s="1" t="str">
        <f>+Tabla15[[#This Row],[NOMBRE DE LA CAUSA 2017]]</f>
        <v>LESION DE CONSCRIPTO POR DESCONOCIDOS</v>
      </c>
    </row>
    <row r="464" spans="1:14" ht="15" customHeight="1">
      <c r="A464" s="1">
        <f>+Tabla15[[#This Row],[1]]</f>
        <v>462</v>
      </c>
      <c r="B464" s="6" t="s">
        <v>1119</v>
      </c>
      <c r="C464" s="1">
        <v>1</v>
      </c>
      <c r="D464" s="1">
        <f>+IF(Tabla15[[#This Row],[NOMBRE DE LA CAUSA 2018]]=0,0,1)</f>
        <v>1</v>
      </c>
      <c r="E464" s="1">
        <f>+E463+Tabla15[[#This Row],[NOMBRE DE LA CAUSA 2019]]</f>
        <v>462</v>
      </c>
      <c r="F464" s="1">
        <f>+Tabla15[[#This Row],[0]]*Tabla15[[#This Row],[NOMBRE DE LA CAUSA 2019]]</f>
        <v>462</v>
      </c>
      <c r="G464" s="6" t="s">
        <v>746</v>
      </c>
      <c r="I464" s="6"/>
      <c r="J464" s="6"/>
      <c r="K464" s="6" t="s">
        <v>19</v>
      </c>
      <c r="L464" s="1" t="s">
        <v>1120</v>
      </c>
      <c r="M464" s="4">
        <v>2190</v>
      </c>
      <c r="N464" s="1" t="str">
        <f>+Tabla15[[#This Row],[NOMBRE DE LA CAUSA 2017]]</f>
        <v>LESION DE MIEMBRO VOLUNTARIO DE LA FUERZA PUBLICA POR DESCONOCIDOS</v>
      </c>
    </row>
    <row r="465" spans="1:14" ht="15" customHeight="1">
      <c r="A465" s="1">
        <f>+Tabla15[[#This Row],[1]]</f>
        <v>463</v>
      </c>
      <c r="B465" s="6" t="s">
        <v>972</v>
      </c>
      <c r="C465" s="1">
        <v>1</v>
      </c>
      <c r="D465" s="1">
        <f>+IF(Tabla15[[#This Row],[NOMBRE DE LA CAUSA 2018]]=0,0,1)</f>
        <v>1</v>
      </c>
      <c r="E465" s="1">
        <f>+E464+Tabla15[[#This Row],[NOMBRE DE LA CAUSA 2019]]</f>
        <v>463</v>
      </c>
      <c r="F465" s="1">
        <f>+Tabla15[[#This Row],[0]]*Tabla15[[#This Row],[NOMBRE DE LA CAUSA 2019]]</f>
        <v>463</v>
      </c>
      <c r="G465" s="6" t="s">
        <v>753</v>
      </c>
      <c r="H465" s="1" t="s">
        <v>973</v>
      </c>
      <c r="I465" s="6"/>
      <c r="J465" s="6"/>
      <c r="K465" s="6" t="s">
        <v>19</v>
      </c>
      <c r="L465" s="1" t="s">
        <v>974</v>
      </c>
      <c r="M465" s="4">
        <v>2125</v>
      </c>
      <c r="N465" s="1" t="str">
        <f>+Tabla15[[#This Row],[NOMBRE DE LA CAUSA 2017]]</f>
        <v>LESION EN ACCIDENTE AEREO</v>
      </c>
    </row>
    <row r="466" spans="1:14" ht="15" customHeight="1">
      <c r="A466" s="1">
        <f>+Tabla15[[#This Row],[1]]</f>
        <v>464</v>
      </c>
      <c r="B466" s="1" t="s">
        <v>979</v>
      </c>
      <c r="C466" s="1">
        <v>1</v>
      </c>
      <c r="D466" s="1">
        <f>+IF(Tabla15[[#This Row],[NOMBRE DE LA CAUSA 2018]]=0,0,1)</f>
        <v>1</v>
      </c>
      <c r="E466" s="1">
        <f>+E465+Tabla15[[#This Row],[NOMBRE DE LA CAUSA 2019]]</f>
        <v>464</v>
      </c>
      <c r="F466" s="1">
        <f>+Tabla15[[#This Row],[0]]*Tabla15[[#This Row],[NOMBRE DE LA CAUSA 2019]]</f>
        <v>464</v>
      </c>
      <c r="G466" s="6" t="s">
        <v>753</v>
      </c>
      <c r="H466" s="6" t="s">
        <v>980</v>
      </c>
      <c r="I466" s="6"/>
      <c r="J466" s="6"/>
      <c r="K466" s="6" t="s">
        <v>19</v>
      </c>
      <c r="L466" s="1" t="s">
        <v>981</v>
      </c>
      <c r="M466" s="4">
        <v>2128</v>
      </c>
      <c r="N466" s="1" t="str">
        <f>+Tabla15[[#This Row],[NOMBRE DE LA CAUSA 2017]]</f>
        <v>LESION EN ACCIDENTE FLUVIAL</v>
      </c>
    </row>
    <row r="467" spans="1:14" ht="15" customHeight="1">
      <c r="A467" s="1">
        <f>+Tabla15[[#This Row],[1]]</f>
        <v>465</v>
      </c>
      <c r="B467" s="1" t="s">
        <v>986</v>
      </c>
      <c r="C467" s="1">
        <v>1</v>
      </c>
      <c r="D467" s="1">
        <f>+IF(Tabla15[[#This Row],[NOMBRE DE LA CAUSA 2018]]=0,0,1)</f>
        <v>1</v>
      </c>
      <c r="E467" s="1">
        <f>+E466+Tabla15[[#This Row],[NOMBRE DE LA CAUSA 2019]]</f>
        <v>465</v>
      </c>
      <c r="F467" s="1">
        <f>+Tabla15[[#This Row],[0]]*Tabla15[[#This Row],[NOMBRE DE LA CAUSA 2019]]</f>
        <v>465</v>
      </c>
      <c r="G467" s="6" t="s">
        <v>753</v>
      </c>
      <c r="H467" s="6" t="s">
        <v>980</v>
      </c>
      <c r="I467" s="6"/>
      <c r="J467" s="6"/>
      <c r="K467" s="6" t="s">
        <v>19</v>
      </c>
      <c r="L467" s="1" t="s">
        <v>987</v>
      </c>
      <c r="M467" s="4">
        <v>2131</v>
      </c>
      <c r="N467" s="1" t="str">
        <f>+Tabla15[[#This Row],[NOMBRE DE LA CAUSA 2017]]</f>
        <v>LESION EN ACCIDENTE MARITIMO</v>
      </c>
    </row>
    <row r="468" spans="1:14" ht="15" customHeight="1">
      <c r="A468" s="1">
        <f>+Tabla15[[#This Row],[1]]</f>
        <v>466</v>
      </c>
      <c r="B468" s="1" t="s">
        <v>1020</v>
      </c>
      <c r="C468" s="1">
        <v>1</v>
      </c>
      <c r="D468" s="1">
        <f>+IF(Tabla15[[#This Row],[NOMBRE DE LA CAUSA 2018]]=0,0,1)</f>
        <v>1</v>
      </c>
      <c r="E468" s="1">
        <f>+E467+Tabla15[[#This Row],[NOMBRE DE LA CAUSA 2019]]</f>
        <v>466</v>
      </c>
      <c r="F468" s="1">
        <f>+Tabla15[[#This Row],[0]]*Tabla15[[#This Row],[NOMBRE DE LA CAUSA 2019]]</f>
        <v>466</v>
      </c>
      <c r="G468" s="6" t="s">
        <v>753</v>
      </c>
      <c r="H468" s="6" t="s">
        <v>1021</v>
      </c>
      <c r="I468" s="6"/>
      <c r="J468" s="6"/>
      <c r="K468" s="6" t="s">
        <v>19</v>
      </c>
      <c r="L468" s="1" t="s">
        <v>1022</v>
      </c>
      <c r="M468" s="4">
        <v>2146</v>
      </c>
      <c r="N468" s="1" t="str">
        <f>+Tabla15[[#This Row],[NOMBRE DE LA CAUSA 2017]]</f>
        <v>LESION EN MANIFESTACION PUBLICA</v>
      </c>
    </row>
    <row r="469" spans="1:14" ht="15" customHeight="1">
      <c r="A469" s="1">
        <f>+Tabla15[[#This Row],[1]]</f>
        <v>467</v>
      </c>
      <c r="B469" s="6" t="s">
        <v>1112</v>
      </c>
      <c r="C469" s="1">
        <v>1</v>
      </c>
      <c r="D469" s="1">
        <f>+IF(Tabla15[[#This Row],[NOMBRE DE LA CAUSA 2018]]=0,0,1)</f>
        <v>1</v>
      </c>
      <c r="E469" s="1">
        <f>+E468+Tabla15[[#This Row],[NOMBRE DE LA CAUSA 2019]]</f>
        <v>467</v>
      </c>
      <c r="F469" s="1">
        <f>+Tabla15[[#This Row],[0]]*Tabla15[[#This Row],[NOMBRE DE LA CAUSA 2019]]</f>
        <v>467</v>
      </c>
      <c r="G469" s="6" t="s">
        <v>753</v>
      </c>
      <c r="H469" s="1" t="s">
        <v>1113</v>
      </c>
      <c r="I469" s="6"/>
      <c r="J469" s="6"/>
      <c r="K469" s="6" t="s">
        <v>19</v>
      </c>
      <c r="L469" s="1" t="s">
        <v>1114</v>
      </c>
      <c r="M469" s="4">
        <v>2187</v>
      </c>
      <c r="N469" s="1" t="str">
        <f>+Tabla15[[#This Row],[NOMBRE DE LA CAUSA 2017]]</f>
        <v>LESION EN OPERACION ADMINISTRATIVA</v>
      </c>
    </row>
    <row r="470" spans="1:14" ht="15" customHeight="1">
      <c r="A470" s="1">
        <f>+Tabla15[[#This Row],[1]]</f>
        <v>468</v>
      </c>
      <c r="B470" s="6" t="s">
        <v>1125</v>
      </c>
      <c r="C470" s="1">
        <v>1</v>
      </c>
      <c r="D470" s="1">
        <f>+IF(Tabla15[[#This Row],[NOMBRE DE LA CAUSA 2018]]=0,0,1)</f>
        <v>1</v>
      </c>
      <c r="E470" s="1">
        <f>+E469+Tabla15[[#This Row],[NOMBRE DE LA CAUSA 2019]]</f>
        <v>468</v>
      </c>
      <c r="F470" s="1">
        <f>+Tabla15[[#This Row],[0]]*Tabla15[[#This Row],[NOMBRE DE LA CAUSA 2019]]</f>
        <v>468</v>
      </c>
      <c r="G470" s="6" t="s">
        <v>753</v>
      </c>
      <c r="H470" s="6" t="s">
        <v>1126</v>
      </c>
      <c r="I470" s="6"/>
      <c r="J470" s="6"/>
      <c r="K470" s="6" t="s">
        <v>19</v>
      </c>
      <c r="L470" s="1" t="s">
        <v>1127</v>
      </c>
      <c r="M470" s="4">
        <v>2193</v>
      </c>
      <c r="N470" s="1" t="str">
        <f>+Tabla15[[#This Row],[NOMBRE DE LA CAUSA 2017]]</f>
        <v>LESION EN ZONA DE DISTENSION</v>
      </c>
    </row>
    <row r="471" spans="1:14" ht="15" customHeight="1">
      <c r="A471" s="1">
        <f>+Tabla15[[#This Row],[1]]</f>
        <v>469</v>
      </c>
      <c r="B471" s="6" t="s">
        <v>164</v>
      </c>
      <c r="C471" s="1">
        <v>1</v>
      </c>
      <c r="D471" s="1">
        <f>+IF(Tabla15[[#This Row],[NOMBRE DE LA CAUSA 2018]]=0,0,1)</f>
        <v>1</v>
      </c>
      <c r="E471" s="1">
        <f>+E470+Tabla15[[#This Row],[NOMBRE DE LA CAUSA 2019]]</f>
        <v>469</v>
      </c>
      <c r="F471" s="1">
        <f>+Tabla15[[#This Row],[0]]*Tabla15[[#This Row],[NOMBRE DE LA CAUSA 2019]]</f>
        <v>469</v>
      </c>
      <c r="G471" s="6" t="s">
        <v>17</v>
      </c>
      <c r="H471" s="6"/>
      <c r="I471" s="6"/>
      <c r="J471" s="6" t="s">
        <v>18</v>
      </c>
      <c r="K471" s="6" t="s">
        <v>19</v>
      </c>
      <c r="L471" s="1" t="s">
        <v>165</v>
      </c>
      <c r="M471" s="4">
        <v>272</v>
      </c>
      <c r="N471" s="1" t="str">
        <f>+Tabla15[[#This Row],[NOMBRE DE LA CAUSA 2017]]</f>
        <v>LESION ENORME</v>
      </c>
    </row>
    <row r="472" spans="1:14" ht="15" customHeight="1">
      <c r="A472" s="1">
        <f>+Tabla15[[#This Row],[1]]</f>
        <v>470</v>
      </c>
      <c r="B472" s="1" t="s">
        <v>1139</v>
      </c>
      <c r="C472" s="1">
        <v>1</v>
      </c>
      <c r="D472" s="1">
        <f>+IF(Tabla15[[#This Row],[NOMBRE DE LA CAUSA 2018]]=0,0,1)</f>
        <v>1</v>
      </c>
      <c r="E472" s="1">
        <f>+E471+Tabla15[[#This Row],[NOMBRE DE LA CAUSA 2019]]</f>
        <v>470</v>
      </c>
      <c r="F472" s="1">
        <f>+Tabla15[[#This Row],[0]]*Tabla15[[#This Row],[NOMBRE DE LA CAUSA 2019]]</f>
        <v>470</v>
      </c>
      <c r="G472" s="6" t="s">
        <v>753</v>
      </c>
      <c r="H472" s="6" t="s">
        <v>1133</v>
      </c>
      <c r="K472" s="1" t="s">
        <v>19</v>
      </c>
      <c r="L472" s="1" t="s">
        <v>1140</v>
      </c>
      <c r="M472" s="4">
        <v>2199</v>
      </c>
      <c r="N472" s="1" t="str">
        <f>+Tabla15[[#This Row],[NOMBRE DE LA CAUSA 2017]]</f>
        <v>LESION POR ACTIVIDAD DEL SECTOR DE HIDROCARBUROS</v>
      </c>
    </row>
    <row r="473" spans="1:14" ht="15" customHeight="1">
      <c r="A473" s="1">
        <f>+Tabla15[[#This Row],[1]]</f>
        <v>471</v>
      </c>
      <c r="B473" s="1" t="s">
        <v>1132</v>
      </c>
      <c r="C473" s="1">
        <v>1</v>
      </c>
      <c r="D473" s="1">
        <f>+IF(Tabla15[[#This Row],[NOMBRE DE LA CAUSA 2018]]=0,0,1)</f>
        <v>1</v>
      </c>
      <c r="E473" s="1">
        <f>+E472+Tabla15[[#This Row],[NOMBRE DE LA CAUSA 2019]]</f>
        <v>471</v>
      </c>
      <c r="F473" s="1">
        <f>+Tabla15[[#This Row],[0]]*Tabla15[[#This Row],[NOMBRE DE LA CAUSA 2019]]</f>
        <v>471</v>
      </c>
      <c r="G473" s="6" t="s">
        <v>753</v>
      </c>
      <c r="H473" s="6" t="s">
        <v>1133</v>
      </c>
      <c r="K473" s="1" t="s">
        <v>19</v>
      </c>
      <c r="L473" s="1" t="s">
        <v>1134</v>
      </c>
      <c r="M473" s="4">
        <v>2196</v>
      </c>
      <c r="N473" s="1" t="str">
        <f>+Tabla15[[#This Row],[NOMBRE DE LA CAUSA 2017]]</f>
        <v>LESION POR ACTIVIDAD MINERA</v>
      </c>
    </row>
    <row r="474" spans="1:14" ht="15" customHeight="1">
      <c r="A474" s="1">
        <f>+Tabla15[[#This Row],[1]]</f>
        <v>472</v>
      </c>
      <c r="B474" s="6" t="s">
        <v>992</v>
      </c>
      <c r="C474" s="1">
        <v>1</v>
      </c>
      <c r="D474" s="1">
        <f>+IF(Tabla15[[#This Row],[NOMBRE DE LA CAUSA 2018]]=0,0,1)</f>
        <v>1</v>
      </c>
      <c r="E474" s="1">
        <f>+E473+Tabla15[[#This Row],[NOMBRE DE LA CAUSA 2019]]</f>
        <v>472</v>
      </c>
      <c r="F474" s="1">
        <f>+Tabla15[[#This Row],[0]]*Tabla15[[#This Row],[NOMBRE DE LA CAUSA 2019]]</f>
        <v>472</v>
      </c>
      <c r="G474" s="6" t="s">
        <v>753</v>
      </c>
      <c r="H474" s="6" t="s">
        <v>993</v>
      </c>
      <c r="I474" s="6"/>
      <c r="J474" s="6"/>
      <c r="K474" s="6" t="s">
        <v>19</v>
      </c>
      <c r="L474" s="1" t="s">
        <v>994</v>
      </c>
      <c r="M474" s="4">
        <v>2134</v>
      </c>
      <c r="N474" s="1" t="str">
        <f>+Tabla15[[#This Row],[NOMBRE DE LA CAUSA 2017]]</f>
        <v>LESION POR ALUD DE TIERRA</v>
      </c>
    </row>
    <row r="475" spans="1:14" ht="15" customHeight="1">
      <c r="A475" s="1">
        <f>+Tabla15[[#This Row],[1]]</f>
        <v>473</v>
      </c>
      <c r="B475" s="6" t="s">
        <v>958</v>
      </c>
      <c r="C475" s="1">
        <v>1</v>
      </c>
      <c r="D475" s="1">
        <f>+IF(Tabla15[[#This Row],[NOMBRE DE LA CAUSA 2018]]=0,0,1)</f>
        <v>1</v>
      </c>
      <c r="E475" s="1">
        <f>+E474+Tabla15[[#This Row],[NOMBRE DE LA CAUSA 2019]]</f>
        <v>473</v>
      </c>
      <c r="F475" s="1">
        <f>+Tabla15[[#This Row],[0]]*Tabla15[[#This Row],[NOMBRE DE LA CAUSA 2019]]</f>
        <v>473</v>
      </c>
      <c r="G475" s="6" t="s">
        <v>753</v>
      </c>
      <c r="H475" s="1" t="s">
        <v>959</v>
      </c>
      <c r="I475" s="6"/>
      <c r="J475" s="6"/>
      <c r="K475" s="6" t="s">
        <v>19</v>
      </c>
      <c r="L475" s="1" t="s">
        <v>960</v>
      </c>
      <c r="M475" s="4">
        <v>2119</v>
      </c>
      <c r="N475" s="1" t="str">
        <f>+Tabla15[[#This Row],[NOMBRE DE LA CAUSA 2017]]</f>
        <v>LESION POR CAIDA DE ARBOL</v>
      </c>
    </row>
    <row r="476" spans="1:14" ht="15" customHeight="1">
      <c r="A476" s="1">
        <f>+Tabla15[[#This Row],[1]]</f>
        <v>474</v>
      </c>
      <c r="B476" s="6" t="s">
        <v>931</v>
      </c>
      <c r="C476" s="1">
        <v>1</v>
      </c>
      <c r="D476" s="1">
        <f>+IF(Tabla15[[#This Row],[NOMBRE DE LA CAUSA 2018]]=0,0,1)</f>
        <v>1</v>
      </c>
      <c r="E476" s="1">
        <f>+E475+Tabla15[[#This Row],[NOMBRE DE LA CAUSA 2019]]</f>
        <v>474</v>
      </c>
      <c r="F476" s="1">
        <f>+Tabla15[[#This Row],[0]]*Tabla15[[#This Row],[NOMBRE DE LA CAUSA 2019]]</f>
        <v>474</v>
      </c>
      <c r="G476" s="6" t="s">
        <v>753</v>
      </c>
      <c r="H476" s="1" t="s">
        <v>932</v>
      </c>
      <c r="I476" s="6"/>
      <c r="K476" s="1" t="s">
        <v>19</v>
      </c>
      <c r="L476" s="1" t="s">
        <v>933</v>
      </c>
      <c r="M476" s="4">
        <v>2107</v>
      </c>
      <c r="N476" s="1" t="str">
        <f>+Tabla15[[#This Row],[NOMBRE DE LA CAUSA 2017]]</f>
        <v>LESION POR CONDUCCION DE ENERGIA ELECTRICA</v>
      </c>
    </row>
    <row r="477" spans="1:14" ht="15" customHeight="1">
      <c r="A477" s="1">
        <f>+Tabla15[[#This Row],[1]]</f>
        <v>475</v>
      </c>
      <c r="B477" s="6" t="s">
        <v>1076</v>
      </c>
      <c r="C477" s="1">
        <v>1</v>
      </c>
      <c r="D477" s="1">
        <f>+IF(Tabla15[[#This Row],[NOMBRE DE LA CAUSA 2018]]=0,0,1)</f>
        <v>1</v>
      </c>
      <c r="E477" s="1">
        <f>+E476+Tabla15[[#This Row],[NOMBRE DE LA CAUSA 2019]]</f>
        <v>475</v>
      </c>
      <c r="F477" s="1">
        <f>+Tabla15[[#This Row],[0]]*Tabla15[[#This Row],[NOMBRE DE LA CAUSA 2019]]</f>
        <v>475</v>
      </c>
      <c r="G477" s="6" t="s">
        <v>753</v>
      </c>
      <c r="H477" s="1" t="s">
        <v>1077</v>
      </c>
      <c r="I477" s="6"/>
      <c r="K477" s="1" t="s">
        <v>19</v>
      </c>
      <c r="L477" s="1" t="s">
        <v>1078</v>
      </c>
      <c r="M477" s="4">
        <v>2170</v>
      </c>
      <c r="N477" s="1" t="str">
        <f>+Tabla15[[#This Row],[NOMBRE DE LA CAUSA 2017]]</f>
        <v>LESION POR FALTA DE ADOPCION DE MEDIDAS DE PROTECCION Y SEGURIDAD</v>
      </c>
    </row>
    <row r="478" spans="1:14" ht="15" customHeight="1">
      <c r="A478" s="1">
        <f>+Tabla15[[#This Row],[1]]</f>
        <v>476</v>
      </c>
      <c r="B478" s="1" t="s">
        <v>952</v>
      </c>
      <c r="C478" s="1">
        <v>1</v>
      </c>
      <c r="D478" s="1">
        <f>+IF(Tabla15[[#This Row],[NOMBRE DE LA CAUSA 2018]]=0,0,1)</f>
        <v>1</v>
      </c>
      <c r="E478" s="1">
        <f>+E477+Tabla15[[#This Row],[NOMBRE DE LA CAUSA 2019]]</f>
        <v>476</v>
      </c>
      <c r="F478" s="1">
        <f>+Tabla15[[#This Row],[0]]*Tabla15[[#This Row],[NOMBRE DE LA CAUSA 2019]]</f>
        <v>476</v>
      </c>
      <c r="G478" s="6" t="s">
        <v>753</v>
      </c>
      <c r="H478" s="1" t="s">
        <v>946</v>
      </c>
      <c r="I478" s="6"/>
      <c r="K478" s="1" t="s">
        <v>19</v>
      </c>
      <c r="L478" s="1" t="s">
        <v>953</v>
      </c>
      <c r="M478" s="4">
        <v>2116</v>
      </c>
      <c r="N478" s="1" t="str">
        <f>+Tabla15[[#This Row],[NOMBRE DE LA CAUSA 2017]]</f>
        <v>LESION POR FALTA DE ILUMINACION EN LA VIA PUBLICA</v>
      </c>
    </row>
    <row r="479" spans="1:14" ht="15" customHeight="1">
      <c r="A479" s="1">
        <f>+Tabla15[[#This Row],[1]]</f>
        <v>477</v>
      </c>
      <c r="B479" s="1" t="s">
        <v>945</v>
      </c>
      <c r="C479" s="1">
        <v>1</v>
      </c>
      <c r="D479" s="1">
        <f>+IF(Tabla15[[#This Row],[NOMBRE DE LA CAUSA 2018]]=0,0,1)</f>
        <v>1</v>
      </c>
      <c r="E479" s="1">
        <f>+E478+Tabla15[[#This Row],[NOMBRE DE LA CAUSA 2019]]</f>
        <v>477</v>
      </c>
      <c r="F479" s="1">
        <f>+Tabla15[[#This Row],[0]]*Tabla15[[#This Row],[NOMBRE DE LA CAUSA 2019]]</f>
        <v>477</v>
      </c>
      <c r="G479" s="6" t="s">
        <v>753</v>
      </c>
      <c r="H479" s="1" t="s">
        <v>946</v>
      </c>
      <c r="K479" s="1" t="s">
        <v>19</v>
      </c>
      <c r="L479" s="13" t="s">
        <v>947</v>
      </c>
      <c r="M479" s="4">
        <v>2113</v>
      </c>
      <c r="N479" s="1" t="str">
        <f>+Tabla15[[#This Row],[NOMBRE DE LA CAUSA 2017]]</f>
        <v>LESION POR FALTA DE SEÑALIZACION EN LA VIA PUBLICA</v>
      </c>
    </row>
    <row r="480" spans="1:14" ht="15" customHeight="1">
      <c r="A480" s="1">
        <f>+Tabla15[[#This Row],[1]]</f>
        <v>478</v>
      </c>
      <c r="B480" s="6" t="s">
        <v>1104</v>
      </c>
      <c r="C480" s="1">
        <v>1</v>
      </c>
      <c r="D480" s="1">
        <f>+IF(Tabla15[[#This Row],[NOMBRE DE LA CAUSA 2018]]=0,0,1)</f>
        <v>1</v>
      </c>
      <c r="E480" s="1">
        <f>+E479+Tabla15[[#This Row],[NOMBRE DE LA CAUSA 2019]]</f>
        <v>478</v>
      </c>
      <c r="F480" s="1">
        <f>+Tabla15[[#This Row],[0]]*Tabla15[[#This Row],[NOMBRE DE LA CAUSA 2019]]</f>
        <v>478</v>
      </c>
      <c r="G480" s="6" t="s">
        <v>753</v>
      </c>
      <c r="H480" s="1" t="s">
        <v>1096</v>
      </c>
      <c r="I480" s="6"/>
      <c r="J480" s="6"/>
      <c r="K480" s="6" t="s">
        <v>19</v>
      </c>
      <c r="L480" s="1" t="s">
        <v>1105</v>
      </c>
      <c r="M480" s="4">
        <v>2183</v>
      </c>
      <c r="N480" s="1" t="str">
        <f>+Tabla15[[#This Row],[NOMBRE DE LA CAUSA 2017]]</f>
        <v>LESION POR INCUMPLIMIENTO DEL DEBER DE SEGURIDAD EN LA ATENCION HOSPITALARIA</v>
      </c>
    </row>
    <row r="481" spans="1:14" ht="15" customHeight="1">
      <c r="A481" s="1">
        <f>+Tabla15[[#This Row],[1]]</f>
        <v>479</v>
      </c>
      <c r="B481" s="14" t="s">
        <v>1083</v>
      </c>
      <c r="C481" s="1">
        <v>1</v>
      </c>
      <c r="D481" s="1">
        <f>+IF(Tabla15[[#This Row],[NOMBRE DE LA CAUSA 2018]]=0,0,1)</f>
        <v>1</v>
      </c>
      <c r="E481" s="1">
        <f>+E480+Tabla15[[#This Row],[NOMBRE DE LA CAUSA 2019]]</f>
        <v>479</v>
      </c>
      <c r="F481" s="1">
        <f>+Tabla15[[#This Row],[0]]*Tabla15[[#This Row],[NOMBRE DE LA CAUSA 2019]]</f>
        <v>479</v>
      </c>
      <c r="G481" s="6" t="s">
        <v>753</v>
      </c>
      <c r="H481" s="1" t="s">
        <v>1077</v>
      </c>
      <c r="K481" s="1" t="s">
        <v>19</v>
      </c>
      <c r="L481" s="1" t="s">
        <v>1084</v>
      </c>
      <c r="M481" s="4">
        <v>2173</v>
      </c>
      <c r="N481" s="1" t="str">
        <f>+Tabla15[[#This Row],[NOMBRE DE LA CAUSA 2017]]</f>
        <v>LESION POR INDEBIDA O INSUFICIENTE ADOPCION DE MEDIDAS DE PROTECCION Y SEGURIDAD</v>
      </c>
    </row>
    <row r="482" spans="1:14" ht="15" customHeight="1">
      <c r="A482" s="1">
        <f>+Tabla15[[#This Row],[1]]</f>
        <v>480</v>
      </c>
      <c r="B482" s="1" t="s">
        <v>1108</v>
      </c>
      <c r="C482" s="1">
        <v>1</v>
      </c>
      <c r="D482" s="1">
        <f>+IF(Tabla15[[#This Row],[NOMBRE DE LA CAUSA 2018]]=0,0,1)</f>
        <v>1</v>
      </c>
      <c r="E482" s="1">
        <f>+E481+Tabla15[[#This Row],[NOMBRE DE LA CAUSA 2019]]</f>
        <v>480</v>
      </c>
      <c r="F482" s="1">
        <f>+Tabla15[[#This Row],[0]]*Tabla15[[#This Row],[NOMBRE DE LA CAUSA 2019]]</f>
        <v>480</v>
      </c>
      <c r="G482" s="6" t="s">
        <v>753</v>
      </c>
      <c r="H482" s="1" t="s">
        <v>1096</v>
      </c>
      <c r="K482" s="1" t="s">
        <v>19</v>
      </c>
      <c r="L482" s="1" t="s">
        <v>1109</v>
      </c>
      <c r="M482" s="4">
        <v>2185</v>
      </c>
      <c r="N482" s="1" t="str">
        <f>+Tabla15[[#This Row],[NOMBRE DE LA CAUSA 2017]]</f>
        <v>LESION POR INDEBIDA PRESTACION DEL SERVICIO DE SALUD</v>
      </c>
    </row>
    <row r="483" spans="1:14" ht="15" customHeight="1">
      <c r="A483" s="1">
        <f>+Tabla15[[#This Row],[1]]</f>
        <v>481</v>
      </c>
      <c r="B483" s="6" t="s">
        <v>1095</v>
      </c>
      <c r="C483" s="1">
        <v>1</v>
      </c>
      <c r="D483" s="1">
        <f>+IF(Tabla15[[#This Row],[NOMBRE DE LA CAUSA 2018]]=0,0,1)</f>
        <v>1</v>
      </c>
      <c r="E483" s="1">
        <f>+E482+Tabla15[[#This Row],[NOMBRE DE LA CAUSA 2019]]</f>
        <v>481</v>
      </c>
      <c r="F483" s="1">
        <f>+Tabla15[[#This Row],[0]]*Tabla15[[#This Row],[NOMBRE DE LA CAUSA 2019]]</f>
        <v>481</v>
      </c>
      <c r="G483" s="6" t="s">
        <v>753</v>
      </c>
      <c r="H483" s="1" t="s">
        <v>1096</v>
      </c>
      <c r="I483" s="6"/>
      <c r="J483" s="6"/>
      <c r="K483" s="6" t="s">
        <v>19</v>
      </c>
      <c r="L483" s="1" t="s">
        <v>1097</v>
      </c>
      <c r="M483" s="4">
        <v>2179</v>
      </c>
      <c r="N483" s="1" t="str">
        <f>+Tabla15[[#This Row],[NOMBRE DE LA CAUSA 2017]]</f>
        <v>LESION POR INDEBIDA PRESTACION DEL SERVICIO DE SALUD GINECO OBSTETRICO</v>
      </c>
    </row>
    <row r="484" spans="1:14" ht="15" customHeight="1">
      <c r="A484" s="1">
        <f>+Tabla15[[#This Row],[1]]</f>
        <v>482</v>
      </c>
      <c r="B484" s="1" t="s">
        <v>1100</v>
      </c>
      <c r="C484" s="1">
        <v>1</v>
      </c>
      <c r="D484" s="1">
        <f>+IF(Tabla15[[#This Row],[NOMBRE DE LA CAUSA 2018]]=0,0,1)</f>
        <v>1</v>
      </c>
      <c r="E484" s="1">
        <f>+E483+Tabla15[[#This Row],[NOMBRE DE LA CAUSA 2019]]</f>
        <v>482</v>
      </c>
      <c r="F484" s="1">
        <f>+Tabla15[[#This Row],[0]]*Tabla15[[#This Row],[NOMBRE DE LA CAUSA 2019]]</f>
        <v>482</v>
      </c>
      <c r="G484" s="6" t="s">
        <v>753</v>
      </c>
      <c r="H484" s="1" t="s">
        <v>1096</v>
      </c>
      <c r="K484" s="1" t="s">
        <v>19</v>
      </c>
      <c r="L484" s="1" t="s">
        <v>1101</v>
      </c>
      <c r="M484" s="4">
        <v>2181</v>
      </c>
      <c r="N484" s="1" t="str">
        <f>+Tabla15[[#This Row],[NOMBRE DE LA CAUSA 2017]]</f>
        <v>LESION POR INDEBIDO CONSENTIMIENTO INFORMADO EN LA PRESTACION DEL SERVICIO DE SALUD</v>
      </c>
    </row>
    <row r="485" spans="1:14" ht="15" customHeight="1">
      <c r="A485" s="1">
        <f>+Tabla15[[#This Row],[1]]</f>
        <v>483</v>
      </c>
      <c r="B485" s="1" t="s">
        <v>999</v>
      </c>
      <c r="C485" s="1">
        <v>1</v>
      </c>
      <c r="D485" s="1">
        <f>+IF(Tabla15[[#This Row],[NOMBRE DE LA CAUSA 2018]]=0,0,1)</f>
        <v>1</v>
      </c>
      <c r="E485" s="1">
        <f>+E484+Tabla15[[#This Row],[NOMBRE DE LA CAUSA 2019]]</f>
        <v>483</v>
      </c>
      <c r="F485" s="1">
        <f>+Tabla15[[#This Row],[0]]*Tabla15[[#This Row],[NOMBRE DE LA CAUSA 2019]]</f>
        <v>483</v>
      </c>
      <c r="G485" s="6" t="s">
        <v>753</v>
      </c>
      <c r="H485" s="1" t="s">
        <v>1000</v>
      </c>
      <c r="K485" s="1" t="s">
        <v>19</v>
      </c>
      <c r="L485" s="1" t="s">
        <v>1001</v>
      </c>
      <c r="M485" s="4">
        <v>2137</v>
      </c>
      <c r="N485" s="1" t="str">
        <f>+Tabla15[[#This Row],[NOMBRE DE LA CAUSA 2017]]</f>
        <v>LESION POR INUNDACION</v>
      </c>
    </row>
    <row r="486" spans="1:14" ht="15" customHeight="1">
      <c r="A486" s="1">
        <f>+Tabla15[[#This Row],[1]]</f>
        <v>484</v>
      </c>
      <c r="B486" s="15" t="s">
        <v>1089</v>
      </c>
      <c r="C486" s="1">
        <v>1</v>
      </c>
      <c r="D486" s="1">
        <f>+IF(Tabla15[[#This Row],[NOMBRE DE LA CAUSA 2018]]=0,0,1)</f>
        <v>1</v>
      </c>
      <c r="E486" s="1">
        <f>+E485+Tabla15[[#This Row],[NOMBRE DE LA CAUSA 2019]]</f>
        <v>484</v>
      </c>
      <c r="F486" s="1">
        <f>+Tabla15[[#This Row],[0]]*Tabla15[[#This Row],[NOMBRE DE LA CAUSA 2019]]</f>
        <v>484</v>
      </c>
      <c r="G486" s="6" t="s">
        <v>753</v>
      </c>
      <c r="H486" s="1" t="s">
        <v>1077</v>
      </c>
      <c r="I486" s="6"/>
      <c r="J486" s="6"/>
      <c r="K486" s="6" t="s">
        <v>19</v>
      </c>
      <c r="L486" s="1" t="s">
        <v>1090</v>
      </c>
      <c r="M486" s="4">
        <v>2176</v>
      </c>
      <c r="N486" s="1" t="str">
        <f>+Tabla15[[#This Row],[NOMBRE DE LA CAUSA 2017]]</f>
        <v>LESION POR MODIFICACION O REDUCCION DE LAS MEDIDAS DE PROTECCION Y SEGURIDAD</v>
      </c>
    </row>
    <row r="487" spans="1:14" ht="15" customHeight="1">
      <c r="A487" s="1">
        <f>+Tabla15[[#This Row],[1]]</f>
        <v>485</v>
      </c>
      <c r="B487" s="1" t="s">
        <v>965</v>
      </c>
      <c r="C487" s="1">
        <v>1</v>
      </c>
      <c r="D487" s="1">
        <f>+IF(Tabla15[[#This Row],[NOMBRE DE LA CAUSA 2018]]=0,0,1)</f>
        <v>1</v>
      </c>
      <c r="E487" s="1">
        <f>+E486+Tabla15[[#This Row],[NOMBRE DE LA CAUSA 2019]]</f>
        <v>485</v>
      </c>
      <c r="F487" s="1">
        <f>+Tabla15[[#This Row],[0]]*Tabla15[[#This Row],[NOMBRE DE LA CAUSA 2019]]</f>
        <v>485</v>
      </c>
      <c r="G487" s="6" t="s">
        <v>753</v>
      </c>
      <c r="H487" s="1" t="s">
        <v>966</v>
      </c>
      <c r="K487" s="1" t="s">
        <v>19</v>
      </c>
      <c r="L487" s="1" t="s">
        <v>967</v>
      </c>
      <c r="M487" s="4">
        <v>2122</v>
      </c>
      <c r="N487" s="1" t="str">
        <f>+Tabla15[[#This Row],[NOMBRE DE LA CAUSA 2017]]</f>
        <v>LESION POR RUINA DE EDIFICACION PUBLICA</v>
      </c>
    </row>
    <row r="488" spans="1:14" ht="15" customHeight="1">
      <c r="A488" s="1">
        <f>+Tabla15[[#This Row],[1]]</f>
        <v>486</v>
      </c>
      <c r="B488" s="1" t="s">
        <v>1061</v>
      </c>
      <c r="C488" s="1">
        <v>1</v>
      </c>
      <c r="D488" s="1">
        <f>+IF(Tabla15[[#This Row],[NOMBRE DE LA CAUSA 2018]]=0,0,1)</f>
        <v>1</v>
      </c>
      <c r="E488" s="1">
        <f>+E487+Tabla15[[#This Row],[NOMBRE DE LA CAUSA 2019]]</f>
        <v>486</v>
      </c>
      <c r="F488" s="1">
        <f>+Tabla15[[#This Row],[0]]*Tabla15[[#This Row],[NOMBRE DE LA CAUSA 2019]]</f>
        <v>486</v>
      </c>
      <c r="G488" s="6" t="s">
        <v>753</v>
      </c>
      <c r="H488" s="1" t="s">
        <v>1062</v>
      </c>
      <c r="K488" s="1" t="s">
        <v>19</v>
      </c>
      <c r="L488" s="1" t="s">
        <v>1063</v>
      </c>
      <c r="M488" s="4">
        <v>2164</v>
      </c>
      <c r="N488" s="1" t="str">
        <f>+Tabla15[[#This Row],[NOMBRE DE LA CAUSA 2017]]</f>
        <v>LESION POR SEMOVIENTE DE PROPIEDAD DEL ESTADO</v>
      </c>
    </row>
    <row r="489" spans="1:14" ht="15" customHeight="1">
      <c r="A489" s="1">
        <f>+Tabla15[[#This Row],[1]]</f>
        <v>487</v>
      </c>
      <c r="B489" s="1" t="s">
        <v>1050</v>
      </c>
      <c r="C489" s="1">
        <v>1</v>
      </c>
      <c r="D489" s="1">
        <f>+IF(Tabla15[[#This Row],[NOMBRE DE LA CAUSA 2018]]=0,0,1)</f>
        <v>1</v>
      </c>
      <c r="E489" s="1">
        <f>+E488+Tabla15[[#This Row],[NOMBRE DE LA CAUSA 2019]]</f>
        <v>487</v>
      </c>
      <c r="F489" s="1">
        <f>+Tabla15[[#This Row],[0]]*Tabla15[[#This Row],[NOMBRE DE LA CAUSA 2019]]</f>
        <v>487</v>
      </c>
      <c r="G489" s="6" t="s">
        <v>753</v>
      </c>
      <c r="H489" s="6" t="s">
        <v>1051</v>
      </c>
      <c r="I489" s="6"/>
      <c r="J489" s="6"/>
      <c r="K489" s="6" t="s">
        <v>19</v>
      </c>
      <c r="L489" s="1" t="s">
        <v>1052</v>
      </c>
      <c r="M489" s="4">
        <v>2159</v>
      </c>
      <c r="N489" s="1" t="str">
        <f>+Tabla15[[#This Row],[NOMBRE DE LA CAUSA 2017]]</f>
        <v>LESION POR USO EXCESIVO DE LA FUERZA</v>
      </c>
    </row>
    <row r="490" spans="1:14" ht="15" customHeight="1">
      <c r="A490" s="1">
        <f>+Tabla15[[#This Row],[1]]</f>
        <v>488</v>
      </c>
      <c r="B490" s="1" t="s">
        <v>938</v>
      </c>
      <c r="C490" s="1">
        <v>1</v>
      </c>
      <c r="D490" s="1">
        <f>+IF(Tabla15[[#This Row],[NOMBRE DE LA CAUSA 2018]]=0,0,1)</f>
        <v>1</v>
      </c>
      <c r="E490" s="1">
        <f>+E489+Tabla15[[#This Row],[NOMBRE DE LA CAUSA 2019]]</f>
        <v>488</v>
      </c>
      <c r="F490" s="1">
        <f>+Tabla15[[#This Row],[0]]*Tabla15[[#This Row],[NOMBRE DE LA CAUSA 2019]]</f>
        <v>488</v>
      </c>
      <c r="G490" s="6" t="s">
        <v>753</v>
      </c>
      <c r="H490" s="1" t="s">
        <v>939</v>
      </c>
      <c r="K490" s="1" t="s">
        <v>19</v>
      </c>
      <c r="L490" s="14" t="s">
        <v>940</v>
      </c>
      <c r="M490" s="4">
        <v>2110</v>
      </c>
      <c r="N490" s="1" t="str">
        <f>+Tabla15[[#This Row],[NOMBRE DE LA CAUSA 2017]]</f>
        <v>LESION POR VIA PUBLICA EN MAL ESTADO</v>
      </c>
    </row>
    <row r="491" spans="1:14" ht="15" customHeight="1">
      <c r="A491" s="1">
        <f>+Tabla15[[#This Row],[1]]</f>
        <v>489</v>
      </c>
      <c r="B491" s="5" t="s">
        <v>786</v>
      </c>
      <c r="C491" s="1">
        <v>1</v>
      </c>
      <c r="D491" s="1">
        <f>+IF(Tabla15[[#This Row],[NOMBRE DE LA CAUSA 2018]]=0,0,1)</f>
        <v>1</v>
      </c>
      <c r="E491" s="1">
        <f>+E490+Tabla15[[#This Row],[NOMBRE DE LA CAUSA 2019]]</f>
        <v>489</v>
      </c>
      <c r="F491" s="1">
        <f>+Tabla15[[#This Row],[0]]*Tabla15[[#This Row],[NOMBRE DE LA CAUSA 2019]]</f>
        <v>489</v>
      </c>
      <c r="G491" s="6" t="s">
        <v>746</v>
      </c>
      <c r="H491" s="6"/>
      <c r="I491" s="6"/>
      <c r="J491" s="6"/>
      <c r="K491" s="6" t="s">
        <v>19</v>
      </c>
      <c r="L491" s="5" t="s">
        <v>787</v>
      </c>
      <c r="M491" s="4">
        <v>2042</v>
      </c>
      <c r="N491" s="1" t="str">
        <f>+Tabla15[[#This Row],[NOMBRE DE LA CAUSA 2017]]</f>
        <v>MAYOR PERMANENCIA DE OBRA</v>
      </c>
    </row>
    <row r="492" spans="1:14" ht="15" customHeight="1">
      <c r="A492" s="1">
        <f>+Tabla15[[#This Row],[1]]</f>
        <v>490</v>
      </c>
      <c r="B492" s="6" t="s">
        <v>788</v>
      </c>
      <c r="C492" s="1">
        <v>1</v>
      </c>
      <c r="D492" s="1">
        <f>+IF(Tabla15[[#This Row],[NOMBRE DE LA CAUSA 2018]]=0,0,1)</f>
        <v>1</v>
      </c>
      <c r="E492" s="1">
        <f>+E491+Tabla15[[#This Row],[NOMBRE DE LA CAUSA 2019]]</f>
        <v>490</v>
      </c>
      <c r="F492" s="1">
        <f>+Tabla15[[#This Row],[0]]*Tabla15[[#This Row],[NOMBRE DE LA CAUSA 2019]]</f>
        <v>490</v>
      </c>
      <c r="G492" s="6" t="s">
        <v>746</v>
      </c>
      <c r="H492" s="6"/>
      <c r="I492" s="6"/>
      <c r="J492" s="6"/>
      <c r="K492" s="6" t="s">
        <v>19</v>
      </c>
      <c r="L492" s="10" t="s">
        <v>789</v>
      </c>
      <c r="M492" s="4">
        <v>2043</v>
      </c>
      <c r="N492" s="1" t="str">
        <f>+Tabla15[[#This Row],[NOMBRE DE LA CAUSA 2017]]</f>
        <v>MAYORES CANTIDADES, SOBRECOSTOS Y OBRAS ADICIONALES EN CONTRATO DE OBRA A PRECIO GLOBAL</v>
      </c>
    </row>
    <row r="493" spans="1:14" ht="15" customHeight="1">
      <c r="A493" s="1">
        <f>+Tabla15[[#This Row],[1]]</f>
        <v>491</v>
      </c>
      <c r="B493" s="6" t="s">
        <v>790</v>
      </c>
      <c r="C493" s="1">
        <v>1</v>
      </c>
      <c r="D493" s="1">
        <f>+IF(Tabla15[[#This Row],[NOMBRE DE LA CAUSA 2018]]=0,0,1)</f>
        <v>1</v>
      </c>
      <c r="E493" s="1">
        <f>+E492+Tabla15[[#This Row],[NOMBRE DE LA CAUSA 2019]]</f>
        <v>491</v>
      </c>
      <c r="F493" s="1">
        <f>+Tabla15[[#This Row],[0]]*Tabla15[[#This Row],[NOMBRE DE LA CAUSA 2019]]</f>
        <v>491</v>
      </c>
      <c r="G493" s="6" t="s">
        <v>746</v>
      </c>
      <c r="H493" s="6"/>
      <c r="I493" s="6"/>
      <c r="J493" s="6"/>
      <c r="K493" s="6" t="s">
        <v>19</v>
      </c>
      <c r="L493" s="10" t="s">
        <v>791</v>
      </c>
      <c r="M493" s="4">
        <v>2044</v>
      </c>
      <c r="N493" s="1" t="str">
        <f>+Tabla15[[#This Row],[NOMBRE DE LA CAUSA 2017]]</f>
        <v>MAYORES CANTIDADES, SOBRECOSTOS Y OBRAS ADICIONALES EN CONTRATO DE OBRA A PRECIO UNITARIO</v>
      </c>
    </row>
    <row r="494" spans="1:14" ht="15" customHeight="1">
      <c r="A494" s="1">
        <f>+Tabla15[[#This Row],[1]]</f>
        <v>492</v>
      </c>
      <c r="B494" s="6" t="s">
        <v>792</v>
      </c>
      <c r="C494" s="1">
        <v>1</v>
      </c>
      <c r="D494" s="1">
        <f>+IF(Tabla15[[#This Row],[NOMBRE DE LA CAUSA 2018]]=0,0,1)</f>
        <v>1</v>
      </c>
      <c r="E494" s="1">
        <f>+E493+Tabla15[[#This Row],[NOMBRE DE LA CAUSA 2019]]</f>
        <v>492</v>
      </c>
      <c r="F494" s="1">
        <f>+Tabla15[[#This Row],[0]]*Tabla15[[#This Row],[NOMBRE DE LA CAUSA 2019]]</f>
        <v>492</v>
      </c>
      <c r="G494" s="6" t="s">
        <v>746</v>
      </c>
      <c r="H494" s="6"/>
      <c r="I494" s="6"/>
      <c r="J494" s="6"/>
      <c r="K494" s="6" t="s">
        <v>19</v>
      </c>
      <c r="L494" s="10" t="s">
        <v>793</v>
      </c>
      <c r="M494" s="4">
        <v>2045</v>
      </c>
      <c r="N494" s="1" t="str">
        <f>+Tabla15[[#This Row],[NOMBRE DE LA CAUSA 2017]]</f>
        <v>MAYORES CANTIDADES, SOBRECOSTOS Y OBRAS ADICIONALES POR EVENTO DE FUERZA MAYOR</v>
      </c>
    </row>
    <row r="495" spans="1:14" ht="15" customHeight="1">
      <c r="A495" s="1">
        <f>+Tabla15[[#This Row],[1]]</f>
        <v>493</v>
      </c>
      <c r="B495" s="1" t="s">
        <v>794</v>
      </c>
      <c r="C495" s="1">
        <v>1</v>
      </c>
      <c r="D495" s="1">
        <f>+IF(Tabla15[[#This Row],[NOMBRE DE LA CAUSA 2018]]=0,0,1)</f>
        <v>1</v>
      </c>
      <c r="E495" s="1">
        <f>+E494+Tabla15[[#This Row],[NOMBRE DE LA CAUSA 2019]]</f>
        <v>493</v>
      </c>
      <c r="F495" s="1">
        <f>+Tabla15[[#This Row],[0]]*Tabla15[[#This Row],[NOMBRE DE LA CAUSA 2019]]</f>
        <v>493</v>
      </c>
      <c r="G495" s="6" t="s">
        <v>746</v>
      </c>
      <c r="K495" s="1" t="s">
        <v>19</v>
      </c>
      <c r="L495" s="5" t="s">
        <v>795</v>
      </c>
      <c r="M495" s="4">
        <v>2046</v>
      </c>
      <c r="N495" s="1" t="str">
        <f>+Tabla15[[#This Row],[NOMBRE DE LA CAUSA 2017]]</f>
        <v>MODIFICACION Y/O REVISION DE LAS PRESTACIONES CONTRACTUALES</v>
      </c>
    </row>
    <row r="496" spans="1:14" ht="15" customHeight="1">
      <c r="A496" s="1">
        <f>+Tabla15[[#This Row],[1]]</f>
        <v>494</v>
      </c>
      <c r="B496" s="1" t="s">
        <v>796</v>
      </c>
      <c r="C496" s="1">
        <v>1</v>
      </c>
      <c r="D496" s="1">
        <f>+IF(Tabla15[[#This Row],[NOMBRE DE LA CAUSA 2018]]=0,0,1)</f>
        <v>1</v>
      </c>
      <c r="E496" s="1">
        <f>+E495+Tabla15[[#This Row],[NOMBRE DE LA CAUSA 2019]]</f>
        <v>494</v>
      </c>
      <c r="F496" s="1">
        <f>+Tabla15[[#This Row],[0]]*Tabla15[[#This Row],[NOMBRE DE LA CAUSA 2019]]</f>
        <v>494</v>
      </c>
      <c r="G496" s="6" t="s">
        <v>746</v>
      </c>
      <c r="K496" s="1" t="s">
        <v>19</v>
      </c>
      <c r="L496" s="5" t="s">
        <v>797</v>
      </c>
      <c r="M496" s="4">
        <v>2047</v>
      </c>
      <c r="N496" s="1" t="str">
        <f>+Tabla15[[#This Row],[NOMBRE DE LA CAUSA 2017]]</f>
        <v>MODIFICACION Y/O REVISION DEL PLAZO CONTRACTUAL</v>
      </c>
    </row>
    <row r="497" spans="1:14" ht="15" customHeight="1">
      <c r="A497" s="1">
        <f>+Tabla15[[#This Row],[1]]</f>
        <v>495</v>
      </c>
      <c r="B497" s="1" t="s">
        <v>1147</v>
      </c>
      <c r="C497" s="1">
        <v>1</v>
      </c>
      <c r="D497" s="1">
        <f>+IF(Tabla15[[#This Row],[NOMBRE DE LA CAUSA 2018]]=0,0,1)</f>
        <v>1</v>
      </c>
      <c r="E497" s="1">
        <f>+E496+Tabla15[[#This Row],[NOMBRE DE LA CAUSA 2019]]</f>
        <v>495</v>
      </c>
      <c r="F497" s="1">
        <f>+Tabla15[[#This Row],[0]]*Tabla15[[#This Row],[NOMBRE DE LA CAUSA 2019]]</f>
        <v>495</v>
      </c>
      <c r="G497" s="6" t="s">
        <v>746</v>
      </c>
      <c r="K497" s="1" t="s">
        <v>19</v>
      </c>
      <c r="L497" s="1" t="s">
        <v>1148</v>
      </c>
      <c r="M497" s="4">
        <v>2203</v>
      </c>
      <c r="N497" s="1" t="str">
        <f>+Tabla15[[#This Row],[NOMBRE DE LA CAUSA 2017]]</f>
        <v>MORA EN LA ENTREGA DE BIEN EMBARGADO O SECUESTRADO</v>
      </c>
    </row>
    <row r="498" spans="1:14" ht="15" customHeight="1">
      <c r="A498" s="1">
        <f>+Tabla15[[#This Row],[1]]</f>
        <v>496</v>
      </c>
      <c r="B498" s="1" t="s">
        <v>1059</v>
      </c>
      <c r="C498" s="1">
        <v>1</v>
      </c>
      <c r="D498" s="1">
        <f>+IF(Tabla15[[#This Row],[NOMBRE DE LA CAUSA 2018]]=0,0,1)</f>
        <v>1</v>
      </c>
      <c r="E498" s="1">
        <f>+E497+Tabla15[[#This Row],[NOMBRE DE LA CAUSA 2019]]</f>
        <v>496</v>
      </c>
      <c r="F498" s="1">
        <f>+Tabla15[[#This Row],[0]]*Tabla15[[#This Row],[NOMBRE DE LA CAUSA 2019]]</f>
        <v>496</v>
      </c>
      <c r="G498" s="6" t="s">
        <v>746</v>
      </c>
      <c r="K498" s="1" t="s">
        <v>19</v>
      </c>
      <c r="L498" s="1" t="s">
        <v>1060</v>
      </c>
      <c r="M498" s="4">
        <v>2163</v>
      </c>
      <c r="N498" s="1" t="str">
        <f>+Tabla15[[#This Row],[NOMBRE DE LA CAUSA 2017]]</f>
        <v>MORA EN LA ENTREGA DE BIEN INCAUTADO U OCUPADO EN UN PROCESO PENAL</v>
      </c>
    </row>
    <row r="499" spans="1:14" ht="15" customHeight="1">
      <c r="A499" s="1">
        <f>+Tabla15[[#This Row],[1]]</f>
        <v>497</v>
      </c>
      <c r="B499" s="1" t="s">
        <v>198</v>
      </c>
      <c r="C499" s="1">
        <v>1</v>
      </c>
      <c r="D499" s="1">
        <f>+IF(Tabla15[[#This Row],[NOMBRE DE LA CAUSA 2018]]=0,0,1)</f>
        <v>1</v>
      </c>
      <c r="E499" s="1">
        <f>+E498+Tabla15[[#This Row],[NOMBRE DE LA CAUSA 2019]]</f>
        <v>497</v>
      </c>
      <c r="F499" s="1">
        <f>+Tabla15[[#This Row],[0]]*Tabla15[[#This Row],[NOMBRE DE LA CAUSA 2019]]</f>
        <v>497</v>
      </c>
      <c r="G499" s="6" t="s">
        <v>17</v>
      </c>
      <c r="J499" s="1" t="s">
        <v>18</v>
      </c>
      <c r="K499" s="1" t="s">
        <v>19</v>
      </c>
      <c r="L499" s="1" t="s">
        <v>199</v>
      </c>
      <c r="M499" s="4">
        <v>321</v>
      </c>
      <c r="N499" s="1" t="str">
        <f>+Tabla15[[#This Row],[NOMBRE DE LA CAUSA 2017]]</f>
        <v>MUERTE ACCIDENTAL O FORTUITA A CONSCRIPTO</v>
      </c>
    </row>
    <row r="500" spans="1:14" ht="15" customHeight="1">
      <c r="A500" s="1">
        <f>+Tabla15[[#This Row],[1]]</f>
        <v>498</v>
      </c>
      <c r="B500" s="1" t="s">
        <v>372</v>
      </c>
      <c r="C500" s="1">
        <v>1</v>
      </c>
      <c r="D500" s="1">
        <f>+IF(Tabla15[[#This Row],[NOMBRE DE LA CAUSA 2018]]=0,0,1)</f>
        <v>1</v>
      </c>
      <c r="E500" s="1">
        <f>+E499+Tabla15[[#This Row],[NOMBRE DE LA CAUSA 2019]]</f>
        <v>498</v>
      </c>
      <c r="F500" s="1">
        <f>+Tabla15[[#This Row],[0]]*Tabla15[[#This Row],[NOMBRE DE LA CAUSA 2019]]</f>
        <v>498</v>
      </c>
      <c r="G500" s="6" t="s">
        <v>17</v>
      </c>
      <c r="J500" s="1" t="s">
        <v>18</v>
      </c>
      <c r="K500" s="1" t="s">
        <v>19</v>
      </c>
      <c r="L500" s="1" t="s">
        <v>373</v>
      </c>
      <c r="M500" s="4">
        <v>732</v>
      </c>
      <c r="N500" s="1" t="str">
        <f>+Tabla15[[#This Row],[NOMBRE DE LA CAUSA 2017]]</f>
        <v>MUERTE ACCIDENTAL O FORTUITA A MIEMBRO VOLUNTARIO DE LA FUERZA PUBLICA</v>
      </c>
    </row>
    <row r="501" spans="1:14" ht="15" customHeight="1">
      <c r="A501" s="1">
        <f>+Tabla15[[#This Row],[1]]</f>
        <v>499</v>
      </c>
      <c r="B501" s="1" t="s">
        <v>927</v>
      </c>
      <c r="C501" s="1">
        <v>1</v>
      </c>
      <c r="D501" s="1">
        <f>+IF(Tabla15[[#This Row],[NOMBRE DE LA CAUSA 2018]]=0,0,1)</f>
        <v>1</v>
      </c>
      <c r="E501" s="1">
        <f>+E500+Tabla15[[#This Row],[NOMBRE DE LA CAUSA 2019]]</f>
        <v>499</v>
      </c>
      <c r="F501" s="1">
        <f>+Tabla15[[#This Row],[0]]*Tabla15[[#This Row],[NOMBRE DE LA CAUSA 2019]]</f>
        <v>499</v>
      </c>
      <c r="G501" s="6" t="s">
        <v>753</v>
      </c>
      <c r="H501" s="1" t="s">
        <v>919</v>
      </c>
      <c r="K501" s="1" t="s">
        <v>19</v>
      </c>
      <c r="L501" s="1" t="s">
        <v>928</v>
      </c>
      <c r="M501" s="4">
        <v>2105</v>
      </c>
      <c r="N501" s="1" t="str">
        <f>+Tabla15[[#This Row],[NOMBRE DE LA CAUSA 2017]]</f>
        <v>MUERTE ACCIDENTAL O FORTUITA A RECLUSO</v>
      </c>
    </row>
    <row r="502" spans="1:14" ht="15" customHeight="1">
      <c r="A502" s="1">
        <f>+Tabla15[[#This Row],[1]]</f>
        <v>500</v>
      </c>
      <c r="B502" s="1" t="s">
        <v>825</v>
      </c>
      <c r="C502" s="1">
        <v>1</v>
      </c>
      <c r="D502" s="1">
        <f>+IF(Tabla15[[#This Row],[NOMBRE DE LA CAUSA 2018]]=0,0,1)</f>
        <v>1</v>
      </c>
      <c r="E502" s="1">
        <f>+E501+Tabla15[[#This Row],[NOMBRE DE LA CAUSA 2019]]</f>
        <v>500</v>
      </c>
      <c r="F502" s="1">
        <f>+Tabla15[[#This Row],[0]]*Tabla15[[#This Row],[NOMBRE DE LA CAUSA 2019]]</f>
        <v>500</v>
      </c>
      <c r="G502" s="6" t="s">
        <v>753</v>
      </c>
      <c r="H502" s="6" t="s">
        <v>823</v>
      </c>
      <c r="I502" s="6"/>
      <c r="J502" s="6"/>
      <c r="K502" s="6" t="s">
        <v>19</v>
      </c>
      <c r="L502" s="1" t="s">
        <v>826</v>
      </c>
      <c r="M502" s="4">
        <v>2059</v>
      </c>
      <c r="N502" s="1" t="str">
        <f>+Tabla15[[#This Row],[NOMBRE DE LA CAUSA 2017]]</f>
        <v>MUERTE AUTO INFLIGIDA DE CONSCRIPTO</v>
      </c>
    </row>
    <row r="503" spans="1:14" ht="15" customHeight="1">
      <c r="A503" s="1">
        <f>+Tabla15[[#This Row],[1]]</f>
        <v>501</v>
      </c>
      <c r="B503" s="6" t="s">
        <v>856</v>
      </c>
      <c r="C503" s="1">
        <v>1</v>
      </c>
      <c r="D503" s="1">
        <f>+IF(Tabla15[[#This Row],[NOMBRE DE LA CAUSA 2018]]=0,0,1)</f>
        <v>1</v>
      </c>
      <c r="E503" s="1">
        <f>+E502+Tabla15[[#This Row],[NOMBRE DE LA CAUSA 2019]]</f>
        <v>501</v>
      </c>
      <c r="F503" s="1">
        <f>+Tabla15[[#This Row],[0]]*Tabla15[[#This Row],[NOMBRE DE LA CAUSA 2019]]</f>
        <v>501</v>
      </c>
      <c r="G503" s="6" t="s">
        <v>753</v>
      </c>
      <c r="H503" s="1" t="s">
        <v>854</v>
      </c>
      <c r="I503" s="6"/>
      <c r="J503" s="6"/>
      <c r="K503" s="6" t="s">
        <v>19</v>
      </c>
      <c r="L503" s="7" t="s">
        <v>857</v>
      </c>
      <c r="M503" s="4">
        <v>2073</v>
      </c>
      <c r="N503" s="1" t="str">
        <f>+Tabla15[[#This Row],[NOMBRE DE LA CAUSA 2017]]</f>
        <v>MUERTE AUTO INFLIGIDA DE MIEMBRO VOLUNTARIO DE LA FUERZA PUBLICA</v>
      </c>
    </row>
    <row r="504" spans="1:14" ht="15" customHeight="1">
      <c r="A504" s="1">
        <f>+Tabla15[[#This Row],[1]]</f>
        <v>502</v>
      </c>
      <c r="B504" s="6" t="s">
        <v>925</v>
      </c>
      <c r="C504" s="1">
        <v>1</v>
      </c>
      <c r="D504" s="1">
        <f>+IF(Tabla15[[#This Row],[NOMBRE DE LA CAUSA 2018]]=0,0,1)</f>
        <v>1</v>
      </c>
      <c r="E504" s="1">
        <f>+E503+Tabla15[[#This Row],[NOMBRE DE LA CAUSA 2019]]</f>
        <v>502</v>
      </c>
      <c r="F504" s="1">
        <f>+Tabla15[[#This Row],[0]]*Tabla15[[#This Row],[NOMBRE DE LA CAUSA 2019]]</f>
        <v>502</v>
      </c>
      <c r="G504" s="6" t="s">
        <v>753</v>
      </c>
      <c r="H504" s="6" t="s">
        <v>919</v>
      </c>
      <c r="I504" s="6"/>
      <c r="J504" s="6"/>
      <c r="K504" s="6" t="s">
        <v>19</v>
      </c>
      <c r="L504" s="7" t="s">
        <v>926</v>
      </c>
      <c r="M504" s="4">
        <v>2104</v>
      </c>
      <c r="N504" s="1" t="str">
        <f>+Tabla15[[#This Row],[NOMBRE DE LA CAUSA 2017]]</f>
        <v>MUERTE AUTO INFLIGIDA DE RECLUSO</v>
      </c>
    </row>
    <row r="505" spans="1:14" ht="15" customHeight="1">
      <c r="A505" s="1">
        <f>+Tabla15[[#This Row],[1]]</f>
        <v>503</v>
      </c>
      <c r="B505" s="1" t="s">
        <v>1042</v>
      </c>
      <c r="C505" s="1">
        <v>1</v>
      </c>
      <c r="D505" s="1">
        <f>+IF(Tabla15[[#This Row],[NOMBRE DE LA CAUSA 2018]]=0,0,1)</f>
        <v>1</v>
      </c>
      <c r="E505" s="1">
        <f>+E504+Tabla15[[#This Row],[NOMBRE DE LA CAUSA 2019]]</f>
        <v>503</v>
      </c>
      <c r="F505" s="1">
        <f>+Tabla15[[#This Row],[0]]*Tabla15[[#This Row],[NOMBRE DE LA CAUSA 2019]]</f>
        <v>503</v>
      </c>
      <c r="G505" s="6" t="s">
        <v>753</v>
      </c>
      <c r="H505" s="1" t="s">
        <v>1040</v>
      </c>
      <c r="I505" s="6"/>
      <c r="J505" s="6"/>
      <c r="K505" s="6" t="s">
        <v>19</v>
      </c>
      <c r="L505" s="7" t="s">
        <v>1043</v>
      </c>
      <c r="M505" s="4">
        <v>2155</v>
      </c>
      <c r="N505" s="1" t="str">
        <f>+Tabla15[[#This Row],[NOMBRE DE LA CAUSA 2017]]</f>
        <v>MUERTE DE ALUMNO EN ESTABLECIMIENTO EDUCATIVO</v>
      </c>
    </row>
    <row r="506" spans="1:14" ht="15" customHeight="1">
      <c r="A506" s="1">
        <f>+Tabla15[[#This Row],[1]]</f>
        <v>504</v>
      </c>
      <c r="B506" s="1" t="s">
        <v>811</v>
      </c>
      <c r="C506" s="1">
        <v>1</v>
      </c>
      <c r="D506" s="1">
        <f>+IF(Tabla15[[#This Row],[NOMBRE DE LA CAUSA 2018]]=0,0,1)</f>
        <v>1</v>
      </c>
      <c r="E506" s="1">
        <f>+E505+Tabla15[[#This Row],[NOMBRE DE LA CAUSA 2019]]</f>
        <v>504</v>
      </c>
      <c r="F506" s="1">
        <f>+Tabla15[[#This Row],[0]]*Tabla15[[#This Row],[NOMBRE DE LA CAUSA 2019]]</f>
        <v>504</v>
      </c>
      <c r="G506" s="6" t="s">
        <v>753</v>
      </c>
      <c r="H506" s="1" t="s">
        <v>809</v>
      </c>
      <c r="K506" s="1" t="s">
        <v>19</v>
      </c>
      <c r="L506" s="7" t="s">
        <v>812</v>
      </c>
      <c r="M506" s="4">
        <v>2053</v>
      </c>
      <c r="N506" s="1" t="str">
        <f>+Tabla15[[#This Row],[NOMBRE DE LA CAUSA 2017]]</f>
        <v>MUERTE DE CIVIL CON AERONAVE OFICIAL</v>
      </c>
    </row>
    <row r="507" spans="1:14" ht="15" customHeight="1">
      <c r="A507" s="1">
        <f>+Tabla15[[#This Row],[1]]</f>
        <v>505</v>
      </c>
      <c r="B507" s="6" t="s">
        <v>58</v>
      </c>
      <c r="C507" s="1">
        <v>1</v>
      </c>
      <c r="D507" s="1">
        <f>+IF(Tabla15[[#This Row],[NOMBRE DE LA CAUSA 2018]]=0,0,1)</f>
        <v>1</v>
      </c>
      <c r="E507" s="1">
        <f>+E506+Tabla15[[#This Row],[NOMBRE DE LA CAUSA 2019]]</f>
        <v>505</v>
      </c>
      <c r="F507" s="1">
        <f>+Tabla15[[#This Row],[0]]*Tabla15[[#This Row],[NOMBRE DE LA CAUSA 2019]]</f>
        <v>505</v>
      </c>
      <c r="G507" s="6" t="s">
        <v>17</v>
      </c>
      <c r="H507" s="6"/>
      <c r="I507" s="6"/>
      <c r="J507" s="6" t="s">
        <v>18</v>
      </c>
      <c r="K507" s="6" t="s">
        <v>19</v>
      </c>
      <c r="L507" s="7" t="s">
        <v>59</v>
      </c>
      <c r="M507" s="4">
        <v>88</v>
      </c>
      <c r="N507" s="1" t="str">
        <f>+Tabla15[[#This Row],[NOMBRE DE LA CAUSA 2017]]</f>
        <v>MUERTE DE CIVIL CON ARMA DE DOTACION OFICIAL</v>
      </c>
    </row>
    <row r="508" spans="1:14" ht="15" customHeight="1">
      <c r="A508" s="1">
        <f>+Tabla15[[#This Row],[1]]</f>
        <v>506</v>
      </c>
      <c r="B508" s="6" t="s">
        <v>818</v>
      </c>
      <c r="C508" s="1">
        <v>1</v>
      </c>
      <c r="D508" s="1">
        <f>+IF(Tabla15[[#This Row],[NOMBRE DE LA CAUSA 2018]]=0,0,1)</f>
        <v>1</v>
      </c>
      <c r="E508" s="1">
        <f>+E507+Tabla15[[#This Row],[NOMBRE DE LA CAUSA 2019]]</f>
        <v>506</v>
      </c>
      <c r="F508" s="1">
        <f>+Tabla15[[#This Row],[0]]*Tabla15[[#This Row],[NOMBRE DE LA CAUSA 2019]]</f>
        <v>506</v>
      </c>
      <c r="G508" s="6" t="s">
        <v>753</v>
      </c>
      <c r="H508" s="6" t="s">
        <v>816</v>
      </c>
      <c r="I508" s="6"/>
      <c r="J508" s="6"/>
      <c r="K508" s="6" t="s">
        <v>19</v>
      </c>
      <c r="L508" s="7" t="s">
        <v>819</v>
      </c>
      <c r="M508" s="4">
        <v>2056</v>
      </c>
      <c r="N508" s="1" t="str">
        <f>+Tabla15[[#This Row],[NOMBRE DE LA CAUSA 2017]]</f>
        <v>MUERTE DE CIVIL CON NAVE OFICIAL</v>
      </c>
    </row>
    <row r="509" spans="1:14" ht="15" customHeight="1">
      <c r="A509" s="1">
        <f>+Tabla15[[#This Row],[1]]</f>
        <v>507</v>
      </c>
      <c r="B509" s="6" t="s">
        <v>503</v>
      </c>
      <c r="C509" s="1">
        <v>1</v>
      </c>
      <c r="D509" s="1">
        <f>+IF(Tabla15[[#This Row],[NOMBRE DE LA CAUSA 2018]]=0,0,1)</f>
        <v>1</v>
      </c>
      <c r="E509" s="1">
        <f>+E508+Tabla15[[#This Row],[NOMBRE DE LA CAUSA 2019]]</f>
        <v>507</v>
      </c>
      <c r="F509" s="1">
        <f>+Tabla15[[#This Row],[0]]*Tabla15[[#This Row],[NOMBRE DE LA CAUSA 2019]]</f>
        <v>507</v>
      </c>
      <c r="G509" s="6" t="s">
        <v>17</v>
      </c>
      <c r="H509" s="6"/>
      <c r="I509" s="6"/>
      <c r="J509" s="6" t="s">
        <v>18</v>
      </c>
      <c r="K509" s="6" t="s">
        <v>19</v>
      </c>
      <c r="L509" s="1" t="s">
        <v>504</v>
      </c>
      <c r="M509" s="4">
        <v>850</v>
      </c>
      <c r="N509" s="1" t="str">
        <f>+Tabla15[[#This Row],[NOMBRE DE LA CAUSA 2017]]</f>
        <v>MUERTE DE CIVIL CON VEHICULO OFICIAL</v>
      </c>
    </row>
    <row r="510" spans="1:14" ht="15" customHeight="1">
      <c r="A510" s="1">
        <f>+Tabla15[[#This Row],[1]]</f>
        <v>508</v>
      </c>
      <c r="B510" s="6" t="s">
        <v>895</v>
      </c>
      <c r="C510" s="1">
        <v>1</v>
      </c>
      <c r="D510" s="1">
        <f>+IF(Tabla15[[#This Row],[NOMBRE DE LA CAUSA 2018]]=0,0,1)</f>
        <v>1</v>
      </c>
      <c r="E510" s="1">
        <f>+E509+Tabla15[[#This Row],[NOMBRE DE LA CAUSA 2019]]</f>
        <v>508</v>
      </c>
      <c r="F510" s="1">
        <f>+Tabla15[[#This Row],[0]]*Tabla15[[#This Row],[NOMBRE DE LA CAUSA 2019]]</f>
        <v>508</v>
      </c>
      <c r="G510" s="6" t="s">
        <v>753</v>
      </c>
      <c r="H510" s="6" t="s">
        <v>888</v>
      </c>
      <c r="I510" s="6"/>
      <c r="J510" s="6"/>
      <c r="K510" s="6" t="s">
        <v>19</v>
      </c>
      <c r="L510" s="1" t="s">
        <v>896</v>
      </c>
      <c r="M510" s="4">
        <v>2090</v>
      </c>
      <c r="N510" s="1" t="str">
        <f>+Tabla15[[#This Row],[NOMBRE DE LA CAUSA 2017]]</f>
        <v>MUERTE DE CIVIL EN COMBATE O ENFRENTAMIENTO</v>
      </c>
    </row>
    <row r="511" spans="1:14" ht="15" customHeight="1">
      <c r="A511" s="1">
        <f>+Tabla15[[#This Row],[1]]</f>
        <v>509</v>
      </c>
      <c r="B511" s="6" t="s">
        <v>901</v>
      </c>
      <c r="C511" s="1">
        <v>1</v>
      </c>
      <c r="D511" s="1">
        <f>+IF(Tabla15[[#This Row],[NOMBRE DE LA CAUSA 2018]]=0,0,1)</f>
        <v>1</v>
      </c>
      <c r="E511" s="1">
        <f>+E510+Tabla15[[#This Row],[NOMBRE DE LA CAUSA 2019]]</f>
        <v>509</v>
      </c>
      <c r="F511" s="1">
        <f>+Tabla15[[#This Row],[0]]*Tabla15[[#This Row],[NOMBRE DE LA CAUSA 2019]]</f>
        <v>509</v>
      </c>
      <c r="G511" s="6" t="s">
        <v>753</v>
      </c>
      <c r="H511" s="1" t="s">
        <v>888</v>
      </c>
      <c r="I511" s="6"/>
      <c r="J511" s="6"/>
      <c r="K511" s="6" t="s">
        <v>19</v>
      </c>
      <c r="L511" s="1" t="s">
        <v>902</v>
      </c>
      <c r="M511" s="4">
        <v>2093</v>
      </c>
      <c r="N511" s="1" t="str">
        <f>+Tabla15[[#This Row],[NOMBRE DE LA CAUSA 2017]]</f>
        <v>MUERTE DE CIVIL EN ENFRENTAMIENTO ENTRE TROPAS</v>
      </c>
    </row>
    <row r="512" spans="1:14" ht="15" customHeight="1">
      <c r="A512" s="1">
        <f>+Tabla15[[#This Row],[1]]</f>
        <v>510</v>
      </c>
      <c r="B512" s="6" t="s">
        <v>887</v>
      </c>
      <c r="C512" s="1">
        <v>1</v>
      </c>
      <c r="D512" s="1">
        <f>+IF(Tabla15[[#This Row],[NOMBRE DE LA CAUSA 2018]]=0,0,1)</f>
        <v>1</v>
      </c>
      <c r="E512" s="1">
        <f>+E511+Tabla15[[#This Row],[NOMBRE DE LA CAUSA 2019]]</f>
        <v>510</v>
      </c>
      <c r="F512" s="1">
        <f>+Tabla15[[#This Row],[0]]*Tabla15[[#This Row],[NOMBRE DE LA CAUSA 2019]]</f>
        <v>510</v>
      </c>
      <c r="G512" s="6" t="s">
        <v>753</v>
      </c>
      <c r="H512" s="1" t="s">
        <v>888</v>
      </c>
      <c r="I512" s="6"/>
      <c r="J512" s="6"/>
      <c r="K512" s="6" t="s">
        <v>19</v>
      </c>
      <c r="L512" s="1" t="s">
        <v>889</v>
      </c>
      <c r="M512" s="4">
        <v>2087</v>
      </c>
      <c r="N512" s="1" t="str">
        <f>+Tabla15[[#This Row],[NOMBRE DE LA CAUSA 2017]]</f>
        <v>MUERTE DE CIVIL EN OPERATIVO MILITAR</v>
      </c>
    </row>
    <row r="513" spans="1:14" ht="15" customHeight="1">
      <c r="A513" s="1">
        <f>+Tabla15[[#This Row],[1]]</f>
        <v>511</v>
      </c>
      <c r="B513" s="6" t="s">
        <v>60</v>
      </c>
      <c r="C513" s="1">
        <v>1</v>
      </c>
      <c r="D513" s="1">
        <f>+IF(Tabla15[[#This Row],[NOMBRE DE LA CAUSA 2018]]=0,0,1)</f>
        <v>1</v>
      </c>
      <c r="E513" s="1">
        <f>+E512+Tabla15[[#This Row],[NOMBRE DE LA CAUSA 2019]]</f>
        <v>511</v>
      </c>
      <c r="F513" s="1">
        <f>+Tabla15[[#This Row],[0]]*Tabla15[[#This Row],[NOMBRE DE LA CAUSA 2019]]</f>
        <v>511</v>
      </c>
      <c r="G513" s="6" t="s">
        <v>17</v>
      </c>
      <c r="I513" s="6"/>
      <c r="J513" s="6" t="s">
        <v>18</v>
      </c>
      <c r="K513" s="6" t="s">
        <v>19</v>
      </c>
      <c r="L513" s="1" t="s">
        <v>61</v>
      </c>
      <c r="M513" s="4">
        <v>104</v>
      </c>
      <c r="N513" s="1" t="str">
        <f>+Tabla15[[#This Row],[NOMBRE DE LA CAUSA 2017]]</f>
        <v>MUERTE DE CIVIL EN PROCEDIMIENTO DE POLICIA</v>
      </c>
    </row>
    <row r="514" spans="1:14" ht="15" customHeight="1">
      <c r="A514" s="1">
        <f>+Tabla15[[#This Row],[1]]</f>
        <v>512</v>
      </c>
      <c r="B514" s="6" t="s">
        <v>1009</v>
      </c>
      <c r="C514" s="1">
        <v>1</v>
      </c>
      <c r="D514" s="1">
        <f>+IF(Tabla15[[#This Row],[NOMBRE DE LA CAUSA 2018]]=0,0,1)</f>
        <v>1</v>
      </c>
      <c r="E514" s="1">
        <f>+E513+Tabla15[[#This Row],[NOMBRE DE LA CAUSA 2019]]</f>
        <v>512</v>
      </c>
      <c r="F514" s="1">
        <f>+Tabla15[[#This Row],[0]]*Tabla15[[#This Row],[NOMBRE DE LA CAUSA 2019]]</f>
        <v>512</v>
      </c>
      <c r="G514" s="6" t="s">
        <v>753</v>
      </c>
      <c r="H514" s="1" t="s">
        <v>1007</v>
      </c>
      <c r="I514" s="6"/>
      <c r="J514" s="6"/>
      <c r="K514" s="6" t="s">
        <v>19</v>
      </c>
      <c r="L514" s="1" t="s">
        <v>1010</v>
      </c>
      <c r="M514" s="4">
        <v>2141</v>
      </c>
      <c r="N514" s="1" t="str">
        <f>+Tabla15[[#This Row],[NOMBRE DE LA CAUSA 2017]]</f>
        <v>MUERTE DE CIVIL POR ACTO TERRORISTA CONTRA INSTALACIONES, PERSONAJES O ELEMENTOS REPRESENTATIVOS DEL ESTADO</v>
      </c>
    </row>
    <row r="515" spans="1:14" ht="15" customHeight="1">
      <c r="A515" s="1">
        <f>+Tabla15[[#This Row],[1]]</f>
        <v>513</v>
      </c>
      <c r="B515" s="1" t="s">
        <v>1016</v>
      </c>
      <c r="C515" s="1">
        <v>1</v>
      </c>
      <c r="D515" s="1">
        <f>+IF(Tabla15[[#This Row],[NOMBRE DE LA CAUSA 2018]]=0,0,1)</f>
        <v>1</v>
      </c>
      <c r="E515" s="1">
        <f>+E514+Tabla15[[#This Row],[NOMBRE DE LA CAUSA 2019]]</f>
        <v>513</v>
      </c>
      <c r="F515" s="1">
        <f>+Tabla15[[#This Row],[0]]*Tabla15[[#This Row],[NOMBRE DE LA CAUSA 2019]]</f>
        <v>513</v>
      </c>
      <c r="G515" s="6" t="s">
        <v>753</v>
      </c>
      <c r="H515" s="1" t="s">
        <v>1014</v>
      </c>
      <c r="K515" s="1" t="s">
        <v>19</v>
      </c>
      <c r="L515" s="1" t="s">
        <v>1017</v>
      </c>
      <c r="M515" s="4">
        <v>2144</v>
      </c>
      <c r="N515" s="1" t="str">
        <f>+Tabla15[[#This Row],[NOMBRE DE LA CAUSA 2017]]</f>
        <v>MUERTE DE CIVIL POR ACTO TERRORISTA CONTRA POBLACION CIVIL</v>
      </c>
    </row>
    <row r="516" spans="1:14" ht="15" customHeight="1">
      <c r="A516" s="1">
        <f>+Tabla15[[#This Row],[1]]</f>
        <v>514</v>
      </c>
      <c r="B516" s="6" t="s">
        <v>62</v>
      </c>
      <c r="C516" s="1">
        <v>1</v>
      </c>
      <c r="D516" s="1">
        <f>+IF(Tabla15[[#This Row],[NOMBRE DE LA CAUSA 2018]]=0,0,1)</f>
        <v>1</v>
      </c>
      <c r="E516" s="1">
        <f>+E515+Tabla15[[#This Row],[NOMBRE DE LA CAUSA 2019]]</f>
        <v>514</v>
      </c>
      <c r="F516" s="1">
        <f>+Tabla15[[#This Row],[0]]*Tabla15[[#This Row],[NOMBRE DE LA CAUSA 2019]]</f>
        <v>514</v>
      </c>
      <c r="G516" s="6" t="s">
        <v>17</v>
      </c>
      <c r="I516" s="6"/>
      <c r="J516" s="6" t="s">
        <v>18</v>
      </c>
      <c r="K516" s="6" t="s">
        <v>19</v>
      </c>
      <c r="L516" s="1" t="s">
        <v>63</v>
      </c>
      <c r="M516" s="4">
        <v>105</v>
      </c>
      <c r="N516" s="1" t="str">
        <f>+Tabla15[[#This Row],[NOMBRE DE LA CAUSA 2017]]</f>
        <v>MUERTE DE CIVIL POR EXPLOSION DE MINA ANTIPERSONAL</v>
      </c>
    </row>
    <row r="517" spans="1:14" ht="15" customHeight="1">
      <c r="A517" s="1">
        <f>+Tabla15[[#This Row],[1]]</f>
        <v>515</v>
      </c>
      <c r="B517" s="6" t="s">
        <v>204</v>
      </c>
      <c r="C517" s="1">
        <v>1</v>
      </c>
      <c r="D517" s="1">
        <f>+IF(Tabla15[[#This Row],[NOMBRE DE LA CAUSA 2018]]=0,0,1)</f>
        <v>1</v>
      </c>
      <c r="E517" s="1">
        <f>+E516+Tabla15[[#This Row],[NOMBRE DE LA CAUSA 2019]]</f>
        <v>515</v>
      </c>
      <c r="F517" s="1">
        <f>+Tabla15[[#This Row],[0]]*Tabla15[[#This Row],[NOMBRE DE LA CAUSA 2019]]</f>
        <v>515</v>
      </c>
      <c r="G517" s="6" t="s">
        <v>17</v>
      </c>
      <c r="I517" s="6"/>
      <c r="J517" s="6" t="s">
        <v>18</v>
      </c>
      <c r="K517" s="6" t="s">
        <v>19</v>
      </c>
      <c r="L517" s="1" t="s">
        <v>205</v>
      </c>
      <c r="M517" s="4">
        <v>332</v>
      </c>
      <c r="N517" s="1" t="str">
        <f>+Tabla15[[#This Row],[NOMBRE DE LA CAUSA 2017]]</f>
        <v>MUERTE DE CIVIL POR GRUPO ARMADO ILEGAL</v>
      </c>
    </row>
    <row r="518" spans="1:14" ht="15" customHeight="1">
      <c r="A518" s="1">
        <f>+Tabla15[[#This Row],[1]]</f>
        <v>516</v>
      </c>
      <c r="B518" s="6" t="s">
        <v>428</v>
      </c>
      <c r="C518" s="1">
        <v>1</v>
      </c>
      <c r="D518" s="1">
        <f>+IF(Tabla15[[#This Row],[NOMBRE DE LA CAUSA 2018]]=0,0,1)</f>
        <v>1</v>
      </c>
      <c r="E518" s="1">
        <f>+E517+Tabla15[[#This Row],[NOMBRE DE LA CAUSA 2019]]</f>
        <v>516</v>
      </c>
      <c r="F518" s="1">
        <f>+Tabla15[[#This Row],[0]]*Tabla15[[#This Row],[NOMBRE DE LA CAUSA 2019]]</f>
        <v>516</v>
      </c>
      <c r="G518" s="6" t="s">
        <v>17</v>
      </c>
      <c r="I518" s="6"/>
      <c r="J518" s="6" t="s">
        <v>18</v>
      </c>
      <c r="K518" s="6" t="s">
        <v>19</v>
      </c>
      <c r="L518" s="1" t="s">
        <v>429</v>
      </c>
      <c r="M518" s="4">
        <v>801</v>
      </c>
      <c r="N518" s="1" t="str">
        <f>+Tabla15[[#This Row],[NOMBRE DE LA CAUSA 2017]]</f>
        <v>MUERTE DE CONSCRIPTO CON AERONAVE OFICIAL</v>
      </c>
    </row>
    <row r="519" spans="1:14" ht="15" customHeight="1">
      <c r="A519" s="1">
        <f>+Tabla15[[#This Row],[1]]</f>
        <v>517</v>
      </c>
      <c r="B519" s="6" t="s">
        <v>194</v>
      </c>
      <c r="C519" s="1">
        <v>1</v>
      </c>
      <c r="D519" s="1">
        <f>+IF(Tabla15[[#This Row],[NOMBRE DE LA CAUSA 2018]]=0,0,1)</f>
        <v>1</v>
      </c>
      <c r="E519" s="1">
        <f>+E518+Tabla15[[#This Row],[NOMBRE DE LA CAUSA 2019]]</f>
        <v>517</v>
      </c>
      <c r="F519" s="1">
        <f>+Tabla15[[#This Row],[0]]*Tabla15[[#This Row],[NOMBRE DE LA CAUSA 2019]]</f>
        <v>517</v>
      </c>
      <c r="G519" s="6" t="s">
        <v>17</v>
      </c>
      <c r="I519" s="6"/>
      <c r="J519" s="6" t="s">
        <v>18</v>
      </c>
      <c r="K519" s="6" t="s">
        <v>19</v>
      </c>
      <c r="L519" s="1" t="s">
        <v>195</v>
      </c>
      <c r="M519" s="4">
        <v>317</v>
      </c>
      <c r="N519" s="1" t="str">
        <f>+Tabla15[[#This Row],[NOMBRE DE LA CAUSA 2017]]</f>
        <v>MUERTE DE CONSCRIPTO CON ARMA DE DOTACION OFICIAL</v>
      </c>
    </row>
    <row r="520" spans="1:14" ht="15" customHeight="1">
      <c r="A520" s="1">
        <f>+Tabla15[[#This Row],[1]]</f>
        <v>518</v>
      </c>
      <c r="B520" s="6" t="s">
        <v>430</v>
      </c>
      <c r="C520" s="1">
        <v>1</v>
      </c>
      <c r="D520" s="1">
        <f>+IF(Tabla15[[#This Row],[NOMBRE DE LA CAUSA 2018]]=0,0,1)</f>
        <v>1</v>
      </c>
      <c r="E520" s="1">
        <f>+E519+Tabla15[[#This Row],[NOMBRE DE LA CAUSA 2019]]</f>
        <v>518</v>
      </c>
      <c r="F520" s="1">
        <f>+Tabla15[[#This Row],[0]]*Tabla15[[#This Row],[NOMBRE DE LA CAUSA 2019]]</f>
        <v>518</v>
      </c>
      <c r="G520" s="6" t="s">
        <v>17</v>
      </c>
      <c r="I520" s="6"/>
      <c r="J520" s="6" t="s">
        <v>18</v>
      </c>
      <c r="K520" s="6" t="s">
        <v>19</v>
      </c>
      <c r="L520" s="7" t="s">
        <v>431</v>
      </c>
      <c r="M520" s="4">
        <v>802</v>
      </c>
      <c r="N520" s="1" t="str">
        <f>+Tabla15[[#This Row],[NOMBRE DE LA CAUSA 2017]]</f>
        <v>MUERTE DE CONSCRIPTO CON NAVE OFICIAL</v>
      </c>
    </row>
    <row r="521" spans="1:14" ht="15" customHeight="1">
      <c r="A521" s="1">
        <f>+Tabla15[[#This Row],[1]]</f>
        <v>519</v>
      </c>
      <c r="B521" s="6" t="s">
        <v>424</v>
      </c>
      <c r="C521" s="1">
        <v>1</v>
      </c>
      <c r="D521" s="1">
        <f>+IF(Tabla15[[#This Row],[NOMBRE DE LA CAUSA 2018]]=0,0,1)</f>
        <v>1</v>
      </c>
      <c r="E521" s="1">
        <f>+E520+Tabla15[[#This Row],[NOMBRE DE LA CAUSA 2019]]</f>
        <v>519</v>
      </c>
      <c r="F521" s="1">
        <f>+Tabla15[[#This Row],[0]]*Tabla15[[#This Row],[NOMBRE DE LA CAUSA 2019]]</f>
        <v>519</v>
      </c>
      <c r="G521" s="6" t="s">
        <v>17</v>
      </c>
      <c r="I521" s="6"/>
      <c r="J521" s="6" t="s">
        <v>18</v>
      </c>
      <c r="K521" s="6" t="s">
        <v>19</v>
      </c>
      <c r="L521" s="7" t="s">
        <v>425</v>
      </c>
      <c r="M521" s="4">
        <v>799</v>
      </c>
      <c r="N521" s="1" t="str">
        <f>+Tabla15[[#This Row],[NOMBRE DE LA CAUSA 2017]]</f>
        <v>MUERTE DE CONSCRIPTO CON VEHICULO OFICIAL</v>
      </c>
    </row>
    <row r="522" spans="1:14" ht="15" customHeight="1">
      <c r="A522" s="1">
        <f>+Tabla15[[#This Row],[1]]</f>
        <v>520</v>
      </c>
      <c r="B522" s="1" t="s">
        <v>831</v>
      </c>
      <c r="C522" s="1">
        <v>1</v>
      </c>
      <c r="D522" s="1">
        <f>+IF(Tabla15[[#This Row],[NOMBRE DE LA CAUSA 2018]]=0,0,1)</f>
        <v>1</v>
      </c>
      <c r="E522" s="1">
        <f>+E521+Tabla15[[#This Row],[NOMBRE DE LA CAUSA 2019]]</f>
        <v>520</v>
      </c>
      <c r="F522" s="1">
        <f>+Tabla15[[#This Row],[0]]*Tabla15[[#This Row],[NOMBRE DE LA CAUSA 2019]]</f>
        <v>520</v>
      </c>
      <c r="G522" s="6" t="s">
        <v>746</v>
      </c>
      <c r="K522" s="1" t="s">
        <v>19</v>
      </c>
      <c r="L522" s="7" t="s">
        <v>832</v>
      </c>
      <c r="M522" s="4">
        <v>2062</v>
      </c>
      <c r="N522" s="1" t="str">
        <f>+Tabla15[[#This Row],[NOMBRE DE LA CAUSA 2017]]</f>
        <v>MUERTE DE CONSCRIPTO DERIVADA DE LA PRESTACION DEL SERVICIO DE SALUD</v>
      </c>
    </row>
    <row r="523" spans="1:14" ht="15" customHeight="1">
      <c r="A523" s="1">
        <f>+Tabla15[[#This Row],[1]]</f>
        <v>521</v>
      </c>
      <c r="B523" s="1" t="s">
        <v>841</v>
      </c>
      <c r="C523" s="1">
        <v>1</v>
      </c>
      <c r="D523" s="1">
        <f>+IF(Tabla15[[#This Row],[NOMBRE DE LA CAUSA 2018]]=0,0,1)</f>
        <v>1</v>
      </c>
      <c r="E523" s="1">
        <f>+E522+Tabla15[[#This Row],[NOMBRE DE LA CAUSA 2019]]</f>
        <v>521</v>
      </c>
      <c r="F523" s="1">
        <f>+Tabla15[[#This Row],[0]]*Tabla15[[#This Row],[NOMBRE DE LA CAUSA 2019]]</f>
        <v>521</v>
      </c>
      <c r="G523" s="6" t="s">
        <v>753</v>
      </c>
      <c r="H523" s="1" t="s">
        <v>837</v>
      </c>
      <c r="I523" s="6"/>
      <c r="J523" s="6"/>
      <c r="K523" s="6" t="s">
        <v>19</v>
      </c>
      <c r="L523" s="7" t="s">
        <v>842</v>
      </c>
      <c r="M523" s="4">
        <v>2066</v>
      </c>
      <c r="N523" s="1" t="str">
        <f>+Tabla15[[#This Row],[NOMBRE DE LA CAUSA 2017]]</f>
        <v>MUERTE DE CONSCRIPTO EN COMBATE O ENFRENTAMIENTO</v>
      </c>
    </row>
    <row r="524" spans="1:14" ht="15" customHeight="1">
      <c r="A524" s="1">
        <f>+Tabla15[[#This Row],[1]]</f>
        <v>522</v>
      </c>
      <c r="B524" s="6" t="s">
        <v>848</v>
      </c>
      <c r="C524" s="1">
        <v>1</v>
      </c>
      <c r="D524" s="1">
        <f>+IF(Tabla15[[#This Row],[NOMBRE DE LA CAUSA 2018]]=0,0,1)</f>
        <v>1</v>
      </c>
      <c r="E524" s="1">
        <f>+E523+Tabla15[[#This Row],[NOMBRE DE LA CAUSA 2019]]</f>
        <v>522</v>
      </c>
      <c r="F524" s="1">
        <f>+Tabla15[[#This Row],[0]]*Tabla15[[#This Row],[NOMBRE DE LA CAUSA 2019]]</f>
        <v>522</v>
      </c>
      <c r="G524" s="6" t="s">
        <v>753</v>
      </c>
      <c r="H524" s="1" t="s">
        <v>837</v>
      </c>
      <c r="I524" s="6"/>
      <c r="J524" s="6"/>
      <c r="K524" s="6" t="s">
        <v>19</v>
      </c>
      <c r="L524" s="7" t="s">
        <v>849</v>
      </c>
      <c r="M524" s="4">
        <v>2070</v>
      </c>
      <c r="N524" s="1" t="str">
        <f>+Tabla15[[#This Row],[NOMBRE DE LA CAUSA 2017]]</f>
        <v>MUERTE DE CONSCRIPTO EN ENFRENTAMIENTO ENTRE TROPAS</v>
      </c>
    </row>
    <row r="525" spans="1:14" ht="15" customHeight="1">
      <c r="A525" s="1">
        <f>+Tabla15[[#This Row],[1]]</f>
        <v>523</v>
      </c>
      <c r="B525" s="6" t="s">
        <v>376</v>
      </c>
      <c r="C525" s="1">
        <v>1</v>
      </c>
      <c r="D525" s="1">
        <f>+IF(Tabla15[[#This Row],[NOMBRE DE LA CAUSA 2018]]=0,0,1)</f>
        <v>1</v>
      </c>
      <c r="E525" s="1">
        <f>+E524+Tabla15[[#This Row],[NOMBRE DE LA CAUSA 2019]]</f>
        <v>523</v>
      </c>
      <c r="F525" s="1">
        <f>+Tabla15[[#This Row],[0]]*Tabla15[[#This Row],[NOMBRE DE LA CAUSA 2019]]</f>
        <v>523</v>
      </c>
      <c r="G525" s="6" t="s">
        <v>17</v>
      </c>
      <c r="I525" s="6"/>
      <c r="J525" s="6" t="s">
        <v>18</v>
      </c>
      <c r="K525" s="6" t="s">
        <v>19</v>
      </c>
      <c r="L525" s="7" t="s">
        <v>377</v>
      </c>
      <c r="M525" s="4">
        <v>740</v>
      </c>
      <c r="N525" s="1" t="str">
        <f>+Tabla15[[#This Row],[NOMBRE DE LA CAUSA 2017]]</f>
        <v>MUERTE DE CONSCRIPTO EN INSTRUCCION</v>
      </c>
    </row>
    <row r="526" spans="1:14" ht="15" customHeight="1">
      <c r="A526" s="1">
        <f>+Tabla15[[#This Row],[1]]</f>
        <v>524</v>
      </c>
      <c r="B526" s="6" t="s">
        <v>836</v>
      </c>
      <c r="C526" s="1">
        <v>1</v>
      </c>
      <c r="D526" s="1">
        <f>+IF(Tabla15[[#This Row],[NOMBRE DE LA CAUSA 2018]]=0,0,1)</f>
        <v>1</v>
      </c>
      <c r="E526" s="1">
        <f>+E525+Tabla15[[#This Row],[NOMBRE DE LA CAUSA 2019]]</f>
        <v>524</v>
      </c>
      <c r="F526" s="1">
        <f>+Tabla15[[#This Row],[0]]*Tabla15[[#This Row],[NOMBRE DE LA CAUSA 2019]]</f>
        <v>524</v>
      </c>
      <c r="G526" s="6" t="s">
        <v>753</v>
      </c>
      <c r="H526" s="1" t="s">
        <v>837</v>
      </c>
      <c r="I526" s="6"/>
      <c r="J526" s="6"/>
      <c r="K526" s="6" t="s">
        <v>19</v>
      </c>
      <c r="L526" s="7" t="s">
        <v>838</v>
      </c>
      <c r="M526" s="4">
        <v>2064</v>
      </c>
      <c r="N526" s="1" t="str">
        <f>+Tabla15[[#This Row],[NOMBRE DE LA CAUSA 2017]]</f>
        <v>MUERTE DE CONSCRIPTO EN OPERATIVO MILITAR</v>
      </c>
    </row>
    <row r="527" spans="1:14" ht="15" customHeight="1">
      <c r="A527" s="1">
        <f>+Tabla15[[#This Row],[1]]</f>
        <v>525</v>
      </c>
      <c r="B527" s="6" t="s">
        <v>847</v>
      </c>
      <c r="C527" s="1">
        <v>1</v>
      </c>
      <c r="D527" s="1">
        <f>+IF(Tabla15[[#This Row],[NOMBRE DE LA CAUSA 2018]]=0,0,1)</f>
        <v>1</v>
      </c>
      <c r="E527" s="1">
        <f>+E526+Tabla15[[#This Row],[NOMBRE DE LA CAUSA 2019]]</f>
        <v>525</v>
      </c>
      <c r="F527" s="1">
        <f>+Tabla15[[#This Row],[0]]*Tabla15[[#This Row],[NOMBRE DE LA CAUSA 2019]]</f>
        <v>525</v>
      </c>
      <c r="G527" s="6" t="s">
        <v>753</v>
      </c>
      <c r="H527" s="1" t="s">
        <v>837</v>
      </c>
      <c r="I527" s="6"/>
      <c r="J527" s="6"/>
      <c r="K527" s="6" t="s">
        <v>19</v>
      </c>
      <c r="L527" s="7" t="s">
        <v>846</v>
      </c>
      <c r="M527" s="4">
        <v>2069</v>
      </c>
      <c r="N527" s="1" t="str">
        <f>+Tabla15[[#This Row],[NOMBRE DE LA CAUSA 2017]]</f>
        <v>MUERTE DE CONSCRIPTO EN PROCEDIMIENTO DE POLICIA</v>
      </c>
    </row>
    <row r="528" spans="1:14" ht="15" customHeight="1">
      <c r="A528" s="1">
        <f>+Tabla15[[#This Row],[1]]</f>
        <v>526</v>
      </c>
      <c r="B528" s="1" t="s">
        <v>384</v>
      </c>
      <c r="C528" s="1">
        <v>1</v>
      </c>
      <c r="D528" s="1">
        <f>+IF(Tabla15[[#This Row],[NOMBRE DE LA CAUSA 2018]]=0,0,1)</f>
        <v>1</v>
      </c>
      <c r="E528" s="1">
        <f>+E527+Tabla15[[#This Row],[NOMBRE DE LA CAUSA 2019]]</f>
        <v>526</v>
      </c>
      <c r="F528" s="1">
        <f>+Tabla15[[#This Row],[0]]*Tabla15[[#This Row],[NOMBRE DE LA CAUSA 2019]]</f>
        <v>526</v>
      </c>
      <c r="G528" s="6" t="s">
        <v>17</v>
      </c>
      <c r="J528" s="1" t="s">
        <v>18</v>
      </c>
      <c r="K528" s="1" t="s">
        <v>19</v>
      </c>
      <c r="L528" s="1" t="s">
        <v>385</v>
      </c>
      <c r="M528" s="4">
        <v>748</v>
      </c>
      <c r="N528" s="1" t="str">
        <f>+Tabla15[[#This Row],[NOMBRE DE LA CAUSA 2017]]</f>
        <v>MUERTE DE CONSCRIPTO POR ACTO TERRORISTA</v>
      </c>
    </row>
    <row r="529" spans="1:14" ht="15" customHeight="1">
      <c r="A529" s="1">
        <f>+Tabla15[[#This Row],[1]]</f>
        <v>527</v>
      </c>
      <c r="B529" s="1" t="s">
        <v>1123</v>
      </c>
      <c r="C529" s="1">
        <v>1</v>
      </c>
      <c r="D529" s="1">
        <f>+IF(Tabla15[[#This Row],[NOMBRE DE LA CAUSA 2018]]=0,0,1)</f>
        <v>1</v>
      </c>
      <c r="E529" s="1">
        <f>+E528+Tabla15[[#This Row],[NOMBRE DE LA CAUSA 2019]]</f>
        <v>527</v>
      </c>
      <c r="F529" s="1">
        <f>+Tabla15[[#This Row],[0]]*Tabla15[[#This Row],[NOMBRE DE LA CAUSA 2019]]</f>
        <v>527</v>
      </c>
      <c r="G529" s="6" t="s">
        <v>746</v>
      </c>
      <c r="K529" s="1" t="s">
        <v>19</v>
      </c>
      <c r="L529" s="1" t="s">
        <v>1124</v>
      </c>
      <c r="M529" s="4">
        <v>2192</v>
      </c>
      <c r="N529" s="1" t="str">
        <f>+Tabla15[[#This Row],[NOMBRE DE LA CAUSA 2017]]</f>
        <v>MUERTE DE CONSCRIPTO POR DESCONOCIDOS</v>
      </c>
    </row>
    <row r="530" spans="1:14" ht="15" customHeight="1">
      <c r="A530" s="1">
        <f>+Tabla15[[#This Row],[1]]</f>
        <v>528</v>
      </c>
      <c r="B530" s="1" t="s">
        <v>342</v>
      </c>
      <c r="C530" s="1">
        <v>1</v>
      </c>
      <c r="D530" s="1">
        <f>+IF(Tabla15[[#This Row],[NOMBRE DE LA CAUSA 2018]]=0,0,1)</f>
        <v>1</v>
      </c>
      <c r="E530" s="1">
        <f>+E529+Tabla15[[#This Row],[NOMBRE DE LA CAUSA 2019]]</f>
        <v>528</v>
      </c>
      <c r="F530" s="1">
        <f>+Tabla15[[#This Row],[0]]*Tabla15[[#This Row],[NOMBRE DE LA CAUSA 2019]]</f>
        <v>528</v>
      </c>
      <c r="G530" s="6" t="s">
        <v>17</v>
      </c>
      <c r="H530" s="6"/>
      <c r="I530" s="6"/>
      <c r="J530" s="6" t="s">
        <v>18</v>
      </c>
      <c r="K530" s="6" t="s">
        <v>19</v>
      </c>
      <c r="L530" s="1" t="s">
        <v>343</v>
      </c>
      <c r="M530" s="4">
        <v>551</v>
      </c>
      <c r="N530" s="1" t="str">
        <f>+Tabla15[[#This Row],[NOMBRE DE LA CAUSA 2017]]</f>
        <v>MUERTE DE CONSCRIPTO POR EXPLOSION DE MINA ANTIPERSONAL</v>
      </c>
    </row>
    <row r="531" spans="1:14" ht="15" customHeight="1">
      <c r="A531" s="1">
        <f>+Tabla15[[#This Row],[1]]</f>
        <v>529</v>
      </c>
      <c r="B531" s="6" t="s">
        <v>416</v>
      </c>
      <c r="C531" s="1">
        <v>1</v>
      </c>
      <c r="D531" s="1">
        <f>+IF(Tabla15[[#This Row],[NOMBRE DE LA CAUSA 2018]]=0,0,1)</f>
        <v>1</v>
      </c>
      <c r="E531" s="1">
        <f>+E530+Tabla15[[#This Row],[NOMBRE DE LA CAUSA 2019]]</f>
        <v>529</v>
      </c>
      <c r="F531" s="1">
        <f>+Tabla15[[#This Row],[0]]*Tabla15[[#This Row],[NOMBRE DE LA CAUSA 2019]]</f>
        <v>529</v>
      </c>
      <c r="G531" s="6" t="s">
        <v>17</v>
      </c>
      <c r="H531" s="6"/>
      <c r="I531" s="6"/>
      <c r="J531" s="6" t="s">
        <v>18</v>
      </c>
      <c r="K531" s="6" t="s">
        <v>19</v>
      </c>
      <c r="L531" s="7" t="s">
        <v>417</v>
      </c>
      <c r="M531" s="4">
        <v>795</v>
      </c>
      <c r="N531" s="1" t="str">
        <f>+Tabla15[[#This Row],[NOMBRE DE LA CAUSA 2017]]</f>
        <v>MUERTE DE MIEMBRO VOLUNTARIO DE LA FUERZA PUBLICA CON AERONAVE OFICIAL</v>
      </c>
    </row>
    <row r="532" spans="1:14" ht="15" customHeight="1">
      <c r="A532" s="1">
        <f>+Tabla15[[#This Row],[1]]</f>
        <v>530</v>
      </c>
      <c r="B532" s="1" t="s">
        <v>202</v>
      </c>
      <c r="C532" s="1">
        <v>1</v>
      </c>
      <c r="D532" s="1">
        <f>+IF(Tabla15[[#This Row],[NOMBRE DE LA CAUSA 2018]]=0,0,1)</f>
        <v>1</v>
      </c>
      <c r="E532" s="1">
        <f>+E531+Tabla15[[#This Row],[NOMBRE DE LA CAUSA 2019]]</f>
        <v>530</v>
      </c>
      <c r="F532" s="1">
        <f>+Tabla15[[#This Row],[0]]*Tabla15[[#This Row],[NOMBRE DE LA CAUSA 2019]]</f>
        <v>530</v>
      </c>
      <c r="G532" s="6" t="s">
        <v>17</v>
      </c>
      <c r="J532" s="1" t="s">
        <v>18</v>
      </c>
      <c r="K532" s="1" t="s">
        <v>19</v>
      </c>
      <c r="L532" s="7" t="s">
        <v>203</v>
      </c>
      <c r="M532" s="4">
        <v>323</v>
      </c>
      <c r="N532" s="1" t="str">
        <f>+Tabla15[[#This Row],[NOMBRE DE LA CAUSA 2017]]</f>
        <v>MUERTE DE MIEMBRO VOLUNTARIO DE LA FUERZA PUBLICA CON ARMA DE DOTACION OFICIAL</v>
      </c>
    </row>
    <row r="533" spans="1:14" ht="15" customHeight="1">
      <c r="A533" s="1">
        <f>+Tabla15[[#This Row],[1]]</f>
        <v>531</v>
      </c>
      <c r="B533" s="6" t="s">
        <v>699</v>
      </c>
      <c r="C533" s="1">
        <v>1</v>
      </c>
      <c r="D533" s="1">
        <f>+IF(Tabla15[[#This Row],[NOMBRE DE LA CAUSA 2018]]=0,0,1)</f>
        <v>1</v>
      </c>
      <c r="E533" s="1">
        <f>+E532+Tabla15[[#This Row],[NOMBRE DE LA CAUSA 2019]]</f>
        <v>531</v>
      </c>
      <c r="F533" s="1">
        <f>+Tabla15[[#This Row],[0]]*Tabla15[[#This Row],[NOMBRE DE LA CAUSA 2019]]</f>
        <v>531</v>
      </c>
      <c r="G533" s="6" t="s">
        <v>17</v>
      </c>
      <c r="H533" s="6"/>
      <c r="I533" s="6"/>
      <c r="J533" s="6" t="s">
        <v>18</v>
      </c>
      <c r="K533" s="6" t="s">
        <v>19</v>
      </c>
      <c r="L533" s="7" t="s">
        <v>700</v>
      </c>
      <c r="M533" s="4">
        <v>1980</v>
      </c>
      <c r="N533" s="1" t="str">
        <f>+Tabla15[[#This Row],[NOMBRE DE LA CAUSA 2017]]</f>
        <v>MUERTE DE MIEMBRO VOLUNTARIO DE LA FUERZA PUBLICA CON ARMA DE USO PERSONAL</v>
      </c>
    </row>
    <row r="534" spans="1:14" ht="15" customHeight="1">
      <c r="A534" s="1">
        <f>+Tabla15[[#This Row],[1]]</f>
        <v>532</v>
      </c>
      <c r="B534" s="1" t="s">
        <v>420</v>
      </c>
      <c r="C534" s="1">
        <v>1</v>
      </c>
      <c r="D534" s="1">
        <f>+IF(Tabla15[[#This Row],[NOMBRE DE LA CAUSA 2018]]=0,0,1)</f>
        <v>1</v>
      </c>
      <c r="E534" s="1">
        <f>+E533+Tabla15[[#This Row],[NOMBRE DE LA CAUSA 2019]]</f>
        <v>532</v>
      </c>
      <c r="F534" s="1">
        <f>+Tabla15[[#This Row],[0]]*Tabla15[[#This Row],[NOMBRE DE LA CAUSA 2019]]</f>
        <v>532</v>
      </c>
      <c r="G534" s="6" t="s">
        <v>17</v>
      </c>
      <c r="J534" s="1" t="s">
        <v>18</v>
      </c>
      <c r="K534" s="1" t="s">
        <v>19</v>
      </c>
      <c r="L534" s="1" t="s">
        <v>421</v>
      </c>
      <c r="M534" s="4">
        <v>797</v>
      </c>
      <c r="N534" s="1" t="str">
        <f>+Tabla15[[#This Row],[NOMBRE DE LA CAUSA 2017]]</f>
        <v>MUERTE DE MIEMBRO VOLUNTARIO DE LA FUERZA PUBLICA CON NAVE OFICIAL</v>
      </c>
    </row>
    <row r="535" spans="1:14" ht="15" customHeight="1">
      <c r="A535" s="1">
        <f>+Tabla15[[#This Row],[1]]</f>
        <v>533</v>
      </c>
      <c r="B535" s="1" t="s">
        <v>412</v>
      </c>
      <c r="C535" s="1">
        <v>1</v>
      </c>
      <c r="D535" s="1">
        <f>+IF(Tabla15[[#This Row],[NOMBRE DE LA CAUSA 2018]]=0,0,1)</f>
        <v>1</v>
      </c>
      <c r="E535" s="1">
        <f>+E534+Tabla15[[#This Row],[NOMBRE DE LA CAUSA 2019]]</f>
        <v>533</v>
      </c>
      <c r="F535" s="1">
        <f>+Tabla15[[#This Row],[0]]*Tabla15[[#This Row],[NOMBRE DE LA CAUSA 2019]]</f>
        <v>533</v>
      </c>
      <c r="G535" s="6" t="s">
        <v>17</v>
      </c>
      <c r="J535" s="1" t="s">
        <v>18</v>
      </c>
      <c r="K535" s="1" t="s">
        <v>19</v>
      </c>
      <c r="L535" s="1" t="s">
        <v>413</v>
      </c>
      <c r="M535" s="4">
        <v>793</v>
      </c>
      <c r="N535" s="1" t="str">
        <f>+Tabla15[[#This Row],[NOMBRE DE LA CAUSA 2017]]</f>
        <v>MUERTE DE MIEMBRO VOLUNTARIO DE LA FUERZA PUBLICA CON VEHICULO OFICIAL</v>
      </c>
    </row>
    <row r="536" spans="1:14" ht="15" customHeight="1">
      <c r="A536" s="1">
        <f>+Tabla15[[#This Row],[1]]</f>
        <v>534</v>
      </c>
      <c r="B536" s="6" t="s">
        <v>860</v>
      </c>
      <c r="C536" s="1">
        <v>1</v>
      </c>
      <c r="D536" s="1">
        <f>+IF(Tabla15[[#This Row],[NOMBRE DE LA CAUSA 2018]]=0,0,1)</f>
        <v>1</v>
      </c>
      <c r="E536" s="1">
        <f>+E535+Tabla15[[#This Row],[NOMBRE DE LA CAUSA 2019]]</f>
        <v>534</v>
      </c>
      <c r="F536" s="1">
        <f>+Tabla15[[#This Row],[0]]*Tabla15[[#This Row],[NOMBRE DE LA CAUSA 2019]]</f>
        <v>534</v>
      </c>
      <c r="G536" s="6" t="s">
        <v>746</v>
      </c>
      <c r="I536" s="6"/>
      <c r="J536" s="6"/>
      <c r="K536" s="6" t="s">
        <v>19</v>
      </c>
      <c r="L536" s="1" t="s">
        <v>861</v>
      </c>
      <c r="M536" s="4">
        <v>2075</v>
      </c>
      <c r="N536" s="1" t="str">
        <f>+Tabla15[[#This Row],[NOMBRE DE LA CAUSA 2017]]</f>
        <v>MUERTE DE MIEMBRO VOLUNTARIO DE LA FUERZA PUBLICA DERIVADA DE LA PRESTACION DEL SERVICIO DE SALUD</v>
      </c>
    </row>
    <row r="537" spans="1:14" ht="15" customHeight="1">
      <c r="A537" s="1">
        <f>+Tabla15[[#This Row],[1]]</f>
        <v>535</v>
      </c>
      <c r="B537" s="1" t="s">
        <v>870</v>
      </c>
      <c r="C537" s="1">
        <v>1</v>
      </c>
      <c r="D537" s="1">
        <f>+IF(Tabla15[[#This Row],[NOMBRE DE LA CAUSA 2018]]=0,0,1)</f>
        <v>1</v>
      </c>
      <c r="E537" s="1">
        <f>+E536+Tabla15[[#This Row],[NOMBRE DE LA CAUSA 2019]]</f>
        <v>535</v>
      </c>
      <c r="F537" s="1">
        <f>+Tabla15[[#This Row],[0]]*Tabla15[[#This Row],[NOMBRE DE LA CAUSA 2019]]</f>
        <v>535</v>
      </c>
      <c r="G537" s="6" t="s">
        <v>753</v>
      </c>
      <c r="H537" s="1" t="s">
        <v>866</v>
      </c>
      <c r="K537" s="1" t="s">
        <v>19</v>
      </c>
      <c r="L537" s="1" t="s">
        <v>871</v>
      </c>
      <c r="M537" s="4">
        <v>2079</v>
      </c>
      <c r="N537" s="1" t="str">
        <f>+Tabla15[[#This Row],[NOMBRE DE LA CAUSA 2017]]</f>
        <v>MUERTE DE MIEMBRO VOLUNTARIO DE LA FUERZA PUBLICA EN COMBATE O ENFRENTAMIENTO</v>
      </c>
    </row>
    <row r="538" spans="1:14" ht="15" customHeight="1">
      <c r="A538" s="1">
        <f>+Tabla15[[#This Row],[1]]</f>
        <v>536</v>
      </c>
      <c r="B538" s="1" t="s">
        <v>693</v>
      </c>
      <c r="C538" s="1">
        <v>1</v>
      </c>
      <c r="D538" s="1">
        <f>+IF(Tabla15[[#This Row],[NOMBRE DE LA CAUSA 2018]]=0,0,1)</f>
        <v>1</v>
      </c>
      <c r="E538" s="1">
        <f>+E537+Tabla15[[#This Row],[NOMBRE DE LA CAUSA 2019]]</f>
        <v>536</v>
      </c>
      <c r="F538" s="1">
        <f>+Tabla15[[#This Row],[0]]*Tabla15[[#This Row],[NOMBRE DE LA CAUSA 2019]]</f>
        <v>536</v>
      </c>
      <c r="G538" s="6" t="s">
        <v>17</v>
      </c>
      <c r="J538" s="1" t="s">
        <v>18</v>
      </c>
      <c r="K538" s="1" t="s">
        <v>19</v>
      </c>
      <c r="L538" s="1" t="s">
        <v>694</v>
      </c>
      <c r="M538" s="4">
        <v>1977</v>
      </c>
      <c r="N538" s="1" t="str">
        <f>+Tabla15[[#This Row],[NOMBRE DE LA CAUSA 2017]]</f>
        <v>MUERTE DE MIEMBRO VOLUNTARIO DE LA FUERZA PUBLICA EN ENFRENTAMIENTO ENTRE TROPAS</v>
      </c>
    </row>
    <row r="539" spans="1:14" ht="15" customHeight="1">
      <c r="A539" s="1">
        <f>+Tabla15[[#This Row],[1]]</f>
        <v>537</v>
      </c>
      <c r="B539" s="1" t="s">
        <v>276</v>
      </c>
      <c r="C539" s="1">
        <v>1</v>
      </c>
      <c r="D539" s="1">
        <f>+IF(Tabla15[[#This Row],[NOMBRE DE LA CAUSA 2018]]=0,0,1)</f>
        <v>1</v>
      </c>
      <c r="E539" s="1">
        <f>+E538+Tabla15[[#This Row],[NOMBRE DE LA CAUSA 2019]]</f>
        <v>537</v>
      </c>
      <c r="F539" s="1">
        <f>+Tabla15[[#This Row],[0]]*Tabla15[[#This Row],[NOMBRE DE LA CAUSA 2019]]</f>
        <v>537</v>
      </c>
      <c r="G539" s="6" t="s">
        <v>17</v>
      </c>
      <c r="J539" s="1" t="s">
        <v>18</v>
      </c>
      <c r="K539" s="1" t="s">
        <v>19</v>
      </c>
      <c r="L539" s="1" t="s">
        <v>277</v>
      </c>
      <c r="M539" s="4">
        <v>442</v>
      </c>
      <c r="N539" s="1" t="str">
        <f>+Tabla15[[#This Row],[NOMBRE DE LA CAUSA 2017]]</f>
        <v>MUERTE DE MIEMBRO VOLUNTARIO DE LA FUERZA PUBLICA EN INSTRUCCION</v>
      </c>
    </row>
    <row r="540" spans="1:14" ht="15" customHeight="1">
      <c r="A540" s="1">
        <f>+Tabla15[[#This Row],[1]]</f>
        <v>538</v>
      </c>
      <c r="B540" s="1" t="s">
        <v>865</v>
      </c>
      <c r="C540" s="1">
        <v>1</v>
      </c>
      <c r="D540" s="1">
        <f>+IF(Tabla15[[#This Row],[NOMBRE DE LA CAUSA 2018]]=0,0,1)</f>
        <v>1</v>
      </c>
      <c r="E540" s="1">
        <f>+E539+Tabla15[[#This Row],[NOMBRE DE LA CAUSA 2019]]</f>
        <v>538</v>
      </c>
      <c r="F540" s="1">
        <f>+Tabla15[[#This Row],[0]]*Tabla15[[#This Row],[NOMBRE DE LA CAUSA 2019]]</f>
        <v>538</v>
      </c>
      <c r="G540" s="6" t="s">
        <v>753</v>
      </c>
      <c r="H540" s="1" t="s">
        <v>866</v>
      </c>
      <c r="K540" s="1" t="s">
        <v>19</v>
      </c>
      <c r="L540" s="1" t="s">
        <v>867</v>
      </c>
      <c r="M540" s="4">
        <v>2077</v>
      </c>
      <c r="N540" s="1" t="str">
        <f>+Tabla15[[#This Row],[NOMBRE DE LA CAUSA 2017]]</f>
        <v>MUERTE DE MIEMBRO VOLUNTARIO DE LA FUERZA PUBLICA EN OPERATIVO MILITAR</v>
      </c>
    </row>
    <row r="541" spans="1:14" ht="15" customHeight="1">
      <c r="A541" s="1">
        <f>+Tabla15[[#This Row],[1]]</f>
        <v>539</v>
      </c>
      <c r="B541" s="1" t="s">
        <v>876</v>
      </c>
      <c r="C541" s="1">
        <v>1</v>
      </c>
      <c r="D541" s="1">
        <f>+IF(Tabla15[[#This Row],[NOMBRE DE LA CAUSA 2018]]=0,0,1)</f>
        <v>1</v>
      </c>
      <c r="E541" s="1">
        <f>+E540+Tabla15[[#This Row],[NOMBRE DE LA CAUSA 2019]]</f>
        <v>539</v>
      </c>
      <c r="F541" s="1">
        <f>+Tabla15[[#This Row],[0]]*Tabla15[[#This Row],[NOMBRE DE LA CAUSA 2019]]</f>
        <v>539</v>
      </c>
      <c r="G541" s="6" t="s">
        <v>753</v>
      </c>
      <c r="H541" s="1" t="s">
        <v>866</v>
      </c>
      <c r="K541" s="1" t="s">
        <v>19</v>
      </c>
      <c r="L541" s="1" t="s">
        <v>877</v>
      </c>
      <c r="M541" s="4">
        <v>2082</v>
      </c>
      <c r="N541" s="1" t="str">
        <f>+Tabla15[[#This Row],[NOMBRE DE LA CAUSA 2017]]</f>
        <v>MUERTE DE MIEMBRO VOLUNTARIO DE LA FUERZA PUBLICA EN PROCEDIMIENTO DE POLICIA</v>
      </c>
    </row>
    <row r="542" spans="1:14" ht="15" customHeight="1">
      <c r="A542" s="1">
        <f>+Tabla15[[#This Row],[1]]</f>
        <v>540</v>
      </c>
      <c r="B542" s="1" t="s">
        <v>378</v>
      </c>
      <c r="C542" s="1">
        <v>1</v>
      </c>
      <c r="D542" s="1">
        <f>+IF(Tabla15[[#This Row],[NOMBRE DE LA CAUSA 2018]]=0,0,1)</f>
        <v>1</v>
      </c>
      <c r="E542" s="1">
        <f>+E541+Tabla15[[#This Row],[NOMBRE DE LA CAUSA 2019]]</f>
        <v>540</v>
      </c>
      <c r="F542" s="1">
        <f>+Tabla15[[#This Row],[0]]*Tabla15[[#This Row],[NOMBRE DE LA CAUSA 2019]]</f>
        <v>540</v>
      </c>
      <c r="G542" s="6" t="s">
        <v>17</v>
      </c>
      <c r="H542" s="6"/>
      <c r="I542" s="6"/>
      <c r="J542" s="6" t="s">
        <v>18</v>
      </c>
      <c r="K542" s="6" t="s">
        <v>19</v>
      </c>
      <c r="L542" s="1" t="s">
        <v>379</v>
      </c>
      <c r="M542" s="4">
        <v>745</v>
      </c>
      <c r="N542" s="1" t="str">
        <f>+Tabla15[[#This Row],[NOMBRE DE LA CAUSA 2017]]</f>
        <v>MUERTE DE MIEMBRO VOLUNTARIO DE LA FUERZA PUBLICA POR ACTO TERRORISTA</v>
      </c>
    </row>
    <row r="543" spans="1:14" ht="15" customHeight="1">
      <c r="A543" s="1">
        <f>+Tabla15[[#This Row],[1]]</f>
        <v>541</v>
      </c>
      <c r="B543" s="6" t="s">
        <v>220</v>
      </c>
      <c r="C543" s="1">
        <v>1</v>
      </c>
      <c r="D543" s="1">
        <f>+IF(Tabla15[[#This Row],[NOMBRE DE LA CAUSA 2018]]=0,0,1)</f>
        <v>1</v>
      </c>
      <c r="E543" s="1">
        <f>+E542+Tabla15[[#This Row],[NOMBRE DE LA CAUSA 2019]]</f>
        <v>541</v>
      </c>
      <c r="F543" s="1">
        <f>+Tabla15[[#This Row],[0]]*Tabla15[[#This Row],[NOMBRE DE LA CAUSA 2019]]</f>
        <v>541</v>
      </c>
      <c r="G543" s="6" t="s">
        <v>17</v>
      </c>
      <c r="H543" s="6"/>
      <c r="I543" s="6"/>
      <c r="J543" s="6" t="s">
        <v>18</v>
      </c>
      <c r="K543" s="6" t="s">
        <v>19</v>
      </c>
      <c r="L543" s="1" t="s">
        <v>221</v>
      </c>
      <c r="M543" s="4">
        <v>367</v>
      </c>
      <c r="N543" s="1" t="str">
        <f>+Tabla15[[#This Row],[NOMBRE DE LA CAUSA 2017]]</f>
        <v>MUERTE DE MIEMBRO VOLUNTARIO DE LA FUERZA PUBLICA POR DESCONOCIDOS</v>
      </c>
    </row>
    <row r="544" spans="1:14" ht="15" customHeight="1">
      <c r="A544" s="1">
        <f>+Tabla15[[#This Row],[1]]</f>
        <v>542</v>
      </c>
      <c r="B544" s="6" t="s">
        <v>346</v>
      </c>
      <c r="C544" s="1">
        <v>1</v>
      </c>
      <c r="D544" s="1">
        <f>+IF(Tabla15[[#This Row],[NOMBRE DE LA CAUSA 2018]]=0,0,1)</f>
        <v>1</v>
      </c>
      <c r="E544" s="1">
        <f>+E543+Tabla15[[#This Row],[NOMBRE DE LA CAUSA 2019]]</f>
        <v>542</v>
      </c>
      <c r="F544" s="1">
        <f>+Tabla15[[#This Row],[0]]*Tabla15[[#This Row],[NOMBRE DE LA CAUSA 2019]]</f>
        <v>542</v>
      </c>
      <c r="G544" s="6" t="s">
        <v>17</v>
      </c>
      <c r="H544" s="6"/>
      <c r="I544" s="6"/>
      <c r="J544" s="6" t="s">
        <v>18</v>
      </c>
      <c r="K544" s="6" t="s">
        <v>19</v>
      </c>
      <c r="L544" s="7" t="s">
        <v>347</v>
      </c>
      <c r="M544" s="4">
        <v>553</v>
      </c>
      <c r="N544" s="1" t="str">
        <f>+Tabla15[[#This Row],[NOMBRE DE LA CAUSA 2017]]</f>
        <v>MUERTE DE MIEMBRO VOLUNTARIO DE LA FUERZA PUBLICA POR EXPLOSION DE MINA ANTIPERSONAL</v>
      </c>
    </row>
    <row r="545" spans="1:14" ht="15" customHeight="1">
      <c r="A545" s="1">
        <f>+Tabla15[[#This Row],[1]]</f>
        <v>543</v>
      </c>
      <c r="B545" s="6" t="s">
        <v>388</v>
      </c>
      <c r="C545" s="1">
        <v>1</v>
      </c>
      <c r="D545" s="1">
        <f>+IF(Tabla15[[#This Row],[NOMBRE DE LA CAUSA 2018]]=0,0,1)</f>
        <v>1</v>
      </c>
      <c r="E545" s="1">
        <f>+E544+Tabla15[[#This Row],[NOMBRE DE LA CAUSA 2019]]</f>
        <v>543</v>
      </c>
      <c r="F545" s="1">
        <f>+Tabla15[[#This Row],[0]]*Tabla15[[#This Row],[NOMBRE DE LA CAUSA 2019]]</f>
        <v>543</v>
      </c>
      <c r="G545" s="6" t="s">
        <v>17</v>
      </c>
      <c r="H545" s="6"/>
      <c r="I545" s="6"/>
      <c r="J545" s="6" t="s">
        <v>18</v>
      </c>
      <c r="K545" s="6" t="s">
        <v>19</v>
      </c>
      <c r="L545" s="1" t="s">
        <v>389</v>
      </c>
      <c r="M545" s="4">
        <v>754</v>
      </c>
      <c r="N545" s="1" t="str">
        <f>+Tabla15[[#This Row],[NOMBRE DE LA CAUSA 2017]]</f>
        <v>MUERTE DE OPERADOR POR EJECUCION DE OBRA PUBLICA</v>
      </c>
    </row>
    <row r="546" spans="1:14" ht="15" customHeight="1">
      <c r="A546" s="1">
        <f>+Tabla15[[#This Row],[1]]</f>
        <v>544</v>
      </c>
      <c r="B546" s="1" t="s">
        <v>1046</v>
      </c>
      <c r="C546" s="1">
        <v>1</v>
      </c>
      <c r="D546" s="1">
        <f>+IF(Tabla15[[#This Row],[NOMBRE DE LA CAUSA 2018]]=0,0,1)</f>
        <v>1</v>
      </c>
      <c r="E546" s="1">
        <f>+E545+Tabla15[[#This Row],[NOMBRE DE LA CAUSA 2019]]</f>
        <v>544</v>
      </c>
      <c r="F546" s="1">
        <f>+Tabla15[[#This Row],[0]]*Tabla15[[#This Row],[NOMBRE DE LA CAUSA 2019]]</f>
        <v>544</v>
      </c>
      <c r="G546" s="6" t="s">
        <v>753</v>
      </c>
      <c r="H546" s="1" t="s">
        <v>1040</v>
      </c>
      <c r="K546" s="1" t="s">
        <v>19</v>
      </c>
      <c r="L546" s="1" t="s">
        <v>1047</v>
      </c>
      <c r="M546" s="4">
        <v>2157</v>
      </c>
      <c r="N546" s="1" t="str">
        <f>+Tabla15[[#This Row],[NOMBRE DE LA CAUSA 2017]]</f>
        <v>MUERTE DE PERSONAL DOCENTE O ADMINISTRATIVO EN ESTABLECIMIENTO EDUCATIVO</v>
      </c>
    </row>
    <row r="547" spans="1:14" ht="15" customHeight="1">
      <c r="A547" s="1">
        <f>+Tabla15[[#This Row],[1]]</f>
        <v>545</v>
      </c>
      <c r="B547" s="1" t="s">
        <v>918</v>
      </c>
      <c r="C547" s="1">
        <v>1</v>
      </c>
      <c r="D547" s="1">
        <f>+IF(Tabla15[[#This Row],[NOMBRE DE LA CAUSA 2018]]=0,0,1)</f>
        <v>1</v>
      </c>
      <c r="E547" s="1">
        <f>+E546+Tabla15[[#This Row],[NOMBRE DE LA CAUSA 2019]]</f>
        <v>545</v>
      </c>
      <c r="F547" s="1">
        <f>+Tabla15[[#This Row],[0]]*Tabla15[[#This Row],[NOMBRE DE LA CAUSA 2019]]</f>
        <v>545</v>
      </c>
      <c r="G547" s="6" t="s">
        <v>753</v>
      </c>
      <c r="H547" s="1" t="s">
        <v>919</v>
      </c>
      <c r="K547" s="1" t="s">
        <v>19</v>
      </c>
      <c r="L547" s="12" t="s">
        <v>920</v>
      </c>
      <c r="M547" s="4">
        <v>2101</v>
      </c>
      <c r="N547" s="1" t="str">
        <f>+Tabla15[[#This Row],[NOMBRE DE LA CAUSA 2017]]</f>
        <v>MUERTE DE RECLUSO CAUSADA POR AGENTES DEL ESTADO</v>
      </c>
    </row>
    <row r="548" spans="1:14" ht="15" customHeight="1">
      <c r="A548" s="1">
        <f>+Tabla15[[#This Row],[1]]</f>
        <v>546</v>
      </c>
      <c r="B548" s="1" t="s">
        <v>923</v>
      </c>
      <c r="C548" s="1">
        <v>1</v>
      </c>
      <c r="D548" s="1">
        <f>+IF(Tabla15[[#This Row],[NOMBRE DE LA CAUSA 2018]]=0,0,1)</f>
        <v>1</v>
      </c>
      <c r="E548" s="1">
        <f>+E547+Tabla15[[#This Row],[NOMBRE DE LA CAUSA 2019]]</f>
        <v>546</v>
      </c>
      <c r="F548" s="1">
        <f>+Tabla15[[#This Row],[0]]*Tabla15[[#This Row],[NOMBRE DE LA CAUSA 2019]]</f>
        <v>546</v>
      </c>
      <c r="G548" s="6" t="s">
        <v>753</v>
      </c>
      <c r="H548" s="6" t="s">
        <v>919</v>
      </c>
      <c r="I548" s="6"/>
      <c r="J548" s="6"/>
      <c r="K548" s="6" t="s">
        <v>19</v>
      </c>
      <c r="L548" s="7" t="s">
        <v>924</v>
      </c>
      <c r="M548" s="4">
        <v>2103</v>
      </c>
      <c r="N548" s="1" t="str">
        <f>+Tabla15[[#This Row],[NOMBRE DE LA CAUSA 2017]]</f>
        <v>MUERTE DE RECLUSO CAUSADA POR OTRO RECLUSO</v>
      </c>
    </row>
    <row r="549" spans="1:14" ht="15" customHeight="1">
      <c r="A549" s="1">
        <f>+Tabla15[[#This Row],[1]]</f>
        <v>547</v>
      </c>
      <c r="B549" s="1" t="s">
        <v>921</v>
      </c>
      <c r="C549" s="1">
        <v>1</v>
      </c>
      <c r="D549" s="1">
        <f>+IF(Tabla15[[#This Row],[NOMBRE DE LA CAUSA 2018]]=0,0,1)</f>
        <v>1</v>
      </c>
      <c r="E549" s="1">
        <f>+E548+Tabla15[[#This Row],[NOMBRE DE LA CAUSA 2019]]</f>
        <v>547</v>
      </c>
      <c r="F549" s="1">
        <f>+Tabla15[[#This Row],[0]]*Tabla15[[#This Row],[NOMBRE DE LA CAUSA 2019]]</f>
        <v>547</v>
      </c>
      <c r="G549" s="6" t="s">
        <v>753</v>
      </c>
      <c r="H549" s="1" t="s">
        <v>919</v>
      </c>
      <c r="K549" s="1" t="s">
        <v>19</v>
      </c>
      <c r="L549" s="1" t="s">
        <v>922</v>
      </c>
      <c r="M549" s="4">
        <v>2102</v>
      </c>
      <c r="N549" s="1" t="str">
        <f>+Tabla15[[#This Row],[NOMBRE DE LA CAUSA 2017]]</f>
        <v>MUERTE DE RECLUSO CAUSADA POR TERCEROS</v>
      </c>
    </row>
    <row r="550" spans="1:14" ht="15" customHeight="1">
      <c r="A550" s="1">
        <f>+Tabla15[[#This Row],[1]]</f>
        <v>548</v>
      </c>
      <c r="B550" s="6" t="s">
        <v>929</v>
      </c>
      <c r="C550" s="1">
        <v>1</v>
      </c>
      <c r="D550" s="1">
        <f>+IF(Tabla15[[#This Row],[NOMBRE DE LA CAUSA 2018]]=0,0,1)</f>
        <v>1</v>
      </c>
      <c r="E550" s="1">
        <f>+E549+Tabla15[[#This Row],[NOMBRE DE LA CAUSA 2019]]</f>
        <v>548</v>
      </c>
      <c r="F550" s="1">
        <f>+Tabla15[[#This Row],[0]]*Tabla15[[#This Row],[NOMBRE DE LA CAUSA 2019]]</f>
        <v>548</v>
      </c>
      <c r="G550" s="6" t="s">
        <v>753</v>
      </c>
      <c r="H550" s="1" t="s">
        <v>919</v>
      </c>
      <c r="K550" s="1" t="s">
        <v>19</v>
      </c>
      <c r="L550" s="12" t="s">
        <v>930</v>
      </c>
      <c r="M550" s="4">
        <v>2106</v>
      </c>
      <c r="N550" s="1" t="str">
        <f>+Tabla15[[#This Row],[NOMBRE DE LA CAUSA 2017]]</f>
        <v>MUERTE DE RECLUSO DERIVADA DE LA PRESTACION DEL SERVICIO DE SALUD</v>
      </c>
    </row>
    <row r="551" spans="1:14" ht="15" customHeight="1">
      <c r="A551" s="1">
        <f>+Tabla15[[#This Row],[1]]</f>
        <v>549</v>
      </c>
      <c r="B551" s="6" t="s">
        <v>386</v>
      </c>
      <c r="C551" s="1">
        <v>1</v>
      </c>
      <c r="D551" s="1">
        <f>+IF(Tabla15[[#This Row],[NOMBRE DE LA CAUSA 2018]]=0,0,1)</f>
        <v>1</v>
      </c>
      <c r="E551" s="1">
        <f>+E550+Tabla15[[#This Row],[NOMBRE DE LA CAUSA 2019]]</f>
        <v>549</v>
      </c>
      <c r="F551" s="1">
        <f>+Tabla15[[#This Row],[0]]*Tabla15[[#This Row],[NOMBRE DE LA CAUSA 2019]]</f>
        <v>549</v>
      </c>
      <c r="G551" s="6" t="s">
        <v>17</v>
      </c>
      <c r="H551" s="6"/>
      <c r="I551" s="6"/>
      <c r="J551" s="6" t="s">
        <v>18</v>
      </c>
      <c r="K551" s="6" t="s">
        <v>19</v>
      </c>
      <c r="L551" s="7" t="s">
        <v>387</v>
      </c>
      <c r="M551" s="4">
        <v>753</v>
      </c>
      <c r="N551" s="1" t="str">
        <f>+Tabla15[[#This Row],[NOMBRE DE LA CAUSA 2017]]</f>
        <v>MUERTE DE TERCERO POR EJECUCION DE OBRA PUBLICA</v>
      </c>
    </row>
    <row r="552" spans="1:14" ht="15" customHeight="1">
      <c r="A552" s="1">
        <f>+Tabla15[[#This Row],[1]]</f>
        <v>550</v>
      </c>
      <c r="B552" s="1" t="s">
        <v>975</v>
      </c>
      <c r="C552" s="1">
        <v>1</v>
      </c>
      <c r="D552" s="1">
        <f>+IF(Tabla15[[#This Row],[NOMBRE DE LA CAUSA 2018]]=0,0,1)</f>
        <v>1</v>
      </c>
      <c r="E552" s="1">
        <f>+E551+Tabla15[[#This Row],[NOMBRE DE LA CAUSA 2019]]</f>
        <v>550</v>
      </c>
      <c r="F552" s="1">
        <f>+Tabla15[[#This Row],[0]]*Tabla15[[#This Row],[NOMBRE DE LA CAUSA 2019]]</f>
        <v>550</v>
      </c>
      <c r="G552" s="6" t="s">
        <v>753</v>
      </c>
      <c r="H552" s="1" t="s">
        <v>973</v>
      </c>
      <c r="K552" s="1" t="s">
        <v>19</v>
      </c>
      <c r="L552" s="1" t="s">
        <v>976</v>
      </c>
      <c r="M552" s="4">
        <v>2126</v>
      </c>
      <c r="N552" s="1" t="str">
        <f>+Tabla15[[#This Row],[NOMBRE DE LA CAUSA 2017]]</f>
        <v>MUERTE EN ACCIDENTE AEREO</v>
      </c>
    </row>
    <row r="553" spans="1:14" ht="15" customHeight="1">
      <c r="A553" s="1">
        <f>+Tabla15[[#This Row],[1]]</f>
        <v>551</v>
      </c>
      <c r="B553" s="6" t="s">
        <v>982</v>
      </c>
      <c r="C553" s="1">
        <v>1</v>
      </c>
      <c r="D553" s="1">
        <f>+IF(Tabla15[[#This Row],[NOMBRE DE LA CAUSA 2018]]=0,0,1)</f>
        <v>1</v>
      </c>
      <c r="E553" s="1">
        <f>+E552+Tabla15[[#This Row],[NOMBRE DE LA CAUSA 2019]]</f>
        <v>551</v>
      </c>
      <c r="F553" s="1">
        <f>+Tabla15[[#This Row],[0]]*Tabla15[[#This Row],[NOMBRE DE LA CAUSA 2019]]</f>
        <v>551</v>
      </c>
      <c r="G553" s="6" t="s">
        <v>753</v>
      </c>
      <c r="H553" s="6" t="s">
        <v>980</v>
      </c>
      <c r="I553" s="6"/>
      <c r="J553" s="6"/>
      <c r="K553" s="6" t="s">
        <v>19</v>
      </c>
      <c r="L553" s="1" t="s">
        <v>983</v>
      </c>
      <c r="M553" s="4">
        <v>2129</v>
      </c>
      <c r="N553" s="1" t="str">
        <f>+Tabla15[[#This Row],[NOMBRE DE LA CAUSA 2017]]</f>
        <v>MUERTE EN ACCIDENTE FLUVIAL</v>
      </c>
    </row>
    <row r="554" spans="1:14" ht="15" customHeight="1">
      <c r="A554" s="1">
        <f>+Tabla15[[#This Row],[1]]</f>
        <v>552</v>
      </c>
      <c r="B554" s="1" t="s">
        <v>988</v>
      </c>
      <c r="C554" s="1">
        <v>1</v>
      </c>
      <c r="D554" s="1">
        <f>+IF(Tabla15[[#This Row],[NOMBRE DE LA CAUSA 2018]]=0,0,1)</f>
        <v>1</v>
      </c>
      <c r="E554" s="1">
        <f>+E553+Tabla15[[#This Row],[NOMBRE DE LA CAUSA 2019]]</f>
        <v>552</v>
      </c>
      <c r="F554" s="1">
        <f>+Tabla15[[#This Row],[0]]*Tabla15[[#This Row],[NOMBRE DE LA CAUSA 2019]]</f>
        <v>552</v>
      </c>
      <c r="G554" s="6" t="s">
        <v>753</v>
      </c>
      <c r="H554" s="1" t="s">
        <v>980</v>
      </c>
      <c r="I554" s="6"/>
      <c r="K554" s="1" t="s">
        <v>19</v>
      </c>
      <c r="L554" s="1" t="s">
        <v>989</v>
      </c>
      <c r="M554" s="4">
        <v>2132</v>
      </c>
      <c r="N554" s="1" t="str">
        <f>+Tabla15[[#This Row],[NOMBRE DE LA CAUSA 2017]]</f>
        <v>MUERTE EN ACCIDENTE MARITIMO</v>
      </c>
    </row>
    <row r="555" spans="1:14" ht="15" customHeight="1">
      <c r="A555" s="1">
        <f>+Tabla15[[#This Row],[1]]</f>
        <v>553</v>
      </c>
      <c r="B555" s="1" t="s">
        <v>1023</v>
      </c>
      <c r="C555" s="1">
        <v>1</v>
      </c>
      <c r="D555" s="1">
        <f>+IF(Tabla15[[#This Row],[NOMBRE DE LA CAUSA 2018]]=0,0,1)</f>
        <v>1</v>
      </c>
      <c r="E555" s="1">
        <f>+E554+Tabla15[[#This Row],[NOMBRE DE LA CAUSA 2019]]</f>
        <v>553</v>
      </c>
      <c r="F555" s="1">
        <f>+Tabla15[[#This Row],[0]]*Tabla15[[#This Row],[NOMBRE DE LA CAUSA 2019]]</f>
        <v>553</v>
      </c>
      <c r="G555" s="6" t="s">
        <v>753</v>
      </c>
      <c r="H555" s="1" t="s">
        <v>1021</v>
      </c>
      <c r="I555" s="6"/>
      <c r="K555" s="1" t="s">
        <v>19</v>
      </c>
      <c r="L555" s="1" t="s">
        <v>1024</v>
      </c>
      <c r="M555" s="4">
        <v>2147</v>
      </c>
      <c r="N555" s="1" t="str">
        <f>+Tabla15[[#This Row],[NOMBRE DE LA CAUSA 2017]]</f>
        <v>MUERTE EN MANIFESTACION PUBLICA</v>
      </c>
    </row>
    <row r="556" spans="1:14" ht="15" customHeight="1">
      <c r="A556" s="1">
        <f>+Tabla15[[#This Row],[1]]</f>
        <v>554</v>
      </c>
      <c r="B556" s="1" t="s">
        <v>1115</v>
      </c>
      <c r="C556" s="1">
        <v>1</v>
      </c>
      <c r="D556" s="1">
        <f>+IF(Tabla15[[#This Row],[NOMBRE DE LA CAUSA 2018]]=0,0,1)</f>
        <v>1</v>
      </c>
      <c r="E556" s="1">
        <f>+E555+Tabla15[[#This Row],[NOMBRE DE LA CAUSA 2019]]</f>
        <v>554</v>
      </c>
      <c r="F556" s="1">
        <f>+Tabla15[[#This Row],[0]]*Tabla15[[#This Row],[NOMBRE DE LA CAUSA 2019]]</f>
        <v>554</v>
      </c>
      <c r="G556" s="6" t="s">
        <v>753</v>
      </c>
      <c r="H556" s="6" t="s">
        <v>1113</v>
      </c>
      <c r="I556" s="6"/>
      <c r="J556" s="6"/>
      <c r="K556" s="6" t="s">
        <v>19</v>
      </c>
      <c r="L556" s="7" t="s">
        <v>1116</v>
      </c>
      <c r="M556" s="4">
        <v>2188</v>
      </c>
      <c r="N556" s="1" t="str">
        <f>+Tabla15[[#This Row],[NOMBRE DE LA CAUSA 2017]]</f>
        <v>MUERTE EN OPERACION ADMINISTRATIVA</v>
      </c>
    </row>
    <row r="557" spans="1:14" ht="15" customHeight="1">
      <c r="A557" s="1">
        <f>+Tabla15[[#This Row],[1]]</f>
        <v>555</v>
      </c>
      <c r="B557" s="1" t="s">
        <v>1128</v>
      </c>
      <c r="C557" s="1">
        <v>1</v>
      </c>
      <c r="D557" s="1">
        <f>+IF(Tabla15[[#This Row],[NOMBRE DE LA CAUSA 2018]]=0,0,1)</f>
        <v>1</v>
      </c>
      <c r="E557" s="1">
        <f>+E556+Tabla15[[#This Row],[NOMBRE DE LA CAUSA 2019]]</f>
        <v>555</v>
      </c>
      <c r="F557" s="1">
        <f>+Tabla15[[#This Row],[0]]*Tabla15[[#This Row],[NOMBRE DE LA CAUSA 2019]]</f>
        <v>555</v>
      </c>
      <c r="G557" s="6" t="s">
        <v>753</v>
      </c>
      <c r="H557" s="6" t="s">
        <v>1126</v>
      </c>
      <c r="I557" s="6"/>
      <c r="K557" s="1" t="s">
        <v>19</v>
      </c>
      <c r="L557" s="7" t="s">
        <v>1129</v>
      </c>
      <c r="M557" s="4">
        <v>2194</v>
      </c>
      <c r="N557" s="1" t="str">
        <f>+Tabla15[[#This Row],[NOMBRE DE LA CAUSA 2017]]</f>
        <v>MUERTE EN ZONA DE DISTENSION</v>
      </c>
    </row>
    <row r="558" spans="1:14" ht="15" customHeight="1">
      <c r="A558" s="1">
        <f>+Tabla15[[#This Row],[1]]</f>
        <v>556</v>
      </c>
      <c r="B558" s="6" t="s">
        <v>1141</v>
      </c>
      <c r="C558" s="1">
        <v>1</v>
      </c>
      <c r="D558" s="1">
        <f>+IF(Tabla15[[#This Row],[NOMBRE DE LA CAUSA 2018]]=0,0,1)</f>
        <v>1</v>
      </c>
      <c r="E558" s="1">
        <f>+E557+Tabla15[[#This Row],[NOMBRE DE LA CAUSA 2019]]</f>
        <v>556</v>
      </c>
      <c r="F558" s="1">
        <f>+Tabla15[[#This Row],[0]]*Tabla15[[#This Row],[NOMBRE DE LA CAUSA 2019]]</f>
        <v>556</v>
      </c>
      <c r="G558" s="6" t="s">
        <v>753</v>
      </c>
      <c r="H558" s="6" t="s">
        <v>1133</v>
      </c>
      <c r="I558" s="6"/>
      <c r="J558" s="6"/>
      <c r="K558" s="6" t="s">
        <v>19</v>
      </c>
      <c r="L558" s="7" t="s">
        <v>1142</v>
      </c>
      <c r="M558" s="4">
        <v>2200</v>
      </c>
      <c r="N558" s="1" t="str">
        <f>+Tabla15[[#This Row],[NOMBRE DE LA CAUSA 2017]]</f>
        <v>MUERTE POR ACTIVIDAD DEL SECTOR DE HIDROCARBUROS</v>
      </c>
    </row>
    <row r="559" spans="1:14" ht="15" customHeight="1">
      <c r="A559" s="1">
        <f>+Tabla15[[#This Row],[1]]</f>
        <v>557</v>
      </c>
      <c r="B559" s="6" t="s">
        <v>1135</v>
      </c>
      <c r="C559" s="1">
        <v>1</v>
      </c>
      <c r="D559" s="1">
        <f>+IF(Tabla15[[#This Row],[NOMBRE DE LA CAUSA 2018]]=0,0,1)</f>
        <v>1</v>
      </c>
      <c r="E559" s="1">
        <f>+E558+Tabla15[[#This Row],[NOMBRE DE LA CAUSA 2019]]</f>
        <v>557</v>
      </c>
      <c r="F559" s="1">
        <f>+Tabla15[[#This Row],[0]]*Tabla15[[#This Row],[NOMBRE DE LA CAUSA 2019]]</f>
        <v>557</v>
      </c>
      <c r="G559" s="6" t="s">
        <v>753</v>
      </c>
      <c r="H559" s="6" t="s">
        <v>1133</v>
      </c>
      <c r="I559" s="6"/>
      <c r="K559" s="1" t="s">
        <v>19</v>
      </c>
      <c r="L559" s="7" t="s">
        <v>1136</v>
      </c>
      <c r="M559" s="4">
        <v>2197</v>
      </c>
      <c r="N559" s="1" t="str">
        <f>+Tabla15[[#This Row],[NOMBRE DE LA CAUSA 2017]]</f>
        <v>MUERTE POR ACTIVIDAD MINERA</v>
      </c>
    </row>
    <row r="560" spans="1:14" ht="15" customHeight="1">
      <c r="A560" s="1">
        <f>+Tabla15[[#This Row],[1]]</f>
        <v>558</v>
      </c>
      <c r="B560" s="1" t="s">
        <v>995</v>
      </c>
      <c r="C560" s="1">
        <v>1</v>
      </c>
      <c r="D560" s="1">
        <f>+IF(Tabla15[[#This Row],[NOMBRE DE LA CAUSA 2018]]=0,0,1)</f>
        <v>1</v>
      </c>
      <c r="E560" s="1">
        <f>+E559+Tabla15[[#This Row],[NOMBRE DE LA CAUSA 2019]]</f>
        <v>558</v>
      </c>
      <c r="F560" s="1">
        <f>+Tabla15[[#This Row],[0]]*Tabla15[[#This Row],[NOMBRE DE LA CAUSA 2019]]</f>
        <v>558</v>
      </c>
      <c r="G560" s="6" t="s">
        <v>753</v>
      </c>
      <c r="H560" s="1" t="s">
        <v>993</v>
      </c>
      <c r="I560" s="6"/>
      <c r="K560" s="1" t="s">
        <v>19</v>
      </c>
      <c r="L560" s="12" t="s">
        <v>996</v>
      </c>
      <c r="M560" s="4">
        <v>2135</v>
      </c>
      <c r="N560" s="1" t="str">
        <f>+Tabla15[[#This Row],[NOMBRE DE LA CAUSA 2017]]</f>
        <v>MUERTE POR ALUD DE TIERRA</v>
      </c>
    </row>
    <row r="561" spans="1:14" ht="15" customHeight="1">
      <c r="A561" s="1">
        <f>+Tabla15[[#This Row],[1]]</f>
        <v>559</v>
      </c>
      <c r="B561" s="1" t="s">
        <v>961</v>
      </c>
      <c r="C561" s="1">
        <v>1</v>
      </c>
      <c r="D561" s="1">
        <f>+IF(Tabla15[[#This Row],[NOMBRE DE LA CAUSA 2018]]=0,0,1)</f>
        <v>1</v>
      </c>
      <c r="E561" s="1">
        <f>+E560+Tabla15[[#This Row],[NOMBRE DE LA CAUSA 2019]]</f>
        <v>559</v>
      </c>
      <c r="F561" s="1">
        <f>+Tabla15[[#This Row],[0]]*Tabla15[[#This Row],[NOMBRE DE LA CAUSA 2019]]</f>
        <v>559</v>
      </c>
      <c r="G561" s="6" t="s">
        <v>753</v>
      </c>
      <c r="H561" s="1" t="s">
        <v>959</v>
      </c>
      <c r="I561" s="6"/>
      <c r="K561" s="1" t="s">
        <v>19</v>
      </c>
      <c r="L561" s="12" t="s">
        <v>962</v>
      </c>
      <c r="M561" s="4">
        <v>2120</v>
      </c>
      <c r="N561" s="1" t="str">
        <f>+Tabla15[[#This Row],[NOMBRE DE LA CAUSA 2017]]</f>
        <v>MUERTE POR CAIDA DE ARBOL</v>
      </c>
    </row>
    <row r="562" spans="1:14" ht="15" customHeight="1">
      <c r="A562" s="1">
        <f>+Tabla15[[#This Row],[1]]</f>
        <v>560</v>
      </c>
      <c r="B562" s="1" t="s">
        <v>934</v>
      </c>
      <c r="C562" s="1">
        <v>1</v>
      </c>
      <c r="D562" s="1">
        <f>+IF(Tabla15[[#This Row],[NOMBRE DE LA CAUSA 2018]]=0,0,1)</f>
        <v>1</v>
      </c>
      <c r="E562" s="1">
        <f>+E561+Tabla15[[#This Row],[NOMBRE DE LA CAUSA 2019]]</f>
        <v>560</v>
      </c>
      <c r="F562" s="1">
        <f>+Tabla15[[#This Row],[0]]*Tabla15[[#This Row],[NOMBRE DE LA CAUSA 2019]]</f>
        <v>560</v>
      </c>
      <c r="G562" s="6" t="s">
        <v>753</v>
      </c>
      <c r="H562" s="1" t="s">
        <v>932</v>
      </c>
      <c r="K562" s="1" t="s">
        <v>19</v>
      </c>
      <c r="L562" s="12" t="s">
        <v>935</v>
      </c>
      <c r="M562" s="4">
        <v>2108</v>
      </c>
      <c r="N562" s="1" t="str">
        <f>+Tabla15[[#This Row],[NOMBRE DE LA CAUSA 2017]]</f>
        <v>MUERTE POR CONDUCCION DE ENERGIA ELECTRICA</v>
      </c>
    </row>
    <row r="563" spans="1:14" ht="15" customHeight="1">
      <c r="A563" s="1">
        <f>+Tabla15[[#This Row],[1]]</f>
        <v>561</v>
      </c>
      <c r="B563" s="1" t="s">
        <v>1079</v>
      </c>
      <c r="C563" s="1">
        <v>1</v>
      </c>
      <c r="D563" s="1">
        <f>+IF(Tabla15[[#This Row],[NOMBRE DE LA CAUSA 2018]]=0,0,1)</f>
        <v>1</v>
      </c>
      <c r="E563" s="1">
        <f>+E562+Tabla15[[#This Row],[NOMBRE DE LA CAUSA 2019]]</f>
        <v>561</v>
      </c>
      <c r="F563" s="1">
        <f>+Tabla15[[#This Row],[0]]*Tabla15[[#This Row],[NOMBRE DE LA CAUSA 2019]]</f>
        <v>561</v>
      </c>
      <c r="G563" s="6" t="s">
        <v>753</v>
      </c>
      <c r="H563" s="6" t="s">
        <v>1077</v>
      </c>
      <c r="I563" s="6"/>
      <c r="K563" s="1" t="s">
        <v>19</v>
      </c>
      <c r="L563" s="12" t="s">
        <v>1080</v>
      </c>
      <c r="M563" s="4">
        <v>2171</v>
      </c>
      <c r="N563" s="1" t="str">
        <f>+Tabla15[[#This Row],[NOMBRE DE LA CAUSA 2017]]</f>
        <v>MUERTE POR FALTA DE ADOPCION DE MEDIDAS DE PROTECCION Y SEGURIDAD</v>
      </c>
    </row>
    <row r="564" spans="1:14" ht="15" customHeight="1">
      <c r="A564" s="1">
        <f>+Tabla15[[#This Row],[1]]</f>
        <v>562</v>
      </c>
      <c r="B564" s="6" t="s">
        <v>954</v>
      </c>
      <c r="C564" s="1">
        <v>1</v>
      </c>
      <c r="D564" s="1">
        <f>+IF(Tabla15[[#This Row],[NOMBRE DE LA CAUSA 2018]]=0,0,1)</f>
        <v>1</v>
      </c>
      <c r="E564" s="1">
        <f>+E563+Tabla15[[#This Row],[NOMBRE DE LA CAUSA 2019]]</f>
        <v>562</v>
      </c>
      <c r="F564" s="1">
        <f>+Tabla15[[#This Row],[0]]*Tabla15[[#This Row],[NOMBRE DE LA CAUSA 2019]]</f>
        <v>562</v>
      </c>
      <c r="G564" s="6" t="s">
        <v>753</v>
      </c>
      <c r="H564" s="6" t="s">
        <v>946</v>
      </c>
      <c r="I564" s="6"/>
      <c r="J564" s="6"/>
      <c r="K564" s="6" t="s">
        <v>19</v>
      </c>
      <c r="L564" s="7" t="s">
        <v>955</v>
      </c>
      <c r="M564" s="4">
        <v>2117</v>
      </c>
      <c r="N564" s="1" t="str">
        <f>+Tabla15[[#This Row],[NOMBRE DE LA CAUSA 2017]]</f>
        <v>MUERTE POR FALTA DE ILUMINACION EN LA VIA PUBLICA</v>
      </c>
    </row>
    <row r="565" spans="1:14" ht="15" customHeight="1">
      <c r="A565" s="1">
        <f>+Tabla15[[#This Row],[1]]</f>
        <v>563</v>
      </c>
      <c r="B565" s="6" t="s">
        <v>948</v>
      </c>
      <c r="C565" s="1">
        <v>1</v>
      </c>
      <c r="D565" s="1">
        <f>+IF(Tabla15[[#This Row],[NOMBRE DE LA CAUSA 2018]]=0,0,1)</f>
        <v>1</v>
      </c>
      <c r="E565" s="1">
        <f>+E564+Tabla15[[#This Row],[NOMBRE DE LA CAUSA 2019]]</f>
        <v>563</v>
      </c>
      <c r="F565" s="1">
        <f>+Tabla15[[#This Row],[0]]*Tabla15[[#This Row],[NOMBRE DE LA CAUSA 2019]]</f>
        <v>563</v>
      </c>
      <c r="G565" s="6" t="s">
        <v>753</v>
      </c>
      <c r="H565" s="6" t="s">
        <v>946</v>
      </c>
      <c r="I565" s="6"/>
      <c r="J565" s="6"/>
      <c r="K565" s="6" t="s">
        <v>19</v>
      </c>
      <c r="L565" s="29" t="s">
        <v>949</v>
      </c>
      <c r="M565" s="4">
        <v>2114</v>
      </c>
      <c r="N565" s="1" t="str">
        <f>+Tabla15[[#This Row],[NOMBRE DE LA CAUSA 2017]]</f>
        <v>MUERTE POR FALTA DE SEÑALIZACION EN LA VIA PUBLICA</v>
      </c>
    </row>
    <row r="566" spans="1:14" ht="15" customHeight="1">
      <c r="A566" s="1">
        <f>+Tabla15[[#This Row],[1]]</f>
        <v>564</v>
      </c>
      <c r="B566" s="1" t="s">
        <v>1106</v>
      </c>
      <c r="C566" s="1">
        <v>1</v>
      </c>
      <c r="D566" s="1">
        <f>+IF(Tabla15[[#This Row],[NOMBRE DE LA CAUSA 2018]]=0,0,1)</f>
        <v>1</v>
      </c>
      <c r="E566" s="1">
        <f>+E565+Tabla15[[#This Row],[NOMBRE DE LA CAUSA 2019]]</f>
        <v>564</v>
      </c>
      <c r="F566" s="1">
        <f>+Tabla15[[#This Row],[0]]*Tabla15[[#This Row],[NOMBRE DE LA CAUSA 2019]]</f>
        <v>564</v>
      </c>
      <c r="G566" s="6" t="s">
        <v>753</v>
      </c>
      <c r="H566" s="1" t="s">
        <v>1096</v>
      </c>
      <c r="K566" s="1" t="s">
        <v>19</v>
      </c>
      <c r="L566" s="12" t="s">
        <v>1107</v>
      </c>
      <c r="M566" s="4">
        <v>2184</v>
      </c>
      <c r="N566" s="1" t="str">
        <f>+Tabla15[[#This Row],[NOMBRE DE LA CAUSA 2017]]</f>
        <v>MUERTE POR INCUMPLIMIENTO DEL DEBER DE SEGURIDAD EN LA ATENCION HOSPITALARIA</v>
      </c>
    </row>
    <row r="567" spans="1:14" ht="15" customHeight="1">
      <c r="A567" s="1">
        <f>+Tabla15[[#This Row],[1]]</f>
        <v>565</v>
      </c>
      <c r="B567" s="14" t="s">
        <v>1085</v>
      </c>
      <c r="C567" s="1">
        <v>1</v>
      </c>
      <c r="D567" s="1">
        <f>+IF(Tabla15[[#This Row],[NOMBRE DE LA CAUSA 2018]]=0,0,1)</f>
        <v>1</v>
      </c>
      <c r="E567" s="1">
        <f>+E566+Tabla15[[#This Row],[NOMBRE DE LA CAUSA 2019]]</f>
        <v>565</v>
      </c>
      <c r="F567" s="1">
        <f>+Tabla15[[#This Row],[0]]*Tabla15[[#This Row],[NOMBRE DE LA CAUSA 2019]]</f>
        <v>565</v>
      </c>
      <c r="G567" s="6" t="s">
        <v>753</v>
      </c>
      <c r="H567" s="1" t="s">
        <v>1077</v>
      </c>
      <c r="K567" s="1" t="s">
        <v>19</v>
      </c>
      <c r="L567" s="12" t="s">
        <v>1086</v>
      </c>
      <c r="M567" s="4">
        <v>2174</v>
      </c>
      <c r="N567" s="1" t="str">
        <f>+Tabla15[[#This Row],[NOMBRE DE LA CAUSA 2017]]</f>
        <v>MUERTE POR INDEBIDA O INSUFICIENTE ADOPCION DE MEDIDAS DE PROTECCION Y SEGURIDAD</v>
      </c>
    </row>
    <row r="568" spans="1:14" ht="15" customHeight="1">
      <c r="A568" s="1">
        <f>+Tabla15[[#This Row],[1]]</f>
        <v>566</v>
      </c>
      <c r="B568" s="1" t="s">
        <v>1110</v>
      </c>
      <c r="C568" s="1">
        <v>1</v>
      </c>
      <c r="D568" s="1">
        <f>+IF(Tabla15[[#This Row],[NOMBRE DE LA CAUSA 2018]]=0,0,1)</f>
        <v>1</v>
      </c>
      <c r="E568" s="1">
        <f>+E567+Tabla15[[#This Row],[NOMBRE DE LA CAUSA 2019]]</f>
        <v>566</v>
      </c>
      <c r="F568" s="1">
        <f>+Tabla15[[#This Row],[0]]*Tabla15[[#This Row],[NOMBRE DE LA CAUSA 2019]]</f>
        <v>566</v>
      </c>
      <c r="G568" s="6" t="s">
        <v>753</v>
      </c>
      <c r="H568" s="6" t="s">
        <v>1096</v>
      </c>
      <c r="I568" s="6"/>
      <c r="J568" s="6"/>
      <c r="K568" s="6" t="s">
        <v>19</v>
      </c>
      <c r="L568" s="12" t="s">
        <v>1111</v>
      </c>
      <c r="M568" s="4">
        <v>2186</v>
      </c>
      <c r="N568" s="1" t="str">
        <f>+Tabla15[[#This Row],[NOMBRE DE LA CAUSA 2017]]</f>
        <v>MUERTE POR INDEBIDA PRESTACION DEL SERVICIO DE SALUD</v>
      </c>
    </row>
    <row r="569" spans="1:14" ht="15" customHeight="1">
      <c r="A569" s="1">
        <f>+Tabla15[[#This Row],[1]]</f>
        <v>567</v>
      </c>
      <c r="B569" s="1" t="s">
        <v>1098</v>
      </c>
      <c r="C569" s="1">
        <v>1</v>
      </c>
      <c r="D569" s="1">
        <f>+IF(Tabla15[[#This Row],[NOMBRE DE LA CAUSA 2018]]=0,0,1)</f>
        <v>1</v>
      </c>
      <c r="E569" s="1">
        <f>+E568+Tabla15[[#This Row],[NOMBRE DE LA CAUSA 2019]]</f>
        <v>567</v>
      </c>
      <c r="F569" s="1">
        <f>+Tabla15[[#This Row],[0]]*Tabla15[[#This Row],[NOMBRE DE LA CAUSA 2019]]</f>
        <v>567</v>
      </c>
      <c r="G569" s="6" t="s">
        <v>753</v>
      </c>
      <c r="H569" s="6" t="s">
        <v>1096</v>
      </c>
      <c r="K569" s="1" t="s">
        <v>19</v>
      </c>
      <c r="L569" s="12" t="s">
        <v>1099</v>
      </c>
      <c r="M569" s="4">
        <v>2180</v>
      </c>
      <c r="N569" s="1" t="str">
        <f>+Tabla15[[#This Row],[NOMBRE DE LA CAUSA 2017]]</f>
        <v>MUERTE POR INDEBIDA PRESTACION DEL SERVICIO DE SALUD GINECO OBSTETRICO</v>
      </c>
    </row>
    <row r="570" spans="1:14" ht="15" customHeight="1">
      <c r="A570" s="1">
        <f>+Tabla15[[#This Row],[1]]</f>
        <v>568</v>
      </c>
      <c r="B570" s="1" t="s">
        <v>1102</v>
      </c>
      <c r="C570" s="1">
        <v>1</v>
      </c>
      <c r="D570" s="1">
        <f>+IF(Tabla15[[#This Row],[NOMBRE DE LA CAUSA 2018]]=0,0,1)</f>
        <v>1</v>
      </c>
      <c r="E570" s="1">
        <f>+E569+Tabla15[[#This Row],[NOMBRE DE LA CAUSA 2019]]</f>
        <v>568</v>
      </c>
      <c r="F570" s="1">
        <f>+Tabla15[[#This Row],[0]]*Tabla15[[#This Row],[NOMBRE DE LA CAUSA 2019]]</f>
        <v>568</v>
      </c>
      <c r="G570" s="6" t="s">
        <v>753</v>
      </c>
      <c r="H570" s="6" t="s">
        <v>1096</v>
      </c>
      <c r="K570" s="1" t="s">
        <v>19</v>
      </c>
      <c r="L570" s="12" t="s">
        <v>1103</v>
      </c>
      <c r="M570" s="4">
        <v>2182</v>
      </c>
      <c r="N570" s="1" t="str">
        <f>+Tabla15[[#This Row],[NOMBRE DE LA CAUSA 2017]]</f>
        <v>MUERTE POR INDEBIDO CONSENTIMIENTO INFORMADO EN LA PRESTACION DEL SERVICIO DE SALUD</v>
      </c>
    </row>
    <row r="571" spans="1:14" ht="15" customHeight="1">
      <c r="A571" s="1">
        <f>+Tabla15[[#This Row],[1]]</f>
        <v>569</v>
      </c>
      <c r="B571" s="6" t="s">
        <v>1002</v>
      </c>
      <c r="C571" s="1">
        <v>1</v>
      </c>
      <c r="D571" s="1">
        <f>+IF(Tabla15[[#This Row],[NOMBRE DE LA CAUSA 2018]]=0,0,1)</f>
        <v>1</v>
      </c>
      <c r="E571" s="1">
        <f>+E570+Tabla15[[#This Row],[NOMBRE DE LA CAUSA 2019]]</f>
        <v>569</v>
      </c>
      <c r="F571" s="1">
        <f>+Tabla15[[#This Row],[0]]*Tabla15[[#This Row],[NOMBRE DE LA CAUSA 2019]]</f>
        <v>569</v>
      </c>
      <c r="G571" s="6" t="s">
        <v>753</v>
      </c>
      <c r="H571" s="6" t="s">
        <v>1000</v>
      </c>
      <c r="I571" s="6"/>
      <c r="J571" s="6"/>
      <c r="K571" s="6" t="s">
        <v>19</v>
      </c>
      <c r="L571" s="12" t="s">
        <v>1003</v>
      </c>
      <c r="M571" s="4">
        <v>2138</v>
      </c>
      <c r="N571" s="1" t="str">
        <f>+Tabla15[[#This Row],[NOMBRE DE LA CAUSA 2017]]</f>
        <v>MUERTE POR INUNDACION</v>
      </c>
    </row>
    <row r="572" spans="1:14" ht="15" customHeight="1">
      <c r="A572" s="1">
        <f>+Tabla15[[#This Row],[1]]</f>
        <v>570</v>
      </c>
      <c r="B572" s="13" t="s">
        <v>1091</v>
      </c>
      <c r="C572" s="1">
        <v>1</v>
      </c>
      <c r="D572" s="1">
        <f>+IF(Tabla15[[#This Row],[NOMBRE DE LA CAUSA 2018]]=0,0,1)</f>
        <v>1</v>
      </c>
      <c r="E572" s="1">
        <f>+E571+Tabla15[[#This Row],[NOMBRE DE LA CAUSA 2019]]</f>
        <v>570</v>
      </c>
      <c r="F572" s="1">
        <f>+Tabla15[[#This Row],[0]]*Tabla15[[#This Row],[NOMBRE DE LA CAUSA 2019]]</f>
        <v>570</v>
      </c>
      <c r="G572" s="6" t="s">
        <v>753</v>
      </c>
      <c r="H572" s="1" t="s">
        <v>1077</v>
      </c>
      <c r="I572" s="6"/>
      <c r="K572" s="1" t="s">
        <v>19</v>
      </c>
      <c r="L572" s="1" t="s">
        <v>1092</v>
      </c>
      <c r="M572" s="4">
        <v>2177</v>
      </c>
      <c r="N572" s="1" t="str">
        <f>+Tabla15[[#This Row],[NOMBRE DE LA CAUSA 2017]]</f>
        <v>MUERTE POR MODIFICACION O REDUCCION DE LAS MEDIDAS DE PROTECCION Y SEGURIDAD</v>
      </c>
    </row>
    <row r="573" spans="1:14" ht="15" customHeight="1">
      <c r="A573" s="1">
        <f>+Tabla15[[#This Row],[1]]</f>
        <v>571</v>
      </c>
      <c r="B573" s="1" t="s">
        <v>968</v>
      </c>
      <c r="C573" s="1">
        <v>1</v>
      </c>
      <c r="D573" s="1">
        <f>+IF(Tabla15[[#This Row],[NOMBRE DE LA CAUSA 2018]]=0,0,1)</f>
        <v>1</v>
      </c>
      <c r="E573" s="1">
        <f>+E572+Tabla15[[#This Row],[NOMBRE DE LA CAUSA 2019]]</f>
        <v>571</v>
      </c>
      <c r="F573" s="1">
        <f>+Tabla15[[#This Row],[0]]*Tabla15[[#This Row],[NOMBRE DE LA CAUSA 2019]]</f>
        <v>571</v>
      </c>
      <c r="G573" s="6" t="s">
        <v>753</v>
      </c>
      <c r="H573" s="1" t="s">
        <v>966</v>
      </c>
      <c r="I573" s="6"/>
      <c r="K573" s="1" t="s">
        <v>19</v>
      </c>
      <c r="L573" s="1" t="s">
        <v>969</v>
      </c>
      <c r="M573" s="4">
        <v>2123</v>
      </c>
      <c r="N573" s="1" t="str">
        <f>+Tabla15[[#This Row],[NOMBRE DE LA CAUSA 2017]]</f>
        <v>MUERTE POR RUINA DE EDIFICACION PUBLICA</v>
      </c>
    </row>
    <row r="574" spans="1:14" ht="15" customHeight="1">
      <c r="A574" s="1">
        <f>+Tabla15[[#This Row],[1]]</f>
        <v>572</v>
      </c>
      <c r="B574" s="6" t="s">
        <v>1064</v>
      </c>
      <c r="C574" s="1">
        <v>1</v>
      </c>
      <c r="D574" s="1">
        <f>+IF(Tabla15[[#This Row],[NOMBRE DE LA CAUSA 2018]]=0,0,1)</f>
        <v>1</v>
      </c>
      <c r="E574" s="1">
        <f>+E573+Tabla15[[#This Row],[NOMBRE DE LA CAUSA 2019]]</f>
        <v>572</v>
      </c>
      <c r="F574" s="1">
        <f>+Tabla15[[#This Row],[0]]*Tabla15[[#This Row],[NOMBRE DE LA CAUSA 2019]]</f>
        <v>572</v>
      </c>
      <c r="G574" s="6" t="s">
        <v>746</v>
      </c>
      <c r="I574" s="6"/>
      <c r="J574" s="6"/>
      <c r="K574" s="6" t="s">
        <v>19</v>
      </c>
      <c r="L574" s="7" t="s">
        <v>1065</v>
      </c>
      <c r="M574" s="4">
        <v>2165</v>
      </c>
      <c r="N574" s="1" t="str">
        <f>+Tabla15[[#This Row],[NOMBRE DE LA CAUSA 2017]]</f>
        <v>MUERTE POR SEMOVIENTE DE PROPIEDAD DEL ESTADO</v>
      </c>
    </row>
    <row r="575" spans="1:14" ht="15" customHeight="1">
      <c r="A575" s="1">
        <f>+Tabla15[[#This Row],[1]]</f>
        <v>573</v>
      </c>
      <c r="B575" s="1" t="s">
        <v>1053</v>
      </c>
      <c r="C575" s="1">
        <v>1</v>
      </c>
      <c r="D575" s="1">
        <f>+IF(Tabla15[[#This Row],[NOMBRE DE LA CAUSA 2018]]=0,0,1)</f>
        <v>1</v>
      </c>
      <c r="E575" s="1">
        <f>+E574+Tabla15[[#This Row],[NOMBRE DE LA CAUSA 2019]]</f>
        <v>573</v>
      </c>
      <c r="F575" s="1">
        <f>+Tabla15[[#This Row],[0]]*Tabla15[[#This Row],[NOMBRE DE LA CAUSA 2019]]</f>
        <v>573</v>
      </c>
      <c r="G575" s="6" t="s">
        <v>753</v>
      </c>
      <c r="H575" s="1" t="s">
        <v>1051</v>
      </c>
      <c r="K575" s="1" t="s">
        <v>19</v>
      </c>
      <c r="L575" s="1" t="s">
        <v>1054</v>
      </c>
      <c r="M575" s="4">
        <v>2160</v>
      </c>
      <c r="N575" s="1" t="str">
        <f>+Tabla15[[#This Row],[NOMBRE DE LA CAUSA 2017]]</f>
        <v>MUERTE POR USO EXCESIVO DE LA FUERZA</v>
      </c>
    </row>
    <row r="576" spans="1:14" ht="15" customHeight="1">
      <c r="A576" s="1">
        <f>+Tabla15[[#This Row],[1]]</f>
        <v>574</v>
      </c>
      <c r="B576" s="6" t="s">
        <v>941</v>
      </c>
      <c r="C576" s="1">
        <v>1</v>
      </c>
      <c r="D576" s="1">
        <f>+IF(Tabla15[[#This Row],[NOMBRE DE LA CAUSA 2018]]=0,0,1)</f>
        <v>1</v>
      </c>
      <c r="E576" s="1">
        <f>+E575+Tabla15[[#This Row],[NOMBRE DE LA CAUSA 2019]]</f>
        <v>574</v>
      </c>
      <c r="F576" s="1">
        <f>+Tabla15[[#This Row],[0]]*Tabla15[[#This Row],[NOMBRE DE LA CAUSA 2019]]</f>
        <v>574</v>
      </c>
      <c r="G576" s="6" t="s">
        <v>753</v>
      </c>
      <c r="H576" s="6" t="s">
        <v>939</v>
      </c>
      <c r="I576" s="6"/>
      <c r="J576" s="6"/>
      <c r="K576" s="6" t="s">
        <v>19</v>
      </c>
      <c r="L576" s="14" t="s">
        <v>942</v>
      </c>
      <c r="M576" s="4">
        <v>2111</v>
      </c>
      <c r="N576" s="1" t="str">
        <f>+Tabla15[[#This Row],[NOMBRE DE LA CAUSA 2017]]</f>
        <v>MUERTE POR VIA PUBLICA EN MAL ESTADO</v>
      </c>
    </row>
    <row r="577" spans="1:14" ht="15" customHeight="1">
      <c r="A577" s="1">
        <f>+Tabla15[[#This Row],[1]]</f>
        <v>575</v>
      </c>
      <c r="B577" s="5" t="s">
        <v>497</v>
      </c>
      <c r="C577" s="1">
        <v>1</v>
      </c>
      <c r="D577" s="1">
        <f>+IF(Tabla15[[#This Row],[NOMBRE DE LA CAUSA 2018]]=0,0,1)</f>
        <v>1</v>
      </c>
      <c r="E577" s="1">
        <f>+E576+Tabla15[[#This Row],[NOMBRE DE LA CAUSA 2019]]</f>
        <v>575</v>
      </c>
      <c r="F577" s="1">
        <f>+Tabla15[[#This Row],[0]]*Tabla15[[#This Row],[NOMBRE DE LA CAUSA 2019]]</f>
        <v>575</v>
      </c>
      <c r="G577" s="8" t="s">
        <v>17</v>
      </c>
      <c r="J577" s="1" t="s">
        <v>18</v>
      </c>
      <c r="K577" s="1" t="s">
        <v>19</v>
      </c>
      <c r="L577" s="11" t="s">
        <v>498</v>
      </c>
      <c r="M577" s="4">
        <v>847</v>
      </c>
      <c r="N577" s="1" t="str">
        <f>+Tabla15[[#This Row],[NOMBRE DE LA CAUSA 2017]]</f>
        <v>NO ACEPTACION DE ENAJENACION VOLUNTARIA DE INMUEBLE AFECTADO A UN PROYECTO DE INFRAESTRUCTURA</v>
      </c>
    </row>
    <row r="578" spans="1:14" ht="15" customHeight="1">
      <c r="A578" s="1">
        <f>+Tabla15[[#This Row],[1]]</f>
        <v>576</v>
      </c>
      <c r="B578" s="1" t="s">
        <v>124</v>
      </c>
      <c r="C578" s="1">
        <v>1</v>
      </c>
      <c r="D578" s="1">
        <f>+IF(Tabla15[[#This Row],[NOMBRE DE LA CAUSA 2018]]=0,0,1)</f>
        <v>1</v>
      </c>
      <c r="E578" s="1">
        <f>+E577+Tabla15[[#This Row],[NOMBRE DE LA CAUSA 2019]]</f>
        <v>576</v>
      </c>
      <c r="F578" s="1">
        <f>+Tabla15[[#This Row],[0]]*Tabla15[[#This Row],[NOMBRE DE LA CAUSA 2019]]</f>
        <v>576</v>
      </c>
      <c r="G578" s="6" t="s">
        <v>17</v>
      </c>
      <c r="J578" s="1" t="s">
        <v>18</v>
      </c>
      <c r="K578" s="1" t="s">
        <v>19</v>
      </c>
      <c r="L578" s="12" t="s">
        <v>125</v>
      </c>
      <c r="M578" s="4">
        <v>202</v>
      </c>
      <c r="N578" s="1" t="str">
        <f>+Tabla15[[#This Row],[NOMBRE DE LA CAUSA 2017]]</f>
        <v>NO ACEPTACION DE LA RENUNCIA</v>
      </c>
    </row>
    <row r="579" spans="1:14" ht="15" customHeight="1">
      <c r="A579" s="1">
        <f>+Tabla15[[#This Row],[1]]</f>
        <v>577</v>
      </c>
      <c r="B579" s="6" t="s">
        <v>515</v>
      </c>
      <c r="C579" s="1">
        <v>1</v>
      </c>
      <c r="D579" s="1">
        <f>+IF(Tabla15[[#This Row],[NOMBRE DE LA CAUSA 2018]]=0,0,1)</f>
        <v>1</v>
      </c>
      <c r="E579" s="1">
        <f>+E578+Tabla15[[#This Row],[NOMBRE DE LA CAUSA 2019]]</f>
        <v>577</v>
      </c>
      <c r="F579" s="1">
        <f>+Tabla15[[#This Row],[0]]*Tabla15[[#This Row],[NOMBRE DE LA CAUSA 2019]]</f>
        <v>577</v>
      </c>
      <c r="G579" s="6" t="s">
        <v>17</v>
      </c>
      <c r="I579" s="6"/>
      <c r="J579" s="6" t="s">
        <v>18</v>
      </c>
      <c r="K579" s="6" t="s">
        <v>19</v>
      </c>
      <c r="L579" s="7" t="s">
        <v>516</v>
      </c>
      <c r="M579" s="4">
        <v>867</v>
      </c>
      <c r="N579" s="1" t="str">
        <f>+Tabla15[[#This Row],[NOMBRE DE LA CAUSA 2017]]</f>
        <v>NO DEVOLUCION DE APORTES A SALUD DESCONTADOS DE LA PENSION GRACIA</v>
      </c>
    </row>
    <row r="580" spans="1:14" ht="15" customHeight="1">
      <c r="A580" s="1">
        <f>+Tabla15[[#This Row],[1]]</f>
        <v>578</v>
      </c>
      <c r="B580" s="8" t="s">
        <v>456</v>
      </c>
      <c r="C580" s="1">
        <v>1</v>
      </c>
      <c r="D580" s="1">
        <f>+IF(Tabla15[[#This Row],[NOMBRE DE LA CAUSA 2018]]=0,0,1)</f>
        <v>1</v>
      </c>
      <c r="E580" s="1">
        <f>+E579+Tabla15[[#This Row],[NOMBRE DE LA CAUSA 2019]]</f>
        <v>578</v>
      </c>
      <c r="F580" s="1">
        <f>+Tabla15[[#This Row],[0]]*Tabla15[[#This Row],[NOMBRE DE LA CAUSA 2019]]</f>
        <v>578</v>
      </c>
      <c r="G580" s="8" t="s">
        <v>17</v>
      </c>
      <c r="I580" s="6"/>
      <c r="J580" s="6" t="s">
        <v>18</v>
      </c>
      <c r="K580" s="6" t="s">
        <v>19</v>
      </c>
      <c r="L580" s="10" t="s">
        <v>457</v>
      </c>
      <c r="M580" s="4">
        <v>820</v>
      </c>
      <c r="N580" s="1" t="str">
        <f>+Tabla15[[#This Row],[NOMBRE DE LA CAUSA 2017]]</f>
        <v>NO OTORGAMIENTO DE LICENCIA DE FUNCIONAMIENTO</v>
      </c>
    </row>
    <row r="581" spans="1:14" ht="15" customHeight="1">
      <c r="A581" s="1">
        <f>+Tabla15[[#This Row],[1]]</f>
        <v>579</v>
      </c>
      <c r="B581" s="8" t="s">
        <v>1334</v>
      </c>
      <c r="C581" s="1">
        <v>1</v>
      </c>
      <c r="D581" s="1">
        <f>+IF(Tabla15[[#This Row],[NOMBRE DE LA CAUSA 2018]]=0,0,1)</f>
        <v>1</v>
      </c>
      <c r="E581" s="1">
        <f>+E580+Tabla15[[#This Row],[NOMBRE DE LA CAUSA 2019]]</f>
        <v>579</v>
      </c>
      <c r="F581" s="1">
        <f>+Tabla15[[#This Row],[0]]*Tabla15[[#This Row],[NOMBRE DE LA CAUSA 2019]]</f>
        <v>579</v>
      </c>
      <c r="G581" s="6" t="s">
        <v>753</v>
      </c>
      <c r="H581" s="1" t="s">
        <v>1335</v>
      </c>
      <c r="I581" s="6"/>
      <c r="J581" s="6"/>
      <c r="K581" s="8" t="s">
        <v>19</v>
      </c>
      <c r="L581" s="5" t="s">
        <v>1336</v>
      </c>
      <c r="M581" s="4">
        <v>2287</v>
      </c>
      <c r="N581" s="1" t="str">
        <f>+Tabla15[[#This Row],[NOMBRE DE LA CAUSA 2017]]</f>
        <v>NO OTORGAMIENTO DE LICENCIAS AMBIENTALES</v>
      </c>
    </row>
    <row r="582" spans="1:14" ht="15" customHeight="1">
      <c r="A582" s="1">
        <f>+Tabla15[[#This Row],[1]]</f>
        <v>580</v>
      </c>
      <c r="B582" s="6" t="s">
        <v>216</v>
      </c>
      <c r="C582" s="1">
        <v>1</v>
      </c>
      <c r="D582" s="1">
        <f>+IF(Tabla15[[#This Row],[NOMBRE DE LA CAUSA 2018]]=0,0,1)</f>
        <v>1</v>
      </c>
      <c r="E582" s="1">
        <f>+E581+Tabla15[[#This Row],[NOMBRE DE LA CAUSA 2019]]</f>
        <v>580</v>
      </c>
      <c r="F582" s="1">
        <f>+Tabla15[[#This Row],[0]]*Tabla15[[#This Row],[NOMBRE DE LA CAUSA 2019]]</f>
        <v>580</v>
      </c>
      <c r="G582" s="6" t="s">
        <v>17</v>
      </c>
      <c r="I582" s="6"/>
      <c r="J582" s="1" t="s">
        <v>18</v>
      </c>
      <c r="K582" s="1" t="s">
        <v>19</v>
      </c>
      <c r="L582" s="1" t="s">
        <v>217</v>
      </c>
      <c r="M582" s="4">
        <v>360</v>
      </c>
      <c r="N582" s="1" t="str">
        <f>+Tabla15[[#This Row],[NOMBRE DE LA CAUSA 2017]]</f>
        <v>NO PAGO DE RECOMPENSA POR DELACION</v>
      </c>
    </row>
    <row r="583" spans="1:14" ht="15" customHeight="1">
      <c r="A583" s="1">
        <f>+Tabla15[[#This Row],[1]]</f>
        <v>581</v>
      </c>
      <c r="B583" s="8" t="s">
        <v>489</v>
      </c>
      <c r="C583" s="1">
        <v>1</v>
      </c>
      <c r="D583" s="1">
        <f>+IF(Tabla15[[#This Row],[NOMBRE DE LA CAUSA 2018]]=0,0,1)</f>
        <v>1</v>
      </c>
      <c r="E583" s="1">
        <f>+E582+Tabla15[[#This Row],[NOMBRE DE LA CAUSA 2019]]</f>
        <v>581</v>
      </c>
      <c r="F583" s="1">
        <f>+Tabla15[[#This Row],[0]]*Tabla15[[#This Row],[NOMBRE DE LA CAUSA 2019]]</f>
        <v>581</v>
      </c>
      <c r="G583" s="8" t="s">
        <v>17</v>
      </c>
      <c r="H583" s="6"/>
      <c r="I583" s="6"/>
      <c r="J583" s="6" t="s">
        <v>18</v>
      </c>
      <c r="K583" s="6" t="s">
        <v>19</v>
      </c>
      <c r="L583" s="10" t="s">
        <v>490</v>
      </c>
      <c r="M583" s="4">
        <v>839</v>
      </c>
      <c r="N583" s="1" t="str">
        <f>+Tabla15[[#This Row],[NOMBRE DE LA CAUSA 2017]]</f>
        <v>NO RECONOCIMIENTO BONIFICACION MENSUAL PARA LAS MADRES COMUNITARIAS Y SUSTITUTAS</v>
      </c>
    </row>
    <row r="584" spans="1:14" ht="15" customHeight="1">
      <c r="A584" s="1">
        <f>+Tabla15[[#This Row],[1]]</f>
        <v>582</v>
      </c>
      <c r="B584" s="6" t="s">
        <v>270</v>
      </c>
      <c r="C584" s="1">
        <v>1</v>
      </c>
      <c r="D584" s="1">
        <f>+IF(Tabla15[[#This Row],[NOMBRE DE LA CAUSA 2018]]=0,0,1)</f>
        <v>1</v>
      </c>
      <c r="E584" s="1">
        <f>+E583+Tabla15[[#This Row],[NOMBRE DE LA CAUSA 2019]]</f>
        <v>582</v>
      </c>
      <c r="F584" s="1">
        <f>+Tabla15[[#This Row],[0]]*Tabla15[[#This Row],[NOMBRE DE LA CAUSA 2019]]</f>
        <v>582</v>
      </c>
      <c r="G584" s="6" t="s">
        <v>17</v>
      </c>
      <c r="H584" s="6"/>
      <c r="I584" s="6"/>
      <c r="J584" s="6" t="s">
        <v>18</v>
      </c>
      <c r="K584" s="6" t="s">
        <v>19</v>
      </c>
      <c r="L584" s="7" t="s">
        <v>271</v>
      </c>
      <c r="M584" s="4">
        <v>429</v>
      </c>
      <c r="N584" s="1" t="str">
        <f>+Tabla15[[#This Row],[NOMBRE DE LA CAUSA 2017]]</f>
        <v>NO RECONOCIMIENTO DE ASIGNACION DE RETIRO</v>
      </c>
    </row>
    <row r="585" spans="1:14" ht="15" customHeight="1">
      <c r="A585" s="1">
        <f>+Tabla15[[#This Row],[1]]</f>
        <v>583</v>
      </c>
      <c r="B585" s="6" t="s">
        <v>240</v>
      </c>
      <c r="C585" s="1">
        <v>1</v>
      </c>
      <c r="D585" s="1">
        <f>+IF(Tabla15[[#This Row],[NOMBRE DE LA CAUSA 2018]]=0,0,1)</f>
        <v>1</v>
      </c>
      <c r="E585" s="1">
        <f>+E584+Tabla15[[#This Row],[NOMBRE DE LA CAUSA 2019]]</f>
        <v>583</v>
      </c>
      <c r="F585" s="1">
        <f>+Tabla15[[#This Row],[0]]*Tabla15[[#This Row],[NOMBRE DE LA CAUSA 2019]]</f>
        <v>583</v>
      </c>
      <c r="G585" s="6" t="s">
        <v>17</v>
      </c>
      <c r="H585" s="6"/>
      <c r="I585" s="6"/>
      <c r="J585" s="6" t="s">
        <v>18</v>
      </c>
      <c r="K585" s="6" t="s">
        <v>19</v>
      </c>
      <c r="L585" s="7" t="s">
        <v>241</v>
      </c>
      <c r="M585" s="4">
        <v>394</v>
      </c>
      <c r="N585" s="1" t="str">
        <f>+Tabla15[[#This Row],[NOMBRE DE LA CAUSA 2017]]</f>
        <v>NO RECONOCIMIENTO DE BONO PENSIONAL</v>
      </c>
    </row>
    <row r="586" spans="1:14" ht="15" customHeight="1">
      <c r="A586" s="1">
        <f>+Tabla15[[#This Row],[1]]</f>
        <v>584</v>
      </c>
      <c r="B586" s="5" t="s">
        <v>1368</v>
      </c>
      <c r="C586" s="1">
        <v>1</v>
      </c>
      <c r="D586" s="1">
        <f>+IF(Tabla15[[#This Row],[NOMBRE DE LA CAUSA 2018]]=0,0,1)</f>
        <v>1</v>
      </c>
      <c r="E586" s="1">
        <f>+E585+Tabla15[[#This Row],[NOMBRE DE LA CAUSA 2019]]</f>
        <v>584</v>
      </c>
      <c r="F586" s="1">
        <f>+Tabla15[[#This Row],[0]]*Tabla15[[#This Row],[NOMBRE DE LA CAUSA 2019]]</f>
        <v>584</v>
      </c>
      <c r="G586" s="6" t="s">
        <v>753</v>
      </c>
      <c r="H586" s="1" t="s">
        <v>1369</v>
      </c>
      <c r="K586" s="5" t="s">
        <v>19</v>
      </c>
      <c r="L586" s="11" t="s">
        <v>1370</v>
      </c>
      <c r="M586" s="4">
        <v>2303</v>
      </c>
      <c r="N586" s="1" t="str">
        <f>+Tabla15[[#This Row],[NOMBRE DE LA CAUSA 2017]]</f>
        <v>NO RECONOCIMIENTO DE COSTO ACUMULADO DE ASCENSOS EN EL ESCALAFON DOCENTE</v>
      </c>
    </row>
    <row r="587" spans="1:14" ht="15" customHeight="1">
      <c r="A587" s="1">
        <f>+Tabla15[[#This Row],[1]]</f>
        <v>585</v>
      </c>
      <c r="B587" s="1" t="s">
        <v>402</v>
      </c>
      <c r="C587" s="1">
        <v>1</v>
      </c>
      <c r="D587" s="1">
        <f>+IF(Tabla15[[#This Row],[NOMBRE DE LA CAUSA 2018]]=0,0,1)</f>
        <v>1</v>
      </c>
      <c r="E587" s="1">
        <f>+E586+Tabla15[[#This Row],[NOMBRE DE LA CAUSA 2019]]</f>
        <v>585</v>
      </c>
      <c r="F587" s="1">
        <f>+Tabla15[[#This Row],[0]]*Tabla15[[#This Row],[NOMBRE DE LA CAUSA 2019]]</f>
        <v>585</v>
      </c>
      <c r="G587" s="6" t="s">
        <v>17</v>
      </c>
      <c r="J587" s="1" t="s">
        <v>18</v>
      </c>
      <c r="K587" s="1" t="s">
        <v>19</v>
      </c>
      <c r="L587" s="12" t="s">
        <v>403</v>
      </c>
      <c r="M587" s="4">
        <v>785</v>
      </c>
      <c r="N587" s="1" t="str">
        <f>+Tabla15[[#This Row],[NOMBRE DE LA CAUSA 2017]]</f>
        <v>NO RECONOCIMIENTO DE CUOTA PARTE PENSIONAL</v>
      </c>
    </row>
    <row r="588" spans="1:14" ht="15" customHeight="1">
      <c r="A588" s="1">
        <f>+Tabla15[[#This Row],[1]]</f>
        <v>586</v>
      </c>
      <c r="B588" s="1" t="s">
        <v>296</v>
      </c>
      <c r="C588" s="1">
        <v>1</v>
      </c>
      <c r="D588" s="1">
        <f>+IF(Tabla15[[#This Row],[NOMBRE DE LA CAUSA 2018]]=0,0,1)</f>
        <v>1</v>
      </c>
      <c r="E588" s="1">
        <f>+E587+Tabla15[[#This Row],[NOMBRE DE LA CAUSA 2019]]</f>
        <v>586</v>
      </c>
      <c r="F588" s="1">
        <f>+Tabla15[[#This Row],[0]]*Tabla15[[#This Row],[NOMBRE DE LA CAUSA 2019]]</f>
        <v>586</v>
      </c>
      <c r="G588" s="6" t="s">
        <v>17</v>
      </c>
      <c r="H588" s="6"/>
      <c r="I588" s="6"/>
      <c r="J588" s="6" t="s">
        <v>18</v>
      </c>
      <c r="K588" s="6" t="s">
        <v>19</v>
      </c>
      <c r="L588" s="7" t="s">
        <v>297</v>
      </c>
      <c r="M588" s="4">
        <v>470</v>
      </c>
      <c r="N588" s="1" t="str">
        <f>+Tabla15[[#This Row],[NOMBRE DE LA CAUSA 2017]]</f>
        <v>NO RECONOCIMIENTO DE DESCANSOS COMPENSATORIOS</v>
      </c>
    </row>
    <row r="589" spans="1:14" ht="15" customHeight="1">
      <c r="A589" s="1">
        <f>+Tabla15[[#This Row],[1]]</f>
        <v>587</v>
      </c>
      <c r="B589" s="5" t="s">
        <v>523</v>
      </c>
      <c r="C589" s="1">
        <v>1</v>
      </c>
      <c r="D589" s="1">
        <f>+IF(Tabla15[[#This Row],[NOMBRE DE LA CAUSA 2018]]=0,0,1)</f>
        <v>1</v>
      </c>
      <c r="E589" s="1">
        <f>+E588+Tabla15[[#This Row],[NOMBRE DE LA CAUSA 2019]]</f>
        <v>587</v>
      </c>
      <c r="F589" s="1">
        <f>+Tabla15[[#This Row],[0]]*Tabla15[[#This Row],[NOMBRE DE LA CAUSA 2019]]</f>
        <v>587</v>
      </c>
      <c r="G589" s="6" t="s">
        <v>17</v>
      </c>
      <c r="J589" s="1" t="s">
        <v>18</v>
      </c>
      <c r="K589" s="1" t="s">
        <v>19</v>
      </c>
      <c r="L589" s="11" t="s">
        <v>524</v>
      </c>
      <c r="M589" s="4">
        <v>873</v>
      </c>
      <c r="N589" s="1" t="str">
        <f>+Tabla15[[#This Row],[NOMBRE DE LA CAUSA 2017]]</f>
        <v>NO RECONOCIMIENTO DE DEVOLUCION DE APORTES ENTRE ADMINISTRADORAS DEL SISTEMA DE SEGURIDAD SOCIAL INTEGRAL</v>
      </c>
    </row>
    <row r="590" spans="1:14" ht="15" customHeight="1">
      <c r="A590" s="1">
        <f>+Tabla15[[#This Row],[1]]</f>
        <v>588</v>
      </c>
      <c r="B590" s="6" t="s">
        <v>1277</v>
      </c>
      <c r="C590" s="1">
        <v>1</v>
      </c>
      <c r="D590" s="1">
        <f>+IF(Tabla15[[#This Row],[NOMBRE DE LA CAUSA 2018]]=0,0,1)</f>
        <v>1</v>
      </c>
      <c r="E590" s="1">
        <f>+E589+Tabla15[[#This Row],[NOMBRE DE LA CAUSA 2019]]</f>
        <v>588</v>
      </c>
      <c r="F590" s="1">
        <f>+Tabla15[[#This Row],[0]]*Tabla15[[#This Row],[NOMBRE DE LA CAUSA 2019]]</f>
        <v>588</v>
      </c>
      <c r="G590" s="6" t="s">
        <v>753</v>
      </c>
      <c r="H590" s="6" t="s">
        <v>1278</v>
      </c>
      <c r="I590" s="6"/>
      <c r="J590" s="6"/>
      <c r="K590" s="6" t="s">
        <v>19</v>
      </c>
      <c r="L590" s="10" t="s">
        <v>1279</v>
      </c>
      <c r="M590" s="4">
        <v>2262</v>
      </c>
      <c r="N590" s="1" t="str">
        <f>+Tabla15[[#This Row],[NOMBRE DE LA CAUSA 2017]]</f>
        <v>NO RECONOCIMIENTO DE HONORARIOS</v>
      </c>
    </row>
    <row r="591" spans="1:14" ht="15" customHeight="1">
      <c r="A591" s="1">
        <f>+Tabla15[[#This Row],[1]]</f>
        <v>589</v>
      </c>
      <c r="B591" s="6" t="s">
        <v>1172</v>
      </c>
      <c r="C591" s="1">
        <v>1</v>
      </c>
      <c r="D591" s="1">
        <f>+IF(Tabla15[[#This Row],[NOMBRE DE LA CAUSA 2018]]=0,0,1)</f>
        <v>1</v>
      </c>
      <c r="E591" s="1">
        <f>+E590+Tabla15[[#This Row],[NOMBRE DE LA CAUSA 2019]]</f>
        <v>589</v>
      </c>
      <c r="F591" s="1">
        <f>+Tabla15[[#This Row],[0]]*Tabla15[[#This Row],[NOMBRE DE LA CAUSA 2019]]</f>
        <v>589</v>
      </c>
      <c r="G591" s="6" t="s">
        <v>753</v>
      </c>
      <c r="H591" s="6" t="s">
        <v>1170</v>
      </c>
      <c r="I591" s="6"/>
      <c r="J591" s="6"/>
      <c r="K591" s="6" t="s">
        <v>19</v>
      </c>
      <c r="L591" s="1" t="s">
        <v>1173</v>
      </c>
      <c r="M591" s="4">
        <v>2214</v>
      </c>
      <c r="N591" s="1" t="str">
        <f>+Tabla15[[#This Row],[NOMBRE DE LA CAUSA 2017]]</f>
        <v>NO RECONOCIMIENTO DE INCREMENTO DE PENSION DE INVALIDEZ</v>
      </c>
    </row>
    <row r="592" spans="1:14" ht="15" customHeight="1">
      <c r="A592" s="1">
        <f>+Tabla15[[#This Row],[1]]</f>
        <v>590</v>
      </c>
      <c r="B592" s="1" t="s">
        <v>1169</v>
      </c>
      <c r="C592" s="1">
        <v>1</v>
      </c>
      <c r="D592" s="1">
        <f>+IF(Tabla15[[#This Row],[NOMBRE DE LA CAUSA 2018]]=0,0,1)</f>
        <v>1</v>
      </c>
      <c r="E592" s="1">
        <f>+E591+Tabla15[[#This Row],[NOMBRE DE LA CAUSA 2019]]</f>
        <v>590</v>
      </c>
      <c r="F592" s="1">
        <f>+Tabla15[[#This Row],[0]]*Tabla15[[#This Row],[NOMBRE DE LA CAUSA 2019]]</f>
        <v>590</v>
      </c>
      <c r="G592" s="6" t="s">
        <v>753</v>
      </c>
      <c r="H592" s="1" t="s">
        <v>1170</v>
      </c>
      <c r="K592" s="1" t="s">
        <v>19</v>
      </c>
      <c r="L592" s="1" t="s">
        <v>1171</v>
      </c>
      <c r="M592" s="4">
        <v>2213</v>
      </c>
      <c r="N592" s="1" t="str">
        <f>+Tabla15[[#This Row],[NOMBRE DE LA CAUSA 2017]]</f>
        <v>NO RECONOCIMIENTO DE INCREMENTO DE PENSION DE VEJEZ</v>
      </c>
    </row>
    <row r="593" spans="1:14" ht="15" customHeight="1">
      <c r="A593" s="1">
        <f>+Tabla15[[#This Row],[1]]</f>
        <v>591</v>
      </c>
      <c r="B593" s="8" t="s">
        <v>1396</v>
      </c>
      <c r="C593" s="1">
        <v>1</v>
      </c>
      <c r="D593" s="1">
        <f>+IF(Tabla15[[#This Row],[NOMBRE DE LA CAUSA 2018]]=0,0,1)</f>
        <v>1</v>
      </c>
      <c r="E593" s="1">
        <f>+E592+Tabla15[[#This Row],[NOMBRE DE LA CAUSA 2019]]</f>
        <v>591</v>
      </c>
      <c r="F593" s="1">
        <f>+Tabla15[[#This Row],[0]]*Tabla15[[#This Row],[NOMBRE DE LA CAUSA 2019]]</f>
        <v>591</v>
      </c>
      <c r="G593" s="6" t="s">
        <v>746</v>
      </c>
      <c r="H593" s="6"/>
      <c r="I593" s="6"/>
      <c r="J593" s="6"/>
      <c r="K593" s="8" t="s">
        <v>19</v>
      </c>
      <c r="L593" s="5" t="s">
        <v>1397</v>
      </c>
      <c r="M593" s="4">
        <v>2315</v>
      </c>
      <c r="N593" s="1" t="str">
        <f>+Tabla15[[#This Row],[NOMBRE DE LA CAUSA 2017]]</f>
        <v>NO RECONOCIMIENTO DE INDEMNIZACION POR DESPIDO SIN JUSTA CAUSA</v>
      </c>
    </row>
    <row r="594" spans="1:14" ht="15" customHeight="1">
      <c r="A594" s="1">
        <f>+Tabla15[[#This Row],[1]]</f>
        <v>592</v>
      </c>
      <c r="B594" s="1" t="s">
        <v>298</v>
      </c>
      <c r="C594" s="1">
        <v>1</v>
      </c>
      <c r="D594" s="1">
        <f>+IF(Tabla15[[#This Row],[NOMBRE DE LA CAUSA 2018]]=0,0,1)</f>
        <v>1</v>
      </c>
      <c r="E594" s="1">
        <f>+E593+Tabla15[[#This Row],[NOMBRE DE LA CAUSA 2019]]</f>
        <v>592</v>
      </c>
      <c r="F594" s="1">
        <f>+Tabla15[[#This Row],[0]]*Tabla15[[#This Row],[NOMBRE DE LA CAUSA 2019]]</f>
        <v>592</v>
      </c>
      <c r="G594" s="6" t="s">
        <v>17</v>
      </c>
      <c r="H594" s="6"/>
      <c r="I594" s="6"/>
      <c r="J594" s="6" t="s">
        <v>18</v>
      </c>
      <c r="K594" s="6" t="s">
        <v>19</v>
      </c>
      <c r="L594" s="7" t="s">
        <v>299</v>
      </c>
      <c r="M594" s="4">
        <v>471</v>
      </c>
      <c r="N594" s="1" t="str">
        <f>+Tabla15[[#This Row],[NOMBRE DE LA CAUSA 2017]]</f>
        <v>NO RECONOCIMIENTO DE INDEMNIZACION POR DISMINUCION DE CAPACIDAD LABORAL</v>
      </c>
    </row>
    <row r="595" spans="1:14" ht="15" customHeight="1">
      <c r="A595" s="1">
        <f>+Tabla15[[#This Row],[1]]</f>
        <v>593</v>
      </c>
      <c r="B595" s="6" t="s">
        <v>302</v>
      </c>
      <c r="C595" s="1">
        <v>1</v>
      </c>
      <c r="D595" s="1">
        <f>+IF(Tabla15[[#This Row],[NOMBRE DE LA CAUSA 2018]]=0,0,1)</f>
        <v>1</v>
      </c>
      <c r="E595" s="1">
        <f>+E594+Tabla15[[#This Row],[NOMBRE DE LA CAUSA 2019]]</f>
        <v>593</v>
      </c>
      <c r="F595" s="1">
        <f>+Tabla15[[#This Row],[0]]*Tabla15[[#This Row],[NOMBRE DE LA CAUSA 2019]]</f>
        <v>593</v>
      </c>
      <c r="G595" s="6" t="s">
        <v>17</v>
      </c>
      <c r="H595" s="6"/>
      <c r="I595" s="6"/>
      <c r="J595" s="1" t="s">
        <v>18</v>
      </c>
      <c r="K595" s="1" t="s">
        <v>19</v>
      </c>
      <c r="L595" s="7" t="s">
        <v>303</v>
      </c>
      <c r="M595" s="4">
        <v>479</v>
      </c>
      <c r="N595" s="1" t="str">
        <f>+Tabla15[[#This Row],[NOMBRE DE LA CAUSA 2017]]</f>
        <v>NO RECONOCIMIENTO DE INDEMNIZACION POR MUERTE EN ACCIDENTE DE TRABAJO</v>
      </c>
    </row>
    <row r="596" spans="1:14" ht="15" customHeight="1">
      <c r="A596" s="1">
        <f>+Tabla15[[#This Row],[1]]</f>
        <v>594</v>
      </c>
      <c r="B596" s="8" t="s">
        <v>1452</v>
      </c>
      <c r="C596" s="1">
        <v>1</v>
      </c>
      <c r="D596" s="1">
        <f>+IF(Tabla15[[#This Row],[NOMBRE DE LA CAUSA 2018]]=0,0,1)</f>
        <v>1</v>
      </c>
      <c r="E596" s="1">
        <f>+E595+Tabla15[[#This Row],[NOMBRE DE LA CAUSA 2019]]</f>
        <v>594</v>
      </c>
      <c r="F596" s="1">
        <f>+Tabla15[[#This Row],[0]]*Tabla15[[#This Row],[NOMBRE DE LA CAUSA 2019]]</f>
        <v>594</v>
      </c>
      <c r="G596" s="6" t="s">
        <v>746</v>
      </c>
      <c r="H596" s="6"/>
      <c r="I596" s="8" t="s">
        <v>1450</v>
      </c>
      <c r="J596" s="6"/>
      <c r="K596" s="8" t="s">
        <v>19</v>
      </c>
      <c r="L596" s="5" t="s">
        <v>1453</v>
      </c>
      <c r="M596" s="30">
        <v>2346</v>
      </c>
      <c r="N596" s="1" t="str">
        <f>+Tabla15[[#This Row],[NOMBRE DE LA CAUSA 2017]]</f>
        <v>NO RECONOCIMIENTO DE INDEMNIZACION SUSTITUTIVA DE PENSION DE SOBREVIVIENTES</v>
      </c>
    </row>
    <row r="597" spans="1:14" ht="15" customHeight="1">
      <c r="A597" s="1">
        <f>+Tabla15[[#This Row],[1]]</f>
        <v>595</v>
      </c>
      <c r="B597" s="6" t="s">
        <v>120</v>
      </c>
      <c r="C597" s="1">
        <v>1</v>
      </c>
      <c r="D597" s="1">
        <f>+IF(Tabla15[[#This Row],[NOMBRE DE LA CAUSA 2018]]=0,0,1)</f>
        <v>1</v>
      </c>
      <c r="E597" s="1">
        <f>+E596+Tabla15[[#This Row],[NOMBRE DE LA CAUSA 2019]]</f>
        <v>595</v>
      </c>
      <c r="F597" s="1">
        <f>+Tabla15[[#This Row],[0]]*Tabla15[[#This Row],[NOMBRE DE LA CAUSA 2019]]</f>
        <v>595</v>
      </c>
      <c r="G597" s="6" t="s">
        <v>17</v>
      </c>
      <c r="H597" s="6"/>
      <c r="I597" s="6"/>
      <c r="J597" s="6" t="s">
        <v>18</v>
      </c>
      <c r="K597" s="6" t="s">
        <v>19</v>
      </c>
      <c r="L597" s="5" t="s">
        <v>121</v>
      </c>
      <c r="M597" s="4">
        <v>199</v>
      </c>
      <c r="N597" s="1" t="str">
        <f>+Tabla15[[#This Row],[NOMBRE DE LA CAUSA 2017]]</f>
        <v>NO RECONOCIMIENTO DE INDEMNIZACION SUSTITUTIVA DE PENSION DE VEJEZ</v>
      </c>
    </row>
    <row r="598" spans="1:14" ht="15" customHeight="1">
      <c r="A598" s="1">
        <f>+Tabla15[[#This Row],[1]]</f>
        <v>596</v>
      </c>
      <c r="B598" s="1" t="s">
        <v>1224</v>
      </c>
      <c r="C598" s="1">
        <v>1</v>
      </c>
      <c r="D598" s="1">
        <f>+IF(Tabla15[[#This Row],[NOMBRE DE LA CAUSA 2018]]=0,0,1)</f>
        <v>1</v>
      </c>
      <c r="E598" s="1">
        <f>+E597+Tabla15[[#This Row],[NOMBRE DE LA CAUSA 2019]]</f>
        <v>596</v>
      </c>
      <c r="F598" s="1">
        <f>+Tabla15[[#This Row],[0]]*Tabla15[[#This Row],[NOMBRE DE LA CAUSA 2019]]</f>
        <v>596</v>
      </c>
      <c r="G598" s="6" t="s">
        <v>753</v>
      </c>
      <c r="H598" s="1" t="s">
        <v>1225</v>
      </c>
      <c r="K598" s="1" t="s">
        <v>19</v>
      </c>
      <c r="L598" s="12" t="s">
        <v>1226</v>
      </c>
      <c r="M598" s="4">
        <v>2238</v>
      </c>
      <c r="N598" s="1" t="str">
        <f>+Tabla15[[#This Row],[NOMBRE DE LA CAUSA 2017]]</f>
        <v>NO RECONOCIMIENTO DE INTERESES SOBRE AUXILIO DE CESANTIAS</v>
      </c>
    </row>
    <row r="599" spans="1:14" ht="15" customHeight="1">
      <c r="A599" s="1">
        <f>+Tabla15[[#This Row],[1]]</f>
        <v>597</v>
      </c>
      <c r="B599" s="1" t="s">
        <v>360</v>
      </c>
      <c r="C599" s="1">
        <v>1</v>
      </c>
      <c r="D599" s="1">
        <f>+IF(Tabla15[[#This Row],[NOMBRE DE LA CAUSA 2018]]=0,0,1)</f>
        <v>1</v>
      </c>
      <c r="E599" s="1">
        <f>+E598+Tabla15[[#This Row],[NOMBRE DE LA CAUSA 2019]]</f>
        <v>597</v>
      </c>
      <c r="F599" s="1">
        <f>+Tabla15[[#This Row],[0]]*Tabla15[[#This Row],[NOMBRE DE LA CAUSA 2019]]</f>
        <v>597</v>
      </c>
      <c r="G599" s="6" t="s">
        <v>17</v>
      </c>
      <c r="I599" s="6"/>
      <c r="J599" s="6" t="s">
        <v>18</v>
      </c>
      <c r="K599" s="6" t="s">
        <v>19</v>
      </c>
      <c r="L599" s="10" t="s">
        <v>361</v>
      </c>
      <c r="M599" s="4">
        <v>645</v>
      </c>
      <c r="N599" s="1" t="str">
        <f>+Tabla15[[#This Row],[NOMBRE DE LA CAUSA 2017]]</f>
        <v>NO RECONOCIMIENTO DE LA BONIFICACION POR COMPENSACION</v>
      </c>
    </row>
    <row r="600" spans="1:14" ht="15" customHeight="1">
      <c r="A600" s="1">
        <f>+Tabla15[[#This Row],[1]]</f>
        <v>598</v>
      </c>
      <c r="B600" s="1" t="s">
        <v>31</v>
      </c>
      <c r="C600" s="1">
        <v>1</v>
      </c>
      <c r="D600" s="1">
        <f>+IF(Tabla15[[#This Row],[NOMBRE DE LA CAUSA 2018]]=0,0,1)</f>
        <v>1</v>
      </c>
      <c r="E600" s="1">
        <f>+E599+Tabla15[[#This Row],[NOMBRE DE LA CAUSA 2019]]</f>
        <v>598</v>
      </c>
      <c r="F600" s="1">
        <f>+Tabla15[[#This Row],[0]]*Tabla15[[#This Row],[NOMBRE DE LA CAUSA 2019]]</f>
        <v>598</v>
      </c>
      <c r="G600" s="6" t="s">
        <v>17</v>
      </c>
      <c r="I600" s="6"/>
      <c r="J600" s="6" t="s">
        <v>18</v>
      </c>
      <c r="K600" s="6" t="s">
        <v>19</v>
      </c>
      <c r="L600" s="7" t="s">
        <v>32</v>
      </c>
      <c r="M600" s="4">
        <v>25</v>
      </c>
      <c r="N600" s="1" t="str">
        <f>+Tabla15[[#This Row],[NOMBRE DE LA CAUSA 2017]]</f>
        <v>NO RECONOCIMIENTO DE LA INDEXACION Y REAJUSTE DE LA ASIGNACION DE RETIRO</v>
      </c>
    </row>
    <row r="601" spans="1:14" ht="15" customHeight="1">
      <c r="A601" s="1">
        <f>+Tabla15[[#This Row],[1]]</f>
        <v>599</v>
      </c>
      <c r="B601" s="1" t="s">
        <v>1198</v>
      </c>
      <c r="C601" s="1">
        <v>1</v>
      </c>
      <c r="D601" s="1">
        <f>+IF(Tabla15[[#This Row],[NOMBRE DE LA CAUSA 2018]]=0,0,1)</f>
        <v>1</v>
      </c>
      <c r="E601" s="1">
        <f>+E600+Tabla15[[#This Row],[NOMBRE DE LA CAUSA 2019]]</f>
        <v>599</v>
      </c>
      <c r="F601" s="1">
        <f>+Tabla15[[#This Row],[0]]*Tabla15[[#This Row],[NOMBRE DE LA CAUSA 2019]]</f>
        <v>599</v>
      </c>
      <c r="G601" s="6" t="s">
        <v>753</v>
      </c>
      <c r="H601" s="1" t="s">
        <v>1196</v>
      </c>
      <c r="K601" s="1" t="s">
        <v>19</v>
      </c>
      <c r="L601" s="1" t="s">
        <v>1199</v>
      </c>
      <c r="M601" s="4">
        <v>2226</v>
      </c>
      <c r="N601" s="1" t="str">
        <f>+Tabla15[[#This Row],[NOMBRE DE LA CAUSA 2017]]</f>
        <v>NO RECONOCIMIENTO DE LA INDEXACION Y REAJUSTE DE LA PENSION DE INVALIDEZ</v>
      </c>
    </row>
    <row r="602" spans="1:14" ht="15" customHeight="1">
      <c r="A602" s="1">
        <f>+Tabla15[[#This Row],[1]]</f>
        <v>600</v>
      </c>
      <c r="B602" s="1" t="s">
        <v>1200</v>
      </c>
      <c r="C602" s="1">
        <v>1</v>
      </c>
      <c r="D602" s="1">
        <f>+IF(Tabla15[[#This Row],[NOMBRE DE LA CAUSA 2018]]=0,0,1)</f>
        <v>1</v>
      </c>
      <c r="E602" s="1">
        <f>+E601+Tabla15[[#This Row],[NOMBRE DE LA CAUSA 2019]]</f>
        <v>600</v>
      </c>
      <c r="F602" s="1">
        <f>+Tabla15[[#This Row],[0]]*Tabla15[[#This Row],[NOMBRE DE LA CAUSA 2019]]</f>
        <v>600</v>
      </c>
      <c r="G602" s="6" t="s">
        <v>753</v>
      </c>
      <c r="H602" s="6" t="s">
        <v>1196</v>
      </c>
      <c r="I602" s="6"/>
      <c r="J602" s="6"/>
      <c r="K602" s="6" t="s">
        <v>19</v>
      </c>
      <c r="L602" s="1" t="s">
        <v>1201</v>
      </c>
      <c r="M602" s="4">
        <v>2227</v>
      </c>
      <c r="N602" s="1" t="str">
        <f>+Tabla15[[#This Row],[NOMBRE DE LA CAUSA 2017]]</f>
        <v>NO RECONOCIMIENTO DE LA INDEXACION Y REAJUSTE DE LA PENSION DE SOBREVIVIENTE</v>
      </c>
    </row>
    <row r="603" spans="1:14" ht="15" customHeight="1">
      <c r="A603" s="1">
        <f>+Tabla15[[#This Row],[1]]</f>
        <v>601</v>
      </c>
      <c r="B603" s="6" t="s">
        <v>1195</v>
      </c>
      <c r="C603" s="1">
        <v>1</v>
      </c>
      <c r="D603" s="1">
        <f>+IF(Tabla15[[#This Row],[NOMBRE DE LA CAUSA 2018]]=0,0,1)</f>
        <v>1</v>
      </c>
      <c r="E603" s="1">
        <f>+E602+Tabla15[[#This Row],[NOMBRE DE LA CAUSA 2019]]</f>
        <v>601</v>
      </c>
      <c r="F603" s="1">
        <f>+Tabla15[[#This Row],[0]]*Tabla15[[#This Row],[NOMBRE DE LA CAUSA 2019]]</f>
        <v>601</v>
      </c>
      <c r="G603" s="6" t="s">
        <v>753</v>
      </c>
      <c r="H603" s="1" t="s">
        <v>1196</v>
      </c>
      <c r="I603" s="6"/>
      <c r="J603" s="6"/>
      <c r="K603" s="6" t="s">
        <v>19</v>
      </c>
      <c r="L603" s="7" t="s">
        <v>1197</v>
      </c>
      <c r="M603" s="4">
        <v>2225</v>
      </c>
      <c r="N603" s="1" t="str">
        <f>+Tabla15[[#This Row],[NOMBRE DE LA CAUSA 2017]]</f>
        <v>NO RECONOCIMIENTO DE LA INDEXACION Y REAJUSTE DE LA PENSION DE VEJEZ</v>
      </c>
    </row>
    <row r="604" spans="1:14" ht="15" customHeight="1">
      <c r="A604" s="1">
        <f>+Tabla15[[#This Row],[1]]</f>
        <v>602</v>
      </c>
      <c r="B604" s="5" t="s">
        <v>1464</v>
      </c>
      <c r="C604" s="1">
        <v>1</v>
      </c>
      <c r="D604" s="1">
        <f>+IF(Tabla15[[#This Row],[NOMBRE DE LA CAUSA 2018]]=0,0,1)</f>
        <v>1</v>
      </c>
      <c r="E604" s="1">
        <f>+E603+Tabla15[[#This Row],[NOMBRE DE LA CAUSA 2019]]</f>
        <v>602</v>
      </c>
      <c r="F604" s="1">
        <f>+Tabla15[[#This Row],[0]]*Tabla15[[#This Row],[NOMBRE DE LA CAUSA 2019]]</f>
        <v>602</v>
      </c>
      <c r="G604" s="6" t="s">
        <v>746</v>
      </c>
      <c r="I604" s="5" t="s">
        <v>1450</v>
      </c>
      <c r="K604" s="5" t="s">
        <v>19</v>
      </c>
      <c r="L604" s="10" t="s">
        <v>1465</v>
      </c>
      <c r="M604" s="30">
        <v>2352</v>
      </c>
      <c r="N604" s="1" t="str">
        <f>+Tabla15[[#This Row],[NOMBRE DE LA CAUSA 2017]]</f>
        <v>NO RECONOCIMIENTO DE LA INDEXACION Y REAJUSTE DE PENSION SUSTITUTIVA</v>
      </c>
    </row>
    <row r="605" spans="1:14" ht="15" customHeight="1">
      <c r="A605" s="1">
        <f>+Tabla15[[#This Row],[1]]</f>
        <v>603</v>
      </c>
      <c r="B605" s="8" t="s">
        <v>444</v>
      </c>
      <c r="C605" s="1">
        <v>1</v>
      </c>
      <c r="D605" s="1">
        <f>+IF(Tabla15[[#This Row],[NOMBRE DE LA CAUSA 2018]]=0,0,1)</f>
        <v>1</v>
      </c>
      <c r="E605" s="1">
        <f>+E604+Tabla15[[#This Row],[NOMBRE DE LA CAUSA 2019]]</f>
        <v>603</v>
      </c>
      <c r="F605" s="1">
        <f>+Tabla15[[#This Row],[0]]*Tabla15[[#This Row],[NOMBRE DE LA CAUSA 2019]]</f>
        <v>603</v>
      </c>
      <c r="G605" s="8" t="s">
        <v>17</v>
      </c>
      <c r="I605" s="6"/>
      <c r="J605" s="6" t="s">
        <v>18</v>
      </c>
      <c r="K605" s="6" t="s">
        <v>19</v>
      </c>
      <c r="L605" s="10" t="s">
        <v>445</v>
      </c>
      <c r="M605" s="4">
        <v>812</v>
      </c>
      <c r="N605" s="1" t="str">
        <f>+Tabla15[[#This Row],[NOMBRE DE LA CAUSA 2017]]</f>
        <v>NO RECONOCIMIENTO DE LOS TRES (3) MESES DE ALTA ESTABLECIDOS EN EL DECRETO 1214 DE 1990</v>
      </c>
    </row>
    <row r="606" spans="1:14" ht="15" customHeight="1">
      <c r="A606" s="1">
        <f>+Tabla15[[#This Row],[1]]</f>
        <v>604</v>
      </c>
      <c r="B606" s="1" t="s">
        <v>1308</v>
      </c>
      <c r="C606" s="1">
        <v>1</v>
      </c>
      <c r="D606" s="1">
        <f>+IF(Tabla15[[#This Row],[NOMBRE DE LA CAUSA 2018]]=0,0,1)</f>
        <v>1</v>
      </c>
      <c r="E606" s="1">
        <f>+E605+Tabla15[[#This Row],[NOMBRE DE LA CAUSA 2019]]</f>
        <v>604</v>
      </c>
      <c r="F606" s="1">
        <f>+Tabla15[[#This Row],[0]]*Tabla15[[#This Row],[NOMBRE DE LA CAUSA 2019]]</f>
        <v>604</v>
      </c>
      <c r="G606" s="6" t="s">
        <v>753</v>
      </c>
      <c r="H606" s="1" t="s">
        <v>1309</v>
      </c>
      <c r="K606" s="1" t="s">
        <v>19</v>
      </c>
      <c r="L606" s="5" t="s">
        <v>1310</v>
      </c>
      <c r="M606" s="4">
        <v>2275</v>
      </c>
      <c r="N606" s="1" t="str">
        <f>+Tabla15[[#This Row],[NOMBRE DE LA CAUSA 2017]]</f>
        <v>NO RECONOCIMIENTO DE PAGO DE INCAPACIDAD MEDICA</v>
      </c>
    </row>
    <row r="607" spans="1:14" ht="15" customHeight="1">
      <c r="A607" s="1">
        <f>+Tabla15[[#This Row],[1]]</f>
        <v>605</v>
      </c>
      <c r="B607" s="27" t="s">
        <v>238</v>
      </c>
      <c r="C607" s="1">
        <v>1</v>
      </c>
      <c r="D607" s="1">
        <f>+IF(Tabla15[[#This Row],[NOMBRE DE LA CAUSA 2018]]=0,0,1)</f>
        <v>1</v>
      </c>
      <c r="E607" s="1">
        <f>+E606+Tabla15[[#This Row],[NOMBRE DE LA CAUSA 2019]]</f>
        <v>605</v>
      </c>
      <c r="F607" s="1">
        <f>+Tabla15[[#This Row],[0]]*Tabla15[[#This Row],[NOMBRE DE LA CAUSA 2019]]</f>
        <v>605</v>
      </c>
      <c r="G607" s="6" t="s">
        <v>17</v>
      </c>
      <c r="J607" s="1" t="s">
        <v>18</v>
      </c>
      <c r="K607" s="1" t="s">
        <v>19</v>
      </c>
      <c r="L607" s="1" t="s">
        <v>239</v>
      </c>
      <c r="M607" s="4">
        <v>391</v>
      </c>
      <c r="N607" s="1" t="str">
        <f>+Tabla15[[#This Row],[NOMBRE DE LA CAUSA 2017]]</f>
        <v>NO RECONOCIMIENTO DE PENSION DE INVALIDEZ</v>
      </c>
    </row>
    <row r="608" spans="1:14" ht="15" customHeight="1">
      <c r="A608" s="1">
        <f>+Tabla15[[#This Row],[1]]</f>
        <v>606</v>
      </c>
      <c r="B608" s="27" t="s">
        <v>306</v>
      </c>
      <c r="C608" s="1">
        <v>1</v>
      </c>
      <c r="D608" s="1">
        <f>+IF(Tabla15[[#This Row],[NOMBRE DE LA CAUSA 2018]]=0,0,1)</f>
        <v>1</v>
      </c>
      <c r="E608" s="1">
        <f>+E607+Tabla15[[#This Row],[NOMBRE DE LA CAUSA 2019]]</f>
        <v>606</v>
      </c>
      <c r="F608" s="1">
        <f>+Tabla15[[#This Row],[0]]*Tabla15[[#This Row],[NOMBRE DE LA CAUSA 2019]]</f>
        <v>606</v>
      </c>
      <c r="G608" s="6" t="s">
        <v>17</v>
      </c>
      <c r="I608" s="6"/>
      <c r="J608" s="6" t="s">
        <v>18</v>
      </c>
      <c r="K608" s="6" t="s">
        <v>19</v>
      </c>
      <c r="L608" s="5" t="s">
        <v>307</v>
      </c>
      <c r="M608" s="4">
        <v>484</v>
      </c>
      <c r="N608" s="1" t="str">
        <f>+Tabla15[[#This Row],[NOMBRE DE LA CAUSA 2017]]</f>
        <v>NO RECONOCIMIENTO DE PENSION DE SOBREVIVIENTE</v>
      </c>
    </row>
    <row r="609" spans="1:14" ht="15" customHeight="1">
      <c r="A609" s="1">
        <f>+Tabla15[[#This Row],[1]]</f>
        <v>607</v>
      </c>
      <c r="B609" s="5" t="s">
        <v>29</v>
      </c>
      <c r="C609" s="1">
        <v>1</v>
      </c>
      <c r="D609" s="1">
        <f>+IF(Tabla15[[#This Row],[NOMBRE DE LA CAUSA 2018]]=0,0,1)</f>
        <v>1</v>
      </c>
      <c r="E609" s="1">
        <f>+E608+Tabla15[[#This Row],[NOMBRE DE LA CAUSA 2019]]</f>
        <v>607</v>
      </c>
      <c r="F609" s="1">
        <f>+Tabla15[[#This Row],[0]]*Tabla15[[#This Row],[NOMBRE DE LA CAUSA 2019]]</f>
        <v>607</v>
      </c>
      <c r="G609" s="6" t="s">
        <v>17</v>
      </c>
      <c r="I609" s="6"/>
      <c r="J609" s="1" t="s">
        <v>18</v>
      </c>
      <c r="K609" s="1" t="s">
        <v>19</v>
      </c>
      <c r="L609" s="7" t="s">
        <v>30</v>
      </c>
      <c r="M609" s="4">
        <v>21</v>
      </c>
      <c r="N609" s="1" t="str">
        <f>+Tabla15[[#This Row],[NOMBRE DE LA CAUSA 2017]]</f>
        <v>NO RECONOCIMIENTO DE PENSION DE VEJEZ</v>
      </c>
    </row>
    <row r="610" spans="1:14" ht="15" customHeight="1">
      <c r="A610" s="1">
        <f>+Tabla15[[#This Row],[1]]</f>
        <v>608</v>
      </c>
      <c r="B610" s="6" t="s">
        <v>505</v>
      </c>
      <c r="C610" s="1">
        <v>1</v>
      </c>
      <c r="D610" s="1">
        <f>+IF(Tabla15[[#This Row],[NOMBRE DE LA CAUSA 2018]]=0,0,1)</f>
        <v>1</v>
      </c>
      <c r="E610" s="1">
        <f>+E609+Tabla15[[#This Row],[NOMBRE DE LA CAUSA 2019]]</f>
        <v>608</v>
      </c>
      <c r="F610" s="1">
        <f>+Tabla15[[#This Row],[0]]*Tabla15[[#This Row],[NOMBRE DE LA CAUSA 2019]]</f>
        <v>608</v>
      </c>
      <c r="G610" s="6" t="s">
        <v>17</v>
      </c>
      <c r="I610" s="6"/>
      <c r="J610" s="6" t="s">
        <v>18</v>
      </c>
      <c r="K610" s="6" t="s">
        <v>19</v>
      </c>
      <c r="L610" s="7" t="s">
        <v>506</v>
      </c>
      <c r="M610" s="4">
        <v>853</v>
      </c>
      <c r="N610" s="1" t="str">
        <f>+Tabla15[[#This Row],[NOMBRE DE LA CAUSA 2017]]</f>
        <v>NO RECONOCIMIENTO DE PENSION FAMILIAR</v>
      </c>
    </row>
    <row r="611" spans="1:14" ht="15" customHeight="1">
      <c r="A611" s="1">
        <f>+Tabla15[[#This Row],[1]]</f>
        <v>609</v>
      </c>
      <c r="B611" s="5" t="s">
        <v>41</v>
      </c>
      <c r="C611" s="1">
        <v>1</v>
      </c>
      <c r="D611" s="1">
        <f>+IF(Tabla15[[#This Row],[NOMBRE DE LA CAUSA 2018]]=0,0,1)</f>
        <v>1</v>
      </c>
      <c r="E611" s="1">
        <f>+E610+Tabla15[[#This Row],[NOMBRE DE LA CAUSA 2019]]</f>
        <v>609</v>
      </c>
      <c r="F611" s="1">
        <f>+Tabla15[[#This Row],[0]]*Tabla15[[#This Row],[NOMBRE DE LA CAUSA 2019]]</f>
        <v>609</v>
      </c>
      <c r="G611" s="8" t="s">
        <v>17</v>
      </c>
      <c r="I611" s="8" t="s">
        <v>42</v>
      </c>
      <c r="J611" s="6" t="s">
        <v>18</v>
      </c>
      <c r="K611" s="6" t="s">
        <v>19</v>
      </c>
      <c r="L611" s="5" t="s">
        <v>43</v>
      </c>
      <c r="M611" s="4">
        <v>39</v>
      </c>
      <c r="N611" s="1" t="str">
        <f>+Tabla15[[#This Row],[NOMBRE DE LA CAUSA 2017]]</f>
        <v>NO RECONOCIMIENTO DE PENSION SUSTITUTIVA</v>
      </c>
    </row>
    <row r="612" spans="1:14" ht="15" customHeight="1">
      <c r="A612" s="1">
        <f>+Tabla15[[#This Row],[1]]</f>
        <v>610</v>
      </c>
      <c r="B612" s="6" t="s">
        <v>1272</v>
      </c>
      <c r="C612" s="1">
        <v>1</v>
      </c>
      <c r="D612" s="1">
        <f>+IF(Tabla15[[#This Row],[NOMBRE DE LA CAUSA 2018]]=0,0,1)</f>
        <v>1</v>
      </c>
      <c r="E612" s="1">
        <f>+E611+Tabla15[[#This Row],[NOMBRE DE LA CAUSA 2019]]</f>
        <v>610</v>
      </c>
      <c r="F612" s="1">
        <f>+Tabla15[[#This Row],[0]]*Tabla15[[#This Row],[NOMBRE DE LA CAUSA 2019]]</f>
        <v>610</v>
      </c>
      <c r="G612" s="6" t="s">
        <v>753</v>
      </c>
      <c r="H612" s="1" t="s">
        <v>1273</v>
      </c>
      <c r="I612" s="6"/>
      <c r="K612" s="1" t="s">
        <v>19</v>
      </c>
      <c r="L612" s="1" t="s">
        <v>1274</v>
      </c>
      <c r="M612" s="4">
        <v>2260</v>
      </c>
      <c r="N612" s="1" t="str">
        <f>+Tabla15[[#This Row],[NOMBRE DE LA CAUSA 2017]]</f>
        <v>NO RECONOCIMIENTO DE PRESTACIONES SOCIALES</v>
      </c>
    </row>
    <row r="613" spans="1:14" ht="15" customHeight="1">
      <c r="A613" s="1">
        <f>+Tabla15[[#This Row],[1]]</f>
        <v>611</v>
      </c>
      <c r="B613" s="1" t="s">
        <v>35</v>
      </c>
      <c r="C613" s="1">
        <v>1</v>
      </c>
      <c r="D613" s="1">
        <f>+IF(Tabla15[[#This Row],[NOMBRE DE LA CAUSA 2018]]=0,0,1)</f>
        <v>1</v>
      </c>
      <c r="E613" s="1">
        <f>+E612+Tabla15[[#This Row],[NOMBRE DE LA CAUSA 2019]]</f>
        <v>611</v>
      </c>
      <c r="F613" s="1">
        <f>+Tabla15[[#This Row],[0]]*Tabla15[[#This Row],[NOMBRE DE LA CAUSA 2019]]</f>
        <v>611</v>
      </c>
      <c r="G613" s="6" t="s">
        <v>17</v>
      </c>
      <c r="I613" s="6"/>
      <c r="J613" s="6" t="s">
        <v>18</v>
      </c>
      <c r="K613" s="6" t="s">
        <v>19</v>
      </c>
      <c r="L613" s="1" t="s">
        <v>36</v>
      </c>
      <c r="M613" s="4">
        <v>32</v>
      </c>
      <c r="N613" s="1" t="str">
        <f>+Tabla15[[#This Row],[NOMBRE DE LA CAUSA 2017]]</f>
        <v>NO RECONOCIMIENTO DE PRIMA DE ACTIVIDAD</v>
      </c>
    </row>
    <row r="614" spans="1:14" ht="15" customHeight="1">
      <c r="A614" s="1">
        <f>+Tabla15[[#This Row],[1]]</f>
        <v>612</v>
      </c>
      <c r="B614" s="6" t="s">
        <v>33</v>
      </c>
      <c r="C614" s="1">
        <v>1</v>
      </c>
      <c r="D614" s="1">
        <f>+IF(Tabla15[[#This Row],[NOMBRE DE LA CAUSA 2018]]=0,0,1)</f>
        <v>1</v>
      </c>
      <c r="E614" s="1">
        <f>+E613+Tabla15[[#This Row],[NOMBRE DE LA CAUSA 2019]]</f>
        <v>612</v>
      </c>
      <c r="F614" s="1">
        <f>+Tabla15[[#This Row],[0]]*Tabla15[[#This Row],[NOMBRE DE LA CAUSA 2019]]</f>
        <v>612</v>
      </c>
      <c r="G614" s="6" t="s">
        <v>17</v>
      </c>
      <c r="I614" s="6"/>
      <c r="J614" s="6" t="s">
        <v>18</v>
      </c>
      <c r="K614" s="6" t="s">
        <v>19</v>
      </c>
      <c r="L614" s="1" t="s">
        <v>34</v>
      </c>
      <c r="M614" s="4">
        <v>30</v>
      </c>
      <c r="N614" s="1" t="str">
        <f>+Tabla15[[#This Row],[NOMBRE DE LA CAUSA 2017]]</f>
        <v>NO RECONOCIMIENTO DE PRIMA DE ACTUALIZACION</v>
      </c>
    </row>
    <row r="615" spans="1:14" ht="15" customHeight="1">
      <c r="A615" s="1">
        <f>+Tabla15[[#This Row],[1]]</f>
        <v>613</v>
      </c>
      <c r="B615" s="6" t="s">
        <v>308</v>
      </c>
      <c r="C615" s="1">
        <v>1</v>
      </c>
      <c r="D615" s="1">
        <f>+IF(Tabla15[[#This Row],[NOMBRE DE LA CAUSA 2018]]=0,0,1)</f>
        <v>1</v>
      </c>
      <c r="E615" s="1">
        <f>+E614+Tabla15[[#This Row],[NOMBRE DE LA CAUSA 2019]]</f>
        <v>613</v>
      </c>
      <c r="F615" s="1">
        <f>+Tabla15[[#This Row],[0]]*Tabla15[[#This Row],[NOMBRE DE LA CAUSA 2019]]</f>
        <v>613</v>
      </c>
      <c r="G615" s="6" t="s">
        <v>17</v>
      </c>
      <c r="I615" s="6"/>
      <c r="J615" s="6" t="s">
        <v>18</v>
      </c>
      <c r="K615" s="6" t="s">
        <v>19</v>
      </c>
      <c r="L615" s="7" t="s">
        <v>309</v>
      </c>
      <c r="M615" s="4">
        <v>487</v>
      </c>
      <c r="N615" s="1" t="str">
        <f>+Tabla15[[#This Row],[NOMBRE DE LA CAUSA 2017]]</f>
        <v>NO RECONOCIMIENTO DE PRIMA DE ANTIGUEDAD</v>
      </c>
    </row>
    <row r="616" spans="1:14" ht="15" customHeight="1">
      <c r="A616" s="1">
        <f>+Tabla15[[#This Row],[1]]</f>
        <v>614</v>
      </c>
      <c r="B616" s="1" t="s">
        <v>1240</v>
      </c>
      <c r="C616" s="1">
        <v>1</v>
      </c>
      <c r="D616" s="1">
        <f>+IF(Tabla15[[#This Row],[NOMBRE DE LA CAUSA 2018]]=0,0,1)</f>
        <v>1</v>
      </c>
      <c r="E616" s="1">
        <f>+E615+Tabla15[[#This Row],[NOMBRE DE LA CAUSA 2019]]</f>
        <v>614</v>
      </c>
      <c r="F616" s="1">
        <f>+Tabla15[[#This Row],[0]]*Tabla15[[#This Row],[NOMBRE DE LA CAUSA 2019]]</f>
        <v>614</v>
      </c>
      <c r="G616" s="6" t="s">
        <v>753</v>
      </c>
      <c r="H616" s="1" t="s">
        <v>1241</v>
      </c>
      <c r="I616" s="6"/>
      <c r="J616" s="6"/>
      <c r="K616" s="6" t="s">
        <v>19</v>
      </c>
      <c r="L616" s="1" t="s">
        <v>1242</v>
      </c>
      <c r="M616" s="4">
        <v>2245</v>
      </c>
      <c r="N616" s="1" t="str">
        <f>+Tabla15[[#This Row],[NOMBRE DE LA CAUSA 2017]]</f>
        <v>NO RECONOCIMIENTO DE PRIMA DE SERVICIOS</v>
      </c>
    </row>
    <row r="617" spans="1:14" ht="15" customHeight="1">
      <c r="A617" s="1">
        <f>+Tabla15[[#This Row],[1]]</f>
        <v>615</v>
      </c>
      <c r="B617" s="1" t="s">
        <v>37</v>
      </c>
      <c r="C617" s="1">
        <v>1</v>
      </c>
      <c r="D617" s="1">
        <f>+IF(Tabla15[[#This Row],[NOMBRE DE LA CAUSA 2018]]=0,0,1)</f>
        <v>1</v>
      </c>
      <c r="E617" s="1">
        <f>+E616+Tabla15[[#This Row],[NOMBRE DE LA CAUSA 2019]]</f>
        <v>615</v>
      </c>
      <c r="F617" s="1">
        <f>+Tabla15[[#This Row],[0]]*Tabla15[[#This Row],[NOMBRE DE LA CAUSA 2019]]</f>
        <v>615</v>
      </c>
      <c r="G617" s="6" t="s">
        <v>17</v>
      </c>
      <c r="I617" s="6"/>
      <c r="J617" s="6" t="s">
        <v>18</v>
      </c>
      <c r="K617" s="6" t="s">
        <v>19</v>
      </c>
      <c r="L617" s="1" t="s">
        <v>38</v>
      </c>
      <c r="M617" s="4">
        <v>33</v>
      </c>
      <c r="N617" s="1" t="str">
        <f>+Tabla15[[#This Row],[NOMBRE DE LA CAUSA 2017]]</f>
        <v>NO RECONOCIMIENTO DE PRIMA TECNICA</v>
      </c>
    </row>
    <row r="618" spans="1:14" ht="15" customHeight="1">
      <c r="A618" s="1">
        <f>+Tabla15[[#This Row],[1]]</f>
        <v>616</v>
      </c>
      <c r="B618" s="6" t="s">
        <v>1208</v>
      </c>
      <c r="C618" s="1">
        <v>1</v>
      </c>
      <c r="D618" s="1">
        <f>+IF(Tabla15[[#This Row],[NOMBRE DE LA CAUSA 2018]]=0,0,1)</f>
        <v>1</v>
      </c>
      <c r="E618" s="1">
        <f>+E617+Tabla15[[#This Row],[NOMBRE DE LA CAUSA 2019]]</f>
        <v>616</v>
      </c>
      <c r="F618" s="1">
        <f>+Tabla15[[#This Row],[0]]*Tabla15[[#This Row],[NOMBRE DE LA CAUSA 2019]]</f>
        <v>616</v>
      </c>
      <c r="G618" s="6" t="s">
        <v>753</v>
      </c>
      <c r="H618" s="1" t="s">
        <v>1209</v>
      </c>
      <c r="I618" s="6"/>
      <c r="J618" s="6"/>
      <c r="K618" s="6" t="s">
        <v>19</v>
      </c>
      <c r="L618" s="1" t="s">
        <v>1210</v>
      </c>
      <c r="M618" s="4">
        <v>2231</v>
      </c>
      <c r="N618" s="1" t="str">
        <f>+Tabla15[[#This Row],[NOMBRE DE LA CAUSA 2017]]</f>
        <v>NO RECONOCIMIENTO DE REAJUSTE DE LA PENSION POR LEY 4 DE 1992</v>
      </c>
    </row>
    <row r="619" spans="1:14" ht="15" customHeight="1">
      <c r="A619" s="1">
        <f>+Tabla15[[#This Row],[1]]</f>
        <v>617</v>
      </c>
      <c r="B619" s="1" t="s">
        <v>294</v>
      </c>
      <c r="C619" s="1">
        <v>1</v>
      </c>
      <c r="D619" s="1">
        <f>+IF(Tabla15[[#This Row],[NOMBRE DE LA CAUSA 2018]]=0,0,1)</f>
        <v>1</v>
      </c>
      <c r="E619" s="1">
        <f>+E618+Tabla15[[#This Row],[NOMBRE DE LA CAUSA 2019]]</f>
        <v>617</v>
      </c>
      <c r="F619" s="1">
        <f>+Tabla15[[#This Row],[0]]*Tabla15[[#This Row],[NOMBRE DE LA CAUSA 2019]]</f>
        <v>617</v>
      </c>
      <c r="G619" s="6" t="s">
        <v>17</v>
      </c>
      <c r="J619" s="1" t="s">
        <v>18</v>
      </c>
      <c r="K619" s="1" t="s">
        <v>19</v>
      </c>
      <c r="L619" s="1" t="s">
        <v>295</v>
      </c>
      <c r="M619" s="4">
        <v>468</v>
      </c>
      <c r="N619" s="1" t="str">
        <f>+Tabla15[[#This Row],[NOMBRE DE LA CAUSA 2017]]</f>
        <v>NO RECONOCIMIENTO DE REAJUSTE O NIVELACION SALARIAL</v>
      </c>
    </row>
    <row r="620" spans="1:14" ht="15" customHeight="1">
      <c r="A620" s="1">
        <f>+Tabla15[[#This Row],[1]]</f>
        <v>618</v>
      </c>
      <c r="B620" s="8" t="s">
        <v>370</v>
      </c>
      <c r="C620" s="1">
        <v>1</v>
      </c>
      <c r="D620" s="1">
        <f>+IF(Tabla15[[#This Row],[NOMBRE DE LA CAUSA 2018]]=0,0,1)</f>
        <v>1</v>
      </c>
      <c r="E620" s="1">
        <f>+E619+Tabla15[[#This Row],[NOMBRE DE LA CAUSA 2019]]</f>
        <v>618</v>
      </c>
      <c r="F620" s="1">
        <f>+Tabla15[[#This Row],[0]]*Tabla15[[#This Row],[NOMBRE DE LA CAUSA 2019]]</f>
        <v>618</v>
      </c>
      <c r="G620" s="8" t="s">
        <v>17</v>
      </c>
      <c r="H620" s="6"/>
      <c r="I620" s="6"/>
      <c r="J620" s="6" t="s">
        <v>18</v>
      </c>
      <c r="K620" s="6" t="s">
        <v>19</v>
      </c>
      <c r="L620" s="5" t="s">
        <v>371</v>
      </c>
      <c r="M620" s="4">
        <v>713</v>
      </c>
      <c r="N620" s="1" t="str">
        <f>+Tabla15[[#This Row],[NOMBRE DE LA CAUSA 2017]]</f>
        <v>NO RECONOCIMIENTO DE REGALIAS</v>
      </c>
    </row>
    <row r="621" spans="1:14" ht="15" customHeight="1">
      <c r="A621" s="1">
        <f>+Tabla15[[#This Row],[1]]</f>
        <v>619</v>
      </c>
      <c r="B621" s="6" t="s">
        <v>1185</v>
      </c>
      <c r="C621" s="1">
        <v>1</v>
      </c>
      <c r="D621" s="1">
        <f>+IF(Tabla15[[#This Row],[NOMBRE DE LA CAUSA 2018]]=0,0,1)</f>
        <v>1</v>
      </c>
      <c r="E621" s="1">
        <f>+E620+Tabla15[[#This Row],[NOMBRE DE LA CAUSA 2019]]</f>
        <v>619</v>
      </c>
      <c r="F621" s="1">
        <f>+Tabla15[[#This Row],[0]]*Tabla15[[#This Row],[NOMBRE DE LA CAUSA 2019]]</f>
        <v>619</v>
      </c>
      <c r="G621" s="6" t="s">
        <v>753</v>
      </c>
      <c r="H621" s="1" t="s">
        <v>1183</v>
      </c>
      <c r="I621" s="6"/>
      <c r="J621" s="6"/>
      <c r="K621" s="6" t="s">
        <v>19</v>
      </c>
      <c r="L621" s="1" t="s">
        <v>1186</v>
      </c>
      <c r="M621" s="4">
        <v>2220</v>
      </c>
      <c r="N621" s="1" t="str">
        <f>+Tabla15[[#This Row],[NOMBRE DE LA CAUSA 2017]]</f>
        <v>NO RECONOCIMIENTO DE RETROACTIVO DE PENSION DE INVALIDEZ</v>
      </c>
    </row>
    <row r="622" spans="1:14" ht="15" customHeight="1">
      <c r="A622" s="1">
        <f>+Tabla15[[#This Row],[1]]</f>
        <v>620</v>
      </c>
      <c r="B622" s="8" t="s">
        <v>1458</v>
      </c>
      <c r="C622" s="1">
        <v>1</v>
      </c>
      <c r="D622" s="1">
        <f>+IF(Tabla15[[#This Row],[NOMBRE DE LA CAUSA 2018]]=0,0,1)</f>
        <v>1</v>
      </c>
      <c r="E622" s="1">
        <f>+E621+Tabla15[[#This Row],[NOMBRE DE LA CAUSA 2019]]</f>
        <v>620</v>
      </c>
      <c r="F622" s="1">
        <f>+Tabla15[[#This Row],[0]]*Tabla15[[#This Row],[NOMBRE DE LA CAUSA 2019]]</f>
        <v>620</v>
      </c>
      <c r="G622" s="6" t="s">
        <v>746</v>
      </c>
      <c r="I622" s="8" t="s">
        <v>1450</v>
      </c>
      <c r="J622" s="6"/>
      <c r="K622" s="8" t="s">
        <v>19</v>
      </c>
      <c r="L622" s="5" t="s">
        <v>1459</v>
      </c>
      <c r="M622" s="30">
        <v>2349</v>
      </c>
      <c r="N622" s="1" t="str">
        <f>+Tabla15[[#This Row],[NOMBRE DE LA CAUSA 2017]]</f>
        <v>NO RECONOCIMIENTO DE RETROACTIVO DE PENSION DE SOBREVIVIENTE</v>
      </c>
    </row>
    <row r="623" spans="1:14" ht="15" customHeight="1">
      <c r="A623" s="1">
        <f>+Tabla15[[#This Row],[1]]</f>
        <v>621</v>
      </c>
      <c r="B623" s="1" t="s">
        <v>1182</v>
      </c>
      <c r="C623" s="1">
        <v>1</v>
      </c>
      <c r="D623" s="1">
        <f>+IF(Tabla15[[#This Row],[NOMBRE DE LA CAUSA 2018]]=0,0,1)</f>
        <v>1</v>
      </c>
      <c r="E623" s="1">
        <f>+E622+Tabla15[[#This Row],[NOMBRE DE LA CAUSA 2019]]</f>
        <v>621</v>
      </c>
      <c r="F623" s="1">
        <f>+Tabla15[[#This Row],[0]]*Tabla15[[#This Row],[NOMBRE DE LA CAUSA 2019]]</f>
        <v>621</v>
      </c>
      <c r="G623" s="6" t="s">
        <v>753</v>
      </c>
      <c r="H623" s="1" t="s">
        <v>1183</v>
      </c>
      <c r="K623" s="1" t="s">
        <v>19</v>
      </c>
      <c r="L623" s="1" t="s">
        <v>1184</v>
      </c>
      <c r="M623" s="4">
        <v>2219</v>
      </c>
      <c r="N623" s="1" t="str">
        <f>+Tabla15[[#This Row],[NOMBRE DE LA CAUSA 2017]]</f>
        <v>NO RECONOCIMIENTO DE RETROACTIVO DE PENSION DE VEJEZ</v>
      </c>
    </row>
    <row r="624" spans="1:14" ht="15" customHeight="1">
      <c r="A624" s="1">
        <f>+Tabla15[[#This Row],[1]]</f>
        <v>622</v>
      </c>
      <c r="B624" s="8" t="s">
        <v>1468</v>
      </c>
      <c r="C624" s="1">
        <v>1</v>
      </c>
      <c r="D624" s="1">
        <f>+IF(Tabla15[[#This Row],[NOMBRE DE LA CAUSA 2018]]=0,0,1)</f>
        <v>1</v>
      </c>
      <c r="E624" s="1">
        <f>+E623+Tabla15[[#This Row],[NOMBRE DE LA CAUSA 2019]]</f>
        <v>622</v>
      </c>
      <c r="F624" s="1">
        <f>+Tabla15[[#This Row],[0]]*Tabla15[[#This Row],[NOMBRE DE LA CAUSA 2019]]</f>
        <v>622</v>
      </c>
      <c r="G624" s="6" t="s">
        <v>746</v>
      </c>
      <c r="H624" s="6"/>
      <c r="I624" s="8" t="s">
        <v>1450</v>
      </c>
      <c r="J624" s="6"/>
      <c r="K624" s="8" t="s">
        <v>19</v>
      </c>
      <c r="L624" s="5" t="s">
        <v>1469</v>
      </c>
      <c r="M624" s="30">
        <v>2354</v>
      </c>
      <c r="N624" s="1" t="str">
        <f>+Tabla15[[#This Row],[NOMBRE DE LA CAUSA 2017]]</f>
        <v>NO RECONOCIMIENTO DE RETROACTIVO DE PENSION SUSTITUTIVA</v>
      </c>
    </row>
    <row r="625" spans="1:14" ht="15" customHeight="1">
      <c r="A625" s="1">
        <f>+Tabla15[[#This Row],[1]]</f>
        <v>623</v>
      </c>
      <c r="B625" s="1" t="s">
        <v>1265</v>
      </c>
      <c r="C625" s="1">
        <v>1</v>
      </c>
      <c r="D625" s="1">
        <f>+IF(Tabla15[[#This Row],[NOMBRE DE LA CAUSA 2018]]=0,0,1)</f>
        <v>1</v>
      </c>
      <c r="E625" s="1">
        <f>+E624+Tabla15[[#This Row],[NOMBRE DE LA CAUSA 2019]]</f>
        <v>623</v>
      </c>
      <c r="F625" s="1">
        <f>+Tabla15[[#This Row],[0]]*Tabla15[[#This Row],[NOMBRE DE LA CAUSA 2019]]</f>
        <v>623</v>
      </c>
      <c r="G625" s="6" t="s">
        <v>753</v>
      </c>
      <c r="H625" s="1" t="s">
        <v>1266</v>
      </c>
      <c r="K625" s="1" t="s">
        <v>19</v>
      </c>
      <c r="L625" s="1" t="s">
        <v>1267</v>
      </c>
      <c r="M625" s="4">
        <v>2257</v>
      </c>
      <c r="N625" s="1" t="str">
        <f>+Tabla15[[#This Row],[NOMBRE DE LA CAUSA 2017]]</f>
        <v>NO RECONOCIMIENTO DE SUBSIDIO DE VIVIENDA</v>
      </c>
    </row>
    <row r="626" spans="1:14" ht="15" customHeight="1">
      <c r="A626" s="1">
        <f>+Tabla15[[#This Row],[1]]</f>
        <v>624</v>
      </c>
      <c r="B626" s="6" t="s">
        <v>234</v>
      </c>
      <c r="C626" s="1">
        <v>1</v>
      </c>
      <c r="D626" s="1">
        <f>+IF(Tabla15[[#This Row],[NOMBRE DE LA CAUSA 2018]]=0,0,1)</f>
        <v>1</v>
      </c>
      <c r="E626" s="1">
        <f>+E625+Tabla15[[#This Row],[NOMBRE DE LA CAUSA 2019]]</f>
        <v>624</v>
      </c>
      <c r="F626" s="1">
        <f>+Tabla15[[#This Row],[0]]*Tabla15[[#This Row],[NOMBRE DE LA CAUSA 2019]]</f>
        <v>624</v>
      </c>
      <c r="G626" s="6" t="s">
        <v>17</v>
      </c>
      <c r="H626" s="6"/>
      <c r="I626" s="6"/>
      <c r="J626" s="6" t="s">
        <v>18</v>
      </c>
      <c r="K626" s="6" t="s">
        <v>19</v>
      </c>
      <c r="L626" s="5" t="s">
        <v>235</v>
      </c>
      <c r="M626" s="4">
        <v>388</v>
      </c>
      <c r="N626" s="1" t="str">
        <f>+Tabla15[[#This Row],[NOMBRE DE LA CAUSA 2017]]</f>
        <v>NO RECONOCIMIENTO DE SUBSIDIO FAMILIAR</v>
      </c>
    </row>
    <row r="627" spans="1:14" ht="15" customHeight="1">
      <c r="A627" s="1">
        <f>+Tabla15[[#This Row],[1]]</f>
        <v>625</v>
      </c>
      <c r="B627" s="6" t="s">
        <v>408</v>
      </c>
      <c r="C627" s="1">
        <v>1</v>
      </c>
      <c r="D627" s="1">
        <f>+IF(Tabla15[[#This Row],[NOMBRE DE LA CAUSA 2018]]=0,0,1)</f>
        <v>1</v>
      </c>
      <c r="E627" s="1">
        <f>+E626+Tabla15[[#This Row],[NOMBRE DE LA CAUSA 2019]]</f>
        <v>625</v>
      </c>
      <c r="F627" s="1">
        <f>+Tabla15[[#This Row],[0]]*Tabla15[[#This Row],[NOMBRE DE LA CAUSA 2019]]</f>
        <v>625</v>
      </c>
      <c r="G627" s="6" t="s">
        <v>17</v>
      </c>
      <c r="H627" s="6"/>
      <c r="I627" s="6"/>
      <c r="J627" s="6" t="s">
        <v>18</v>
      </c>
      <c r="K627" s="6" t="s">
        <v>19</v>
      </c>
      <c r="L627" s="1" t="s">
        <v>409</v>
      </c>
      <c r="M627" s="4">
        <v>790</v>
      </c>
      <c r="N627" s="1" t="str">
        <f>+Tabla15[[#This Row],[NOMBRE DE LA CAUSA 2017]]</f>
        <v>NO RECONOCIMIENTO DE SUSTITUCION DE LA ASIGNACION DE RETIRO</v>
      </c>
    </row>
    <row r="628" spans="1:14" ht="15" customHeight="1">
      <c r="A628" s="1">
        <f>+Tabla15[[#This Row],[1]]</f>
        <v>626</v>
      </c>
      <c r="B628" s="5" t="s">
        <v>448</v>
      </c>
      <c r="C628" s="1">
        <v>1</v>
      </c>
      <c r="D628" s="1">
        <f>+IF(Tabla15[[#This Row],[NOMBRE DE LA CAUSA 2018]]=0,0,1)</f>
        <v>1</v>
      </c>
      <c r="E628" s="1">
        <f>+E627+Tabla15[[#This Row],[NOMBRE DE LA CAUSA 2019]]</f>
        <v>626</v>
      </c>
      <c r="F628" s="1">
        <f>+Tabla15[[#This Row],[0]]*Tabla15[[#This Row],[NOMBRE DE LA CAUSA 2019]]</f>
        <v>626</v>
      </c>
      <c r="G628" s="8" t="s">
        <v>17</v>
      </c>
      <c r="I628" s="6"/>
      <c r="J628" s="1" t="s">
        <v>18</v>
      </c>
      <c r="K628" s="1" t="s">
        <v>19</v>
      </c>
      <c r="L628" s="5" t="s">
        <v>449</v>
      </c>
      <c r="M628" s="4">
        <v>814</v>
      </c>
      <c r="N628" s="1" t="str">
        <f>+Tabla15[[#This Row],[NOMBRE DE LA CAUSA 2017]]</f>
        <v>NO RECONOCIMIENTO DE TIEMPO DOBLE DE SERVICIO PRESTADO EN ESTADO DE CONMOCION INTERIOR O DE GUERRA INTERNACIONAL</v>
      </c>
    </row>
    <row r="629" spans="1:14" ht="15" customHeight="1">
      <c r="A629" s="1">
        <f>+Tabla15[[#This Row],[1]]</f>
        <v>627</v>
      </c>
      <c r="B629" s="1" t="s">
        <v>300</v>
      </c>
      <c r="C629" s="1">
        <v>1</v>
      </c>
      <c r="D629" s="1">
        <f>+IF(Tabla15[[#This Row],[NOMBRE DE LA CAUSA 2018]]=0,0,1)</f>
        <v>1</v>
      </c>
      <c r="E629" s="1">
        <f>+E628+Tabla15[[#This Row],[NOMBRE DE LA CAUSA 2019]]</f>
        <v>627</v>
      </c>
      <c r="F629" s="1">
        <f>+Tabla15[[#This Row],[0]]*Tabla15[[#This Row],[NOMBRE DE LA CAUSA 2019]]</f>
        <v>627</v>
      </c>
      <c r="G629" s="6" t="s">
        <v>17</v>
      </c>
      <c r="I629" s="6"/>
      <c r="J629" s="6" t="s">
        <v>18</v>
      </c>
      <c r="K629" s="6" t="s">
        <v>19</v>
      </c>
      <c r="L629" s="7" t="s">
        <v>301</v>
      </c>
      <c r="M629" s="4">
        <v>475</v>
      </c>
      <c r="N629" s="1" t="str">
        <f>+Tabla15[[#This Row],[NOMBRE DE LA CAUSA 2017]]</f>
        <v>NO RECONOCIMIENTO DE VIATICOS</v>
      </c>
    </row>
    <row r="630" spans="1:14" ht="15" customHeight="1">
      <c r="A630" s="1">
        <f>+Tabla15[[#This Row],[1]]</f>
        <v>628</v>
      </c>
      <c r="B630" s="25" t="s">
        <v>1402</v>
      </c>
      <c r="C630" s="1">
        <v>1</v>
      </c>
      <c r="D630" s="1">
        <f>+IF(Tabla15[[#This Row],[NOMBRE DE LA CAUSA 2018]]=0,0,1)</f>
        <v>1</v>
      </c>
      <c r="E630" s="1">
        <f>+E629+Tabla15[[#This Row],[NOMBRE DE LA CAUSA 2019]]</f>
        <v>628</v>
      </c>
      <c r="F630" s="1">
        <f>+Tabla15[[#This Row],[0]]*Tabla15[[#This Row],[NOMBRE DE LA CAUSA 2019]]</f>
        <v>628</v>
      </c>
      <c r="G630" s="6" t="s">
        <v>746</v>
      </c>
      <c r="I630" s="8" t="s">
        <v>1403</v>
      </c>
      <c r="J630" s="6"/>
      <c r="K630" s="8" t="s">
        <v>19</v>
      </c>
      <c r="L630" s="10" t="s">
        <v>1404</v>
      </c>
      <c r="M630" s="4">
        <v>2337</v>
      </c>
      <c r="N630" s="1" t="str">
        <f>+Tabla15[[#This Row],[NOMBRE DE LA CAUSA 2017]]</f>
        <v>NO RECONOCIMIENTO DEL 20% DE INCREMENTO DE ASIGNACION SALARIAL MENSUAL PARA SOLDADOS PROFESIONALES SEGUN DECRETO 1794 DE 2000</v>
      </c>
    </row>
    <row r="631" spans="1:14" ht="15" customHeight="1">
      <c r="A631" s="1">
        <f>+Tabla15[[#This Row],[1]]</f>
        <v>629</v>
      </c>
      <c r="B631" s="6" t="s">
        <v>1219</v>
      </c>
      <c r="C631" s="1">
        <v>1</v>
      </c>
      <c r="D631" s="1">
        <f>+IF(Tabla15[[#This Row],[NOMBRE DE LA CAUSA 2018]]=0,0,1)</f>
        <v>1</v>
      </c>
      <c r="E631" s="1">
        <f>+E630+Tabla15[[#This Row],[NOMBRE DE LA CAUSA 2019]]</f>
        <v>629</v>
      </c>
      <c r="F631" s="1">
        <f>+Tabla15[[#This Row],[0]]*Tabla15[[#This Row],[NOMBRE DE LA CAUSA 2019]]</f>
        <v>629</v>
      </c>
      <c r="G631" s="6" t="s">
        <v>753</v>
      </c>
      <c r="H631" s="6" t="s">
        <v>1220</v>
      </c>
      <c r="I631" s="6"/>
      <c r="J631" s="6"/>
      <c r="K631" s="6" t="s">
        <v>19</v>
      </c>
      <c r="L631" s="10" t="s">
        <v>1221</v>
      </c>
      <c r="M631" s="4">
        <v>2236</v>
      </c>
      <c r="N631" s="1" t="str">
        <f>+Tabla15[[#This Row],[NOMBRE DE LA CAUSA 2017]]</f>
        <v>NO RECONOCIMIENTO DEL AUXILIO DE CESANTIAS</v>
      </c>
    </row>
    <row r="632" spans="1:14" ht="15" customHeight="1">
      <c r="A632" s="1">
        <f>+Tabla15[[#This Row],[1]]</f>
        <v>630</v>
      </c>
      <c r="B632" s="6" t="s">
        <v>128</v>
      </c>
      <c r="C632" s="1">
        <v>1</v>
      </c>
      <c r="D632" s="1">
        <f>+IF(Tabla15[[#This Row],[NOMBRE DE LA CAUSA 2018]]=0,0,1)</f>
        <v>1</v>
      </c>
      <c r="E632" s="1">
        <f>+E631+Tabla15[[#This Row],[NOMBRE DE LA CAUSA 2019]]</f>
        <v>630</v>
      </c>
      <c r="F632" s="1">
        <f>+Tabla15[[#This Row],[0]]*Tabla15[[#This Row],[NOMBRE DE LA CAUSA 2019]]</f>
        <v>630</v>
      </c>
      <c r="G632" s="6" t="s">
        <v>17</v>
      </c>
      <c r="H632" s="6"/>
      <c r="I632" s="6"/>
      <c r="J632" s="6" t="s">
        <v>18</v>
      </c>
      <c r="K632" s="6" t="s">
        <v>19</v>
      </c>
      <c r="L632" s="10" t="s">
        <v>129</v>
      </c>
      <c r="M632" s="4">
        <v>214</v>
      </c>
      <c r="N632" s="1" t="str">
        <f>+Tabla15[[#This Row],[NOMBRE DE LA CAUSA 2017]]</f>
        <v>NO RECONOCIMIENTO DEL AUXILIO FUNERARIO</v>
      </c>
    </row>
    <row r="633" spans="1:14" ht="15" customHeight="1">
      <c r="A633" s="1">
        <f>+Tabla15[[#This Row],[1]]</f>
        <v>631</v>
      </c>
      <c r="B633" s="8" t="s">
        <v>475</v>
      </c>
      <c r="C633" s="1">
        <v>1</v>
      </c>
      <c r="D633" s="1">
        <f>+IF(Tabla15[[#This Row],[NOMBRE DE LA CAUSA 2018]]=0,0,1)</f>
        <v>1</v>
      </c>
      <c r="E633" s="1">
        <f>+E632+Tabla15[[#This Row],[NOMBRE DE LA CAUSA 2019]]</f>
        <v>631</v>
      </c>
      <c r="F633" s="1">
        <f>+Tabla15[[#This Row],[0]]*Tabla15[[#This Row],[NOMBRE DE LA CAUSA 2019]]</f>
        <v>631</v>
      </c>
      <c r="G633" s="8" t="s">
        <v>17</v>
      </c>
      <c r="H633" s="6"/>
      <c r="I633" s="6"/>
      <c r="J633" s="6" t="s">
        <v>18</v>
      </c>
      <c r="K633" s="6" t="s">
        <v>19</v>
      </c>
      <c r="L633" s="10" t="s">
        <v>476</v>
      </c>
      <c r="M633" s="4">
        <v>832</v>
      </c>
      <c r="N633" s="1" t="str">
        <f>+Tabla15[[#This Row],[NOMBRE DE LA CAUSA 2017]]</f>
        <v>NO RECONOCIMIENTO DEL INCENTIVO A LA CAPITALIZACION RURAL ESTABLECIDO EN LA LEY 101 DE 1993</v>
      </c>
    </row>
    <row r="634" spans="1:14" ht="15" customHeight="1">
      <c r="A634" s="1">
        <f>+Tabla15[[#This Row],[1]]</f>
        <v>632</v>
      </c>
      <c r="B634" s="6" t="s">
        <v>312</v>
      </c>
      <c r="C634" s="1">
        <v>1</v>
      </c>
      <c r="D634" s="1">
        <f>+IF(Tabla15[[#This Row],[NOMBRE DE LA CAUSA 2018]]=0,0,1)</f>
        <v>1</v>
      </c>
      <c r="E634" s="1">
        <f>+E633+Tabla15[[#This Row],[NOMBRE DE LA CAUSA 2019]]</f>
        <v>632</v>
      </c>
      <c r="F634" s="1">
        <f>+Tabla15[[#This Row],[0]]*Tabla15[[#This Row],[NOMBRE DE LA CAUSA 2019]]</f>
        <v>632</v>
      </c>
      <c r="G634" s="6" t="s">
        <v>17</v>
      </c>
      <c r="H634" s="6"/>
      <c r="I634" s="6"/>
      <c r="J634" s="6" t="s">
        <v>18</v>
      </c>
      <c r="K634" s="6" t="s">
        <v>19</v>
      </c>
      <c r="L634" s="7" t="s">
        <v>313</v>
      </c>
      <c r="M634" s="4">
        <v>502</v>
      </c>
      <c r="N634" s="1" t="str">
        <f>+Tabla15[[#This Row],[NOMBRE DE LA CAUSA 2017]]</f>
        <v>NO RECONOCIMIENTO DEL SUBSIDIO NOTARIAL</v>
      </c>
    </row>
    <row r="635" spans="1:14" ht="15" customHeight="1">
      <c r="A635" s="1">
        <f>+Tabla15[[#This Row],[1]]</f>
        <v>633</v>
      </c>
      <c r="B635" s="6" t="s">
        <v>310</v>
      </c>
      <c r="C635" s="1">
        <v>1</v>
      </c>
      <c r="D635" s="1">
        <f>+IF(Tabla15[[#This Row],[NOMBRE DE LA CAUSA 2018]]=0,0,1)</f>
        <v>1</v>
      </c>
      <c r="E635" s="1">
        <f>+E634+Tabla15[[#This Row],[NOMBRE DE LA CAUSA 2019]]</f>
        <v>633</v>
      </c>
      <c r="F635" s="1">
        <f>+Tabla15[[#This Row],[0]]*Tabla15[[#This Row],[NOMBRE DE LA CAUSA 2019]]</f>
        <v>633</v>
      </c>
      <c r="G635" s="6" t="s">
        <v>17</v>
      </c>
      <c r="H635" s="6"/>
      <c r="I635" s="6"/>
      <c r="J635" s="6" t="s">
        <v>18</v>
      </c>
      <c r="K635" s="6" t="s">
        <v>19</v>
      </c>
      <c r="L635" s="10" t="s">
        <v>311</v>
      </c>
      <c r="M635" s="4">
        <v>490</v>
      </c>
      <c r="N635" s="1" t="str">
        <f>+Tabla15[[#This Row],[NOMBRE DE LA CAUSA 2017]]</f>
        <v>NO RECONOCIMIENTO DEL TIEMPO DE SERVICIO MILITAR OBLIGATORIO</v>
      </c>
    </row>
    <row r="636" spans="1:14" ht="15" customHeight="1">
      <c r="A636" s="1">
        <f>+Tabla15[[#This Row],[1]]</f>
        <v>634</v>
      </c>
      <c r="B636" s="6" t="s">
        <v>322</v>
      </c>
      <c r="C636" s="1">
        <v>1</v>
      </c>
      <c r="D636" s="1">
        <f>+IF(Tabla15[[#This Row],[NOMBRE DE LA CAUSA 2018]]=0,0,1)</f>
        <v>1</v>
      </c>
      <c r="E636" s="1">
        <f>+E635+Tabla15[[#This Row],[NOMBRE DE LA CAUSA 2019]]</f>
        <v>634</v>
      </c>
      <c r="F636" s="1">
        <f>+Tabla15[[#This Row],[0]]*Tabla15[[#This Row],[NOMBRE DE LA CAUSA 2019]]</f>
        <v>634</v>
      </c>
      <c r="G636" s="6" t="s">
        <v>17</v>
      </c>
      <c r="H636" s="6"/>
      <c r="I636" s="6"/>
      <c r="J636" s="6" t="s">
        <v>18</v>
      </c>
      <c r="K636" s="6" t="s">
        <v>19</v>
      </c>
      <c r="L636" s="10" t="s">
        <v>323</v>
      </c>
      <c r="M636" s="4">
        <v>513</v>
      </c>
      <c r="N636" s="1" t="str">
        <f>+Tabla15[[#This Row],[NOMBRE DE LA CAUSA 2017]]</f>
        <v>NO RECONOCIMIENTO EN DERECHO DE SUBSIDIOS A LOS USUARIOS DE SERVICIOS PUBLICOS DOMICILIARIOS</v>
      </c>
    </row>
    <row r="637" spans="1:14" ht="15" customHeight="1">
      <c r="A637" s="1">
        <f>+Tabla15[[#This Row],[1]]</f>
        <v>635</v>
      </c>
      <c r="B637" s="6" t="s">
        <v>118</v>
      </c>
      <c r="C637" s="1">
        <v>1</v>
      </c>
      <c r="D637" s="1">
        <f>+IF(Tabla15[[#This Row],[NOMBRE DE LA CAUSA 2018]]=0,0,1)</f>
        <v>1</v>
      </c>
      <c r="E637" s="1">
        <f>+E636+Tabla15[[#This Row],[NOMBRE DE LA CAUSA 2019]]</f>
        <v>635</v>
      </c>
      <c r="F637" s="1">
        <f>+Tabla15[[#This Row],[0]]*Tabla15[[#This Row],[NOMBRE DE LA CAUSA 2019]]</f>
        <v>635</v>
      </c>
      <c r="G637" s="6" t="s">
        <v>17</v>
      </c>
      <c r="H637" s="6"/>
      <c r="I637" s="6"/>
      <c r="J637" s="6" t="s">
        <v>18</v>
      </c>
      <c r="K637" s="6" t="s">
        <v>19</v>
      </c>
      <c r="L637" s="7" t="s">
        <v>119</v>
      </c>
      <c r="M637" s="4">
        <v>193</v>
      </c>
      <c r="N637" s="1" t="str">
        <f>+Tabla15[[#This Row],[NOMBRE DE LA CAUSA 2017]]</f>
        <v>NO RESTITUCION DE BIEN INMUEBLE ARRENDADO</v>
      </c>
    </row>
    <row r="638" spans="1:14">
      <c r="A638" s="1">
        <f>+Tabla15[[#This Row],[1]]</f>
        <v>636</v>
      </c>
      <c r="B638" s="5" t="s">
        <v>485</v>
      </c>
      <c r="C638" s="1">
        <v>1</v>
      </c>
      <c r="D638" s="1">
        <f>+IF(Tabla15[[#This Row],[NOMBRE DE LA CAUSA 2018]]=0,0,1)</f>
        <v>1</v>
      </c>
      <c r="E638" s="1">
        <f>+E637+Tabla15[[#This Row],[NOMBRE DE LA CAUSA 2019]]</f>
        <v>636</v>
      </c>
      <c r="F638" s="1">
        <f>+Tabla15[[#This Row],[0]]*Tabla15[[#This Row],[NOMBRE DE LA CAUSA 2019]]</f>
        <v>636</v>
      </c>
      <c r="G638" s="8" t="s">
        <v>17</v>
      </c>
      <c r="H638" s="6"/>
      <c r="I638" s="6"/>
      <c r="J638" s="1" t="s">
        <v>18</v>
      </c>
      <c r="K638" s="1" t="s">
        <v>19</v>
      </c>
      <c r="L638" s="5" t="s">
        <v>486</v>
      </c>
      <c r="M638" s="4">
        <v>837</v>
      </c>
      <c r="N638" s="1" t="str">
        <f>+Tabla15[[#This Row],[NOMBRE DE LA CAUSA 2017]]</f>
        <v>NO SUSCRIPCION DE CONTRATO DE CONCESION PORTUARIA</v>
      </c>
    </row>
    <row r="639" spans="1:14">
      <c r="A639" s="1">
        <f>+Tabla15[[#This Row],[1]]</f>
        <v>637</v>
      </c>
      <c r="B639" s="1" t="s">
        <v>777</v>
      </c>
      <c r="C639" s="1">
        <v>1</v>
      </c>
      <c r="D639" s="1">
        <f>+IF(Tabla15[[#This Row],[NOMBRE DE LA CAUSA 2018]]=0,0,1)</f>
        <v>1</v>
      </c>
      <c r="E639" s="1">
        <f>+E638+Tabla15[[#This Row],[NOMBRE DE LA CAUSA 2019]]</f>
        <v>637</v>
      </c>
      <c r="F639" s="1">
        <f>+Tabla15[[#This Row],[0]]*Tabla15[[#This Row],[NOMBRE DE LA CAUSA 2019]]</f>
        <v>637</v>
      </c>
      <c r="G639" s="6" t="s">
        <v>753</v>
      </c>
      <c r="H639" s="6" t="s">
        <v>778</v>
      </c>
      <c r="I639" s="6"/>
      <c r="K639" s="1" t="s">
        <v>19</v>
      </c>
      <c r="L639" s="1" t="s">
        <v>779</v>
      </c>
      <c r="M639" s="4">
        <v>2038</v>
      </c>
      <c r="N639" s="1" t="str">
        <f>+Tabla15[[#This Row],[NOMBRE DE LA CAUSA 2017]]</f>
        <v>NULIDAD ABSOLUTA DEL CONTRATO ESTATAL</v>
      </c>
    </row>
    <row r="640" spans="1:14">
      <c r="A640" s="1">
        <f>+Tabla15[[#This Row],[1]]</f>
        <v>638</v>
      </c>
      <c r="B640" s="1" t="s">
        <v>780</v>
      </c>
      <c r="C640" s="1">
        <v>1</v>
      </c>
      <c r="D640" s="1">
        <f>+IF(Tabla15[[#This Row],[NOMBRE DE LA CAUSA 2018]]=0,0,1)</f>
        <v>1</v>
      </c>
      <c r="E640" s="1">
        <f>+E639+Tabla15[[#This Row],[NOMBRE DE LA CAUSA 2019]]</f>
        <v>638</v>
      </c>
      <c r="F640" s="1">
        <f>+Tabla15[[#This Row],[0]]*Tabla15[[#This Row],[NOMBRE DE LA CAUSA 2019]]</f>
        <v>638</v>
      </c>
      <c r="G640" s="6" t="s">
        <v>753</v>
      </c>
      <c r="H640" s="6" t="s">
        <v>778</v>
      </c>
      <c r="I640" s="6"/>
      <c r="J640" s="6"/>
      <c r="K640" s="6" t="s">
        <v>19</v>
      </c>
      <c r="L640" s="1" t="s">
        <v>781</v>
      </c>
      <c r="M640" s="4">
        <v>2039</v>
      </c>
      <c r="N640" s="1" t="str">
        <f>+Tabla15[[#This Row],[NOMBRE DE LA CAUSA 2017]]</f>
        <v>NULIDAD RELATIVA DEL CONTRATO ESTATAL</v>
      </c>
    </row>
    <row r="641" spans="1:14">
      <c r="A641" s="1">
        <f>+Tabla15[[#This Row],[1]]</f>
        <v>639</v>
      </c>
      <c r="B641" s="1" t="s">
        <v>1030</v>
      </c>
      <c r="C641" s="1">
        <v>1</v>
      </c>
      <c r="D641" s="1">
        <f>+IF(Tabla15[[#This Row],[NOMBRE DE LA CAUSA 2018]]=0,0,1)</f>
        <v>1</v>
      </c>
      <c r="E641" s="1">
        <f>+E640+Tabla15[[#This Row],[NOMBRE DE LA CAUSA 2019]]</f>
        <v>639</v>
      </c>
      <c r="F641" s="1">
        <f>+Tabla15[[#This Row],[0]]*Tabla15[[#This Row],[NOMBRE DE LA CAUSA 2019]]</f>
        <v>639</v>
      </c>
      <c r="G641" s="6" t="s">
        <v>753</v>
      </c>
      <c r="H641" s="6" t="s">
        <v>1028</v>
      </c>
      <c r="I641" s="6"/>
      <c r="K641" s="1" t="s">
        <v>19</v>
      </c>
      <c r="L641" s="1" t="s">
        <v>1031</v>
      </c>
      <c r="M641" s="4">
        <v>2150</v>
      </c>
      <c r="N641" s="1" t="str">
        <f>+Tabla15[[#This Row],[NOMBRE DE LA CAUSA 2017]]</f>
        <v>OCUPACION PERMANENTE DE INMUEBLE</v>
      </c>
    </row>
    <row r="642" spans="1:14">
      <c r="A642" s="1">
        <f>+Tabla15[[#This Row],[1]]</f>
        <v>640</v>
      </c>
      <c r="B642" s="1" t="s">
        <v>1027</v>
      </c>
      <c r="C642" s="1">
        <v>1</v>
      </c>
      <c r="D642" s="1">
        <f>+IF(Tabla15[[#This Row],[NOMBRE DE LA CAUSA 2018]]=0,0,1)</f>
        <v>1</v>
      </c>
      <c r="E642" s="1">
        <f>+E641+Tabla15[[#This Row],[NOMBRE DE LA CAUSA 2019]]</f>
        <v>640</v>
      </c>
      <c r="F642" s="1">
        <f>+Tabla15[[#This Row],[0]]*Tabla15[[#This Row],[NOMBRE DE LA CAUSA 2019]]</f>
        <v>640</v>
      </c>
      <c r="G642" s="6" t="s">
        <v>753</v>
      </c>
      <c r="H642" s="6" t="s">
        <v>1028</v>
      </c>
      <c r="K642" s="1" t="s">
        <v>19</v>
      </c>
      <c r="L642" s="1" t="s">
        <v>1029</v>
      </c>
      <c r="M642" s="4">
        <v>2149</v>
      </c>
      <c r="N642" s="1" t="str">
        <f>+Tabla15[[#This Row],[NOMBRE DE LA CAUSA 2017]]</f>
        <v>OCUPACION TEMPORAL DE INMUEBLE</v>
      </c>
    </row>
    <row r="643" spans="1:14">
      <c r="A643" s="1">
        <f>+Tabla15[[#This Row],[1]]</f>
        <v>641</v>
      </c>
      <c r="B643" s="1" t="s">
        <v>112</v>
      </c>
      <c r="C643" s="1">
        <v>1</v>
      </c>
      <c r="D643" s="1">
        <f>+IF(Tabla15[[#This Row],[NOMBRE DE LA CAUSA 2018]]=0,0,1)</f>
        <v>1</v>
      </c>
      <c r="E643" s="1">
        <f>+E642+Tabla15[[#This Row],[NOMBRE DE LA CAUSA 2019]]</f>
        <v>641</v>
      </c>
      <c r="F643" s="1">
        <f>+Tabla15[[#This Row],[0]]*Tabla15[[#This Row],[NOMBRE DE LA CAUSA 2019]]</f>
        <v>641</v>
      </c>
      <c r="G643" s="6" t="s">
        <v>17</v>
      </c>
      <c r="H643" s="6"/>
      <c r="I643" s="6"/>
      <c r="J643" s="6" t="s">
        <v>18</v>
      </c>
      <c r="K643" s="6" t="s">
        <v>19</v>
      </c>
      <c r="L643" s="1" t="s">
        <v>113</v>
      </c>
      <c r="M643" s="4">
        <v>186</v>
      </c>
      <c r="N643" s="1" t="str">
        <f>+Tabla15[[#This Row],[NOMBRE DE LA CAUSA 2017]]</f>
        <v>OMISION DE ASISTENCIA HUMANITARIA</v>
      </c>
    </row>
    <row r="644" spans="1:14">
      <c r="A644" s="1">
        <f>+Tabla15[[#This Row],[1]]</f>
        <v>642</v>
      </c>
      <c r="B644" s="6" t="s">
        <v>320</v>
      </c>
      <c r="C644" s="1">
        <v>1</v>
      </c>
      <c r="D644" s="1">
        <f>+IF(Tabla15[[#This Row],[NOMBRE DE LA CAUSA 2018]]=0,0,1)</f>
        <v>1</v>
      </c>
      <c r="E644" s="1">
        <f>+E643+Tabla15[[#This Row],[NOMBRE DE LA CAUSA 2019]]</f>
        <v>642</v>
      </c>
      <c r="F644" s="1">
        <f>+Tabla15[[#This Row],[0]]*Tabla15[[#This Row],[NOMBRE DE LA CAUSA 2019]]</f>
        <v>642</v>
      </c>
      <c r="G644" s="8" t="s">
        <v>17</v>
      </c>
      <c r="J644" s="1" t="s">
        <v>18</v>
      </c>
      <c r="K644" s="1" t="s">
        <v>19</v>
      </c>
      <c r="L644" s="7" t="s">
        <v>321</v>
      </c>
      <c r="M644" s="4">
        <v>512</v>
      </c>
      <c r="N644" s="1" t="str">
        <f>+Tabla15[[#This Row],[NOMBRE DE LA CAUSA 2017]]</f>
        <v>OMISION DE LAS NORMAS DE SALUD OCUPACIONAL</v>
      </c>
    </row>
    <row r="645" spans="1:14">
      <c r="A645" s="1">
        <f>+Tabla15[[#This Row],[1]]</f>
        <v>643</v>
      </c>
      <c r="B645" s="5" t="s">
        <v>677</v>
      </c>
      <c r="C645" s="1">
        <v>1</v>
      </c>
      <c r="D645" s="1">
        <f>+IF(Tabla15[[#This Row],[NOMBRE DE LA CAUSA 2018]]=0,0,1)</f>
        <v>1</v>
      </c>
      <c r="E645" s="1">
        <f>+E644+Tabla15[[#This Row],[NOMBRE DE LA CAUSA 2019]]</f>
        <v>643</v>
      </c>
      <c r="F645" s="1">
        <f>+Tabla15[[#This Row],[0]]*Tabla15[[#This Row],[NOMBRE DE LA CAUSA 2019]]</f>
        <v>643</v>
      </c>
      <c r="G645" s="8" t="s">
        <v>17</v>
      </c>
      <c r="I645" s="5" t="s">
        <v>473</v>
      </c>
      <c r="J645" s="1" t="s">
        <v>18</v>
      </c>
      <c r="K645" s="1" t="s">
        <v>19</v>
      </c>
      <c r="L645" s="10" t="s">
        <v>678</v>
      </c>
      <c r="M645" s="4">
        <v>1966</v>
      </c>
      <c r="N645" s="1" t="str">
        <f>+Tabla15[[#This Row],[NOMBRE DE LA CAUSA 2017]]</f>
        <v>OMISION EN LA DEVOLUCION OPORTUNA DE TRIBUTOS ADUANEROS PAGADOS EN EXCESO</v>
      </c>
    </row>
    <row r="646" spans="1:14">
      <c r="A646" s="1">
        <f>+Tabla15[[#This Row],[1]]</f>
        <v>644</v>
      </c>
      <c r="B646" s="6" t="s">
        <v>438</v>
      </c>
      <c r="C646" s="1">
        <v>1</v>
      </c>
      <c r="D646" s="1">
        <f>+IF(Tabla15[[#This Row],[NOMBRE DE LA CAUSA 2018]]=0,0,1)</f>
        <v>1</v>
      </c>
      <c r="E646" s="1">
        <f>+E645+Tabla15[[#This Row],[NOMBRE DE LA CAUSA 2019]]</f>
        <v>644</v>
      </c>
      <c r="F646" s="1">
        <f>+Tabla15[[#This Row],[0]]*Tabla15[[#This Row],[NOMBRE DE LA CAUSA 2019]]</f>
        <v>644</v>
      </c>
      <c r="G646" s="6" t="s">
        <v>17</v>
      </c>
      <c r="H646" s="6"/>
      <c r="I646" s="6"/>
      <c r="J646" s="6" t="s">
        <v>18</v>
      </c>
      <c r="K646" s="6" t="s">
        <v>19</v>
      </c>
      <c r="L646" s="7" t="s">
        <v>439</v>
      </c>
      <c r="M646" s="4">
        <v>809</v>
      </c>
      <c r="N646" s="1" t="str">
        <f>+Tabla15[[#This Row],[NOMBRE DE LA CAUSA 2017]]</f>
        <v>OMISION EN LAS FUNCIONES DE INSPECCION, VIGILANCIA Y CONTROL</v>
      </c>
    </row>
    <row r="647" spans="1:14">
      <c r="A647" s="1">
        <f>+Tabla15[[#This Row],[1]]</f>
        <v>645</v>
      </c>
      <c r="B647" s="6" t="s">
        <v>390</v>
      </c>
      <c r="C647" s="1">
        <v>1</v>
      </c>
      <c r="D647" s="1">
        <f>+IF(Tabla15[[#This Row],[NOMBRE DE LA CAUSA 2018]]=0,0,1)</f>
        <v>1</v>
      </c>
      <c r="E647" s="1">
        <f>+E646+Tabla15[[#This Row],[NOMBRE DE LA CAUSA 2019]]</f>
        <v>645</v>
      </c>
      <c r="F647" s="1">
        <f>+Tabla15[[#This Row],[0]]*Tabla15[[#This Row],[NOMBRE DE LA CAUSA 2019]]</f>
        <v>645</v>
      </c>
      <c r="G647" s="6" t="s">
        <v>17</v>
      </c>
      <c r="H647" s="6"/>
      <c r="I647" s="6"/>
      <c r="J647" s="6" t="s">
        <v>18</v>
      </c>
      <c r="K647" s="6" t="s">
        <v>19</v>
      </c>
      <c r="L647" s="7" t="s">
        <v>391</v>
      </c>
      <c r="M647" s="4">
        <v>760</v>
      </c>
      <c r="N647" s="1" t="str">
        <f>+Tabla15[[#This Row],[NOMBRE DE LA CAUSA 2017]]</f>
        <v>PAGO DE CONDENA O CONCILIACION POR ACTUACION DOLOSA O GRAVEMENTE CULPOSA DE SERVIDOR O EX SERVIDOR PUBLICO O PARTICULAR EN EJERCICIO DE FUNCIONES PUBLICAS</v>
      </c>
    </row>
    <row r="648" spans="1:14">
      <c r="A648" s="1">
        <f>+Tabla15[[#This Row],[1]]</f>
        <v>646</v>
      </c>
      <c r="B648" s="6" t="s">
        <v>701</v>
      </c>
      <c r="C648" s="1">
        <v>1</v>
      </c>
      <c r="D648" s="1">
        <f>+IF(Tabla15[[#This Row],[NOMBRE DE LA CAUSA 2018]]=0,0,1)</f>
        <v>1</v>
      </c>
      <c r="E648" s="1">
        <f>+E647+Tabla15[[#This Row],[NOMBRE DE LA CAUSA 2019]]</f>
        <v>646</v>
      </c>
      <c r="F648" s="1">
        <f>+Tabla15[[#This Row],[0]]*Tabla15[[#This Row],[NOMBRE DE LA CAUSA 2019]]</f>
        <v>646</v>
      </c>
      <c r="G648" s="6" t="s">
        <v>17</v>
      </c>
      <c r="H648" s="6"/>
      <c r="I648" s="6"/>
      <c r="J648" s="6" t="s">
        <v>18</v>
      </c>
      <c r="K648" s="6" t="s">
        <v>19</v>
      </c>
      <c r="L648" s="7" t="s">
        <v>702</v>
      </c>
      <c r="M648" s="4">
        <v>1981</v>
      </c>
      <c r="N648" s="1" t="str">
        <f>+Tabla15[[#This Row],[NOMBRE DE LA CAUSA 2017]]</f>
        <v>PERDIDA DE POSESION O TENENCIA DE BIEN</v>
      </c>
    </row>
    <row r="649" spans="1:14">
      <c r="A649" s="1">
        <f>+Tabla15[[#This Row],[1]]</f>
        <v>647</v>
      </c>
      <c r="B649" s="6" t="s">
        <v>1145</v>
      </c>
      <c r="C649" s="1">
        <v>1</v>
      </c>
      <c r="D649" s="1">
        <f>+IF(Tabla15[[#This Row],[NOMBRE DE LA CAUSA 2018]]=0,0,1)</f>
        <v>1</v>
      </c>
      <c r="E649" s="1">
        <f>+E648+Tabla15[[#This Row],[NOMBRE DE LA CAUSA 2019]]</f>
        <v>647</v>
      </c>
      <c r="F649" s="1">
        <f>+Tabla15[[#This Row],[0]]*Tabla15[[#This Row],[NOMBRE DE LA CAUSA 2019]]</f>
        <v>647</v>
      </c>
      <c r="G649" s="6" t="s">
        <v>746</v>
      </c>
      <c r="H649" s="6"/>
      <c r="I649" s="6"/>
      <c r="J649" s="6"/>
      <c r="K649" s="6" t="s">
        <v>19</v>
      </c>
      <c r="L649" s="7" t="s">
        <v>1146</v>
      </c>
      <c r="M649" s="4">
        <v>2202</v>
      </c>
      <c r="N649" s="1" t="str">
        <f>+Tabla15[[#This Row],[NOMBRE DE LA CAUSA 2017]]</f>
        <v>PERDIDA O DAÑOS A BIENES EMBARGADOS O SECUESTRADOS</v>
      </c>
    </row>
    <row r="650" spans="1:14">
      <c r="A650" s="1">
        <f>+Tabla15[[#This Row],[1]]</f>
        <v>648</v>
      </c>
      <c r="B650" s="6" t="s">
        <v>212</v>
      </c>
      <c r="C650" s="1">
        <v>1</v>
      </c>
      <c r="D650" s="1">
        <f>+IF(Tabla15[[#This Row],[NOMBRE DE LA CAUSA 2018]]=0,0,1)</f>
        <v>1</v>
      </c>
      <c r="E650" s="1">
        <f>+E649+Tabla15[[#This Row],[NOMBRE DE LA CAUSA 2019]]</f>
        <v>648</v>
      </c>
      <c r="F650" s="1">
        <f>+Tabla15[[#This Row],[0]]*Tabla15[[#This Row],[NOMBRE DE LA CAUSA 2019]]</f>
        <v>648</v>
      </c>
      <c r="G650" s="6" t="s">
        <v>17</v>
      </c>
      <c r="H650" s="6"/>
      <c r="I650" s="6"/>
      <c r="J650" s="6" t="s">
        <v>18</v>
      </c>
      <c r="K650" s="6" t="s">
        <v>19</v>
      </c>
      <c r="L650" s="7" t="s">
        <v>213</v>
      </c>
      <c r="M650" s="4">
        <v>351</v>
      </c>
      <c r="N650" s="1" t="str">
        <f>+Tabla15[[#This Row],[NOMBRE DE LA CAUSA 2017]]</f>
        <v>PERDIDA O DAÑOS A BIENES INCAUTADOS U OCUPADOS EN PROCESOS PENALES</v>
      </c>
    </row>
    <row r="651" spans="1:14">
      <c r="A651" s="1">
        <f>+Tabla15[[#This Row],[1]]</f>
        <v>649</v>
      </c>
      <c r="B651" s="6" t="s">
        <v>168</v>
      </c>
      <c r="C651" s="1">
        <v>1</v>
      </c>
      <c r="D651" s="1">
        <f>+IF(Tabla15[[#This Row],[NOMBRE DE LA CAUSA 2018]]=0,0,1)</f>
        <v>1</v>
      </c>
      <c r="E651" s="1">
        <f>+E650+Tabla15[[#This Row],[NOMBRE DE LA CAUSA 2019]]</f>
        <v>649</v>
      </c>
      <c r="F651" s="1">
        <f>+Tabla15[[#This Row],[0]]*Tabla15[[#This Row],[NOMBRE DE LA CAUSA 2019]]</f>
        <v>649</v>
      </c>
      <c r="G651" s="6" t="s">
        <v>17</v>
      </c>
      <c r="H651" s="6"/>
      <c r="I651" s="6"/>
      <c r="J651" s="6" t="s">
        <v>18</v>
      </c>
      <c r="K651" s="6" t="s">
        <v>19</v>
      </c>
      <c r="L651" s="7" t="s">
        <v>169</v>
      </c>
      <c r="M651" s="4">
        <v>275</v>
      </c>
      <c r="N651" s="1" t="str">
        <f>+Tabla15[[#This Row],[NOMBRE DE LA CAUSA 2017]]</f>
        <v>PERDIDA O DESTRUCCION DE TITULO VALOR</v>
      </c>
    </row>
    <row r="652" spans="1:14">
      <c r="A652" s="1">
        <f>+Tabla15[[#This Row],[1]]</f>
        <v>650</v>
      </c>
      <c r="B652" s="6" t="s">
        <v>148</v>
      </c>
      <c r="C652" s="1">
        <v>1</v>
      </c>
      <c r="D652" s="1">
        <f>+IF(Tabla15[[#This Row],[NOMBRE DE LA CAUSA 2018]]=0,0,1)</f>
        <v>1</v>
      </c>
      <c r="E652" s="1">
        <f>+E651+Tabla15[[#This Row],[NOMBRE DE LA CAUSA 2019]]</f>
        <v>650</v>
      </c>
      <c r="F652" s="1">
        <f>+Tabla15[[#This Row],[0]]*Tabla15[[#This Row],[NOMBRE DE LA CAUSA 2019]]</f>
        <v>650</v>
      </c>
      <c r="G652" s="6" t="s">
        <v>17</v>
      </c>
      <c r="H652" s="6"/>
      <c r="I652" s="6"/>
      <c r="J652" s="6" t="s">
        <v>18</v>
      </c>
      <c r="K652" s="6" t="s">
        <v>19</v>
      </c>
      <c r="L652" s="10" t="s">
        <v>149</v>
      </c>
      <c r="M652" s="4">
        <v>242</v>
      </c>
      <c r="N652" s="1" t="str">
        <f>+Tabla15[[#This Row],[NOMBRE DE LA CAUSA 2017]]</f>
        <v>PERJUICIOS OCASIONADOS POR ACTAS DE JUNTA DE SOCIOS</v>
      </c>
    </row>
    <row r="653" spans="1:14">
      <c r="A653" s="1">
        <f>+Tabla15[[#This Row],[1]]</f>
        <v>651</v>
      </c>
      <c r="B653" s="8" t="s">
        <v>725</v>
      </c>
      <c r="C653" s="1">
        <v>1</v>
      </c>
      <c r="D653" s="1">
        <f>+IF(Tabla15[[#This Row],[NOMBRE DE LA CAUSA 2018]]=0,0,1)</f>
        <v>1</v>
      </c>
      <c r="E653" s="1">
        <f>+E652+Tabla15[[#This Row],[NOMBRE DE LA CAUSA 2019]]</f>
        <v>651</v>
      </c>
      <c r="F653" s="1">
        <f>+Tabla15[[#This Row],[0]]*Tabla15[[#This Row],[NOMBRE DE LA CAUSA 2019]]</f>
        <v>651</v>
      </c>
      <c r="G653" s="8" t="s">
        <v>17</v>
      </c>
      <c r="H653" s="6"/>
      <c r="I653" s="6"/>
      <c r="J653" s="6" t="s">
        <v>18</v>
      </c>
      <c r="K653" s="6" t="s">
        <v>19</v>
      </c>
      <c r="L653" s="10" t="s">
        <v>726</v>
      </c>
      <c r="M653" s="4">
        <v>2005</v>
      </c>
      <c r="N653" s="1" t="str">
        <f>+Tabla15[[#This Row],[NOMBRE DE LA CAUSA 2017]]</f>
        <v>PERJUICIOS OCASIONADOS POR DECLARATORIA DE ZONA DE RESERVA FORESTAL</v>
      </c>
    </row>
    <row r="654" spans="1:14">
      <c r="A654" s="1">
        <f>+Tabla15[[#This Row],[1]]</f>
        <v>652</v>
      </c>
      <c r="B654" s="6" t="s">
        <v>442</v>
      </c>
      <c r="C654" s="1">
        <v>1</v>
      </c>
      <c r="D654" s="1">
        <f>+IF(Tabla15[[#This Row],[NOMBRE DE LA CAUSA 2018]]=0,0,1)</f>
        <v>1</v>
      </c>
      <c r="E654" s="1">
        <f>+E653+Tabla15[[#This Row],[NOMBRE DE LA CAUSA 2019]]</f>
        <v>652</v>
      </c>
      <c r="F654" s="1">
        <f>+Tabla15[[#This Row],[0]]*Tabla15[[#This Row],[NOMBRE DE LA CAUSA 2019]]</f>
        <v>652</v>
      </c>
      <c r="G654" s="6" t="s">
        <v>17</v>
      </c>
      <c r="H654" s="6"/>
      <c r="I654" s="6"/>
      <c r="J654" s="6" t="s">
        <v>18</v>
      </c>
      <c r="K654" s="6" t="s">
        <v>19</v>
      </c>
      <c r="L654" s="10" t="s">
        <v>443</v>
      </c>
      <c r="M654" s="4">
        <v>811</v>
      </c>
      <c r="N654" s="1" t="str">
        <f>+Tabla15[[#This Row],[NOMBRE DE LA CAUSA 2017]]</f>
        <v>PERJUICIOS OCASIONADOS POR INSTAURAR UN PROCESO JUDICIAL INFUNDADO</v>
      </c>
    </row>
    <row r="655" spans="1:14">
      <c r="A655" s="1">
        <f>+Tabla15[[#This Row],[1]]</f>
        <v>653</v>
      </c>
      <c r="B655" s="8" t="s">
        <v>477</v>
      </c>
      <c r="C655" s="1">
        <v>1</v>
      </c>
      <c r="D655" s="1">
        <f>+IF(Tabla15[[#This Row],[NOMBRE DE LA CAUSA 2018]]=0,0,1)</f>
        <v>1</v>
      </c>
      <c r="E655" s="1">
        <f>+E654+Tabla15[[#This Row],[NOMBRE DE LA CAUSA 2019]]</f>
        <v>653</v>
      </c>
      <c r="F655" s="1">
        <f>+Tabla15[[#This Row],[0]]*Tabla15[[#This Row],[NOMBRE DE LA CAUSA 2019]]</f>
        <v>653</v>
      </c>
      <c r="G655" s="8" t="s">
        <v>17</v>
      </c>
      <c r="H655" s="6"/>
      <c r="I655" s="6"/>
      <c r="J655" s="6" t="s">
        <v>18</v>
      </c>
      <c r="K655" s="6" t="s">
        <v>19</v>
      </c>
      <c r="L655" s="10" t="s">
        <v>478</v>
      </c>
      <c r="M655" s="4">
        <v>833</v>
      </c>
      <c r="N655" s="1" t="str">
        <f>+Tabla15[[#This Row],[NOMBRE DE LA CAUSA 2017]]</f>
        <v>PERJUICIOS OCASIONADOS POR NO EXPEDICION DE DOCUMENTO</v>
      </c>
    </row>
    <row r="656" spans="1:14">
      <c r="A656" s="1">
        <f>+Tabla15[[#This Row],[1]]</f>
        <v>654</v>
      </c>
      <c r="B656" s="8" t="s">
        <v>132</v>
      </c>
      <c r="C656" s="1">
        <v>1</v>
      </c>
      <c r="D656" s="1">
        <f>+IF(Tabla15[[#This Row],[NOMBRE DE LA CAUSA 2018]]=0,0,1)</f>
        <v>1</v>
      </c>
      <c r="E656" s="1">
        <f>+E655+Tabla15[[#This Row],[NOMBRE DE LA CAUSA 2019]]</f>
        <v>654</v>
      </c>
      <c r="F656" s="1">
        <f>+Tabla15[[#This Row],[0]]*Tabla15[[#This Row],[NOMBRE DE LA CAUSA 2019]]</f>
        <v>654</v>
      </c>
      <c r="G656" s="6" t="s">
        <v>17</v>
      </c>
      <c r="H656" s="6"/>
      <c r="I656" s="6"/>
      <c r="J656" s="6" t="s">
        <v>18</v>
      </c>
      <c r="K656" s="6" t="s">
        <v>19</v>
      </c>
      <c r="L656" s="10" t="s">
        <v>133</v>
      </c>
      <c r="M656" s="4">
        <v>217</v>
      </c>
      <c r="N656" s="1" t="str">
        <f>+Tabla15[[#This Row],[NOMBRE DE LA CAUSA 2017]]</f>
        <v>PERJUICIOS OCASIONADOS POR REESTRUCTURACION Y LIQUIDACION DE ENTIDADES DE DERECHO PRIVADO</v>
      </c>
    </row>
    <row r="657" spans="1:14">
      <c r="A657" s="1">
        <f>+Tabla15[[#This Row],[1]]</f>
        <v>655</v>
      </c>
      <c r="B657" s="1" t="s">
        <v>136</v>
      </c>
      <c r="C657" s="1">
        <v>1</v>
      </c>
      <c r="D657" s="1">
        <f>+IF(Tabla15[[#This Row],[NOMBRE DE LA CAUSA 2018]]=0,0,1)</f>
        <v>1</v>
      </c>
      <c r="E657" s="1">
        <f>+E656+Tabla15[[#This Row],[NOMBRE DE LA CAUSA 2019]]</f>
        <v>655</v>
      </c>
      <c r="F657" s="1">
        <f>+Tabla15[[#This Row],[0]]*Tabla15[[#This Row],[NOMBRE DE LA CAUSA 2019]]</f>
        <v>655</v>
      </c>
      <c r="G657" s="6" t="s">
        <v>17</v>
      </c>
      <c r="H657" s="6"/>
      <c r="I657" s="6"/>
      <c r="J657" s="6" t="s">
        <v>18</v>
      </c>
      <c r="K657" s="6" t="s">
        <v>19</v>
      </c>
      <c r="L657" s="7" t="s">
        <v>137</v>
      </c>
      <c r="M657" s="4">
        <v>223</v>
      </c>
      <c r="N657" s="1" t="str">
        <f>+Tabla15[[#This Row],[NOMBRE DE LA CAUSA 2017]]</f>
        <v>PERTURBACION A LA POSESION</v>
      </c>
    </row>
    <row r="658" spans="1:14">
      <c r="A658" s="1">
        <f>+Tabla15[[#This Row],[1]]</f>
        <v>656</v>
      </c>
      <c r="B658" s="1" t="s">
        <v>266</v>
      </c>
      <c r="C658" s="1">
        <v>1</v>
      </c>
      <c r="D658" s="1">
        <f>+IF(Tabla15[[#This Row],[NOMBRE DE LA CAUSA 2018]]=0,0,1)</f>
        <v>1</v>
      </c>
      <c r="E658" s="1">
        <f>+E657+Tabla15[[#This Row],[NOMBRE DE LA CAUSA 2019]]</f>
        <v>656</v>
      </c>
      <c r="F658" s="1">
        <f>+Tabla15[[#This Row],[0]]*Tabla15[[#This Row],[NOMBRE DE LA CAUSA 2019]]</f>
        <v>656</v>
      </c>
      <c r="G658" s="6" t="s">
        <v>17</v>
      </c>
      <c r="H658" s="6"/>
      <c r="I658" s="6"/>
      <c r="J658" s="6" t="s">
        <v>18</v>
      </c>
      <c r="K658" s="6" t="s">
        <v>19</v>
      </c>
      <c r="L658" s="7" t="s">
        <v>267</v>
      </c>
      <c r="M658" s="4">
        <v>426</v>
      </c>
      <c r="N658" s="1" t="str">
        <f>+Tabla15[[#This Row],[NOMBRE DE LA CAUSA 2017]]</f>
        <v>PRESCRIPCION ADQUISITIVA DE DOMINIO</v>
      </c>
    </row>
    <row r="659" spans="1:14">
      <c r="A659" s="1">
        <f>+Tabla15[[#This Row],[1]]</f>
        <v>657</v>
      </c>
      <c r="B659" s="1" t="s">
        <v>464</v>
      </c>
      <c r="C659" s="1">
        <v>1</v>
      </c>
      <c r="D659" s="1">
        <f>+IF(Tabla15[[#This Row],[NOMBRE DE LA CAUSA 2018]]=0,0,1)</f>
        <v>1</v>
      </c>
      <c r="E659" s="1">
        <f>+E658+Tabla15[[#This Row],[NOMBRE DE LA CAUSA 2019]]</f>
        <v>657</v>
      </c>
      <c r="F659" s="1">
        <f>+Tabla15[[#This Row],[0]]*Tabla15[[#This Row],[NOMBRE DE LA CAUSA 2019]]</f>
        <v>657</v>
      </c>
      <c r="G659" s="6" t="s">
        <v>17</v>
      </c>
      <c r="H659" s="6"/>
      <c r="I659" s="6"/>
      <c r="J659" s="6" t="s">
        <v>18</v>
      </c>
      <c r="K659" s="6" t="s">
        <v>19</v>
      </c>
      <c r="L659" s="7" t="s">
        <v>465</v>
      </c>
      <c r="M659" s="4">
        <v>827</v>
      </c>
      <c r="N659" s="1" t="str">
        <f>+Tabla15[[#This Row],[NOMBRE DE LA CAUSA 2017]]</f>
        <v>PRESTACION INADECUADA DEL SERVICIO CATASTRAL</v>
      </c>
    </row>
    <row r="660" spans="1:14">
      <c r="A660" s="1">
        <f>+Tabla15[[#This Row],[1]]</f>
        <v>658</v>
      </c>
      <c r="B660" t="s">
        <v>182</v>
      </c>
      <c r="C660" s="1">
        <v>1</v>
      </c>
      <c r="D660" s="1">
        <f>+IF(Tabla15[[#This Row],[NOMBRE DE LA CAUSA 2018]]=0,0,1)</f>
        <v>1</v>
      </c>
      <c r="E660" s="1">
        <f>+E659+Tabla15[[#This Row],[NOMBRE DE LA CAUSA 2019]]</f>
        <v>658</v>
      </c>
      <c r="F660" s="1">
        <f>+Tabla15[[#This Row],[0]]*Tabla15[[#This Row],[NOMBRE DE LA CAUSA 2019]]</f>
        <v>658</v>
      </c>
      <c r="G660" s="6" t="s">
        <v>17</v>
      </c>
      <c r="H660" s="6"/>
      <c r="I660" s="6"/>
      <c r="J660" s="6" t="s">
        <v>18</v>
      </c>
      <c r="K660" s="6" t="s">
        <v>19</v>
      </c>
      <c r="L660" s="7" t="s">
        <v>183</v>
      </c>
      <c r="M660" s="4">
        <v>292</v>
      </c>
      <c r="N660" s="1" t="str">
        <f>+Tabla15[[#This Row],[NOMBRE DE LA CAUSA 2017]]</f>
        <v>PRESTACION INADECUADA DEL SERVICIO NOTARIAL Y REGISTRAL</v>
      </c>
    </row>
    <row r="661" spans="1:14">
      <c r="A661" s="1">
        <f>+Tabla15[[#This Row],[1]]</f>
        <v>659</v>
      </c>
      <c r="B661" s="1" t="s">
        <v>186</v>
      </c>
      <c r="C661" s="1">
        <v>1</v>
      </c>
      <c r="D661" s="1">
        <f>+IF(Tabla15[[#This Row],[NOMBRE DE LA CAUSA 2018]]=0,0,1)</f>
        <v>1</v>
      </c>
      <c r="E661" s="1">
        <f>+E660+Tabla15[[#This Row],[NOMBRE DE LA CAUSA 2019]]</f>
        <v>659</v>
      </c>
      <c r="F661" s="1">
        <f>+Tabla15[[#This Row],[0]]*Tabla15[[#This Row],[NOMBRE DE LA CAUSA 2019]]</f>
        <v>659</v>
      </c>
      <c r="G661" s="6" t="s">
        <v>17</v>
      </c>
      <c r="H661" s="6"/>
      <c r="I661" s="8"/>
      <c r="J661" s="6" t="s">
        <v>18</v>
      </c>
      <c r="K661" s="6" t="s">
        <v>19</v>
      </c>
      <c r="L661" s="7" t="s">
        <v>187</v>
      </c>
      <c r="M661" s="4">
        <v>311</v>
      </c>
      <c r="N661" s="1" t="str">
        <f>+Tabla15[[#This Row],[NOMBRE DE LA CAUSA 2017]]</f>
        <v>PRIVACION DE LA LIBERTAD SIN QUE MEDIE MEDIDA DE ASEGURAMIENTO</v>
      </c>
    </row>
    <row r="662" spans="1:14">
      <c r="A662" s="1">
        <f>+Tabla15[[#This Row],[1]]</f>
        <v>660</v>
      </c>
      <c r="B662" s="6" t="s">
        <v>114</v>
      </c>
      <c r="C662" s="1">
        <v>1</v>
      </c>
      <c r="D662" s="1">
        <f>+IF(Tabla15[[#This Row],[NOMBRE DE LA CAUSA 2018]]=0,0,1)</f>
        <v>1</v>
      </c>
      <c r="E662" s="1">
        <f>+E661+Tabla15[[#This Row],[NOMBRE DE LA CAUSA 2019]]</f>
        <v>660</v>
      </c>
      <c r="F662" s="1">
        <f>+Tabla15[[#This Row],[0]]*Tabla15[[#This Row],[NOMBRE DE LA CAUSA 2019]]</f>
        <v>660</v>
      </c>
      <c r="G662" s="6" t="s">
        <v>17</v>
      </c>
      <c r="H662" s="6"/>
      <c r="I662" s="6"/>
      <c r="J662" s="6" t="s">
        <v>18</v>
      </c>
      <c r="K662" s="6" t="s">
        <v>19</v>
      </c>
      <c r="L662" s="7" t="s">
        <v>115</v>
      </c>
      <c r="M662" s="27">
        <v>191</v>
      </c>
      <c r="N662" s="1" t="str">
        <f>+Tabla15[[#This Row],[NOMBRE DE LA CAUSA 2017]]</f>
        <v>PRIVACION INJUSTA DE LA LIBERTAD</v>
      </c>
    </row>
    <row r="663" spans="1:14">
      <c r="A663" s="1">
        <f>+Tabla15[[#This Row],[1]]</f>
        <v>661</v>
      </c>
      <c r="B663" s="6" t="s">
        <v>745</v>
      </c>
      <c r="C663" s="1">
        <v>1</v>
      </c>
      <c r="D663" s="1">
        <f>+IF(Tabla15[[#This Row],[NOMBRE DE LA CAUSA 2018]]=0,0,1)</f>
        <v>1</v>
      </c>
      <c r="E663" s="1">
        <f>+E662+Tabla15[[#This Row],[NOMBRE DE LA CAUSA 2019]]</f>
        <v>661</v>
      </c>
      <c r="F663" s="1">
        <f>+Tabla15[[#This Row],[0]]*Tabla15[[#This Row],[NOMBRE DE LA CAUSA 2019]]</f>
        <v>661</v>
      </c>
      <c r="G663" s="6" t="s">
        <v>746</v>
      </c>
      <c r="H663" s="6"/>
      <c r="I663" s="6"/>
      <c r="J663" s="6" t="s">
        <v>18</v>
      </c>
      <c r="K663" s="6" t="s">
        <v>19</v>
      </c>
      <c r="L663" s="7" t="s">
        <v>747</v>
      </c>
      <c r="M663" s="27">
        <v>2025</v>
      </c>
      <c r="N663" s="1" t="str">
        <f>+Tabla15[[#This Row],[NOMBRE DE LA CAUSA 2017]]</f>
        <v>RECLAMACIONES SOBRE ASPECTOS SIN SALVEDADES EN EL ACTA DE LIQUIDACION</v>
      </c>
    </row>
    <row r="664" spans="1:14">
      <c r="A664" s="1">
        <f>+Tabla15[[#This Row],[1]]</f>
        <v>662</v>
      </c>
      <c r="B664" s="6" t="s">
        <v>766</v>
      </c>
      <c r="C664" s="1">
        <v>1</v>
      </c>
      <c r="D664" s="1">
        <f>+IF(Tabla15[[#This Row],[NOMBRE DE LA CAUSA 2018]]=0,0,1)</f>
        <v>1</v>
      </c>
      <c r="E664" s="1">
        <f>+E663+Tabla15[[#This Row],[NOMBRE DE LA CAUSA 2019]]</f>
        <v>662</v>
      </c>
      <c r="F664" s="1">
        <f>+Tabla15[[#This Row],[0]]*Tabla15[[#This Row],[NOMBRE DE LA CAUSA 2019]]</f>
        <v>662</v>
      </c>
      <c r="G664" s="6" t="s">
        <v>746</v>
      </c>
      <c r="H664" s="6"/>
      <c r="I664" s="6"/>
      <c r="J664" s="6"/>
      <c r="K664" s="6" t="s">
        <v>19</v>
      </c>
      <c r="L664" s="7" t="s">
        <v>767</v>
      </c>
      <c r="M664" s="27">
        <v>2033</v>
      </c>
      <c r="N664" s="1" t="str">
        <f>+Tabla15[[#This Row],[NOMBRE DE LA CAUSA 2017]]</f>
        <v>REDUCCION DE LA CLAUSULA PENAL POR INCUMPLIMIENTO PARCIAL</v>
      </c>
    </row>
    <row r="665" spans="1:14">
      <c r="A665" s="1">
        <f>+Tabla15[[#This Row],[1]]</f>
        <v>663</v>
      </c>
      <c r="B665" s="6" t="s">
        <v>509</v>
      </c>
      <c r="C665" s="1">
        <v>1</v>
      </c>
      <c r="D665" s="1">
        <f>+IF(Tabla15[[#This Row],[NOMBRE DE LA CAUSA 2018]]=0,0,1)</f>
        <v>1</v>
      </c>
      <c r="E665" s="1">
        <f>+E664+Tabla15[[#This Row],[NOMBRE DE LA CAUSA 2019]]</f>
        <v>663</v>
      </c>
      <c r="F665" s="1">
        <f>+Tabla15[[#This Row],[0]]*Tabla15[[#This Row],[NOMBRE DE LA CAUSA 2019]]</f>
        <v>663</v>
      </c>
      <c r="G665" s="8" t="s">
        <v>17</v>
      </c>
      <c r="H665" s="6"/>
      <c r="I665" s="6"/>
      <c r="J665" s="6" t="s">
        <v>18</v>
      </c>
      <c r="K665" s="6" t="s">
        <v>19</v>
      </c>
      <c r="L665" s="10" t="s">
        <v>510</v>
      </c>
      <c r="M665" s="27">
        <v>857</v>
      </c>
      <c r="N665" s="1" t="str">
        <f>+Tabla15[[#This Row],[NOMBRE DE LA CAUSA 2017]]</f>
        <v>RETENCION DE CUOTAS SINDICALES</v>
      </c>
    </row>
    <row r="666" spans="1:14">
      <c r="A666" s="1">
        <f>+Tabla15[[#This Row],[1]]</f>
        <v>664</v>
      </c>
      <c r="B666" s="6" t="s">
        <v>284</v>
      </c>
      <c r="C666" s="1">
        <v>1</v>
      </c>
      <c r="D666" s="1">
        <f>+IF(Tabla15[[#This Row],[NOMBRE DE LA CAUSA 2018]]=0,0,1)</f>
        <v>1</v>
      </c>
      <c r="E666" s="1">
        <f>+E665+Tabla15[[#This Row],[NOMBRE DE LA CAUSA 2019]]</f>
        <v>664</v>
      </c>
      <c r="F666" s="1">
        <f>+Tabla15[[#This Row],[0]]*Tabla15[[#This Row],[NOMBRE DE LA CAUSA 2019]]</f>
        <v>664</v>
      </c>
      <c r="G666" s="6" t="s">
        <v>17</v>
      </c>
      <c r="H666" s="6"/>
      <c r="I666" s="6"/>
      <c r="J666" s="6" t="s">
        <v>18</v>
      </c>
      <c r="K666" s="6" t="s">
        <v>19</v>
      </c>
      <c r="L666" s="7" t="s">
        <v>285</v>
      </c>
      <c r="M666" s="27">
        <v>456</v>
      </c>
      <c r="N666" s="1" t="str">
        <f>+Tabla15[[#This Row],[NOMBRE DE LA CAUSA 2017]]</f>
        <v>RETENCION ILEGAL DE BIENES</v>
      </c>
    </row>
    <row r="667" spans="1:14">
      <c r="A667" s="1">
        <f>+Tabla15[[#This Row],[1]]</f>
        <v>665</v>
      </c>
      <c r="B667" s="6" t="s">
        <v>218</v>
      </c>
      <c r="C667" s="1">
        <v>1</v>
      </c>
      <c r="D667" s="1">
        <f>+IF(Tabla15[[#This Row],[NOMBRE DE LA CAUSA 2018]]=0,0,1)</f>
        <v>1</v>
      </c>
      <c r="E667" s="1">
        <f>+E666+Tabla15[[#This Row],[NOMBRE DE LA CAUSA 2019]]</f>
        <v>665</v>
      </c>
      <c r="F667" s="1">
        <f>+Tabla15[[#This Row],[0]]*Tabla15[[#This Row],[NOMBRE DE LA CAUSA 2019]]</f>
        <v>665</v>
      </c>
      <c r="G667" s="6" t="s">
        <v>17</v>
      </c>
      <c r="H667" s="6"/>
      <c r="I667" s="6"/>
      <c r="J667" s="6" t="s">
        <v>18</v>
      </c>
      <c r="K667" s="6" t="s">
        <v>19</v>
      </c>
      <c r="L667" s="7" t="s">
        <v>219</v>
      </c>
      <c r="M667" s="27">
        <v>366</v>
      </c>
      <c r="N667" s="1" t="str">
        <f>+Tabla15[[#This Row],[NOMBRE DE LA CAUSA 2017]]</f>
        <v>RETIRO ILEGAL DE ALUMNO DE ESCUELA DE FORMACION MILITAR</v>
      </c>
    </row>
    <row r="668" spans="1:14">
      <c r="A668" s="1">
        <f>+Tabla15[[#This Row],[1]]</f>
        <v>666</v>
      </c>
      <c r="B668" s="8" t="s">
        <v>511</v>
      </c>
      <c r="C668" s="1">
        <v>1</v>
      </c>
      <c r="D668" s="1">
        <f>+IF(Tabla15[[#This Row],[NOMBRE DE LA CAUSA 2018]]=0,0,1)</f>
        <v>1</v>
      </c>
      <c r="E668" s="1">
        <f>+E667+Tabla15[[#This Row],[NOMBRE DE LA CAUSA 2019]]</f>
        <v>666</v>
      </c>
      <c r="F668" s="1">
        <f>+Tabla15[[#This Row],[0]]*Tabla15[[#This Row],[NOMBRE DE LA CAUSA 2019]]</f>
        <v>666</v>
      </c>
      <c r="G668" s="8" t="s">
        <v>17</v>
      </c>
      <c r="H668" s="6"/>
      <c r="I668" s="6"/>
      <c r="J668" s="6" t="s">
        <v>18</v>
      </c>
      <c r="K668" s="6" t="s">
        <v>19</v>
      </c>
      <c r="L668" s="10" t="s">
        <v>512</v>
      </c>
      <c r="M668" s="27">
        <v>858</v>
      </c>
      <c r="N668" s="1" t="str">
        <f>+Tabla15[[#This Row],[NOMBRE DE LA CAUSA 2017]]</f>
        <v>REVOCATORIA DE LICENCIA DE FUNCIONAMIENTO</v>
      </c>
    </row>
    <row r="669" spans="1:14">
      <c r="A669" s="1">
        <f>+Tabla15[[#This Row],[1]]</f>
        <v>667</v>
      </c>
      <c r="B669" s="8" t="s">
        <v>1337</v>
      </c>
      <c r="C669" s="1">
        <v>1</v>
      </c>
      <c r="D669" s="1">
        <f>+IF(Tabla15[[#This Row],[NOMBRE DE LA CAUSA 2018]]=0,0,1)</f>
        <v>1</v>
      </c>
      <c r="E669" s="1">
        <f>+E668+Tabla15[[#This Row],[NOMBRE DE LA CAUSA 2019]]</f>
        <v>667</v>
      </c>
      <c r="F669" s="1">
        <f>+Tabla15[[#This Row],[0]]*Tabla15[[#This Row],[NOMBRE DE LA CAUSA 2019]]</f>
        <v>667</v>
      </c>
      <c r="G669" s="6" t="s">
        <v>753</v>
      </c>
      <c r="H669" s="6" t="s">
        <v>1335</v>
      </c>
      <c r="I669" s="6"/>
      <c r="J669" s="6"/>
      <c r="K669" s="8" t="s">
        <v>19</v>
      </c>
      <c r="L669" s="10" t="s">
        <v>1338</v>
      </c>
      <c r="M669" s="27">
        <v>2288</v>
      </c>
      <c r="N669" s="1" t="str">
        <f>+Tabla15[[#This Row],[NOMBRE DE LA CAUSA 2017]]</f>
        <v>REVOCATORIA DE LICENCIAS AMBIENTALES</v>
      </c>
    </row>
    <row r="670" spans="1:14">
      <c r="A670" s="1">
        <f>+Tabla15[[#This Row],[1]]</f>
        <v>668</v>
      </c>
      <c r="B670" s="6" t="s">
        <v>882</v>
      </c>
      <c r="C670" s="1">
        <v>1</v>
      </c>
      <c r="D670" s="1">
        <f>+IF(Tabla15[[#This Row],[NOMBRE DE LA CAUSA 2018]]=0,0,1)</f>
        <v>1</v>
      </c>
      <c r="E670" s="1">
        <f>+E669+Tabla15[[#This Row],[NOMBRE DE LA CAUSA 2019]]</f>
        <v>668</v>
      </c>
      <c r="F670" s="1">
        <f>+Tabla15[[#This Row],[0]]*Tabla15[[#This Row],[NOMBRE DE LA CAUSA 2019]]</f>
        <v>668</v>
      </c>
      <c r="G670" s="6" t="s">
        <v>753</v>
      </c>
      <c r="H670" s="1" t="s">
        <v>851</v>
      </c>
      <c r="I670" s="6"/>
      <c r="K670" s="6" t="s">
        <v>19</v>
      </c>
      <c r="L670" s="7" t="s">
        <v>883</v>
      </c>
      <c r="M670" s="27">
        <v>2085</v>
      </c>
      <c r="N670" s="1" t="str">
        <f>+Tabla15[[#This Row],[NOMBRE DE LA CAUSA 2017]]</f>
        <v>SECUESTRO DE CIVIL</v>
      </c>
    </row>
    <row r="671" spans="1:14">
      <c r="A671" s="1">
        <f>+Tabla15[[#This Row],[1]]</f>
        <v>669</v>
      </c>
      <c r="B671" s="6" t="s">
        <v>850</v>
      </c>
      <c r="C671" s="1">
        <v>1</v>
      </c>
      <c r="D671" s="1">
        <f>+IF(Tabla15[[#This Row],[NOMBRE DE LA CAUSA 2018]]=0,0,1)</f>
        <v>1</v>
      </c>
      <c r="E671" s="1">
        <f>+E670+Tabla15[[#This Row],[NOMBRE DE LA CAUSA 2019]]</f>
        <v>669</v>
      </c>
      <c r="F671" s="1">
        <f>+Tabla15[[#This Row],[0]]*Tabla15[[#This Row],[NOMBRE DE LA CAUSA 2019]]</f>
        <v>669</v>
      </c>
      <c r="G671" s="6" t="s">
        <v>753</v>
      </c>
      <c r="H671" s="1" t="s">
        <v>851</v>
      </c>
      <c r="I671" s="6"/>
      <c r="K671" s="6" t="s">
        <v>19</v>
      </c>
      <c r="L671" s="7" t="s">
        <v>852</v>
      </c>
      <c r="M671" s="27">
        <v>2071</v>
      </c>
      <c r="N671" s="1" t="str">
        <f>+Tabla15[[#This Row],[NOMBRE DE LA CAUSA 2017]]</f>
        <v>SECUESTRO DE CONSCRIPTO</v>
      </c>
    </row>
    <row r="672" spans="1:14">
      <c r="A672" s="1">
        <f>+Tabla15[[#This Row],[1]]</f>
        <v>670</v>
      </c>
      <c r="B672" s="6" t="s">
        <v>878</v>
      </c>
      <c r="C672" s="1">
        <v>1</v>
      </c>
      <c r="D672" s="1">
        <f>+IF(Tabla15[[#This Row],[NOMBRE DE LA CAUSA 2018]]=0,0,1)</f>
        <v>1</v>
      </c>
      <c r="E672" s="1">
        <f>+E671+Tabla15[[#This Row],[NOMBRE DE LA CAUSA 2019]]</f>
        <v>670</v>
      </c>
      <c r="F672" s="1">
        <f>+Tabla15[[#This Row],[0]]*Tabla15[[#This Row],[NOMBRE DE LA CAUSA 2019]]</f>
        <v>670</v>
      </c>
      <c r="G672" s="6" t="s">
        <v>753</v>
      </c>
      <c r="H672" s="1" t="s">
        <v>851</v>
      </c>
      <c r="I672" s="6"/>
      <c r="K672" s="6" t="s">
        <v>19</v>
      </c>
      <c r="L672" s="7" t="s">
        <v>879</v>
      </c>
      <c r="M672" s="27">
        <v>2083</v>
      </c>
      <c r="N672" s="1" t="str">
        <f>+Tabla15[[#This Row],[NOMBRE DE LA CAUSA 2017]]</f>
        <v>SECUESTRO DE MIEMBRO VOLUNTARIO DE LA FUERZA PUBLICA</v>
      </c>
    </row>
    <row r="673" spans="1:14">
      <c r="A673" s="1">
        <f>+Tabla15[[#This Row],[1]]</f>
        <v>671</v>
      </c>
      <c r="B673" s="6" t="s">
        <v>134</v>
      </c>
      <c r="C673" s="1">
        <v>1</v>
      </c>
      <c r="D673" s="1">
        <f>+IF(Tabla15[[#This Row],[NOMBRE DE LA CAUSA 2018]]=0,0,1)</f>
        <v>1</v>
      </c>
      <c r="E673" s="1">
        <f>+E672+Tabla15[[#This Row],[NOMBRE DE LA CAUSA 2019]]</f>
        <v>671</v>
      </c>
      <c r="F673" s="1">
        <f>+Tabla15[[#This Row],[0]]*Tabla15[[#This Row],[NOMBRE DE LA CAUSA 2019]]</f>
        <v>671</v>
      </c>
      <c r="G673" s="6" t="s">
        <v>17</v>
      </c>
      <c r="I673" s="6"/>
      <c r="J673" s="1" t="s">
        <v>18</v>
      </c>
      <c r="K673" s="6" t="s">
        <v>19</v>
      </c>
      <c r="L673" s="7" t="s">
        <v>135</v>
      </c>
      <c r="M673" s="27">
        <v>219</v>
      </c>
      <c r="N673" s="1" t="str">
        <f>+Tabla15[[#This Row],[NOMBRE DE LA CAUSA 2017]]</f>
        <v>SIMULACION</v>
      </c>
    </row>
    <row r="674" spans="1:14">
      <c r="A674" s="1">
        <f>+Tabla15[[#This Row],[1]]</f>
        <v>672</v>
      </c>
      <c r="B674" s="6" t="s">
        <v>262</v>
      </c>
      <c r="C674" s="1">
        <v>1</v>
      </c>
      <c r="D674" s="1">
        <f>+IF(Tabla15[[#This Row],[NOMBRE DE LA CAUSA 2018]]=0,0,1)</f>
        <v>1</v>
      </c>
      <c r="E674" s="1">
        <f>+E673+Tabla15[[#This Row],[NOMBRE DE LA CAUSA 2019]]</f>
        <v>672</v>
      </c>
      <c r="F674" s="1">
        <f>+Tabla15[[#This Row],[0]]*Tabla15[[#This Row],[NOMBRE DE LA CAUSA 2019]]</f>
        <v>672</v>
      </c>
      <c r="G674" s="6" t="s">
        <v>17</v>
      </c>
      <c r="I674" s="6"/>
      <c r="J674" s="1" t="s">
        <v>18</v>
      </c>
      <c r="K674" s="6" t="s">
        <v>19</v>
      </c>
      <c r="L674" s="7" t="s">
        <v>263</v>
      </c>
      <c r="M674" s="27">
        <v>420</v>
      </c>
      <c r="N674" s="1" t="str">
        <f>+Tabla15[[#This Row],[NOMBRE DE LA CAUSA 2017]]</f>
        <v>SOLICITUD DE LA DIVISION MATERIAL DE BIEN INMUEBLE</v>
      </c>
    </row>
    <row r="675" spans="1:14">
      <c r="A675" s="1">
        <f>+Tabla15[[#This Row],[1]]</f>
        <v>673</v>
      </c>
      <c r="B675" s="8" t="s">
        <v>739</v>
      </c>
      <c r="C675" s="1">
        <v>1</v>
      </c>
      <c r="D675" s="1">
        <f>+IF(Tabla15[[#This Row],[NOMBRE DE LA CAUSA 2018]]=0,0,1)</f>
        <v>1</v>
      </c>
      <c r="E675" s="1">
        <f>+E674+Tabla15[[#This Row],[NOMBRE DE LA CAUSA 2019]]</f>
        <v>673</v>
      </c>
      <c r="F675" s="1">
        <f>+Tabla15[[#This Row],[0]]*Tabla15[[#This Row],[NOMBRE DE LA CAUSA 2019]]</f>
        <v>673</v>
      </c>
      <c r="G675" s="8" t="s">
        <v>17</v>
      </c>
      <c r="I675" s="6"/>
      <c r="J675" s="1" t="s">
        <v>18</v>
      </c>
      <c r="K675" s="6" t="s">
        <v>19</v>
      </c>
      <c r="L675" s="10" t="s">
        <v>740</v>
      </c>
      <c r="M675" s="27">
        <v>2020</v>
      </c>
      <c r="N675" s="1" t="str">
        <f>+Tabla15[[#This Row],[NOMBRE DE LA CAUSA 2017]]</f>
        <v>SUBROGACION DE LOS DERECHOS DEL ASEGURADO POR RESPONSABILIDAD EN SINIESTRO</v>
      </c>
    </row>
    <row r="676" spans="1:14">
      <c r="A676" s="1">
        <f>+Tabla15[[#This Row],[1]]</f>
        <v>674</v>
      </c>
      <c r="B676" s="8" t="s">
        <v>1341</v>
      </c>
      <c r="C676" s="1">
        <v>1</v>
      </c>
      <c r="D676" s="1">
        <f>+IF(Tabla15[[#This Row],[NOMBRE DE LA CAUSA 2018]]=0,0,1)</f>
        <v>1</v>
      </c>
      <c r="E676" s="1">
        <f>+E675+Tabla15[[#This Row],[NOMBRE DE LA CAUSA 2019]]</f>
        <v>674</v>
      </c>
      <c r="F676" s="1">
        <f>+Tabla15[[#This Row],[0]]*Tabla15[[#This Row],[NOMBRE DE LA CAUSA 2019]]</f>
        <v>674</v>
      </c>
      <c r="G676" s="6" t="s">
        <v>746</v>
      </c>
      <c r="I676" s="6"/>
      <c r="K676" s="8" t="s">
        <v>19</v>
      </c>
      <c r="L676" s="10" t="s">
        <v>1342</v>
      </c>
      <c r="M676" s="27">
        <v>2290</v>
      </c>
      <c r="N676" s="1" t="str">
        <f>+Tabla15[[#This Row],[NOMBRE DE LA CAUSA 2017]]</f>
        <v>SUSPENSION DE LICENCIA DE FUNCIONAMIENTO</v>
      </c>
    </row>
    <row r="677" spans="1:14">
      <c r="A677" s="1">
        <f>+Tabla15[[#This Row],[1]]</f>
        <v>675</v>
      </c>
      <c r="B677" s="8" t="s">
        <v>1339</v>
      </c>
      <c r="C677" s="1">
        <v>1</v>
      </c>
      <c r="D677" s="1">
        <f>+IF(Tabla15[[#This Row],[NOMBRE DE LA CAUSA 2018]]=0,0,1)</f>
        <v>1</v>
      </c>
      <c r="E677" s="1">
        <f>+E676+Tabla15[[#This Row],[NOMBRE DE LA CAUSA 2019]]</f>
        <v>675</v>
      </c>
      <c r="F677" s="1">
        <f>+Tabla15[[#This Row],[0]]*Tabla15[[#This Row],[NOMBRE DE LA CAUSA 2019]]</f>
        <v>675</v>
      </c>
      <c r="G677" s="6" t="s">
        <v>753</v>
      </c>
      <c r="H677" s="1" t="s">
        <v>1335</v>
      </c>
      <c r="I677" s="6"/>
      <c r="K677" s="8" t="s">
        <v>19</v>
      </c>
      <c r="L677" s="10" t="s">
        <v>1340</v>
      </c>
      <c r="M677" s="27">
        <v>2289</v>
      </c>
      <c r="N677" s="1" t="str">
        <f>+Tabla15[[#This Row],[NOMBRE DE LA CAUSA 2017]]</f>
        <v>SUSPENSION DE LICENCIAS AMBIENTALES</v>
      </c>
    </row>
    <row r="678" spans="1:14">
      <c r="A678" s="1">
        <f>+Tabla15[[#This Row],[1]]</f>
        <v>676</v>
      </c>
      <c r="B678" s="6" t="s">
        <v>314</v>
      </c>
      <c r="C678" s="1">
        <v>1</v>
      </c>
      <c r="D678" s="1">
        <f>+IF(Tabla15[[#This Row],[NOMBRE DE LA CAUSA 2018]]=0,0,1)</f>
        <v>1</v>
      </c>
      <c r="E678" s="1">
        <f>+E677+Tabla15[[#This Row],[NOMBRE DE LA CAUSA 2019]]</f>
        <v>676</v>
      </c>
      <c r="F678" s="1">
        <f>+Tabla15[[#This Row],[0]]*Tabla15[[#This Row],[NOMBRE DE LA CAUSA 2019]]</f>
        <v>676</v>
      </c>
      <c r="G678" s="8" t="s">
        <v>17</v>
      </c>
      <c r="I678" s="6"/>
      <c r="J678" s="1" t="s">
        <v>18</v>
      </c>
      <c r="K678" s="6" t="s">
        <v>19</v>
      </c>
      <c r="L678" s="10" t="s">
        <v>315</v>
      </c>
      <c r="M678" s="27">
        <v>504</v>
      </c>
      <c r="N678" s="1" t="str">
        <f>+Tabla15[[#This Row],[NOMBRE DE LA CAUSA 2017]]</f>
        <v>SUSTITUCION PATRONAL</v>
      </c>
    </row>
    <row r="679" spans="1:14">
      <c r="A679" s="1">
        <f>+Tabla15[[#This Row],[1]]</f>
        <v>677</v>
      </c>
      <c r="B679" s="8" t="s">
        <v>1436</v>
      </c>
      <c r="C679" s="1">
        <v>1</v>
      </c>
      <c r="D679" s="1">
        <f>+IF(Tabla15[[#This Row],[NOMBRE DE LA CAUSA 2018]]=0,0,1)</f>
        <v>1</v>
      </c>
      <c r="E679" s="1">
        <f>+E678+Tabla15[[#This Row],[NOMBRE DE LA CAUSA 2019]]</f>
        <v>677</v>
      </c>
      <c r="F679" s="1">
        <f>+Tabla15[[#This Row],[0]]*Tabla15[[#This Row],[NOMBRE DE LA CAUSA 2019]]</f>
        <v>677</v>
      </c>
      <c r="G679" s="6" t="s">
        <v>746</v>
      </c>
      <c r="I679" s="8" t="s">
        <v>1437</v>
      </c>
      <c r="K679" s="8" t="s">
        <v>19</v>
      </c>
      <c r="L679" s="10" t="s">
        <v>1438</v>
      </c>
      <c r="M679" s="16">
        <v>2339</v>
      </c>
      <c r="N679" s="1" t="str">
        <f>+Tabla15[[#This Row],[NOMBRE DE LA CAUSA 2017]]</f>
        <v>TRANSMISION FORZOSA DEL DERECHO REAL DE DOMINIO PRIVADO SOBRE UN BIEN A FAVOR DEL ESTADO - EXPROPIACION JUDICIAL</v>
      </c>
    </row>
    <row r="680" spans="1:14">
      <c r="A680" s="1">
        <f>+Tabla15[[#This Row],[1]]</f>
        <v>678</v>
      </c>
      <c r="B680" s="8" t="s">
        <v>717</v>
      </c>
      <c r="C680" s="1">
        <v>1</v>
      </c>
      <c r="D680" s="1">
        <f>+IF(Tabla15[[#This Row],[NOMBRE DE LA CAUSA 2018]]=0,0,1)</f>
        <v>1</v>
      </c>
      <c r="E680" s="1">
        <f>+E679+Tabla15[[#This Row],[NOMBRE DE LA CAUSA 2019]]</f>
        <v>678</v>
      </c>
      <c r="F680" s="1">
        <f>+Tabla15[[#This Row],[0]]*Tabla15[[#This Row],[NOMBRE DE LA CAUSA 2019]]</f>
        <v>678</v>
      </c>
      <c r="G680" s="8" t="s">
        <v>17</v>
      </c>
      <c r="I680" s="6"/>
      <c r="J680" s="1" t="s">
        <v>18</v>
      </c>
      <c r="K680" s="6" t="s">
        <v>19</v>
      </c>
      <c r="L680" s="10" t="s">
        <v>718</v>
      </c>
      <c r="M680" s="27">
        <v>2000</v>
      </c>
      <c r="N680" s="1" t="str">
        <f>+Tabla15[[#This Row],[NOMBRE DE LA CAUSA 2017]]</f>
        <v>VIA DE HECHO DE LA ADMINISTRACION</v>
      </c>
    </row>
    <row r="681" spans="1:14">
      <c r="A681" s="1">
        <f>+Tabla15[[#This Row],[1]]</f>
        <v>679</v>
      </c>
      <c r="B681" s="6" t="s">
        <v>184</v>
      </c>
      <c r="C681" s="1">
        <v>1</v>
      </c>
      <c r="D681" s="1">
        <f>+IF(Tabla15[[#This Row],[NOMBRE DE LA CAUSA 2018]]=0,0,1)</f>
        <v>1</v>
      </c>
      <c r="E681" s="1">
        <f>+E680+Tabla15[[#This Row],[NOMBRE DE LA CAUSA 2019]]</f>
        <v>679</v>
      </c>
      <c r="F681" s="1">
        <f>+Tabla15[[#This Row],[0]]*Tabla15[[#This Row],[NOMBRE DE LA CAUSA 2019]]</f>
        <v>679</v>
      </c>
      <c r="G681" s="6" t="s">
        <v>17</v>
      </c>
      <c r="I681" s="6"/>
      <c r="J681" s="1" t="s">
        <v>18</v>
      </c>
      <c r="K681" s="6" t="s">
        <v>19</v>
      </c>
      <c r="L681" s="7" t="s">
        <v>185</v>
      </c>
      <c r="M681" s="27">
        <v>296</v>
      </c>
      <c r="N681" s="1" t="str">
        <f>+Tabla15[[#This Row],[NOMBRE DE LA CAUSA 2017]]</f>
        <v>VIOLACION A LA PROTECCION DE DATOS PERSONALES</v>
      </c>
    </row>
    <row r="682" spans="1:14">
      <c r="A682" s="1">
        <f>+Tabla15[[#This Row],[1]]</f>
        <v>680</v>
      </c>
      <c r="B682" s="6" t="s">
        <v>52</v>
      </c>
      <c r="C682" s="1">
        <v>1</v>
      </c>
      <c r="D682" s="1">
        <f>+IF(Tabla15[[#This Row],[NOMBRE DE LA CAUSA 2018]]=0,0,1)</f>
        <v>1</v>
      </c>
      <c r="E682" s="1">
        <f>+E681+Tabla15[[#This Row],[NOMBRE DE LA CAUSA 2019]]</f>
        <v>680</v>
      </c>
      <c r="F682" s="1">
        <f>+Tabla15[[#This Row],[0]]*Tabla15[[#This Row],[NOMBRE DE LA CAUSA 2019]]</f>
        <v>680</v>
      </c>
      <c r="G682" s="6" t="s">
        <v>17</v>
      </c>
      <c r="I682" s="6"/>
      <c r="J682" s="1" t="s">
        <v>18</v>
      </c>
      <c r="K682" s="6" t="s">
        <v>19</v>
      </c>
      <c r="L682" s="7" t="s">
        <v>53</v>
      </c>
      <c r="M682" s="27">
        <v>56</v>
      </c>
      <c r="N682" s="1" t="str">
        <f>+Tabla15[[#This Row],[NOMBRE DE LA CAUSA 2017]]</f>
        <v>VIOLACION AL DEBIDO PROCESO ADMINISTRATIVO</v>
      </c>
    </row>
    <row r="683" spans="1:14">
      <c r="A683" s="1">
        <f>+Tabla15[[#This Row],[1]]</f>
        <v>681</v>
      </c>
      <c r="B683" s="6" t="s">
        <v>180</v>
      </c>
      <c r="C683" s="1">
        <v>1</v>
      </c>
      <c r="D683" s="1">
        <f>+IF(Tabla15[[#This Row],[NOMBRE DE LA CAUSA 2018]]=0,0,1)</f>
        <v>1</v>
      </c>
      <c r="E683" s="1">
        <f>+E682+Tabla15[[#This Row],[NOMBRE DE LA CAUSA 2019]]</f>
        <v>681</v>
      </c>
      <c r="F683" s="1">
        <f>+Tabla15[[#This Row],[0]]*Tabla15[[#This Row],[NOMBRE DE LA CAUSA 2019]]</f>
        <v>681</v>
      </c>
      <c r="G683" s="6" t="s">
        <v>17</v>
      </c>
      <c r="I683" s="6"/>
      <c r="J683" s="1" t="s">
        <v>18</v>
      </c>
      <c r="K683" s="6" t="s">
        <v>19</v>
      </c>
      <c r="L683" s="7" t="s">
        <v>181</v>
      </c>
      <c r="M683" s="27">
        <v>290</v>
      </c>
      <c r="N683" s="1" t="str">
        <f>+Tabla15[[#This Row],[NOMBRE DE LA CAUSA 2017]]</f>
        <v>VIOLACION AL DERECHO DE POSTULACION A UN CARGO DE ELECCION POPULAR</v>
      </c>
    </row>
    <row r="684" spans="1:14">
      <c r="A684" s="1">
        <f>+Tabla15[[#This Row],[1]]</f>
        <v>682</v>
      </c>
      <c r="B684" s="6" t="s">
        <v>140</v>
      </c>
      <c r="C684" s="1">
        <v>1</v>
      </c>
      <c r="D684" s="1">
        <f>+IF(Tabla15[[#This Row],[NOMBRE DE LA CAUSA 2018]]=0,0,1)</f>
        <v>1</v>
      </c>
      <c r="E684" s="1">
        <f>+E683+Tabla15[[#This Row],[NOMBRE DE LA CAUSA 2019]]</f>
        <v>682</v>
      </c>
      <c r="F684" s="1">
        <f>+Tabla15[[#This Row],[0]]*Tabla15[[#This Row],[NOMBRE DE LA CAUSA 2019]]</f>
        <v>682</v>
      </c>
      <c r="G684" s="6" t="s">
        <v>17</v>
      </c>
      <c r="I684" s="6"/>
      <c r="J684" s="1" t="s">
        <v>18</v>
      </c>
      <c r="K684" s="6" t="s">
        <v>19</v>
      </c>
      <c r="L684" s="7" t="s">
        <v>141</v>
      </c>
      <c r="M684" s="27">
        <v>231</v>
      </c>
      <c r="N684" s="1" t="str">
        <f>+Tabla15[[#This Row],[NOMBRE DE LA CAUSA 2017]]</f>
        <v>VIOLACION AL REGIMEN JURIDICO DE DERECHOS DE AUTOR</v>
      </c>
    </row>
    <row r="685" spans="1:14">
      <c r="A685" s="1">
        <f>+Tabla15[[#This Row],[1]]</f>
        <v>683</v>
      </c>
      <c r="B685" s="6" t="s">
        <v>142</v>
      </c>
      <c r="C685" s="1">
        <v>1</v>
      </c>
      <c r="D685" s="1">
        <f>+IF(Tabla15[[#This Row],[NOMBRE DE LA CAUSA 2018]]=0,0,1)</f>
        <v>1</v>
      </c>
      <c r="E685" s="1">
        <f>+E684+Tabla15[[#This Row],[NOMBRE DE LA CAUSA 2019]]</f>
        <v>683</v>
      </c>
      <c r="F685" s="1">
        <f>+Tabla15[[#This Row],[0]]*Tabla15[[#This Row],[NOMBRE DE LA CAUSA 2019]]</f>
        <v>683</v>
      </c>
      <c r="G685" s="6" t="s">
        <v>17</v>
      </c>
      <c r="I685" s="6"/>
      <c r="J685" s="1" t="s">
        <v>18</v>
      </c>
      <c r="K685" s="6" t="s">
        <v>19</v>
      </c>
      <c r="L685" s="7" t="s">
        <v>143</v>
      </c>
      <c r="M685" s="27">
        <v>235</v>
      </c>
      <c r="N685" s="1" t="str">
        <f>+Tabla15[[#This Row],[NOMBRE DE LA CAUSA 2017]]</f>
        <v>VIOLACION AL REGIMEN JURIDICO DE PROPIEDAD INDUSTRIAL</v>
      </c>
    </row>
    <row r="686" spans="1:14">
      <c r="A686" s="1">
        <f>+Tabla15[[#This Row],[1]]</f>
        <v>684</v>
      </c>
      <c r="B686" s="8" t="s">
        <v>525</v>
      </c>
      <c r="C686" s="1">
        <v>1</v>
      </c>
      <c r="D686" s="1">
        <f>+IF(Tabla15[[#This Row],[NOMBRE DE LA CAUSA 2018]]=0,0,1)</f>
        <v>1</v>
      </c>
      <c r="E686" s="1">
        <f>+E685+Tabla15[[#This Row],[NOMBRE DE LA CAUSA 2019]]</f>
        <v>684</v>
      </c>
      <c r="F686" s="1">
        <f>+Tabla15[[#This Row],[0]]*Tabla15[[#This Row],[NOMBRE DE LA CAUSA 2019]]</f>
        <v>684</v>
      </c>
      <c r="G686" s="8" t="s">
        <v>17</v>
      </c>
      <c r="I686" s="6"/>
      <c r="J686" s="1" t="s">
        <v>18</v>
      </c>
      <c r="K686" s="6" t="s">
        <v>19</v>
      </c>
      <c r="L686" s="10" t="s">
        <v>526</v>
      </c>
      <c r="M686" s="27">
        <v>1878</v>
      </c>
      <c r="N686" s="1" t="str">
        <f>+Tabla15[[#This Row],[NOMBRE DE LA CAUSA 2017]]</f>
        <v>VIOLACION AL REGIMEN LEGAL DE INHABILIDADES E INCOMPATIBILIDADES PARA ACCEDER A CARGO DE ELECCION POPULAR</v>
      </c>
    </row>
    <row r="687" spans="1:14">
      <c r="A687" s="1">
        <f>+Tabla15[[#This Row],[1]]</f>
        <v>685</v>
      </c>
      <c r="B687" s="6" t="s">
        <v>96</v>
      </c>
      <c r="C687" s="1">
        <v>1</v>
      </c>
      <c r="D687" s="1">
        <f>+IF(Tabla15[[#This Row],[NOMBRE DE LA CAUSA 2018]]=0,0,1)</f>
        <v>1</v>
      </c>
      <c r="E687" s="1">
        <f>+E686+Tabla15[[#This Row],[NOMBRE DE LA CAUSA 2019]]</f>
        <v>685</v>
      </c>
      <c r="F687" s="1">
        <f>+Tabla15[[#This Row],[0]]*Tabla15[[#This Row],[NOMBRE DE LA CAUSA 2019]]</f>
        <v>685</v>
      </c>
      <c r="G687" s="6" t="s">
        <v>17</v>
      </c>
      <c r="I687" s="6"/>
      <c r="J687" s="1" t="s">
        <v>18</v>
      </c>
      <c r="K687" s="6" t="s">
        <v>19</v>
      </c>
      <c r="L687" s="7" t="s">
        <v>97</v>
      </c>
      <c r="M687" s="27">
        <v>159</v>
      </c>
      <c r="N687" s="1" t="str">
        <f>+Tabla15[[#This Row],[NOMBRE DE LA CAUSA 2017]]</f>
        <v>VIOLACION O AMENAZA A LA LIBRE COMPETENCIA ECONOMICA</v>
      </c>
    </row>
    <row r="688" spans="1:14">
      <c r="A688" s="1">
        <f>+Tabla15[[#This Row],[1]]</f>
        <v>686</v>
      </c>
      <c r="B688" s="6" t="s">
        <v>98</v>
      </c>
      <c r="C688" s="1">
        <v>1</v>
      </c>
      <c r="D688" s="1">
        <f>+IF(Tabla15[[#This Row],[NOMBRE DE LA CAUSA 2018]]=0,0,1)</f>
        <v>1</v>
      </c>
      <c r="E688" s="1">
        <f>+E687+Tabla15[[#This Row],[NOMBRE DE LA CAUSA 2019]]</f>
        <v>686</v>
      </c>
      <c r="F688" s="1">
        <f>+Tabla15[[#This Row],[0]]*Tabla15[[#This Row],[NOMBRE DE LA CAUSA 2019]]</f>
        <v>686</v>
      </c>
      <c r="G688" s="6" t="s">
        <v>17</v>
      </c>
      <c r="I688" s="6"/>
      <c r="J688" s="1" t="s">
        <v>18</v>
      </c>
      <c r="K688" s="6" t="s">
        <v>19</v>
      </c>
      <c r="L688" s="7" t="s">
        <v>99</v>
      </c>
      <c r="M688" s="27">
        <v>161</v>
      </c>
      <c r="N688" s="1" t="str">
        <f>+Tabla15[[#This Row],[NOMBRE DE LA CAUSA 2017]]</f>
        <v>VIOLACION O AMENAZA A LA MORALIDAD ADMINISTRATIVA</v>
      </c>
    </row>
    <row r="689" spans="1:14">
      <c r="A689" s="1">
        <f>+Tabla15[[#This Row],[1]]</f>
        <v>687</v>
      </c>
      <c r="B689" s="6" t="s">
        <v>110</v>
      </c>
      <c r="C689" s="1">
        <v>1</v>
      </c>
      <c r="D689" s="1">
        <f>+IF(Tabla15[[#This Row],[NOMBRE DE LA CAUSA 2018]]=0,0,1)</f>
        <v>1</v>
      </c>
      <c r="E689" s="1">
        <f>+E688+Tabla15[[#This Row],[NOMBRE DE LA CAUSA 2019]]</f>
        <v>687</v>
      </c>
      <c r="F689" s="1">
        <f>+Tabla15[[#This Row],[0]]*Tabla15[[#This Row],[NOMBRE DE LA CAUSA 2019]]</f>
        <v>687</v>
      </c>
      <c r="G689" s="6" t="s">
        <v>17</v>
      </c>
      <c r="I689" s="6"/>
      <c r="J689" s="1" t="s">
        <v>18</v>
      </c>
      <c r="K689" s="6" t="s">
        <v>19</v>
      </c>
      <c r="L689" s="7" t="s">
        <v>111</v>
      </c>
      <c r="M689" s="27">
        <v>179</v>
      </c>
      <c r="N689" s="1" t="str">
        <f>+Tabla15[[#This Row],[NOMBRE DE LA CAUSA 2017]]</f>
        <v>VIOLACION O AMENAZA A LA SEGURIDAD Y SALUBRIDAD PUBLICAS</v>
      </c>
    </row>
    <row r="690" spans="1:14">
      <c r="A690" s="1">
        <f>+Tabla15[[#This Row],[1]]</f>
        <v>688</v>
      </c>
      <c r="B690" s="6" t="s">
        <v>152</v>
      </c>
      <c r="C690" s="1">
        <v>1</v>
      </c>
      <c r="D690" s="1">
        <f>+IF(Tabla15[[#This Row],[NOMBRE DE LA CAUSA 2018]]=0,0,1)</f>
        <v>1</v>
      </c>
      <c r="E690" s="1">
        <f>+E689+Tabla15[[#This Row],[NOMBRE DE LA CAUSA 2019]]</f>
        <v>688</v>
      </c>
      <c r="F690" s="1">
        <f>+Tabla15[[#This Row],[0]]*Tabla15[[#This Row],[NOMBRE DE LA CAUSA 2019]]</f>
        <v>688</v>
      </c>
      <c r="G690" s="6" t="s">
        <v>17</v>
      </c>
      <c r="I690" s="6"/>
      <c r="J690" s="1" t="s">
        <v>18</v>
      </c>
      <c r="K690" s="6" t="s">
        <v>19</v>
      </c>
      <c r="L690" s="7" t="s">
        <v>153</v>
      </c>
      <c r="M690" s="27">
        <v>260</v>
      </c>
      <c r="N690" s="1" t="str">
        <f>+Tabla15[[#This Row],[NOMBRE DE LA CAUSA 2017]]</f>
        <v>VIOLACION O AMENAZA A LOS DERECHOS DE LOS CONSUMIDORES Y USUARIOS</v>
      </c>
    </row>
    <row r="691" spans="1:14">
      <c r="A691" s="1">
        <f>+Tabla15[[#This Row],[1]]</f>
        <v>689</v>
      </c>
      <c r="B691" s="6" t="s">
        <v>695</v>
      </c>
      <c r="C691" s="1">
        <v>1</v>
      </c>
      <c r="D691" s="1">
        <f>+IF(Tabla15[[#This Row],[NOMBRE DE LA CAUSA 2018]]=0,0,1)</f>
        <v>1</v>
      </c>
      <c r="E691" s="1">
        <f>+E690+Tabla15[[#This Row],[NOMBRE DE LA CAUSA 2019]]</f>
        <v>689</v>
      </c>
      <c r="F691" s="1">
        <f>+Tabla15[[#This Row],[0]]*Tabla15[[#This Row],[NOMBRE DE LA CAUSA 2019]]</f>
        <v>689</v>
      </c>
      <c r="G691" s="6" t="s">
        <v>17</v>
      </c>
      <c r="I691" s="6"/>
      <c r="J691" s="1" t="s">
        <v>18</v>
      </c>
      <c r="K691" s="6" t="s">
        <v>19</v>
      </c>
      <c r="L691" s="7" t="s">
        <v>696</v>
      </c>
      <c r="M691" s="27">
        <v>1978</v>
      </c>
      <c r="N691" s="1" t="str">
        <f>+Tabla15[[#This Row],[NOMBRE DE LA CAUSA 2017]]</f>
        <v>VIOLACION O AMENAZA AL GOCE DE UN AMBIENTE SANO</v>
      </c>
    </row>
    <row r="692" spans="1:14">
      <c r="A692" s="1">
        <f>+Tabla15[[#This Row],[1]]</f>
        <v>690</v>
      </c>
      <c r="B692" s="6" t="s">
        <v>222</v>
      </c>
      <c r="C692" s="1">
        <v>1</v>
      </c>
      <c r="D692" s="1">
        <f>+IF(Tabla15[[#This Row],[NOMBRE DE LA CAUSA 2018]]=0,0,1)</f>
        <v>1</v>
      </c>
      <c r="E692" s="1">
        <f>+E691+Tabla15[[#This Row],[NOMBRE DE LA CAUSA 2019]]</f>
        <v>690</v>
      </c>
      <c r="F692" s="1">
        <f>+Tabla15[[#This Row],[0]]*Tabla15[[#This Row],[NOMBRE DE LA CAUSA 2019]]</f>
        <v>690</v>
      </c>
      <c r="G692" s="6" t="s">
        <v>17</v>
      </c>
      <c r="I692" s="6"/>
      <c r="J692" s="1" t="s">
        <v>18</v>
      </c>
      <c r="K692" s="6" t="s">
        <v>19</v>
      </c>
      <c r="L692" s="7" t="s">
        <v>223</v>
      </c>
      <c r="M692" s="27">
        <v>368</v>
      </c>
      <c r="N692" s="1" t="str">
        <f>+Tabla15[[#This Row],[NOMBRE DE LA CAUSA 2017]]</f>
        <v>VIOLACION O AMENAZA AL GOCE DEL ESPACIO PUBLICO Y A LA UTILIZACION Y DEFENSA DE BIENES DE USO PUBLICO</v>
      </c>
    </row>
    <row r="693" spans="1:14">
      <c r="A693" s="1">
        <f>+Tabla15[[#This Row],[1]]</f>
        <v>691</v>
      </c>
      <c r="B693" s="6" t="s">
        <v>226</v>
      </c>
      <c r="C693" s="1">
        <v>1</v>
      </c>
      <c r="D693" s="1">
        <f>+IF(Tabla15[[#This Row],[NOMBRE DE LA CAUSA 2018]]=0,0,1)</f>
        <v>1</v>
      </c>
      <c r="E693" s="1">
        <f>+E692+Tabla15[[#This Row],[NOMBRE DE LA CAUSA 2019]]</f>
        <v>691</v>
      </c>
      <c r="F693" s="1">
        <f>+Tabla15[[#This Row],[0]]*Tabla15[[#This Row],[NOMBRE DE LA CAUSA 2019]]</f>
        <v>691</v>
      </c>
      <c r="G693" s="6" t="s">
        <v>17</v>
      </c>
      <c r="I693" s="6"/>
      <c r="J693" s="1" t="s">
        <v>18</v>
      </c>
      <c r="K693" s="6" t="s">
        <v>19</v>
      </c>
      <c r="L693" s="7" t="s">
        <v>227</v>
      </c>
      <c r="M693" s="27">
        <v>373</v>
      </c>
      <c r="N693" s="1" t="str">
        <f>+Tabla15[[#This Row],[NOMBRE DE LA CAUSA 2017]]</f>
        <v>VIOLACION O AMENAZA AL PATRIMONIO CULTURAL DE LA NACION</v>
      </c>
    </row>
    <row r="694" spans="1:14">
      <c r="A694" s="1">
        <f>+Tabla15[[#This Row],[1]]</f>
        <v>692</v>
      </c>
      <c r="B694" s="6" t="s">
        <v>100</v>
      </c>
      <c r="C694" s="1">
        <v>1</v>
      </c>
      <c r="D694" s="1">
        <f>+IF(Tabla15[[#This Row],[NOMBRE DE LA CAUSA 2018]]=0,0,1)</f>
        <v>1</v>
      </c>
      <c r="E694" s="1">
        <f>+E693+Tabla15[[#This Row],[NOMBRE DE LA CAUSA 2019]]</f>
        <v>692</v>
      </c>
      <c r="F694" s="1">
        <f>+Tabla15[[#This Row],[0]]*Tabla15[[#This Row],[NOMBRE DE LA CAUSA 2019]]</f>
        <v>692</v>
      </c>
      <c r="G694" s="6" t="s">
        <v>17</v>
      </c>
      <c r="I694" s="6"/>
      <c r="J694" s="1" t="s">
        <v>18</v>
      </c>
      <c r="K694" s="6" t="s">
        <v>19</v>
      </c>
      <c r="L694" s="7" t="s">
        <v>101</v>
      </c>
      <c r="M694" s="27">
        <v>169</v>
      </c>
      <c r="N694" s="1" t="str">
        <f>+Tabla15[[#This Row],[NOMBRE DE LA CAUSA 2017]]</f>
        <v>VIOLACION O AMENAZA AL PATRIMONIO PUBLICO</v>
      </c>
    </row>
    <row r="695" spans="1:14">
      <c r="A695" s="1">
        <f>+Tabla15[[#This Row],[1]]</f>
        <v>693</v>
      </c>
      <c r="B695" s="6" t="s">
        <v>493</v>
      </c>
      <c r="C695" s="1">
        <v>1</v>
      </c>
      <c r="D695" s="1">
        <f>+IF(Tabla15[[#This Row],[NOMBRE DE LA CAUSA 2018]]=0,0,1)</f>
        <v>1</v>
      </c>
      <c r="E695" s="1">
        <f>+E694+Tabla15[[#This Row],[NOMBRE DE LA CAUSA 2019]]</f>
        <v>693</v>
      </c>
      <c r="F695" s="1">
        <f>+Tabla15[[#This Row],[0]]*Tabla15[[#This Row],[NOMBRE DE LA CAUSA 2019]]</f>
        <v>693</v>
      </c>
      <c r="G695" s="6" t="s">
        <v>17</v>
      </c>
      <c r="H695" s="6"/>
      <c r="I695" s="6"/>
      <c r="J695" s="6" t="s">
        <v>18</v>
      </c>
      <c r="K695" s="6" t="s">
        <v>19</v>
      </c>
      <c r="L695" s="7" t="s">
        <v>494</v>
      </c>
      <c r="M695" s="27">
        <v>842</v>
      </c>
      <c r="N695" s="1" t="str">
        <f>+Tabla15[[#This Row],[NOMBRE DE LA CAUSA 2017]]</f>
        <v>VOCACION HEREDITARIA DE BIENES</v>
      </c>
    </row>
    <row r="698" spans="1:14">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F22"/>
  <sheetViews>
    <sheetView showGridLines="0" showRowColHeaders="0" workbookViewId="0">
      <selection activeCell="B7" sqref="B7:F11"/>
    </sheetView>
  </sheetViews>
  <sheetFormatPr baseColWidth="10" defaultRowHeight="15"/>
  <cols>
    <col min="1" max="1" width="5.7109375" customWidth="1"/>
    <col min="2" max="6" width="25.7109375" customWidth="1"/>
  </cols>
  <sheetData>
    <row r="1" spans="2:6" ht="16.5">
      <c r="B1" s="80"/>
    </row>
    <row r="3" spans="2:6" ht="19.5">
      <c r="B3" s="140" t="s">
        <v>1552</v>
      </c>
      <c r="C3" s="140"/>
      <c r="D3" s="140"/>
      <c r="E3" s="140"/>
      <c r="F3" s="140"/>
    </row>
    <row r="4" spans="2:6">
      <c r="B4" s="32"/>
      <c r="C4" s="32"/>
      <c r="D4" s="32"/>
      <c r="E4" s="32"/>
      <c r="F4" s="32"/>
    </row>
    <row r="5" spans="2:6" ht="15.75">
      <c r="B5" s="141" t="s">
        <v>1491</v>
      </c>
      <c r="C5" s="142"/>
      <c r="D5" s="142"/>
      <c r="E5" s="142"/>
      <c r="F5" s="142"/>
    </row>
    <row r="6" spans="2:6">
      <c r="B6" s="32"/>
      <c r="C6" s="32"/>
      <c r="D6" s="32"/>
      <c r="E6" s="32"/>
      <c r="F6" s="32"/>
    </row>
    <row r="7" spans="2:6">
      <c r="B7" s="143" t="s">
        <v>2459</v>
      </c>
      <c r="C7" s="143"/>
      <c r="D7" s="143"/>
      <c r="E7" s="143"/>
      <c r="F7" s="143"/>
    </row>
    <row r="8" spans="2:6">
      <c r="B8" s="143"/>
      <c r="C8" s="143"/>
      <c r="D8" s="143"/>
      <c r="E8" s="143"/>
      <c r="F8" s="143"/>
    </row>
    <row r="9" spans="2:6">
      <c r="B9" s="143"/>
      <c r="C9" s="143"/>
      <c r="D9" s="143"/>
      <c r="E9" s="143"/>
      <c r="F9" s="143"/>
    </row>
    <row r="10" spans="2:6">
      <c r="B10" s="143"/>
      <c r="C10" s="143"/>
      <c r="D10" s="143"/>
      <c r="E10" s="143"/>
      <c r="F10" s="143"/>
    </row>
    <row r="11" spans="2:6">
      <c r="B11" s="143"/>
      <c r="C11" s="143"/>
      <c r="D11" s="143"/>
      <c r="E11" s="143"/>
      <c r="F11" s="143"/>
    </row>
    <row r="12" spans="2:6">
      <c r="B12" s="32"/>
      <c r="C12" s="32"/>
      <c r="D12" s="32"/>
      <c r="E12" s="32"/>
      <c r="F12" s="32"/>
    </row>
    <row r="13" spans="2:6" ht="15.75">
      <c r="B13" s="141" t="s">
        <v>1519</v>
      </c>
      <c r="C13" s="142"/>
      <c r="D13" s="142"/>
      <c r="E13" s="142"/>
      <c r="F13" s="142"/>
    </row>
    <row r="14" spans="2:6">
      <c r="B14" s="32"/>
      <c r="C14" s="32"/>
      <c r="D14" s="32"/>
      <c r="E14" s="32"/>
      <c r="F14" s="32"/>
    </row>
    <row r="15" spans="2:6">
      <c r="B15" s="144" t="s">
        <v>1536</v>
      </c>
      <c r="C15" s="144"/>
      <c r="D15" s="144"/>
      <c r="E15" s="144"/>
      <c r="F15" s="144"/>
    </row>
    <row r="16" spans="2:6">
      <c r="B16" s="144"/>
      <c r="C16" s="144"/>
      <c r="D16" s="144"/>
      <c r="E16" s="144"/>
      <c r="F16" s="144"/>
    </row>
    <row r="17" spans="2:6">
      <c r="B17" s="144"/>
      <c r="C17" s="144"/>
      <c r="D17" s="144"/>
      <c r="E17" s="144"/>
      <c r="F17" s="144"/>
    </row>
    <row r="18" spans="2:6">
      <c r="B18" s="144"/>
      <c r="C18" s="144"/>
      <c r="D18" s="144"/>
      <c r="E18" s="144"/>
      <c r="F18" s="144"/>
    </row>
    <row r="19" spans="2:6">
      <c r="B19" s="144"/>
      <c r="C19" s="144"/>
      <c r="D19" s="144"/>
      <c r="E19" s="144"/>
      <c r="F19" s="144"/>
    </row>
    <row r="20" spans="2:6">
      <c r="B20" s="32"/>
      <c r="C20" s="32"/>
      <c r="D20" s="32"/>
      <c r="E20" s="32"/>
      <c r="F20" s="32"/>
    </row>
    <row r="21" spans="2:6">
      <c r="B21" s="32"/>
      <c r="C21" s="32"/>
      <c r="D21" s="32"/>
      <c r="E21" s="32"/>
      <c r="F21" s="32"/>
    </row>
    <row r="22" spans="2:6">
      <c r="B22" s="32"/>
      <c r="C22" s="32"/>
      <c r="D22" s="32"/>
      <c r="E22" s="32"/>
      <c r="F22" s="32"/>
    </row>
  </sheetData>
  <sheetProtection algorithmName="SHA-512" hashValue="PZFfsC5QpprDOTmY1kwjmG9Qx6d9XoV9RfTLU39qs/CaEryMdKVfhQvXzp1WWVQDFaF37ex3pXLUaBzkPfItPw==" saltValue="T1OuSQfiHsy8V+WFPBpcWA=="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L4"/>
  <sheetViews>
    <sheetView showGridLines="0" showRowColHeaders="0" zoomScaleNormal="100" workbookViewId="0"/>
  </sheetViews>
  <sheetFormatPr baseColWidth="10" defaultRowHeight="15"/>
  <cols>
    <col min="1" max="1" width="5.7109375" customWidth="1"/>
    <col min="2" max="12" width="12.7109375" customWidth="1"/>
    <col min="13" max="13" width="5.85546875" customWidth="1"/>
  </cols>
  <sheetData>
    <row r="1" spans="2:12" ht="24">
      <c r="B1" s="147"/>
      <c r="C1" s="147"/>
    </row>
    <row r="3" spans="2:12" ht="24">
      <c r="B3" s="148" t="s">
        <v>1537</v>
      </c>
      <c r="C3" s="146"/>
      <c r="D3" s="146"/>
      <c r="E3" s="146"/>
      <c r="F3" s="146"/>
      <c r="G3" s="146"/>
      <c r="H3" s="146"/>
      <c r="I3" s="146"/>
      <c r="J3" s="146"/>
      <c r="K3" s="146"/>
      <c r="L3" s="146"/>
    </row>
    <row r="4" spans="2:12" ht="19.5">
      <c r="B4" s="145" t="s">
        <v>2460</v>
      </c>
      <c r="C4" s="146"/>
      <c r="D4" s="146"/>
      <c r="E4" s="146"/>
      <c r="F4" s="146"/>
      <c r="G4" s="146"/>
      <c r="H4" s="146"/>
      <c r="I4" s="146"/>
      <c r="J4" s="146"/>
      <c r="K4" s="146"/>
      <c r="L4" s="146"/>
    </row>
  </sheetData>
  <sheetProtection algorithmName="SHA-512" hashValue="I/G+b+H6dwM1am5xsus/BZAZa7fSKvbdKvSudQ5KEtS+kZE3neXGW/5b+00DMgMtPj8Jr7hOoGYv/SrOXYbSOw==" saltValue="NrSTZT+lcMkMZOpFERJscQ=="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I20"/>
  <sheetViews>
    <sheetView showGridLines="0" showRowColHeaders="0" zoomScaleNormal="100" workbookViewId="0"/>
  </sheetViews>
  <sheetFormatPr baseColWidth="10" defaultRowHeight="15"/>
  <cols>
    <col min="1" max="1" width="5.7109375" customWidth="1"/>
    <col min="2" max="5" width="30.7109375" customWidth="1"/>
  </cols>
  <sheetData>
    <row r="1" spans="2:9" ht="19.5">
      <c r="B1" s="90"/>
      <c r="C1" s="68"/>
    </row>
    <row r="3" spans="2:9">
      <c r="B3" s="149" t="s">
        <v>2438</v>
      </c>
      <c r="C3" s="149"/>
      <c r="D3" s="149"/>
      <c r="E3" s="149"/>
      <c r="F3" s="150"/>
      <c r="G3" s="150"/>
      <c r="H3" s="150"/>
      <c r="I3" s="150"/>
    </row>
    <row r="4" spans="2:9">
      <c r="B4" s="149"/>
      <c r="C4" s="149"/>
      <c r="D4" s="149"/>
      <c r="E4" s="149"/>
      <c r="F4" s="150"/>
      <c r="G4" s="150"/>
      <c r="H4" s="150"/>
      <c r="I4" s="150"/>
    </row>
    <row r="5" spans="2:9">
      <c r="B5" s="151" t="s">
        <v>1525</v>
      </c>
      <c r="C5" s="151"/>
      <c r="D5" s="151"/>
      <c r="E5" s="151"/>
      <c r="F5" s="152"/>
      <c r="G5" s="152"/>
      <c r="H5" s="152"/>
      <c r="I5" s="152"/>
    </row>
    <row r="6" spans="2:9">
      <c r="B6" s="151"/>
      <c r="C6" s="151"/>
      <c r="D6" s="151"/>
      <c r="E6" s="151"/>
      <c r="F6" s="152"/>
      <c r="G6" s="152"/>
      <c r="H6" s="152"/>
      <c r="I6" s="152"/>
    </row>
    <row r="7" spans="2:9">
      <c r="B7" s="151"/>
      <c r="C7" s="151"/>
      <c r="D7" s="151"/>
      <c r="E7" s="151"/>
      <c r="F7" s="152"/>
      <c r="G7" s="152"/>
      <c r="H7" s="152"/>
      <c r="I7" s="152"/>
    </row>
    <row r="8" spans="2:9">
      <c r="B8" s="151"/>
      <c r="C8" s="151"/>
      <c r="D8" s="151"/>
      <c r="E8" s="151"/>
      <c r="F8" s="152"/>
      <c r="G8" s="152"/>
      <c r="H8" s="152"/>
      <c r="I8" s="152"/>
    </row>
    <row r="9" spans="2:9">
      <c r="B9" s="151"/>
      <c r="C9" s="151"/>
      <c r="D9" s="151"/>
      <c r="E9" s="151"/>
      <c r="F9" s="152"/>
      <c r="G9" s="152"/>
      <c r="H9" s="152"/>
      <c r="I9" s="152"/>
    </row>
    <row r="10" spans="2:9">
      <c r="B10" s="151"/>
      <c r="C10" s="151"/>
      <c r="D10" s="151"/>
      <c r="E10" s="151"/>
      <c r="F10" s="152"/>
      <c r="G10" s="152"/>
      <c r="H10" s="152"/>
      <c r="I10" s="152"/>
    </row>
    <row r="11" spans="2:9">
      <c r="B11" s="151"/>
      <c r="C11" s="151"/>
      <c r="D11" s="151"/>
      <c r="E11" s="151"/>
      <c r="F11" s="152"/>
      <c r="G11" s="152"/>
      <c r="H11" s="152"/>
      <c r="I11" s="152"/>
    </row>
    <row r="12" spans="2:9">
      <c r="B12" s="151"/>
      <c r="C12" s="151"/>
      <c r="D12" s="151"/>
      <c r="E12" s="151"/>
      <c r="F12" s="152"/>
      <c r="G12" s="152"/>
      <c r="H12" s="152"/>
      <c r="I12" s="152"/>
    </row>
    <row r="13" spans="2:9">
      <c r="B13" s="151"/>
      <c r="C13" s="151"/>
      <c r="D13" s="151"/>
      <c r="E13" s="151"/>
      <c r="F13" s="152"/>
      <c r="G13" s="152"/>
      <c r="H13" s="152"/>
      <c r="I13" s="152"/>
    </row>
    <row r="14" spans="2:9">
      <c r="B14" s="151"/>
      <c r="C14" s="151"/>
      <c r="D14" s="151"/>
      <c r="E14" s="151"/>
      <c r="F14" s="152"/>
      <c r="G14" s="152"/>
      <c r="H14" s="152"/>
      <c r="I14" s="152"/>
    </row>
    <row r="15" spans="2:9">
      <c r="B15" s="151"/>
      <c r="C15" s="151"/>
      <c r="D15" s="151"/>
      <c r="E15" s="151"/>
      <c r="F15" s="152"/>
      <c r="G15" s="152"/>
      <c r="H15" s="152"/>
      <c r="I15" s="152"/>
    </row>
    <row r="16" spans="2:9">
      <c r="B16" s="151"/>
      <c r="C16" s="151"/>
      <c r="D16" s="151"/>
      <c r="E16" s="151"/>
      <c r="F16" s="152"/>
      <c r="G16" s="152"/>
      <c r="H16" s="152"/>
      <c r="I16" s="152"/>
    </row>
    <row r="17" spans="2:9">
      <c r="B17" s="151"/>
      <c r="C17" s="151"/>
      <c r="D17" s="151"/>
      <c r="E17" s="151"/>
      <c r="F17" s="152"/>
      <c r="G17" s="152"/>
      <c r="H17" s="152"/>
      <c r="I17" s="152"/>
    </row>
    <row r="18" spans="2:9">
      <c r="B18" s="151"/>
      <c r="C18" s="151"/>
      <c r="D18" s="151"/>
      <c r="E18" s="151"/>
      <c r="F18" s="152"/>
      <c r="G18" s="152"/>
      <c r="H18" s="152"/>
      <c r="I18" s="152"/>
    </row>
    <row r="19" spans="2:9">
      <c r="B19" s="153"/>
      <c r="C19" s="153"/>
      <c r="D19" s="153"/>
      <c r="E19" s="153"/>
      <c r="F19" s="153"/>
      <c r="G19" s="153"/>
      <c r="H19" s="153"/>
      <c r="I19" s="153"/>
    </row>
    <row r="20" spans="2:9">
      <c r="B20" s="153"/>
      <c r="C20" s="153"/>
      <c r="D20" s="153"/>
      <c r="E20" s="153"/>
      <c r="F20" s="153"/>
      <c r="G20" s="153"/>
      <c r="H20" s="153"/>
      <c r="I20" s="153"/>
    </row>
  </sheetData>
  <sheetProtection algorithmName="SHA-512" hashValue="gZS1wnE1QNqacuc/AsuaF2g6UHsUjjtTua5xtctZXx19iTY8KNdmWS+lohka5cyztdJ7Isv7da1jmgPvyHUf7w==" saltValue="BxLE9VHcCNdSoCtTP0qN3w=="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3:J27"/>
  <sheetViews>
    <sheetView showGridLines="0" showRowColHeaders="0" zoomScaleNormal="100" workbookViewId="0"/>
  </sheetViews>
  <sheetFormatPr baseColWidth="10" defaultRowHeight="15"/>
  <cols>
    <col min="1" max="1" width="5.7109375" customWidth="1"/>
    <col min="2" max="10" width="17.7109375" customWidth="1"/>
  </cols>
  <sheetData>
    <row r="3" spans="2:10" ht="24">
      <c r="B3" s="154" t="s">
        <v>2439</v>
      </c>
      <c r="C3" s="154"/>
      <c r="D3" s="154"/>
      <c r="E3" s="154"/>
      <c r="F3" s="154"/>
      <c r="G3" s="155"/>
      <c r="H3" s="155"/>
      <c r="I3" s="155"/>
      <c r="J3" s="155"/>
    </row>
    <row r="5" spans="2:10">
      <c r="B5" s="130" t="s">
        <v>2461</v>
      </c>
      <c r="C5" s="130"/>
      <c r="D5" s="130"/>
      <c r="E5" s="130"/>
      <c r="F5" s="130"/>
      <c r="G5" s="161"/>
      <c r="H5" s="161"/>
      <c r="I5" s="161"/>
      <c r="J5" s="161"/>
    </row>
    <row r="6" spans="2:10">
      <c r="B6" s="130"/>
      <c r="C6" s="130"/>
      <c r="D6" s="130"/>
      <c r="E6" s="130"/>
      <c r="F6" s="130"/>
      <c r="G6" s="161"/>
      <c r="H6" s="161"/>
      <c r="I6" s="161"/>
      <c r="J6" s="161"/>
    </row>
    <row r="7" spans="2:10">
      <c r="B7" s="130"/>
      <c r="C7" s="130"/>
      <c r="D7" s="130"/>
      <c r="E7" s="130"/>
      <c r="F7" s="130"/>
      <c r="G7" s="161"/>
      <c r="H7" s="161"/>
      <c r="I7" s="161"/>
      <c r="J7" s="161"/>
    </row>
    <row r="8" spans="2:10">
      <c r="B8" s="130"/>
      <c r="C8" s="130"/>
      <c r="D8" s="130"/>
      <c r="E8" s="130"/>
      <c r="F8" s="130"/>
      <c r="G8" s="161"/>
      <c r="H8" s="161"/>
      <c r="I8" s="161"/>
      <c r="J8" s="161"/>
    </row>
    <row r="9" spans="2:10">
      <c r="B9" s="161"/>
      <c r="C9" s="161"/>
      <c r="D9" s="161"/>
      <c r="E9" s="161"/>
      <c r="F9" s="161"/>
      <c r="G9" s="161"/>
      <c r="H9" s="161"/>
      <c r="I9" s="161"/>
      <c r="J9" s="161"/>
    </row>
    <row r="10" spans="2:10">
      <c r="B10" s="161"/>
      <c r="C10" s="161"/>
      <c r="D10" s="161"/>
      <c r="E10" s="161"/>
      <c r="F10" s="161"/>
      <c r="G10" s="161"/>
      <c r="H10" s="161"/>
      <c r="I10" s="161"/>
      <c r="J10" s="161"/>
    </row>
    <row r="11" spans="2:10">
      <c r="B11" s="32"/>
      <c r="C11" s="32"/>
      <c r="D11" s="32"/>
      <c r="E11" s="32"/>
      <c r="F11" s="32"/>
    </row>
    <row r="20" spans="2:10">
      <c r="B20" s="32" t="s">
        <v>2454</v>
      </c>
    </row>
    <row r="22" spans="2:10" ht="15.75">
      <c r="B22" s="156" t="s">
        <v>1501</v>
      </c>
      <c r="C22" s="157"/>
      <c r="D22" s="158"/>
      <c r="E22" s="158"/>
      <c r="F22" s="158"/>
      <c r="G22" s="156" t="s">
        <v>2372</v>
      </c>
      <c r="H22" s="157"/>
      <c r="I22" s="157"/>
      <c r="J22" s="158"/>
    </row>
    <row r="23" spans="2:10">
      <c r="B23" s="162" t="s">
        <v>1526</v>
      </c>
      <c r="C23" s="163"/>
      <c r="D23" s="158"/>
      <c r="E23" s="158"/>
      <c r="F23" s="158"/>
      <c r="G23" s="159" t="s">
        <v>2404</v>
      </c>
      <c r="H23" s="160"/>
      <c r="I23" s="160"/>
      <c r="J23" s="158"/>
    </row>
    <row r="24" spans="2:10">
      <c r="B24" s="164" t="s">
        <v>1527</v>
      </c>
      <c r="C24" s="165"/>
      <c r="D24" s="158"/>
      <c r="E24" s="158"/>
      <c r="F24" s="158"/>
      <c r="G24" s="166" t="s">
        <v>1528</v>
      </c>
      <c r="H24" s="167"/>
      <c r="I24" s="167"/>
      <c r="J24" s="158"/>
    </row>
    <row r="25" spans="2:10">
      <c r="B25" s="162" t="s">
        <v>1529</v>
      </c>
      <c r="C25" s="163"/>
      <c r="D25" s="158"/>
      <c r="E25" s="158"/>
      <c r="F25" s="158"/>
      <c r="G25" s="159" t="s">
        <v>1530</v>
      </c>
      <c r="H25" s="160"/>
      <c r="I25" s="160"/>
      <c r="J25" s="158"/>
    </row>
    <row r="26" spans="2:10">
      <c r="B26" s="164" t="s">
        <v>1531</v>
      </c>
      <c r="C26" s="165"/>
      <c r="D26" s="158"/>
      <c r="E26" s="158"/>
      <c r="F26" s="158"/>
      <c r="G26" s="166" t="s">
        <v>1532</v>
      </c>
      <c r="H26" s="167"/>
      <c r="I26" s="167"/>
      <c r="J26" s="158"/>
    </row>
    <row r="27" spans="2:10">
      <c r="B27" s="162" t="s">
        <v>1534</v>
      </c>
      <c r="C27" s="163"/>
      <c r="D27" s="158"/>
      <c r="E27" s="158"/>
      <c r="F27" s="158"/>
      <c r="G27" s="159" t="s">
        <v>1533</v>
      </c>
      <c r="H27" s="160"/>
      <c r="I27" s="160"/>
      <c r="J27" s="158"/>
    </row>
  </sheetData>
  <sheetProtection algorithmName="SHA-512" hashValue="iquKE/SgUkCg3jjh05Ywb1feMWTRkNuG1y40MmZ2Oy5IRuMCLULJhWEFBXhuK4VFx671YU/SwHOB6qB1o0uX5g==" saltValue="u6FRJL1vL/jBAbErDNQErQ==" spinCount="100000" sheet="1" objects="1" scenarios="1"/>
  <mergeCells count="14">
    <mergeCell ref="B3:J3"/>
    <mergeCell ref="G22:J22"/>
    <mergeCell ref="G23:J23"/>
    <mergeCell ref="B5:J10"/>
    <mergeCell ref="G27:J27"/>
    <mergeCell ref="B22:F22"/>
    <mergeCell ref="B23:F23"/>
    <mergeCell ref="B24:F24"/>
    <mergeCell ref="B25:F25"/>
    <mergeCell ref="B26:F26"/>
    <mergeCell ref="B27:F27"/>
    <mergeCell ref="G24:J24"/>
    <mergeCell ref="G25:J25"/>
    <mergeCell ref="G26:J2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dimension ref="B4:Q55"/>
  <sheetViews>
    <sheetView showGridLines="0" showRowColHeaders="0" tabSelected="1" topLeftCell="F12" zoomScale="130" zoomScaleNormal="130" workbookViewId="0">
      <selection activeCell="O14" sqref="O14"/>
    </sheetView>
  </sheetViews>
  <sheetFormatPr baseColWidth="10" defaultRowHeight="15"/>
  <cols>
    <col min="1" max="1" width="5.7109375" customWidth="1"/>
    <col min="2" max="2" width="33" customWidth="1"/>
    <col min="3" max="3" width="120.7109375" customWidth="1"/>
    <col min="4" max="4" width="34.140625" customWidth="1"/>
    <col min="5" max="5" width="38.7109375" customWidth="1"/>
    <col min="7" max="10" width="22.7109375" customWidth="1"/>
    <col min="11" max="11" width="23" customWidth="1"/>
    <col min="12" max="12" width="14" customWidth="1"/>
    <col min="13" max="13" width="23.140625" customWidth="1"/>
    <col min="14" max="14" width="22.7109375" customWidth="1"/>
    <col min="15" max="15" width="23" customWidth="1"/>
    <col min="16" max="16" width="22.85546875" customWidth="1"/>
    <col min="17" max="17" width="22.7109375" customWidth="1"/>
  </cols>
  <sheetData>
    <row r="4" spans="2:17" ht="24">
      <c r="B4" s="178" t="s">
        <v>2392</v>
      </c>
      <c r="C4" s="179"/>
      <c r="D4" s="179"/>
      <c r="E4" s="107"/>
      <c r="F4" s="107"/>
      <c r="G4" s="87"/>
      <c r="H4" s="87"/>
      <c r="I4" s="80"/>
      <c r="J4" s="32"/>
      <c r="K4" s="32"/>
      <c r="L4" s="86"/>
      <c r="M4" s="32"/>
      <c r="N4" s="32"/>
      <c r="O4" s="32"/>
      <c r="P4" s="32"/>
      <c r="Q4" s="32"/>
    </row>
    <row r="5" spans="2:17" ht="24">
      <c r="B5" s="107"/>
      <c r="C5" s="107"/>
      <c r="D5" s="107"/>
      <c r="E5" s="107"/>
      <c r="F5" s="107"/>
      <c r="G5" s="87"/>
      <c r="H5" s="87"/>
      <c r="I5" s="80"/>
      <c r="J5" s="32"/>
      <c r="K5" s="32"/>
      <c r="L5" s="86"/>
      <c r="M5" s="32"/>
      <c r="N5" s="32"/>
      <c r="O5" s="32"/>
      <c r="P5" s="32"/>
      <c r="Q5" s="32"/>
    </row>
    <row r="6" spans="2:17" ht="24">
      <c r="B6" s="108" t="s">
        <v>2456</v>
      </c>
      <c r="C6" s="86"/>
      <c r="D6" s="86"/>
      <c r="E6" s="86"/>
      <c r="F6" s="86"/>
      <c r="G6" s="86"/>
      <c r="H6" s="86"/>
      <c r="I6" s="32"/>
      <c r="J6" s="32"/>
      <c r="K6" s="32"/>
      <c r="L6" s="86"/>
      <c r="M6" s="32"/>
      <c r="N6" s="32"/>
      <c r="O6" s="32"/>
      <c r="P6" s="32"/>
      <c r="Q6" s="32"/>
    </row>
    <row r="7" spans="2:17" ht="30">
      <c r="B7" s="180" t="s">
        <v>1493</v>
      </c>
      <c r="C7" s="169" t="s">
        <v>2442</v>
      </c>
      <c r="D7" s="168" t="s">
        <v>2462</v>
      </c>
      <c r="E7" s="169" t="s">
        <v>1524</v>
      </c>
      <c r="F7" s="168" t="s">
        <v>2401</v>
      </c>
      <c r="G7" s="169" t="s">
        <v>2443</v>
      </c>
      <c r="H7" s="117" t="s">
        <v>2500</v>
      </c>
      <c r="I7" s="174" t="s">
        <v>2444</v>
      </c>
      <c r="J7" s="175" t="s">
        <v>2445</v>
      </c>
      <c r="K7" s="176"/>
      <c r="L7" s="168" t="s">
        <v>2446</v>
      </c>
      <c r="M7" s="168" t="s">
        <v>2447</v>
      </c>
      <c r="N7" s="174" t="s">
        <v>2448</v>
      </c>
      <c r="O7" s="168" t="s">
        <v>2449</v>
      </c>
      <c r="P7" s="170" t="s">
        <v>2450</v>
      </c>
      <c r="Q7" s="168" t="s">
        <v>1522</v>
      </c>
    </row>
    <row r="8" spans="2:17">
      <c r="B8" s="176"/>
      <c r="C8" s="173"/>
      <c r="D8" s="169"/>
      <c r="E8" s="173"/>
      <c r="F8" s="169"/>
      <c r="G8" s="173"/>
      <c r="H8" s="116"/>
      <c r="I8" s="174"/>
      <c r="J8" s="53" t="s">
        <v>1</v>
      </c>
      <c r="K8" s="53" t="s">
        <v>1478</v>
      </c>
      <c r="L8" s="169"/>
      <c r="M8" s="169"/>
      <c r="N8" s="177"/>
      <c r="O8" s="169"/>
      <c r="P8" s="170"/>
      <c r="Q8" s="169"/>
    </row>
    <row r="9" spans="2:17">
      <c r="B9" s="88" t="s">
        <v>1538</v>
      </c>
      <c r="C9" s="48" t="s">
        <v>1538</v>
      </c>
      <c r="D9" s="48" t="s">
        <v>1538</v>
      </c>
      <c r="E9" s="48" t="s">
        <v>1538</v>
      </c>
      <c r="F9" s="48" t="s">
        <v>1538</v>
      </c>
      <c r="G9" s="48" t="s">
        <v>1538</v>
      </c>
      <c r="H9" s="48"/>
      <c r="I9" s="48" t="s">
        <v>1538</v>
      </c>
      <c r="J9" s="171" t="s">
        <v>1538</v>
      </c>
      <c r="K9" s="172"/>
      <c r="L9" s="48"/>
      <c r="M9" s="48" t="s">
        <v>1538</v>
      </c>
      <c r="N9" s="48" t="s">
        <v>1538</v>
      </c>
      <c r="O9" s="48" t="s">
        <v>1538</v>
      </c>
      <c r="P9" s="48" t="s">
        <v>1538</v>
      </c>
      <c r="Q9" s="48" t="s">
        <v>1538</v>
      </c>
    </row>
    <row r="10" spans="2:17" ht="165">
      <c r="B10" s="95" t="s">
        <v>1494</v>
      </c>
      <c r="C10" s="96" t="s">
        <v>910</v>
      </c>
      <c r="D10" s="96" t="s">
        <v>2524</v>
      </c>
      <c r="E10" s="96" t="s">
        <v>2502</v>
      </c>
      <c r="F10" s="97"/>
      <c r="G10" s="96" t="s">
        <v>1505</v>
      </c>
      <c r="H10" s="96" t="s">
        <v>2509</v>
      </c>
      <c r="I10" s="96"/>
      <c r="J10" s="99"/>
      <c r="K10" s="99"/>
      <c r="L10" s="98"/>
      <c r="M10" s="99" t="s">
        <v>1510</v>
      </c>
      <c r="N10" s="96"/>
      <c r="O10" s="125" t="s">
        <v>2513</v>
      </c>
      <c r="P10" s="115" t="s">
        <v>2498</v>
      </c>
      <c r="Q10" s="102" t="s">
        <v>1487</v>
      </c>
    </row>
    <row r="11" spans="2:17" ht="149.25">
      <c r="B11" s="95" t="s">
        <v>1494</v>
      </c>
      <c r="C11" s="96" t="s">
        <v>910</v>
      </c>
      <c r="D11" s="119" t="s">
        <v>2524</v>
      </c>
      <c r="E11" s="96" t="s">
        <v>2519</v>
      </c>
      <c r="F11" s="97"/>
      <c r="G11" s="96" t="s">
        <v>1506</v>
      </c>
      <c r="H11" s="96" t="s">
        <v>2503</v>
      </c>
      <c r="I11" s="96"/>
      <c r="J11" s="99"/>
      <c r="K11" s="99"/>
      <c r="L11" s="98"/>
      <c r="M11" s="118" t="s">
        <v>2375</v>
      </c>
      <c r="N11" s="96" t="s">
        <v>1517</v>
      </c>
      <c r="O11" s="125" t="s">
        <v>2533</v>
      </c>
      <c r="P11" s="115" t="s">
        <v>2498</v>
      </c>
      <c r="Q11" s="102" t="s">
        <v>1487</v>
      </c>
    </row>
    <row r="12" spans="2:17" s="121" customFormat="1" ht="242.25">
      <c r="B12" s="95" t="s">
        <v>1494</v>
      </c>
      <c r="C12" s="96" t="s">
        <v>910</v>
      </c>
      <c r="D12" s="119" t="s">
        <v>2524</v>
      </c>
      <c r="E12" s="119" t="s">
        <v>2516</v>
      </c>
      <c r="F12" s="97"/>
      <c r="G12" s="96" t="s">
        <v>1505</v>
      </c>
      <c r="H12" s="96" t="s">
        <v>2521</v>
      </c>
      <c r="I12" s="96"/>
      <c r="J12" s="99"/>
      <c r="K12" s="99"/>
      <c r="L12" s="98"/>
      <c r="M12" s="127" t="s">
        <v>2375</v>
      </c>
      <c r="N12" s="96" t="s">
        <v>1517</v>
      </c>
      <c r="O12" s="122" t="s">
        <v>2525</v>
      </c>
      <c r="P12" s="126" t="s">
        <v>2499</v>
      </c>
      <c r="Q12" s="102" t="s">
        <v>1487</v>
      </c>
    </row>
    <row r="13" spans="2:17" ht="45" customHeight="1">
      <c r="B13" s="95" t="s">
        <v>1494</v>
      </c>
      <c r="C13" s="96" t="s">
        <v>905</v>
      </c>
      <c r="D13" s="120" t="s">
        <v>2526</v>
      </c>
      <c r="E13" s="96" t="s">
        <v>2507</v>
      </c>
      <c r="F13" s="97"/>
      <c r="G13" s="96" t="s">
        <v>1504</v>
      </c>
      <c r="H13" s="96" t="s">
        <v>2504</v>
      </c>
      <c r="I13" s="96"/>
      <c r="J13" s="99"/>
      <c r="K13" s="99"/>
      <c r="L13" s="98"/>
      <c r="M13" s="99" t="s">
        <v>1510</v>
      </c>
      <c r="N13" s="96"/>
      <c r="O13" s="122" t="s">
        <v>2515</v>
      </c>
      <c r="P13" s="123" t="s">
        <v>2514</v>
      </c>
      <c r="Q13" s="102" t="s">
        <v>1487</v>
      </c>
    </row>
    <row r="14" spans="2:17" s="121" customFormat="1" ht="45" customHeight="1">
      <c r="B14" s="95" t="s">
        <v>1494</v>
      </c>
      <c r="C14" s="96" t="s">
        <v>905</v>
      </c>
      <c r="D14" s="120" t="s">
        <v>2526</v>
      </c>
      <c r="E14" s="96" t="s">
        <v>2520</v>
      </c>
      <c r="F14" s="97"/>
      <c r="G14" s="96" t="s">
        <v>1505</v>
      </c>
      <c r="H14" s="96" t="s">
        <v>2522</v>
      </c>
      <c r="I14" s="96"/>
      <c r="J14" s="99"/>
      <c r="K14" s="99"/>
      <c r="L14" s="98"/>
      <c r="M14" s="124" t="s">
        <v>1510</v>
      </c>
      <c r="N14" s="96"/>
      <c r="O14" s="122" t="s">
        <v>2527</v>
      </c>
      <c r="P14" s="123" t="s">
        <v>2517</v>
      </c>
      <c r="Q14" s="103" t="s">
        <v>1487</v>
      </c>
    </row>
    <row r="15" spans="2:17" ht="132">
      <c r="B15" s="95" t="s">
        <v>1494</v>
      </c>
      <c r="C15" s="96" t="s">
        <v>923</v>
      </c>
      <c r="D15" s="96" t="s">
        <v>2528</v>
      </c>
      <c r="E15" s="96" t="s">
        <v>2501</v>
      </c>
      <c r="F15" s="97"/>
      <c r="G15" s="96" t="s">
        <v>1505</v>
      </c>
      <c r="H15" s="98" t="s">
        <v>2510</v>
      </c>
      <c r="I15" s="96"/>
      <c r="J15" s="99"/>
      <c r="K15" s="99"/>
      <c r="L15" s="98"/>
      <c r="M15" s="95" t="s">
        <v>1511</v>
      </c>
      <c r="N15" s="96"/>
      <c r="O15" s="125" t="s">
        <v>2529</v>
      </c>
      <c r="P15" s="115" t="s">
        <v>2518</v>
      </c>
      <c r="Q15" s="115" t="s">
        <v>1487</v>
      </c>
    </row>
    <row r="16" spans="2:17" ht="156">
      <c r="B16" s="95" t="s">
        <v>1494</v>
      </c>
      <c r="C16" s="96" t="s">
        <v>923</v>
      </c>
      <c r="D16" s="96" t="s">
        <v>2528</v>
      </c>
      <c r="E16" s="96" t="s">
        <v>2530</v>
      </c>
      <c r="F16" s="97"/>
      <c r="G16" s="96" t="s">
        <v>1509</v>
      </c>
      <c r="H16" s="98" t="s">
        <v>2506</v>
      </c>
      <c r="I16" s="96"/>
      <c r="J16" s="99"/>
      <c r="K16" s="99"/>
      <c r="L16" s="98"/>
      <c r="M16" s="95" t="s">
        <v>2375</v>
      </c>
      <c r="N16" s="96" t="s">
        <v>2508</v>
      </c>
      <c r="O16" s="125" t="s">
        <v>2523</v>
      </c>
      <c r="P16" s="115" t="s">
        <v>2505</v>
      </c>
      <c r="Q16" s="115" t="s">
        <v>1487</v>
      </c>
    </row>
    <row r="17" spans="2:17" ht="150">
      <c r="B17" s="95" t="s">
        <v>1494</v>
      </c>
      <c r="C17" s="96" t="s">
        <v>923</v>
      </c>
      <c r="D17" s="96" t="s">
        <v>2528</v>
      </c>
      <c r="E17" s="96" t="s">
        <v>2531</v>
      </c>
      <c r="F17" s="97"/>
      <c r="G17" s="98" t="s">
        <v>1504</v>
      </c>
      <c r="H17" s="96" t="s">
        <v>2512</v>
      </c>
      <c r="I17" s="96"/>
      <c r="J17" s="99"/>
      <c r="K17" s="99"/>
      <c r="L17" s="98"/>
      <c r="M17" s="98" t="s">
        <v>1510</v>
      </c>
      <c r="N17" s="99"/>
      <c r="O17" s="125" t="s">
        <v>2532</v>
      </c>
      <c r="P17" s="115" t="s">
        <v>2511</v>
      </c>
      <c r="Q17" s="115" t="s">
        <v>1487</v>
      </c>
    </row>
    <row r="18" spans="2:17">
      <c r="B18" s="95"/>
      <c r="C18" s="96"/>
      <c r="D18" s="96"/>
      <c r="E18" s="96"/>
      <c r="F18" s="97"/>
      <c r="G18" s="96"/>
      <c r="H18" s="96"/>
      <c r="I18" s="96"/>
      <c r="J18" s="99"/>
      <c r="K18" s="99"/>
      <c r="L18" s="98"/>
      <c r="M18" s="95"/>
      <c r="N18" s="96"/>
      <c r="O18" s="96"/>
      <c r="P18" s="103"/>
      <c r="Q18" s="102"/>
    </row>
    <row r="19" spans="2:17">
      <c r="B19" s="95"/>
      <c r="C19" s="96"/>
      <c r="D19" s="96"/>
      <c r="E19" s="96"/>
      <c r="F19" s="97"/>
      <c r="G19" s="96"/>
      <c r="H19" s="96"/>
      <c r="I19" s="96"/>
      <c r="J19" s="99"/>
      <c r="K19" s="99"/>
      <c r="L19" s="98"/>
      <c r="M19" s="95"/>
      <c r="N19" s="96"/>
      <c r="O19" s="96"/>
      <c r="P19" s="103"/>
      <c r="Q19" s="102"/>
    </row>
    <row r="20" spans="2:17">
      <c r="B20" s="95"/>
      <c r="C20" s="96"/>
      <c r="D20" s="96"/>
      <c r="E20" s="96"/>
      <c r="F20" s="97"/>
      <c r="G20" s="96"/>
      <c r="H20" s="96"/>
      <c r="I20" s="96"/>
      <c r="J20" s="99"/>
      <c r="K20" s="99"/>
      <c r="L20" s="98"/>
      <c r="M20" s="95"/>
      <c r="N20" s="96"/>
      <c r="O20" s="96"/>
      <c r="P20" s="103"/>
      <c r="Q20" s="102"/>
    </row>
    <row r="21" spans="2:17">
      <c r="B21" s="95"/>
      <c r="C21" s="96"/>
      <c r="D21" s="96"/>
      <c r="E21" s="96"/>
      <c r="F21" s="97"/>
      <c r="G21" s="96"/>
      <c r="H21" s="96"/>
      <c r="I21" s="96"/>
      <c r="J21" s="99"/>
      <c r="K21" s="99"/>
      <c r="L21" s="98"/>
      <c r="M21" s="95"/>
      <c r="N21" s="96"/>
      <c r="O21" s="96"/>
      <c r="P21" s="103"/>
      <c r="Q21" s="102"/>
    </row>
    <row r="22" spans="2:17">
      <c r="B22" s="95"/>
      <c r="C22" s="96"/>
      <c r="D22" s="96"/>
      <c r="E22" s="96"/>
      <c r="F22" s="97"/>
      <c r="G22" s="96"/>
      <c r="H22" s="96"/>
      <c r="I22" s="96"/>
      <c r="J22" s="99"/>
      <c r="K22" s="99"/>
      <c r="L22" s="98"/>
      <c r="M22" s="95"/>
      <c r="N22" s="96"/>
      <c r="O22" s="96"/>
      <c r="P22" s="103"/>
      <c r="Q22" s="102"/>
    </row>
    <row r="23" spans="2:17">
      <c r="B23" s="95"/>
      <c r="C23" s="96"/>
      <c r="D23" s="96"/>
      <c r="E23" s="96"/>
      <c r="F23" s="97"/>
      <c r="G23" s="96"/>
      <c r="H23" s="96"/>
      <c r="I23" s="96"/>
      <c r="J23" s="99"/>
      <c r="K23" s="99"/>
      <c r="L23" s="98"/>
      <c r="M23" s="95"/>
      <c r="N23" s="96"/>
      <c r="O23" s="96"/>
      <c r="P23" s="103"/>
      <c r="Q23" s="102"/>
    </row>
    <row r="24" spans="2:17">
      <c r="B24" s="95"/>
      <c r="C24" s="96"/>
      <c r="D24" s="96"/>
      <c r="E24" s="96"/>
      <c r="F24" s="97"/>
      <c r="G24" s="96"/>
      <c r="H24" s="96"/>
      <c r="I24" s="96"/>
      <c r="J24" s="99"/>
      <c r="K24" s="99"/>
      <c r="L24" s="98"/>
      <c r="M24" s="95"/>
      <c r="N24" s="96"/>
      <c r="O24" s="96"/>
      <c r="P24" s="103"/>
      <c r="Q24" s="102"/>
    </row>
    <row r="25" spans="2:17">
      <c r="B25" s="95"/>
      <c r="C25" s="96"/>
      <c r="D25" s="96"/>
      <c r="E25" s="96"/>
      <c r="F25" s="97"/>
      <c r="G25" s="96"/>
      <c r="H25" s="96"/>
      <c r="I25" s="96"/>
      <c r="J25" s="99"/>
      <c r="K25" s="99"/>
      <c r="L25" s="98"/>
      <c r="M25" s="95"/>
      <c r="N25" s="96"/>
      <c r="O25" s="96"/>
      <c r="P25" s="103"/>
      <c r="Q25" s="102"/>
    </row>
    <row r="26" spans="2:17">
      <c r="B26" s="95"/>
      <c r="C26" s="96"/>
      <c r="D26" s="96"/>
      <c r="E26" s="96"/>
      <c r="F26" s="97"/>
      <c r="G26" s="96"/>
      <c r="H26" s="96"/>
      <c r="I26" s="96"/>
      <c r="J26" s="99"/>
      <c r="K26" s="99"/>
      <c r="L26" s="98"/>
      <c r="M26" s="95"/>
      <c r="N26" s="96"/>
      <c r="O26" s="96"/>
      <c r="P26" s="103"/>
      <c r="Q26" s="102"/>
    </row>
    <row r="27" spans="2:17">
      <c r="B27" s="95"/>
      <c r="C27" s="96"/>
      <c r="D27" s="96"/>
      <c r="E27" s="96"/>
      <c r="F27" s="97"/>
      <c r="G27" s="96"/>
      <c r="H27" s="96"/>
      <c r="I27" s="96"/>
      <c r="J27" s="99"/>
      <c r="K27" s="99"/>
      <c r="L27" s="98"/>
      <c r="M27" s="95"/>
      <c r="N27" s="96"/>
      <c r="O27" s="96"/>
      <c r="P27" s="103"/>
      <c r="Q27" s="102"/>
    </row>
    <row r="28" spans="2:17">
      <c r="B28" s="95"/>
      <c r="C28" s="96"/>
      <c r="D28" s="96"/>
      <c r="E28" s="96"/>
      <c r="F28" s="97"/>
      <c r="G28" s="96"/>
      <c r="H28" s="96"/>
      <c r="I28" s="96"/>
      <c r="J28" s="99"/>
      <c r="K28" s="99"/>
      <c r="L28" s="98"/>
      <c r="M28" s="95"/>
      <c r="N28" s="96"/>
      <c r="O28" s="96"/>
      <c r="P28" s="103"/>
      <c r="Q28" s="102"/>
    </row>
    <row r="29" spans="2:17">
      <c r="B29" s="95"/>
      <c r="C29" s="96"/>
      <c r="D29" s="96"/>
      <c r="E29" s="96"/>
      <c r="F29" s="97"/>
      <c r="G29" s="96"/>
      <c r="H29" s="96"/>
      <c r="I29" s="96"/>
      <c r="J29" s="99"/>
      <c r="K29" s="99"/>
      <c r="L29" s="98"/>
      <c r="M29" s="95"/>
      <c r="N29" s="96"/>
      <c r="O29" s="96"/>
      <c r="P29" s="103"/>
      <c r="Q29" s="102"/>
    </row>
    <row r="30" spans="2:17">
      <c r="B30" s="95"/>
      <c r="C30" s="96"/>
      <c r="D30" s="96"/>
      <c r="E30" s="96"/>
      <c r="F30" s="97"/>
      <c r="G30" s="96"/>
      <c r="H30" s="96"/>
      <c r="I30" s="96"/>
      <c r="J30" s="99"/>
      <c r="K30" s="99"/>
      <c r="L30" s="98"/>
      <c r="M30" s="95"/>
      <c r="N30" s="96"/>
      <c r="O30" s="96"/>
      <c r="P30" s="103"/>
      <c r="Q30" s="102"/>
    </row>
    <row r="31" spans="2:17">
      <c r="B31" s="95"/>
      <c r="C31" s="96"/>
      <c r="D31" s="96"/>
      <c r="E31" s="96"/>
      <c r="F31" s="97"/>
      <c r="G31" s="96"/>
      <c r="H31" s="96"/>
      <c r="I31" s="96"/>
      <c r="J31" s="99"/>
      <c r="K31" s="99"/>
      <c r="L31" s="98"/>
      <c r="M31" s="95"/>
      <c r="N31" s="96"/>
      <c r="O31" s="96"/>
      <c r="P31" s="103"/>
      <c r="Q31" s="102"/>
    </row>
    <row r="32" spans="2:17">
      <c r="B32" s="95"/>
      <c r="C32" s="96"/>
      <c r="D32" s="96"/>
      <c r="E32" s="96"/>
      <c r="F32" s="97"/>
      <c r="G32" s="96"/>
      <c r="H32" s="96"/>
      <c r="I32" s="96"/>
      <c r="J32" s="99"/>
      <c r="K32" s="99"/>
      <c r="L32" s="98"/>
      <c r="M32" s="95"/>
      <c r="N32" s="96"/>
      <c r="O32" s="96"/>
      <c r="P32" s="103"/>
      <c r="Q32" s="102"/>
    </row>
    <row r="33" spans="2:17">
      <c r="B33" s="95"/>
      <c r="C33" s="96"/>
      <c r="D33" s="96"/>
      <c r="E33" s="96"/>
      <c r="F33" s="97"/>
      <c r="G33" s="96"/>
      <c r="H33" s="96"/>
      <c r="I33" s="96"/>
      <c r="J33" s="99"/>
      <c r="K33" s="99"/>
      <c r="L33" s="98"/>
      <c r="M33" s="95"/>
      <c r="N33" s="96"/>
      <c r="O33" s="96"/>
      <c r="P33" s="103"/>
      <c r="Q33" s="102"/>
    </row>
    <row r="34" spans="2:17">
      <c r="B34" s="95"/>
      <c r="C34" s="96"/>
      <c r="D34" s="96"/>
      <c r="E34" s="96"/>
      <c r="F34" s="97"/>
      <c r="G34" s="96"/>
      <c r="H34" s="96"/>
      <c r="I34" s="96"/>
      <c r="J34" s="99"/>
      <c r="K34" s="99"/>
      <c r="L34" s="98"/>
      <c r="M34" s="95"/>
      <c r="N34" s="96"/>
      <c r="O34" s="96"/>
      <c r="P34" s="103"/>
      <c r="Q34" s="102"/>
    </row>
    <row r="35" spans="2:17">
      <c r="B35" s="95"/>
      <c r="C35" s="96"/>
      <c r="D35" s="96"/>
      <c r="E35" s="96"/>
      <c r="F35" s="97"/>
      <c r="G35" s="96"/>
      <c r="H35" s="96"/>
      <c r="I35" s="96"/>
      <c r="J35" s="99"/>
      <c r="K35" s="99"/>
      <c r="L35" s="98"/>
      <c r="M35" s="95"/>
      <c r="N35" s="96"/>
      <c r="O35" s="96"/>
      <c r="P35" s="103"/>
      <c r="Q35" s="102"/>
    </row>
    <row r="36" spans="2:17">
      <c r="B36" s="95"/>
      <c r="C36" s="96"/>
      <c r="D36" s="96"/>
      <c r="E36" s="96"/>
      <c r="F36" s="97"/>
      <c r="G36" s="96"/>
      <c r="H36" s="96"/>
      <c r="I36" s="96"/>
      <c r="J36" s="99"/>
      <c r="K36" s="99"/>
      <c r="L36" s="98"/>
      <c r="M36" s="95"/>
      <c r="N36" s="96"/>
      <c r="O36" s="96"/>
      <c r="P36" s="103"/>
      <c r="Q36" s="102"/>
    </row>
    <row r="37" spans="2:17">
      <c r="B37" s="95"/>
      <c r="C37" s="96"/>
      <c r="D37" s="96"/>
      <c r="E37" s="96"/>
      <c r="F37" s="97"/>
      <c r="G37" s="96"/>
      <c r="H37" s="96"/>
      <c r="I37" s="96"/>
      <c r="J37" s="99"/>
      <c r="K37" s="99"/>
      <c r="L37" s="98"/>
      <c r="M37" s="95"/>
      <c r="N37" s="96"/>
      <c r="O37" s="96"/>
      <c r="P37" s="103"/>
      <c r="Q37" s="102"/>
    </row>
    <row r="38" spans="2:17">
      <c r="B38" s="95"/>
      <c r="C38" s="96"/>
      <c r="D38" s="96"/>
      <c r="E38" s="96"/>
      <c r="F38" s="97"/>
      <c r="G38" s="96"/>
      <c r="H38" s="96"/>
      <c r="I38" s="96"/>
      <c r="J38" s="99"/>
      <c r="K38" s="99"/>
      <c r="L38" s="98"/>
      <c r="M38" s="95"/>
      <c r="N38" s="96"/>
      <c r="O38" s="96"/>
      <c r="P38" s="103"/>
      <c r="Q38" s="102"/>
    </row>
    <row r="39" spans="2:17">
      <c r="B39" s="95"/>
      <c r="C39" s="96"/>
      <c r="D39" s="96"/>
      <c r="E39" s="96"/>
      <c r="F39" s="97"/>
      <c r="G39" s="96"/>
      <c r="H39" s="96"/>
      <c r="I39" s="96"/>
      <c r="J39" s="99"/>
      <c r="K39" s="99"/>
      <c r="L39" s="98"/>
      <c r="M39" s="95"/>
      <c r="N39" s="96"/>
      <c r="O39" s="96"/>
      <c r="P39" s="103"/>
      <c r="Q39" s="102"/>
    </row>
    <row r="40" spans="2:17">
      <c r="B40" s="95"/>
      <c r="C40" s="96"/>
      <c r="D40" s="96"/>
      <c r="E40" s="96"/>
      <c r="F40" s="97"/>
      <c r="G40" s="96"/>
      <c r="H40" s="96"/>
      <c r="I40" s="96"/>
      <c r="J40" s="99"/>
      <c r="K40" s="99"/>
      <c r="L40" s="98"/>
      <c r="M40" s="95"/>
      <c r="N40" s="96"/>
      <c r="O40" s="96"/>
      <c r="P40" s="103"/>
      <c r="Q40" s="102"/>
    </row>
    <row r="41" spans="2:17">
      <c r="B41" s="95"/>
      <c r="C41" s="96"/>
      <c r="D41" s="96"/>
      <c r="E41" s="96"/>
      <c r="F41" s="97"/>
      <c r="G41" s="96"/>
      <c r="H41" s="96"/>
      <c r="I41" s="96"/>
      <c r="J41" s="99"/>
      <c r="K41" s="99"/>
      <c r="L41" s="98"/>
      <c r="M41" s="95"/>
      <c r="N41" s="96"/>
      <c r="O41" s="96"/>
      <c r="P41" s="103"/>
      <c r="Q41" s="102"/>
    </row>
    <row r="42" spans="2:17">
      <c r="B42" s="100"/>
      <c r="C42" s="100"/>
      <c r="D42" s="100"/>
      <c r="E42" s="100"/>
      <c r="F42" s="100"/>
      <c r="G42" s="100"/>
      <c r="H42" s="100"/>
      <c r="I42" s="100"/>
      <c r="J42" s="100"/>
      <c r="K42" s="100"/>
      <c r="L42" s="100"/>
      <c r="M42" s="100"/>
      <c r="N42" s="100"/>
      <c r="O42" s="100"/>
      <c r="P42" s="100"/>
      <c r="Q42" s="100"/>
    </row>
    <row r="43" spans="2:17">
      <c r="B43" s="100"/>
      <c r="C43" s="100"/>
      <c r="D43" s="100"/>
      <c r="E43" s="100"/>
      <c r="F43" s="100"/>
      <c r="G43" s="100"/>
      <c r="H43" s="100"/>
      <c r="I43" s="100"/>
      <c r="J43" s="100"/>
      <c r="K43" s="100"/>
      <c r="L43" s="100"/>
      <c r="M43" s="100"/>
      <c r="N43" s="100"/>
      <c r="O43" s="100"/>
      <c r="P43" s="100"/>
      <c r="Q43" s="100"/>
    </row>
    <row r="44" spans="2:17">
      <c r="B44" s="101"/>
      <c r="C44" s="101"/>
      <c r="D44" s="101"/>
      <c r="E44" s="101"/>
      <c r="F44" s="101"/>
      <c r="G44" s="101"/>
      <c r="H44" s="101"/>
      <c r="I44" s="101"/>
      <c r="J44" s="101"/>
      <c r="K44" s="101"/>
      <c r="L44" s="101"/>
      <c r="M44" s="101"/>
      <c r="N44" s="101"/>
      <c r="O44" s="101"/>
      <c r="P44" s="101"/>
      <c r="Q44" s="101"/>
    </row>
    <row r="45" spans="2:17">
      <c r="B45" s="101"/>
      <c r="C45" s="101"/>
      <c r="D45" s="101"/>
      <c r="E45" s="101"/>
      <c r="F45" s="101"/>
      <c r="G45" s="101"/>
      <c r="H45" s="101"/>
      <c r="I45" s="101"/>
      <c r="J45" s="101"/>
      <c r="K45" s="101"/>
      <c r="L45" s="101"/>
      <c r="M45" s="101"/>
      <c r="N45" s="101"/>
      <c r="O45" s="101"/>
      <c r="P45" s="101"/>
      <c r="Q45" s="101"/>
    </row>
    <row r="46" spans="2:17">
      <c r="B46" s="101"/>
      <c r="C46" s="101"/>
      <c r="D46" s="101"/>
      <c r="E46" s="101"/>
      <c r="F46" s="101"/>
      <c r="G46" s="101"/>
      <c r="H46" s="101"/>
      <c r="I46" s="101"/>
      <c r="J46" s="101"/>
      <c r="K46" s="101"/>
      <c r="L46" s="101"/>
      <c r="M46" s="101"/>
      <c r="N46" s="101"/>
      <c r="O46" s="101"/>
      <c r="P46" s="101"/>
      <c r="Q46" s="101"/>
    </row>
    <row r="47" spans="2:17">
      <c r="B47" s="101"/>
      <c r="C47" s="101"/>
      <c r="D47" s="101"/>
      <c r="E47" s="101"/>
      <c r="F47" s="101"/>
      <c r="G47" s="101"/>
      <c r="H47" s="101"/>
      <c r="I47" s="101"/>
      <c r="J47" s="101"/>
      <c r="K47" s="101"/>
      <c r="L47" s="101"/>
      <c r="M47" s="101"/>
      <c r="N47" s="101"/>
      <c r="O47" s="101"/>
      <c r="P47" s="101"/>
      <c r="Q47" s="101"/>
    </row>
    <row r="48" spans="2:17">
      <c r="B48" s="101"/>
      <c r="C48" s="101"/>
      <c r="D48" s="101"/>
      <c r="E48" s="101"/>
      <c r="F48" s="101"/>
      <c r="G48" s="101"/>
      <c r="H48" s="101"/>
      <c r="I48" s="101"/>
      <c r="J48" s="101"/>
      <c r="K48" s="101"/>
      <c r="L48" s="101"/>
      <c r="M48" s="101"/>
      <c r="N48" s="101"/>
      <c r="O48" s="101"/>
      <c r="P48" s="101"/>
      <c r="Q48" s="101"/>
    </row>
    <row r="49" spans="2:17">
      <c r="B49" s="101"/>
      <c r="C49" s="101"/>
      <c r="D49" s="101"/>
      <c r="E49" s="101"/>
      <c r="F49" s="101"/>
      <c r="G49" s="101"/>
      <c r="H49" s="101"/>
      <c r="I49" s="101"/>
      <c r="J49" s="101"/>
      <c r="K49" s="101"/>
      <c r="L49" s="101"/>
      <c r="M49" s="101"/>
      <c r="N49" s="101"/>
      <c r="O49" s="101"/>
      <c r="P49" s="101"/>
      <c r="Q49" s="101"/>
    </row>
    <row r="50" spans="2:17">
      <c r="B50" s="101"/>
      <c r="C50" s="101"/>
      <c r="D50" s="101"/>
      <c r="E50" s="101"/>
      <c r="F50" s="101"/>
      <c r="G50" s="101"/>
      <c r="H50" s="101"/>
      <c r="I50" s="101"/>
      <c r="J50" s="101"/>
      <c r="K50" s="101"/>
      <c r="L50" s="101"/>
      <c r="M50" s="101"/>
      <c r="N50" s="101"/>
      <c r="O50" s="101"/>
      <c r="P50" s="101"/>
      <c r="Q50" s="101"/>
    </row>
    <row r="51" spans="2:17">
      <c r="B51" s="101"/>
      <c r="C51" s="101"/>
      <c r="D51" s="101"/>
      <c r="E51" s="101"/>
      <c r="F51" s="101"/>
      <c r="G51" s="101"/>
      <c r="H51" s="101"/>
      <c r="I51" s="101"/>
      <c r="J51" s="101"/>
      <c r="K51" s="101"/>
      <c r="L51" s="101"/>
      <c r="M51" s="101"/>
      <c r="N51" s="101"/>
      <c r="O51" s="101"/>
      <c r="P51" s="101"/>
      <c r="Q51" s="101"/>
    </row>
    <row r="52" spans="2:17">
      <c r="B52" s="101"/>
      <c r="C52" s="101"/>
      <c r="D52" s="101"/>
      <c r="E52" s="101"/>
      <c r="F52" s="101"/>
      <c r="G52" s="101"/>
      <c r="H52" s="101"/>
      <c r="I52" s="101"/>
      <c r="J52" s="101"/>
      <c r="K52" s="101"/>
      <c r="L52" s="101"/>
      <c r="M52" s="101"/>
      <c r="N52" s="101"/>
      <c r="O52" s="101"/>
      <c r="P52" s="101"/>
      <c r="Q52" s="101"/>
    </row>
    <row r="53" spans="2:17">
      <c r="B53" s="101"/>
      <c r="C53" s="101"/>
      <c r="D53" s="101"/>
      <c r="E53" s="101"/>
      <c r="F53" s="101"/>
      <c r="G53" s="101"/>
      <c r="H53" s="101"/>
      <c r="I53" s="101"/>
      <c r="J53" s="101"/>
      <c r="K53" s="101"/>
      <c r="L53" s="101"/>
      <c r="M53" s="101"/>
      <c r="N53" s="101"/>
      <c r="O53" s="101"/>
      <c r="P53" s="101"/>
      <c r="Q53" s="101"/>
    </row>
    <row r="54" spans="2:17">
      <c r="B54" s="101"/>
      <c r="C54" s="101"/>
      <c r="D54" s="101"/>
      <c r="E54" s="101"/>
      <c r="F54" s="101"/>
      <c r="G54" s="101"/>
      <c r="H54" s="101"/>
      <c r="I54" s="101"/>
      <c r="J54" s="101"/>
      <c r="K54" s="101"/>
      <c r="L54" s="101"/>
      <c r="M54" s="101"/>
      <c r="N54" s="101"/>
      <c r="O54" s="101"/>
      <c r="P54" s="101"/>
      <c r="Q54" s="101"/>
    </row>
    <row r="55" spans="2:17">
      <c r="B55" s="101"/>
      <c r="C55" s="101"/>
      <c r="D55" s="101"/>
      <c r="E55" s="101"/>
      <c r="F55" s="101"/>
      <c r="G55" s="101"/>
      <c r="H55" s="101"/>
      <c r="I55" s="101"/>
      <c r="J55" s="101"/>
      <c r="K55" s="101"/>
      <c r="L55" s="101"/>
      <c r="M55" s="101"/>
      <c r="N55" s="101"/>
      <c r="O55" s="101"/>
      <c r="P55" s="101"/>
      <c r="Q55" s="101"/>
    </row>
  </sheetData>
  <mergeCells count="16">
    <mergeCell ref="B4:D4"/>
    <mergeCell ref="B7:B8"/>
    <mergeCell ref="C7:C8"/>
    <mergeCell ref="D7:D8"/>
    <mergeCell ref="E7:E8"/>
    <mergeCell ref="F7:F8"/>
    <mergeCell ref="O7:O8"/>
    <mergeCell ref="P7:P8"/>
    <mergeCell ref="Q7:Q8"/>
    <mergeCell ref="J9:K9"/>
    <mergeCell ref="G7:G8"/>
    <mergeCell ref="I7:I8"/>
    <mergeCell ref="J7:K7"/>
    <mergeCell ref="L7:L8"/>
    <mergeCell ref="M7:M8"/>
    <mergeCell ref="N7:N8"/>
  </mergeCells>
  <dataValidations xWindow="318" yWindow="442" count="15">
    <dataValidation allowBlank="1" showInputMessage="1" showErrorMessage="1" prompt="Si seleccionó &quot;otro&quot; en el mecanismo, descríbalo en el campo." sqref="N7:N8"/>
    <dataValidation allowBlank="1" showInputMessage="1" showErrorMessage="1" prompt="Enumere los mecanismos para cada medida._x000a_Si requiere varios mecanismos para una misma medida, diligencie varias filas. " sqref="L7:L8"/>
    <dataValidation allowBlank="1" showInputMessage="1" showErrorMessage="1" prompt="Si seleccionó &quot;otra&quot; en la medida, descríbala en el campo." sqref="I7:I8"/>
    <dataValidation allowBlank="1" showInputMessage="1" showErrorMessage="1" prompt="Enumere la medida a tomar para cada subcausa._x000a_Si la medida se repite para la misma subcausa, por tener varios mecanismos, el número de la medida debe ser el mismo." sqref="F7:F8"/>
    <dataValidation allowBlank="1" showInputMessage="1" showErrorMessage="1" prompt="Describa brevemente el sustento del insumo y causa seleccionados." sqref="D7:D8"/>
    <dataValidation allowBlank="1" showInputMessage="1" showErrorMessage="1" prompt="Seleccione la causa eKOGUI del listado desplegable" sqref="C7:C8"/>
    <dataValidation allowBlank="1" showInputMessage="1" showErrorMessage="1" prompt="Explicación de la forma como se cumplirá el mecanismo " sqref="O7:O8"/>
    <dataValidation allowBlank="1" showInputMessage="1" showErrorMessage="1" prompt="¿Cómo cumplo la medida definida?_x000a_Seleccione el mecanismo de la lista desplegable." sqref="M7:M8"/>
    <dataValidation allowBlank="1" showInputMessage="1" showErrorMessage="1" prompt="¿Qué debe hacerse para prevenir la subcausa? _x000a_Seleccione la medida del listado desplegable._x000a_Si requiere más de una medida por subcausa, diligencie varias filas." sqref="G7:H8"/>
    <dataValidation allowBlank="1" showInputMessage="1" showErrorMessage="1" prompt="         Identifique la falencia o falla" sqref="E7:E8"/>
    <dataValidation allowBlank="1" showInputMessage="1" showErrorMessage="1" prompt="Seleccione el insumo del listado desplegable en cada celda" sqref="B7:B8"/>
    <dataValidation type="custom" allowBlank="1" showInputMessage="1" showErrorMessage="1" prompt="Si marco otra medida, escríbala" sqref="I10:I41 H10:H17">
      <formula1>F10="Otra (escríbala en la siguiente columna)"</formula1>
    </dataValidation>
    <dataValidation type="custom" allowBlank="1" showInputMessage="1" showErrorMessage="1" prompt="Si marco otro mecanismo, escríbalo" sqref="N10:N41">
      <formula1>M10="Otro (escríbala en la siguiente columna)"</formula1>
    </dataValidation>
    <dataValidation allowBlank="1" showInputMessage="1" showErrorMessage="1" error="Debe seleccionar una causa del listado de e-kogi" prompt="Describa brevemente el sustento del insumo y causa seleccionados." sqref="D10:D41"/>
    <dataValidation allowBlank="1" showInputMessage="1" showErrorMessage="1" prompt="Texto libre" sqref="E10:E41"/>
  </dataValidations>
  <hyperlinks>
    <hyperlink ref="B9" location="INSUMOS!A1" display="Ayuda"/>
    <hyperlink ref="C9" location="'CAUSA e-KOGUI'!A1" display="Ayuda"/>
    <hyperlink ref="D9" location="SUSTENTO!A1" display="Ayuda"/>
    <hyperlink ref="E9" location="SUBCAUSA!A1" display="Ayuda"/>
    <hyperlink ref="F9" location="N°MEDIDA!A1" display="Ayuda"/>
    <hyperlink ref="G9" location="MEDIDA!A1" display="Ayuda"/>
    <hyperlink ref="I9" location="'OTRA MEDIDA'!A1" display="Ayuda"/>
    <hyperlink ref="M9" location="MECANISMO!A1" display="Ayuda"/>
    <hyperlink ref="N9" location="'OTRO MECANISMO'!A1" display="Ayuda"/>
    <hyperlink ref="O9" location="'EJECUCIÓN DEL MECANISMO'!A1" display="Ayuda"/>
    <hyperlink ref="J9" location="'PERIODO DE IMPLEMENTACIÓN'!A1" display="Ayuda"/>
    <hyperlink ref="P9" location="'ÁREA RESPONSABLE'!A1" display="Ayuda"/>
    <hyperlink ref="Q9" location="DIVULGACIÓN!A1" display="Ayuda"/>
    <hyperlink ref="J9:K9" location="'PERÍODO IMPLEMENTACIÓN'!A1" display="Ayuda"/>
  </hyperlink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xWindow="318" yWindow="442" count="15">
        <x14:dataValidation type="list" allowBlank="1" showInputMessage="1" showErrorMessage="1" prompt="¿Como realizará la divulagacion de la PPDA la interior de la entidad? ">
          <x14:formula1>
            <xm:f>LISTAS!$K$2:$K$7</xm:f>
          </x14:formula1>
          <xm:sqref>Q10:Q14</xm:sqref>
        </x14:dataValidation>
        <x14:dataValidation type="list" showInputMessage="1" showErrorMessage="1" prompt="Seleccione la medida">
          <x14:formula1>
            <xm:f>LISTAS!$E$2:$E$8</xm:f>
          </x14:formula1>
          <xm:sqref>H18:H41 G10:G41</xm:sqref>
        </x14:dataValidation>
        <x14:dataValidation type="date" allowBlank="1" showInputMessage="1" showErrorMessage="1" error="El formato para definir la fecha es Día - Mes- Año" prompt="Día / Mes / Año">
          <x14:formula1>
            <xm:f>LISTAS!G8</xm:f>
          </x14:formula1>
          <x14:formula2>
            <xm:f>LISTAS!G9</xm:f>
          </x14:formula2>
          <xm:sqref>J40:K41</xm:sqref>
        </x14:dataValidation>
        <x14:dataValidation type="date" allowBlank="1" showInputMessage="1" showErrorMessage="1" error="El formato para definir la fecha es Día - Mes- Año" prompt="Día / Mes / Año">
          <x14:formula1>
            <xm:f>LISTAS!G5</xm:f>
          </x14:formula1>
          <x14:formula2>
            <xm:f>LISTAS!G6</xm:f>
          </x14:formula2>
          <xm:sqref>J36:K39</xm:sqref>
        </x14:dataValidation>
        <x14:dataValidation type="date" allowBlank="1" showInputMessage="1" showErrorMessage="1" error="El formato para definir la fecha es Día - Mes- Año" prompt="Día / Mes / Año">
          <x14:formula1>
            <xm:f>LISTAS!G5</xm:f>
          </x14:formula1>
          <x14:formula2>
            <xm:f>LISTAS!G6</xm:f>
          </x14:formula2>
          <xm:sqref>J32:K35</xm:sqref>
        </x14:dataValidation>
        <x14:dataValidation type="date" allowBlank="1" showInputMessage="1" showErrorMessage="1" error="El formato para definir la fecha es Día - Mes- Año" prompt="Día / Mes / Año">
          <x14:formula1>
            <xm:f>LISTAS!G8</xm:f>
          </x14:formula1>
          <x14:formula2>
            <xm:f>LISTAS!G9</xm:f>
          </x14:formula2>
          <xm:sqref>J31:K31</xm:sqref>
        </x14:dataValidation>
        <x14:dataValidation type="date" allowBlank="1" showInputMessage="1" showErrorMessage="1" error="El formato para definir la fecha es Día - Mes- Año" prompt="Día / Mes / Año">
          <x14:formula1>
            <xm:f>LISTAS!G1048576</xm:f>
          </x14:formula1>
          <x14:formula2>
            <xm:f>LISTAS!G1</xm:f>
          </x14:formula2>
          <xm:sqref>J16:K30 J13:K14</xm:sqref>
        </x14:dataValidation>
        <x14:dataValidation type="list" allowBlank="1" showInputMessage="1" showErrorMessage="1" prompt="¿Como realizará la divulagacion de la PPDA la interior de la entidad? ">
          <x14:formula1>
            <xm:f>LISTAS!$K$2:$K$3</xm:f>
          </x14:formula1>
          <xm:sqref>Q15:Q41</xm:sqref>
        </x14:dataValidation>
        <x14:dataValidation type="list" allowBlank="1" showInputMessage="1" showErrorMessage="1">
          <x14:formula1>
            <xm:f>LISTAS!$J$2:$J$9</xm:f>
          </x14:formula1>
          <xm:sqref>B10:B41</xm:sqref>
        </x14:dataValidation>
        <x14:dataValidation type="list" allowBlank="1" showInputMessage="1" showErrorMessage="1" prompt="Seleccione el mecanismo">
          <x14:formula1>
            <xm:f>LISTAS!$F$2:$F$8</xm:f>
          </x14:formula1>
          <xm:sqref>M10:M41</xm:sqref>
        </x14:dataValidation>
        <x14:dataValidation type="list" allowBlank="1" showInputMessage="1" showErrorMessage="1" error="Seleccione un número" prompt="Enumere la medida a tomar para cada subcausa.">
          <x14:formula1>
            <xm:f>LISTAS!$D$2:$D$11</xm:f>
          </x14:formula1>
          <xm:sqref>F10:F41</xm:sqref>
        </x14:dataValidation>
        <x14:dataValidation type="list" allowBlank="1" showInputMessage="1" showErrorMessage="1" error="Debe seleccionar una causa del listado de e-kogi" prompt="Seleccione la causa ">
          <x14:formula1>
            <xm:f>CAUSAS!$B$3:$B$695</xm:f>
          </x14:formula1>
          <xm:sqref>C10:C41</xm:sqref>
        </x14:dataValidation>
        <x14:dataValidation type="list" allowBlank="1" showInputMessage="1" showErrorMessage="1" error="Seleccione un número" prompt="Enumere los mecanismos a tomar ">
          <x14:formula1>
            <xm:f>LISTAS!$D$2:$D$11</xm:f>
          </x14:formula1>
          <xm:sqref>L10:L41</xm:sqref>
        </x14:dataValidation>
        <x14:dataValidation type="date" allowBlank="1" showInputMessage="1" showErrorMessage="1" error="El formato para definir la fecha es Día - Mes- Año" prompt="Día / Mes / Año">
          <x14:formula1>
            <xm:f>LISTAS!G1</xm:f>
          </x14:formula1>
          <x14:formula2>
            <xm:f>LISTAS!G2</xm:f>
          </x14:formula2>
          <xm:sqref>J15:K15</xm:sqref>
        </x14:dataValidation>
        <x14:dataValidation type="date" allowBlank="1" showInputMessage="1" showErrorMessage="1" error="El formato para definir la fecha es Día - Mes- Año" prompt="Día / Mes / Año">
          <x14:formula1>
            <xm:f>LISTAS!G1048575</xm:f>
          </x14:formula1>
          <x14:formula2>
            <xm:f>LISTAS!G1048576</xm:f>
          </x14:formula2>
          <xm:sqref>J10:K12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3:J20"/>
  <sheetViews>
    <sheetView showGridLines="0" showRowColHeaders="0" zoomScaleNormal="100" workbookViewId="0"/>
  </sheetViews>
  <sheetFormatPr baseColWidth="10" defaultRowHeight="15"/>
  <cols>
    <col min="1" max="1" width="5.7109375" customWidth="1"/>
  </cols>
  <sheetData>
    <row r="3" spans="2:10" ht="24">
      <c r="B3" s="154" t="s">
        <v>2391</v>
      </c>
      <c r="C3" s="154"/>
      <c r="D3" s="154"/>
      <c r="E3" s="154"/>
      <c r="F3" s="154"/>
      <c r="G3" s="155"/>
      <c r="H3" s="155"/>
      <c r="I3" s="155"/>
      <c r="J3" s="155"/>
    </row>
    <row r="5" spans="2:10" ht="24.75" customHeight="1">
      <c r="B5" s="32" t="s">
        <v>2410</v>
      </c>
    </row>
    <row r="6" spans="2:10">
      <c r="B6" s="32"/>
    </row>
    <row r="7" spans="2:10">
      <c r="B7" s="181" t="s">
        <v>2411</v>
      </c>
      <c r="C7" s="182"/>
      <c r="D7" s="182"/>
      <c r="E7" s="182"/>
      <c r="F7" s="182"/>
      <c r="G7" s="182"/>
      <c r="H7" s="182"/>
      <c r="I7" s="182"/>
      <c r="J7" s="182"/>
    </row>
    <row r="8" spans="2:10">
      <c r="B8" s="182"/>
      <c r="C8" s="182"/>
      <c r="D8" s="182"/>
      <c r="E8" s="182"/>
      <c r="F8" s="182"/>
      <c r="G8" s="182"/>
      <c r="H8" s="182"/>
      <c r="I8" s="182"/>
      <c r="J8" s="182"/>
    </row>
    <row r="20" spans="2:3">
      <c r="B20" s="68"/>
      <c r="C20" s="68"/>
    </row>
  </sheetData>
  <sheetProtection algorithmName="SHA-512" hashValue="pzkuNUO+U1d7Lqxjl/QiT2fDh+qlGKnGvKQLHkTDrKXmAVl9j5kB6gONEhblJq9HiwwJ9F3wx348rR66y4N13w==" saltValue="EfOIT2o9SHRWaU+ndq8rlg==" spinCount="100000" sheet="1" objects="1" scenarios="1"/>
  <mergeCells count="2">
    <mergeCell ref="B3:J3"/>
    <mergeCell ref="B7:J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2</vt:i4>
      </vt:variant>
    </vt:vector>
  </HeadingPairs>
  <TitlesOfParts>
    <vt:vector size="36" baseType="lpstr">
      <vt:lpstr>LISTAS</vt:lpstr>
      <vt:lpstr>ENTIDADES</vt:lpstr>
      <vt:lpstr>PORTADA</vt:lpstr>
      <vt:lpstr>ANTES DE EMPEZAR</vt:lpstr>
      <vt:lpstr>CICLO PDA</vt:lpstr>
      <vt:lpstr>LINEAMIENTOS</vt:lpstr>
      <vt:lpstr>FORMULACIÓN</vt:lpstr>
      <vt:lpstr>PLAN DE ACCIÓN</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SUSTENTO</vt:lpstr>
      <vt:lpstr>SUBCAUSA</vt:lpstr>
      <vt:lpstr>N°MEDIDA</vt:lpstr>
      <vt:lpstr>MEDIDA</vt:lpstr>
      <vt:lpstr>OTRA MEDIDA</vt:lpstr>
      <vt:lpstr>MECANISMO</vt:lpstr>
      <vt:lpstr>OTRO MECANISMO</vt:lpstr>
      <vt:lpstr>EJECUCIÓN DEL MECANISMO</vt:lpstr>
      <vt:lpstr>PERÍODO IMPLEMENTACIÓN</vt:lpstr>
      <vt:lpstr>ÁREA RESPONSABLE</vt:lpstr>
      <vt:lpstr>DIVULGACIÓN</vt:lpstr>
      <vt:lpstr>INDICADOR DE GESTIÓN</vt:lpstr>
      <vt:lpstr>INDICADOR DE RESULTADO</vt:lpstr>
      <vt:lpstr>INDICADOR DE IMPACTO</vt:lpstr>
      <vt:lpstr>REPORTE DE LITIGIOSIDAD</vt:lpstr>
      <vt:lpstr>CAUSAS</vt:lpstr>
      <vt:lpstr>'REPORTE DE LITIGIOSIDAD'!ENTIDADES</vt:lpstr>
      <vt:lpstr>ENTIDADES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Sandoval Oviedo</dc:creator>
  <cp:lastModifiedBy>DORIS  SANCHEZ TORRES</cp:lastModifiedBy>
  <cp:lastPrinted>2019-10-22T16:06:09Z</cp:lastPrinted>
  <dcterms:created xsi:type="dcterms:W3CDTF">2019-04-08T20:16:01Z</dcterms:created>
  <dcterms:modified xsi:type="dcterms:W3CDTF">2023-11-28T15:15:06Z</dcterms:modified>
</cp:coreProperties>
</file>