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GDA" sheetId="1" r:id="rId4"/>
    <sheet state="hidden" name="Listas" sheetId="2" r:id="rId5"/>
  </sheets>
  <definedNames>
    <definedName name="Pregunta21">Listas!$B$102:$B$106</definedName>
    <definedName name="Pregunta47">Listas!$B$232:$B$236</definedName>
    <definedName name="Preg34">Listas!$E$167:$F$171</definedName>
    <definedName name="Pregunta11">Listas!$B$52:$B$56</definedName>
    <definedName name="Pregunta23">Listas!$B$112:$B$116</definedName>
    <definedName name="Pregunta42">Listas!$B$207:$B$211</definedName>
    <definedName name="Pregunta39">Listas!$B$192:$B$196</definedName>
    <definedName name="Pregunta1">Listas!$B$2:$B$6</definedName>
    <definedName name="Pregunta35">Listas!$B$172:$B$176</definedName>
    <definedName name="Pregunta22">Listas!$B$107:$B$111</definedName>
    <definedName name="Pregunta54">Listas!$B$267:$B$271</definedName>
    <definedName name="Pregunta13">Listas!$B$62:$B$66</definedName>
    <definedName name="Pregunta45">Listas!$B$222:$B$226</definedName>
    <definedName name="Pregunta12">Listas!$B$57:$B$61</definedName>
    <definedName name="Pregunta37">Listas!$B$182:$B$186</definedName>
    <definedName name="Pregunta17">Listas!$B$82:$B$86</definedName>
    <definedName name="Preg32">Listas!$E$157:$F$161</definedName>
    <definedName name="Preg27">Listas!$E$132:$F$136</definedName>
    <definedName name="Pregunta49">Listas!$B$242:$B$246</definedName>
    <definedName name="Pregunta44">Listas!$B$217:$B$221</definedName>
    <definedName name="Pregunta38">Listas!$B$187:$B$191</definedName>
    <definedName name="Pregunta2">Listas!$B$7:$B$11</definedName>
    <definedName name="Pregunta15">Listas!$B$72:$B$76</definedName>
    <definedName name="Pregunta51">Listas!$B$252:$B$256</definedName>
    <definedName name="Pregunta52">Listas!$B$257:$B$261</definedName>
    <definedName name="Pregunta24">Listas!$B$117:$B$121</definedName>
    <definedName name="Preg33">Listas!$E$162:$F$166</definedName>
    <definedName name="Pregunta3">Listas!$B$12:$B$16</definedName>
    <definedName name="Pregunta7">Listas!$B$32:$B$36</definedName>
    <definedName name="Pregunta34">Listas!$B$167:$B$171</definedName>
    <definedName name="Niveles">Listas!$C$2:$C$271</definedName>
    <definedName name="Preg18">Listas!$E$87:$F$91</definedName>
    <definedName name="Pregunta26">Listas!$B$127:$B$131</definedName>
    <definedName name="Pregunta16">Listas!$B$77:$B$81</definedName>
    <definedName name="Preg31">Listas!$E$152:$F$156</definedName>
    <definedName name="Preg23">Listas!$E$112:$F$116</definedName>
    <definedName name="Pregunta5">Listas!$B$22:$B$26</definedName>
    <definedName name="Pregunta10">Listas!$B$47:$B$51</definedName>
    <definedName name="pREG47">Listas!$E$232:$F$236</definedName>
    <definedName name="Pregunta27">Listas!$B$132:$B$136</definedName>
    <definedName name="Pregunta8">Listas!$B$37:$B$41</definedName>
    <definedName name="Pregunta43">Listas!$B$212:$B$216</definedName>
    <definedName name="Preg19">Listas!$E$92:$F$96</definedName>
    <definedName name="Pregunta33">Listas!$B$162:$B$166</definedName>
    <definedName name="Pregunta40">Listas!$B$197:$B$201</definedName>
    <definedName name="Pregunta19">Listas!$B$92:$B$96</definedName>
    <definedName name="Preg28">Listas!$E$137:$F$141</definedName>
    <definedName name="Preg25">Listas!$E$122:$F$126</definedName>
    <definedName name="Pregunta4">Listas!$B$17:$B$21</definedName>
    <definedName name="Preg35">Listas!$E$172:$F$176</definedName>
    <definedName name="Pregunta31">Listas!$B$152:$B$156</definedName>
    <definedName name="Preg17">Listas!$E$82:$F$86</definedName>
    <definedName name="Pregunta20">Listas!$B$97:$B$101</definedName>
    <definedName name="Pregunta25">Listas!$B$122:$B$126</definedName>
    <definedName name="Pregunta36">Listas!$B$177:$B$181</definedName>
    <definedName name="Pregunta18">Listas!$B$87:$B$91</definedName>
    <definedName name="Pregunta9">Listas!$B$42:$B$46</definedName>
    <definedName name="Pregunta29">Listas!$B$142:$B$146</definedName>
    <definedName name="Pregunta46">Listas!$B$227:$B$231</definedName>
    <definedName name="Pregunta32">Listas!$B$157:$B$161</definedName>
    <definedName name="Pregunta6">Listas!$B$27:$B$31</definedName>
    <definedName name="Pregunta28">Listas!$B$137:$B$141</definedName>
    <definedName name="Pregunta30">Listas!$B$147:$B$151</definedName>
    <definedName name="Pregunta50">Listas!$B$247:$B$251</definedName>
    <definedName name="Pregunta48">Listas!$B$237:$B$241</definedName>
    <definedName name="Pregunta14">Listas!$B$67:$B$71</definedName>
    <definedName name="Pregunta41">Listas!$B$202:$B$206</definedName>
    <definedName name="Pregunta53">Listas!$B$262:$B$266</definedName>
  </definedNames>
  <calcPr/>
  <extLst>
    <ext uri="GoogleSheetsCustomDataVersion1">
      <go:sheetsCustomData xmlns:go="http://customooxmlschemas.google.com/" r:id="rId6" roundtripDataSignature="AMtx7miyCnGbJOO8H72vI89vsTkEPGw7Jw=="/>
    </ext>
  </extLst>
</workbook>
</file>

<file path=xl/sharedStrings.xml><?xml version="1.0" encoding="utf-8"?>
<sst xmlns="http://schemas.openxmlformats.org/spreadsheetml/2006/main" count="816" uniqueCount="382">
  <si>
    <t/>
  </si>
  <si>
    <t>AUTODIAGNÓSTICO POLÍTICA DE GESTIÓN DOCUMENTAL</t>
  </si>
  <si>
    <t>ENTIDAD</t>
  </si>
  <si>
    <t>CALIFICACIÓN TOTAL</t>
  </si>
  <si>
    <t>COMPONENTES</t>
  </si>
  <si>
    <t>CALIFICACIÓN</t>
  </si>
  <si>
    <t>Peso</t>
  </si>
  <si>
    <t>CATEGORÍAS</t>
  </si>
  <si>
    <t>SUBCOMPONENTE</t>
  </si>
  <si>
    <t>PRODUCTO</t>
  </si>
  <si>
    <t>ACTIVIDADES DE GESTIÓN</t>
  </si>
  <si>
    <t>NIVEL</t>
  </si>
  <si>
    <t>OBSERVACIONES</t>
  </si>
  <si>
    <t xml:space="preserve">Gestión Documental </t>
  </si>
  <si>
    <t>ESTRATÉGICO</t>
  </si>
  <si>
    <t>La Entidad cuenta con una Política de Gestión Documental</t>
  </si>
  <si>
    <t>Planeación de la funcion archivística</t>
  </si>
  <si>
    <t>Diagnóstico de archivos</t>
  </si>
  <si>
    <t>La entidad cuenta con el documento diagnóstico integral de archivos el cual incluye los aspectos archivísticos, de administración, conservación, infraestructura y tecnología.</t>
  </si>
  <si>
    <t>Elaboración y utilización del Diagnóstico Integral de Archivos</t>
  </si>
  <si>
    <t>Política de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</si>
  <si>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</si>
  <si>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</si>
  <si>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</si>
  <si>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La entidad realiza mejora continua al Programa de Gestión Documental, cuyo propósito es mantener los procesos y actividades de la gestión documental en continua innovación, desarrollo y actualización.</t>
  </si>
  <si>
    <t>Plan Institucional de Archivos - PINAR</t>
  </si>
  <si>
    <t>La entidad realiza procesos de mejora continua al Plan Institucional de Archivos - PINAR, para generar recomendaciones sobre su desarrollo y actualización.</t>
  </si>
  <si>
    <t>Sistema Integrado de Conservación - SIC</t>
  </si>
  <si>
    <t>La entidad implementa el sistema integrado de conservación y en él se establecen los planes de conservación de documentos físicos y el plan de preservación digital.</t>
  </si>
  <si>
    <t>Plan de análisis de procesos y procedimientos de la producción documental</t>
  </si>
  <si>
    <t>La entidad realiza procesos de mejora continua a los procesos y procedimientos de la producción documental, con el fin de generar mecanismos de actualización.</t>
  </si>
  <si>
    <t>Matriz de Riesgos en Gestión Documental</t>
  </si>
  <si>
    <t>La entidad realiza procesos de mejora continua a la matriz de riesgos en gestión documental, con el fin de garantizar su eficacia y efectividad.</t>
  </si>
  <si>
    <t>Planeación estratégica</t>
  </si>
  <si>
    <t>Articulación de la Gestión Documental con el Plan Estratégico Institucional</t>
  </si>
  <si>
    <t>La entidad articula la gestión documental al plan estratégico institucional.</t>
  </si>
  <si>
    <t>Articulación de la Gestión Documental con Políticas del Modelo Integrado de Planeación y Gestión - MIPG</t>
  </si>
  <si>
    <t>La entidad realiza seguimiento y control a la articulación de la política de gestión documental, teniendo en cuenta los planes y programas de las políticas que incluye MIPG.</t>
  </si>
  <si>
    <t>Control, evaluación y seguimiento</t>
  </si>
  <si>
    <t>Indicadores de Gestión</t>
  </si>
  <si>
    <t>La entidad realiza procesos de mejora continua al cumplimiento de los planes y proyectos establecidos en el PINAR.</t>
  </si>
  <si>
    <t>Informes de Gestión</t>
  </si>
  <si>
    <t>La entidad a través de la oficina de planeación o quien haga sus veces realiza seguimiento y control a los informes de gestión para verificar el estado actual del desarrollo de las actividades de la función archivística.</t>
  </si>
  <si>
    <t>Programa de Auditoría y Control</t>
  </si>
  <si>
    <t>La entidad implementa el programa de auditoría y control e incluye la función archivística y los procesos de la gestión documental.</t>
  </si>
  <si>
    <t>ADMINISTRACIÓN DE ARCHIVOS</t>
  </si>
  <si>
    <t>Administración</t>
  </si>
  <si>
    <t>Planeación de la Administración de archivos</t>
  </si>
  <si>
    <t>La entidad se encuentra desarrollando estrategias que garanticen la administración, la regulación normativa, la adecuación de instalaciones, la conformación y estructura del equipo de trabajo y los modelos de capacitaciones al interior de la entidad.</t>
  </si>
  <si>
    <t>Recursos físicos</t>
  </si>
  <si>
    <t>Infraestructura Locativa</t>
  </si>
  <si>
    <t>La entidad carece de una infraestructura locativa adecuada para la custodia de sus archivos.</t>
  </si>
  <si>
    <t>Talento humano</t>
  </si>
  <si>
    <t>Gestión Humana</t>
  </si>
  <si>
    <t>La entidad carece de personal idóneo para cumplir las actividades de la función archivística y administración de archivos.</t>
  </si>
  <si>
    <t>Capacitación en Gestión Documental</t>
  </si>
  <si>
    <t>La entidad implementa el plan de capacitación con los temas propuestos por el área de gestión documental o quien haga sus veces, que facilitan el cumplimiento de la función archivística.</t>
  </si>
  <si>
    <t>Gestión en seguridad y salud ocupacional</t>
  </si>
  <si>
    <t>Aseguramiento de las Condiciones de Trabajo</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</si>
  <si>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</si>
  <si>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PROCESOS DE LA GESTION DOCUMENTAL</t>
  </si>
  <si>
    <t>Planeación (Técnica)</t>
  </si>
  <si>
    <t>Diseño y Creación de Documentos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</si>
  <si>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</si>
  <si>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Documentos Especiales</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</si>
  <si>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</si>
  <si>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 xml:space="preserve">Cuadro de Clasificación Documental </t>
  </si>
  <si>
    <t>La entidad implementa el Cuadro de Clasificación Documental - CCD, teniendo en cuenta el esquema orgánico funcional, que refleja las secciones, subsecciones, series y subseries documentales; basadas en las funciones, actividades, procesos, procedimientos.</t>
  </si>
  <si>
    <t>Tablas de Retención Documental</t>
  </si>
  <si>
    <t>La entidad convalida, registra y adopta en cada una de las dependencias las TRD donde se evidencia que las dependencias inician el proceso de creación y conformación de expedientes para cada una de las series y subseries documentales descritas en ella.</t>
  </si>
  <si>
    <t>Tablas de Valoración Documental</t>
  </si>
  <si>
    <t>La entidad cuenta con un diagnóstico integral de archivo y plan archivístico integral para la elaboración de la TVD.</t>
  </si>
  <si>
    <t>Producción</t>
  </si>
  <si>
    <t>Medios y Técnicas de Producción</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</si>
  <si>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</si>
  <si>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Reprografía</t>
  </si>
  <si>
    <t>La entidad realiza seguimiento y control al programa de reprografía con el fin de poder establecer las acciones que permitan mantener actualizado y de acuerdo con las necesidades reales para cada una de las dependencias.</t>
  </si>
  <si>
    <t>Gestión y trámite</t>
  </si>
  <si>
    <t>Registro y Distribución de Documentos (trámite)</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</si>
  <si>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</si>
  <si>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Organización</t>
  </si>
  <si>
    <t>Descripción Documental</t>
  </si>
  <si>
    <t>La entidad implementa el procedimiento de descripción documental que facilita el desarrollo de instrumentos de descripción como censos, guía, manuales.</t>
  </si>
  <si>
    <t>Transferencias</t>
  </si>
  <si>
    <t>Plan de Transferencias Documentales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</si>
  <si>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</si>
  <si>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Disposición de documentos</t>
  </si>
  <si>
    <t>Eliminación de Documentos</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</si>
  <si>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</si>
  <si>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Preservación a largo plazo</t>
  </si>
  <si>
    <t>Plan de Conservación Documental</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</si>
  <si>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</si>
  <si>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Plan de Preservación Digital</t>
  </si>
  <si>
    <t>La Entidad se encuentra estructurando y documentando actividades para la construcción del Plan de preservación digital a largo plazo siguiendo la normativa de AGN y lo establecido en la Política de Gestión Documental.</t>
  </si>
  <si>
    <t>Valoración</t>
  </si>
  <si>
    <t>Valores Primarios y Secundarios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</si>
  <si>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</si>
  <si>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TECNOLÓGICO</t>
  </si>
  <si>
    <t>Articulación de la gestión de documentos electrónicos</t>
  </si>
  <si>
    <t>Gestión de documentos electrónicos en los procesos, procedimientos, trámites o servicios internos</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</si>
  <si>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</si>
  <si>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t>Gestión de documentos electrónicos en los canales virtuales de atención externos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</si>
  <si>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</si>
  <si>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Elaboración, aprobación , implementación y publicación del Programa de Gestión Documental - PGD,</t>
  </si>
  <si>
    <t>Sistemas de información corporativos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</si>
  <si>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</si>
  <si>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Tecnologías para la gestión de documentos electrónicos</t>
  </si>
  <si>
    <t>Modelo de Requisitos para la gestión de documentos electrónicos</t>
  </si>
  <si>
    <t xml:space="preserve">La Entidad implementa y realiza seguimiento y control del Modelo de Requisitos para la gestión de documentos electrónicos revisando que las funcionalidades actuales respondan a las necesidades específicas de entidad. </t>
  </si>
  <si>
    <t>Sistema de Gestión de Documentos Electrónicos de Archivo</t>
  </si>
  <si>
    <t>La Entidad cuenta con un sistema de gestión de documentos electrónicos de archivo para la administración, trámite y preservación de sus expedientes y documentos electrónicos que responde a las necesidades de la Entidad y sus instrumentos archivísticos.</t>
  </si>
  <si>
    <t>Digitalización</t>
  </si>
  <si>
    <t>La Entidad cuenta con procedimientos técnicos definidos para cada tipo de digitalización existente.</t>
  </si>
  <si>
    <t>Esquema de Metadatos</t>
  </si>
  <si>
    <t>La Entidad cuenta con metadatos que no están normalizados.</t>
  </si>
  <si>
    <t>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</si>
  <si>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</si>
  <si>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Almacenamiento en la nube</t>
  </si>
  <si>
    <t>La entidad no hace uso de servicios de almacenamiento en la nube para el almacenamiento de documentos</t>
  </si>
  <si>
    <t>Repositorios digitales</t>
  </si>
  <si>
    <t xml:space="preserve">La entidad cuenta con repositorios digitales que hacen parte de los sistemas de información institucionales y son usados para el almacenamiento de documentos en la etapa de gestión. </t>
  </si>
  <si>
    <t>Seguridad y privacidad</t>
  </si>
  <si>
    <t>Articulación con Políticas de Seguridad de Información</t>
  </si>
  <si>
    <t>La entidad, integra aspectos de seguridad de información contenida en documentos electrónicos de archivo, dentro las políticas del Sistema de Gestión Seguridad de Información.</t>
  </si>
  <si>
    <t>Copia de seguridad archivo digital</t>
  </si>
  <si>
    <t>La Entidad no realiza copias de su archivo digital.</t>
  </si>
  <si>
    <t>Interoperabilidad</t>
  </si>
  <si>
    <t>Político - legal</t>
  </si>
  <si>
    <t>Semántico</t>
  </si>
  <si>
    <t>Técnico</t>
  </si>
  <si>
    <t>La Entidad realiza seguimiento y control a la infraestructura tecnológica para el intercambio de información a través de la revisión de la documentación asociada y al cumplimiento de los servicios de intercambio</t>
  </si>
  <si>
    <t>CULTURAL</t>
  </si>
  <si>
    <t>Gestión del conocimiento</t>
  </si>
  <si>
    <t>Programa de Gestión del Conocimiento</t>
  </si>
  <si>
    <t>La entidad carece4 Centidad carece s instrumentos de un programa de gestión del conocimiento.</t>
  </si>
  <si>
    <t>Memoria Institucional</t>
  </si>
  <si>
    <t>La entidad está recopilando información para construir la memoria institucional con los documentos que posee el archivo, las experiencias del personal y conocimientos acumulados en el tiempo.</t>
  </si>
  <si>
    <t>Archivos Históricos</t>
  </si>
  <si>
    <t>La entidad está desarrollando acciones para identificar documentos de carácter histórico a partir de los instrumentos archivísticos.</t>
  </si>
  <si>
    <t>Redes culturales</t>
  </si>
  <si>
    <t xml:space="preserve"> Redes culturales</t>
  </si>
  <si>
    <t>La entidad está consolidando estrategias que le permitan tener disponibilidad la información contenida en sus archivos para fomentar el desarrollo de los procesos culturales.</t>
  </si>
  <si>
    <t>Rendición de cuentas</t>
  </si>
  <si>
    <t>La entidad realiza procesos de mejora continua a los mecanismos de rendición de cuentas para fortalecer los medios que permitan hacer más fluida la interacción con la comunidad</t>
  </si>
  <si>
    <t>Mecanismos de Difusión</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</si>
  <si>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</si>
  <si>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Acceso y Consulta de la Información</t>
  </si>
  <si>
    <t>La entidad implementa estrategias de acceso y consulta de la información contenida en sus documentos de archivo por medio de los diferentes instrumentos archivísticos y de acceso.</t>
  </si>
  <si>
    <t>Protección del ambiente</t>
  </si>
  <si>
    <t>Plan Institucional de Gestión Ambiental</t>
  </si>
  <si>
    <t>La entidad está desarrollando estrategias para incorporar lineamientos de la gestión ambiental en articulación con la gestión documental y en la administración de archivos que generan una cultura ambiental.</t>
  </si>
  <si>
    <t>DESCRIPCIÓN DEL NIVEL</t>
  </si>
  <si>
    <t>NIVELES</t>
  </si>
  <si>
    <t>La entidad carece de diagnóstico integral de archivos.</t>
  </si>
  <si>
    <t>INICIAL</t>
  </si>
  <si>
    <t>La entidad se encuentra elaborando el diagnóstico integral de archivos teniendo en cuenta los lineamientos establecidos por el Archivo General de la Nación.</t>
  </si>
  <si>
    <t>BÁSICO</t>
  </si>
  <si>
    <t>INTERMEDIO</t>
  </si>
  <si>
    <t>La entidad realiza seguimiento y control al diagnóstico de archivos de acuerdo con las herramientas de medición y evaluación previstas que garanticen la elaboración de los instrumentos archivísticos.</t>
  </si>
  <si>
    <t>AVANZADO 1</t>
  </si>
  <si>
    <t>La entidad realiza procesos de mejora continua al diagnóstico de archivos que generen mecanismos de actualización acorde con los cambios administrativos, normativos y tecnológicos.</t>
  </si>
  <si>
    <t>AVANZADO 2</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</si>
  <si>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</si>
  <si>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</si>
  <si>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</si>
  <si>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</si>
  <si>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</si>
  <si>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</si>
  <si>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</si>
  <si>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</si>
  <si>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</si>
  <si>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</si>
  <si>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</si>
  <si>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</si>
  <si>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carece del Sistema Integrado de Conservación- SIC</t>
  </si>
  <si>
    <t>la entidad elabora el sistema integrado de conservación -SIC, teniendo en cuenta los lineamientos dados por el Archivo General de la Nación.</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</si>
  <si>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</si>
  <si>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</si>
  <si>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</si>
  <si>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</si>
  <si>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</si>
  <si>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</si>
  <si>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</si>
  <si>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</si>
  <si>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</si>
  <si>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</si>
  <si>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</si>
  <si>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</si>
  <si>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</si>
  <si>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</si>
  <si>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</si>
  <si>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</si>
  <si>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</si>
  <si>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</si>
  <si>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</si>
  <si>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</si>
  <si>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</si>
  <si>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</si>
  <si>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</si>
  <si>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</si>
  <si>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</si>
  <si>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los informes de gestión genera procesos de mejora continua al desarrollo de la función archivística.</t>
  </si>
  <si>
    <t>La entidad carece de programas de auditoría y control.</t>
  </si>
  <si>
    <t>La entidad se encuentra elaborando el programa de auditoría y control.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</si>
  <si>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</si>
  <si>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</si>
  <si>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</si>
  <si>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</si>
  <si>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</si>
  <si>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</si>
  <si>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</si>
  <si>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</si>
  <si>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</si>
  <si>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</si>
  <si>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</si>
  <si>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</si>
  <si>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</si>
  <si>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</si>
  <si>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La entidad realiza acciones de mejoramiento continuo para promover el liderazgo, trabajo en equipo y autonomía que permitan el fortalecimiento de sus capacidades competitivas.</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</si>
  <si>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</si>
  <si>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</si>
  <si>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realiza seguimiento y control al PIC, para garantizar el cumplimiento y difusión de los contenidos de la función archivística.</t>
  </si>
  <si>
    <r>
      <rPr>
        <rFont val="Arial"/>
        <color theme="1"/>
        <sz val="10.0"/>
      </rPr>
      <t xml:space="preserve">La entidad realiza procesos de </t>
    </r>
    <r>
      <rPr>
        <rFont val="Arial"/>
        <color rgb="FF000000"/>
        <sz val="10.0"/>
      </rPr>
      <t xml:space="preserve">mejora continua </t>
    </r>
    <r>
      <rPr>
        <rFont val="Arial"/>
        <color theme="1"/>
        <sz val="10.0"/>
      </rPr>
      <t>al PIC, para proponer</t>
    </r>
    <r>
      <rPr>
        <rFont val="Arial"/>
        <color rgb="FF000000"/>
        <sz val="10.0"/>
      </rPr>
      <t xml:space="preserve"> y </t>
    </r>
    <r>
      <rPr>
        <rFont val="Arial"/>
        <color theme="1"/>
        <sz val="10.0"/>
      </rPr>
      <t>generar procesos de innovación</t>
    </r>
    <r>
      <rPr>
        <rFont val="Arial"/>
        <color rgb="FF000000"/>
        <sz val="10.0"/>
      </rPr>
      <t xml:space="preserve"> la alta dirección ve el proceso de gestión documental </t>
    </r>
    <r>
      <rPr>
        <rFont val="Arial"/>
        <color theme="1"/>
        <sz val="10.0"/>
      </rPr>
      <t>a los contenidos del plan</t>
    </r>
    <r>
      <rPr>
        <rFont val="Arial"/>
        <color rgb="FF000000"/>
        <sz val="10.0"/>
      </rPr>
      <t>.</t>
    </r>
  </si>
  <si>
    <t>La entidad carece de lineamientos para el aseguramiento de las condiciones de trabajo para el área de Gestión Documental.</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</si>
  <si>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</si>
  <si>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</si>
  <si>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</si>
  <si>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</si>
  <si>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</si>
  <si>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</si>
  <si>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</si>
  <si>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</si>
  <si>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</si>
  <si>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</si>
  <si>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</si>
  <si>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</si>
  <si>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</si>
  <si>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</si>
  <si>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</si>
  <si>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La entidad carece de Tablas de Retención Documental.</t>
  </si>
  <si>
    <t>La entidad realiza el proceso de elaboración, aprobación, evaluación y convalidación de las TRD de acuerdo con las etapas establecidas en la normatividad aplicable.</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</si>
  <si>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</si>
  <si>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</si>
  <si>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</si>
  <si>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</si>
  <si>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</si>
  <si>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</si>
  <si>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</si>
  <si>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</si>
  <si>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</si>
  <si>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</si>
  <si>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</si>
  <si>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</si>
  <si>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rPr>
        <rFont val="Arial"/>
        <color rgb="FF000000"/>
        <sz val="10.0"/>
      </rPr>
      <t>La entidad implementa el programa de reprografía el cual contiene las condiciones tecnológicas y técnicas mínimas de reproducción</t>
    </r>
    <r>
      <rPr>
        <rFont val="Arial"/>
        <color theme="1"/>
        <sz val="10.0"/>
      </rPr>
      <t>,</t>
    </r>
    <r>
      <rPr>
        <rFont val="Arial"/>
        <color rgb="FF000000"/>
        <sz val="10.0"/>
      </rPr>
      <t xml:space="preserve"> que garanticen que se realiza con un fin específico y que este proceso debe ser acorde con lo establecido en los instrumentos archivísticos.</t>
    </r>
  </si>
  <si>
    <t xml:space="preserve">La entidad ha ejecutado proyectos de reproducción de documentos orientados a garantizar la seguridad de la información manteniendo los valores probatorios de los documentos originales en físico. </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</si>
  <si>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</si>
  <si>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</si>
  <si>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</si>
  <si>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</si>
  <si>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</si>
  <si>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</si>
  <si>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rPr>
        <rFont val="Arial"/>
        <color theme="1"/>
        <sz val="10.0"/>
      </rPr>
      <t xml:space="preserve">La entidad </t>
    </r>
    <r>
      <rPr>
        <rFont val="Arial"/>
        <color rgb="FF000000"/>
        <sz val="10.0"/>
      </rPr>
      <t>está desarrollando el procedimiento de descripción documental que incluye la estandarización de</t>
    </r>
    <r>
      <rPr>
        <rFont val="Arial"/>
        <color theme="1"/>
        <sz val="10.0"/>
      </rPr>
      <t xml:space="preserve"> formatos para iniciar </t>
    </r>
    <r>
      <rPr>
        <rFont val="Arial"/>
        <color rgb="FF000000"/>
        <sz val="10.0"/>
      </rPr>
      <t>sistemas</t>
    </r>
    <r>
      <rPr>
        <rFont val="Arial"/>
        <color theme="1"/>
        <sz val="10.0"/>
      </rPr>
      <t xml:space="preserve"> de descripción como inventarios, hoja de control desde las oficinas de gestión.</t>
    </r>
  </si>
  <si>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</si>
  <si>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</si>
  <si>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</si>
  <si>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</si>
  <si>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</si>
  <si>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</si>
  <si>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</si>
  <si>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</si>
  <si>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</si>
  <si>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</si>
  <si>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</si>
  <si>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</si>
  <si>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</si>
  <si>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</si>
  <si>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Plan de preservación Digital</t>
  </si>
  <si>
    <t>La Entidad carece del Plan de preservación digital a largo plazo.</t>
  </si>
  <si>
    <r>
      <rPr>
        <rFont val="Arial"/>
        <color rgb="FF000000"/>
        <sz val="10.0"/>
      </rPr>
      <t>La Entidad se encuentra estructurando y documentando actividades para la construcción del Plan de preservación digital a largo plazo siguiendo la normativa de AGN y lo establecido en la Política de Gestión Documental</t>
    </r>
    <r>
      <rPr>
        <rFont val="Arial"/>
        <color theme="1"/>
        <sz val="11.0"/>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</si>
  <si>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</si>
  <si>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</si>
  <si>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</si>
  <si>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</si>
  <si>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</si>
  <si>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</si>
  <si>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</si>
  <si>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rPr>
        <rFont val="Arial"/>
        <color rgb="FF000000"/>
        <sz val="10.0"/>
      </rPr>
      <t xml:space="preserve">Gestión de documentos electrónicos en los </t>
    </r>
    <r>
      <rPr>
        <rFont val="Arial"/>
        <color theme="1"/>
        <sz val="10.0"/>
      </rPr>
      <t>procesos, procedimientos, trámites o servicios internos</t>
    </r>
  </si>
  <si>
    <t>La Entidad no ha automatizado procesos o no ha integrado la administración de documentos electrónicos a procesos, procedimientos, trámites o servicios.</t>
  </si>
  <si>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</si>
  <si>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r>
      <rPr>
        <rFont val="Arial"/>
        <color theme="1"/>
        <sz val="11.0"/>
      </rPr>
      <t xml:space="preserve">Los </t>
    </r>
    <r>
      <rPr>
        <rFont val="Arial"/>
        <color theme="1"/>
        <sz val="10.0"/>
      </rPr>
      <t>procesos, procedimientos, trámites o servicios</t>
    </r>
    <r>
      <rPr>
        <rFont val="Arial"/>
        <color rgb="FF000000"/>
        <sz val="10.0"/>
      </rPr>
      <t xml:space="preserve"> automatizados se encuentran articulados con el SGDEA de la Entidad</t>
    </r>
  </si>
  <si>
    <r>
      <rPr>
        <rFont val="Arial"/>
        <color theme="1"/>
        <sz val="11.0"/>
      </rPr>
      <t xml:space="preserve">La Entidad evalúa periódicamente la articulación de los </t>
    </r>
    <r>
      <rPr>
        <rFont val="Arial"/>
        <color theme="1"/>
        <sz val="10.0"/>
      </rPr>
      <t>procesos, procedimientos, trámites o servicios</t>
    </r>
    <r>
      <rPr>
        <rFont val="Arial"/>
        <color rgb="FF000000"/>
        <sz val="10.0"/>
      </rPr>
      <t xml:space="preserve"> con el SGDEA. Cada vez que se genera un nuevo procedimiento y/o tramite electrónico, este se integra con el SGDEA.</t>
    </r>
  </si>
  <si>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</si>
  <si>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</si>
  <si>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Los canales virtuales (ventanilla única, portales transversales y sede electrónica) se encuentran articulados con el SGDEA de la entidad. </t>
  </si>
  <si>
    <t>La Entidad evalúa periódicamente la articulación de los canales virtuales con el SGDEA.</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</si>
  <si>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</si>
  <si>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</si>
  <si>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</si>
  <si>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</si>
  <si>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</si>
  <si>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</si>
  <si>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</si>
  <si>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</si>
  <si>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</si>
  <si>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</si>
  <si>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</si>
  <si>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</si>
  <si>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</si>
  <si>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para el desarrollo de actividades de digitalización.</t>
  </si>
  <si>
    <t>La Entidad cuenta con procedimientos básicos como alistamiento, escaneo y control de calidad, documentados según estándares técnicos, para el desarrollo de actividades de digitalización.</t>
  </si>
  <si>
    <t xml:space="preserve">La entidad adelanta mejora continua en los procedimientos técnicos establecidos, garantizando su actualización permanente. </t>
  </si>
  <si>
    <t>La Entidad no ha identificado metadatos dentro de los documentos electrónicos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</si>
  <si>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</si>
  <si>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</si>
  <si>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</si>
  <si>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</si>
  <si>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</si>
  <si>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</si>
  <si>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</si>
  <si>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</si>
  <si>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</si>
  <si>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</si>
  <si>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</si>
  <si>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La entidad no cuenta con un repositorio digital oficial o medios de almacenamiento definidos</t>
  </si>
  <si>
    <t xml:space="preserve">La entidad cuenta con medios de almacenamiento definidos, tales como servidores, discos duros, cd, DVD, entre otros.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</si>
  <si>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</si>
  <si>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</si>
  <si>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</si>
  <si>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</si>
  <si>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</si>
  <si>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</si>
  <si>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</si>
  <si>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</si>
  <si>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</si>
  <si>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</si>
  <si>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</si>
  <si>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 xml:space="preserve">La Entidad está en desarrollo de acuerdos para el intercambio de documentos electrónicos y la asociación de normatividad vigente </t>
  </si>
  <si>
    <t>La entidad cuenta con todos los acuerdos para el intercambio de documentos electrónicos con otras entidades y existe normatividad para todos los servicios de intercambio</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</si>
  <si>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</si>
  <si>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</si>
  <si>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</si>
  <si>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</si>
  <si>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</si>
  <si>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realiza seguimiento y control de sus lenguajes de intercambio para la construcción de expedientes electrónicos</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</si>
  <si>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</si>
  <si>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</si>
  <si>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</si>
  <si>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</si>
  <si>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procesos de mejora continua a través de la actualización de la infraestructura tecnológica en concordancia con los requisitos de los servicios de intercambio de información</t>
  </si>
  <si>
    <r>
      <rPr>
        <rFont val="Arial"/>
        <color rgb="FF000000"/>
        <sz val="10.0"/>
      </rPr>
      <t>La entidad carece</t>
    </r>
    <r>
      <rPr>
        <rFont val="Arial"/>
        <color theme="1"/>
        <sz val="10.0"/>
      </rPr>
      <t>4 Centidad carece s instrumentos</t>
    </r>
    <r>
      <rPr>
        <rFont val="Arial"/>
        <color rgb="FF000000"/>
        <sz val="10.0"/>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</si>
  <si>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</si>
  <si>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</si>
  <si>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</si>
  <si>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</si>
  <si>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</si>
  <si>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</si>
  <si>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</si>
  <si>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</si>
  <si>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</si>
  <si>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</si>
  <si>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</si>
  <si>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</si>
  <si>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La entidad carece de participación en redes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</si>
  <si>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</si>
  <si>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</si>
  <si>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</si>
  <si>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</si>
  <si>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rPr>
        <rFont val="Arial"/>
        <color rgb="FF000000"/>
        <sz val="10.0"/>
      </rPr>
      <t>La entidad desarrolla mecanismos para realizar</t>
    </r>
    <r>
      <rPr>
        <rFont val="Arial"/>
        <color rgb="FFFF0000"/>
        <sz val="10.0"/>
      </rPr>
      <t xml:space="preserve"> </t>
    </r>
    <r>
      <rPr>
        <rFont val="Arial"/>
        <color rgb="FF000000"/>
        <sz val="10.0"/>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</si>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</sst>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4">
    <font>
      <sz val="11.0"/>
      <color theme="1"/>
      <name val="Calibri"/>
      <scheme val="minor"/>
    </font>
    <font>
      <sz val="11.0"/>
      <color rgb="FF002060"/>
      <name val="Arial"/>
    </font>
    <font>
      <b/>
      <sz val="12.0"/>
      <color rgb="FF002060"/>
      <name val="Arial"/>
    </font>
    <font/>
    <font>
      <sz val="20.0"/>
      <color rgb="FF002060"/>
      <name val="Arial"/>
    </font>
    <font>
      <sz val="22.0"/>
      <color rgb="FF002060"/>
      <name val="Arial"/>
    </font>
    <font>
      <b/>
      <sz val="18.0"/>
      <color rgb="FF002060"/>
      <name val="Arial"/>
    </font>
    <font>
      <b/>
      <sz val="11.0"/>
      <color rgb="FF002060"/>
      <name val="Arial"/>
    </font>
    <font>
      <b/>
      <sz val="16.0"/>
      <color rgb="FF002060"/>
      <name val="Arial"/>
    </font>
    <font>
      <sz val="12.0"/>
      <color rgb="FF002060"/>
      <name val="Arial"/>
    </font>
    <font>
      <sz val="10.0"/>
      <color rgb="FF002060"/>
      <name val="Arial"/>
    </font>
    <font>
      <sz val="14.0"/>
      <color rgb="FF002060"/>
      <name val="Arial"/>
    </font>
    <font>
      <sz val="9.0"/>
      <color rgb="FF002060"/>
      <name val="Arial"/>
    </font>
    <font>
      <sz val="11.0"/>
      <color rgb="FF002060"/>
      <name val="Calibri"/>
    </font>
    <font>
      <sz val="10.0"/>
      <color theme="1"/>
      <name val="Arial"/>
    </font>
    <font>
      <b/>
      <sz val="11.0"/>
      <color rgb="FFFFFFFF"/>
      <name val="Arial"/>
    </font>
    <font>
      <sz val="10.0"/>
      <color rgb="FF000000"/>
      <name val="Arial"/>
    </font>
    <font>
      <sz val="10.0"/>
      <color rgb="FFFFFFFF"/>
      <name val="Arial"/>
    </font>
    <font>
      <color theme="1"/>
      <name val="Calibri"/>
      <scheme val="minor"/>
    </font>
    <font>
      <sz val="11.0"/>
      <color theme="1"/>
      <name val="Arial"/>
    </font>
    <font>
      <sz val="11.0"/>
      <color theme="1"/>
      <name val="Calibri"/>
    </font>
    <font>
      <sz val="11.0"/>
      <color rgb="FF000000"/>
      <name val="Arial"/>
    </font>
    <font>
      <sz val="10.0"/>
      <color rgb="FF000000"/>
      <name val="Calibri"/>
    </font>
    <font>
      <sz val="9.0"/>
      <color rgb="FF000000"/>
      <name val="Calibri"/>
    </font>
  </fonts>
  <fills count="13">
    <fill>
      <patternFill patternType="none"/>
    </fill>
    <fill>
      <patternFill patternType="lightGray"/>
    </fill>
    <fill>
      <patternFill patternType="solid">
        <fgColor rgb="FF0070C0"/>
        <bgColor rgb="FF0070C0"/>
      </patternFill>
    </fill>
    <fill>
      <patternFill patternType="solid">
        <fgColor rgb="FFD9E2F3"/>
        <bgColor rgb="FFD9E2F3"/>
      </patternFill>
    </fill>
    <fill>
      <patternFill patternType="solid">
        <fgColor rgb="FF3399FF"/>
        <bgColor rgb="FF3399FF"/>
      </patternFill>
    </fill>
    <fill>
      <patternFill patternType="solid">
        <fgColor rgb="FF4472C4"/>
        <bgColor rgb="FF4472C4"/>
      </patternFill>
    </fill>
    <fill>
      <patternFill patternType="solid">
        <fgColor rgb="FFDEEAF6"/>
        <bgColor rgb="FFDEEAF6"/>
      </patternFill>
    </fill>
    <fill>
      <patternFill patternType="solid">
        <fgColor rgb="FFC00000"/>
        <bgColor rgb="FFC00000"/>
      </patternFill>
    </fill>
    <fill>
      <patternFill patternType="solid">
        <fgColor rgb="FFED7D31"/>
        <bgColor rgb="FFED7D31"/>
      </patternFill>
    </fill>
    <fill>
      <patternFill patternType="solid">
        <fgColor rgb="FFFFD966"/>
        <bgColor rgb="FFFFD966"/>
      </patternFill>
    </fill>
    <fill>
      <patternFill patternType="solid">
        <fgColor rgb="FF70AD47"/>
        <bgColor rgb="FF70AD47"/>
      </patternFill>
    </fill>
    <fill>
      <patternFill patternType="solid">
        <fgColor rgb="FF92D050"/>
        <bgColor rgb="FF92D050"/>
      </patternFill>
    </fill>
    <fill>
      <patternFill patternType="solid">
        <fgColor rgb="FFA8D08D"/>
        <bgColor rgb="FFA8D08D"/>
      </patternFill>
    </fill>
  </fills>
  <borders count="74">
    <border/>
    <border>
      <left style="medium">
        <color rgb="FF44546A"/>
      </left>
      <top style="medium">
        <color rgb="FF44546A"/>
      </top>
    </border>
    <border>
      <top style="medium">
        <color rgb="FF44546A"/>
      </top>
      <bottom style="thin">
        <color rgb="FF002060"/>
      </bottom>
    </border>
    <border>
      <right style="medium">
        <color rgb="FF44546A"/>
      </right>
      <top style="medium">
        <color rgb="FF44546A"/>
      </top>
    </border>
    <border>
      <left style="medium">
        <color rgb="FF44546A"/>
      </left>
    </border>
    <border>
      <left style="thin">
        <color rgb="FF002060"/>
      </left>
      <top style="thin">
        <color rgb="FF002060"/>
      </top>
      <bottom style="thin">
        <color rgb="FF002060"/>
      </bottom>
    </border>
    <border>
      <top style="thin">
        <color rgb="FF002060"/>
      </top>
      <bottom style="thin">
        <color rgb="FF002060"/>
      </bottom>
    </border>
    <border>
      <right/>
      <top style="thin">
        <color rgb="FF002060"/>
      </top>
      <bottom style="thin">
        <color rgb="FF002060"/>
      </bottom>
    </border>
    <border>
      <right style="medium">
        <color rgb="FF44546A"/>
      </right>
    </border>
    <border>
      <left style="medium">
        <color rgb="FF1E4E79"/>
      </left>
      <top style="medium">
        <color rgb="FF1E4E79"/>
      </top>
      <bottom style="dotted">
        <color rgb="FF1E4E79"/>
      </bottom>
    </border>
    <border>
      <top style="medium">
        <color rgb="FF1E4E79"/>
      </top>
      <bottom style="dotted">
        <color rgb="FF1E4E79"/>
      </bottom>
    </border>
    <border>
      <right style="medium">
        <color rgb="FF1E4E79"/>
      </right>
      <top style="medium">
        <color rgb="FF1E4E79"/>
      </top>
      <bottom style="dotted">
        <color rgb="FF1E4E79"/>
      </bottom>
    </border>
    <border>
      <left style="medium">
        <color rgb="FF1E4E79"/>
      </left>
      <top style="dotted">
        <color rgb="FF1E4E79"/>
      </top>
      <bottom style="medium">
        <color rgb="FF1E4E79"/>
      </bottom>
    </border>
    <border>
      <top style="dotted">
        <color rgb="FF1E4E79"/>
      </top>
      <bottom style="medium">
        <color rgb="FF1E4E79"/>
      </bottom>
    </border>
    <border>
      <right style="medium">
        <color rgb="FF1E4E79"/>
      </right>
      <top style="dotted">
        <color rgb="FF1E4E79"/>
      </top>
      <bottom style="medium">
        <color rgb="FF1E4E79"/>
      </bottom>
    </border>
    <border>
      <left style="medium">
        <color rgb="FF44546A"/>
      </left>
      <right style="thin">
        <color rgb="FF44546A"/>
      </right>
      <top style="medium">
        <color rgb="FF44546A"/>
      </top>
    </border>
    <border>
      <left style="thin">
        <color rgb="FF44546A"/>
      </left>
      <right style="thin">
        <color rgb="FF44546A"/>
      </right>
      <top style="medium">
        <color rgb="FF44546A"/>
      </top>
    </border>
    <border>
      <left style="thin">
        <color rgb="FF44546A"/>
      </left>
      <right style="medium">
        <color rgb="FF44546A"/>
      </right>
      <top style="medium">
        <color rgb="FF44546A"/>
      </top>
    </border>
    <border>
      <left style="medium">
        <color rgb="FF44546A"/>
      </left>
      <right style="thin">
        <color rgb="FF44546A"/>
      </right>
      <bottom/>
    </border>
    <border>
      <left style="thin">
        <color rgb="FF44546A"/>
      </left>
      <right style="thin">
        <color rgb="FF44546A"/>
      </right>
      <bottom/>
    </border>
    <border>
      <left style="thin">
        <color rgb="FF44546A"/>
      </left>
      <right style="thin">
        <color rgb="FF44546A"/>
      </right>
      <bottom style="medium">
        <color rgb="FF44546A"/>
      </bottom>
    </border>
    <border>
      <left style="thin">
        <color rgb="FF44546A"/>
      </left>
      <right style="medium">
        <color rgb="FF44546A"/>
      </right>
      <bottom/>
    </border>
    <border>
      <left style="medium">
        <color rgb="FF000000"/>
      </left>
      <right style="medium">
        <color rgb="FF000000"/>
      </right>
      <top style="medium">
        <color rgb="FF000000"/>
      </top>
    </border>
    <border>
      <top style="medium">
        <color rgb="FF44546A"/>
      </top>
    </border>
    <border>
      <right style="thin">
        <color rgb="FF44546A"/>
      </right>
      <top style="medium">
        <color rgb="FF44546A"/>
      </top>
    </border>
    <border>
      <left style="thin">
        <color rgb="FF44546A"/>
      </left>
      <top style="medium">
        <color rgb="FF44546A"/>
      </top>
      <bottom style="dotted">
        <color rgb="FF44546A"/>
      </bottom>
    </border>
    <border>
      <left style="medium">
        <color rgb="FF000000"/>
      </left>
      <right style="hair">
        <color rgb="FF000000"/>
      </right>
      <top style="medium">
        <color rgb="FF000000"/>
      </top>
    </border>
    <border>
      <left style="hair">
        <color rgb="FF000000"/>
      </left>
      <right style="hair">
        <color rgb="FF000000"/>
      </right>
      <top style="medium">
        <color rgb="FF000000"/>
      </top>
      <bottom style="hair">
        <color rgb="FF000000"/>
      </bottom>
    </border>
    <border>
      <left style="hair">
        <color rgb="FF000000"/>
      </left>
      <right style="medium">
        <color rgb="FF000000"/>
      </right>
      <top style="medium">
        <color rgb="FF000000"/>
      </top>
      <bottom style="hair">
        <color rgb="FF000000"/>
      </bottom>
    </border>
    <border>
      <left style="medium">
        <color rgb="FF000000"/>
      </left>
      <right style="medium">
        <color rgb="FF000000"/>
      </right>
      <top style="medium">
        <color rgb="FF000000"/>
      </top>
      <bottom style="hair">
        <color rgb="FF000000"/>
      </bottom>
    </border>
    <border>
      <left style="medium">
        <color rgb="FF000000"/>
      </left>
      <right style="medium">
        <color rgb="FF000000"/>
      </right>
    </border>
    <border>
      <right style="thin">
        <color rgb="FF44546A"/>
      </right>
    </border>
    <border>
      <left style="thin">
        <color rgb="FF44546A"/>
      </left>
      <top style="dotted">
        <color rgb="FF44546A"/>
      </top>
      <bottom style="dotted">
        <color rgb="FF44546A"/>
      </bottom>
    </border>
    <border>
      <left style="medium">
        <color rgb="FF000000"/>
      </left>
      <right style="hair">
        <color rgb="FF000000"/>
      </right>
    </border>
    <border>
      <left style="hair">
        <color rgb="FF000000"/>
      </left>
      <right style="hair">
        <color rgb="FF000000"/>
      </right>
      <top style="hair">
        <color rgb="FF000000"/>
      </top>
      <bottom style="hair">
        <color rgb="FF000000"/>
      </bottom>
    </border>
    <border>
      <left style="hair">
        <color rgb="FF000000"/>
      </left>
      <right style="medium">
        <color rgb="FF000000"/>
      </right>
      <top style="hair">
        <color rgb="FF000000"/>
      </top>
      <bottom style="hair">
        <color rgb="FF000000"/>
      </bottom>
    </border>
    <border>
      <left style="medium">
        <color rgb="FF000000"/>
      </left>
      <right style="medium">
        <color rgb="FF000000"/>
      </right>
      <top style="hair">
        <color rgb="FF000000"/>
      </top>
      <bottom style="hair">
        <color rgb="FF000000"/>
      </bottom>
    </border>
    <border>
      <left style="medium">
        <color rgb="FF000000"/>
      </left>
      <right style="hair">
        <color rgb="FF000000"/>
      </right>
      <bottom style="medium">
        <color rgb="FF000000"/>
      </bottom>
    </border>
    <border>
      <left style="hair">
        <color rgb="FF000000"/>
      </left>
      <right style="hair">
        <color rgb="FF000000"/>
      </right>
      <top style="hair">
        <color rgb="FF000000"/>
      </top>
      <bottom style="medium">
        <color rgb="FF000000"/>
      </bottom>
    </border>
    <border>
      <left style="hair">
        <color rgb="FF000000"/>
      </left>
      <right style="medium">
        <color rgb="FF000000"/>
      </right>
      <top style="hair">
        <color rgb="FF000000"/>
      </top>
      <bottom style="medium">
        <color rgb="FF000000"/>
      </bottom>
    </border>
    <border>
      <left style="medium">
        <color rgb="FF000000"/>
      </left>
      <right style="medium">
        <color rgb="FF000000"/>
      </right>
      <top style="hair">
        <color rgb="FF000000"/>
      </top>
      <bottom style="medium">
        <color rgb="FF000000"/>
      </bottom>
    </border>
    <border>
      <left style="medium">
        <color rgb="FF000000"/>
      </left>
      <right style="hair">
        <color rgb="FF000000"/>
      </right>
      <bottom style="hair">
        <color rgb="FF000000"/>
      </bottom>
    </border>
    <border>
      <left style="hair">
        <color rgb="FF000000"/>
      </left>
      <right style="hair">
        <color rgb="FF000000"/>
      </right>
      <top style="hair">
        <color rgb="FF000000"/>
      </top>
    </border>
    <border>
      <left style="hair">
        <color rgb="FF000000"/>
      </left>
      <right style="medium">
        <color rgb="FF000000"/>
      </right>
      <top style="hair">
        <color rgb="FF000000"/>
      </top>
    </border>
    <border>
      <left style="medium">
        <color rgb="FF000000"/>
      </left>
      <right style="hair">
        <color rgb="FF000000"/>
      </right>
      <top style="medium">
        <color rgb="FF000000"/>
      </top>
      <bottom style="medium">
        <color rgb="FF000000"/>
      </bottom>
    </border>
    <border>
      <left style="hair">
        <color rgb="FF000000"/>
      </left>
      <right style="hair">
        <color rgb="FF000000"/>
      </right>
      <top style="medium">
        <color rgb="FF000000"/>
      </top>
      <bottom style="medium">
        <color rgb="FF000000"/>
      </bottom>
    </border>
    <border>
      <left style="hair">
        <color rgb="FF000000"/>
      </left>
      <right style="medium">
        <color rgb="FF000000"/>
      </right>
      <top style="medium">
        <color rgb="FF000000"/>
      </top>
      <bottom style="medium">
        <color rgb="FF000000"/>
      </bottom>
    </border>
    <border>
      <left style="hair">
        <color rgb="FF000000"/>
      </left>
      <right style="hair">
        <color rgb="FF000000"/>
      </right>
      <top style="medium">
        <color rgb="FF000000"/>
      </top>
      <bottom style="hair">
        <color rgb="FF44546A"/>
      </bottom>
    </border>
    <border>
      <left style="hair">
        <color rgb="FF000000"/>
      </left>
      <right style="medium">
        <color rgb="FF000000"/>
      </right>
      <top style="medium">
        <color rgb="FF000000"/>
      </top>
      <bottom style="hair">
        <color rgb="FF44546A"/>
      </bottom>
    </border>
    <border>
      <left style="medium">
        <color rgb="FF000000"/>
      </left>
      <right style="medium">
        <color rgb="FF000000"/>
      </right>
      <bottom style="medium">
        <color rgb="FF000000"/>
      </bottom>
    </border>
    <border>
      <left style="hair">
        <color rgb="FF000000"/>
      </left>
      <right style="hair">
        <color rgb="FF000000"/>
      </right>
      <top style="hair">
        <color rgb="FF44546A"/>
      </top>
      <bottom style="medium">
        <color rgb="FF000000"/>
      </bottom>
    </border>
    <border>
      <left style="hair">
        <color rgb="FF000000"/>
      </left>
      <right style="medium">
        <color rgb="FF000000"/>
      </right>
      <top style="hair">
        <color rgb="FF44546A"/>
      </top>
      <bottom style="medium">
        <color rgb="FF000000"/>
      </bottom>
    </border>
    <border>
      <left style="medium">
        <color rgb="FF000000"/>
      </left>
      <right style="medium">
        <color rgb="FF000000"/>
      </right>
      <top style="medium">
        <color rgb="FF000000"/>
      </top>
      <bottom style="medium">
        <color rgb="FF000000"/>
      </bottom>
    </border>
    <border>
      <right style="medium">
        <color rgb="FF000000"/>
      </right>
      <bottom style="hair">
        <color rgb="FF000000"/>
      </bottom>
    </border>
    <border>
      <right style="medium">
        <color rgb="FF000000"/>
      </right>
      <top style="hair">
        <color rgb="FF000000"/>
      </top>
    </border>
    <border>
      <bottom style="dotted">
        <color rgb="FF44546A"/>
      </bottom>
    </border>
    <border>
      <right style="thin">
        <color rgb="FF44546A"/>
      </right>
      <bottom style="dotted">
        <color rgb="FF44546A"/>
      </bottom>
    </border>
    <border>
      <top style="dotted">
        <color rgb="FF44546A"/>
      </top>
      <bottom style="dotted">
        <color rgb="FF44546A"/>
      </bottom>
    </border>
    <border>
      <right style="thin">
        <color rgb="FF44546A"/>
      </right>
      <top style="dotted">
        <color rgb="FF44546A"/>
      </top>
      <bottom style="dotted">
        <color rgb="FF44546A"/>
      </bottom>
    </border>
    <border>
      <left style="medium">
        <color rgb="FF44546A"/>
      </left>
      <bottom style="medium">
        <color rgb="FF44546A"/>
      </bottom>
    </border>
    <border>
      <bottom style="medium">
        <color rgb="FF44546A"/>
      </bottom>
    </border>
    <border>
      <right style="medium">
        <color rgb="FF44546A"/>
      </right>
      <bottom style="medium">
        <color rgb="FF44546A"/>
      </bottom>
    </border>
    <border>
      <left/>
      <right style="medium">
        <color rgb="FF000000"/>
      </right>
      <top style="medium">
        <color rgb="FF000000"/>
      </top>
      <bottom style="medium">
        <color rgb="FF000000"/>
      </bottom>
    </border>
    <border>
      <right style="medium">
        <color rgb="FF000000"/>
      </right>
      <bottom style="medium">
        <color rgb="FF000000"/>
      </bottom>
    </border>
    <border>
      <left/>
      <right style="medium">
        <color rgb="FF000000"/>
      </right>
      <top/>
      <bottom style="medium">
        <color rgb="FF000000"/>
      </bottom>
    </border>
    <border>
      <left style="medium">
        <color rgb="FF000000"/>
      </left>
      <right style="medium">
        <color rgb="FF000000"/>
      </right>
      <bottom/>
    </border>
    <border>
      <right style="medium">
        <color rgb="FF000000"/>
      </right>
      <top style="medium">
        <color rgb="FF000000"/>
      </top>
      <bottom style="medium">
        <color rgb="FF000000"/>
      </bottom>
    </border>
    <border>
      <right style="medium">
        <color rgb="FF000000"/>
      </right>
    </border>
    <border>
      <left/>
      <right/>
      <top/>
      <bottom style="medium">
        <color rgb="FF000000"/>
      </bottom>
    </border>
    <border>
      <left/>
      <right style="medium">
        <color rgb="FF000000"/>
      </right>
      <top/>
      <bottom/>
    </border>
    <border>
      <left/>
      <right/>
      <top/>
      <bottom/>
    </border>
    <border>
      <left/>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style="medium">
        <color rgb="FFCCCCCC"/>
      </left>
      <right style="medium">
        <color rgb="FF000000"/>
      </right>
      <bottom style="medium">
        <color rgb="FF000000"/>
      </bottom>
    </border>
  </borders>
  <cellStyleXfs count="1">
    <xf borderId="0" fillId="0" fontId="0" numFmtId="0" applyAlignment="1" applyFont="1"/>
  </cellStyleXfs>
  <cellXfs count="145">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1" fillId="0" fontId="1" numFmtId="0" xfId="0" applyAlignment="1" applyBorder="1" applyFont="1">
      <alignment vertical="center"/>
    </xf>
    <xf borderId="2" fillId="0" fontId="2" numFmtId="0" xfId="0" applyAlignment="1" applyBorder="1" applyFont="1">
      <alignment horizontal="center" vertical="center"/>
    </xf>
    <xf borderId="2" fillId="0" fontId="3" numFmtId="0" xfId="0" applyBorder="1" applyFont="1"/>
    <xf borderId="3" fillId="0" fontId="1" numFmtId="0" xfId="0" applyAlignment="1" applyBorder="1" applyFont="1">
      <alignment vertical="center"/>
    </xf>
    <xf borderId="4" fillId="0" fontId="1" numFmtId="0" xfId="0" applyAlignment="1" applyBorder="1" applyFont="1">
      <alignment vertical="center"/>
    </xf>
    <xf borderId="5" fillId="2" fontId="4" numFmtId="0" xfId="0" applyAlignment="1" applyBorder="1" applyFill="1" applyFont="1">
      <alignment horizontal="center" vertical="center"/>
    </xf>
    <xf borderId="6" fillId="0" fontId="3" numFmtId="0" xfId="0" applyBorder="1" applyFont="1"/>
    <xf borderId="7" fillId="0" fontId="3" numFmtId="0" xfId="0" applyBorder="1" applyFont="1"/>
    <xf borderId="8" fillId="0" fontId="5" numFmtId="0" xfId="0" applyAlignment="1" applyBorder="1" applyFont="1">
      <alignment horizontal="center" vertical="center"/>
    </xf>
    <xf borderId="8" fillId="0" fontId="1" numFmtId="0" xfId="0" applyAlignment="1" applyBorder="1" applyFont="1">
      <alignment vertical="center"/>
    </xf>
    <xf borderId="9" fillId="0" fontId="6" numFmtId="0" xfId="0" applyAlignment="1" applyBorder="1" applyFont="1">
      <alignment horizontal="center" vertical="center"/>
    </xf>
    <xf borderId="10" fillId="0" fontId="3" numFmtId="0" xfId="0" applyBorder="1" applyFont="1"/>
    <xf borderId="11" fillId="0" fontId="3" numFmtId="0" xfId="0" applyBorder="1" applyFont="1"/>
    <xf borderId="10" fillId="0" fontId="1" numFmtId="0" xfId="0" applyAlignment="1" applyBorder="1" applyFont="1">
      <alignment horizontal="center" vertical="center"/>
    </xf>
    <xf borderId="12" fillId="3" fontId="2" numFmtId="0" xfId="0" applyAlignment="1" applyBorder="1" applyFill="1" applyFont="1">
      <alignment vertical="center"/>
    </xf>
    <xf borderId="13" fillId="0" fontId="3" numFmtId="0" xfId="0" applyBorder="1" applyFont="1"/>
    <xf borderId="14" fillId="0" fontId="3" numFmtId="0" xfId="0" applyBorder="1" applyFont="1"/>
    <xf borderId="13" fillId="0" fontId="1" numFmtId="0" xfId="0" applyAlignment="1" applyBorder="1" applyFont="1">
      <alignment vertical="center"/>
    </xf>
    <xf borderId="12" fillId="0" fontId="6" numFmtId="164" xfId="0" applyAlignment="1" applyBorder="1" applyFont="1" applyNumberFormat="1">
      <alignment horizontal="center" vertical="center"/>
    </xf>
    <xf borderId="15" fillId="4" fontId="2" numFmtId="0" xfId="0" applyAlignment="1" applyBorder="1" applyFill="1" applyFont="1">
      <alignment horizontal="center" shrinkToFit="0" vertical="center" wrapText="1"/>
    </xf>
    <xf borderId="16" fillId="4" fontId="2" numFmtId="0" xfId="0" applyAlignment="1" applyBorder="1" applyFont="1">
      <alignment horizontal="center" shrinkToFit="0" vertical="center" wrapText="1"/>
    </xf>
    <xf borderId="16" fillId="4" fontId="7" numFmtId="0" xfId="0" applyAlignment="1" applyBorder="1" applyFont="1">
      <alignment horizontal="center" shrinkToFit="0" vertical="center" wrapText="1"/>
    </xf>
    <xf borderId="17" fillId="4" fontId="7" numFmtId="0" xfId="0" applyAlignment="1" applyBorder="1" applyFont="1">
      <alignment horizontal="center" shrinkToFit="0" vertical="center" wrapText="1"/>
    </xf>
    <xf borderId="18" fillId="0" fontId="3" numFmtId="0" xfId="0" applyBorder="1" applyFont="1"/>
    <xf borderId="19" fillId="0" fontId="3" numFmtId="0" xfId="0" applyBorder="1" applyFont="1"/>
    <xf borderId="20" fillId="0" fontId="3" numFmtId="0" xfId="0" applyBorder="1" applyFont="1"/>
    <xf borderId="21" fillId="0" fontId="3" numFmtId="0" xfId="0" applyBorder="1" applyFont="1"/>
    <xf borderId="22" fillId="0" fontId="8" numFmtId="0" xfId="0" applyAlignment="1" applyBorder="1" applyFont="1">
      <alignment horizontal="center" shrinkToFit="0" vertical="center" wrapText="1"/>
    </xf>
    <xf borderId="22" fillId="0" fontId="8" numFmtId="164" xfId="0" applyAlignment="1" applyBorder="1" applyFont="1" applyNumberFormat="1">
      <alignment horizontal="center" shrinkToFit="0" vertical="center" wrapText="1"/>
    </xf>
    <xf borderId="23" fillId="0" fontId="9" numFmtId="2" xfId="0" applyAlignment="1" applyBorder="1" applyFont="1" applyNumberFormat="1">
      <alignment horizontal="center" shrinkToFit="0" vertical="center" wrapText="1"/>
    </xf>
    <xf borderId="22" fillId="0" fontId="10" numFmtId="0" xfId="0" applyAlignment="1" applyBorder="1" applyFont="1">
      <alignment horizontal="center" shrinkToFit="0" vertical="center" wrapText="1"/>
    </xf>
    <xf borderId="24" fillId="0" fontId="11" numFmtId="164" xfId="0" applyAlignment="1" applyBorder="1" applyFont="1" applyNumberFormat="1">
      <alignment horizontal="center" shrinkToFit="0" vertical="center" wrapText="1"/>
    </xf>
    <xf borderId="25" fillId="0" fontId="12" numFmtId="0" xfId="0" applyAlignment="1" applyBorder="1" applyFont="1">
      <alignment shrinkToFit="0" vertical="center" wrapText="1"/>
    </xf>
    <xf borderId="26" fillId="0" fontId="10" numFmtId="0" xfId="0" applyAlignment="1" applyBorder="1" applyFont="1">
      <alignment horizontal="center" shrinkToFit="0" vertical="center" wrapText="1"/>
    </xf>
    <xf borderId="27" fillId="0" fontId="10" numFmtId="0" xfId="0" applyAlignment="1" applyBorder="1" applyFont="1">
      <alignment horizontal="center" shrinkToFit="0" vertical="center" wrapText="1"/>
    </xf>
    <xf borderId="27" fillId="0" fontId="10" numFmtId="0" xfId="0" applyAlignment="1" applyBorder="1" applyFont="1">
      <alignment horizontal="left" shrinkToFit="0" vertical="center" wrapText="1"/>
    </xf>
    <xf borderId="28" fillId="0" fontId="13" numFmtId="0" xfId="0" applyAlignment="1" applyBorder="1" applyFont="1">
      <alignment horizontal="center" vertical="center"/>
    </xf>
    <xf borderId="29" fillId="0" fontId="10" numFmtId="0" xfId="0" applyAlignment="1" applyBorder="1" applyFont="1">
      <alignment horizontal="center" vertical="center"/>
    </xf>
    <xf borderId="30" fillId="0" fontId="3" numFmtId="0" xfId="0" applyBorder="1" applyFont="1"/>
    <xf borderId="31" fillId="0" fontId="3" numFmtId="0" xfId="0" applyBorder="1" applyFont="1"/>
    <xf borderId="32" fillId="0" fontId="12" numFmtId="0" xfId="0" applyAlignment="1" applyBorder="1" applyFont="1">
      <alignment shrinkToFit="0" vertical="center" wrapText="1"/>
    </xf>
    <xf borderId="33" fillId="0" fontId="3" numFmtId="0" xfId="0" applyBorder="1" applyFont="1"/>
    <xf borderId="34" fillId="0" fontId="10" numFmtId="0" xfId="0" applyAlignment="1" applyBorder="1" applyFont="1">
      <alignment horizontal="center" shrinkToFit="0" vertical="center" wrapText="1"/>
    </xf>
    <xf borderId="34" fillId="0" fontId="10" numFmtId="0" xfId="0" applyAlignment="1" applyBorder="1" applyFont="1">
      <alignment horizontal="left" shrinkToFit="0" vertical="center" wrapText="1"/>
    </xf>
    <xf borderId="35" fillId="0" fontId="13" numFmtId="0" xfId="0" applyAlignment="1" applyBorder="1" applyFont="1">
      <alignment horizontal="center" vertical="center"/>
    </xf>
    <xf borderId="36" fillId="0" fontId="10" numFmtId="0" xfId="0" applyAlignment="1" applyBorder="1" applyFont="1">
      <alignment horizontal="center" vertical="center"/>
    </xf>
    <xf borderId="34" fillId="0" fontId="10" numFmtId="0" xfId="0" applyAlignment="1" applyBorder="1" applyFont="1">
      <alignment shrinkToFit="0" vertical="center" wrapText="1"/>
    </xf>
    <xf borderId="37" fillId="0" fontId="3" numFmtId="0" xfId="0" applyBorder="1" applyFont="1"/>
    <xf borderId="38" fillId="0" fontId="10" numFmtId="0" xfId="0" applyAlignment="1" applyBorder="1" applyFont="1">
      <alignment shrinkToFit="0" vertical="center" wrapText="1"/>
    </xf>
    <xf borderId="38" fillId="0" fontId="10" numFmtId="0" xfId="0" applyAlignment="1" applyBorder="1" applyFont="1">
      <alignment horizontal="left" shrinkToFit="0" vertical="center" wrapText="1"/>
    </xf>
    <xf borderId="39" fillId="0" fontId="13" numFmtId="0" xfId="0" applyAlignment="1" applyBorder="1" applyFont="1">
      <alignment horizontal="center" vertical="center"/>
    </xf>
    <xf borderId="40" fillId="0" fontId="10" numFmtId="0" xfId="0" applyAlignment="1" applyBorder="1" applyFont="1">
      <alignment horizontal="center" vertical="center"/>
    </xf>
    <xf borderId="27" fillId="0" fontId="10" numFmtId="0" xfId="0" applyAlignment="1" applyBorder="1" applyFont="1">
      <alignment shrinkToFit="0" vertical="center" wrapText="1"/>
    </xf>
    <xf borderId="41" fillId="0" fontId="3" numFmtId="0" xfId="0" applyBorder="1" applyFont="1"/>
    <xf borderId="42" fillId="0" fontId="10" numFmtId="0" xfId="0" applyAlignment="1" applyBorder="1" applyFont="1">
      <alignment shrinkToFit="0" vertical="center" wrapText="1"/>
    </xf>
    <xf borderId="42" fillId="0" fontId="10" numFmtId="0" xfId="0" applyAlignment="1" applyBorder="1" applyFont="1">
      <alignment horizontal="left" shrinkToFit="0" vertical="center" wrapText="1"/>
    </xf>
    <xf borderId="43" fillId="0" fontId="13" numFmtId="0" xfId="0" applyAlignment="1" applyBorder="1" applyFont="1">
      <alignment horizontal="center" vertical="center"/>
    </xf>
    <xf borderId="44" fillId="0" fontId="10" numFmtId="0" xfId="0" applyAlignment="1" applyBorder="1" applyFont="1">
      <alignment horizontal="center" shrinkToFit="0" vertical="center" wrapText="1"/>
    </xf>
    <xf borderId="45" fillId="0" fontId="10" numFmtId="0" xfId="0" applyAlignment="1" applyBorder="1" applyFont="1">
      <alignment shrinkToFit="0" vertical="center" wrapText="1"/>
    </xf>
    <xf borderId="45" fillId="0" fontId="10" numFmtId="0" xfId="0" applyAlignment="1" applyBorder="1" applyFont="1">
      <alignment horizontal="left" shrinkToFit="0" vertical="center" wrapText="1"/>
    </xf>
    <xf borderId="46" fillId="0" fontId="13" numFmtId="0" xfId="0" applyAlignment="1" applyBorder="1" applyFont="1">
      <alignment horizontal="center" vertical="center"/>
    </xf>
    <xf borderId="22" fillId="0" fontId="10" numFmtId="0" xfId="0" applyAlignment="1" applyBorder="1" applyFont="1">
      <alignment horizontal="center" vertical="center"/>
    </xf>
    <xf borderId="47" fillId="0" fontId="10" numFmtId="0" xfId="0" applyAlignment="1" applyBorder="1" applyFont="1">
      <alignment shrinkToFit="0" vertical="center" wrapText="1"/>
    </xf>
    <xf borderId="47" fillId="0" fontId="10" numFmtId="0" xfId="0" applyAlignment="1" applyBorder="1" applyFont="1">
      <alignment horizontal="left" shrinkToFit="0" vertical="center" wrapText="1"/>
    </xf>
    <xf borderId="48" fillId="0" fontId="13" numFmtId="0" xfId="0" applyAlignment="1" applyBorder="1" applyFont="1">
      <alignment horizontal="center" vertical="center"/>
    </xf>
    <xf borderId="49" fillId="0" fontId="3" numFmtId="0" xfId="0" applyBorder="1" applyFont="1"/>
    <xf borderId="50" fillId="0" fontId="10" numFmtId="0" xfId="0" applyAlignment="1" applyBorder="1" applyFont="1">
      <alignment shrinkToFit="0" vertical="center" wrapText="1"/>
    </xf>
    <xf borderId="50" fillId="0" fontId="10" numFmtId="0" xfId="0" applyAlignment="1" applyBorder="1" applyFont="1">
      <alignment horizontal="left" shrinkToFit="0" vertical="center" wrapText="1"/>
    </xf>
    <xf borderId="51" fillId="0" fontId="13" numFmtId="0" xfId="0" applyAlignment="1" applyBorder="1" applyFont="1">
      <alignment horizontal="center" vertical="center"/>
    </xf>
    <xf borderId="44" fillId="0" fontId="13" numFmtId="0" xfId="0" applyAlignment="1" applyBorder="1" applyFont="1">
      <alignment horizontal="center" shrinkToFit="0" vertical="center" wrapText="1"/>
    </xf>
    <xf borderId="45" fillId="0" fontId="1" numFmtId="0" xfId="0" applyAlignment="1" applyBorder="1" applyFont="1">
      <alignment shrinkToFit="0" vertical="center" wrapText="1"/>
    </xf>
    <xf borderId="52" fillId="0" fontId="10" numFmtId="0" xfId="0" applyAlignment="1" applyBorder="1" applyFont="1">
      <alignment horizontal="center" vertical="center"/>
    </xf>
    <xf borderId="26" fillId="0" fontId="13" numFmtId="0" xfId="0" applyAlignment="1" applyBorder="1" applyFont="1">
      <alignment horizontal="center" shrinkToFit="0" vertical="center" wrapText="1"/>
    </xf>
    <xf borderId="27" fillId="0" fontId="1" numFmtId="0" xfId="0" applyAlignment="1" applyBorder="1" applyFont="1">
      <alignment shrinkToFit="0" vertical="center" wrapText="1"/>
    </xf>
    <xf borderId="53" fillId="0" fontId="10" numFmtId="0" xfId="0" applyAlignment="1" applyBorder="1" applyFont="1">
      <alignment horizontal="center" vertical="center"/>
    </xf>
    <xf borderId="38" fillId="0" fontId="1" numFmtId="0" xfId="0" applyAlignment="1" applyBorder="1" applyFont="1">
      <alignment shrinkToFit="0" vertical="center" wrapText="1"/>
    </xf>
    <xf borderId="54" fillId="0" fontId="10" numFmtId="0" xfId="0" applyAlignment="1" applyBorder="1" applyFont="1">
      <alignment horizontal="center" vertical="center"/>
    </xf>
    <xf borderId="34" fillId="0" fontId="1" numFmtId="0" xfId="0" applyAlignment="1" applyBorder="1" applyFont="1">
      <alignment shrinkToFit="0" vertical="center" wrapText="1"/>
    </xf>
    <xf borderId="22" fillId="0" fontId="13" numFmtId="0" xfId="0" applyAlignment="1" applyBorder="1" applyFont="1">
      <alignment horizontal="center" shrinkToFit="0" vertical="center" wrapText="1"/>
    </xf>
    <xf borderId="55" fillId="0" fontId="3" numFmtId="0" xfId="0" applyBorder="1" applyFont="1"/>
    <xf borderId="56" fillId="0" fontId="3" numFmtId="0" xfId="0" applyBorder="1" applyFont="1"/>
    <xf borderId="57" fillId="0" fontId="9" numFmtId="2" xfId="0" applyAlignment="1" applyBorder="1" applyFont="1" applyNumberFormat="1">
      <alignment horizontal="center" shrinkToFit="0" vertical="center" wrapText="1"/>
    </xf>
    <xf borderId="58" fillId="0" fontId="11" numFmtId="164" xfId="0" applyAlignment="1" applyBorder="1" applyFont="1" applyNumberFormat="1">
      <alignment horizontal="center" shrinkToFit="0" vertical="center" wrapText="1"/>
    </xf>
    <xf borderId="38" fillId="0" fontId="14" numFmtId="0" xfId="0" applyAlignment="1" applyBorder="1" applyFont="1">
      <alignment horizontal="left" shrinkToFit="0" vertical="center" wrapText="1"/>
    </xf>
    <xf borderId="38" fillId="0" fontId="10" numFmtId="0" xfId="0" applyAlignment="1" applyBorder="1" applyFont="1">
      <alignment horizontal="left" readingOrder="0" shrinkToFit="0" vertical="center" wrapText="1"/>
    </xf>
    <xf borderId="27" fillId="0" fontId="10" numFmtId="0" xfId="0" applyAlignment="1" applyBorder="1" applyFont="1">
      <alignment horizontal="left" readingOrder="0" shrinkToFit="0" vertical="center" wrapText="1"/>
    </xf>
    <xf borderId="34" fillId="0" fontId="10" numFmtId="0" xfId="0" applyAlignment="1" applyBorder="1" applyFont="1">
      <alignment horizontal="left" readingOrder="0" shrinkToFit="0" vertical="center" wrapText="1"/>
    </xf>
    <xf borderId="44" fillId="0" fontId="13" numFmtId="0" xfId="0" applyAlignment="1" applyBorder="1" applyFont="1">
      <alignment shrinkToFit="0" vertical="center" wrapText="1"/>
    </xf>
    <xf borderId="59" fillId="0" fontId="1" numFmtId="0" xfId="0" applyAlignment="1" applyBorder="1" applyFont="1">
      <alignment vertical="center"/>
    </xf>
    <xf borderId="60" fillId="0" fontId="1" numFmtId="0" xfId="0" applyAlignment="1" applyBorder="1" applyFont="1">
      <alignment vertical="center"/>
    </xf>
    <xf borderId="61" fillId="0" fontId="1" numFmtId="0" xfId="0" applyAlignment="1" applyBorder="1" applyFont="1">
      <alignment vertical="center"/>
    </xf>
    <xf borderId="0" fillId="0" fontId="1" numFmtId="2" xfId="0" applyAlignment="1" applyFont="1" applyNumberFormat="1">
      <alignment vertical="center"/>
    </xf>
    <xf borderId="52" fillId="5" fontId="15" numFmtId="0" xfId="0" applyAlignment="1" applyBorder="1" applyFill="1" applyFont="1">
      <alignment horizontal="center" shrinkToFit="0" vertical="center" wrapText="1"/>
    </xf>
    <xf borderId="62" fillId="5" fontId="15" numFmtId="0" xfId="0" applyAlignment="1" applyBorder="1" applyFont="1">
      <alignment horizontal="center" shrinkToFit="0" vertical="center" wrapText="1"/>
    </xf>
    <xf borderId="22" fillId="6" fontId="16" numFmtId="0" xfId="0" applyAlignment="1" applyBorder="1" applyFill="1" applyFont="1">
      <alignment horizontal="center" shrinkToFit="0" vertical="center" wrapText="1"/>
    </xf>
    <xf borderId="63" fillId="0" fontId="16" numFmtId="0" xfId="0" applyAlignment="1" applyBorder="1" applyFont="1">
      <alignment horizontal="left" shrinkToFit="0" vertical="center" wrapText="1"/>
    </xf>
    <xf borderId="64" fillId="7" fontId="17" numFmtId="0" xfId="0" applyAlignment="1" applyBorder="1" applyFill="1" applyFont="1">
      <alignment horizontal="center" shrinkToFit="0" vertical="center" wrapText="1"/>
    </xf>
    <xf borderId="0" fillId="0" fontId="18" numFmtId="0" xfId="0" applyFont="1"/>
    <xf borderId="64" fillId="8" fontId="16" numFmtId="0" xfId="0" applyAlignment="1" applyBorder="1" applyFill="1" applyFont="1">
      <alignment horizontal="center" shrinkToFit="0" vertical="center" wrapText="1"/>
    </xf>
    <xf borderId="64" fillId="9" fontId="16" numFmtId="0" xfId="0" applyAlignment="1" applyBorder="1" applyFill="1" applyFont="1">
      <alignment horizontal="center" shrinkToFit="0" vertical="center" wrapText="1"/>
    </xf>
    <xf borderId="64" fillId="10" fontId="16" numFmtId="0" xfId="0" applyAlignment="1" applyBorder="1" applyFill="1" applyFont="1">
      <alignment horizontal="center" shrinkToFit="0" vertical="center" wrapText="1"/>
    </xf>
    <xf borderId="64" fillId="11" fontId="16" numFmtId="0" xfId="0" applyAlignment="1" applyBorder="1" applyFill="1" applyFont="1">
      <alignment horizontal="center" shrinkToFit="0" vertical="center" wrapText="1"/>
    </xf>
    <xf borderId="22" fillId="6" fontId="14" numFmtId="0" xfId="0" applyAlignment="1" applyBorder="1" applyFont="1">
      <alignment horizontal="center" shrinkToFit="0" vertical="center" wrapText="1"/>
    </xf>
    <xf borderId="22" fillId="6" fontId="14" numFmtId="0" xfId="0" applyAlignment="1" applyBorder="1" applyFont="1">
      <alignment horizontal="left" shrinkToFit="0" vertical="center" wrapText="1"/>
    </xf>
    <xf borderId="65" fillId="0" fontId="3" numFmtId="0" xfId="0" applyBorder="1" applyFont="1"/>
    <xf borderId="52" fillId="0" fontId="14" numFmtId="0" xfId="0" applyAlignment="1" applyBorder="1" applyFont="1">
      <alignment horizontal="left" shrinkToFit="0" vertical="center" wrapText="1"/>
    </xf>
    <xf borderId="49" fillId="0" fontId="14" numFmtId="0" xfId="0" applyAlignment="1" applyBorder="1" applyFont="1">
      <alignment horizontal="left" shrinkToFit="0" vertical="center" wrapText="1"/>
    </xf>
    <xf borderId="22" fillId="6" fontId="14" numFmtId="0" xfId="0" applyAlignment="1" applyBorder="1" applyFont="1">
      <alignment horizontal="center" vertical="center"/>
    </xf>
    <xf borderId="63" fillId="0" fontId="14" numFmtId="0" xfId="0" applyAlignment="1" applyBorder="1" applyFont="1">
      <alignment horizontal="left" shrinkToFit="0" vertical="center" wrapText="1"/>
    </xf>
    <xf borderId="22" fillId="6" fontId="19" numFmtId="0" xfId="0" applyAlignment="1" applyBorder="1" applyFont="1">
      <alignment horizontal="center" shrinkToFit="0" vertical="center" wrapText="1"/>
    </xf>
    <xf borderId="66" fillId="0" fontId="16" numFmtId="0" xfId="0" applyAlignment="1" applyBorder="1" applyFont="1">
      <alignment horizontal="left" shrinkToFit="0" vertical="center" wrapText="1"/>
    </xf>
    <xf borderId="22" fillId="6" fontId="19" numFmtId="0" xfId="0" applyAlignment="1" applyBorder="1" applyFont="1">
      <alignment vertical="center"/>
    </xf>
    <xf borderId="22" fillId="6" fontId="19" numFmtId="0" xfId="0" applyAlignment="1" applyBorder="1" applyFont="1">
      <alignment horizontal="center" vertical="center"/>
    </xf>
    <xf borderId="67" fillId="0" fontId="16" numFmtId="0" xfId="0" applyAlignment="1" applyBorder="1" applyFont="1">
      <alignment horizontal="left" shrinkToFit="0" vertical="center" wrapText="1"/>
    </xf>
    <xf borderId="52" fillId="0" fontId="16" numFmtId="0" xfId="0" applyAlignment="1" applyBorder="1" applyFont="1">
      <alignment horizontal="left" vertical="center"/>
    </xf>
    <xf borderId="68" fillId="11" fontId="16" numFmtId="0" xfId="0" applyAlignment="1" applyBorder="1" applyFont="1">
      <alignment horizontal="center" shrinkToFit="0" vertical="center" wrapText="1"/>
    </xf>
    <xf borderId="63" fillId="0" fontId="16" numFmtId="0" xfId="0" applyAlignment="1" applyBorder="1" applyFont="1">
      <alignment horizontal="left" vertical="center"/>
    </xf>
    <xf borderId="69" fillId="10" fontId="16" numFmtId="0" xfId="0" applyAlignment="1" applyBorder="1" applyFont="1">
      <alignment horizontal="center" shrinkToFit="0" vertical="center" wrapText="1"/>
    </xf>
    <xf borderId="52" fillId="11" fontId="16" numFmtId="0" xfId="0" applyAlignment="1" applyBorder="1" applyFont="1">
      <alignment horizontal="center" shrinkToFit="0" vertical="center" wrapText="1"/>
    </xf>
    <xf borderId="64" fillId="12" fontId="16" numFmtId="0" xfId="0" applyAlignment="1" applyBorder="1" applyFill="1" applyFont="1">
      <alignment horizontal="left" shrinkToFit="0" vertical="center" wrapText="1"/>
    </xf>
    <xf borderId="62" fillId="11" fontId="16" numFmtId="0" xfId="0" applyAlignment="1" applyBorder="1" applyFont="1">
      <alignment horizontal="center" shrinkToFit="0" vertical="center" wrapText="1"/>
    </xf>
    <xf borderId="0" fillId="0" fontId="20" numFmtId="0" xfId="0" applyAlignment="1" applyFont="1">
      <alignment shrinkToFit="0" wrapText="1"/>
    </xf>
    <xf borderId="0" fillId="0" fontId="16" numFmtId="0" xfId="0" applyAlignment="1" applyFont="1">
      <alignment horizontal="left" vertical="center"/>
    </xf>
    <xf borderId="52" fillId="0" fontId="16" numFmtId="0" xfId="0" applyAlignment="1" applyBorder="1" applyFont="1">
      <alignment horizontal="left" shrinkToFit="0" vertical="center" wrapText="1"/>
    </xf>
    <xf borderId="49" fillId="0" fontId="16" numFmtId="0" xfId="0" applyAlignment="1" applyBorder="1" applyFont="1">
      <alignment horizontal="left" shrinkToFit="0" vertical="center" wrapText="1"/>
    </xf>
    <xf borderId="22" fillId="0" fontId="16" numFmtId="0" xfId="0" applyBorder="1" applyFont="1"/>
    <xf borderId="68" fillId="7" fontId="17" numFmtId="0" xfId="0" applyAlignment="1" applyBorder="1" applyFont="1">
      <alignment horizontal="center" shrinkToFit="0" vertical="center" wrapText="1"/>
    </xf>
    <xf borderId="30" fillId="0" fontId="16" numFmtId="0" xfId="0" applyAlignment="1" applyBorder="1" applyFont="1">
      <alignment horizontal="left" vertical="center"/>
    </xf>
    <xf borderId="68" fillId="8" fontId="16" numFmtId="0" xfId="0" applyAlignment="1" applyBorder="1" applyFont="1">
      <alignment horizontal="center" shrinkToFit="0" vertical="center" wrapText="1"/>
    </xf>
    <xf borderId="68" fillId="9" fontId="16" numFmtId="0" xfId="0" applyAlignment="1" applyBorder="1" applyFont="1">
      <alignment horizontal="center" shrinkToFit="0" vertical="center" wrapText="1"/>
    </xf>
    <xf borderId="70" fillId="10" fontId="16" numFmtId="0" xfId="0" applyAlignment="1" applyBorder="1" applyFont="1">
      <alignment horizontal="center" shrinkToFit="0" vertical="center" wrapText="1"/>
    </xf>
    <xf borderId="49" fillId="0" fontId="16" numFmtId="0" xfId="0" applyAlignment="1" applyBorder="1" applyFont="1">
      <alignment horizontal="left" vertical="center"/>
    </xf>
    <xf borderId="71" fillId="11" fontId="16" numFmtId="0" xfId="0" applyAlignment="1" applyBorder="1" applyFont="1">
      <alignment horizontal="center" shrinkToFit="0" vertical="center" wrapText="1"/>
    </xf>
    <xf borderId="22" fillId="6" fontId="21" numFmtId="0" xfId="0" applyAlignment="1" applyBorder="1" applyFont="1">
      <alignment horizontal="center" shrinkToFit="0" vertical="center" wrapText="1"/>
    </xf>
    <xf borderId="63" fillId="0" fontId="19" numFmtId="0" xfId="0" applyAlignment="1" applyBorder="1" applyFont="1">
      <alignment horizontal="left" shrinkToFit="0" vertical="center" wrapText="1"/>
    </xf>
    <xf borderId="0" fillId="0" fontId="16" numFmtId="0" xfId="0" applyFont="1"/>
    <xf borderId="72" fillId="0" fontId="16" numFmtId="0" xfId="0" applyAlignment="1" applyBorder="1" applyFont="1">
      <alignment horizontal="left" shrinkToFit="0" vertical="center" wrapText="1"/>
    </xf>
    <xf borderId="73" fillId="0" fontId="16" numFmtId="0" xfId="0" applyAlignment="1" applyBorder="1" applyFont="1">
      <alignment horizontal="left" shrinkToFit="0" vertical="center" wrapText="1"/>
    </xf>
    <xf borderId="63" fillId="0" fontId="22" numFmtId="0" xfId="0" applyAlignment="1" applyBorder="1" applyFont="1">
      <alignment horizontal="left" shrinkToFit="0" vertical="center" wrapText="1"/>
    </xf>
    <xf borderId="22" fillId="0" fontId="14" numFmtId="0" xfId="0" applyAlignment="1" applyBorder="1" applyFont="1">
      <alignment horizontal="center" shrinkToFit="0" vertical="center" wrapText="1"/>
    </xf>
    <xf borderId="22" fillId="0" fontId="23" numFmtId="0" xfId="0" applyAlignment="1" applyBorder="1" applyFont="1">
      <alignment horizontal="center" shrinkToFit="0" vertical="center" wrapText="1"/>
    </xf>
    <xf borderId="22" fillId="0" fontId="16" numFmtId="0" xfId="0" applyAlignment="1" applyBorder="1" applyFont="1">
      <alignment horizontal="center" shrinkToFit="0" vertical="center" wrapText="1"/>
    </xf>
  </cellXfs>
  <cellStyles count="1">
    <cellStyle xfId="0" name="Normal" builtinId="0"/>
  </cellStyles>
  <dxfs count="9">
    <dxf>
      <font>
        <b/>
        <color theme="0"/>
      </font>
      <fill>
        <patternFill patternType="solid">
          <fgColor rgb="FF009900"/>
          <bgColor rgb="FF009900"/>
        </patternFill>
      </fill>
      <border/>
    </dxf>
    <dxf>
      <font>
        <b/>
        <color rgb="FF002060"/>
      </font>
      <fill>
        <patternFill patternType="solid">
          <fgColor rgb="FFFFFF00"/>
          <bgColor rgb="FFFFFF00"/>
        </patternFill>
      </fill>
      <border/>
    </dxf>
    <dxf>
      <font>
        <b/>
        <color theme="0"/>
      </font>
      <fill>
        <patternFill patternType="solid">
          <fgColor rgb="FFFF6600"/>
          <bgColor rgb="FFFF6600"/>
        </patternFill>
      </fill>
      <border/>
    </dxf>
    <dxf>
      <font>
        <b/>
        <color theme="0"/>
      </font>
      <fill>
        <patternFill patternType="solid">
          <fgColor rgb="FFFF0000"/>
          <bgColor rgb="FFFF0000"/>
        </patternFill>
      </fill>
      <border/>
    </dxf>
    <dxf>
      <font>
        <b/>
        <color theme="0"/>
      </font>
      <fill>
        <patternFill patternType="solid">
          <fgColor rgb="FF8E0000"/>
          <bgColor rgb="FF8E0000"/>
        </patternFill>
      </fill>
      <border/>
    </dxf>
    <dxf>
      <font>
        <b/>
      </font>
      <fill>
        <patternFill patternType="solid">
          <fgColor rgb="FFA8D08D"/>
          <bgColor rgb="FFA8D08D"/>
        </patternFill>
      </fill>
      <border/>
    </dxf>
    <dxf>
      <font>
        <b/>
        <color theme="0"/>
      </font>
      <fill>
        <patternFill patternType="solid">
          <fgColor rgb="FF548135"/>
          <bgColor rgb="FF548135"/>
        </patternFill>
      </fill>
      <border/>
    </dxf>
    <dxf>
      <font>
        <b/>
        <color theme="1"/>
      </font>
      <fill>
        <patternFill patternType="solid">
          <fgColor rgb="FFFFD965"/>
          <bgColor rgb="FFFFD965"/>
        </patternFill>
      </fill>
      <border/>
    </dxf>
    <dxf>
      <font>
        <b/>
        <color theme="0"/>
      </font>
      <fill>
        <patternFill patternType="solid">
          <fgColor rgb="FFC55A11"/>
          <bgColor rgb="FFC55A11"/>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0</xdr:colOff>
      <xdr:row>7</xdr:row>
      <xdr:rowOff>9525</xdr:rowOff>
    </xdr:from>
    <xdr:ext cx="0" cy="914400"/>
    <xdr:pic>
      <xdr:nvPicPr>
        <xdr:cNvPr descr="Lista de comprobación"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14</xdr:col>
      <xdr:colOff>0</xdr:colOff>
      <xdr:row>10</xdr:row>
      <xdr:rowOff>342900</xdr:rowOff>
    </xdr:from>
    <xdr:ext cx="0" cy="914400"/>
    <xdr:pic>
      <xdr:nvPicPr>
        <xdr:cNvPr descr="Gráfico de barras" id="0" name="image1.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276225</xdr:colOff>
      <xdr:row>1</xdr:row>
      <xdr:rowOff>180975</xdr:rowOff>
    </xdr:from>
    <xdr:ext cx="0" cy="95250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5</xdr:col>
      <xdr:colOff>1371600</xdr:colOff>
      <xdr:row>1</xdr:row>
      <xdr:rowOff>85725</xdr:rowOff>
    </xdr:from>
    <xdr:ext cx="7743825" cy="135255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1"/>
    <col customWidth="1" min="2" max="2" width="1.29"/>
    <col customWidth="1" min="3" max="3" width="23.71"/>
    <col customWidth="1" min="4" max="4" width="19.29"/>
    <col customWidth="1" hidden="1" min="5" max="5" width="2.0"/>
    <col customWidth="1" min="6" max="6" width="26.43"/>
    <col customWidth="1" hidden="1" min="7" max="7" width="17.86"/>
    <col customWidth="1" hidden="1" min="8" max="8" width="17.57"/>
    <col customWidth="1" min="9" max="9" width="28.57"/>
    <col customWidth="1" min="10" max="10" width="16.29"/>
    <col customWidth="1" min="11" max="11" width="64.0"/>
    <col customWidth="1" min="12" max="12" width="17.71"/>
    <col customWidth="1" min="13" max="13" width="28.43"/>
    <col customWidth="1" min="14" max="14" width="1.43"/>
    <col customWidth="1" min="15" max="26" width="10.71"/>
  </cols>
  <sheetData>
    <row r="1" ht="4.5" customHeight="1">
      <c r="A1" s="1"/>
      <c r="B1" s="1"/>
      <c r="C1" s="2"/>
      <c r="D1" s="1"/>
      <c r="E1" s="1"/>
      <c r="F1" s="1"/>
      <c r="G1" s="1"/>
      <c r="H1" s="1"/>
      <c r="I1" s="1"/>
      <c r="J1" s="1"/>
      <c r="K1" s="1" t="s">
        <v>0</v>
      </c>
      <c r="L1" s="1"/>
      <c r="M1" s="1"/>
      <c r="N1" s="1"/>
      <c r="O1" s="1"/>
      <c r="P1" s="1"/>
      <c r="Q1" s="1"/>
      <c r="R1" s="1"/>
      <c r="S1" s="1"/>
      <c r="T1" s="1"/>
      <c r="U1" s="1"/>
      <c r="V1" s="1"/>
      <c r="W1" s="1"/>
      <c r="X1" s="1"/>
      <c r="Y1" s="1"/>
      <c r="Z1" s="1"/>
    </row>
    <row r="2" ht="125.25" customHeight="1">
      <c r="A2" s="1"/>
      <c r="B2" s="3"/>
      <c r="C2" s="4"/>
      <c r="D2" s="5"/>
      <c r="E2" s="5"/>
      <c r="F2" s="5"/>
      <c r="G2" s="5"/>
      <c r="H2" s="5"/>
      <c r="I2" s="5"/>
      <c r="J2" s="5"/>
      <c r="K2" s="5"/>
      <c r="L2" s="5"/>
      <c r="M2" s="5"/>
      <c r="N2" s="6"/>
      <c r="O2" s="1"/>
      <c r="P2" s="1"/>
      <c r="Q2" s="1"/>
      <c r="R2" s="1"/>
      <c r="S2" s="1"/>
      <c r="T2" s="1"/>
      <c r="U2" s="1"/>
      <c r="V2" s="1"/>
      <c r="W2" s="1"/>
      <c r="X2" s="1"/>
      <c r="Y2" s="1"/>
      <c r="Z2" s="1"/>
    </row>
    <row r="3" hidden="1">
      <c r="A3" s="1"/>
      <c r="B3" s="7"/>
      <c r="C3" s="8" t="s">
        <v>1</v>
      </c>
      <c r="D3" s="9"/>
      <c r="E3" s="9"/>
      <c r="F3" s="9"/>
      <c r="G3" s="9"/>
      <c r="H3" s="9"/>
      <c r="I3" s="9"/>
      <c r="J3" s="9"/>
      <c r="K3" s="9"/>
      <c r="L3" s="9"/>
      <c r="M3" s="10"/>
      <c r="N3" s="11"/>
      <c r="O3" s="1"/>
      <c r="P3" s="1"/>
      <c r="Q3" s="1"/>
      <c r="R3" s="1"/>
      <c r="S3" s="1"/>
      <c r="T3" s="1"/>
      <c r="U3" s="1"/>
      <c r="V3" s="1"/>
      <c r="W3" s="1"/>
      <c r="X3" s="1"/>
      <c r="Y3" s="1"/>
      <c r="Z3" s="1"/>
    </row>
    <row r="4" ht="6.0" customHeight="1">
      <c r="A4" s="1"/>
      <c r="B4" s="7"/>
      <c r="C4" s="2"/>
      <c r="D4" s="1"/>
      <c r="E4" s="1"/>
      <c r="F4" s="1"/>
      <c r="G4" s="1"/>
      <c r="H4" s="1"/>
      <c r="I4" s="1"/>
      <c r="J4" s="1"/>
      <c r="K4" s="1"/>
      <c r="L4" s="1"/>
      <c r="M4" s="1"/>
      <c r="N4" s="12"/>
      <c r="O4" s="1"/>
      <c r="P4" s="1"/>
      <c r="Q4" s="1"/>
      <c r="R4" s="1"/>
      <c r="S4" s="1"/>
      <c r="T4" s="1"/>
      <c r="U4" s="1"/>
      <c r="V4" s="1"/>
      <c r="W4" s="1"/>
      <c r="X4" s="1"/>
      <c r="Y4" s="1"/>
      <c r="Z4" s="1"/>
    </row>
    <row r="5" ht="27.75" customHeight="1">
      <c r="A5" s="1"/>
      <c r="B5" s="7"/>
      <c r="C5" s="13" t="s">
        <v>2</v>
      </c>
      <c r="D5" s="14"/>
      <c r="E5" s="14"/>
      <c r="F5" s="14"/>
      <c r="G5" s="14"/>
      <c r="H5" s="15"/>
      <c r="I5" s="16"/>
      <c r="J5" s="16"/>
      <c r="K5" s="13" t="s">
        <v>3</v>
      </c>
      <c r="L5" s="14"/>
      <c r="M5" s="15"/>
      <c r="N5" s="12"/>
      <c r="O5" s="1"/>
      <c r="P5" s="1"/>
      <c r="Q5" s="1"/>
      <c r="R5" s="1"/>
      <c r="S5" s="1"/>
      <c r="T5" s="1"/>
      <c r="U5" s="1"/>
      <c r="V5" s="1"/>
      <c r="W5" s="1"/>
      <c r="X5" s="1"/>
      <c r="Y5" s="1"/>
      <c r="Z5" s="1"/>
    </row>
    <row r="6" ht="28.5" customHeight="1">
      <c r="A6" s="1"/>
      <c r="B6" s="7"/>
      <c r="C6" s="17"/>
      <c r="D6" s="18"/>
      <c r="E6" s="18"/>
      <c r="F6" s="18"/>
      <c r="G6" s="18"/>
      <c r="H6" s="19"/>
      <c r="I6" s="20"/>
      <c r="J6" s="20"/>
      <c r="K6" s="21"/>
      <c r="L6" s="18"/>
      <c r="M6" s="19"/>
      <c r="N6" s="12"/>
      <c r="O6" s="1"/>
      <c r="P6" s="1"/>
      <c r="Q6" s="1"/>
      <c r="R6" s="1"/>
      <c r="S6" s="1"/>
      <c r="T6" s="1"/>
      <c r="U6" s="1"/>
      <c r="V6" s="1"/>
      <c r="W6" s="1"/>
      <c r="X6" s="1"/>
      <c r="Y6" s="1"/>
      <c r="Z6" s="1"/>
    </row>
    <row r="7" ht="9.75" customHeight="1">
      <c r="A7" s="1"/>
      <c r="B7" s="7"/>
      <c r="C7" s="2"/>
      <c r="D7" s="1"/>
      <c r="E7" s="1"/>
      <c r="F7" s="1"/>
      <c r="G7" s="1"/>
      <c r="H7" s="1"/>
      <c r="I7" s="1"/>
      <c r="J7" s="1"/>
      <c r="K7" s="1"/>
      <c r="L7" s="1"/>
      <c r="M7" s="1"/>
      <c r="N7" s="12"/>
      <c r="O7" s="1"/>
      <c r="P7" s="1"/>
      <c r="Q7" s="1"/>
      <c r="R7" s="1"/>
      <c r="S7" s="1"/>
      <c r="T7" s="1"/>
      <c r="U7" s="1"/>
      <c r="V7" s="1"/>
      <c r="W7" s="1"/>
      <c r="X7" s="1"/>
      <c r="Y7" s="1"/>
      <c r="Z7" s="1"/>
    </row>
    <row r="8" ht="25.5" customHeight="1">
      <c r="A8" s="1"/>
      <c r="B8" s="7"/>
      <c r="C8" s="22" t="s">
        <v>4</v>
      </c>
      <c r="D8" s="23" t="s">
        <v>5</v>
      </c>
      <c r="E8" s="24" t="s">
        <v>6</v>
      </c>
      <c r="F8" s="23" t="s">
        <v>7</v>
      </c>
      <c r="G8" s="23" t="s">
        <v>5</v>
      </c>
      <c r="H8" s="24" t="s">
        <v>6</v>
      </c>
      <c r="I8" s="23" t="s">
        <v>8</v>
      </c>
      <c r="J8" s="23" t="s">
        <v>9</v>
      </c>
      <c r="K8" s="23" t="s">
        <v>10</v>
      </c>
      <c r="L8" s="24" t="s">
        <v>11</v>
      </c>
      <c r="M8" s="25" t="s">
        <v>12</v>
      </c>
      <c r="N8" s="12"/>
      <c r="O8" s="1"/>
      <c r="P8" s="1"/>
      <c r="Q8" s="1"/>
      <c r="R8" s="1"/>
      <c r="S8" s="1"/>
      <c r="T8" s="1"/>
      <c r="U8" s="1"/>
      <c r="V8" s="1"/>
      <c r="W8" s="1"/>
      <c r="X8" s="1"/>
      <c r="Y8" s="1"/>
      <c r="Z8" s="1"/>
    </row>
    <row r="9" ht="42.75" customHeight="1">
      <c r="A9" s="1"/>
      <c r="B9" s="7"/>
      <c r="C9" s="26"/>
      <c r="D9" s="27"/>
      <c r="E9" s="28"/>
      <c r="F9" s="27"/>
      <c r="G9" s="28"/>
      <c r="H9" s="28"/>
      <c r="I9" s="27"/>
      <c r="J9" s="27"/>
      <c r="K9" s="27"/>
      <c r="L9" s="27"/>
      <c r="M9" s="29"/>
      <c r="N9" s="12"/>
      <c r="O9" s="1"/>
      <c r="P9" s="1"/>
      <c r="Q9" s="1"/>
      <c r="R9" s="1"/>
      <c r="S9" s="1"/>
      <c r="T9" s="1"/>
      <c r="U9" s="1"/>
      <c r="V9" s="1"/>
      <c r="W9" s="1"/>
      <c r="X9" s="1"/>
      <c r="Y9" s="1"/>
      <c r="Z9" s="1"/>
    </row>
    <row r="10" ht="45.75" customHeight="1">
      <c r="A10" s="1"/>
      <c r="B10" s="7"/>
      <c r="C10" s="30" t="s">
        <v>13</v>
      </c>
      <c r="D10" s="31"/>
      <c r="E10" s="32">
        <v>0.3</v>
      </c>
      <c r="F10" s="33" t="s">
        <v>14</v>
      </c>
      <c r="G10" s="34" t="str">
        <f>(+(L10*15)+(#REF!*10)+(L11*15)+(L12*20)+(L43*20)+(#REF!*20))/100</f>
        <v>#VALUE!</v>
      </c>
      <c r="H10" s="35" t="s">
        <v>15</v>
      </c>
      <c r="I10" s="36" t="s">
        <v>16</v>
      </c>
      <c r="J10" s="37" t="s">
        <v>17</v>
      </c>
      <c r="K10" s="38" t="s">
        <v>18</v>
      </c>
      <c r="L10" s="39" t="str">
        <f>IF(K10="","",VLOOKUP(K10,Listas!$B$2:$C$271,2,0))</f>
        <v>INTERMEDIO</v>
      </c>
      <c r="M10" s="40"/>
      <c r="N10" s="12"/>
      <c r="O10" s="1"/>
      <c r="P10" s="1"/>
      <c r="Q10" s="1"/>
      <c r="R10" s="1"/>
      <c r="S10" s="1"/>
      <c r="T10" s="1"/>
      <c r="U10" s="1"/>
      <c r="V10" s="1"/>
      <c r="W10" s="1"/>
      <c r="X10" s="1"/>
      <c r="Y10" s="1"/>
      <c r="Z10" s="1"/>
    </row>
    <row r="11" ht="58.5" customHeight="1">
      <c r="A11" s="1"/>
      <c r="B11" s="7"/>
      <c r="C11" s="41"/>
      <c r="D11" s="41"/>
      <c r="F11" s="41"/>
      <c r="G11" s="42"/>
      <c r="H11" s="43" t="s">
        <v>19</v>
      </c>
      <c r="I11" s="44"/>
      <c r="J11" s="45" t="s">
        <v>20</v>
      </c>
      <c r="K11" s="46" t="s">
        <v>21</v>
      </c>
      <c r="L11" s="47" t="str">
        <f>IF(K11="","",IFERROR(VLOOKUP(K11,Listas!$B$2:$C$271,2,0),"AVANZADO 1"))</f>
        <v>AVANZADO 1</v>
      </c>
      <c r="M11" s="48"/>
      <c r="N11" s="12"/>
      <c r="O11" s="1"/>
      <c r="P11" s="1"/>
      <c r="Q11" s="1"/>
      <c r="R11" s="1"/>
      <c r="S11" s="1"/>
      <c r="T11" s="1"/>
      <c r="U11" s="1"/>
      <c r="V11" s="1"/>
      <c r="W11" s="1"/>
      <c r="X11" s="1"/>
      <c r="Y11" s="1"/>
      <c r="Z11" s="1"/>
    </row>
    <row r="12" ht="84.0" customHeight="1">
      <c r="A12" s="1"/>
      <c r="B12" s="7"/>
      <c r="C12" s="41"/>
      <c r="D12" s="41"/>
      <c r="F12" s="41"/>
      <c r="G12" s="42"/>
      <c r="H12" s="43" t="s">
        <v>22</v>
      </c>
      <c r="I12" s="44"/>
      <c r="J12" s="45" t="s">
        <v>23</v>
      </c>
      <c r="K12" s="46" t="s">
        <v>24</v>
      </c>
      <c r="L12" s="47" t="str">
        <f>IF(K12="","",IFERROR(VLOOKUP(K12,Listas!$B$2:$C$271,2,0),"INTERMEDIO"))</f>
        <v>AVANZADO 2</v>
      </c>
      <c r="M12" s="48"/>
      <c r="N12" s="12"/>
      <c r="O12" s="1"/>
      <c r="P12" s="1"/>
      <c r="Q12" s="1"/>
      <c r="R12" s="1"/>
      <c r="S12" s="1"/>
      <c r="T12" s="1"/>
      <c r="U12" s="1"/>
      <c r="V12" s="1"/>
      <c r="W12" s="1"/>
      <c r="X12" s="1"/>
      <c r="Y12" s="1"/>
      <c r="Z12" s="1"/>
    </row>
    <row r="13">
      <c r="A13" s="1"/>
      <c r="B13" s="7"/>
      <c r="C13" s="41"/>
      <c r="D13" s="41"/>
      <c r="F13" s="41"/>
      <c r="G13" s="42"/>
      <c r="H13" s="43"/>
      <c r="I13" s="44"/>
      <c r="J13" s="45" t="s">
        <v>25</v>
      </c>
      <c r="K13" s="46" t="s">
        <v>26</v>
      </c>
      <c r="L13" s="47" t="str">
        <f>IF(K13="","",VLOOKUP(K13,Listas!$B$2:$C$271,2,0))</f>
        <v>AVANZADO 2</v>
      </c>
      <c r="M13" s="48"/>
      <c r="N13" s="12"/>
      <c r="O13" s="1"/>
      <c r="P13" s="1"/>
      <c r="Q13" s="1"/>
      <c r="R13" s="1"/>
      <c r="S13" s="1"/>
      <c r="T13" s="1"/>
      <c r="U13" s="1"/>
      <c r="V13" s="1"/>
      <c r="W13" s="1"/>
      <c r="X13" s="1"/>
      <c r="Y13" s="1"/>
      <c r="Z13" s="1"/>
    </row>
    <row r="14">
      <c r="A14" s="1"/>
      <c r="B14" s="7"/>
      <c r="C14" s="41"/>
      <c r="D14" s="41"/>
      <c r="F14" s="41"/>
      <c r="G14" s="42"/>
      <c r="H14" s="43"/>
      <c r="I14" s="44"/>
      <c r="J14" s="49" t="s">
        <v>27</v>
      </c>
      <c r="K14" s="46" t="s">
        <v>28</v>
      </c>
      <c r="L14" s="47" t="str">
        <f>IF(K14="","",VLOOKUP(K14,Listas!$B$2:$C$271,2,0))</f>
        <v>INTERMEDIO</v>
      </c>
      <c r="M14" s="48"/>
      <c r="N14" s="12"/>
      <c r="O14" s="1"/>
      <c r="P14" s="1"/>
      <c r="Q14" s="1"/>
      <c r="R14" s="1"/>
      <c r="S14" s="1"/>
      <c r="T14" s="1"/>
      <c r="U14" s="1"/>
      <c r="V14" s="1"/>
      <c r="W14" s="1"/>
      <c r="X14" s="1"/>
      <c r="Y14" s="1"/>
      <c r="Z14" s="1"/>
    </row>
    <row r="15">
      <c r="A15" s="1"/>
      <c r="B15" s="7"/>
      <c r="C15" s="41"/>
      <c r="D15" s="41"/>
      <c r="F15" s="41"/>
      <c r="G15" s="42"/>
      <c r="H15" s="43"/>
      <c r="I15" s="44"/>
      <c r="J15" s="49" t="s">
        <v>29</v>
      </c>
      <c r="K15" s="46" t="s">
        <v>30</v>
      </c>
      <c r="L15" s="47" t="str">
        <f>IF(K15="","",IFERROR(VLOOKUP(K15,Listas!$B$2:$C$271,2,0),"BÁSICO"))</f>
        <v>AVANZADO 2</v>
      </c>
      <c r="M15" s="48"/>
      <c r="N15" s="12"/>
      <c r="O15" s="1"/>
      <c r="P15" s="1"/>
      <c r="Q15" s="1"/>
      <c r="R15" s="1"/>
      <c r="S15" s="1"/>
      <c r="T15" s="1"/>
      <c r="U15" s="1"/>
      <c r="V15" s="1"/>
      <c r="W15" s="1"/>
      <c r="X15" s="1"/>
      <c r="Y15" s="1"/>
      <c r="Z15" s="1"/>
    </row>
    <row r="16">
      <c r="A16" s="1"/>
      <c r="B16" s="7"/>
      <c r="C16" s="41"/>
      <c r="D16" s="41"/>
      <c r="F16" s="41"/>
      <c r="G16" s="42"/>
      <c r="H16" s="43"/>
      <c r="I16" s="50"/>
      <c r="J16" s="51" t="s">
        <v>31</v>
      </c>
      <c r="K16" s="52" t="s">
        <v>32</v>
      </c>
      <c r="L16" s="53" t="str">
        <f>IF(K16="","",VLOOKUP(K16,Listas!$B$2:$C$271,2,0))</f>
        <v>AVANZADO 2</v>
      </c>
      <c r="M16" s="54"/>
      <c r="N16" s="12"/>
      <c r="O16" s="1"/>
      <c r="P16" s="1"/>
      <c r="Q16" s="1"/>
      <c r="R16" s="1"/>
      <c r="S16" s="1"/>
      <c r="T16" s="1"/>
      <c r="U16" s="1"/>
      <c r="V16" s="1"/>
      <c r="W16" s="1"/>
      <c r="X16" s="1"/>
      <c r="Y16" s="1"/>
      <c r="Z16" s="1"/>
    </row>
    <row r="17">
      <c r="A17" s="1"/>
      <c r="B17" s="7"/>
      <c r="C17" s="41"/>
      <c r="D17" s="41"/>
      <c r="F17" s="41"/>
      <c r="G17" s="42"/>
      <c r="H17" s="43"/>
      <c r="I17" s="36" t="s">
        <v>33</v>
      </c>
      <c r="J17" s="55" t="s">
        <v>34</v>
      </c>
      <c r="K17" s="38" t="s">
        <v>35</v>
      </c>
      <c r="L17" s="39" t="str">
        <f>IF(K17="","",VLOOKUP(K17,Listas!$B$2:$C$271,2,0))</f>
        <v>INTERMEDIO</v>
      </c>
      <c r="M17" s="40"/>
      <c r="N17" s="12"/>
      <c r="O17" s="1"/>
      <c r="P17" s="1"/>
      <c r="Q17" s="1"/>
      <c r="R17" s="1"/>
      <c r="S17" s="1"/>
      <c r="T17" s="1"/>
      <c r="U17" s="1"/>
      <c r="V17" s="1"/>
      <c r="W17" s="1"/>
      <c r="X17" s="1"/>
      <c r="Y17" s="1"/>
      <c r="Z17" s="1"/>
    </row>
    <row r="18">
      <c r="A18" s="1"/>
      <c r="B18" s="7"/>
      <c r="C18" s="41"/>
      <c r="D18" s="41"/>
      <c r="F18" s="41"/>
      <c r="G18" s="42"/>
      <c r="H18" s="43"/>
      <c r="I18" s="56"/>
      <c r="J18" s="57" t="s">
        <v>36</v>
      </c>
      <c r="K18" s="58" t="s">
        <v>37</v>
      </c>
      <c r="L18" s="59" t="str">
        <f>IF(K18="","",VLOOKUP(K18,Listas!$B$2:$C$271,2,0))</f>
        <v>AVANZADO 1</v>
      </c>
      <c r="M18" s="54"/>
      <c r="N18" s="12"/>
      <c r="O18" s="1"/>
      <c r="P18" s="1"/>
      <c r="Q18" s="1"/>
      <c r="R18" s="1"/>
      <c r="S18" s="1"/>
      <c r="T18" s="1"/>
      <c r="U18" s="1"/>
      <c r="V18" s="1"/>
      <c r="W18" s="1"/>
      <c r="X18" s="1"/>
      <c r="Y18" s="1"/>
      <c r="Z18" s="1"/>
    </row>
    <row r="19" ht="54.0" customHeight="1">
      <c r="A19" s="1"/>
      <c r="B19" s="7"/>
      <c r="C19" s="41"/>
      <c r="D19" s="41"/>
      <c r="F19" s="41"/>
      <c r="G19" s="42"/>
      <c r="H19" s="43"/>
      <c r="I19" s="60" t="s">
        <v>38</v>
      </c>
      <c r="J19" s="61" t="s">
        <v>39</v>
      </c>
      <c r="K19" s="62" t="s">
        <v>40</v>
      </c>
      <c r="L19" s="63" t="str">
        <f>IF(K19="","",VLOOKUP(K19,Listas!$B$2:$C$271,2,0))</f>
        <v>AVANZADO 2</v>
      </c>
      <c r="M19" s="64"/>
      <c r="N19" s="12"/>
      <c r="O19" s="1"/>
      <c r="P19" s="1"/>
      <c r="Q19" s="1"/>
      <c r="R19" s="1"/>
      <c r="S19" s="1"/>
      <c r="T19" s="1"/>
      <c r="U19" s="1"/>
      <c r="V19" s="1"/>
      <c r="W19" s="1"/>
      <c r="X19" s="1"/>
      <c r="Y19" s="1"/>
      <c r="Z19" s="1"/>
    </row>
    <row r="20" ht="42.75" customHeight="1">
      <c r="A20" s="1"/>
      <c r="B20" s="7"/>
      <c r="C20" s="41"/>
      <c r="D20" s="41"/>
      <c r="F20" s="41"/>
      <c r="G20" s="42"/>
      <c r="H20" s="43"/>
      <c r="I20" s="36" t="s">
        <v>38</v>
      </c>
      <c r="J20" s="65" t="s">
        <v>41</v>
      </c>
      <c r="K20" s="66" t="s">
        <v>42</v>
      </c>
      <c r="L20" s="67" t="str">
        <f>IF(K20="","",VLOOKUP(K20,Listas!$B$2:$C$271,2,0))</f>
        <v>AVANZADO 1</v>
      </c>
      <c r="M20" s="40"/>
      <c r="N20" s="12"/>
      <c r="O20" s="1"/>
      <c r="P20" s="1"/>
      <c r="Q20" s="1"/>
      <c r="R20" s="1"/>
      <c r="S20" s="1"/>
      <c r="T20" s="1"/>
      <c r="U20" s="1"/>
      <c r="V20" s="1"/>
      <c r="W20" s="1"/>
      <c r="X20" s="1"/>
      <c r="Y20" s="1"/>
      <c r="Z20" s="1"/>
    </row>
    <row r="21" ht="57.0" customHeight="1">
      <c r="A21" s="1"/>
      <c r="B21" s="7"/>
      <c r="C21" s="41"/>
      <c r="D21" s="41"/>
      <c r="F21" s="68"/>
      <c r="G21" s="42"/>
      <c r="H21" s="43"/>
      <c r="I21" s="50"/>
      <c r="J21" s="69" t="s">
        <v>43</v>
      </c>
      <c r="K21" s="70" t="s">
        <v>44</v>
      </c>
      <c r="L21" s="71" t="str">
        <f>IF(K21="","",VLOOKUP(K21,Listas!$B$2:$C$271,2,0))</f>
        <v>INTERMEDIO</v>
      </c>
      <c r="M21" s="54"/>
      <c r="N21" s="12"/>
      <c r="O21" s="1"/>
      <c r="P21" s="1"/>
      <c r="Q21" s="1"/>
      <c r="R21" s="1"/>
      <c r="S21" s="1"/>
      <c r="T21" s="1"/>
      <c r="U21" s="1"/>
      <c r="V21" s="1"/>
      <c r="W21" s="1"/>
      <c r="X21" s="1"/>
      <c r="Y21" s="1"/>
      <c r="Z21" s="1"/>
    </row>
    <row r="22" ht="15.75" customHeight="1">
      <c r="A22" s="1"/>
      <c r="B22" s="7"/>
      <c r="C22" s="41"/>
      <c r="D22" s="41"/>
      <c r="F22" s="33" t="s">
        <v>45</v>
      </c>
      <c r="G22" s="42"/>
      <c r="H22" s="43"/>
      <c r="I22" s="72" t="s">
        <v>46</v>
      </c>
      <c r="J22" s="73" t="s">
        <v>47</v>
      </c>
      <c r="K22" s="62" t="s">
        <v>48</v>
      </c>
      <c r="L22" s="63" t="str">
        <f>IF(K22="","",VLOOKUP(K22,Listas!$B$2:$C$271,2,0))</f>
        <v>BÁSICO</v>
      </c>
      <c r="M22" s="74"/>
      <c r="N22" s="12"/>
      <c r="O22" s="1"/>
      <c r="P22" s="1"/>
      <c r="Q22" s="1"/>
      <c r="R22" s="1"/>
      <c r="S22" s="1"/>
      <c r="T22" s="1"/>
      <c r="U22" s="1"/>
      <c r="V22" s="1"/>
      <c r="W22" s="1"/>
      <c r="X22" s="1"/>
      <c r="Y22" s="1"/>
      <c r="Z22" s="1"/>
    </row>
    <row r="23" ht="15.75" customHeight="1">
      <c r="A23" s="1"/>
      <c r="B23" s="7"/>
      <c r="C23" s="41"/>
      <c r="D23" s="41"/>
      <c r="F23" s="41"/>
      <c r="G23" s="42"/>
      <c r="H23" s="43"/>
      <c r="I23" s="72" t="s">
        <v>49</v>
      </c>
      <c r="J23" s="73" t="s">
        <v>50</v>
      </c>
      <c r="K23" s="62" t="s">
        <v>51</v>
      </c>
      <c r="L23" s="63" t="str">
        <f>IF(K23="","",VLOOKUP(K23,Listas!$B$2:$C$271,2,0))</f>
        <v>INICIAL</v>
      </c>
      <c r="M23" s="74"/>
      <c r="N23" s="12"/>
      <c r="O23" s="1"/>
      <c r="P23" s="1"/>
      <c r="Q23" s="1"/>
      <c r="R23" s="1"/>
      <c r="S23" s="1"/>
      <c r="T23" s="1"/>
      <c r="U23" s="1"/>
      <c r="V23" s="1"/>
      <c r="W23" s="1"/>
      <c r="X23" s="1"/>
      <c r="Y23" s="1"/>
      <c r="Z23" s="1"/>
    </row>
    <row r="24" ht="15.75" customHeight="1">
      <c r="A24" s="1"/>
      <c r="B24" s="7"/>
      <c r="C24" s="41"/>
      <c r="D24" s="41"/>
      <c r="F24" s="41"/>
      <c r="G24" s="42"/>
      <c r="H24" s="43"/>
      <c r="I24" s="75" t="s">
        <v>52</v>
      </c>
      <c r="J24" s="76" t="s">
        <v>53</v>
      </c>
      <c r="K24" s="38" t="s">
        <v>54</v>
      </c>
      <c r="L24" s="39" t="str">
        <f>IF(K24="","",IFERROR(VLOOKUP(K24,Listas!$B$2:$C$271,2,0),"AVANZADO 1"))</f>
        <v>INICIAL</v>
      </c>
      <c r="M24" s="77"/>
      <c r="N24" s="12"/>
      <c r="O24" s="1"/>
      <c r="P24" s="1"/>
      <c r="Q24" s="1"/>
      <c r="R24" s="1"/>
      <c r="S24" s="1"/>
      <c r="T24" s="1"/>
      <c r="U24" s="1"/>
      <c r="V24" s="1"/>
      <c r="W24" s="1"/>
      <c r="X24" s="1"/>
      <c r="Y24" s="1"/>
      <c r="Z24" s="1"/>
    </row>
    <row r="25" ht="15.75" customHeight="1">
      <c r="A25" s="1"/>
      <c r="B25" s="7"/>
      <c r="C25" s="41"/>
      <c r="D25" s="41"/>
      <c r="F25" s="41"/>
      <c r="G25" s="42"/>
      <c r="H25" s="43"/>
      <c r="I25" s="50"/>
      <c r="J25" s="78" t="s">
        <v>55</v>
      </c>
      <c r="K25" s="52" t="s">
        <v>56</v>
      </c>
      <c r="L25" s="53" t="str">
        <f>IF(K25="","",VLOOKUP(K25,Listas!$B$2:$C$271,2,0))</f>
        <v>INTERMEDIO</v>
      </c>
      <c r="M25" s="79"/>
      <c r="N25" s="12"/>
      <c r="O25" s="1"/>
      <c r="P25" s="1"/>
      <c r="Q25" s="1"/>
      <c r="R25" s="1"/>
      <c r="S25" s="1"/>
      <c r="T25" s="1"/>
      <c r="U25" s="1"/>
      <c r="V25" s="1"/>
      <c r="W25" s="1"/>
      <c r="X25" s="1"/>
      <c r="Y25" s="1"/>
      <c r="Z25" s="1"/>
    </row>
    <row r="26" ht="69.0" customHeight="1">
      <c r="A26" s="1"/>
      <c r="B26" s="7"/>
      <c r="C26" s="41"/>
      <c r="D26" s="41"/>
      <c r="F26" s="68"/>
      <c r="G26" s="42"/>
      <c r="H26" s="43"/>
      <c r="I26" s="72" t="s">
        <v>57</v>
      </c>
      <c r="J26" s="73" t="s">
        <v>58</v>
      </c>
      <c r="K26" s="62" t="s">
        <v>59</v>
      </c>
      <c r="L26" s="63" t="str">
        <f>IF(K26="","",VLOOKUP(LEN(K26),Preg17,2,0))</f>
        <v>BÁSICO</v>
      </c>
      <c r="M26" s="74"/>
      <c r="N26" s="12"/>
      <c r="O26" s="1"/>
      <c r="P26" s="1"/>
      <c r="Q26" s="1"/>
      <c r="R26" s="1"/>
      <c r="S26" s="1"/>
      <c r="T26" s="1"/>
      <c r="U26" s="1"/>
      <c r="V26" s="1"/>
      <c r="W26" s="1"/>
      <c r="X26" s="1"/>
      <c r="Y26" s="1"/>
      <c r="Z26" s="1"/>
    </row>
    <row r="27" ht="15.75" customHeight="1">
      <c r="A27" s="1"/>
      <c r="B27" s="7"/>
      <c r="C27" s="41"/>
      <c r="D27" s="41"/>
      <c r="F27" s="33" t="s">
        <v>60</v>
      </c>
      <c r="G27" s="42"/>
      <c r="H27" s="43"/>
      <c r="I27" s="75" t="s">
        <v>61</v>
      </c>
      <c r="J27" s="76" t="s">
        <v>62</v>
      </c>
      <c r="K27" s="38" t="s">
        <v>63</v>
      </c>
      <c r="L27" s="39" t="str">
        <f>IF(K27="","",VLOOKUP(LEN(K27),Preg18,2,0))</f>
        <v>INTERMEDIO</v>
      </c>
      <c r="M27" s="40"/>
      <c r="N27" s="12"/>
      <c r="O27" s="1"/>
      <c r="P27" s="1"/>
      <c r="Q27" s="1"/>
      <c r="R27" s="1"/>
      <c r="S27" s="1"/>
      <c r="T27" s="1"/>
      <c r="U27" s="1"/>
      <c r="V27" s="1"/>
      <c r="W27" s="1"/>
      <c r="X27" s="1"/>
      <c r="Y27" s="1"/>
      <c r="Z27" s="1"/>
    </row>
    <row r="28" ht="15.75" customHeight="1">
      <c r="A28" s="1"/>
      <c r="B28" s="7"/>
      <c r="C28" s="41"/>
      <c r="D28" s="41"/>
      <c r="F28" s="41"/>
      <c r="G28" s="42"/>
      <c r="H28" s="43"/>
      <c r="I28" s="44"/>
      <c r="J28" s="80" t="s">
        <v>64</v>
      </c>
      <c r="K28" s="46" t="s">
        <v>65</v>
      </c>
      <c r="L28" s="47" t="str">
        <f>IF(K28="","",VLOOKUP(LEN(K28),Preg19,2,0))</f>
        <v>BÁSICO</v>
      </c>
      <c r="M28" s="48"/>
      <c r="N28" s="12"/>
      <c r="O28" s="1"/>
      <c r="P28" s="1"/>
      <c r="Q28" s="1"/>
      <c r="R28" s="1"/>
      <c r="S28" s="1"/>
      <c r="T28" s="1"/>
      <c r="U28" s="1"/>
      <c r="V28" s="1"/>
      <c r="W28" s="1"/>
      <c r="X28" s="1"/>
      <c r="Y28" s="1"/>
      <c r="Z28" s="1"/>
    </row>
    <row r="29" ht="15.75" customHeight="1">
      <c r="A29" s="1"/>
      <c r="B29" s="7"/>
      <c r="C29" s="41"/>
      <c r="D29" s="41"/>
      <c r="F29" s="41"/>
      <c r="G29" s="42"/>
      <c r="H29" s="43"/>
      <c r="I29" s="44"/>
      <c r="J29" s="80" t="s">
        <v>66</v>
      </c>
      <c r="K29" s="46" t="s">
        <v>67</v>
      </c>
      <c r="L29" s="47" t="str">
        <f>IF(K29="","",VLOOKUP(K29,Listas!$B$2:$C$271,2,0))</f>
        <v>INTERMEDIO</v>
      </c>
      <c r="M29" s="48"/>
      <c r="N29" s="12"/>
      <c r="O29" s="1"/>
      <c r="P29" s="1"/>
      <c r="Q29" s="1"/>
      <c r="R29" s="1"/>
      <c r="S29" s="1"/>
      <c r="T29" s="1"/>
      <c r="U29" s="1"/>
      <c r="V29" s="1"/>
      <c r="W29" s="1"/>
      <c r="X29" s="1"/>
      <c r="Y29" s="1"/>
      <c r="Z29" s="1"/>
    </row>
    <row r="30" ht="15.75" customHeight="1">
      <c r="A30" s="1"/>
      <c r="B30" s="7"/>
      <c r="C30" s="41"/>
      <c r="D30" s="41"/>
      <c r="F30" s="41"/>
      <c r="G30" s="42"/>
      <c r="H30" s="43"/>
      <c r="I30" s="44"/>
      <c r="J30" s="80" t="s">
        <v>68</v>
      </c>
      <c r="K30" s="46" t="s">
        <v>69</v>
      </c>
      <c r="L30" s="47" t="str">
        <f>IF(K30="","",VLOOKUP(K30,Listas!$B$2:$C$271,2,0))</f>
        <v>INTERMEDIO</v>
      </c>
      <c r="M30" s="48"/>
      <c r="N30" s="12"/>
      <c r="O30" s="1"/>
      <c r="P30" s="1"/>
      <c r="Q30" s="1"/>
      <c r="R30" s="1"/>
      <c r="S30" s="1"/>
      <c r="T30" s="1"/>
      <c r="U30" s="1"/>
      <c r="V30" s="1"/>
      <c r="W30" s="1"/>
      <c r="X30" s="1"/>
      <c r="Y30" s="1"/>
      <c r="Z30" s="1"/>
    </row>
    <row r="31" ht="15.75" customHeight="1">
      <c r="A31" s="1"/>
      <c r="B31" s="7"/>
      <c r="C31" s="41"/>
      <c r="D31" s="41"/>
      <c r="F31" s="41"/>
      <c r="G31" s="42"/>
      <c r="H31" s="43"/>
      <c r="I31" s="50"/>
      <c r="J31" s="78" t="s">
        <v>70</v>
      </c>
      <c r="K31" s="52" t="s">
        <v>71</v>
      </c>
      <c r="L31" s="53" t="str">
        <f>IF(K31="","",VLOOKUP(K31,Listas!$B$2:$C$271,2,0))</f>
        <v>BÁSICO</v>
      </c>
      <c r="M31" s="54"/>
      <c r="N31" s="12"/>
      <c r="O31" s="1"/>
      <c r="P31" s="1"/>
      <c r="Q31" s="1"/>
      <c r="R31" s="1"/>
      <c r="S31" s="1"/>
      <c r="T31" s="1"/>
      <c r="U31" s="1"/>
      <c r="V31" s="1"/>
      <c r="W31" s="1"/>
      <c r="X31" s="1"/>
      <c r="Y31" s="1"/>
      <c r="Z31" s="1"/>
    </row>
    <row r="32" ht="15.75" customHeight="1">
      <c r="A32" s="1"/>
      <c r="B32" s="7"/>
      <c r="C32" s="41"/>
      <c r="D32" s="41"/>
      <c r="F32" s="41"/>
      <c r="G32" s="42"/>
      <c r="H32" s="43"/>
      <c r="I32" s="75" t="s">
        <v>72</v>
      </c>
      <c r="J32" s="76" t="s">
        <v>73</v>
      </c>
      <c r="K32" s="38" t="s">
        <v>74</v>
      </c>
      <c r="L32" s="39" t="str">
        <f>IF(K32="","",VLOOKUP(LEN(K32),Preg23,2,0))</f>
        <v>INTERMEDIO</v>
      </c>
      <c r="M32" s="40"/>
      <c r="N32" s="12"/>
      <c r="O32" s="1"/>
      <c r="P32" s="1"/>
      <c r="Q32" s="1"/>
      <c r="R32" s="1"/>
      <c r="S32" s="1"/>
      <c r="T32" s="1"/>
      <c r="U32" s="1"/>
      <c r="V32" s="1"/>
      <c r="W32" s="1"/>
      <c r="X32" s="1"/>
      <c r="Y32" s="1"/>
      <c r="Z32" s="1"/>
    </row>
    <row r="33" ht="15.75" customHeight="1">
      <c r="A33" s="1"/>
      <c r="B33" s="7"/>
      <c r="C33" s="41"/>
      <c r="D33" s="41"/>
      <c r="F33" s="41"/>
      <c r="G33" s="42"/>
      <c r="H33" s="43"/>
      <c r="I33" s="50"/>
      <c r="J33" s="78" t="s">
        <v>75</v>
      </c>
      <c r="K33" s="52" t="s">
        <v>76</v>
      </c>
      <c r="L33" s="53" t="str">
        <f>IF(K33="","",VLOOKUP(K33,Listas!$B$2:$C$271,2,0))</f>
        <v>AVANZADO 1</v>
      </c>
      <c r="M33" s="54"/>
      <c r="N33" s="12"/>
      <c r="O33" s="1"/>
      <c r="P33" s="1"/>
      <c r="Q33" s="1"/>
      <c r="R33" s="1"/>
      <c r="S33" s="1"/>
      <c r="T33" s="1"/>
      <c r="U33" s="1"/>
      <c r="V33" s="1"/>
      <c r="W33" s="1"/>
      <c r="X33" s="1"/>
      <c r="Y33" s="1"/>
      <c r="Z33" s="1"/>
    </row>
    <row r="34" ht="69.0" customHeight="1">
      <c r="A34" s="1"/>
      <c r="B34" s="7"/>
      <c r="C34" s="41"/>
      <c r="D34" s="41"/>
      <c r="F34" s="41"/>
      <c r="G34" s="42"/>
      <c r="H34" s="43"/>
      <c r="I34" s="72" t="s">
        <v>77</v>
      </c>
      <c r="J34" s="73" t="s">
        <v>78</v>
      </c>
      <c r="K34" s="62" t="s">
        <v>79</v>
      </c>
      <c r="L34" s="63" t="str">
        <f>IF(K34="","",VLOOKUP(LEN(K34),Preg25,2,0))</f>
        <v>INTERMEDIO</v>
      </c>
      <c r="M34" s="74"/>
      <c r="N34" s="12"/>
      <c r="O34" s="1"/>
      <c r="P34" s="1"/>
      <c r="Q34" s="1"/>
      <c r="R34" s="1"/>
      <c r="S34" s="1"/>
      <c r="T34" s="1"/>
      <c r="U34" s="1"/>
      <c r="V34" s="1"/>
      <c r="W34" s="1"/>
      <c r="X34" s="1"/>
      <c r="Y34" s="1"/>
      <c r="Z34" s="1"/>
    </row>
    <row r="35" ht="15.75" customHeight="1">
      <c r="A35" s="1"/>
      <c r="B35" s="7"/>
      <c r="C35" s="41"/>
      <c r="D35" s="41"/>
      <c r="F35" s="41"/>
      <c r="G35" s="42"/>
      <c r="H35" s="43"/>
      <c r="I35" s="72" t="s">
        <v>80</v>
      </c>
      <c r="J35" s="73" t="s">
        <v>81</v>
      </c>
      <c r="K35" s="62" t="s">
        <v>82</v>
      </c>
      <c r="L35" s="63" t="str">
        <f>IF(K35="","",VLOOKUP(K35,Listas!$B$2:$C$271,2,0))</f>
        <v>INTERMEDIO</v>
      </c>
      <c r="M35" s="74"/>
      <c r="N35" s="12"/>
      <c r="O35" s="1"/>
      <c r="P35" s="1"/>
      <c r="Q35" s="1"/>
      <c r="R35" s="1"/>
      <c r="S35" s="1"/>
      <c r="T35" s="1"/>
      <c r="U35" s="1"/>
      <c r="V35" s="1"/>
      <c r="W35" s="1"/>
      <c r="X35" s="1"/>
      <c r="Y35" s="1"/>
      <c r="Z35" s="1"/>
    </row>
    <row r="36" ht="15.75" customHeight="1">
      <c r="A36" s="1"/>
      <c r="B36" s="7"/>
      <c r="C36" s="41"/>
      <c r="D36" s="41"/>
      <c r="F36" s="41"/>
      <c r="G36" s="42"/>
      <c r="H36" s="43"/>
      <c r="I36" s="72" t="s">
        <v>83</v>
      </c>
      <c r="J36" s="73" t="s">
        <v>84</v>
      </c>
      <c r="K36" s="62" t="s">
        <v>85</v>
      </c>
      <c r="L36" s="63" t="str">
        <f>IF(K36="","",VLOOKUP(LEN(K36),Preg27,2,0))</f>
        <v>AVANZADO 1</v>
      </c>
      <c r="M36" s="74"/>
      <c r="N36" s="12"/>
      <c r="O36" s="1"/>
      <c r="P36" s="1"/>
      <c r="Q36" s="1"/>
      <c r="R36" s="1"/>
      <c r="S36" s="1"/>
      <c r="T36" s="1"/>
      <c r="U36" s="1"/>
      <c r="V36" s="1"/>
      <c r="W36" s="1"/>
      <c r="X36" s="1"/>
      <c r="Y36" s="1"/>
      <c r="Z36" s="1"/>
    </row>
    <row r="37" ht="15.75" customHeight="1">
      <c r="A37" s="1"/>
      <c r="B37" s="7"/>
      <c r="C37" s="41"/>
      <c r="D37" s="41"/>
      <c r="F37" s="41"/>
      <c r="G37" s="42"/>
      <c r="H37" s="43"/>
      <c r="I37" s="72" t="s">
        <v>86</v>
      </c>
      <c r="J37" s="73" t="s">
        <v>87</v>
      </c>
      <c r="K37" s="62" t="s">
        <v>88</v>
      </c>
      <c r="L37" s="63" t="str">
        <f>IF(K37="","",VLOOKUP(LEN(K37),Preg28,2,0))</f>
        <v>INTERMEDIO</v>
      </c>
      <c r="M37" s="74"/>
      <c r="N37" s="12"/>
      <c r="O37" s="1"/>
      <c r="P37" s="1"/>
      <c r="Q37" s="1"/>
      <c r="R37" s="1"/>
      <c r="S37" s="1"/>
      <c r="T37" s="1"/>
      <c r="U37" s="1"/>
      <c r="V37" s="1"/>
      <c r="W37" s="1"/>
      <c r="X37" s="1"/>
      <c r="Y37" s="1"/>
      <c r="Z37" s="1"/>
    </row>
    <row r="38" ht="15.75" customHeight="1">
      <c r="A38" s="1"/>
      <c r="B38" s="7"/>
      <c r="C38" s="41"/>
      <c r="D38" s="41"/>
      <c r="F38" s="41"/>
      <c r="G38" s="42"/>
      <c r="H38" s="43"/>
      <c r="I38" s="75" t="s">
        <v>89</v>
      </c>
      <c r="J38" s="76" t="s">
        <v>90</v>
      </c>
      <c r="K38" s="38" t="s">
        <v>91</v>
      </c>
      <c r="L38" s="39" t="str">
        <f>IF(K38="","",IFERROR(VLOOKUP(K38,Listas!$B$2:$C$271,2,0),"INTERMEDIO"))</f>
        <v>INTERMEDIO</v>
      </c>
      <c r="M38" s="40"/>
      <c r="N38" s="12"/>
      <c r="O38" s="1"/>
      <c r="P38" s="1"/>
      <c r="Q38" s="1"/>
      <c r="R38" s="1"/>
      <c r="S38" s="1"/>
      <c r="T38" s="1"/>
      <c r="U38" s="1"/>
      <c r="V38" s="1"/>
      <c r="W38" s="1"/>
      <c r="X38" s="1"/>
      <c r="Y38" s="1"/>
      <c r="Z38" s="1"/>
    </row>
    <row r="39" ht="15.75" customHeight="1">
      <c r="A39" s="1"/>
      <c r="B39" s="7"/>
      <c r="C39" s="41"/>
      <c r="D39" s="41"/>
      <c r="F39" s="41"/>
      <c r="G39" s="42"/>
      <c r="H39" s="43"/>
      <c r="I39" s="50"/>
      <c r="J39" s="78" t="s">
        <v>92</v>
      </c>
      <c r="K39" s="52" t="s">
        <v>93</v>
      </c>
      <c r="L39" s="53" t="str">
        <f>IF(K39="","",VLOOKUP(K39,Listas!$B$2:$C$271,2,0))</f>
        <v>BÁSICO</v>
      </c>
      <c r="M39" s="54"/>
      <c r="N39" s="12"/>
      <c r="O39" s="1"/>
      <c r="P39" s="1"/>
      <c r="Q39" s="1"/>
      <c r="R39" s="1"/>
      <c r="S39" s="1"/>
      <c r="T39" s="1"/>
      <c r="U39" s="1"/>
      <c r="V39" s="1"/>
      <c r="W39" s="1"/>
      <c r="X39" s="1"/>
      <c r="Y39" s="1"/>
      <c r="Z39" s="1"/>
    </row>
    <row r="40" ht="15.75" customHeight="1">
      <c r="A40" s="1"/>
      <c r="B40" s="7"/>
      <c r="C40" s="41"/>
      <c r="D40" s="41"/>
      <c r="F40" s="68"/>
      <c r="G40" s="42"/>
      <c r="H40" s="43"/>
      <c r="I40" s="72" t="s">
        <v>94</v>
      </c>
      <c r="J40" s="73" t="s">
        <v>95</v>
      </c>
      <c r="K40" s="62" t="s">
        <v>96</v>
      </c>
      <c r="L40" s="63" t="str">
        <f>IF(K40="","",VLOOKUP(LEN(K40),Preg31,2,0))</f>
        <v>INTERMEDIO</v>
      </c>
      <c r="M40" s="74"/>
      <c r="N40" s="12"/>
      <c r="O40" s="1"/>
      <c r="P40" s="1"/>
      <c r="Q40" s="1"/>
      <c r="R40" s="1"/>
      <c r="S40" s="1"/>
      <c r="T40" s="1"/>
      <c r="U40" s="1"/>
      <c r="V40" s="1"/>
      <c r="W40" s="1"/>
      <c r="X40" s="1"/>
      <c r="Y40" s="1"/>
      <c r="Z40" s="1"/>
    </row>
    <row r="41" ht="101.25" customHeight="1">
      <c r="A41" s="1"/>
      <c r="B41" s="7"/>
      <c r="C41" s="41"/>
      <c r="D41" s="41"/>
      <c r="F41" s="81" t="s">
        <v>97</v>
      </c>
      <c r="G41" s="42"/>
      <c r="H41" s="43"/>
      <c r="I41" s="75" t="s">
        <v>98</v>
      </c>
      <c r="J41" s="55" t="s">
        <v>99</v>
      </c>
      <c r="K41" s="38" t="s">
        <v>100</v>
      </c>
      <c r="L41" s="39" t="str">
        <f>IF(K41="","",VLOOKUP(LEN(K41),Preg32,2,0))</f>
        <v>INTERMEDIO</v>
      </c>
      <c r="M41" s="40"/>
      <c r="N41" s="12"/>
      <c r="O41" s="1"/>
      <c r="P41" s="1"/>
      <c r="Q41" s="1"/>
      <c r="R41" s="1"/>
      <c r="S41" s="1"/>
      <c r="T41" s="1"/>
      <c r="U41" s="1"/>
      <c r="V41" s="1"/>
      <c r="W41" s="1"/>
      <c r="X41" s="1"/>
      <c r="Y41" s="1"/>
      <c r="Z41" s="1"/>
    </row>
    <row r="42" ht="102.0" customHeight="1">
      <c r="A42" s="1"/>
      <c r="B42" s="7"/>
      <c r="C42" s="41"/>
      <c r="D42" s="41"/>
      <c r="F42" s="41"/>
      <c r="G42" s="42"/>
      <c r="H42" s="43"/>
      <c r="I42" s="44"/>
      <c r="J42" s="49" t="s">
        <v>101</v>
      </c>
      <c r="K42" s="46" t="s">
        <v>102</v>
      </c>
      <c r="L42" s="47" t="str">
        <f>IF(K42="","",VLOOKUP(LEN(K42),Preg33,2,0))</f>
        <v>INTERMEDIO</v>
      </c>
      <c r="M42" s="48"/>
      <c r="N42" s="12"/>
      <c r="O42" s="1"/>
      <c r="P42" s="1"/>
      <c r="Q42" s="1"/>
      <c r="R42" s="1"/>
      <c r="S42" s="1"/>
      <c r="T42" s="1"/>
      <c r="U42" s="1"/>
      <c r="V42" s="1"/>
      <c r="W42" s="1"/>
      <c r="X42" s="1"/>
      <c r="Y42" s="1"/>
      <c r="Z42" s="1"/>
    </row>
    <row r="43" ht="15.75" customHeight="1">
      <c r="A43" s="1"/>
      <c r="B43" s="7"/>
      <c r="C43" s="41"/>
      <c r="D43" s="41"/>
      <c r="F43" s="41"/>
      <c r="G43" s="42"/>
      <c r="H43" s="43" t="s">
        <v>103</v>
      </c>
      <c r="I43" s="50"/>
      <c r="J43" s="51" t="s">
        <v>104</v>
      </c>
      <c r="K43" s="52" t="s">
        <v>105</v>
      </c>
      <c r="L43" s="53" t="str">
        <f>IF(K43="","",VLOOKUP(LEN(K43),Preg34,2,0))</f>
        <v>BÁSICO</v>
      </c>
      <c r="M43" s="54"/>
      <c r="N43" s="12"/>
      <c r="O43" s="1"/>
      <c r="P43" s="1"/>
      <c r="Q43" s="1"/>
      <c r="R43" s="1"/>
      <c r="S43" s="1"/>
      <c r="T43" s="1"/>
      <c r="U43" s="1"/>
      <c r="V43" s="1"/>
      <c r="W43" s="1"/>
      <c r="X43" s="1"/>
      <c r="Y43" s="1"/>
      <c r="Z43" s="1"/>
    </row>
    <row r="44" ht="73.5" customHeight="1">
      <c r="A44" s="1"/>
      <c r="B44" s="7"/>
      <c r="C44" s="41"/>
      <c r="D44" s="41"/>
      <c r="F44" s="41"/>
      <c r="G44" s="42"/>
      <c r="H44" s="43"/>
      <c r="I44" s="75" t="s">
        <v>106</v>
      </c>
      <c r="J44" s="55" t="s">
        <v>107</v>
      </c>
      <c r="K44" s="38" t="s">
        <v>108</v>
      </c>
      <c r="L44" s="39" t="str">
        <f>IF(K44="","",VLOOKUP(LEN(K44),Preg35,2,0))</f>
        <v>AVANZADO 1</v>
      </c>
      <c r="M44" s="40"/>
      <c r="N44" s="12"/>
      <c r="O44" s="1"/>
      <c r="P44" s="1"/>
      <c r="Q44" s="1"/>
      <c r="R44" s="1"/>
      <c r="S44" s="1"/>
      <c r="T44" s="1"/>
      <c r="U44" s="1"/>
      <c r="V44" s="1"/>
      <c r="W44" s="1"/>
      <c r="X44" s="1"/>
      <c r="Y44" s="1"/>
      <c r="Z44" s="1"/>
    </row>
    <row r="45" ht="75.0" customHeight="1">
      <c r="A45" s="1"/>
      <c r="B45" s="7"/>
      <c r="C45" s="41"/>
      <c r="D45" s="41"/>
      <c r="E45" s="82"/>
      <c r="F45" s="41"/>
      <c r="G45" s="83"/>
      <c r="H45" s="43"/>
      <c r="I45" s="44"/>
      <c r="J45" s="49" t="s">
        <v>109</v>
      </c>
      <c r="K45" s="46" t="s">
        <v>110</v>
      </c>
      <c r="L45" s="47" t="str">
        <f>IF(K45="","",IFERROR(VLOOKUP(K45,Listas!$B$2:$C$271,2,0),"AVANZADO 2"))</f>
        <v>INTERMEDIO</v>
      </c>
      <c r="M45" s="48"/>
      <c r="N45" s="12"/>
      <c r="O45" s="1"/>
      <c r="P45" s="1"/>
      <c r="Q45" s="1"/>
      <c r="R45" s="1"/>
      <c r="S45" s="1"/>
      <c r="T45" s="1"/>
      <c r="U45" s="1"/>
      <c r="V45" s="1"/>
      <c r="W45" s="1"/>
      <c r="X45" s="1"/>
      <c r="Y45" s="1"/>
      <c r="Z45" s="1"/>
    </row>
    <row r="46" ht="15.75" customHeight="1">
      <c r="A46" s="1"/>
      <c r="B46" s="7"/>
      <c r="C46" s="41"/>
      <c r="D46" s="41"/>
      <c r="E46" s="84"/>
      <c r="F46" s="41"/>
      <c r="G46" s="85"/>
      <c r="H46" s="43"/>
      <c r="I46" s="44"/>
      <c r="J46" s="49" t="s">
        <v>111</v>
      </c>
      <c r="K46" s="46" t="s">
        <v>112</v>
      </c>
      <c r="L46" s="47" t="str">
        <f>IF(K46="","",VLOOKUP(K46,Listas!$B$2:$C$271,2,0))</f>
        <v>AVANZADO 1</v>
      </c>
      <c r="M46" s="48"/>
      <c r="N46" s="12"/>
      <c r="O46" s="1"/>
      <c r="P46" s="1"/>
      <c r="Q46" s="1"/>
      <c r="R46" s="1"/>
      <c r="S46" s="1"/>
      <c r="T46" s="1"/>
      <c r="U46" s="1"/>
      <c r="V46" s="1"/>
      <c r="W46" s="1"/>
      <c r="X46" s="1"/>
      <c r="Y46" s="1"/>
      <c r="Z46" s="1"/>
    </row>
    <row r="47" ht="15.75" customHeight="1">
      <c r="A47" s="1"/>
      <c r="B47" s="7"/>
      <c r="C47" s="41"/>
      <c r="D47" s="41"/>
      <c r="E47" s="84"/>
      <c r="F47" s="41"/>
      <c r="G47" s="85"/>
      <c r="H47" s="43"/>
      <c r="I47" s="44"/>
      <c r="J47" s="49" t="s">
        <v>113</v>
      </c>
      <c r="K47" s="46" t="s">
        <v>114</v>
      </c>
      <c r="L47" s="47" t="str">
        <f>IF(K47="","",VLOOKUP(K47,Listas!$B$2:$C$271,2,0))</f>
        <v>BÁSICO</v>
      </c>
      <c r="M47" s="48"/>
      <c r="N47" s="12"/>
      <c r="O47" s="1"/>
      <c r="P47" s="1"/>
      <c r="Q47" s="1"/>
      <c r="R47" s="1"/>
      <c r="S47" s="1"/>
      <c r="T47" s="1"/>
      <c r="U47" s="1"/>
      <c r="V47" s="1"/>
      <c r="W47" s="1"/>
      <c r="X47" s="1"/>
      <c r="Y47" s="1"/>
      <c r="Z47" s="1"/>
    </row>
    <row r="48" ht="15.75" customHeight="1">
      <c r="A48" s="1"/>
      <c r="B48" s="7"/>
      <c r="C48" s="41"/>
      <c r="D48" s="41"/>
      <c r="E48" s="84"/>
      <c r="F48" s="41"/>
      <c r="G48" s="85"/>
      <c r="H48" s="43"/>
      <c r="I48" s="44"/>
      <c r="J48" s="49" t="s">
        <v>115</v>
      </c>
      <c r="K48" s="46" t="s">
        <v>116</v>
      </c>
      <c r="L48" s="47" t="str">
        <f>IF(K48="","",VLOOKUP(K48,Listas!$B$2:$C$271,2,0))</f>
        <v>INTERMEDIO</v>
      </c>
      <c r="M48" s="48"/>
      <c r="N48" s="12"/>
      <c r="O48" s="1"/>
      <c r="P48" s="1"/>
      <c r="Q48" s="1"/>
      <c r="R48" s="1"/>
      <c r="S48" s="1"/>
      <c r="T48" s="1"/>
      <c r="U48" s="1"/>
      <c r="V48" s="1"/>
      <c r="W48" s="1"/>
      <c r="X48" s="1"/>
      <c r="Y48" s="1"/>
      <c r="Z48" s="1"/>
    </row>
    <row r="49" ht="15.75" customHeight="1">
      <c r="A49" s="1"/>
      <c r="B49" s="7"/>
      <c r="C49" s="41"/>
      <c r="D49" s="41"/>
      <c r="E49" s="84"/>
      <c r="F49" s="41"/>
      <c r="G49" s="85"/>
      <c r="H49" s="43"/>
      <c r="I49" s="44"/>
      <c r="J49" s="49" t="s">
        <v>117</v>
      </c>
      <c r="K49" s="46" t="s">
        <v>118</v>
      </c>
      <c r="L49" s="47" t="str">
        <f>IF(K49="","",VLOOKUP(K49,Listas!$B$2:$C$271,2,0))</f>
        <v>INICIAL</v>
      </c>
      <c r="M49" s="48"/>
      <c r="N49" s="12"/>
      <c r="O49" s="1"/>
      <c r="P49" s="1"/>
      <c r="Q49" s="1"/>
      <c r="R49" s="1"/>
      <c r="S49" s="1"/>
      <c r="T49" s="1"/>
      <c r="U49" s="1"/>
      <c r="V49" s="1"/>
      <c r="W49" s="1"/>
      <c r="X49" s="1"/>
      <c r="Y49" s="1"/>
      <c r="Z49" s="1"/>
    </row>
    <row r="50" ht="15.75" customHeight="1">
      <c r="A50" s="1"/>
      <c r="B50" s="7"/>
      <c r="C50" s="41"/>
      <c r="D50" s="41"/>
      <c r="E50" s="84"/>
      <c r="F50" s="41"/>
      <c r="G50" s="85"/>
      <c r="H50" s="43"/>
      <c r="I50" s="50"/>
      <c r="J50" s="51" t="s">
        <v>119</v>
      </c>
      <c r="K50" s="52" t="s">
        <v>120</v>
      </c>
      <c r="L50" s="53" t="str">
        <f>IF(K50="","",VLOOKUP(K50,Listas!$B$2:$C$271,2,0))</f>
        <v>INTERMEDIO</v>
      </c>
      <c r="M50" s="54"/>
      <c r="N50" s="12"/>
      <c r="O50" s="1"/>
      <c r="P50" s="1"/>
      <c r="Q50" s="1"/>
      <c r="R50" s="1"/>
      <c r="S50" s="1"/>
      <c r="T50" s="1"/>
      <c r="U50" s="1"/>
      <c r="V50" s="1"/>
      <c r="W50" s="1"/>
      <c r="X50" s="1"/>
      <c r="Y50" s="1"/>
      <c r="Z50" s="1"/>
    </row>
    <row r="51" ht="15.75" customHeight="1">
      <c r="A51" s="1"/>
      <c r="B51" s="7"/>
      <c r="C51" s="41"/>
      <c r="D51" s="41"/>
      <c r="E51" s="84"/>
      <c r="F51" s="41"/>
      <c r="G51" s="85"/>
      <c r="H51" s="43"/>
      <c r="I51" s="75" t="s">
        <v>121</v>
      </c>
      <c r="J51" s="55" t="s">
        <v>122</v>
      </c>
      <c r="K51" s="38" t="s">
        <v>123</v>
      </c>
      <c r="L51" s="39" t="str">
        <f>IF(K51="","",VLOOKUP(K51,Listas!$B$2:$C$271,2,0))</f>
        <v>INTERMEDIO</v>
      </c>
      <c r="M51" s="40"/>
      <c r="N51" s="12"/>
      <c r="O51" s="1"/>
      <c r="P51" s="1"/>
      <c r="Q51" s="1"/>
      <c r="R51" s="1"/>
      <c r="S51" s="1"/>
      <c r="T51" s="1"/>
      <c r="U51" s="1"/>
      <c r="V51" s="1"/>
      <c r="W51" s="1"/>
      <c r="X51" s="1"/>
      <c r="Y51" s="1"/>
      <c r="Z51" s="1"/>
    </row>
    <row r="52" ht="54.0" customHeight="1">
      <c r="A52" s="1"/>
      <c r="B52" s="7"/>
      <c r="C52" s="41"/>
      <c r="D52" s="41"/>
      <c r="E52" s="84"/>
      <c r="F52" s="41"/>
      <c r="G52" s="85"/>
      <c r="H52" s="43"/>
      <c r="I52" s="50"/>
      <c r="J52" s="51" t="s">
        <v>124</v>
      </c>
      <c r="K52" s="86" t="s">
        <v>125</v>
      </c>
      <c r="L52" s="53" t="str">
        <f>IF(K52="","",VLOOKUP(K52,Listas!$B$2:$C$271,2,0))</f>
        <v>INICIAL</v>
      </c>
      <c r="M52" s="54"/>
      <c r="N52" s="12"/>
      <c r="O52" s="1"/>
      <c r="P52" s="1"/>
      <c r="Q52" s="1"/>
      <c r="R52" s="1"/>
      <c r="S52" s="1"/>
      <c r="T52" s="1"/>
      <c r="U52" s="1"/>
      <c r="V52" s="1"/>
      <c r="W52" s="1"/>
      <c r="X52" s="1"/>
      <c r="Y52" s="1"/>
      <c r="Z52" s="1"/>
    </row>
    <row r="53" ht="15.75" customHeight="1">
      <c r="A53" s="1"/>
      <c r="B53" s="7"/>
      <c r="C53" s="41"/>
      <c r="D53" s="41"/>
      <c r="E53" s="84"/>
      <c r="F53" s="41"/>
      <c r="G53" s="85"/>
      <c r="H53" s="43"/>
      <c r="I53" s="75" t="s">
        <v>126</v>
      </c>
      <c r="J53" s="55" t="s">
        <v>127</v>
      </c>
      <c r="K53" s="38"/>
      <c r="L53" s="39" t="str">
        <f>IF(K53="","",VLOOKUP(K53,Listas!$B$2:$C$271,2,0))</f>
        <v/>
      </c>
      <c r="M53" s="40"/>
      <c r="N53" s="12"/>
      <c r="O53" s="1"/>
      <c r="P53" s="1"/>
      <c r="Q53" s="1"/>
      <c r="R53" s="1"/>
      <c r="S53" s="1"/>
      <c r="T53" s="1"/>
      <c r="U53" s="1"/>
      <c r="V53" s="1"/>
      <c r="W53" s="1"/>
      <c r="X53" s="1"/>
      <c r="Y53" s="1"/>
      <c r="Z53" s="1"/>
    </row>
    <row r="54" ht="15.75" customHeight="1">
      <c r="A54" s="1"/>
      <c r="B54" s="7"/>
      <c r="C54" s="41"/>
      <c r="D54" s="41"/>
      <c r="E54" s="84"/>
      <c r="F54" s="41"/>
      <c r="G54" s="85"/>
      <c r="H54" s="43"/>
      <c r="I54" s="44"/>
      <c r="J54" s="49" t="s">
        <v>128</v>
      </c>
      <c r="K54" s="46"/>
      <c r="L54" s="47" t="str">
        <f>IF(K54="","",VLOOKUP(K54,Listas!$B$2:$C$271,2,0))</f>
        <v/>
      </c>
      <c r="M54" s="48"/>
      <c r="N54" s="12"/>
      <c r="O54" s="1"/>
      <c r="P54" s="1"/>
      <c r="Q54" s="1"/>
      <c r="R54" s="1"/>
      <c r="S54" s="1"/>
      <c r="T54" s="1"/>
      <c r="U54" s="1"/>
      <c r="V54" s="1"/>
      <c r="W54" s="1"/>
      <c r="X54" s="1"/>
      <c r="Y54" s="1"/>
      <c r="Z54" s="1"/>
    </row>
    <row r="55" ht="15.75" customHeight="1">
      <c r="A55" s="1"/>
      <c r="B55" s="7"/>
      <c r="C55" s="41"/>
      <c r="D55" s="41"/>
      <c r="E55" s="84"/>
      <c r="F55" s="68"/>
      <c r="G55" s="85"/>
      <c r="H55" s="43"/>
      <c r="I55" s="50"/>
      <c r="J55" s="51" t="s">
        <v>129</v>
      </c>
      <c r="K55" s="87" t="s">
        <v>130</v>
      </c>
      <c r="L55" s="53" t="str">
        <f>IF(K55="","",VLOOKUP(K55,Listas!$B$2:$C$271,2,0))</f>
        <v>AVANZADO 1</v>
      </c>
      <c r="M55" s="54"/>
      <c r="N55" s="12"/>
      <c r="O55" s="1"/>
      <c r="P55" s="1"/>
      <c r="Q55" s="1"/>
      <c r="R55" s="1"/>
      <c r="S55" s="1"/>
      <c r="T55" s="1"/>
      <c r="U55" s="1"/>
      <c r="V55" s="1"/>
      <c r="W55" s="1"/>
      <c r="X55" s="1"/>
      <c r="Y55" s="1"/>
      <c r="Z55" s="1"/>
    </row>
    <row r="56" ht="15.75" customHeight="1">
      <c r="A56" s="1"/>
      <c r="B56" s="7"/>
      <c r="C56" s="41"/>
      <c r="D56" s="41"/>
      <c r="E56" s="84"/>
      <c r="F56" s="81" t="s">
        <v>131</v>
      </c>
      <c r="G56" s="85"/>
      <c r="H56" s="43"/>
      <c r="I56" s="75" t="s">
        <v>132</v>
      </c>
      <c r="J56" s="55" t="s">
        <v>133</v>
      </c>
      <c r="K56" s="38" t="s">
        <v>134</v>
      </c>
      <c r="L56" s="39" t="str">
        <f>IF(K56="","",VLOOKUP(LEN(K56),pREG47,2,0))</f>
        <v>INICIAL</v>
      </c>
      <c r="M56" s="40"/>
      <c r="N56" s="12"/>
      <c r="O56" s="1"/>
      <c r="P56" s="1"/>
      <c r="Q56" s="1"/>
      <c r="R56" s="1"/>
      <c r="S56" s="1"/>
      <c r="T56" s="1"/>
      <c r="U56" s="1"/>
      <c r="V56" s="1"/>
      <c r="W56" s="1"/>
      <c r="X56" s="1"/>
      <c r="Y56" s="1"/>
      <c r="Z56" s="1"/>
    </row>
    <row r="57" ht="15.75" customHeight="1">
      <c r="A57" s="1"/>
      <c r="B57" s="7"/>
      <c r="C57" s="41"/>
      <c r="D57" s="41"/>
      <c r="E57" s="84"/>
      <c r="F57" s="41"/>
      <c r="G57" s="85"/>
      <c r="H57" s="43"/>
      <c r="I57" s="44"/>
      <c r="J57" s="49" t="s">
        <v>135</v>
      </c>
      <c r="K57" s="46" t="s">
        <v>136</v>
      </c>
      <c r="L57" s="47" t="str">
        <f>IF(K57="","",VLOOKUP(K57,Listas!$B$2:$C$271,2,0))</f>
        <v>BÁSICO</v>
      </c>
      <c r="M57" s="48"/>
      <c r="N57" s="12"/>
      <c r="O57" s="1"/>
      <c r="P57" s="1"/>
      <c r="Q57" s="1"/>
      <c r="R57" s="1"/>
      <c r="S57" s="1"/>
      <c r="T57" s="1"/>
      <c r="U57" s="1"/>
      <c r="V57" s="1"/>
      <c r="W57" s="1"/>
      <c r="X57" s="1"/>
      <c r="Y57" s="1"/>
      <c r="Z57" s="1"/>
    </row>
    <row r="58" ht="15.75" customHeight="1">
      <c r="A58" s="1"/>
      <c r="B58" s="7"/>
      <c r="C58" s="41"/>
      <c r="D58" s="41"/>
      <c r="E58" s="84"/>
      <c r="F58" s="41"/>
      <c r="G58" s="85"/>
      <c r="H58" s="43"/>
      <c r="I58" s="50"/>
      <c r="J58" s="51" t="s">
        <v>137</v>
      </c>
      <c r="K58" s="52" t="s">
        <v>138</v>
      </c>
      <c r="L58" s="53" t="str">
        <f>IF(K58="","",VLOOKUP(K58,Listas!$B$2:$C$271,2,0))</f>
        <v>BÁSICO</v>
      </c>
      <c r="M58" s="54"/>
      <c r="N58" s="12"/>
      <c r="O58" s="1"/>
      <c r="P58" s="1"/>
      <c r="Q58" s="1"/>
      <c r="R58" s="1"/>
      <c r="S58" s="1"/>
      <c r="T58" s="1"/>
      <c r="U58" s="1"/>
      <c r="V58" s="1"/>
      <c r="W58" s="1"/>
      <c r="X58" s="1"/>
      <c r="Y58" s="1"/>
      <c r="Z58" s="1"/>
    </row>
    <row r="59" ht="15.75" customHeight="1">
      <c r="A59" s="1"/>
      <c r="B59" s="7"/>
      <c r="C59" s="41"/>
      <c r="D59" s="41"/>
      <c r="E59" s="84"/>
      <c r="F59" s="41"/>
      <c r="G59" s="85"/>
      <c r="H59" s="43"/>
      <c r="I59" s="75" t="s">
        <v>139</v>
      </c>
      <c r="J59" s="55" t="s">
        <v>140</v>
      </c>
      <c r="K59" s="88" t="s">
        <v>141</v>
      </c>
      <c r="L59" s="39" t="str">
        <f>IF(K59="","",IFERROR(VLOOKUP(K59,Listas!$B$2:$C$271,2,0),"AVANZADO 1"))</f>
        <v>BÁSICO</v>
      </c>
      <c r="M59" s="40"/>
      <c r="N59" s="12"/>
      <c r="O59" s="1"/>
      <c r="P59" s="1"/>
      <c r="Q59" s="1"/>
      <c r="R59" s="1"/>
      <c r="S59" s="1"/>
      <c r="T59" s="1"/>
      <c r="U59" s="1"/>
      <c r="V59" s="1"/>
      <c r="W59" s="1"/>
      <c r="X59" s="1"/>
      <c r="Y59" s="1"/>
      <c r="Z59" s="1"/>
    </row>
    <row r="60" ht="15.75" customHeight="1">
      <c r="A60" s="1"/>
      <c r="B60" s="7"/>
      <c r="C60" s="41"/>
      <c r="D60" s="41"/>
      <c r="E60" s="84"/>
      <c r="F60" s="41"/>
      <c r="G60" s="85"/>
      <c r="H60" s="43"/>
      <c r="I60" s="44"/>
      <c r="J60" s="49" t="s">
        <v>142</v>
      </c>
      <c r="K60" s="89" t="s">
        <v>143</v>
      </c>
      <c r="L60" s="47" t="str">
        <f>IF(K60="","",VLOOKUP(K60,Listas!$B$2:$C$271,2,0))</f>
        <v>AVANZADO 2</v>
      </c>
      <c r="M60" s="48"/>
      <c r="N60" s="12"/>
      <c r="O60" s="1"/>
      <c r="P60" s="1"/>
      <c r="Q60" s="1"/>
      <c r="R60" s="1"/>
      <c r="S60" s="1"/>
      <c r="T60" s="1"/>
      <c r="U60" s="1"/>
      <c r="V60" s="1"/>
      <c r="W60" s="1"/>
      <c r="X60" s="1"/>
      <c r="Y60" s="1"/>
      <c r="Z60" s="1"/>
    </row>
    <row r="61" ht="15.75" customHeight="1">
      <c r="A61" s="1"/>
      <c r="B61" s="7"/>
      <c r="C61" s="41"/>
      <c r="D61" s="41"/>
      <c r="E61" s="84"/>
      <c r="F61" s="41"/>
      <c r="G61" s="85"/>
      <c r="H61" s="43"/>
      <c r="I61" s="44"/>
      <c r="J61" s="49" t="s">
        <v>144</v>
      </c>
      <c r="K61" s="89" t="s">
        <v>145</v>
      </c>
      <c r="L61" s="47" t="str">
        <f>IF(K61="","",IFERROR(VLOOKUP(K61,Listas!$B$2:$C$271,2,0),"AVANZADO 2"))</f>
        <v>AVANZADO 2</v>
      </c>
      <c r="M61" s="48"/>
      <c r="N61" s="12"/>
      <c r="O61" s="1"/>
      <c r="P61" s="1"/>
      <c r="Q61" s="1"/>
      <c r="R61" s="1"/>
      <c r="S61" s="1"/>
      <c r="T61" s="1"/>
      <c r="U61" s="1"/>
      <c r="V61" s="1"/>
      <c r="W61" s="1"/>
      <c r="X61" s="1"/>
      <c r="Y61" s="1"/>
      <c r="Z61" s="1"/>
    </row>
    <row r="62" ht="15.75" customHeight="1">
      <c r="A62" s="1"/>
      <c r="B62" s="7"/>
      <c r="C62" s="41"/>
      <c r="D62" s="41"/>
      <c r="E62" s="84"/>
      <c r="F62" s="41"/>
      <c r="G62" s="85"/>
      <c r="H62" s="43"/>
      <c r="I62" s="50"/>
      <c r="J62" s="51" t="s">
        <v>146</v>
      </c>
      <c r="K62" s="87" t="s">
        <v>147</v>
      </c>
      <c r="L62" s="53" t="str">
        <f>IF(K62="","",IFERROR(VLOOKUP(K62,Listas!$B$2:$C$271,2,0),"AVANZADO 2"))</f>
        <v>INTERMEDIO</v>
      </c>
      <c r="M62" s="54"/>
      <c r="N62" s="12"/>
      <c r="O62" s="1"/>
      <c r="P62" s="1"/>
      <c r="Q62" s="1"/>
      <c r="R62" s="1"/>
      <c r="S62" s="1"/>
      <c r="T62" s="1"/>
      <c r="U62" s="1"/>
      <c r="V62" s="1"/>
      <c r="W62" s="1"/>
      <c r="X62" s="1"/>
      <c r="Y62" s="1"/>
      <c r="Z62" s="1"/>
    </row>
    <row r="63" ht="15.75" customHeight="1">
      <c r="A63" s="1"/>
      <c r="B63" s="7"/>
      <c r="C63" s="68"/>
      <c r="D63" s="68"/>
      <c r="E63" s="84"/>
      <c r="F63" s="68"/>
      <c r="G63" s="85"/>
      <c r="H63" s="43"/>
      <c r="I63" s="90" t="s">
        <v>148</v>
      </c>
      <c r="J63" s="61" t="s">
        <v>149</v>
      </c>
      <c r="K63" s="62" t="s">
        <v>150</v>
      </c>
      <c r="L63" s="63" t="str">
        <f>IF(K63="","",IFERROR(VLOOKUP(K63,Listas!$B$2:$C$271,2,0),"AVANZADO 1"))</f>
        <v>BÁSICO</v>
      </c>
      <c r="M63" s="74"/>
      <c r="N63" s="12"/>
      <c r="O63" s="1"/>
      <c r="P63" s="1"/>
      <c r="Q63" s="1"/>
      <c r="R63" s="1"/>
      <c r="S63" s="1"/>
      <c r="T63" s="1"/>
      <c r="U63" s="1"/>
      <c r="V63" s="1"/>
      <c r="W63" s="1"/>
      <c r="X63" s="1"/>
      <c r="Y63" s="1"/>
      <c r="Z63" s="1"/>
    </row>
    <row r="64" ht="7.5" customHeight="1">
      <c r="A64" s="1"/>
      <c r="B64" s="91"/>
      <c r="C64" s="92"/>
      <c r="D64" s="92"/>
      <c r="E64" s="92"/>
      <c r="F64" s="92"/>
      <c r="G64" s="92"/>
      <c r="H64" s="92"/>
      <c r="I64" s="92"/>
      <c r="J64" s="92"/>
      <c r="K64" s="92"/>
      <c r="L64" s="92"/>
      <c r="M64" s="92"/>
      <c r="N64" s="93"/>
      <c r="O64" s="1"/>
      <c r="P64" s="1"/>
      <c r="Q64" s="1"/>
      <c r="R64" s="1"/>
      <c r="S64" s="1"/>
      <c r="T64" s="1"/>
      <c r="U64" s="1"/>
      <c r="V64" s="1"/>
      <c r="W64" s="1"/>
      <c r="X64" s="1"/>
      <c r="Y64" s="1"/>
      <c r="Z64" s="1"/>
    </row>
    <row r="65" ht="15.75" hidden="1"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hidden="1" customHeight="1">
      <c r="A66" s="1"/>
      <c r="B66" s="1"/>
      <c r="C66" s="1"/>
      <c r="D66" s="94"/>
      <c r="E66" s="1"/>
      <c r="F66" s="1"/>
      <c r="G66" s="1"/>
      <c r="H66" s="1"/>
      <c r="I66" s="1"/>
      <c r="J66" s="1"/>
      <c r="K66" s="1"/>
      <c r="L66" s="1"/>
      <c r="M66" s="1"/>
      <c r="N66" s="1"/>
      <c r="O66" s="1"/>
      <c r="P66" s="1"/>
      <c r="Q66" s="1"/>
      <c r="R66" s="1"/>
      <c r="S66" s="1"/>
      <c r="T66" s="1"/>
      <c r="U66" s="1"/>
      <c r="V66" s="1"/>
      <c r="W66" s="1"/>
      <c r="X66" s="1"/>
      <c r="Y66" s="1"/>
      <c r="Z66" s="1"/>
    </row>
    <row r="67" ht="15.75" hidden="1"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hidden="1"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hidden="1"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hidden="1"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hidden="1"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hidden="1"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hidden="1"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hidden="1"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hidden="1"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hidden="1"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hidden="1"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hidden="1"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9">
    <mergeCell ref="D8:D9"/>
    <mergeCell ref="E8:E9"/>
    <mergeCell ref="C10:C63"/>
    <mergeCell ref="D10:D63"/>
    <mergeCell ref="E10:E45"/>
    <mergeCell ref="F8:F9"/>
    <mergeCell ref="G8:G9"/>
    <mergeCell ref="F10:F21"/>
    <mergeCell ref="G10:G45"/>
    <mergeCell ref="F22:F26"/>
    <mergeCell ref="F27:F40"/>
    <mergeCell ref="F41:F55"/>
    <mergeCell ref="F56:F63"/>
    <mergeCell ref="J8:J9"/>
    <mergeCell ref="K8:K9"/>
    <mergeCell ref="L8:L9"/>
    <mergeCell ref="M8:M9"/>
    <mergeCell ref="C2:M2"/>
    <mergeCell ref="C3:M3"/>
    <mergeCell ref="C5:H5"/>
    <mergeCell ref="K5:M5"/>
    <mergeCell ref="C6:H6"/>
    <mergeCell ref="K6:M6"/>
    <mergeCell ref="C8:C9"/>
    <mergeCell ref="I32:I33"/>
    <mergeCell ref="I38:I39"/>
    <mergeCell ref="I41:I43"/>
    <mergeCell ref="I44:I50"/>
    <mergeCell ref="I51:I52"/>
    <mergeCell ref="I53:I55"/>
    <mergeCell ref="I56:I58"/>
    <mergeCell ref="I59:I62"/>
    <mergeCell ref="H8:H9"/>
    <mergeCell ref="I8:I9"/>
    <mergeCell ref="I10:I16"/>
    <mergeCell ref="I17:I18"/>
    <mergeCell ref="I20:I21"/>
    <mergeCell ref="I24:I25"/>
    <mergeCell ref="I27:I31"/>
  </mergeCells>
  <conditionalFormatting sqref="K6:M6">
    <cfRule type="cellIs" dxfId="0" priority="1" operator="between">
      <formula>80.5</formula>
      <formula>100</formula>
    </cfRule>
  </conditionalFormatting>
  <conditionalFormatting sqref="K6:M6">
    <cfRule type="cellIs" dxfId="1" priority="2" operator="between">
      <formula>60.5</formula>
      <formula>80.4</formula>
    </cfRule>
  </conditionalFormatting>
  <conditionalFormatting sqref="K6:M6">
    <cfRule type="cellIs" dxfId="2" priority="3" operator="between">
      <formula>40.5</formula>
      <formula>60.4</formula>
    </cfRule>
  </conditionalFormatting>
  <conditionalFormatting sqref="K6:M6">
    <cfRule type="cellIs" dxfId="3" priority="4" operator="between">
      <formula>20.5</formula>
      <formula>40.4</formula>
    </cfRule>
  </conditionalFormatting>
  <conditionalFormatting sqref="K6:M6">
    <cfRule type="cellIs" dxfId="4" priority="5" operator="between">
      <formula>0.1</formula>
      <formula>20.4</formula>
    </cfRule>
  </conditionalFormatting>
  <conditionalFormatting sqref="D10">
    <cfRule type="cellIs" dxfId="0" priority="6" operator="between">
      <formula>80.5</formula>
      <formula>100</formula>
    </cfRule>
  </conditionalFormatting>
  <conditionalFormatting sqref="D10">
    <cfRule type="cellIs" dxfId="1" priority="7" operator="between">
      <formula>60.4</formula>
      <formula>80.5</formula>
    </cfRule>
  </conditionalFormatting>
  <conditionalFormatting sqref="D10">
    <cfRule type="cellIs" dxfId="2" priority="8" operator="between">
      <formula>40.4</formula>
      <formula>60.5</formula>
    </cfRule>
  </conditionalFormatting>
  <conditionalFormatting sqref="D10">
    <cfRule type="cellIs" dxfId="3" priority="9" operator="between">
      <formula>20.5</formula>
      <formula>40.4</formula>
    </cfRule>
  </conditionalFormatting>
  <conditionalFormatting sqref="D10">
    <cfRule type="cellIs" dxfId="4" priority="10" operator="between">
      <formula>0.1</formula>
      <formula>20.4</formula>
    </cfRule>
  </conditionalFormatting>
  <conditionalFormatting sqref="L10:L63">
    <cfRule type="cellIs" dxfId="5" priority="11" operator="equal">
      <formula>"AVANZADO 2"</formula>
    </cfRule>
  </conditionalFormatting>
  <conditionalFormatting sqref="L10:L63">
    <cfRule type="cellIs" dxfId="6" priority="12" operator="equal">
      <formula>"AVANZADO 1"</formula>
    </cfRule>
  </conditionalFormatting>
  <conditionalFormatting sqref="L10:L63">
    <cfRule type="cellIs" dxfId="7" priority="13" operator="equal">
      <formula>"INTERMEDIO"</formula>
    </cfRule>
  </conditionalFormatting>
  <conditionalFormatting sqref="L10:L63">
    <cfRule type="cellIs" dxfId="8" priority="14" operator="equal">
      <formula>"BÁSICO"</formula>
    </cfRule>
  </conditionalFormatting>
  <conditionalFormatting sqref="L10:L63">
    <cfRule type="cellIs" dxfId="4" priority="15" operator="equal">
      <formula>"INICIAL"</formula>
    </cfRule>
  </conditionalFormatting>
  <dataValidations>
    <dataValidation type="list" allowBlank="1" showErrorMessage="1" sqref="K15">
      <formula1>Pregunta6</formula1>
    </dataValidation>
    <dataValidation type="list" allowBlank="1" showErrorMessage="1" sqref="K32">
      <formula1>Pregunta23</formula1>
    </dataValidation>
    <dataValidation type="list" allowBlank="1" showErrorMessage="1" sqref="K36">
      <formula1>Pregunta27</formula1>
    </dataValidation>
    <dataValidation type="list" allowBlank="1" showErrorMessage="1" sqref="K56">
      <formula1>Pregunta47</formula1>
    </dataValidation>
    <dataValidation type="list" allowBlank="1" showErrorMessage="1" sqref="K39">
      <formula1>Pregunta30</formula1>
    </dataValidation>
    <dataValidation type="list" allowBlank="1" showErrorMessage="1" sqref="K55">
      <formula1>Pregunta46</formula1>
    </dataValidation>
    <dataValidation type="list" allowBlank="1" showErrorMessage="1" sqref="K57">
      <formula1>Pregunta48</formula1>
    </dataValidation>
    <dataValidation type="list" allowBlank="1" showErrorMessage="1" sqref="K22">
      <formula1>Pregunta13</formula1>
    </dataValidation>
    <dataValidation type="list" allowBlank="1" showErrorMessage="1" sqref="K26">
      <formula1>Pregunta17</formula1>
    </dataValidation>
    <dataValidation type="list" allowBlank="1" showErrorMessage="1" sqref="K60">
      <formula1>Pregunta51</formula1>
    </dataValidation>
    <dataValidation type="list" allowBlank="1" showErrorMessage="1" sqref="K25">
      <formula1>Pregunta16</formula1>
    </dataValidation>
    <dataValidation type="list" allowBlank="1" showErrorMessage="1" sqref="K49">
      <formula1>Pregunta40</formula1>
    </dataValidation>
    <dataValidation type="list" allowBlank="1" showErrorMessage="1" sqref="K54">
      <formula1>Pregunta45</formula1>
    </dataValidation>
    <dataValidation type="list" allowBlank="1" showErrorMessage="1" sqref="K12">
      <formula1>Pregunta3</formula1>
    </dataValidation>
    <dataValidation type="list" allowBlank="1" showErrorMessage="1" sqref="K58">
      <formula1>Pregunta49</formula1>
    </dataValidation>
    <dataValidation type="list" allowBlank="1" showErrorMessage="1" sqref="K20">
      <formula1>Pregunta11</formula1>
    </dataValidation>
    <dataValidation type="list" allowBlank="1" showErrorMessage="1" sqref="K18">
      <formula1>Pregunta9</formula1>
    </dataValidation>
    <dataValidation type="list" allowBlank="1" showErrorMessage="1" sqref="K30">
      <formula1>Pregunta21</formula1>
    </dataValidation>
    <dataValidation type="list" allowBlank="1" showErrorMessage="1" sqref="K51">
      <formula1>Pregunta42</formula1>
    </dataValidation>
    <dataValidation type="list" allowBlank="1" showErrorMessage="1" sqref="K53">
      <formula1>Pregunta44</formula1>
    </dataValidation>
    <dataValidation type="list" allowBlank="1" showErrorMessage="1" sqref="K27">
      <formula1>Pregunta18</formula1>
    </dataValidation>
    <dataValidation type="list" allowBlank="1" showErrorMessage="1" sqref="K44">
      <formula1>Pregunta35</formula1>
    </dataValidation>
    <dataValidation type="list" allowBlank="1" showErrorMessage="1" sqref="K45">
      <formula1>Pregunta36</formula1>
    </dataValidation>
    <dataValidation type="list" allowBlank="1" showErrorMessage="1" sqref="K42">
      <formula1>Pregunta33</formula1>
    </dataValidation>
    <dataValidation type="list" allowBlank="1" showErrorMessage="1" sqref="K24">
      <formula1>Pregunta15</formula1>
    </dataValidation>
    <dataValidation type="decimal" allowBlank="1" showInputMessage="1" showErrorMessage="1" prompt="ERROR. ESTA CELDA NO DEBE SER DILIGENCIADA_x000a__x000a_" sqref="G10 G46:G63">
      <formula1>900000.0</formula1>
      <formula2>1.0E8</formula2>
    </dataValidation>
    <dataValidation type="list" allowBlank="1" showErrorMessage="1" sqref="K62">
      <formula1>Pregunta53</formula1>
    </dataValidation>
    <dataValidation type="list" allowBlank="1" showErrorMessage="1" sqref="K29">
      <formula1>Pregunta20</formula1>
    </dataValidation>
    <dataValidation type="list" allowBlank="1" showErrorMessage="1" sqref="K47">
      <formula1>Pregunta38</formula1>
    </dataValidation>
    <dataValidation type="list" allowBlank="1" showErrorMessage="1" sqref="K23">
      <formula1>Pregunta14</formula1>
    </dataValidation>
    <dataValidation type="list" allowBlank="1" showErrorMessage="1" sqref="K50">
      <formula1>Pregunta41</formula1>
    </dataValidation>
    <dataValidation type="list" allowBlank="1" showErrorMessage="1" sqref="K21">
      <formula1>Pregunta12</formula1>
    </dataValidation>
    <dataValidation type="list" allowBlank="1" showErrorMessage="1" sqref="K13">
      <formula1>Pregunta4</formula1>
    </dataValidation>
    <dataValidation type="decimal" allowBlank="1" showInputMessage="1" showErrorMessage="1" prompt="ERROR. NO DEBE DILIGENCIAR ESTA CELDA" sqref="D10">
      <formula1>1.0E7</formula1>
      <formula2>1.0E14</formula2>
    </dataValidation>
    <dataValidation type="list" allowBlank="1" showErrorMessage="1" sqref="K14">
      <formula1>Pregunta5</formula1>
    </dataValidation>
    <dataValidation type="list" allowBlank="1" showErrorMessage="1" sqref="K63">
      <formula1>Pregunta54</formula1>
    </dataValidation>
    <dataValidation type="list" allowBlank="1" showErrorMessage="1" sqref="K35">
      <formula1>Pregunta26</formula1>
    </dataValidation>
    <dataValidation type="list" allowBlank="1" showErrorMessage="1" sqref="K37">
      <formula1>Pregunta28</formula1>
    </dataValidation>
    <dataValidation type="list" allowBlank="1" showErrorMessage="1" sqref="K10">
      <formula1>Pregunta1</formula1>
    </dataValidation>
    <dataValidation type="list" allowBlank="1" showErrorMessage="1" sqref="K33">
      <formula1>Pregunta24</formula1>
    </dataValidation>
    <dataValidation type="list" allowBlank="1" showErrorMessage="1" sqref="K46">
      <formula1>Pregunta37</formula1>
    </dataValidation>
    <dataValidation type="list" allowBlank="1" showErrorMessage="1" sqref="K38">
      <formula1>Pregunta29</formula1>
    </dataValidation>
    <dataValidation type="list" allowBlank="1" showErrorMessage="1" sqref="K52">
      <formula1>Pregunta43</formula1>
    </dataValidation>
    <dataValidation type="list" allowBlank="1" showErrorMessage="1" sqref="K61">
      <formula1>Pregunta52</formula1>
    </dataValidation>
    <dataValidation type="list" allowBlank="1" showErrorMessage="1" sqref="K43">
      <formula1>Pregunta34</formula1>
    </dataValidation>
    <dataValidation type="list" allowBlank="1" showErrorMessage="1" sqref="K48">
      <formula1>Pregunta39</formula1>
    </dataValidation>
    <dataValidation type="decimal" allowBlank="1" showInputMessage="1" showErrorMessage="1" prompt="ERROR. NO DEBE DILIGENCIAR ESTA CELDA" sqref="K6">
      <formula1>8.0E11</formula1>
      <formula2>9.0E11</formula2>
    </dataValidation>
    <dataValidation type="list" allowBlank="1" showErrorMessage="1" sqref="K11">
      <formula1>Pregunta2</formula1>
    </dataValidation>
    <dataValidation type="list" allowBlank="1" showErrorMessage="1" sqref="K41">
      <formula1>Pregunta32</formula1>
    </dataValidation>
    <dataValidation type="list" allowBlank="1" showErrorMessage="1" sqref="K16">
      <formula1>Pregunta7</formula1>
    </dataValidation>
    <dataValidation type="list" allowBlank="1" showErrorMessage="1" sqref="K34">
      <formula1>Pregunta25</formula1>
    </dataValidation>
    <dataValidation type="list" allowBlank="1" showErrorMessage="1" sqref="K59">
      <formula1>Pregunta50</formula1>
    </dataValidation>
    <dataValidation type="list" allowBlank="1" showErrorMessage="1" sqref="K19">
      <formula1>Pregunta10</formula1>
    </dataValidation>
    <dataValidation type="list" allowBlank="1" showErrorMessage="1" sqref="K17">
      <formula1>Pregunta8</formula1>
    </dataValidation>
    <dataValidation type="list" allowBlank="1" showErrorMessage="1" sqref="K28">
      <formula1>Pregunta19</formula1>
    </dataValidation>
    <dataValidation type="decimal" operator="equal" allowBlank="1" showInputMessage="1" showErrorMessage="1" prompt="ATENCIÓN! - No se pueden modificar datos aquí" sqref="N3 C5">
      <formula1>5.78457854578547E17</formula1>
    </dataValidation>
    <dataValidation type="list" allowBlank="1" showErrorMessage="1" sqref="K31">
      <formula1>Pregunta22</formula1>
    </dataValidation>
    <dataValidation type="list" allowBlank="1" showErrorMessage="1" sqref="K40">
      <formula1>Pregunta31</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6.14"/>
    <col customWidth="1" min="2" max="2" width="77.71"/>
    <col customWidth="1" min="3" max="3" width="19.71"/>
    <col customWidth="1" min="4" max="5" width="10.71"/>
    <col customWidth="1" min="6" max="6" width="19.14"/>
    <col customWidth="1" min="7" max="26" width="10.71"/>
  </cols>
  <sheetData>
    <row r="1">
      <c r="A1" s="95" t="s">
        <v>9</v>
      </c>
      <c r="B1" s="96" t="s">
        <v>151</v>
      </c>
      <c r="C1" s="96" t="s">
        <v>152</v>
      </c>
    </row>
    <row r="2">
      <c r="A2" s="97" t="s">
        <v>17</v>
      </c>
      <c r="B2" s="98" t="s">
        <v>153</v>
      </c>
      <c r="C2" s="99" t="s">
        <v>154</v>
      </c>
      <c r="D2" s="100">
        <v>1.0</v>
      </c>
    </row>
    <row r="3">
      <c r="A3" s="41"/>
      <c r="B3" s="98" t="s">
        <v>155</v>
      </c>
      <c r="C3" s="101" t="s">
        <v>156</v>
      </c>
    </row>
    <row r="4">
      <c r="A4" s="41"/>
      <c r="B4" s="98" t="s">
        <v>18</v>
      </c>
      <c r="C4" s="102" t="s">
        <v>157</v>
      </c>
    </row>
    <row r="5">
      <c r="A5" s="41"/>
      <c r="B5" s="98" t="s">
        <v>158</v>
      </c>
      <c r="C5" s="103" t="s">
        <v>159</v>
      </c>
    </row>
    <row r="6">
      <c r="A6" s="68"/>
      <c r="B6" s="98" t="s">
        <v>160</v>
      </c>
      <c r="C6" s="104" t="s">
        <v>161</v>
      </c>
    </row>
    <row r="7">
      <c r="A7" s="105" t="s">
        <v>20</v>
      </c>
      <c r="B7" s="98" t="s">
        <v>162</v>
      </c>
      <c r="C7" s="99" t="s">
        <v>154</v>
      </c>
      <c r="D7" s="100">
        <v>2.0</v>
      </c>
    </row>
    <row r="8">
      <c r="A8" s="41"/>
      <c r="B8" s="98" t="s">
        <v>163</v>
      </c>
      <c r="C8" s="101" t="s">
        <v>156</v>
      </c>
    </row>
    <row r="9">
      <c r="A9" s="41"/>
      <c r="B9" s="98" t="s">
        <v>164</v>
      </c>
      <c r="C9" s="102" t="s">
        <v>157</v>
      </c>
    </row>
    <row r="10">
      <c r="A10" s="41"/>
      <c r="B10" s="98" t="s">
        <v>21</v>
      </c>
      <c r="C10" s="103" t="s">
        <v>159</v>
      </c>
    </row>
    <row r="11">
      <c r="A11" s="68"/>
      <c r="B11" s="98" t="s">
        <v>165</v>
      </c>
      <c r="C11" s="104" t="s">
        <v>161</v>
      </c>
    </row>
    <row r="12">
      <c r="A12" s="105" t="s">
        <v>23</v>
      </c>
      <c r="B12" s="98" t="s">
        <v>166</v>
      </c>
      <c r="C12" s="99" t="s">
        <v>154</v>
      </c>
      <c r="D12" s="100">
        <v>3.0</v>
      </c>
    </row>
    <row r="13">
      <c r="A13" s="41"/>
      <c r="B13" s="98" t="s">
        <v>167</v>
      </c>
      <c r="C13" s="101" t="s">
        <v>156</v>
      </c>
    </row>
    <row r="14">
      <c r="A14" s="41"/>
      <c r="B14" s="98" t="s">
        <v>168</v>
      </c>
      <c r="C14" s="102" t="s">
        <v>157</v>
      </c>
    </row>
    <row r="15">
      <c r="A15" s="41"/>
      <c r="B15" s="98" t="s">
        <v>169</v>
      </c>
      <c r="C15" s="103" t="s">
        <v>159</v>
      </c>
    </row>
    <row r="16">
      <c r="A16" s="68"/>
      <c r="B16" s="98" t="s">
        <v>24</v>
      </c>
      <c r="C16" s="104" t="s">
        <v>161</v>
      </c>
    </row>
    <row r="17">
      <c r="A17" s="105" t="s">
        <v>25</v>
      </c>
      <c r="B17" s="98" t="s">
        <v>170</v>
      </c>
      <c r="C17" s="99" t="s">
        <v>154</v>
      </c>
      <c r="D17" s="100">
        <v>4.0</v>
      </c>
    </row>
    <row r="18">
      <c r="A18" s="41"/>
      <c r="B18" s="98" t="s">
        <v>171</v>
      </c>
      <c r="C18" s="101" t="s">
        <v>156</v>
      </c>
    </row>
    <row r="19">
      <c r="A19" s="41"/>
      <c r="B19" s="98" t="s">
        <v>172</v>
      </c>
      <c r="C19" s="102" t="s">
        <v>157</v>
      </c>
    </row>
    <row r="20">
      <c r="A20" s="41"/>
      <c r="B20" s="98" t="s">
        <v>173</v>
      </c>
      <c r="C20" s="103" t="s">
        <v>159</v>
      </c>
    </row>
    <row r="21" ht="15.75" customHeight="1">
      <c r="A21" s="68"/>
      <c r="B21" s="98" t="s">
        <v>26</v>
      </c>
      <c r="C21" s="104" t="s">
        <v>161</v>
      </c>
    </row>
    <row r="22" ht="15.75" customHeight="1">
      <c r="A22" s="105" t="s">
        <v>27</v>
      </c>
      <c r="B22" s="98" t="s">
        <v>174</v>
      </c>
      <c r="C22" s="99" t="s">
        <v>154</v>
      </c>
      <c r="D22" s="100">
        <v>5.0</v>
      </c>
    </row>
    <row r="23" ht="15.75" customHeight="1">
      <c r="A23" s="41"/>
      <c r="B23" s="98" t="s">
        <v>175</v>
      </c>
      <c r="C23" s="101" t="s">
        <v>156</v>
      </c>
    </row>
    <row r="24" ht="15.75" customHeight="1">
      <c r="A24" s="41"/>
      <c r="B24" s="98" t="s">
        <v>28</v>
      </c>
      <c r="C24" s="102" t="s">
        <v>157</v>
      </c>
    </row>
    <row r="25" ht="15.75" customHeight="1">
      <c r="A25" s="41"/>
      <c r="B25" s="98" t="s">
        <v>176</v>
      </c>
      <c r="C25" s="103" t="s">
        <v>159</v>
      </c>
    </row>
    <row r="26" ht="15.75" customHeight="1">
      <c r="A26" s="68"/>
      <c r="B26" s="98" t="s">
        <v>177</v>
      </c>
      <c r="C26" s="104" t="s">
        <v>161</v>
      </c>
    </row>
    <row r="27" ht="39.0" customHeight="1">
      <c r="A27" s="105" t="s">
        <v>29</v>
      </c>
      <c r="B27" s="98" t="s">
        <v>178</v>
      </c>
      <c r="C27" s="99" t="s">
        <v>154</v>
      </c>
      <c r="D27" s="100">
        <v>6.0</v>
      </c>
    </row>
    <row r="28" ht="15.75" customHeight="1">
      <c r="A28" s="41"/>
      <c r="B28" s="98" t="s">
        <v>179</v>
      </c>
      <c r="C28" s="101" t="s">
        <v>156</v>
      </c>
    </row>
    <row r="29" ht="15.75" customHeight="1">
      <c r="A29" s="41"/>
      <c r="B29" s="98" t="s">
        <v>180</v>
      </c>
      <c r="C29" s="102" t="s">
        <v>157</v>
      </c>
    </row>
    <row r="30" ht="15.75" customHeight="1">
      <c r="A30" s="41"/>
      <c r="B30" s="98" t="s">
        <v>181</v>
      </c>
      <c r="C30" s="103" t="s">
        <v>159</v>
      </c>
    </row>
    <row r="31" ht="15.75" customHeight="1">
      <c r="A31" s="68"/>
      <c r="B31" s="98" t="s">
        <v>30</v>
      </c>
      <c r="C31" s="104" t="s">
        <v>161</v>
      </c>
    </row>
    <row r="32" ht="15.75" customHeight="1">
      <c r="A32" s="106" t="s">
        <v>31</v>
      </c>
      <c r="B32" s="98" t="s">
        <v>182</v>
      </c>
      <c r="C32" s="99" t="s">
        <v>154</v>
      </c>
      <c r="D32" s="100">
        <v>7.0</v>
      </c>
    </row>
    <row r="33" ht="15.75" customHeight="1">
      <c r="A33" s="41"/>
      <c r="B33" s="98" t="s">
        <v>183</v>
      </c>
      <c r="C33" s="101" t="s">
        <v>156</v>
      </c>
    </row>
    <row r="34" ht="15.75" customHeight="1">
      <c r="A34" s="41"/>
      <c r="B34" s="98" t="s">
        <v>184</v>
      </c>
      <c r="C34" s="102" t="s">
        <v>157</v>
      </c>
    </row>
    <row r="35" ht="15.75" customHeight="1">
      <c r="A35" s="41"/>
      <c r="B35" s="98" t="s">
        <v>185</v>
      </c>
      <c r="C35" s="103" t="s">
        <v>159</v>
      </c>
    </row>
    <row r="36" ht="15.75" customHeight="1">
      <c r="A36" s="68"/>
      <c r="B36" s="98" t="s">
        <v>32</v>
      </c>
      <c r="C36" s="104" t="s">
        <v>161</v>
      </c>
    </row>
    <row r="37" ht="15.75" customHeight="1">
      <c r="A37" s="106" t="s">
        <v>34</v>
      </c>
      <c r="B37" s="98" t="s">
        <v>186</v>
      </c>
      <c r="C37" s="99" t="s">
        <v>154</v>
      </c>
      <c r="D37" s="100">
        <v>8.0</v>
      </c>
    </row>
    <row r="38" ht="15.75" customHeight="1">
      <c r="A38" s="41"/>
      <c r="B38" s="98" t="s">
        <v>187</v>
      </c>
      <c r="C38" s="101" t="s">
        <v>156</v>
      </c>
    </row>
    <row r="39" ht="15.75" customHeight="1">
      <c r="A39" s="41"/>
      <c r="B39" s="98" t="s">
        <v>35</v>
      </c>
      <c r="C39" s="102" t="s">
        <v>157</v>
      </c>
    </row>
    <row r="40" ht="15.75" customHeight="1">
      <c r="A40" s="41"/>
      <c r="B40" s="98" t="s">
        <v>188</v>
      </c>
      <c r="C40" s="103" t="s">
        <v>159</v>
      </c>
    </row>
    <row r="41" ht="15.75" customHeight="1">
      <c r="A41" s="107"/>
      <c r="B41" s="98" t="s">
        <v>189</v>
      </c>
      <c r="C41" s="104" t="s">
        <v>161</v>
      </c>
    </row>
    <row r="42" ht="15.75" customHeight="1">
      <c r="A42" s="105" t="s">
        <v>36</v>
      </c>
      <c r="B42" s="108" t="s">
        <v>190</v>
      </c>
      <c r="C42" s="99" t="s">
        <v>154</v>
      </c>
      <c r="D42" s="100">
        <v>9.0</v>
      </c>
    </row>
    <row r="43" ht="15.75" customHeight="1">
      <c r="A43" s="41"/>
      <c r="B43" s="109" t="s">
        <v>191</v>
      </c>
      <c r="C43" s="101" t="s">
        <v>156</v>
      </c>
    </row>
    <row r="44" ht="15.75" customHeight="1">
      <c r="A44" s="41"/>
      <c r="B44" s="109" t="s">
        <v>192</v>
      </c>
      <c r="C44" s="102" t="s">
        <v>157</v>
      </c>
    </row>
    <row r="45" ht="15.75" customHeight="1">
      <c r="A45" s="41"/>
      <c r="B45" s="109" t="s">
        <v>37</v>
      </c>
      <c r="C45" s="103" t="s">
        <v>159</v>
      </c>
    </row>
    <row r="46" ht="15.75" customHeight="1">
      <c r="A46" s="68"/>
      <c r="B46" s="109" t="s">
        <v>193</v>
      </c>
      <c r="C46" s="104" t="s">
        <v>161</v>
      </c>
    </row>
    <row r="47" ht="15.75" customHeight="1">
      <c r="A47" s="105" t="s">
        <v>39</v>
      </c>
      <c r="B47" s="98" t="s">
        <v>194</v>
      </c>
      <c r="C47" s="99" t="s">
        <v>154</v>
      </c>
    </row>
    <row r="48" ht="15.75" customHeight="1">
      <c r="A48" s="41"/>
      <c r="B48" s="98" t="s">
        <v>195</v>
      </c>
      <c r="C48" s="101" t="s">
        <v>156</v>
      </c>
      <c r="D48" s="100">
        <v>10.0</v>
      </c>
    </row>
    <row r="49" ht="15.75" customHeight="1">
      <c r="A49" s="41"/>
      <c r="B49" s="98" t="s">
        <v>196</v>
      </c>
      <c r="C49" s="102" t="s">
        <v>157</v>
      </c>
    </row>
    <row r="50" ht="15.75" customHeight="1">
      <c r="A50" s="41"/>
      <c r="B50" s="98" t="s">
        <v>197</v>
      </c>
      <c r="C50" s="103" t="s">
        <v>159</v>
      </c>
    </row>
    <row r="51" ht="15.75" customHeight="1">
      <c r="A51" s="68"/>
      <c r="B51" s="98" t="s">
        <v>40</v>
      </c>
      <c r="C51" s="104" t="s">
        <v>161</v>
      </c>
    </row>
    <row r="52" ht="15.75" customHeight="1">
      <c r="A52" s="110" t="s">
        <v>41</v>
      </c>
      <c r="B52" s="98" t="s">
        <v>198</v>
      </c>
      <c r="C52" s="99" t="s">
        <v>154</v>
      </c>
      <c r="D52" s="100">
        <v>11.0</v>
      </c>
    </row>
    <row r="53" ht="15.75" customHeight="1">
      <c r="A53" s="41"/>
      <c r="B53" s="98" t="s">
        <v>199</v>
      </c>
      <c r="C53" s="101" t="s">
        <v>156</v>
      </c>
    </row>
    <row r="54" ht="15.75" customHeight="1">
      <c r="A54" s="41"/>
      <c r="B54" s="98" t="s">
        <v>200</v>
      </c>
      <c r="C54" s="102" t="s">
        <v>157</v>
      </c>
    </row>
    <row r="55" ht="15.75" customHeight="1">
      <c r="A55" s="41"/>
      <c r="B55" s="98" t="s">
        <v>42</v>
      </c>
      <c r="C55" s="103" t="s">
        <v>159</v>
      </c>
    </row>
    <row r="56" ht="15.75" customHeight="1">
      <c r="A56" s="68"/>
      <c r="B56" s="98" t="s">
        <v>201</v>
      </c>
      <c r="C56" s="104" t="s">
        <v>161</v>
      </c>
    </row>
    <row r="57" ht="15.75" customHeight="1">
      <c r="A57" s="105" t="s">
        <v>43</v>
      </c>
      <c r="B57" s="111" t="s">
        <v>202</v>
      </c>
      <c r="C57" s="99" t="s">
        <v>154</v>
      </c>
      <c r="D57" s="100">
        <v>12.0</v>
      </c>
    </row>
    <row r="58" ht="15.75" customHeight="1">
      <c r="A58" s="41"/>
      <c r="B58" s="111" t="s">
        <v>203</v>
      </c>
      <c r="C58" s="101" t="s">
        <v>156</v>
      </c>
    </row>
    <row r="59" ht="15.75" customHeight="1">
      <c r="A59" s="41"/>
      <c r="B59" s="111" t="s">
        <v>44</v>
      </c>
      <c r="C59" s="102" t="s">
        <v>157</v>
      </c>
    </row>
    <row r="60" ht="15.75" customHeight="1">
      <c r="A60" s="41"/>
      <c r="B60" s="111" t="s">
        <v>204</v>
      </c>
      <c r="C60" s="103" t="s">
        <v>159</v>
      </c>
    </row>
    <row r="61" ht="15.75" customHeight="1">
      <c r="A61" s="107"/>
      <c r="B61" s="111" t="s">
        <v>205</v>
      </c>
      <c r="C61" s="104" t="s">
        <v>161</v>
      </c>
    </row>
    <row r="62" ht="15.75" customHeight="1">
      <c r="A62" s="112" t="s">
        <v>206</v>
      </c>
      <c r="B62" s="113" t="s">
        <v>207</v>
      </c>
      <c r="C62" s="99" t="s">
        <v>154</v>
      </c>
      <c r="D62" s="100">
        <v>13.0</v>
      </c>
    </row>
    <row r="63" ht="15.75" customHeight="1">
      <c r="A63" s="41"/>
      <c r="B63" s="111" t="s">
        <v>48</v>
      </c>
      <c r="C63" s="101" t="s">
        <v>156</v>
      </c>
    </row>
    <row r="64" ht="15.75" customHeight="1">
      <c r="A64" s="41"/>
      <c r="B64" s="111" t="s">
        <v>208</v>
      </c>
      <c r="C64" s="102" t="s">
        <v>157</v>
      </c>
    </row>
    <row r="65" ht="15.75" customHeight="1">
      <c r="A65" s="41"/>
      <c r="B65" s="111" t="s">
        <v>209</v>
      </c>
      <c r="C65" s="103" t="s">
        <v>159</v>
      </c>
    </row>
    <row r="66" ht="15.75" customHeight="1">
      <c r="A66" s="68"/>
      <c r="B66" s="111" t="s">
        <v>210</v>
      </c>
      <c r="C66" s="104" t="s">
        <v>161</v>
      </c>
    </row>
    <row r="67" ht="15.75" customHeight="1">
      <c r="A67" s="114" t="s">
        <v>50</v>
      </c>
      <c r="B67" s="111" t="s">
        <v>51</v>
      </c>
      <c r="C67" s="99" t="s">
        <v>154</v>
      </c>
      <c r="D67" s="100">
        <v>14.0</v>
      </c>
    </row>
    <row r="68" ht="15.75" customHeight="1">
      <c r="A68" s="41"/>
      <c r="B68" s="111" t="s">
        <v>211</v>
      </c>
      <c r="C68" s="101" t="s">
        <v>156</v>
      </c>
    </row>
    <row r="69" ht="15.75" customHeight="1">
      <c r="A69" s="41"/>
      <c r="B69" s="111" t="s">
        <v>212</v>
      </c>
      <c r="C69" s="102" t="s">
        <v>157</v>
      </c>
    </row>
    <row r="70" ht="15.75" customHeight="1">
      <c r="A70" s="41"/>
      <c r="B70" s="111" t="s">
        <v>213</v>
      </c>
      <c r="C70" s="103" t="s">
        <v>159</v>
      </c>
    </row>
    <row r="71" ht="15.75" customHeight="1">
      <c r="A71" s="68"/>
      <c r="B71" s="111" t="s">
        <v>214</v>
      </c>
      <c r="C71" s="104" t="s">
        <v>161</v>
      </c>
    </row>
    <row r="72" ht="15.75" customHeight="1">
      <c r="A72" s="115" t="s">
        <v>53</v>
      </c>
      <c r="B72" s="111" t="s">
        <v>54</v>
      </c>
      <c r="C72" s="99" t="s">
        <v>154</v>
      </c>
      <c r="D72" s="100">
        <v>15.0</v>
      </c>
    </row>
    <row r="73" ht="15.75" customHeight="1">
      <c r="A73" s="41"/>
      <c r="B73" s="111" t="s">
        <v>215</v>
      </c>
      <c r="C73" s="101" t="s">
        <v>156</v>
      </c>
    </row>
    <row r="74" ht="15.75" customHeight="1">
      <c r="A74" s="41"/>
      <c r="B74" s="111" t="s">
        <v>216</v>
      </c>
      <c r="C74" s="102" t="s">
        <v>157</v>
      </c>
    </row>
    <row r="75" ht="15.75" customHeight="1">
      <c r="A75" s="41"/>
      <c r="B75" s="111" t="s">
        <v>217</v>
      </c>
      <c r="C75" s="103" t="s">
        <v>159</v>
      </c>
    </row>
    <row r="76" ht="15.75" customHeight="1">
      <c r="A76" s="68"/>
      <c r="B76" s="111" t="s">
        <v>218</v>
      </c>
      <c r="C76" s="104" t="s">
        <v>161</v>
      </c>
    </row>
    <row r="77" ht="15.75" customHeight="1">
      <c r="A77" s="112" t="s">
        <v>55</v>
      </c>
      <c r="B77" s="111" t="s">
        <v>219</v>
      </c>
      <c r="C77" s="99" t="s">
        <v>154</v>
      </c>
      <c r="D77" s="100">
        <v>16.0</v>
      </c>
    </row>
    <row r="78" ht="15.75" customHeight="1">
      <c r="A78" s="41"/>
      <c r="B78" s="111" t="s">
        <v>220</v>
      </c>
      <c r="C78" s="101" t="s">
        <v>156</v>
      </c>
    </row>
    <row r="79" ht="15.75" customHeight="1">
      <c r="A79" s="41"/>
      <c r="B79" s="111" t="s">
        <v>56</v>
      </c>
      <c r="C79" s="102" t="s">
        <v>157</v>
      </c>
    </row>
    <row r="80" ht="15.75" customHeight="1">
      <c r="A80" s="41"/>
      <c r="B80" s="111" t="s">
        <v>221</v>
      </c>
      <c r="C80" s="103" t="s">
        <v>159</v>
      </c>
    </row>
    <row r="81" ht="15.75" customHeight="1">
      <c r="A81" s="68"/>
      <c r="B81" s="111" t="s">
        <v>222</v>
      </c>
      <c r="C81" s="104" t="s">
        <v>161</v>
      </c>
    </row>
    <row r="82" ht="15.75" customHeight="1">
      <c r="A82" s="112" t="s">
        <v>58</v>
      </c>
      <c r="B82" s="111" t="s">
        <v>223</v>
      </c>
      <c r="C82" s="99" t="s">
        <v>154</v>
      </c>
      <c r="D82" s="100">
        <v>17.0</v>
      </c>
      <c r="E82" s="100">
        <f t="shared" ref="E82:E96" si="1">LEN(B82)</f>
        <v>121</v>
      </c>
      <c r="F82" s="99" t="s">
        <v>154</v>
      </c>
    </row>
    <row r="83" ht="15.75" customHeight="1">
      <c r="A83" s="41"/>
      <c r="B83" s="111" t="s">
        <v>59</v>
      </c>
      <c r="C83" s="101" t="s">
        <v>156</v>
      </c>
      <c r="E83" s="100">
        <f t="shared" si="1"/>
        <v>289</v>
      </c>
      <c r="F83" s="101" t="s">
        <v>156</v>
      </c>
    </row>
    <row r="84" ht="15.75" customHeight="1">
      <c r="A84" s="41"/>
      <c r="B84" s="111" t="s">
        <v>224</v>
      </c>
      <c r="C84" s="102" t="s">
        <v>157</v>
      </c>
      <c r="E84" s="100">
        <f t="shared" si="1"/>
        <v>226</v>
      </c>
      <c r="F84" s="102" t="s">
        <v>157</v>
      </c>
    </row>
    <row r="85" ht="15.75" customHeight="1">
      <c r="A85" s="41"/>
      <c r="B85" s="111" t="s">
        <v>225</v>
      </c>
      <c r="C85" s="103" t="s">
        <v>159</v>
      </c>
      <c r="E85" s="100">
        <f t="shared" si="1"/>
        <v>183</v>
      </c>
      <c r="F85" s="103" t="s">
        <v>159</v>
      </c>
    </row>
    <row r="86" ht="15.75" customHeight="1">
      <c r="A86" s="68"/>
      <c r="B86" s="111" t="s">
        <v>226</v>
      </c>
      <c r="C86" s="104" t="s">
        <v>161</v>
      </c>
      <c r="E86" s="100">
        <f t="shared" si="1"/>
        <v>262</v>
      </c>
      <c r="F86" s="104" t="s">
        <v>161</v>
      </c>
    </row>
    <row r="87" ht="15.75" customHeight="1">
      <c r="A87" s="112" t="s">
        <v>62</v>
      </c>
      <c r="B87" s="113" t="s">
        <v>227</v>
      </c>
      <c r="C87" s="99" t="s">
        <v>154</v>
      </c>
      <c r="D87" s="100">
        <v>18.0</v>
      </c>
      <c r="E87" s="100">
        <f t="shared" si="1"/>
        <v>257</v>
      </c>
      <c r="F87" s="99" t="s">
        <v>154</v>
      </c>
    </row>
    <row r="88" ht="15.75" customHeight="1">
      <c r="A88" s="41"/>
      <c r="B88" s="98" t="s">
        <v>228</v>
      </c>
      <c r="C88" s="101" t="s">
        <v>156</v>
      </c>
      <c r="E88" s="100">
        <f t="shared" si="1"/>
        <v>259</v>
      </c>
      <c r="F88" s="101" t="s">
        <v>156</v>
      </c>
    </row>
    <row r="89" ht="15.75" customHeight="1">
      <c r="A89" s="41"/>
      <c r="B89" s="98" t="s">
        <v>63</v>
      </c>
      <c r="C89" s="102" t="s">
        <v>157</v>
      </c>
      <c r="E89" s="100">
        <f t="shared" si="1"/>
        <v>512</v>
      </c>
      <c r="F89" s="102" t="s">
        <v>157</v>
      </c>
    </row>
    <row r="90" ht="15.75" customHeight="1">
      <c r="A90" s="41"/>
      <c r="B90" s="98" t="s">
        <v>229</v>
      </c>
      <c r="C90" s="103" t="s">
        <v>159</v>
      </c>
      <c r="E90" s="100">
        <f t="shared" si="1"/>
        <v>321</v>
      </c>
      <c r="F90" s="103" t="s">
        <v>159</v>
      </c>
    </row>
    <row r="91" ht="15.75" customHeight="1">
      <c r="A91" s="68"/>
      <c r="B91" s="98" t="s">
        <v>230</v>
      </c>
      <c r="C91" s="104" t="s">
        <v>161</v>
      </c>
      <c r="E91" s="100">
        <f t="shared" si="1"/>
        <v>377</v>
      </c>
      <c r="F91" s="104" t="s">
        <v>161</v>
      </c>
    </row>
    <row r="92" ht="15.75" customHeight="1">
      <c r="A92" s="112" t="s">
        <v>64</v>
      </c>
      <c r="B92" s="98" t="s">
        <v>231</v>
      </c>
      <c r="C92" s="99" t="s">
        <v>154</v>
      </c>
      <c r="D92" s="100">
        <v>19.0</v>
      </c>
      <c r="E92" s="100">
        <f t="shared" si="1"/>
        <v>258</v>
      </c>
      <c r="F92" s="99" t="s">
        <v>154</v>
      </c>
    </row>
    <row r="93" ht="15.75" customHeight="1">
      <c r="A93" s="41"/>
      <c r="B93" s="98" t="s">
        <v>65</v>
      </c>
      <c r="C93" s="101" t="s">
        <v>156</v>
      </c>
      <c r="E93" s="100">
        <f t="shared" si="1"/>
        <v>267</v>
      </c>
      <c r="F93" s="101" t="s">
        <v>156</v>
      </c>
    </row>
    <row r="94" ht="15.75" customHeight="1">
      <c r="A94" s="41"/>
      <c r="B94" s="98" t="s">
        <v>232</v>
      </c>
      <c r="C94" s="102" t="s">
        <v>157</v>
      </c>
      <c r="E94" s="100">
        <f t="shared" si="1"/>
        <v>123</v>
      </c>
      <c r="F94" s="102" t="s">
        <v>157</v>
      </c>
    </row>
    <row r="95" ht="15.75" customHeight="1">
      <c r="A95" s="41"/>
      <c r="B95" s="98" t="s">
        <v>233</v>
      </c>
      <c r="C95" s="103" t="s">
        <v>159</v>
      </c>
      <c r="E95" s="100">
        <f t="shared" si="1"/>
        <v>178</v>
      </c>
      <c r="F95" s="103" t="s">
        <v>159</v>
      </c>
    </row>
    <row r="96" ht="15.75" customHeight="1">
      <c r="A96" s="68"/>
      <c r="B96" s="98" t="s">
        <v>234</v>
      </c>
      <c r="C96" s="104" t="s">
        <v>161</v>
      </c>
      <c r="E96" s="100">
        <f t="shared" si="1"/>
        <v>212</v>
      </c>
      <c r="F96" s="104" t="s">
        <v>161</v>
      </c>
    </row>
    <row r="97" ht="15.75" customHeight="1">
      <c r="A97" s="112" t="s">
        <v>66</v>
      </c>
      <c r="B97" s="98" t="s">
        <v>235</v>
      </c>
      <c r="C97" s="99" t="s">
        <v>154</v>
      </c>
      <c r="D97" s="100">
        <v>20.0</v>
      </c>
    </row>
    <row r="98" ht="15.75" customHeight="1">
      <c r="A98" s="41"/>
      <c r="B98" s="98" t="s">
        <v>236</v>
      </c>
      <c r="C98" s="101" t="s">
        <v>156</v>
      </c>
    </row>
    <row r="99" ht="15.75" customHeight="1">
      <c r="A99" s="41"/>
      <c r="B99" s="98" t="s">
        <v>67</v>
      </c>
      <c r="C99" s="102" t="s">
        <v>157</v>
      </c>
    </row>
    <row r="100" ht="15.75" customHeight="1">
      <c r="A100" s="41"/>
      <c r="B100" s="98" t="s">
        <v>237</v>
      </c>
      <c r="C100" s="103" t="s">
        <v>159</v>
      </c>
    </row>
    <row r="101" ht="15.75" customHeight="1">
      <c r="A101" s="68"/>
      <c r="B101" s="98" t="s">
        <v>238</v>
      </c>
      <c r="C101" s="104" t="s">
        <v>161</v>
      </c>
    </row>
    <row r="102" ht="15.75" customHeight="1">
      <c r="A102" s="112" t="s">
        <v>68</v>
      </c>
      <c r="B102" s="98" t="s">
        <v>239</v>
      </c>
      <c r="C102" s="99" t="s">
        <v>154</v>
      </c>
      <c r="D102" s="100">
        <v>21.0</v>
      </c>
    </row>
    <row r="103" ht="15.75" customHeight="1">
      <c r="A103" s="41"/>
      <c r="B103" s="98" t="s">
        <v>240</v>
      </c>
      <c r="C103" s="101" t="s">
        <v>156</v>
      </c>
    </row>
    <row r="104" ht="15.75" customHeight="1">
      <c r="A104" s="41"/>
      <c r="B104" s="98" t="s">
        <v>69</v>
      </c>
      <c r="C104" s="102" t="s">
        <v>157</v>
      </c>
    </row>
    <row r="105" ht="15.75" customHeight="1">
      <c r="A105" s="41"/>
      <c r="B105" s="116" t="s">
        <v>241</v>
      </c>
      <c r="C105" s="103" t="s">
        <v>159</v>
      </c>
    </row>
    <row r="106" ht="15.75" customHeight="1">
      <c r="A106" s="68"/>
      <c r="B106" s="117" t="s">
        <v>242</v>
      </c>
      <c r="C106" s="118" t="s">
        <v>161</v>
      </c>
    </row>
    <row r="107" ht="15.75" customHeight="1">
      <c r="A107" s="112" t="s">
        <v>70</v>
      </c>
      <c r="B107" s="98" t="s">
        <v>243</v>
      </c>
      <c r="C107" s="99" t="s">
        <v>154</v>
      </c>
      <c r="D107" s="100">
        <v>22.0</v>
      </c>
    </row>
    <row r="108" ht="15.75" customHeight="1">
      <c r="A108" s="41"/>
      <c r="B108" s="98" t="s">
        <v>71</v>
      </c>
      <c r="C108" s="101" t="s">
        <v>156</v>
      </c>
    </row>
    <row r="109" ht="15.75" customHeight="1">
      <c r="A109" s="41"/>
      <c r="B109" s="98" t="s">
        <v>244</v>
      </c>
      <c r="C109" s="102" t="s">
        <v>157</v>
      </c>
    </row>
    <row r="110" ht="15.75" customHeight="1">
      <c r="A110" s="41"/>
      <c r="B110" s="98" t="s">
        <v>245</v>
      </c>
      <c r="C110" s="103" t="s">
        <v>159</v>
      </c>
    </row>
    <row r="111" ht="15.75" customHeight="1">
      <c r="A111" s="68"/>
      <c r="B111" s="119" t="s">
        <v>246</v>
      </c>
      <c r="C111" s="118" t="s">
        <v>161</v>
      </c>
    </row>
    <row r="112" ht="15.75" customHeight="1">
      <c r="A112" s="112" t="s">
        <v>73</v>
      </c>
      <c r="B112" s="98" t="s">
        <v>247</v>
      </c>
      <c r="C112" s="99" t="s">
        <v>154</v>
      </c>
      <c r="D112" s="100">
        <v>23.0</v>
      </c>
      <c r="E112" s="100">
        <f t="shared" ref="E112:E116" si="2">LEN(B112)</f>
        <v>183</v>
      </c>
      <c r="F112" s="99" t="s">
        <v>154</v>
      </c>
    </row>
    <row r="113" ht="15.75" customHeight="1">
      <c r="A113" s="41"/>
      <c r="B113" s="98" t="s">
        <v>248</v>
      </c>
      <c r="C113" s="101" t="s">
        <v>156</v>
      </c>
      <c r="E113" s="100">
        <f t="shared" si="2"/>
        <v>291</v>
      </c>
      <c r="F113" s="101" t="s">
        <v>156</v>
      </c>
    </row>
    <row r="114" ht="15.75" customHeight="1">
      <c r="A114" s="41"/>
      <c r="B114" s="98" t="s">
        <v>74</v>
      </c>
      <c r="C114" s="102" t="s">
        <v>157</v>
      </c>
      <c r="E114" s="100">
        <f t="shared" si="2"/>
        <v>408</v>
      </c>
      <c r="F114" s="102" t="s">
        <v>157</v>
      </c>
    </row>
    <row r="115" ht="15.75" customHeight="1">
      <c r="A115" s="41"/>
      <c r="B115" s="98" t="s">
        <v>249</v>
      </c>
      <c r="C115" s="120" t="s">
        <v>159</v>
      </c>
      <c r="E115" s="100">
        <f t="shared" si="2"/>
        <v>228</v>
      </c>
      <c r="F115" s="103" t="s">
        <v>159</v>
      </c>
    </row>
    <row r="116" ht="15.75" customHeight="1">
      <c r="A116" s="68"/>
      <c r="B116" s="98" t="s">
        <v>250</v>
      </c>
      <c r="C116" s="121" t="s">
        <v>161</v>
      </c>
      <c r="E116" s="100">
        <f t="shared" si="2"/>
        <v>196</v>
      </c>
      <c r="F116" s="104" t="s">
        <v>161</v>
      </c>
    </row>
    <row r="117" ht="15.75" customHeight="1">
      <c r="A117" s="115" t="s">
        <v>75</v>
      </c>
      <c r="B117" s="98" t="s">
        <v>251</v>
      </c>
      <c r="C117" s="99" t="s">
        <v>154</v>
      </c>
      <c r="D117" s="100">
        <v>24.0</v>
      </c>
    </row>
    <row r="118" ht="15.75" customHeight="1">
      <c r="A118" s="41"/>
      <c r="B118" s="98" t="s">
        <v>252</v>
      </c>
      <c r="C118" s="101" t="s">
        <v>156</v>
      </c>
    </row>
    <row r="119" ht="15.75" customHeight="1">
      <c r="A119" s="41"/>
      <c r="B119" s="98" t="s">
        <v>253</v>
      </c>
      <c r="C119" s="102" t="s">
        <v>157</v>
      </c>
    </row>
    <row r="120" ht="15.75" customHeight="1">
      <c r="A120" s="41"/>
      <c r="B120" s="122" t="s">
        <v>76</v>
      </c>
      <c r="C120" s="120" t="s">
        <v>159</v>
      </c>
    </row>
    <row r="121" ht="15.75" customHeight="1">
      <c r="A121" s="68"/>
      <c r="B121" s="122" t="s">
        <v>254</v>
      </c>
      <c r="C121" s="123" t="s">
        <v>161</v>
      </c>
    </row>
    <row r="122" ht="15.75" customHeight="1">
      <c r="A122" s="112" t="s">
        <v>78</v>
      </c>
      <c r="B122" s="98" t="s">
        <v>255</v>
      </c>
      <c r="C122" s="99" t="s">
        <v>154</v>
      </c>
      <c r="D122" s="100">
        <v>25.0</v>
      </c>
      <c r="E122" s="100">
        <f t="shared" ref="E122:E126" si="3">LEN(B122)</f>
        <v>148</v>
      </c>
      <c r="F122" s="99" t="s">
        <v>154</v>
      </c>
    </row>
    <row r="123" ht="15.75" customHeight="1">
      <c r="A123" s="41"/>
      <c r="B123" s="98" t="s">
        <v>256</v>
      </c>
      <c r="C123" s="101" t="s">
        <v>156</v>
      </c>
      <c r="E123" s="100">
        <f t="shared" si="3"/>
        <v>272</v>
      </c>
      <c r="F123" s="101" t="s">
        <v>156</v>
      </c>
    </row>
    <row r="124" ht="15.75" customHeight="1">
      <c r="A124" s="41"/>
      <c r="B124" s="98" t="s">
        <v>79</v>
      </c>
      <c r="C124" s="102" t="s">
        <v>157</v>
      </c>
      <c r="E124" s="100">
        <f t="shared" si="3"/>
        <v>282</v>
      </c>
      <c r="F124" s="102" t="s">
        <v>157</v>
      </c>
    </row>
    <row r="125" ht="15.75" customHeight="1">
      <c r="A125" s="41"/>
      <c r="B125" s="98" t="s">
        <v>257</v>
      </c>
      <c r="C125" s="120" t="s">
        <v>159</v>
      </c>
      <c r="E125" s="100">
        <f t="shared" si="3"/>
        <v>257</v>
      </c>
      <c r="F125" s="103" t="s">
        <v>159</v>
      </c>
    </row>
    <row r="126" ht="15.75" customHeight="1">
      <c r="A126" s="68"/>
      <c r="B126" s="98" t="s">
        <v>258</v>
      </c>
      <c r="C126" s="123" t="s">
        <v>161</v>
      </c>
      <c r="E126" s="100">
        <f t="shared" si="3"/>
        <v>89</v>
      </c>
      <c r="F126" s="104" t="s">
        <v>161</v>
      </c>
    </row>
    <row r="127" ht="15.75" customHeight="1">
      <c r="A127" s="115" t="s">
        <v>259</v>
      </c>
      <c r="B127" s="98" t="s">
        <v>260</v>
      </c>
      <c r="C127" s="99" t="s">
        <v>154</v>
      </c>
      <c r="D127" s="100">
        <v>26.0</v>
      </c>
    </row>
    <row r="128" ht="15.75" customHeight="1">
      <c r="A128" s="41"/>
      <c r="B128" s="111" t="s">
        <v>261</v>
      </c>
      <c r="C128" s="101" t="s">
        <v>156</v>
      </c>
    </row>
    <row r="129" ht="15.75" customHeight="1">
      <c r="A129" s="41"/>
      <c r="B129" s="98" t="s">
        <v>82</v>
      </c>
      <c r="C129" s="102" t="s">
        <v>157</v>
      </c>
    </row>
    <row r="130" ht="15.75" customHeight="1">
      <c r="A130" s="41"/>
      <c r="B130" s="98" t="s">
        <v>262</v>
      </c>
      <c r="C130" s="120" t="s">
        <v>159</v>
      </c>
    </row>
    <row r="131" ht="15.75" customHeight="1">
      <c r="A131" s="68"/>
      <c r="B131" s="98" t="s">
        <v>263</v>
      </c>
      <c r="C131" s="123" t="s">
        <v>161</v>
      </c>
    </row>
    <row r="132" ht="15.75" customHeight="1">
      <c r="A132" s="112" t="s">
        <v>84</v>
      </c>
      <c r="B132" s="98" t="s">
        <v>264</v>
      </c>
      <c r="C132" s="99" t="s">
        <v>154</v>
      </c>
      <c r="D132" s="100">
        <v>27.0</v>
      </c>
      <c r="E132" s="100">
        <f t="shared" ref="E132:E141" si="4">LEN(B132)</f>
        <v>102</v>
      </c>
      <c r="F132" s="99" t="s">
        <v>154</v>
      </c>
    </row>
    <row r="133" ht="15.75" customHeight="1">
      <c r="A133" s="41"/>
      <c r="B133" s="98" t="s">
        <v>265</v>
      </c>
      <c r="C133" s="101" t="s">
        <v>156</v>
      </c>
      <c r="E133" s="100">
        <f t="shared" si="4"/>
        <v>320</v>
      </c>
      <c r="F133" s="101" t="s">
        <v>156</v>
      </c>
    </row>
    <row r="134" ht="15.75" customHeight="1">
      <c r="A134" s="41"/>
      <c r="B134" s="98" t="s">
        <v>266</v>
      </c>
      <c r="C134" s="102" t="s">
        <v>157</v>
      </c>
      <c r="E134" s="100">
        <f t="shared" si="4"/>
        <v>261</v>
      </c>
      <c r="F134" s="102" t="s">
        <v>157</v>
      </c>
    </row>
    <row r="135" ht="15.75" customHeight="1">
      <c r="A135" s="41"/>
      <c r="B135" s="124" t="s">
        <v>85</v>
      </c>
      <c r="C135" s="120" t="s">
        <v>159</v>
      </c>
      <c r="E135" s="100">
        <f t="shared" si="4"/>
        <v>575</v>
      </c>
      <c r="F135" s="103" t="s">
        <v>159</v>
      </c>
    </row>
    <row r="136" ht="15.75" customHeight="1">
      <c r="A136" s="68"/>
      <c r="B136" s="125" t="s">
        <v>267</v>
      </c>
      <c r="C136" s="123" t="s">
        <v>161</v>
      </c>
      <c r="E136" s="100">
        <f t="shared" si="4"/>
        <v>400</v>
      </c>
      <c r="F136" s="104" t="s">
        <v>161</v>
      </c>
    </row>
    <row r="137" ht="15.75" customHeight="1">
      <c r="A137" s="112" t="s">
        <v>87</v>
      </c>
      <c r="B137" s="126" t="s">
        <v>268</v>
      </c>
      <c r="C137" s="99" t="s">
        <v>154</v>
      </c>
      <c r="D137" s="100">
        <v>28.0</v>
      </c>
      <c r="E137" s="100">
        <f t="shared" si="4"/>
        <v>127</v>
      </c>
      <c r="F137" s="99" t="s">
        <v>154</v>
      </c>
    </row>
    <row r="138" ht="15.75" customHeight="1">
      <c r="A138" s="41"/>
      <c r="B138" s="127" t="s">
        <v>269</v>
      </c>
      <c r="C138" s="101" t="s">
        <v>156</v>
      </c>
      <c r="E138" s="100">
        <f t="shared" si="4"/>
        <v>185</v>
      </c>
      <c r="F138" s="101" t="s">
        <v>156</v>
      </c>
    </row>
    <row r="139" ht="15.75" customHeight="1">
      <c r="A139" s="41"/>
      <c r="B139" s="127" t="s">
        <v>88</v>
      </c>
      <c r="C139" s="102" t="s">
        <v>157</v>
      </c>
      <c r="E139" s="100">
        <f t="shared" si="4"/>
        <v>416</v>
      </c>
      <c r="F139" s="102" t="s">
        <v>157</v>
      </c>
    </row>
    <row r="140" ht="15.75" customHeight="1">
      <c r="A140" s="41"/>
      <c r="B140" s="127" t="s">
        <v>270</v>
      </c>
      <c r="C140" s="120" t="s">
        <v>159</v>
      </c>
      <c r="E140" s="100">
        <f t="shared" si="4"/>
        <v>270</v>
      </c>
      <c r="F140" s="103" t="s">
        <v>159</v>
      </c>
    </row>
    <row r="141" ht="15.75" customHeight="1">
      <c r="A141" s="68"/>
      <c r="B141" s="127" t="s">
        <v>271</v>
      </c>
      <c r="C141" s="123" t="s">
        <v>161</v>
      </c>
      <c r="E141" s="100">
        <f t="shared" si="4"/>
        <v>166</v>
      </c>
      <c r="F141" s="104" t="s">
        <v>161</v>
      </c>
    </row>
    <row r="142" ht="15.75" customHeight="1">
      <c r="A142" s="112" t="s">
        <v>90</v>
      </c>
      <c r="B142" s="128" t="s">
        <v>272</v>
      </c>
      <c r="C142" s="129" t="s">
        <v>154</v>
      </c>
      <c r="D142" s="100">
        <v>29.0</v>
      </c>
    </row>
    <row r="143" ht="15.75" customHeight="1">
      <c r="A143" s="41"/>
      <c r="B143" s="130" t="s">
        <v>273</v>
      </c>
      <c r="C143" s="131" t="s">
        <v>156</v>
      </c>
    </row>
    <row r="144" ht="15.75" customHeight="1">
      <c r="A144" s="41"/>
      <c r="B144" s="130" t="s">
        <v>91</v>
      </c>
      <c r="C144" s="132" t="s">
        <v>157</v>
      </c>
    </row>
    <row r="145" ht="15.75" customHeight="1">
      <c r="A145" s="41"/>
      <c r="B145" s="130" t="s">
        <v>274</v>
      </c>
      <c r="C145" s="133" t="s">
        <v>159</v>
      </c>
    </row>
    <row r="146" ht="15.75" customHeight="1">
      <c r="A146" s="68"/>
      <c r="B146" s="134" t="s">
        <v>275</v>
      </c>
      <c r="C146" s="135" t="s">
        <v>161</v>
      </c>
    </row>
    <row r="147" ht="15.75" customHeight="1">
      <c r="A147" s="136" t="s">
        <v>276</v>
      </c>
      <c r="B147" s="98" t="s">
        <v>277</v>
      </c>
      <c r="C147" s="129" t="s">
        <v>154</v>
      </c>
      <c r="D147" s="100">
        <v>30.0</v>
      </c>
    </row>
    <row r="148" ht="15.75" customHeight="1">
      <c r="A148" s="41"/>
      <c r="B148" s="98" t="s">
        <v>278</v>
      </c>
      <c r="C148" s="131" t="s">
        <v>156</v>
      </c>
    </row>
    <row r="149" ht="15.75" customHeight="1">
      <c r="A149" s="41"/>
      <c r="B149" s="98" t="s">
        <v>279</v>
      </c>
      <c r="C149" s="132" t="s">
        <v>157</v>
      </c>
    </row>
    <row r="150" ht="15.75" customHeight="1">
      <c r="A150" s="41"/>
      <c r="B150" s="98" t="s">
        <v>280</v>
      </c>
      <c r="C150" s="133" t="s">
        <v>159</v>
      </c>
    </row>
    <row r="151" ht="15.75" customHeight="1">
      <c r="A151" s="68"/>
      <c r="B151" s="98" t="s">
        <v>281</v>
      </c>
      <c r="C151" s="135" t="s">
        <v>161</v>
      </c>
    </row>
    <row r="152" ht="15.75" customHeight="1">
      <c r="A152" s="112" t="s">
        <v>95</v>
      </c>
      <c r="B152" s="137" t="s">
        <v>282</v>
      </c>
      <c r="C152" s="129" t="s">
        <v>154</v>
      </c>
      <c r="D152" s="100">
        <v>31.0</v>
      </c>
      <c r="E152" s="100">
        <f t="shared" ref="E152:E176" si="5">LEN(B152)</f>
        <v>94</v>
      </c>
      <c r="F152" s="99" t="s">
        <v>154</v>
      </c>
    </row>
    <row r="153" ht="15.75" customHeight="1">
      <c r="A153" s="41"/>
      <c r="B153" s="137" t="s">
        <v>283</v>
      </c>
      <c r="C153" s="131" t="s">
        <v>156</v>
      </c>
      <c r="E153" s="100">
        <f t="shared" si="5"/>
        <v>226</v>
      </c>
      <c r="F153" s="101" t="s">
        <v>156</v>
      </c>
    </row>
    <row r="154" ht="15.75" customHeight="1">
      <c r="A154" s="41"/>
      <c r="B154" s="137" t="s">
        <v>96</v>
      </c>
      <c r="C154" s="132" t="s">
        <v>157</v>
      </c>
      <c r="E154" s="100">
        <f t="shared" si="5"/>
        <v>317</v>
      </c>
      <c r="F154" s="102" t="s">
        <v>157</v>
      </c>
    </row>
    <row r="155" ht="15.75" customHeight="1">
      <c r="A155" s="41"/>
      <c r="B155" s="137" t="s">
        <v>284</v>
      </c>
      <c r="C155" s="133" t="s">
        <v>159</v>
      </c>
      <c r="E155" s="100">
        <f t="shared" si="5"/>
        <v>146</v>
      </c>
      <c r="F155" s="103" t="s">
        <v>159</v>
      </c>
    </row>
    <row r="156" ht="15.75" customHeight="1">
      <c r="A156" s="68"/>
      <c r="B156" s="137" t="s">
        <v>285</v>
      </c>
      <c r="C156" s="135" t="s">
        <v>161</v>
      </c>
      <c r="E156" s="100">
        <f t="shared" si="5"/>
        <v>306</v>
      </c>
      <c r="F156" s="104" t="s">
        <v>161</v>
      </c>
    </row>
    <row r="157" ht="15.75" customHeight="1">
      <c r="A157" s="97" t="s">
        <v>286</v>
      </c>
      <c r="B157" s="137" t="s">
        <v>287</v>
      </c>
      <c r="C157" s="129" t="s">
        <v>154</v>
      </c>
      <c r="D157" s="100">
        <v>32.0</v>
      </c>
      <c r="E157" s="100">
        <f t="shared" si="5"/>
        <v>151</v>
      </c>
      <c r="F157" s="99" t="s">
        <v>154</v>
      </c>
    </row>
    <row r="158" ht="15.75" customHeight="1">
      <c r="A158" s="41"/>
      <c r="B158" s="124" t="s">
        <v>288</v>
      </c>
      <c r="C158" s="131" t="s">
        <v>156</v>
      </c>
      <c r="E158" s="100">
        <f t="shared" si="5"/>
        <v>361</v>
      </c>
      <c r="F158" s="101" t="s">
        <v>156</v>
      </c>
    </row>
    <row r="159" ht="15.75" customHeight="1">
      <c r="A159" s="41"/>
      <c r="B159" s="124" t="s">
        <v>100</v>
      </c>
      <c r="C159" s="132" t="s">
        <v>157</v>
      </c>
      <c r="E159" s="100">
        <f t="shared" si="5"/>
        <v>341</v>
      </c>
      <c r="F159" s="102" t="s">
        <v>157</v>
      </c>
    </row>
    <row r="160" ht="15.75" customHeight="1">
      <c r="A160" s="41"/>
      <c r="B160" s="137" t="s">
        <v>289</v>
      </c>
      <c r="C160" s="133" t="s">
        <v>159</v>
      </c>
      <c r="E160" s="100">
        <f t="shared" si="5"/>
        <v>117</v>
      </c>
      <c r="F160" s="103" t="s">
        <v>159</v>
      </c>
    </row>
    <row r="161" ht="15.75" customHeight="1">
      <c r="A161" s="68"/>
      <c r="B161" s="137" t="s">
        <v>290</v>
      </c>
      <c r="C161" s="135" t="s">
        <v>161</v>
      </c>
      <c r="E161" s="100">
        <f t="shared" si="5"/>
        <v>217</v>
      </c>
      <c r="F161" s="104" t="s">
        <v>161</v>
      </c>
    </row>
    <row r="162" ht="15.75" customHeight="1">
      <c r="A162" s="97" t="s">
        <v>101</v>
      </c>
      <c r="B162" s="137" t="s">
        <v>291</v>
      </c>
      <c r="C162" s="129" t="s">
        <v>154</v>
      </c>
      <c r="D162" s="100">
        <v>33.0</v>
      </c>
      <c r="E162" s="100">
        <f t="shared" si="5"/>
        <v>232</v>
      </c>
      <c r="F162" s="99" t="s">
        <v>154</v>
      </c>
    </row>
    <row r="163" ht="15.75" customHeight="1">
      <c r="A163" s="41"/>
      <c r="B163" s="124" t="s">
        <v>292</v>
      </c>
      <c r="C163" s="131" t="s">
        <v>156</v>
      </c>
      <c r="E163" s="100">
        <f t="shared" si="5"/>
        <v>423</v>
      </c>
      <c r="F163" s="101" t="s">
        <v>156</v>
      </c>
    </row>
    <row r="164" ht="15.75" customHeight="1">
      <c r="A164" s="41"/>
      <c r="B164" s="124" t="s">
        <v>102</v>
      </c>
      <c r="C164" s="132" t="s">
        <v>157</v>
      </c>
      <c r="E164" s="100">
        <f t="shared" si="5"/>
        <v>416</v>
      </c>
      <c r="F164" s="102" t="s">
        <v>157</v>
      </c>
    </row>
    <row r="165" ht="15.75" customHeight="1">
      <c r="A165" s="41"/>
      <c r="B165" s="124" t="s">
        <v>293</v>
      </c>
      <c r="C165" s="133" t="s">
        <v>159</v>
      </c>
      <c r="E165" s="100">
        <f t="shared" si="5"/>
        <v>138</v>
      </c>
      <c r="F165" s="103" t="s">
        <v>159</v>
      </c>
    </row>
    <row r="166" ht="15.75" customHeight="1">
      <c r="A166" s="68"/>
      <c r="B166" s="138" t="s">
        <v>294</v>
      </c>
      <c r="C166" s="135" t="s">
        <v>161</v>
      </c>
      <c r="E166" s="100">
        <f t="shared" si="5"/>
        <v>87</v>
      </c>
      <c r="F166" s="104" t="s">
        <v>161</v>
      </c>
    </row>
    <row r="167" ht="15.75" customHeight="1">
      <c r="A167" s="105" t="s">
        <v>104</v>
      </c>
      <c r="B167" s="138" t="s">
        <v>295</v>
      </c>
      <c r="C167" s="129" t="s">
        <v>154</v>
      </c>
      <c r="D167" s="100">
        <v>34.0</v>
      </c>
      <c r="E167" s="100">
        <f t="shared" si="5"/>
        <v>216</v>
      </c>
      <c r="F167" s="99" t="s">
        <v>154</v>
      </c>
    </row>
    <row r="168" ht="15.75" customHeight="1">
      <c r="A168" s="41"/>
      <c r="B168" s="124" t="s">
        <v>105</v>
      </c>
      <c r="C168" s="131" t="s">
        <v>156</v>
      </c>
      <c r="E168" s="100">
        <f t="shared" si="5"/>
        <v>459</v>
      </c>
      <c r="F168" s="101" t="s">
        <v>156</v>
      </c>
    </row>
    <row r="169" ht="15.75" customHeight="1">
      <c r="A169" s="41"/>
      <c r="B169" s="124" t="s">
        <v>296</v>
      </c>
      <c r="C169" s="132" t="s">
        <v>157</v>
      </c>
      <c r="E169" s="100">
        <f t="shared" si="5"/>
        <v>510</v>
      </c>
      <c r="F169" s="102" t="s">
        <v>157</v>
      </c>
    </row>
    <row r="170" ht="15.75" customHeight="1">
      <c r="A170" s="41"/>
      <c r="B170" s="124" t="s">
        <v>297</v>
      </c>
      <c r="C170" s="133" t="s">
        <v>159</v>
      </c>
      <c r="E170" s="100">
        <f t="shared" si="5"/>
        <v>388</v>
      </c>
      <c r="F170" s="103" t="s">
        <v>159</v>
      </c>
    </row>
    <row r="171" ht="15.75" customHeight="1">
      <c r="A171" s="68"/>
      <c r="B171" s="124" t="s">
        <v>298</v>
      </c>
      <c r="C171" s="135" t="s">
        <v>161</v>
      </c>
      <c r="E171" s="100">
        <f t="shared" si="5"/>
        <v>385</v>
      </c>
      <c r="F171" s="104" t="s">
        <v>161</v>
      </c>
    </row>
    <row r="172" ht="15.75" customHeight="1">
      <c r="A172" s="97" t="s">
        <v>107</v>
      </c>
      <c r="B172" s="139" t="s">
        <v>299</v>
      </c>
      <c r="C172" s="129" t="s">
        <v>154</v>
      </c>
      <c r="D172" s="100">
        <v>35.0</v>
      </c>
      <c r="E172" s="100">
        <f t="shared" si="5"/>
        <v>101</v>
      </c>
      <c r="F172" s="99" t="s">
        <v>154</v>
      </c>
    </row>
    <row r="173" ht="15.75" customHeight="1">
      <c r="A173" s="41"/>
      <c r="B173" s="140" t="s">
        <v>300</v>
      </c>
      <c r="C173" s="131" t="s">
        <v>156</v>
      </c>
      <c r="E173" s="100">
        <f t="shared" si="5"/>
        <v>262</v>
      </c>
      <c r="F173" s="101" t="s">
        <v>156</v>
      </c>
    </row>
    <row r="174" ht="15.75" customHeight="1">
      <c r="A174" s="41"/>
      <c r="B174" s="140" t="s">
        <v>301</v>
      </c>
      <c r="C174" s="132" t="s">
        <v>157</v>
      </c>
      <c r="E174" s="100">
        <f t="shared" si="5"/>
        <v>303</v>
      </c>
      <c r="F174" s="102" t="s">
        <v>157</v>
      </c>
    </row>
    <row r="175" ht="15.75" customHeight="1">
      <c r="A175" s="41"/>
      <c r="B175" s="140" t="s">
        <v>108</v>
      </c>
      <c r="C175" s="133" t="s">
        <v>159</v>
      </c>
      <c r="E175" s="100">
        <f t="shared" si="5"/>
        <v>217</v>
      </c>
      <c r="F175" s="103" t="s">
        <v>159</v>
      </c>
    </row>
    <row r="176" ht="15.75" customHeight="1">
      <c r="A176" s="68"/>
      <c r="B176" s="140" t="s">
        <v>302</v>
      </c>
      <c r="C176" s="135" t="s">
        <v>161</v>
      </c>
      <c r="E176" s="100">
        <f t="shared" si="5"/>
        <v>415</v>
      </c>
      <c r="F176" s="104" t="s">
        <v>161</v>
      </c>
    </row>
    <row r="177" ht="15.75" customHeight="1">
      <c r="A177" s="105" t="s">
        <v>109</v>
      </c>
      <c r="B177" s="98" t="s">
        <v>303</v>
      </c>
      <c r="C177" s="129" t="s">
        <v>154</v>
      </c>
      <c r="D177" s="100">
        <v>36.0</v>
      </c>
    </row>
    <row r="178" ht="15.75" customHeight="1">
      <c r="A178" s="41"/>
      <c r="B178" s="141" t="s">
        <v>304</v>
      </c>
      <c r="C178" s="131" t="s">
        <v>156</v>
      </c>
    </row>
    <row r="179" ht="15.75" customHeight="1">
      <c r="A179" s="41"/>
      <c r="B179" s="98" t="s">
        <v>110</v>
      </c>
      <c r="C179" s="132" t="s">
        <v>157</v>
      </c>
    </row>
    <row r="180" ht="15.75" customHeight="1">
      <c r="A180" s="41"/>
      <c r="B180" s="111" t="s">
        <v>305</v>
      </c>
      <c r="C180" s="133" t="s">
        <v>159</v>
      </c>
    </row>
    <row r="181" ht="15.75" customHeight="1">
      <c r="A181" s="68"/>
      <c r="B181" s="98" t="s">
        <v>306</v>
      </c>
      <c r="C181" s="135" t="s">
        <v>161</v>
      </c>
    </row>
    <row r="182" ht="15.75" customHeight="1">
      <c r="A182" s="105" t="s">
        <v>111</v>
      </c>
      <c r="B182" s="98" t="s">
        <v>307</v>
      </c>
      <c r="C182" s="129" t="s">
        <v>154</v>
      </c>
      <c r="D182" s="100">
        <v>37.0</v>
      </c>
    </row>
    <row r="183" ht="15.75" customHeight="1">
      <c r="A183" s="41"/>
      <c r="B183" s="98" t="s">
        <v>308</v>
      </c>
      <c r="C183" s="131" t="s">
        <v>156</v>
      </c>
    </row>
    <row r="184" ht="15.75" customHeight="1">
      <c r="A184" s="41"/>
      <c r="B184" s="98" t="s">
        <v>309</v>
      </c>
      <c r="C184" s="132" t="s">
        <v>157</v>
      </c>
    </row>
    <row r="185" ht="15.75" customHeight="1">
      <c r="A185" s="41"/>
      <c r="B185" s="98" t="s">
        <v>112</v>
      </c>
      <c r="C185" s="133" t="s">
        <v>159</v>
      </c>
    </row>
    <row r="186" ht="15.75" customHeight="1">
      <c r="A186" s="68"/>
      <c r="B186" s="98" t="s">
        <v>310</v>
      </c>
      <c r="C186" s="135" t="s">
        <v>161</v>
      </c>
    </row>
    <row r="187" ht="15.75" customHeight="1">
      <c r="A187" s="110" t="s">
        <v>113</v>
      </c>
      <c r="B187" s="98" t="s">
        <v>311</v>
      </c>
      <c r="C187" s="129" t="s">
        <v>154</v>
      </c>
      <c r="D187" s="100">
        <v>38.0</v>
      </c>
    </row>
    <row r="188" ht="15.75" customHeight="1">
      <c r="A188" s="41"/>
      <c r="B188" s="98" t="s">
        <v>114</v>
      </c>
      <c r="C188" s="131" t="s">
        <v>156</v>
      </c>
    </row>
    <row r="189" ht="15.75" customHeight="1">
      <c r="A189" s="41"/>
      <c r="B189" s="98" t="s">
        <v>312</v>
      </c>
      <c r="C189" s="132" t="s">
        <v>157</v>
      </c>
    </row>
    <row r="190" ht="15.75" customHeight="1">
      <c r="A190" s="41"/>
      <c r="B190" s="98" t="s">
        <v>313</v>
      </c>
      <c r="C190" s="133" t="s">
        <v>159</v>
      </c>
    </row>
    <row r="191" ht="15.75" customHeight="1">
      <c r="A191" s="68"/>
      <c r="B191" s="98" t="s">
        <v>314</v>
      </c>
      <c r="C191" s="135" t="s">
        <v>161</v>
      </c>
    </row>
    <row r="192" ht="15.75" customHeight="1">
      <c r="A192" s="105" t="s">
        <v>115</v>
      </c>
      <c r="B192" s="98" t="s">
        <v>315</v>
      </c>
      <c r="C192" s="129" t="s">
        <v>154</v>
      </c>
      <c r="D192" s="100">
        <v>39.0</v>
      </c>
    </row>
    <row r="193" ht="15.75" customHeight="1">
      <c r="A193" s="41"/>
      <c r="B193" s="98" t="s">
        <v>316</v>
      </c>
      <c r="C193" s="131" t="s">
        <v>156</v>
      </c>
    </row>
    <row r="194" ht="15.75" customHeight="1">
      <c r="A194" s="41"/>
      <c r="B194" s="98" t="s">
        <v>116</v>
      </c>
      <c r="C194" s="132" t="s">
        <v>157</v>
      </c>
    </row>
    <row r="195" ht="15.75" customHeight="1">
      <c r="A195" s="41"/>
      <c r="B195" s="98" t="s">
        <v>317</v>
      </c>
      <c r="C195" s="133" t="s">
        <v>159</v>
      </c>
    </row>
    <row r="196" ht="15.75" customHeight="1">
      <c r="A196" s="68"/>
      <c r="B196" s="98" t="s">
        <v>318</v>
      </c>
      <c r="C196" s="135" t="s">
        <v>161</v>
      </c>
    </row>
    <row r="197" ht="15.75" customHeight="1">
      <c r="A197" s="105" t="s">
        <v>117</v>
      </c>
      <c r="B197" s="98" t="s">
        <v>118</v>
      </c>
      <c r="C197" s="129" t="s">
        <v>154</v>
      </c>
      <c r="D197" s="100">
        <v>40.0</v>
      </c>
    </row>
    <row r="198" ht="15.75" customHeight="1">
      <c r="A198" s="41"/>
      <c r="B198" s="98" t="s">
        <v>319</v>
      </c>
      <c r="C198" s="131" t="s">
        <v>156</v>
      </c>
    </row>
    <row r="199" ht="15.75" customHeight="1">
      <c r="A199" s="41"/>
      <c r="B199" s="98" t="s">
        <v>320</v>
      </c>
      <c r="C199" s="132" t="s">
        <v>157</v>
      </c>
    </row>
    <row r="200" ht="15.75" customHeight="1">
      <c r="A200" s="41"/>
      <c r="B200" s="98" t="s">
        <v>321</v>
      </c>
      <c r="C200" s="133" t="s">
        <v>159</v>
      </c>
    </row>
    <row r="201" ht="15.75" customHeight="1">
      <c r="A201" s="68"/>
      <c r="B201" s="98" t="s">
        <v>322</v>
      </c>
      <c r="C201" s="135" t="s">
        <v>161</v>
      </c>
    </row>
    <row r="202" ht="15.75" customHeight="1">
      <c r="A202" s="105" t="s">
        <v>119</v>
      </c>
      <c r="B202" s="98" t="s">
        <v>323</v>
      </c>
      <c r="C202" s="129" t="s">
        <v>154</v>
      </c>
      <c r="D202" s="100">
        <v>41.0</v>
      </c>
    </row>
    <row r="203" ht="15.75" customHeight="1">
      <c r="A203" s="41"/>
      <c r="B203" s="98" t="s">
        <v>324</v>
      </c>
      <c r="C203" s="131" t="s">
        <v>156</v>
      </c>
    </row>
    <row r="204" ht="15.75" customHeight="1">
      <c r="A204" s="41"/>
      <c r="B204" s="98" t="s">
        <v>120</v>
      </c>
      <c r="C204" s="132" t="s">
        <v>157</v>
      </c>
    </row>
    <row r="205" ht="15.75" customHeight="1">
      <c r="A205" s="41"/>
      <c r="B205" s="98" t="s">
        <v>325</v>
      </c>
      <c r="C205" s="133" t="s">
        <v>159</v>
      </c>
    </row>
    <row r="206" ht="15.75" customHeight="1">
      <c r="A206" s="68"/>
      <c r="B206" s="98" t="s">
        <v>326</v>
      </c>
      <c r="C206" s="135" t="s">
        <v>161</v>
      </c>
    </row>
    <row r="207" ht="15.75" customHeight="1">
      <c r="A207" s="142" t="s">
        <v>122</v>
      </c>
      <c r="B207" s="98" t="s">
        <v>327</v>
      </c>
      <c r="C207" s="129" t="s">
        <v>154</v>
      </c>
      <c r="D207" s="100">
        <v>42.0</v>
      </c>
    </row>
    <row r="208" ht="15.75" customHeight="1">
      <c r="A208" s="41"/>
      <c r="B208" s="98" t="s">
        <v>328</v>
      </c>
      <c r="C208" s="131" t="s">
        <v>156</v>
      </c>
    </row>
    <row r="209" ht="15.75" customHeight="1">
      <c r="A209" s="41"/>
      <c r="B209" s="98" t="s">
        <v>123</v>
      </c>
      <c r="C209" s="132" t="s">
        <v>157</v>
      </c>
    </row>
    <row r="210" ht="15.75" customHeight="1">
      <c r="A210" s="41"/>
      <c r="B210" s="98" t="s">
        <v>329</v>
      </c>
      <c r="C210" s="133" t="s">
        <v>159</v>
      </c>
    </row>
    <row r="211" ht="15.75" customHeight="1">
      <c r="A211" s="68"/>
      <c r="B211" s="98" t="s">
        <v>330</v>
      </c>
      <c r="C211" s="135" t="s">
        <v>161</v>
      </c>
    </row>
    <row r="212" ht="15.75" customHeight="1">
      <c r="A212" s="143" t="s">
        <v>124</v>
      </c>
      <c r="B212" s="98" t="s">
        <v>125</v>
      </c>
      <c r="C212" s="129" t="s">
        <v>154</v>
      </c>
      <c r="D212" s="100">
        <v>43.0</v>
      </c>
    </row>
    <row r="213" ht="15.75" customHeight="1">
      <c r="A213" s="41"/>
      <c r="B213" s="98" t="s">
        <v>331</v>
      </c>
      <c r="C213" s="131" t="s">
        <v>156</v>
      </c>
    </row>
    <row r="214" ht="15.75" customHeight="1">
      <c r="A214" s="41"/>
      <c r="B214" s="98" t="s">
        <v>332</v>
      </c>
      <c r="C214" s="132" t="s">
        <v>157</v>
      </c>
    </row>
    <row r="215" ht="15.75" customHeight="1">
      <c r="A215" s="41"/>
      <c r="B215" s="98" t="s">
        <v>333</v>
      </c>
      <c r="C215" s="133" t="s">
        <v>159</v>
      </c>
    </row>
    <row r="216" ht="15.75" customHeight="1">
      <c r="A216" s="68"/>
      <c r="B216" s="98" t="s">
        <v>334</v>
      </c>
      <c r="C216" s="135" t="s">
        <v>161</v>
      </c>
    </row>
    <row r="217" ht="15.75" customHeight="1">
      <c r="A217" s="142" t="s">
        <v>127</v>
      </c>
      <c r="B217" s="98" t="s">
        <v>335</v>
      </c>
      <c r="C217" s="129" t="s">
        <v>154</v>
      </c>
      <c r="D217" s="100">
        <v>44.0</v>
      </c>
    </row>
    <row r="218" ht="15.75" customHeight="1">
      <c r="A218" s="41"/>
      <c r="B218" s="98" t="s">
        <v>336</v>
      </c>
      <c r="C218" s="131" t="s">
        <v>156</v>
      </c>
    </row>
    <row r="219" ht="15.75" customHeight="1">
      <c r="A219" s="41"/>
      <c r="B219" s="98" t="s">
        <v>337</v>
      </c>
      <c r="C219" s="132" t="s">
        <v>157</v>
      </c>
    </row>
    <row r="220" ht="15.75" customHeight="1">
      <c r="A220" s="41"/>
      <c r="B220" s="98" t="s">
        <v>338</v>
      </c>
      <c r="C220" s="133" t="s">
        <v>159</v>
      </c>
    </row>
    <row r="221" ht="15.75" customHeight="1">
      <c r="A221" s="68"/>
      <c r="B221" s="98" t="s">
        <v>339</v>
      </c>
      <c r="C221" s="135" t="s">
        <v>161</v>
      </c>
    </row>
    <row r="222" ht="15.75" customHeight="1">
      <c r="A222" s="142" t="s">
        <v>128</v>
      </c>
      <c r="B222" s="98" t="s">
        <v>340</v>
      </c>
      <c r="C222" s="129" t="s">
        <v>154</v>
      </c>
      <c r="D222" s="100">
        <v>45.0</v>
      </c>
    </row>
    <row r="223" ht="15.75" customHeight="1">
      <c r="A223" s="41"/>
      <c r="B223" s="98" t="s">
        <v>341</v>
      </c>
      <c r="C223" s="131" t="s">
        <v>156</v>
      </c>
    </row>
    <row r="224" ht="15.75" customHeight="1">
      <c r="A224" s="41"/>
      <c r="B224" s="98" t="s">
        <v>342</v>
      </c>
      <c r="C224" s="132" t="s">
        <v>157</v>
      </c>
    </row>
    <row r="225" ht="15.75" customHeight="1">
      <c r="A225" s="41"/>
      <c r="B225" s="98" t="s">
        <v>343</v>
      </c>
      <c r="C225" s="133" t="s">
        <v>159</v>
      </c>
    </row>
    <row r="226" ht="15.75" customHeight="1">
      <c r="A226" s="68"/>
      <c r="B226" s="98" t="s">
        <v>344</v>
      </c>
      <c r="C226" s="135" t="s">
        <v>161</v>
      </c>
    </row>
    <row r="227" ht="15.75" customHeight="1">
      <c r="A227" s="142" t="s">
        <v>129</v>
      </c>
      <c r="B227" s="98" t="s">
        <v>345</v>
      </c>
      <c r="C227" s="129" t="s">
        <v>154</v>
      </c>
      <c r="D227" s="100">
        <v>46.0</v>
      </c>
    </row>
    <row r="228" ht="15.75" customHeight="1">
      <c r="A228" s="41"/>
      <c r="B228" s="98" t="s">
        <v>346</v>
      </c>
      <c r="C228" s="131" t="s">
        <v>156</v>
      </c>
    </row>
    <row r="229" ht="15.75" customHeight="1">
      <c r="A229" s="41"/>
      <c r="B229" s="98" t="s">
        <v>347</v>
      </c>
      <c r="C229" s="132" t="s">
        <v>157</v>
      </c>
    </row>
    <row r="230" ht="15.75" customHeight="1">
      <c r="A230" s="41"/>
      <c r="B230" s="98" t="s">
        <v>130</v>
      </c>
      <c r="C230" s="133" t="s">
        <v>159</v>
      </c>
    </row>
    <row r="231" ht="15.75" customHeight="1">
      <c r="A231" s="68"/>
      <c r="B231" s="98" t="s">
        <v>348</v>
      </c>
      <c r="C231" s="135" t="s">
        <v>161</v>
      </c>
    </row>
    <row r="232" ht="15.75" customHeight="1">
      <c r="A232" s="144" t="s">
        <v>133</v>
      </c>
      <c r="B232" s="113" t="s">
        <v>349</v>
      </c>
      <c r="C232" s="129" t="s">
        <v>154</v>
      </c>
      <c r="D232" s="100">
        <v>47.0</v>
      </c>
      <c r="E232" s="100">
        <f t="shared" ref="E232:E236" si="6">LEN(B232)</f>
        <v>93</v>
      </c>
      <c r="F232" s="129" t="s">
        <v>154</v>
      </c>
    </row>
    <row r="233" ht="15.75" customHeight="1">
      <c r="A233" s="41"/>
      <c r="B233" s="98" t="s">
        <v>350</v>
      </c>
      <c r="C233" s="131" t="s">
        <v>156</v>
      </c>
      <c r="E233" s="100">
        <f t="shared" si="6"/>
        <v>130</v>
      </c>
      <c r="F233" s="131" t="s">
        <v>156</v>
      </c>
    </row>
    <row r="234" ht="15.75" customHeight="1">
      <c r="A234" s="41"/>
      <c r="B234" s="98" t="s">
        <v>351</v>
      </c>
      <c r="C234" s="132" t="s">
        <v>157</v>
      </c>
      <c r="E234" s="100">
        <f t="shared" si="6"/>
        <v>222</v>
      </c>
      <c r="F234" s="132" t="s">
        <v>157</v>
      </c>
    </row>
    <row r="235" ht="15.75" customHeight="1">
      <c r="A235" s="41"/>
      <c r="B235" s="98" t="s">
        <v>352</v>
      </c>
      <c r="C235" s="133" t="s">
        <v>159</v>
      </c>
      <c r="E235" s="100">
        <f t="shared" si="6"/>
        <v>256</v>
      </c>
      <c r="F235" s="133" t="s">
        <v>159</v>
      </c>
    </row>
    <row r="236" ht="15.75" customHeight="1">
      <c r="A236" s="68"/>
      <c r="B236" s="98" t="s">
        <v>353</v>
      </c>
      <c r="C236" s="135" t="s">
        <v>161</v>
      </c>
      <c r="E236" s="100">
        <f t="shared" si="6"/>
        <v>268</v>
      </c>
      <c r="F236" s="135" t="s">
        <v>161</v>
      </c>
    </row>
    <row r="237" ht="15.75" customHeight="1">
      <c r="A237" s="144" t="s">
        <v>135</v>
      </c>
      <c r="B237" s="113" t="s">
        <v>354</v>
      </c>
      <c r="C237" s="129" t="s">
        <v>154</v>
      </c>
      <c r="D237" s="100">
        <v>48.0</v>
      </c>
    </row>
    <row r="238" ht="15.75" customHeight="1">
      <c r="A238" s="41"/>
      <c r="B238" s="98" t="s">
        <v>136</v>
      </c>
      <c r="C238" s="131" t="s">
        <v>156</v>
      </c>
    </row>
    <row r="239" ht="15.75" customHeight="1">
      <c r="A239" s="41"/>
      <c r="B239" s="98" t="s">
        <v>355</v>
      </c>
      <c r="C239" s="132" t="s">
        <v>157</v>
      </c>
    </row>
    <row r="240" ht="15.75" customHeight="1">
      <c r="A240" s="41"/>
      <c r="B240" s="98" t="s">
        <v>356</v>
      </c>
      <c r="C240" s="133" t="s">
        <v>159</v>
      </c>
    </row>
    <row r="241" ht="15.75" customHeight="1">
      <c r="A241" s="68"/>
      <c r="B241" s="98" t="s">
        <v>357</v>
      </c>
      <c r="C241" s="135" t="s">
        <v>161</v>
      </c>
    </row>
    <row r="242" ht="15.75" customHeight="1">
      <c r="A242" s="144" t="s">
        <v>137</v>
      </c>
      <c r="B242" s="113" t="s">
        <v>358</v>
      </c>
      <c r="C242" s="129" t="s">
        <v>154</v>
      </c>
      <c r="D242" s="100">
        <v>49.0</v>
      </c>
    </row>
    <row r="243" ht="15.75" customHeight="1">
      <c r="A243" s="41"/>
      <c r="B243" s="98" t="s">
        <v>138</v>
      </c>
      <c r="C243" s="131" t="s">
        <v>156</v>
      </c>
    </row>
    <row r="244" ht="15.75" customHeight="1">
      <c r="A244" s="41"/>
      <c r="B244" s="98" t="s">
        <v>359</v>
      </c>
      <c r="C244" s="132" t="s">
        <v>157</v>
      </c>
    </row>
    <row r="245" ht="15.75" customHeight="1">
      <c r="A245" s="41"/>
      <c r="B245" s="98" t="s">
        <v>360</v>
      </c>
      <c r="C245" s="133" t="s">
        <v>159</v>
      </c>
    </row>
    <row r="246" ht="15.75" customHeight="1">
      <c r="A246" s="68"/>
      <c r="B246" s="98" t="s">
        <v>361</v>
      </c>
      <c r="C246" s="135" t="s">
        <v>161</v>
      </c>
    </row>
    <row r="247" ht="15.75" customHeight="1">
      <c r="A247" s="144" t="s">
        <v>139</v>
      </c>
      <c r="B247" s="113" t="s">
        <v>362</v>
      </c>
      <c r="C247" s="129" t="s">
        <v>154</v>
      </c>
      <c r="D247" s="100">
        <v>50.0</v>
      </c>
    </row>
    <row r="248" ht="15.75" customHeight="1">
      <c r="A248" s="41"/>
      <c r="B248" s="98" t="s">
        <v>141</v>
      </c>
      <c r="C248" s="131" t="s">
        <v>156</v>
      </c>
    </row>
    <row r="249" ht="15.75" customHeight="1">
      <c r="A249" s="41"/>
      <c r="B249" s="98" t="s">
        <v>363</v>
      </c>
      <c r="C249" s="132" t="s">
        <v>157</v>
      </c>
    </row>
    <row r="250" ht="15.75" customHeight="1">
      <c r="A250" s="41"/>
      <c r="B250" s="98" t="s">
        <v>364</v>
      </c>
      <c r="C250" s="133" t="s">
        <v>159</v>
      </c>
    </row>
    <row r="251" ht="15.75" customHeight="1">
      <c r="A251" s="68"/>
      <c r="B251" s="98" t="s">
        <v>365</v>
      </c>
      <c r="C251" s="135" t="s">
        <v>161</v>
      </c>
    </row>
    <row r="252" ht="15.75" customHeight="1">
      <c r="A252" s="144" t="s">
        <v>142</v>
      </c>
      <c r="B252" s="113" t="s">
        <v>366</v>
      </c>
      <c r="C252" s="129" t="s">
        <v>154</v>
      </c>
      <c r="D252" s="100">
        <v>51.0</v>
      </c>
    </row>
    <row r="253" ht="15.75" customHeight="1">
      <c r="A253" s="41"/>
      <c r="B253" s="98" t="s">
        <v>367</v>
      </c>
      <c r="C253" s="131" t="s">
        <v>156</v>
      </c>
    </row>
    <row r="254" ht="15.75" customHeight="1">
      <c r="A254" s="41"/>
      <c r="B254" s="98" t="s">
        <v>368</v>
      </c>
      <c r="C254" s="132" t="s">
        <v>157</v>
      </c>
    </row>
    <row r="255" ht="15.75" customHeight="1">
      <c r="A255" s="41"/>
      <c r="B255" s="98" t="s">
        <v>369</v>
      </c>
      <c r="C255" s="133" t="s">
        <v>159</v>
      </c>
    </row>
    <row r="256" ht="15.75" customHeight="1">
      <c r="A256" s="41"/>
      <c r="B256" s="98" t="s">
        <v>143</v>
      </c>
      <c r="C256" s="135" t="s">
        <v>161</v>
      </c>
    </row>
    <row r="257" ht="15.75" customHeight="1">
      <c r="A257" s="144" t="s">
        <v>144</v>
      </c>
      <c r="B257" s="113" t="s">
        <v>370</v>
      </c>
      <c r="C257" s="129" t="s">
        <v>154</v>
      </c>
      <c r="D257" s="100">
        <v>52.0</v>
      </c>
    </row>
    <row r="258" ht="15.75" customHeight="1">
      <c r="A258" s="41"/>
      <c r="B258" s="98" t="s">
        <v>371</v>
      </c>
      <c r="C258" s="131" t="s">
        <v>156</v>
      </c>
    </row>
    <row r="259" ht="15.75" customHeight="1">
      <c r="A259" s="41"/>
      <c r="B259" s="98" t="s">
        <v>372</v>
      </c>
      <c r="C259" s="132" t="s">
        <v>157</v>
      </c>
    </row>
    <row r="260" ht="15.75" customHeight="1">
      <c r="A260" s="41"/>
      <c r="B260" s="98" t="s">
        <v>373</v>
      </c>
      <c r="C260" s="133" t="s">
        <v>159</v>
      </c>
    </row>
    <row r="261" ht="15.75" customHeight="1">
      <c r="A261" s="68"/>
      <c r="B261" s="98" t="s">
        <v>145</v>
      </c>
      <c r="C261" s="135" t="s">
        <v>161</v>
      </c>
    </row>
    <row r="262" ht="15.75" customHeight="1">
      <c r="A262" s="144" t="s">
        <v>146</v>
      </c>
      <c r="B262" s="113" t="s">
        <v>374</v>
      </c>
      <c r="C262" s="129" t="s">
        <v>154</v>
      </c>
      <c r="D262" s="100">
        <v>53.0</v>
      </c>
    </row>
    <row r="263" ht="15.75" customHeight="1">
      <c r="A263" s="41"/>
      <c r="B263" s="98" t="s">
        <v>375</v>
      </c>
      <c r="C263" s="131" t="s">
        <v>156</v>
      </c>
    </row>
    <row r="264" ht="15.75" customHeight="1">
      <c r="A264" s="41"/>
      <c r="B264" s="98" t="s">
        <v>147</v>
      </c>
      <c r="C264" s="132" t="s">
        <v>157</v>
      </c>
    </row>
    <row r="265" ht="15.75" customHeight="1">
      <c r="A265" s="41"/>
      <c r="B265" s="98" t="s">
        <v>376</v>
      </c>
      <c r="C265" s="133" t="s">
        <v>159</v>
      </c>
    </row>
    <row r="266" ht="15.75" customHeight="1">
      <c r="A266" s="68"/>
      <c r="B266" s="98" t="s">
        <v>377</v>
      </c>
      <c r="C266" s="135" t="s">
        <v>161</v>
      </c>
    </row>
    <row r="267" ht="15.75" customHeight="1">
      <c r="A267" s="144" t="s">
        <v>149</v>
      </c>
      <c r="B267" s="113" t="s">
        <v>378</v>
      </c>
      <c r="C267" s="129" t="s">
        <v>154</v>
      </c>
    </row>
    <row r="268" ht="15.75" customHeight="1">
      <c r="A268" s="41"/>
      <c r="B268" s="98" t="s">
        <v>150</v>
      </c>
      <c r="C268" s="131" t="s">
        <v>156</v>
      </c>
    </row>
    <row r="269" ht="15.75" customHeight="1">
      <c r="A269" s="41"/>
      <c r="B269" s="98" t="s">
        <v>379</v>
      </c>
      <c r="C269" s="132" t="s">
        <v>157</v>
      </c>
    </row>
    <row r="270" ht="15.75" customHeight="1">
      <c r="A270" s="41"/>
      <c r="B270" s="98" t="s">
        <v>380</v>
      </c>
      <c r="C270" s="133" t="s">
        <v>159</v>
      </c>
    </row>
    <row r="271" ht="15.75" customHeight="1">
      <c r="A271" s="68"/>
      <c r="B271" s="98" t="s">
        <v>381</v>
      </c>
      <c r="C271" s="135" t="s">
        <v>161</v>
      </c>
    </row>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4">
    <mergeCell ref="A2:A6"/>
    <mergeCell ref="A7:A11"/>
    <mergeCell ref="A12:A16"/>
    <mergeCell ref="A17:A21"/>
    <mergeCell ref="A22:A26"/>
    <mergeCell ref="A27:A31"/>
    <mergeCell ref="A32:A36"/>
    <mergeCell ref="A37:A41"/>
    <mergeCell ref="A42:A46"/>
    <mergeCell ref="A47:A51"/>
    <mergeCell ref="A52:A56"/>
    <mergeCell ref="A57:A61"/>
    <mergeCell ref="A62:A66"/>
    <mergeCell ref="A67:A71"/>
    <mergeCell ref="A72:A76"/>
    <mergeCell ref="A77:A81"/>
    <mergeCell ref="A82:A86"/>
    <mergeCell ref="A87:A91"/>
    <mergeCell ref="A92:A96"/>
    <mergeCell ref="A97:A101"/>
    <mergeCell ref="A102:A106"/>
    <mergeCell ref="A107:A111"/>
    <mergeCell ref="A112:A116"/>
    <mergeCell ref="A117:A121"/>
    <mergeCell ref="A122:A126"/>
    <mergeCell ref="A127:A131"/>
    <mergeCell ref="A132:A136"/>
    <mergeCell ref="A137:A141"/>
    <mergeCell ref="A142:A146"/>
    <mergeCell ref="A147:A151"/>
    <mergeCell ref="A152:A156"/>
    <mergeCell ref="A157:A161"/>
    <mergeCell ref="A162:A166"/>
    <mergeCell ref="A167:A171"/>
    <mergeCell ref="A172:A176"/>
    <mergeCell ref="A177:A181"/>
    <mergeCell ref="A182:A186"/>
    <mergeCell ref="A187:A191"/>
    <mergeCell ref="A192:A196"/>
    <mergeCell ref="A197:A201"/>
    <mergeCell ref="A202:A206"/>
    <mergeCell ref="A207:A211"/>
    <mergeCell ref="A247:A251"/>
    <mergeCell ref="A252:A256"/>
    <mergeCell ref="A257:A261"/>
    <mergeCell ref="A262:A266"/>
    <mergeCell ref="A267:A271"/>
    <mergeCell ref="A212:A216"/>
    <mergeCell ref="A217:A221"/>
    <mergeCell ref="A222:A226"/>
    <mergeCell ref="A227:A231"/>
    <mergeCell ref="A232:A236"/>
    <mergeCell ref="A237:A241"/>
    <mergeCell ref="A242:A246"/>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2020-09-21T21:12:58Z</dcterms:created>
  <dc:creator>Erika Rangel</dc:creator>
</cp:coreProperties>
</file>