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STROG\Desktop\CARPETA COMPARTIDA GRUPO ESTADISTICAS\ANDRES CASTRO\01 ENERO 2020\"/>
    </mc:Choice>
  </mc:AlternateContent>
  <bookViews>
    <workbookView xWindow="0" yWindow="0" windowWidth="28800" windowHeight="11130" tabRatio="778" firstSheet="18" activeTab="21"/>
  </bookViews>
  <sheets>
    <sheet name="CONTENIDO" sheetId="22" r:id="rId1"/>
    <sheet name="1.PPL POR ESTABLECIMIENTO" sheetId="25" r:id="rId2"/>
    <sheet name="2. PPL LEY 600" sheetId="26" r:id="rId3"/>
    <sheet name="3. PPL LEY 906" sheetId="45" r:id="rId4"/>
    <sheet name="4. PPL DOMICILIARIA" sheetId="4" r:id="rId5"/>
    <sheet name="5.VIG. ELECTRONICA REGIONAL" sheetId="46" r:id="rId6"/>
    <sheet name="6. EDADES" sheetId="47" r:id="rId7"/>
    <sheet name="7.PPL CONDICIONES EXCEPCIONALES" sheetId="7" r:id="rId8"/>
    <sheet name="8. EXTRANJEROS X PAÍS DE ORIGEN" sheetId="8" r:id="rId9"/>
    <sheet name="9. DELITOS PPL INTRAMURAL" sheetId="9" r:id="rId10"/>
    <sheet name="10. SINDICADOS PPL INTRAMURAL" sheetId="10" r:id="rId11"/>
    <sheet name="11. CONDENADOS PPL INTRAMURAL" sheetId="11" r:id="rId12"/>
    <sheet name="12. REINCIDENTES PPL INTRAMURAL" sheetId="12" r:id="rId13"/>
    <sheet name="13.PPLTRABAJO ESTUDIO ENSEÑANZA" sheetId="13" r:id="rId14"/>
    <sheet name="14. SECUNDARIA INTRAMURAL PPL" sheetId="14" r:id="rId15"/>
    <sheet name="15. EDUCACIÓN SUPERIOR PPL" sheetId="15" r:id="rId16"/>
    <sheet name="16. DELITOS PPL EN LIBERTAD" sheetId="16" r:id="rId17"/>
    <sheet name="17.PPL EN ULTIMA ACTIVIDAD" sheetId="50" r:id="rId18"/>
    <sheet name="18. CARACTERIZACION PENA" sheetId="51" r:id="rId19"/>
    <sheet name="19. PPL DISCAPACITADOS" sheetId="41" r:id="rId20"/>
    <sheet name="20. PPL SUBROGADOS" sheetId="42" r:id="rId21"/>
    <sheet name="21. DELITOS PPL SUBROGADOS" sheetId="43" r:id="rId22"/>
  </sheets>
  <externalReferences>
    <externalReference r:id="rId23"/>
    <externalReference r:id="rId24"/>
    <externalReference r:id="rId25"/>
    <externalReference r:id="rId26"/>
    <externalReference r:id="rId27"/>
  </externalReferences>
  <definedNames>
    <definedName name="_xlnm._FilterDatabase" localSheetId="1" hidden="1">'1.PPL POR ESTABLECIMIENTO'!$A$1:$N$305</definedName>
    <definedName name="_Key1" localSheetId="10" hidden="1">'[1]FUG-FEB97'!#REF!</definedName>
    <definedName name="_Key1" localSheetId="11" hidden="1">'[1]FUG-FEB97'!#REF!</definedName>
    <definedName name="_Key1" localSheetId="12" hidden="1">'[1]FUG-FEB97'!#REF!</definedName>
    <definedName name="_Key1" localSheetId="13" hidden="1">'[1]FUG-FEB97'!#REF!</definedName>
    <definedName name="_Key1" localSheetId="14" hidden="1">'[1]FUG-FEB97'!#REF!</definedName>
    <definedName name="_Key1" localSheetId="15" hidden="1">'[1]FUG-FEB97'!#REF!</definedName>
    <definedName name="_Key1" localSheetId="17" hidden="1">#REF!</definedName>
    <definedName name="_Key1" localSheetId="19" hidden="1">#REF!</definedName>
    <definedName name="_Key1" localSheetId="3" hidden="1">'[1]FUG-FEB97'!#REF!</definedName>
    <definedName name="_Key1" localSheetId="4" hidden="1">'[1]FUG-FEB97'!#REF!</definedName>
    <definedName name="_Key1" localSheetId="5" hidden="1">'[1]FUG-FEB97'!#REF!</definedName>
    <definedName name="_Key1" localSheetId="7" hidden="1">'[1]FUG-FEB97'!#REF!</definedName>
    <definedName name="_Key1" localSheetId="8" hidden="1">'[1]FUG-FEB97'!#REF!</definedName>
    <definedName name="_Key1" localSheetId="9" hidden="1">'[1]FUG-FEB97'!#REF!</definedName>
    <definedName name="_Key1" hidden="1">'[1]FUG-FEB97'!#REF!</definedName>
    <definedName name="_key2" hidden="1">'[2]97FORM1'!#REF!</definedName>
    <definedName name="_Order1" hidden="1">255</definedName>
    <definedName name="_Parse_In" localSheetId="10" hidden="1">'[2]97FORM1'!#REF!</definedName>
    <definedName name="_Parse_In" localSheetId="11" hidden="1">'[2]97FORM1'!#REF!</definedName>
    <definedName name="_Parse_In" localSheetId="12" hidden="1">'[2]97FORM1'!#REF!</definedName>
    <definedName name="_Parse_In" localSheetId="13" hidden="1">'[2]97FORM1'!#REF!</definedName>
    <definedName name="_Parse_In" localSheetId="14" hidden="1">'[2]97FORM1'!#REF!</definedName>
    <definedName name="_Parse_In" localSheetId="15" hidden="1">'[2]97FORM1'!#REF!</definedName>
    <definedName name="_Parse_In" localSheetId="17" hidden="1">'[3]97FORM1'!#REF!</definedName>
    <definedName name="_Parse_In" localSheetId="19" hidden="1">'[3]97FORM1'!#REF!</definedName>
    <definedName name="_Parse_In" localSheetId="3" hidden="1">'[2]97FORM1'!#REF!</definedName>
    <definedName name="_Parse_In" localSheetId="4" hidden="1">'[2]97FORM1'!#REF!</definedName>
    <definedName name="_Parse_In" localSheetId="5" hidden="1">'[2]97FORM1'!#REF!</definedName>
    <definedName name="_Parse_In" localSheetId="7" hidden="1">'[2]97FORM1'!#REF!</definedName>
    <definedName name="_Parse_In" localSheetId="8" hidden="1">'[2]97FORM1'!#REF!</definedName>
    <definedName name="_Parse_In" localSheetId="9" hidden="1">'[2]97FORM1'!#REF!</definedName>
    <definedName name="_Parse_In" hidden="1">'[2]97FORM1'!#REF!</definedName>
    <definedName name="_Parse_Out" localSheetId="10" hidden="1">'[2]97FORM1'!#REF!</definedName>
    <definedName name="_Parse_Out" localSheetId="11" hidden="1">'[2]97FORM1'!#REF!</definedName>
    <definedName name="_Parse_Out" localSheetId="12" hidden="1">'[2]97FORM1'!#REF!</definedName>
    <definedName name="_Parse_Out" localSheetId="13" hidden="1">'[2]97FORM1'!#REF!</definedName>
    <definedName name="_Parse_Out" localSheetId="14" hidden="1">'[2]97FORM1'!#REF!</definedName>
    <definedName name="_Parse_Out" localSheetId="15" hidden="1">'[2]97FORM1'!#REF!</definedName>
    <definedName name="_Parse_Out" localSheetId="17" hidden="1">'[3]97FORM1'!#REF!</definedName>
    <definedName name="_Parse_Out" localSheetId="19" hidden="1">'[3]97FORM1'!#REF!</definedName>
    <definedName name="_Parse_Out" localSheetId="3" hidden="1">'[2]97FORM1'!#REF!</definedName>
    <definedName name="_Parse_Out" localSheetId="4" hidden="1">'[2]97FORM1'!#REF!</definedName>
    <definedName name="_Parse_Out" localSheetId="5" hidden="1">'[2]97FORM1'!#REF!</definedName>
    <definedName name="_Parse_Out" localSheetId="7" hidden="1">'[2]97FORM1'!#REF!</definedName>
    <definedName name="_Parse_Out" localSheetId="8" hidden="1">'[2]97FORM1'!#REF!</definedName>
    <definedName name="_Parse_Out" localSheetId="9" hidden="1">'[2]97FORM1'!#REF!</definedName>
    <definedName name="_Parse_Out" hidden="1">'[2]97FORM1'!#REF!</definedName>
    <definedName name="_Sort" localSheetId="10" hidden="1">'[1]FUG-FEB97'!$D$15:$J$66</definedName>
    <definedName name="_Sort" localSheetId="11" hidden="1">'[1]FUG-FEB97'!$D$15:$J$66</definedName>
    <definedName name="_Sort" localSheetId="12" hidden="1">'[1]FUG-FEB97'!$D$15:$J$66</definedName>
    <definedName name="_Sort" localSheetId="13" hidden="1">'[1]FUG-FEB97'!$D$15:$J$66</definedName>
    <definedName name="_Sort" localSheetId="14" hidden="1">'[1]FUG-FEB97'!$D$15:$J$66</definedName>
    <definedName name="_Sort" localSheetId="15" hidden="1">'[1]FUG-FEB97'!$D$15:$J$66</definedName>
    <definedName name="_Sort" localSheetId="17" hidden="1">#REF!</definedName>
    <definedName name="_Sort" localSheetId="19" hidden="1">#REF!</definedName>
    <definedName name="_Sort" localSheetId="4" hidden="1">'[1]FUG-FEB97'!$D$15:$J$66</definedName>
    <definedName name="_Sort" localSheetId="5" hidden="1">'[1]FUG-FEB97'!$D$15:$J$66</definedName>
    <definedName name="_Sort" localSheetId="7" hidden="1">'[1]FUG-FEB97'!$D$15:$J$66</definedName>
    <definedName name="_Sort" localSheetId="8" hidden="1">'[1]FUG-FEB97'!$D$15:$J$66</definedName>
    <definedName name="_Sort" localSheetId="9" hidden="1">'[1]FUG-FEB97'!$D$15:$J$66</definedName>
    <definedName name="_Sort" hidden="1">'[1]FUG-FEB97'!$D$15:$J$66</definedName>
    <definedName name="_xlnm.Print_Area" localSheetId="4">'4. PPL DOMICILIARIA'!#REF!</definedName>
    <definedName name="_xlnm.Print_Area" localSheetId="5">'5.VIG. ELECTRONICA REGIONAL'!#REF!</definedName>
    <definedName name="_xlnm.Print_Area" localSheetId="7">'7.PPL CONDICIONES EXCEPCIONALES'!$A$1:$H$16</definedName>
    <definedName name="_xlnm.Print_Area" localSheetId="9">'9. DELITOS PPL INTRAMURAL'!#REF!</definedName>
    <definedName name="BuiltIn_Print_Area" localSheetId="10">#REF!</definedName>
    <definedName name="BuiltIn_Print_Area" localSheetId="11">#REF!</definedName>
    <definedName name="BuiltIn_Print_Area" localSheetId="12">#REF!</definedName>
    <definedName name="BuiltIn_Print_Area" localSheetId="13">#REF!</definedName>
    <definedName name="BuiltIn_Print_Area" localSheetId="14">#REF!</definedName>
    <definedName name="BuiltIn_Print_Area" localSheetId="15">#REF!</definedName>
    <definedName name="BuiltIn_Print_Area" localSheetId="17">#REF!</definedName>
    <definedName name="BuiltIn_Print_Area" localSheetId="19">#REF!</definedName>
    <definedName name="BuiltIn_Print_Area" localSheetId="3">#REF!</definedName>
    <definedName name="BuiltIn_Print_Area" localSheetId="4">#REF!</definedName>
    <definedName name="BuiltIn_Print_Area" localSheetId="5">#REF!</definedName>
    <definedName name="BuiltIn_Print_Area" localSheetId="7">#REF!</definedName>
    <definedName name="BuiltIn_Print_Area" localSheetId="8">#REF!</definedName>
    <definedName name="BuiltIn_Print_Area" localSheetId="9">#REF!</definedName>
    <definedName name="BuiltIn_Print_Area">#REF!</definedName>
    <definedName name="BuiltIn_Print_Titles" localSheetId="10">#REF!</definedName>
    <definedName name="BuiltIn_Print_Titles" localSheetId="11">#REF!</definedName>
    <definedName name="BuiltIn_Print_Titles" localSheetId="12">#REF!</definedName>
    <definedName name="BuiltIn_Print_Titles" localSheetId="13">#REF!</definedName>
    <definedName name="BuiltIn_Print_Titles" localSheetId="14">#REF!</definedName>
    <definedName name="BuiltIn_Print_Titles" localSheetId="15">#REF!</definedName>
    <definedName name="BuiltIn_Print_Titles" localSheetId="17">#REF!</definedName>
    <definedName name="BuiltIn_Print_Titles" localSheetId="19">#REF!</definedName>
    <definedName name="BuiltIn_Print_Titles" localSheetId="3">#REF!</definedName>
    <definedName name="BuiltIn_Print_Titles" localSheetId="4">#REF!</definedName>
    <definedName name="BuiltIn_Print_Titles" localSheetId="5">#REF!</definedName>
    <definedName name="BuiltIn_Print_Titles" localSheetId="7">#REF!</definedName>
    <definedName name="BuiltIn_Print_Titles" localSheetId="8">#REF!</definedName>
    <definedName name="BuiltIn_Print_Titles" localSheetId="9">#REF!</definedName>
    <definedName name="BuiltIn_Print_Titles">#REF!</definedName>
    <definedName name="C.C._JERICO" localSheetId="10">AREA</definedName>
    <definedName name="C.C._JERICO" localSheetId="11">AREA</definedName>
    <definedName name="C.C._JERICO" localSheetId="12">AREA</definedName>
    <definedName name="C.C._JERICO" localSheetId="13">AREA</definedName>
    <definedName name="C.C._JERICO" localSheetId="14">AREA</definedName>
    <definedName name="C.C._JERICO" localSheetId="15">AREA</definedName>
    <definedName name="C.C._JERICO" localSheetId="17">AREA</definedName>
    <definedName name="C.C._JERICO" localSheetId="19">AREA</definedName>
    <definedName name="C.C._JERICO" localSheetId="3">AREA</definedName>
    <definedName name="C.C._JERICO" localSheetId="4">AREA</definedName>
    <definedName name="C.C._JERICO" localSheetId="5">AREA</definedName>
    <definedName name="C.C._JERICO" localSheetId="7">AREA</definedName>
    <definedName name="C.C._JERICO" localSheetId="8">AREA</definedName>
    <definedName name="C.C._JERICO" localSheetId="9">AREA</definedName>
    <definedName name="C.C._JERICO">AREA</definedName>
    <definedName name="e" hidden="1">'[1]FUG-FEB97'!#REF!</definedName>
  </definedNames>
  <calcPr calcId="162913"/>
</workbook>
</file>

<file path=xl/calcChain.xml><?xml version="1.0" encoding="utf-8"?>
<calcChain xmlns="http://schemas.openxmlformats.org/spreadsheetml/2006/main">
  <c r="B28" i="45" l="1"/>
  <c r="C16" i="45"/>
  <c r="D16" i="45"/>
  <c r="E16" i="45"/>
  <c r="F16" i="45"/>
  <c r="G16" i="45"/>
  <c r="H16" i="45"/>
  <c r="B16" i="45"/>
  <c r="H15" i="26"/>
  <c r="H14" i="26"/>
  <c r="H13" i="26"/>
  <c r="H12" i="26"/>
  <c r="H11" i="26"/>
  <c r="H10" i="26"/>
  <c r="A22" i="26"/>
  <c r="C16" i="26"/>
  <c r="D16" i="26"/>
  <c r="E16" i="26"/>
  <c r="F16" i="26"/>
  <c r="G16" i="26"/>
  <c r="H16" i="26" s="1"/>
  <c r="B16" i="26"/>
  <c r="B234" i="25"/>
  <c r="N228" i="25"/>
  <c r="M228" i="25"/>
  <c r="L228" i="25"/>
  <c r="K228" i="25"/>
  <c r="J228" i="25"/>
  <c r="I228" i="25"/>
  <c r="H228" i="25"/>
  <c r="G228" i="25"/>
  <c r="D228" i="25"/>
  <c r="N227" i="25"/>
  <c r="M227" i="25"/>
  <c r="L227" i="25"/>
  <c r="K227" i="25"/>
  <c r="J227" i="25"/>
  <c r="I227" i="25"/>
  <c r="H227" i="25"/>
  <c r="G227" i="25"/>
  <c r="E227" i="25" s="1"/>
  <c r="D227" i="25"/>
  <c r="N226" i="25"/>
  <c r="M226" i="25"/>
  <c r="L226" i="25"/>
  <c r="K226" i="25"/>
  <c r="J226" i="25"/>
  <c r="I226" i="25"/>
  <c r="H226" i="25"/>
  <c r="G226" i="25"/>
  <c r="D226" i="25"/>
  <c r="N225" i="25"/>
  <c r="M225" i="25"/>
  <c r="L225" i="25"/>
  <c r="K225" i="25"/>
  <c r="J225" i="25"/>
  <c r="I225" i="25"/>
  <c r="H225" i="25"/>
  <c r="G225" i="25"/>
  <c r="D225" i="25"/>
  <c r="N224" i="25"/>
  <c r="M224" i="25"/>
  <c r="L224" i="25"/>
  <c r="K224" i="25"/>
  <c r="J224" i="25"/>
  <c r="I224" i="25"/>
  <c r="H224" i="25"/>
  <c r="G224" i="25"/>
  <c r="D224" i="25"/>
  <c r="N221" i="25"/>
  <c r="M221" i="25"/>
  <c r="L221" i="25"/>
  <c r="K221" i="25"/>
  <c r="J221" i="25"/>
  <c r="I221" i="25"/>
  <c r="H221" i="25"/>
  <c r="G221" i="25"/>
  <c r="D221" i="25"/>
  <c r="N220" i="25"/>
  <c r="M220" i="25"/>
  <c r="L220" i="25"/>
  <c r="K220" i="25"/>
  <c r="J220" i="25"/>
  <c r="I220" i="25"/>
  <c r="H220" i="25"/>
  <c r="G220" i="25"/>
  <c r="D220" i="25"/>
  <c r="N219" i="25"/>
  <c r="M219" i="25"/>
  <c r="L219" i="25"/>
  <c r="K219" i="25"/>
  <c r="J219" i="25"/>
  <c r="I219" i="25"/>
  <c r="H219" i="25"/>
  <c r="G219" i="25"/>
  <c r="D219" i="25"/>
  <c r="N216" i="25"/>
  <c r="M216" i="25"/>
  <c r="L216" i="25"/>
  <c r="K216" i="25"/>
  <c r="J216" i="25"/>
  <c r="I216" i="25"/>
  <c r="H216" i="25"/>
  <c r="G216" i="25"/>
  <c r="D216" i="25"/>
  <c r="N215" i="25"/>
  <c r="M215" i="25"/>
  <c r="L215" i="25"/>
  <c r="K215" i="25"/>
  <c r="J215" i="25"/>
  <c r="I215" i="25"/>
  <c r="H215" i="25"/>
  <c r="G215" i="25"/>
  <c r="D215" i="25"/>
  <c r="N214" i="25"/>
  <c r="M214" i="25"/>
  <c r="L214" i="25"/>
  <c r="K214" i="25"/>
  <c r="J214" i="25"/>
  <c r="I214" i="25"/>
  <c r="H214" i="25"/>
  <c r="G214" i="25"/>
  <c r="D214" i="25"/>
  <c r="N211" i="25"/>
  <c r="M211" i="25"/>
  <c r="L211" i="25"/>
  <c r="K211" i="25"/>
  <c r="J211" i="25"/>
  <c r="I211" i="25"/>
  <c r="H211" i="25"/>
  <c r="G211" i="25"/>
  <c r="D211" i="25"/>
  <c r="N210" i="25"/>
  <c r="M210" i="25"/>
  <c r="L210" i="25"/>
  <c r="K210" i="25"/>
  <c r="J210" i="25"/>
  <c r="I210" i="25"/>
  <c r="H210" i="25"/>
  <c r="G210" i="25"/>
  <c r="D210" i="25"/>
  <c r="N209" i="25"/>
  <c r="M209" i="25"/>
  <c r="L209" i="25"/>
  <c r="K209" i="25"/>
  <c r="J209" i="25"/>
  <c r="I209" i="25"/>
  <c r="H209" i="25"/>
  <c r="G209" i="25"/>
  <c r="D209" i="25"/>
  <c r="N208" i="25"/>
  <c r="M208" i="25"/>
  <c r="L208" i="25"/>
  <c r="K208" i="25"/>
  <c r="J208" i="25"/>
  <c r="I208" i="25"/>
  <c r="H208" i="25"/>
  <c r="G208" i="25"/>
  <c r="D208" i="25"/>
  <c r="N207" i="25"/>
  <c r="M207" i="25"/>
  <c r="L207" i="25"/>
  <c r="K207" i="25"/>
  <c r="J207" i="25"/>
  <c r="I207" i="25"/>
  <c r="H207" i="25"/>
  <c r="G207" i="25"/>
  <c r="D207" i="25"/>
  <c r="N206" i="25"/>
  <c r="M206" i="25"/>
  <c r="L206" i="25"/>
  <c r="K206" i="25"/>
  <c r="J206" i="25"/>
  <c r="I206" i="25"/>
  <c r="H206" i="25"/>
  <c r="G206" i="25"/>
  <c r="D206" i="25"/>
  <c r="N205" i="25"/>
  <c r="M205" i="25"/>
  <c r="L205" i="25"/>
  <c r="K205" i="25"/>
  <c r="J205" i="25"/>
  <c r="I205" i="25"/>
  <c r="H205" i="25"/>
  <c r="G205" i="25"/>
  <c r="D205" i="25"/>
  <c r="N204" i="25"/>
  <c r="M204" i="25"/>
  <c r="L204" i="25"/>
  <c r="K204" i="25"/>
  <c r="J204" i="25"/>
  <c r="I204" i="25"/>
  <c r="H204" i="25"/>
  <c r="G204" i="25"/>
  <c r="D204" i="25"/>
  <c r="N203" i="25"/>
  <c r="M203" i="25"/>
  <c r="L203" i="25"/>
  <c r="K203" i="25"/>
  <c r="J203" i="25"/>
  <c r="I203" i="25"/>
  <c r="H203" i="25"/>
  <c r="G203" i="25"/>
  <c r="D203" i="25"/>
  <c r="N200" i="25"/>
  <c r="N199" i="25" s="1"/>
  <c r="M200" i="25"/>
  <c r="L200" i="25"/>
  <c r="L199" i="25" s="1"/>
  <c r="K200" i="25"/>
  <c r="K199" i="25" s="1"/>
  <c r="J200" i="25"/>
  <c r="J199" i="25" s="1"/>
  <c r="I200" i="25"/>
  <c r="I199" i="25" s="1"/>
  <c r="H200" i="25"/>
  <c r="G200" i="25"/>
  <c r="D200" i="25"/>
  <c r="D199" i="25" s="1"/>
  <c r="M199" i="25"/>
  <c r="G199" i="25"/>
  <c r="N193" i="25"/>
  <c r="M193" i="25"/>
  <c r="M191" i="25" s="1"/>
  <c r="L193" i="25"/>
  <c r="K193" i="25"/>
  <c r="J193" i="25"/>
  <c r="I193" i="25"/>
  <c r="H193" i="25"/>
  <c r="G193" i="25"/>
  <c r="D193" i="25"/>
  <c r="N192" i="25"/>
  <c r="M192" i="25"/>
  <c r="L192" i="25"/>
  <c r="K192" i="25"/>
  <c r="J192" i="25"/>
  <c r="I192" i="25"/>
  <c r="H192" i="25"/>
  <c r="G192" i="25"/>
  <c r="D192" i="25"/>
  <c r="N189" i="25"/>
  <c r="M189" i="25"/>
  <c r="L189" i="25"/>
  <c r="K189" i="25"/>
  <c r="J189" i="25"/>
  <c r="I189" i="25"/>
  <c r="H189" i="25"/>
  <c r="G189" i="25"/>
  <c r="E189" i="25"/>
  <c r="D189" i="25"/>
  <c r="N188" i="25"/>
  <c r="M188" i="25"/>
  <c r="L188" i="25"/>
  <c r="K188" i="25"/>
  <c r="J188" i="25"/>
  <c r="I188" i="25"/>
  <c r="H188" i="25"/>
  <c r="G188" i="25"/>
  <c r="D188" i="25"/>
  <c r="N187" i="25"/>
  <c r="M187" i="25"/>
  <c r="L187" i="25"/>
  <c r="K187" i="25"/>
  <c r="J187" i="25"/>
  <c r="I187" i="25"/>
  <c r="H187" i="25"/>
  <c r="G187" i="25"/>
  <c r="D187" i="25"/>
  <c r="N186" i="25"/>
  <c r="M186" i="25"/>
  <c r="L186" i="25"/>
  <c r="K186" i="25"/>
  <c r="J186" i="25"/>
  <c r="I186" i="25"/>
  <c r="H186" i="25"/>
  <c r="G186" i="25"/>
  <c r="D186" i="25"/>
  <c r="N185" i="25"/>
  <c r="M185" i="25"/>
  <c r="L185" i="25"/>
  <c r="K185" i="25"/>
  <c r="J185" i="25"/>
  <c r="I185" i="25"/>
  <c r="H185" i="25"/>
  <c r="G185" i="25"/>
  <c r="D185" i="25"/>
  <c r="N184" i="25"/>
  <c r="M184" i="25"/>
  <c r="L184" i="25"/>
  <c r="K184" i="25"/>
  <c r="J184" i="25"/>
  <c r="I184" i="25"/>
  <c r="H184" i="25"/>
  <c r="G184" i="25"/>
  <c r="E184" i="25" s="1"/>
  <c r="D184" i="25"/>
  <c r="N183" i="25"/>
  <c r="M183" i="25"/>
  <c r="L183" i="25"/>
  <c r="K183" i="25"/>
  <c r="J183" i="25"/>
  <c r="I183" i="25"/>
  <c r="H183" i="25"/>
  <c r="G183" i="25"/>
  <c r="D183" i="25"/>
  <c r="N182" i="25"/>
  <c r="M182" i="25"/>
  <c r="L182" i="25"/>
  <c r="K182" i="25"/>
  <c r="J182" i="25"/>
  <c r="I182" i="25"/>
  <c r="H182" i="25"/>
  <c r="G182" i="25"/>
  <c r="D182" i="25"/>
  <c r="N181" i="25"/>
  <c r="M181" i="25"/>
  <c r="L181" i="25"/>
  <c r="K181" i="25"/>
  <c r="J181" i="25"/>
  <c r="I181" i="25"/>
  <c r="H181" i="25"/>
  <c r="G181" i="25"/>
  <c r="D181" i="25"/>
  <c r="N180" i="25"/>
  <c r="M180" i="25"/>
  <c r="L180" i="25"/>
  <c r="K180" i="25"/>
  <c r="J180" i="25"/>
  <c r="I180" i="25"/>
  <c r="H180" i="25"/>
  <c r="G180" i="25"/>
  <c r="E180" i="25" s="1"/>
  <c r="D180" i="25"/>
  <c r="N179" i="25"/>
  <c r="M179" i="25"/>
  <c r="L179" i="25"/>
  <c r="K179" i="25"/>
  <c r="J179" i="25"/>
  <c r="I179" i="25"/>
  <c r="H179" i="25"/>
  <c r="G179" i="25"/>
  <c r="D179" i="25"/>
  <c r="N178" i="25"/>
  <c r="M178" i="25"/>
  <c r="L178" i="25"/>
  <c r="K178" i="25"/>
  <c r="J178" i="25"/>
  <c r="I178" i="25"/>
  <c r="H178" i="25"/>
  <c r="G178" i="25"/>
  <c r="D178" i="25"/>
  <c r="N177" i="25"/>
  <c r="M177" i="25"/>
  <c r="L177" i="25"/>
  <c r="K177" i="25"/>
  <c r="J177" i="25"/>
  <c r="I177" i="25"/>
  <c r="H177" i="25"/>
  <c r="G177" i="25"/>
  <c r="D177" i="25"/>
  <c r="N176" i="25"/>
  <c r="M176" i="25"/>
  <c r="L176" i="25"/>
  <c r="K176" i="25"/>
  <c r="J176" i="25"/>
  <c r="I176" i="25"/>
  <c r="H176" i="25"/>
  <c r="G176" i="25"/>
  <c r="D176" i="25"/>
  <c r="N175" i="25"/>
  <c r="M175" i="25"/>
  <c r="L175" i="25"/>
  <c r="K175" i="25"/>
  <c r="J175" i="25"/>
  <c r="I175" i="25"/>
  <c r="H175" i="25"/>
  <c r="G175" i="25"/>
  <c r="D175" i="25"/>
  <c r="N174" i="25"/>
  <c r="M174" i="25"/>
  <c r="L174" i="25"/>
  <c r="K174" i="25"/>
  <c r="J174" i="25"/>
  <c r="I174" i="25"/>
  <c r="H174" i="25"/>
  <c r="G174" i="25"/>
  <c r="D174" i="25"/>
  <c r="N173" i="25"/>
  <c r="M173" i="25"/>
  <c r="L173" i="25"/>
  <c r="K173" i="25"/>
  <c r="J173" i="25"/>
  <c r="I173" i="25"/>
  <c r="H173" i="25"/>
  <c r="G173" i="25"/>
  <c r="D173" i="25"/>
  <c r="N172" i="25"/>
  <c r="M172" i="25"/>
  <c r="L172" i="25"/>
  <c r="K172" i="25"/>
  <c r="J172" i="25"/>
  <c r="I172" i="25"/>
  <c r="H172" i="25"/>
  <c r="G172" i="25"/>
  <c r="D172" i="25"/>
  <c r="N165" i="25"/>
  <c r="M165" i="25"/>
  <c r="L165" i="25"/>
  <c r="K165" i="25"/>
  <c r="J165" i="25"/>
  <c r="I165" i="25"/>
  <c r="H165" i="25"/>
  <c r="G165" i="25"/>
  <c r="D165" i="25"/>
  <c r="N164" i="25"/>
  <c r="M164" i="25"/>
  <c r="L164" i="25"/>
  <c r="K164" i="25"/>
  <c r="J164" i="25"/>
  <c r="I164" i="25"/>
  <c r="H164" i="25"/>
  <c r="G164" i="25"/>
  <c r="D164" i="25"/>
  <c r="N163" i="25"/>
  <c r="M163" i="25"/>
  <c r="L163" i="25"/>
  <c r="K163" i="25"/>
  <c r="J163" i="25"/>
  <c r="I163" i="25"/>
  <c r="H163" i="25"/>
  <c r="G163" i="25"/>
  <c r="D163" i="25"/>
  <c r="N162" i="25"/>
  <c r="M162" i="25"/>
  <c r="L162" i="25"/>
  <c r="K162" i="25"/>
  <c r="J162" i="25"/>
  <c r="I162" i="25"/>
  <c r="H162" i="25"/>
  <c r="G162" i="25"/>
  <c r="D162" i="25"/>
  <c r="N161" i="25"/>
  <c r="M161" i="25"/>
  <c r="L161" i="25"/>
  <c r="K161" i="25"/>
  <c r="J161" i="25"/>
  <c r="I161" i="25"/>
  <c r="H161" i="25"/>
  <c r="G161" i="25"/>
  <c r="D161" i="25"/>
  <c r="N160" i="25"/>
  <c r="M160" i="25"/>
  <c r="L160" i="25"/>
  <c r="K160" i="25"/>
  <c r="J160" i="25"/>
  <c r="I160" i="25"/>
  <c r="H160" i="25"/>
  <c r="G160" i="25"/>
  <c r="D160" i="25"/>
  <c r="N159" i="25"/>
  <c r="M159" i="25"/>
  <c r="L159" i="25"/>
  <c r="K159" i="25"/>
  <c r="J159" i="25"/>
  <c r="I159" i="25"/>
  <c r="H159" i="25"/>
  <c r="G159" i="25"/>
  <c r="D159" i="25"/>
  <c r="N158" i="25"/>
  <c r="M158" i="25"/>
  <c r="L158" i="25"/>
  <c r="K158" i="25"/>
  <c r="J158" i="25"/>
  <c r="I158" i="25"/>
  <c r="H158" i="25"/>
  <c r="G158" i="25"/>
  <c r="E158" i="25" s="1"/>
  <c r="D158" i="25"/>
  <c r="N157" i="25"/>
  <c r="M157" i="25"/>
  <c r="L157" i="25"/>
  <c r="K157" i="25"/>
  <c r="J157" i="25"/>
  <c r="I157" i="25"/>
  <c r="H157" i="25"/>
  <c r="G157" i="25"/>
  <c r="D157" i="25"/>
  <c r="N154" i="25"/>
  <c r="M154" i="25"/>
  <c r="L154" i="25"/>
  <c r="K154" i="25"/>
  <c r="J154" i="25"/>
  <c r="I154" i="25"/>
  <c r="H154" i="25"/>
  <c r="G154" i="25"/>
  <c r="D154" i="25"/>
  <c r="N153" i="25"/>
  <c r="M153" i="25"/>
  <c r="L153" i="25"/>
  <c r="K153" i="25"/>
  <c r="J153" i="25"/>
  <c r="I153" i="25"/>
  <c r="H153" i="25"/>
  <c r="G153" i="25"/>
  <c r="D153" i="25"/>
  <c r="N152" i="25"/>
  <c r="M152" i="25"/>
  <c r="L152" i="25"/>
  <c r="K152" i="25"/>
  <c r="J152" i="25"/>
  <c r="I152" i="25"/>
  <c r="H152" i="25"/>
  <c r="G152" i="25"/>
  <c r="E152" i="25" s="1"/>
  <c r="D152" i="25"/>
  <c r="N149" i="25"/>
  <c r="M149" i="25"/>
  <c r="M148" i="25" s="1"/>
  <c r="L149" i="25"/>
  <c r="K149" i="25"/>
  <c r="K148" i="25" s="1"/>
  <c r="J149" i="25"/>
  <c r="J148" i="25" s="1"/>
  <c r="I149" i="25"/>
  <c r="I148" i="25" s="1"/>
  <c r="H149" i="25"/>
  <c r="H148" i="25" s="1"/>
  <c r="G149" i="25"/>
  <c r="G148" i="25" s="1"/>
  <c r="D149" i="25"/>
  <c r="N148" i="25"/>
  <c r="L148" i="25"/>
  <c r="D148" i="25"/>
  <c r="N146" i="25"/>
  <c r="N145" i="25" s="1"/>
  <c r="M146" i="25"/>
  <c r="M145" i="25" s="1"/>
  <c r="L146" i="25"/>
  <c r="L145" i="25" s="1"/>
  <c r="K146" i="25"/>
  <c r="K145" i="25" s="1"/>
  <c r="J146" i="25"/>
  <c r="J145" i="25" s="1"/>
  <c r="I146" i="25"/>
  <c r="I145" i="25" s="1"/>
  <c r="H146" i="25"/>
  <c r="H145" i="25" s="1"/>
  <c r="G146" i="25"/>
  <c r="D146" i="25"/>
  <c r="D145" i="25" s="1"/>
  <c r="N139" i="25"/>
  <c r="M139" i="25"/>
  <c r="L139" i="25"/>
  <c r="K139" i="25"/>
  <c r="J139" i="25"/>
  <c r="I139" i="25"/>
  <c r="H139" i="25"/>
  <c r="G139" i="25"/>
  <c r="D139" i="25"/>
  <c r="N138" i="25"/>
  <c r="M138" i="25"/>
  <c r="L138" i="25"/>
  <c r="K138" i="25"/>
  <c r="J138" i="25"/>
  <c r="I138" i="25"/>
  <c r="H138" i="25"/>
  <c r="G138" i="25"/>
  <c r="D138" i="25"/>
  <c r="N135" i="25"/>
  <c r="N134" i="25" s="1"/>
  <c r="M135" i="25"/>
  <c r="L135" i="25"/>
  <c r="L134" i="25" s="1"/>
  <c r="K135" i="25"/>
  <c r="K134" i="25" s="1"/>
  <c r="J135" i="25"/>
  <c r="J134" i="25" s="1"/>
  <c r="I135" i="25"/>
  <c r="I134" i="25" s="1"/>
  <c r="H135" i="25"/>
  <c r="H134" i="25" s="1"/>
  <c r="G135" i="25"/>
  <c r="D135" i="25"/>
  <c r="D134" i="25" s="1"/>
  <c r="M134" i="25"/>
  <c r="N132" i="25"/>
  <c r="M132" i="25"/>
  <c r="L132" i="25"/>
  <c r="K132" i="25"/>
  <c r="J132" i="25"/>
  <c r="I132" i="25"/>
  <c r="H132" i="25"/>
  <c r="G132" i="25"/>
  <c r="D132" i="25"/>
  <c r="N131" i="25"/>
  <c r="M131" i="25"/>
  <c r="L131" i="25"/>
  <c r="K131" i="25"/>
  <c r="J131" i="25"/>
  <c r="I131" i="25"/>
  <c r="I130" i="25" s="1"/>
  <c r="H131" i="25"/>
  <c r="G131" i="25"/>
  <c r="D131" i="25"/>
  <c r="N128" i="25"/>
  <c r="N127" i="25" s="1"/>
  <c r="M128" i="25"/>
  <c r="M127" i="25" s="1"/>
  <c r="L128" i="25"/>
  <c r="K128" i="25"/>
  <c r="K127" i="25" s="1"/>
  <c r="J128" i="25"/>
  <c r="J127" i="25" s="1"/>
  <c r="I128" i="25"/>
  <c r="I127" i="25" s="1"/>
  <c r="H128" i="25"/>
  <c r="H127" i="25" s="1"/>
  <c r="G128" i="25"/>
  <c r="D128" i="25"/>
  <c r="D127" i="25" s="1"/>
  <c r="L127" i="25"/>
  <c r="N125" i="25"/>
  <c r="M125" i="25"/>
  <c r="L125" i="25"/>
  <c r="K125" i="25"/>
  <c r="J125" i="25"/>
  <c r="I125" i="25"/>
  <c r="H125" i="25"/>
  <c r="G125" i="25"/>
  <c r="D125" i="25"/>
  <c r="N124" i="25"/>
  <c r="N123" i="25" s="1"/>
  <c r="M124" i="25"/>
  <c r="L124" i="25"/>
  <c r="K124" i="25"/>
  <c r="K123" i="25" s="1"/>
  <c r="J124" i="25"/>
  <c r="J123" i="25" s="1"/>
  <c r="I124" i="25"/>
  <c r="H124" i="25"/>
  <c r="G124" i="25"/>
  <c r="D124" i="25"/>
  <c r="D123" i="25" s="1"/>
  <c r="N121" i="25"/>
  <c r="M121" i="25"/>
  <c r="L121" i="25"/>
  <c r="K121" i="25"/>
  <c r="J121" i="25"/>
  <c r="I121" i="25"/>
  <c r="H121" i="25"/>
  <c r="G121" i="25"/>
  <c r="D121" i="25"/>
  <c r="N120" i="25"/>
  <c r="M120" i="25"/>
  <c r="L120" i="25"/>
  <c r="K120" i="25"/>
  <c r="J120" i="25"/>
  <c r="I120" i="25"/>
  <c r="H120" i="25"/>
  <c r="G120" i="25"/>
  <c r="G119" i="25" s="1"/>
  <c r="D120" i="25"/>
  <c r="N117" i="25"/>
  <c r="M117" i="25"/>
  <c r="L117" i="25"/>
  <c r="K117" i="25"/>
  <c r="J117" i="25"/>
  <c r="I117" i="25"/>
  <c r="H117" i="25"/>
  <c r="G117" i="25"/>
  <c r="D117" i="25"/>
  <c r="N116" i="25"/>
  <c r="M116" i="25"/>
  <c r="M115" i="25" s="1"/>
  <c r="L116" i="25"/>
  <c r="K116" i="25"/>
  <c r="J116" i="25"/>
  <c r="I116" i="25"/>
  <c r="I115" i="25" s="1"/>
  <c r="H116" i="25"/>
  <c r="G116" i="25"/>
  <c r="E116" i="25" s="1"/>
  <c r="D116" i="25"/>
  <c r="N113" i="25"/>
  <c r="M113" i="25"/>
  <c r="L113" i="25"/>
  <c r="K113" i="25"/>
  <c r="J113" i="25"/>
  <c r="I113" i="25"/>
  <c r="H113" i="25"/>
  <c r="G113" i="25"/>
  <c r="D113" i="25"/>
  <c r="N112" i="25"/>
  <c r="M112" i="25"/>
  <c r="L112" i="25"/>
  <c r="K112" i="25"/>
  <c r="J112" i="25"/>
  <c r="I112" i="25"/>
  <c r="H112" i="25"/>
  <c r="G112" i="25"/>
  <c r="D112" i="25"/>
  <c r="N111" i="25"/>
  <c r="M111" i="25"/>
  <c r="L111" i="25"/>
  <c r="L110" i="25" s="1"/>
  <c r="K111" i="25"/>
  <c r="J111" i="25"/>
  <c r="I111" i="25"/>
  <c r="H111" i="25"/>
  <c r="H110" i="25" s="1"/>
  <c r="G111" i="25"/>
  <c r="D111" i="25"/>
  <c r="N103" i="25"/>
  <c r="M103" i="25"/>
  <c r="L103" i="25"/>
  <c r="K103" i="25"/>
  <c r="J103" i="25"/>
  <c r="I103" i="25"/>
  <c r="H103" i="25"/>
  <c r="G103" i="25"/>
  <c r="D103" i="25"/>
  <c r="N102" i="25"/>
  <c r="M102" i="25"/>
  <c r="L102" i="25"/>
  <c r="K102" i="25"/>
  <c r="J102" i="25"/>
  <c r="I102" i="25"/>
  <c r="H102" i="25"/>
  <c r="G102" i="25"/>
  <c r="E102" i="25" s="1"/>
  <c r="D102" i="25"/>
  <c r="N101" i="25"/>
  <c r="M101" i="25"/>
  <c r="L101" i="25"/>
  <c r="K101" i="25"/>
  <c r="J101" i="25"/>
  <c r="I101" i="25"/>
  <c r="H101" i="25"/>
  <c r="G101" i="25"/>
  <c r="D101" i="25"/>
  <c r="N100" i="25"/>
  <c r="M100" i="25"/>
  <c r="L100" i="25"/>
  <c r="K100" i="25"/>
  <c r="J100" i="25"/>
  <c r="I100" i="25"/>
  <c r="H100" i="25"/>
  <c r="G100" i="25"/>
  <c r="D100" i="25"/>
  <c r="N99" i="25"/>
  <c r="M99" i="25"/>
  <c r="L99" i="25"/>
  <c r="K99" i="25"/>
  <c r="J99" i="25"/>
  <c r="I99" i="25"/>
  <c r="H99" i="25"/>
  <c r="G99" i="25"/>
  <c r="E99" i="25" s="1"/>
  <c r="D99" i="25"/>
  <c r="N98" i="25"/>
  <c r="M98" i="25"/>
  <c r="L98" i="25"/>
  <c r="K98" i="25"/>
  <c r="J98" i="25"/>
  <c r="I98" i="25"/>
  <c r="H98" i="25"/>
  <c r="G98" i="25"/>
  <c r="D98" i="25"/>
  <c r="N97" i="25"/>
  <c r="M97" i="25"/>
  <c r="L97" i="25"/>
  <c r="K97" i="25"/>
  <c r="J97" i="25"/>
  <c r="I97" i="25"/>
  <c r="H97" i="25"/>
  <c r="G97" i="25"/>
  <c r="D97" i="25"/>
  <c r="N96" i="25"/>
  <c r="M96" i="25"/>
  <c r="L96" i="25"/>
  <c r="K96" i="25"/>
  <c r="J96" i="25"/>
  <c r="I96" i="25"/>
  <c r="H96" i="25"/>
  <c r="H93" i="25" s="1"/>
  <c r="G96" i="25"/>
  <c r="D96" i="25"/>
  <c r="N95" i="25"/>
  <c r="M95" i="25"/>
  <c r="L95" i="25"/>
  <c r="K95" i="25"/>
  <c r="J95" i="25"/>
  <c r="I95" i="25"/>
  <c r="H95" i="25"/>
  <c r="G95" i="25"/>
  <c r="D95" i="25"/>
  <c r="N94" i="25"/>
  <c r="M94" i="25"/>
  <c r="L94" i="25"/>
  <c r="K94" i="25"/>
  <c r="J94" i="25"/>
  <c r="I94" i="25"/>
  <c r="H94" i="25"/>
  <c r="G94" i="25"/>
  <c r="D94" i="25"/>
  <c r="N89" i="25"/>
  <c r="M89" i="25"/>
  <c r="L89" i="25"/>
  <c r="K89" i="25"/>
  <c r="J89" i="25"/>
  <c r="I89" i="25"/>
  <c r="H89" i="25"/>
  <c r="G89" i="25"/>
  <c r="D89" i="25"/>
  <c r="N88" i="25"/>
  <c r="M88" i="25"/>
  <c r="L88" i="25"/>
  <c r="K88" i="25"/>
  <c r="J88" i="25"/>
  <c r="I88" i="25"/>
  <c r="H88" i="25"/>
  <c r="G88" i="25"/>
  <c r="D88" i="25"/>
  <c r="N87" i="25"/>
  <c r="M87" i="25"/>
  <c r="L87" i="25"/>
  <c r="K87" i="25"/>
  <c r="J87" i="25"/>
  <c r="I87" i="25"/>
  <c r="H87" i="25"/>
  <c r="G87" i="25"/>
  <c r="E87" i="25" s="1"/>
  <c r="D87" i="25"/>
  <c r="N86" i="25"/>
  <c r="M86" i="25"/>
  <c r="L86" i="25"/>
  <c r="K86" i="25"/>
  <c r="J86" i="25"/>
  <c r="I86" i="25"/>
  <c r="H86" i="25"/>
  <c r="G86" i="25"/>
  <c r="D86" i="25"/>
  <c r="N85" i="25"/>
  <c r="M85" i="25"/>
  <c r="L85" i="25"/>
  <c r="K85" i="25"/>
  <c r="J85" i="25"/>
  <c r="I85" i="25"/>
  <c r="H85" i="25"/>
  <c r="G85" i="25"/>
  <c r="D85" i="25"/>
  <c r="N82" i="25"/>
  <c r="M82" i="25"/>
  <c r="L82" i="25"/>
  <c r="K82" i="25"/>
  <c r="J82" i="25"/>
  <c r="I82" i="25"/>
  <c r="H82" i="25"/>
  <c r="G82" i="25"/>
  <c r="D82" i="25"/>
  <c r="N81" i="25"/>
  <c r="M81" i="25"/>
  <c r="L81" i="25"/>
  <c r="K81" i="25"/>
  <c r="J81" i="25"/>
  <c r="I81" i="25"/>
  <c r="H81" i="25"/>
  <c r="G81" i="25"/>
  <c r="E81" i="25" s="1"/>
  <c r="D81" i="25"/>
  <c r="N80" i="25"/>
  <c r="M80" i="25"/>
  <c r="L80" i="25"/>
  <c r="K80" i="25"/>
  <c r="J80" i="25"/>
  <c r="I80" i="25"/>
  <c r="H80" i="25"/>
  <c r="G80" i="25"/>
  <c r="D80" i="25"/>
  <c r="N79" i="25"/>
  <c r="M79" i="25"/>
  <c r="L79" i="25"/>
  <c r="K79" i="25"/>
  <c r="J79" i="25"/>
  <c r="I79" i="25"/>
  <c r="H79" i="25"/>
  <c r="G79" i="25"/>
  <c r="D79" i="25"/>
  <c r="N78" i="25"/>
  <c r="M78" i="25"/>
  <c r="L78" i="25"/>
  <c r="K78" i="25"/>
  <c r="J78" i="25"/>
  <c r="I78" i="25"/>
  <c r="H78" i="25"/>
  <c r="G78" i="25"/>
  <c r="D78" i="25"/>
  <c r="N77" i="25"/>
  <c r="M77" i="25"/>
  <c r="L77" i="25"/>
  <c r="K77" i="25"/>
  <c r="J77" i="25"/>
  <c r="I77" i="25"/>
  <c r="H77" i="25"/>
  <c r="G77" i="25"/>
  <c r="D77" i="25"/>
  <c r="N76" i="25"/>
  <c r="M76" i="25"/>
  <c r="L76" i="25"/>
  <c r="K76" i="25"/>
  <c r="J76" i="25"/>
  <c r="I76" i="25"/>
  <c r="H76" i="25"/>
  <c r="G76" i="25"/>
  <c r="D76" i="25"/>
  <c r="N69" i="25"/>
  <c r="M69" i="25"/>
  <c r="L69" i="25"/>
  <c r="K69" i="25"/>
  <c r="J69" i="25"/>
  <c r="I69" i="25"/>
  <c r="H69" i="25"/>
  <c r="G69" i="25"/>
  <c r="E69" i="25" s="1"/>
  <c r="D69" i="25"/>
  <c r="N68" i="25"/>
  <c r="M68" i="25"/>
  <c r="L68" i="25"/>
  <c r="K68" i="25"/>
  <c r="J68" i="25"/>
  <c r="I68" i="25"/>
  <c r="I67" i="25" s="1"/>
  <c r="H68" i="25"/>
  <c r="G68" i="25"/>
  <c r="D68" i="25"/>
  <c r="D67" i="25" s="1"/>
  <c r="N65" i="25"/>
  <c r="M65" i="25"/>
  <c r="L65" i="25"/>
  <c r="K65" i="25"/>
  <c r="J65" i="25"/>
  <c r="I65" i="25"/>
  <c r="H65" i="25"/>
  <c r="G65" i="25"/>
  <c r="E65" i="25" s="1"/>
  <c r="D65" i="25"/>
  <c r="N64" i="25"/>
  <c r="M64" i="25"/>
  <c r="L64" i="25"/>
  <c r="K64" i="25"/>
  <c r="J64" i="25"/>
  <c r="I64" i="25"/>
  <c r="H64" i="25"/>
  <c r="G64" i="25"/>
  <c r="D64" i="25"/>
  <c r="N63" i="25"/>
  <c r="M63" i="25"/>
  <c r="L63" i="25"/>
  <c r="K63" i="25"/>
  <c r="J63" i="25"/>
  <c r="I63" i="25"/>
  <c r="H63" i="25"/>
  <c r="G63" i="25"/>
  <c r="D63" i="25"/>
  <c r="N62" i="25"/>
  <c r="M62" i="25"/>
  <c r="L62" i="25"/>
  <c r="K62" i="25"/>
  <c r="J62" i="25"/>
  <c r="I62" i="25"/>
  <c r="H62" i="25"/>
  <c r="G62" i="25"/>
  <c r="D62" i="25"/>
  <c r="N61" i="25"/>
  <c r="M61" i="25"/>
  <c r="L61" i="25"/>
  <c r="K61" i="25"/>
  <c r="J61" i="25"/>
  <c r="I61" i="25"/>
  <c r="H61" i="25"/>
  <c r="G61" i="25"/>
  <c r="D61" i="25"/>
  <c r="N58" i="25"/>
  <c r="M58" i="25"/>
  <c r="L58" i="25"/>
  <c r="K58" i="25"/>
  <c r="J58" i="25"/>
  <c r="I58" i="25"/>
  <c r="H58" i="25"/>
  <c r="G58" i="25"/>
  <c r="D58" i="25"/>
  <c r="N57" i="25"/>
  <c r="M57" i="25"/>
  <c r="L57" i="25"/>
  <c r="K57" i="25"/>
  <c r="J57" i="25"/>
  <c r="I57" i="25"/>
  <c r="H57" i="25"/>
  <c r="G57" i="25"/>
  <c r="D57" i="25"/>
  <c r="N56" i="25"/>
  <c r="M56" i="25"/>
  <c r="L56" i="25"/>
  <c r="K56" i="25"/>
  <c r="J56" i="25"/>
  <c r="I56" i="25"/>
  <c r="H56" i="25"/>
  <c r="G56" i="25"/>
  <c r="D56" i="25"/>
  <c r="N55" i="25"/>
  <c r="M55" i="25"/>
  <c r="L55" i="25"/>
  <c r="K55" i="25"/>
  <c r="J55" i="25"/>
  <c r="I55" i="25"/>
  <c r="H55" i="25"/>
  <c r="G55" i="25"/>
  <c r="E55" i="25" s="1"/>
  <c r="D55" i="25"/>
  <c r="N52" i="25"/>
  <c r="M52" i="25"/>
  <c r="L52" i="25"/>
  <c r="K52" i="25"/>
  <c r="J52" i="25"/>
  <c r="I52" i="25"/>
  <c r="H52" i="25"/>
  <c r="G52" i="25"/>
  <c r="D52" i="25"/>
  <c r="N51" i="25"/>
  <c r="M51" i="25"/>
  <c r="L51" i="25"/>
  <c r="K51" i="25"/>
  <c r="J51" i="25"/>
  <c r="I51" i="25"/>
  <c r="H51" i="25"/>
  <c r="G51" i="25"/>
  <c r="D51" i="25"/>
  <c r="N50" i="25"/>
  <c r="M50" i="25"/>
  <c r="L50" i="25"/>
  <c r="K50" i="25"/>
  <c r="J50" i="25"/>
  <c r="I50" i="25"/>
  <c r="H50" i="25"/>
  <c r="G50" i="25"/>
  <c r="D50" i="25"/>
  <c r="N49" i="25"/>
  <c r="M49" i="25"/>
  <c r="L49" i="25"/>
  <c r="K49" i="25"/>
  <c r="J49" i="25"/>
  <c r="I49" i="25"/>
  <c r="H49" i="25"/>
  <c r="G49" i="25"/>
  <c r="D49" i="25"/>
  <c r="N46" i="25"/>
  <c r="M46" i="25"/>
  <c r="L46" i="25"/>
  <c r="K46" i="25"/>
  <c r="J46" i="25"/>
  <c r="I46" i="25"/>
  <c r="H46" i="25"/>
  <c r="G46" i="25"/>
  <c r="D46" i="25"/>
  <c r="N45" i="25"/>
  <c r="M45" i="25"/>
  <c r="L45" i="25"/>
  <c r="K45" i="25"/>
  <c r="J45" i="25"/>
  <c r="I45" i="25"/>
  <c r="H45" i="25"/>
  <c r="G45" i="25"/>
  <c r="D45" i="25"/>
  <c r="N44" i="25"/>
  <c r="M44" i="25"/>
  <c r="L44" i="25"/>
  <c r="K44" i="25"/>
  <c r="J44" i="25"/>
  <c r="I44" i="25"/>
  <c r="H44" i="25"/>
  <c r="G44" i="25"/>
  <c r="D44" i="25"/>
  <c r="N43" i="25"/>
  <c r="M43" i="25"/>
  <c r="L43" i="25"/>
  <c r="K43" i="25"/>
  <c r="J43" i="25"/>
  <c r="I43" i="25"/>
  <c r="H43" i="25"/>
  <c r="G43" i="25"/>
  <c r="D43" i="25"/>
  <c r="N42" i="25"/>
  <c r="M42" i="25"/>
  <c r="L42" i="25"/>
  <c r="K42" i="25"/>
  <c r="J42" i="25"/>
  <c r="I42" i="25"/>
  <c r="H42" i="25"/>
  <c r="G42" i="25"/>
  <c r="D42" i="25"/>
  <c r="N41" i="25"/>
  <c r="M41" i="25"/>
  <c r="L41" i="25"/>
  <c r="K41" i="25"/>
  <c r="J41" i="25"/>
  <c r="I41" i="25"/>
  <c r="H41" i="25"/>
  <c r="G41" i="25"/>
  <c r="D41" i="25"/>
  <c r="N40" i="25"/>
  <c r="M40" i="25"/>
  <c r="L40" i="25"/>
  <c r="K40" i="25"/>
  <c r="J40" i="25"/>
  <c r="I40" i="25"/>
  <c r="H40" i="25"/>
  <c r="G40" i="25"/>
  <c r="D40" i="25"/>
  <c r="N39" i="25"/>
  <c r="M39" i="25"/>
  <c r="L39" i="25"/>
  <c r="K39" i="25"/>
  <c r="J39" i="25"/>
  <c r="I39" i="25"/>
  <c r="H39" i="25"/>
  <c r="G39" i="25"/>
  <c r="D39" i="25"/>
  <c r="N38" i="25"/>
  <c r="M38" i="25"/>
  <c r="L38" i="25"/>
  <c r="K38" i="25"/>
  <c r="J38" i="25"/>
  <c r="I38" i="25"/>
  <c r="H38" i="25"/>
  <c r="G38" i="25"/>
  <c r="D38" i="25"/>
  <c r="N37" i="25"/>
  <c r="M37" i="25"/>
  <c r="L37" i="25"/>
  <c r="K37" i="25"/>
  <c r="J37" i="25"/>
  <c r="I37" i="25"/>
  <c r="H37" i="25"/>
  <c r="G37" i="25"/>
  <c r="D37" i="25"/>
  <c r="N34" i="25"/>
  <c r="M34" i="25"/>
  <c r="L34" i="25"/>
  <c r="K34" i="25"/>
  <c r="J34" i="25"/>
  <c r="I34" i="25"/>
  <c r="H34" i="25"/>
  <c r="G34" i="25"/>
  <c r="D34" i="25"/>
  <c r="N33" i="25"/>
  <c r="M33" i="25"/>
  <c r="L33" i="25"/>
  <c r="K33" i="25"/>
  <c r="J33" i="25"/>
  <c r="I33" i="25"/>
  <c r="H33" i="25"/>
  <c r="G33" i="25"/>
  <c r="D33" i="25"/>
  <c r="N32" i="25"/>
  <c r="M32" i="25"/>
  <c r="L32" i="25"/>
  <c r="K32" i="25"/>
  <c r="J32" i="25"/>
  <c r="I32" i="25"/>
  <c r="H32" i="25"/>
  <c r="G32" i="25"/>
  <c r="E32" i="25" s="1"/>
  <c r="D32" i="25"/>
  <c r="N29" i="25"/>
  <c r="M29" i="25"/>
  <c r="L29" i="25"/>
  <c r="K29" i="25"/>
  <c r="J29" i="25"/>
  <c r="I29" i="25"/>
  <c r="H29" i="25"/>
  <c r="G29" i="25"/>
  <c r="D29" i="25"/>
  <c r="N28" i="25"/>
  <c r="N27" i="25" s="1"/>
  <c r="M28" i="25"/>
  <c r="L28" i="25"/>
  <c r="K28" i="25"/>
  <c r="J28" i="25"/>
  <c r="J27" i="25" s="1"/>
  <c r="I28" i="25"/>
  <c r="H28" i="25"/>
  <c r="G28" i="25"/>
  <c r="D28" i="25"/>
  <c r="D27" i="25" s="1"/>
  <c r="N25" i="25"/>
  <c r="M25" i="25"/>
  <c r="L25" i="25"/>
  <c r="K25" i="25"/>
  <c r="J25" i="25"/>
  <c r="I25" i="25"/>
  <c r="H25" i="25"/>
  <c r="G25" i="25"/>
  <c r="D25" i="25"/>
  <c r="N24" i="25"/>
  <c r="M24" i="25"/>
  <c r="L24" i="25"/>
  <c r="K24" i="25"/>
  <c r="J24" i="25"/>
  <c r="I24" i="25"/>
  <c r="H24" i="25"/>
  <c r="G24" i="25"/>
  <c r="D24" i="25"/>
  <c r="N23" i="25"/>
  <c r="M23" i="25"/>
  <c r="L23" i="25"/>
  <c r="K23" i="25"/>
  <c r="J23" i="25"/>
  <c r="I23" i="25"/>
  <c r="H23" i="25"/>
  <c r="G23" i="25"/>
  <c r="E23" i="25" s="1"/>
  <c r="D23" i="25"/>
  <c r="N22" i="25"/>
  <c r="M22" i="25"/>
  <c r="L22" i="25"/>
  <c r="K22" i="25"/>
  <c r="J22" i="25"/>
  <c r="I22" i="25"/>
  <c r="H22" i="25"/>
  <c r="G22" i="25"/>
  <c r="D22" i="25"/>
  <c r="N21" i="25"/>
  <c r="M21" i="25"/>
  <c r="L21" i="25"/>
  <c r="K21" i="25"/>
  <c r="J21" i="25"/>
  <c r="I21" i="25"/>
  <c r="H21" i="25"/>
  <c r="G21" i="25"/>
  <c r="D21" i="25"/>
  <c r="N20" i="25"/>
  <c r="M20" i="25"/>
  <c r="L20" i="25"/>
  <c r="K20" i="25"/>
  <c r="J20" i="25"/>
  <c r="I20" i="25"/>
  <c r="H20" i="25"/>
  <c r="G20" i="25"/>
  <c r="E20" i="25" s="1"/>
  <c r="D20" i="25"/>
  <c r="N19" i="25"/>
  <c r="M19" i="25"/>
  <c r="L19" i="25"/>
  <c r="K19" i="25"/>
  <c r="J19" i="25"/>
  <c r="I19" i="25"/>
  <c r="H19" i="25"/>
  <c r="G19" i="25"/>
  <c r="D19" i="25"/>
  <c r="N18" i="25"/>
  <c r="M18" i="25"/>
  <c r="L18" i="25"/>
  <c r="K18" i="25"/>
  <c r="J18" i="25"/>
  <c r="I18" i="25"/>
  <c r="H18" i="25"/>
  <c r="G18" i="25"/>
  <c r="D18" i="25"/>
  <c r="N17" i="25"/>
  <c r="M17" i="25"/>
  <c r="L17" i="25"/>
  <c r="K17" i="25"/>
  <c r="J17" i="25"/>
  <c r="I17" i="25"/>
  <c r="H17" i="25"/>
  <c r="G17" i="25"/>
  <c r="D17" i="25"/>
  <c r="N16" i="25"/>
  <c r="M16" i="25"/>
  <c r="L16" i="25"/>
  <c r="K16" i="25"/>
  <c r="J16" i="25"/>
  <c r="I16" i="25"/>
  <c r="H16" i="25"/>
  <c r="G16" i="25"/>
  <c r="E16" i="25" s="1"/>
  <c r="D16" i="25"/>
  <c r="N13" i="25"/>
  <c r="N12" i="25" s="1"/>
  <c r="M13" i="25"/>
  <c r="M12" i="25" s="1"/>
  <c r="L13" i="25"/>
  <c r="L12" i="25" s="1"/>
  <c r="K13" i="25"/>
  <c r="K12" i="25" s="1"/>
  <c r="J13" i="25"/>
  <c r="J12" i="25" s="1"/>
  <c r="I13" i="25"/>
  <c r="I12" i="25" s="1"/>
  <c r="H13" i="25"/>
  <c r="H12" i="25" s="1"/>
  <c r="G13" i="25"/>
  <c r="G12" i="25" s="1"/>
  <c r="D13" i="25"/>
  <c r="D12" i="25"/>
  <c r="F227" i="25" l="1"/>
  <c r="I27" i="25"/>
  <c r="E17" i="25"/>
  <c r="E21" i="25"/>
  <c r="F21" i="25" s="1"/>
  <c r="E22" i="25"/>
  <c r="F22" i="25" s="1"/>
  <c r="E50" i="25"/>
  <c r="E62" i="25"/>
  <c r="L130" i="25"/>
  <c r="H137" i="25"/>
  <c r="L137" i="25"/>
  <c r="E139" i="25"/>
  <c r="F139" i="25" s="1"/>
  <c r="E186" i="25"/>
  <c r="F186" i="25" s="1"/>
  <c r="I191" i="25"/>
  <c r="E211" i="25"/>
  <c r="I60" i="25"/>
  <c r="E64" i="25"/>
  <c r="F64" i="25" s="1"/>
  <c r="L36" i="25"/>
  <c r="L54" i="25"/>
  <c r="E159" i="25"/>
  <c r="F159" i="25" s="1"/>
  <c r="E173" i="25"/>
  <c r="F173" i="25" s="1"/>
  <c r="E181" i="25"/>
  <c r="F181" i="25" s="1"/>
  <c r="E185" i="25"/>
  <c r="F185" i="25" s="1"/>
  <c r="M60" i="25"/>
  <c r="F65" i="25"/>
  <c r="G67" i="25"/>
  <c r="E131" i="25"/>
  <c r="F189" i="25"/>
  <c r="M218" i="25"/>
  <c r="E13" i="25"/>
  <c r="F13" i="25" s="1"/>
  <c r="F12" i="25" s="1"/>
  <c r="J31" i="25"/>
  <c r="N31" i="25"/>
  <c r="E45" i="25"/>
  <c r="F45" i="25" s="1"/>
  <c r="E57" i="25"/>
  <c r="D130" i="25"/>
  <c r="D151" i="25"/>
  <c r="N151" i="25"/>
  <c r="E165" i="25"/>
  <c r="F165" i="25" s="1"/>
  <c r="E175" i="25"/>
  <c r="F175" i="25" s="1"/>
  <c r="E187" i="25"/>
  <c r="D31" i="25"/>
  <c r="H36" i="25"/>
  <c r="E39" i="25"/>
  <c r="G48" i="25"/>
  <c r="K48" i="25"/>
  <c r="D54" i="25"/>
  <c r="L67" i="25"/>
  <c r="H115" i="25"/>
  <c r="D119" i="25"/>
  <c r="E128" i="25"/>
  <c r="E127" i="25" s="1"/>
  <c r="F127" i="25" s="1"/>
  <c r="E132" i="25"/>
  <c r="F132" i="25" s="1"/>
  <c r="K130" i="25"/>
  <c r="I137" i="25"/>
  <c r="M137" i="25"/>
  <c r="I151" i="25"/>
  <c r="M151" i="25"/>
  <c r="E160" i="25"/>
  <c r="F160" i="25" s="1"/>
  <c r="E178" i="25"/>
  <c r="F178" i="25" s="1"/>
  <c r="E206" i="25"/>
  <c r="I218" i="25"/>
  <c r="E221" i="25"/>
  <c r="F221" i="25" s="1"/>
  <c r="M130" i="25"/>
  <c r="M223" i="25"/>
  <c r="G84" i="25"/>
  <c r="I84" i="25"/>
  <c r="I123" i="25"/>
  <c r="M123" i="25"/>
  <c r="L223" i="25"/>
  <c r="F57" i="25"/>
  <c r="J75" i="25"/>
  <c r="F81" i="25"/>
  <c r="F116" i="25"/>
  <c r="E121" i="25"/>
  <c r="F121" i="25" s="1"/>
  <c r="L119" i="25"/>
  <c r="E208" i="25"/>
  <c r="F208" i="25" s="1"/>
  <c r="E214" i="25"/>
  <c r="E219" i="25"/>
  <c r="F219" i="25" s="1"/>
  <c r="F32" i="25"/>
  <c r="F102" i="25"/>
  <c r="H151" i="25"/>
  <c r="G156" i="25"/>
  <c r="K156" i="25"/>
  <c r="E174" i="25"/>
  <c r="F174" i="25" s="1"/>
  <c r="D202" i="25"/>
  <c r="J202" i="25"/>
  <c r="N202" i="25"/>
  <c r="I202" i="25"/>
  <c r="I197" i="25" s="1"/>
  <c r="I242" i="25" s="1"/>
  <c r="E205" i="25"/>
  <c r="F205" i="25" s="1"/>
  <c r="F206" i="25"/>
  <c r="E224" i="25"/>
  <c r="F224" i="25" s="1"/>
  <c r="K223" i="25"/>
  <c r="M27" i="25"/>
  <c r="L60" i="25"/>
  <c r="I75" i="25"/>
  <c r="F87" i="25"/>
  <c r="G93" i="25"/>
  <c r="E97" i="25"/>
  <c r="E40" i="25"/>
  <c r="F40" i="25" s="1"/>
  <c r="K54" i="25"/>
  <c r="J54" i="25"/>
  <c r="N54" i="25"/>
  <c r="E58" i="25"/>
  <c r="F58" i="25" s="1"/>
  <c r="J67" i="25"/>
  <c r="N67" i="25"/>
  <c r="E82" i="25"/>
  <c r="F82" i="25" s="1"/>
  <c r="J84" i="25"/>
  <c r="N84" i="25"/>
  <c r="M84" i="25"/>
  <c r="E98" i="25"/>
  <c r="F98" i="25" s="1"/>
  <c r="F99" i="25"/>
  <c r="L115" i="25"/>
  <c r="H119" i="25"/>
  <c r="G123" i="25"/>
  <c r="G130" i="25"/>
  <c r="F158" i="25"/>
  <c r="J171" i="25"/>
  <c r="F180" i="25"/>
  <c r="E200" i="25"/>
  <c r="F200" i="25" s="1"/>
  <c r="F211" i="25"/>
  <c r="J213" i="25"/>
  <c r="N213" i="25"/>
  <c r="I213" i="25"/>
  <c r="M213" i="25"/>
  <c r="D218" i="25"/>
  <c r="J218" i="25"/>
  <c r="N218" i="25"/>
  <c r="I223" i="25"/>
  <c r="E228" i="25"/>
  <c r="F228" i="25" s="1"/>
  <c r="L31" i="25"/>
  <c r="H60" i="25"/>
  <c r="F62" i="25"/>
  <c r="K93" i="25"/>
  <c r="H27" i="25"/>
  <c r="L27" i="25"/>
  <c r="E29" i="25"/>
  <c r="F29" i="25" s="1"/>
  <c r="H31" i="25"/>
  <c r="E33" i="25"/>
  <c r="F33" i="25" s="1"/>
  <c r="E41" i="25"/>
  <c r="F41" i="25" s="1"/>
  <c r="E42" i="25"/>
  <c r="F42" i="25" s="1"/>
  <c r="H48" i="25"/>
  <c r="L48" i="25"/>
  <c r="E52" i="25"/>
  <c r="F52" i="25" s="1"/>
  <c r="J60" i="25"/>
  <c r="N60" i="25"/>
  <c r="K67" i="25"/>
  <c r="E76" i="25"/>
  <c r="K75" i="25"/>
  <c r="K73" i="25" s="1"/>
  <c r="K238" i="25" s="1"/>
  <c r="N75" i="25"/>
  <c r="J110" i="25"/>
  <c r="N110" i="25"/>
  <c r="M110" i="25"/>
  <c r="D115" i="25"/>
  <c r="I119" i="25"/>
  <c r="M119" i="25"/>
  <c r="J130" i="25"/>
  <c r="D137" i="25"/>
  <c r="J137" i="25"/>
  <c r="N137" i="25"/>
  <c r="G151" i="25"/>
  <c r="J151" i="25"/>
  <c r="E163" i="25"/>
  <c r="F163" i="25" s="1"/>
  <c r="E192" i="25"/>
  <c r="F192" i="25" s="1"/>
  <c r="K191" i="25"/>
  <c r="K202" i="25"/>
  <c r="J223" i="25"/>
  <c r="N223" i="25"/>
  <c r="I54" i="25"/>
  <c r="K84" i="25"/>
  <c r="J119" i="25"/>
  <c r="N119" i="25"/>
  <c r="H130" i="25"/>
  <c r="M54" i="25"/>
  <c r="D15" i="25"/>
  <c r="E18" i="25"/>
  <c r="F18" i="25" s="1"/>
  <c r="E19" i="25"/>
  <c r="F19" i="25" s="1"/>
  <c r="E25" i="25"/>
  <c r="F25" i="25" s="1"/>
  <c r="G31" i="25"/>
  <c r="K31" i="25"/>
  <c r="E43" i="25"/>
  <c r="F43" i="25" s="1"/>
  <c r="E46" i="25"/>
  <c r="F46" i="25" s="1"/>
  <c r="E56" i="25"/>
  <c r="E61" i="25"/>
  <c r="M67" i="25"/>
  <c r="E78" i="25"/>
  <c r="F78" i="25" s="1"/>
  <c r="E79" i="25"/>
  <c r="F79" i="25" s="1"/>
  <c r="E85" i="25"/>
  <c r="F85" i="25" s="1"/>
  <c r="E88" i="25"/>
  <c r="F88" i="25" s="1"/>
  <c r="E94" i="25"/>
  <c r="F94" i="25" s="1"/>
  <c r="E103" i="25"/>
  <c r="F103" i="25" s="1"/>
  <c r="E111" i="25"/>
  <c r="F111" i="25" s="1"/>
  <c r="I110" i="25"/>
  <c r="E117" i="25"/>
  <c r="F117" i="25" s="1"/>
  <c r="K115" i="25"/>
  <c r="K119" i="25"/>
  <c r="E124" i="25"/>
  <c r="E123" i="25" s="1"/>
  <c r="E135" i="25"/>
  <c r="F135" i="25" s="1"/>
  <c r="H156" i="25"/>
  <c r="L156" i="25"/>
  <c r="E164" i="25"/>
  <c r="F164" i="25" s="1"/>
  <c r="H171" i="25"/>
  <c r="L171" i="25"/>
  <c r="E176" i="25"/>
  <c r="F176" i="25" s="1"/>
  <c r="E179" i="25"/>
  <c r="F179" i="25" s="1"/>
  <c r="E182" i="25"/>
  <c r="F182" i="25" s="1"/>
  <c r="E183" i="25"/>
  <c r="F183" i="25" s="1"/>
  <c r="H191" i="25"/>
  <c r="L191" i="25"/>
  <c r="E193" i="25"/>
  <c r="F193" i="25" s="1"/>
  <c r="E199" i="25"/>
  <c r="F199" i="25" s="1"/>
  <c r="E203" i="25"/>
  <c r="E207" i="25"/>
  <c r="F207" i="25" s="1"/>
  <c r="E209" i="25"/>
  <c r="F209" i="25" s="1"/>
  <c r="E210" i="25"/>
  <c r="F210" i="25" s="1"/>
  <c r="J15" i="25"/>
  <c r="K36" i="25"/>
  <c r="M75" i="25"/>
  <c r="M73" i="25" s="1"/>
  <c r="M238" i="25" s="1"/>
  <c r="F97" i="25"/>
  <c r="L93" i="25"/>
  <c r="E120" i="25"/>
  <c r="F120" i="25" s="1"/>
  <c r="N130" i="25"/>
  <c r="H143" i="25"/>
  <c r="H240" i="25" s="1"/>
  <c r="I156" i="25"/>
  <c r="M156" i="25"/>
  <c r="F214" i="25"/>
  <c r="L213" i="25"/>
  <c r="K213" i="25"/>
  <c r="K15" i="25"/>
  <c r="N15" i="25"/>
  <c r="G36" i="25"/>
  <c r="E24" i="25"/>
  <c r="F24" i="25" s="1"/>
  <c r="E28" i="25"/>
  <c r="K27" i="25"/>
  <c r="E34" i="25"/>
  <c r="F34" i="25" s="1"/>
  <c r="E37" i="25"/>
  <c r="F37" i="25" s="1"/>
  <c r="E38" i="25"/>
  <c r="F38" i="25" s="1"/>
  <c r="D36" i="25"/>
  <c r="E44" i="25"/>
  <c r="F44" i="25" s="1"/>
  <c r="E49" i="25"/>
  <c r="F49" i="25" s="1"/>
  <c r="J48" i="25"/>
  <c r="N48" i="25"/>
  <c r="E51" i="25"/>
  <c r="F51" i="25" s="1"/>
  <c r="G60" i="25"/>
  <c r="K60" i="25"/>
  <c r="E77" i="25"/>
  <c r="E80" i="25"/>
  <c r="F80" i="25" s="1"/>
  <c r="E86" i="25"/>
  <c r="F86" i="25" s="1"/>
  <c r="E95" i="25"/>
  <c r="F95" i="25" s="1"/>
  <c r="E101" i="25"/>
  <c r="F101" i="25" s="1"/>
  <c r="E113" i="25"/>
  <c r="F113" i="25" s="1"/>
  <c r="J115" i="25"/>
  <c r="N115" i="25"/>
  <c r="E125" i="25"/>
  <c r="F125" i="25" s="1"/>
  <c r="E138" i="25"/>
  <c r="F138" i="25" s="1"/>
  <c r="E146" i="25"/>
  <c r="E145" i="25" s="1"/>
  <c r="L151" i="25"/>
  <c r="E153" i="25"/>
  <c r="F153" i="25" s="1"/>
  <c r="E162" i="25"/>
  <c r="F162" i="25" s="1"/>
  <c r="E188" i="25"/>
  <c r="F188" i="25" s="1"/>
  <c r="D191" i="25"/>
  <c r="J191" i="25"/>
  <c r="J169" i="25" s="1"/>
  <c r="J241" i="25" s="1"/>
  <c r="N191" i="25"/>
  <c r="E204" i="25"/>
  <c r="F204" i="25" s="1"/>
  <c r="K218" i="25"/>
  <c r="H15" i="25"/>
  <c r="L15" i="25"/>
  <c r="F20" i="25"/>
  <c r="F23" i="25"/>
  <c r="I36" i="25"/>
  <c r="M36" i="25"/>
  <c r="F39" i="25"/>
  <c r="F50" i="25"/>
  <c r="H54" i="25"/>
  <c r="F56" i="25"/>
  <c r="D60" i="25"/>
  <c r="E63" i="25"/>
  <c r="F63" i="25" s="1"/>
  <c r="E68" i="25"/>
  <c r="F68" i="25" s="1"/>
  <c r="F69" i="25"/>
  <c r="H75" i="25"/>
  <c r="L75" i="25"/>
  <c r="F77" i="25"/>
  <c r="D93" i="25"/>
  <c r="K110" i="25"/>
  <c r="D110" i="25"/>
  <c r="F131" i="25"/>
  <c r="G134" i="25"/>
  <c r="K137" i="25"/>
  <c r="E154" i="25"/>
  <c r="F154" i="25" s="1"/>
  <c r="N171" i="25"/>
  <c r="E177" i="25"/>
  <c r="F177" i="25" s="1"/>
  <c r="F184" i="25"/>
  <c r="F187" i="25"/>
  <c r="I15" i="25"/>
  <c r="M15" i="25"/>
  <c r="F17" i="25"/>
  <c r="I31" i="25"/>
  <c r="M31" i="25"/>
  <c r="J36" i="25"/>
  <c r="N36" i="25"/>
  <c r="D48" i="25"/>
  <c r="D237" i="25" s="1"/>
  <c r="I48" i="25"/>
  <c r="M48" i="25"/>
  <c r="G75" i="25"/>
  <c r="I93" i="25"/>
  <c r="M93" i="25"/>
  <c r="H123" i="25"/>
  <c r="L123" i="25"/>
  <c r="K151" i="25"/>
  <c r="K143" i="25" s="1"/>
  <c r="K240" i="25" s="1"/>
  <c r="J156" i="25"/>
  <c r="N156" i="25"/>
  <c r="K171" i="25"/>
  <c r="J197" i="25"/>
  <c r="J242" i="25" s="1"/>
  <c r="F16" i="25"/>
  <c r="E12" i="25"/>
  <c r="F28" i="25"/>
  <c r="F61" i="25"/>
  <c r="F55" i="25"/>
  <c r="G15" i="25"/>
  <c r="G27" i="25"/>
  <c r="G54" i="25"/>
  <c r="F76" i="25"/>
  <c r="D84" i="25"/>
  <c r="E89" i="25"/>
  <c r="F89" i="25" s="1"/>
  <c r="E96" i="25"/>
  <c r="F96" i="25" s="1"/>
  <c r="F128" i="25"/>
  <c r="F152" i="25"/>
  <c r="H67" i="25"/>
  <c r="J93" i="25"/>
  <c r="N93" i="25"/>
  <c r="E100" i="25"/>
  <c r="F100" i="25" s="1"/>
  <c r="E112" i="25"/>
  <c r="G110" i="25"/>
  <c r="D75" i="25"/>
  <c r="H84" i="25"/>
  <c r="H73" i="25" s="1"/>
  <c r="H238" i="25" s="1"/>
  <c r="L84" i="25"/>
  <c r="F124" i="25"/>
  <c r="F123" i="25" s="1"/>
  <c r="G127" i="25"/>
  <c r="E130" i="25"/>
  <c r="F130" i="25" s="1"/>
  <c r="D156" i="25"/>
  <c r="D143" i="25" s="1"/>
  <c r="D240" i="25" s="1"/>
  <c r="E161" i="25"/>
  <c r="F161" i="25" s="1"/>
  <c r="I171" i="25"/>
  <c r="I169" i="25" s="1"/>
  <c r="I241" i="25" s="1"/>
  <c r="M171" i="25"/>
  <c r="M169" i="25" s="1"/>
  <c r="M241" i="25" s="1"/>
  <c r="G202" i="25"/>
  <c r="H202" i="25"/>
  <c r="L202" i="25"/>
  <c r="L218" i="25"/>
  <c r="E220" i="25"/>
  <c r="G218" i="25"/>
  <c r="D223" i="25"/>
  <c r="E226" i="25"/>
  <c r="F226" i="25" s="1"/>
  <c r="G115" i="25"/>
  <c r="G137" i="25"/>
  <c r="G145" i="25"/>
  <c r="E149" i="25"/>
  <c r="E157" i="25"/>
  <c r="D171" i="25"/>
  <c r="D169" i="25" s="1"/>
  <c r="D241" i="25" s="1"/>
  <c r="E215" i="25"/>
  <c r="F215" i="25" s="1"/>
  <c r="G213" i="25"/>
  <c r="E172" i="25"/>
  <c r="G171" i="25"/>
  <c r="D213" i="25"/>
  <c r="E216" i="25"/>
  <c r="F216" i="25" s="1"/>
  <c r="F203" i="25"/>
  <c r="M202" i="25"/>
  <c r="E225" i="25"/>
  <c r="G223" i="25"/>
  <c r="G191" i="25"/>
  <c r="H199" i="25"/>
  <c r="H213" i="25"/>
  <c r="H218" i="25"/>
  <c r="H223" i="25"/>
  <c r="M108" i="25" l="1"/>
  <c r="M239" i="25" s="1"/>
  <c r="K197" i="25"/>
  <c r="K242" i="25" s="1"/>
  <c r="I143" i="25"/>
  <c r="I240" i="25" s="1"/>
  <c r="L143" i="25"/>
  <c r="L240" i="25" s="1"/>
  <c r="N108" i="25"/>
  <c r="N239" i="25" s="1"/>
  <c r="E115" i="25"/>
  <c r="F115" i="25" s="1"/>
  <c r="J143" i="25"/>
  <c r="J240" i="25" s="1"/>
  <c r="E54" i="25"/>
  <c r="F54" i="25" s="1"/>
  <c r="N73" i="25"/>
  <c r="N238" i="25" s="1"/>
  <c r="G73" i="25"/>
  <c r="G238" i="25" s="1"/>
  <c r="D108" i="25"/>
  <c r="D239" i="25" s="1"/>
  <c r="J73" i="25"/>
  <c r="J238" i="25" s="1"/>
  <c r="J243" i="25" s="1"/>
  <c r="N143" i="25"/>
  <c r="N240" i="25" s="1"/>
  <c r="J237" i="25"/>
  <c r="K169" i="25"/>
  <c r="K241" i="25" s="1"/>
  <c r="L108" i="25"/>
  <c r="L239" i="25" s="1"/>
  <c r="E27" i="25"/>
  <c r="F27" i="25" s="1"/>
  <c r="H108" i="25"/>
  <c r="H239" i="25" s="1"/>
  <c r="M197" i="25"/>
  <c r="M242" i="25" s="1"/>
  <c r="E119" i="25"/>
  <c r="F119" i="25" s="1"/>
  <c r="H10" i="25"/>
  <c r="E48" i="25"/>
  <c r="M143" i="25"/>
  <c r="M240" i="25" s="1"/>
  <c r="E151" i="25"/>
  <c r="F151" i="25" s="1"/>
  <c r="J108" i="25"/>
  <c r="J239" i="25" s="1"/>
  <c r="L237" i="25"/>
  <c r="N197" i="25"/>
  <c r="N242" i="25" s="1"/>
  <c r="N237" i="25"/>
  <c r="N243" i="25" s="1"/>
  <c r="H237" i="25"/>
  <c r="M237" i="25"/>
  <c r="K237" i="25"/>
  <c r="L73" i="25"/>
  <c r="L238" i="25" s="1"/>
  <c r="N169" i="25"/>
  <c r="N241" i="25" s="1"/>
  <c r="E134" i="25"/>
  <c r="F134" i="25" s="1"/>
  <c r="I108" i="25"/>
  <c r="I239" i="25" s="1"/>
  <c r="N10" i="25"/>
  <c r="E15" i="25"/>
  <c r="F15" i="25" s="1"/>
  <c r="E202" i="25"/>
  <c r="F202" i="25" s="1"/>
  <c r="E137" i="25"/>
  <c r="F137" i="25" s="1"/>
  <c r="E31" i="25"/>
  <c r="F31" i="25" s="1"/>
  <c r="F146" i="25"/>
  <c r="K10" i="25"/>
  <c r="L10" i="25"/>
  <c r="E36" i="25"/>
  <c r="F36" i="25" s="1"/>
  <c r="I73" i="25"/>
  <c r="I238" i="25" s="1"/>
  <c r="G169" i="25"/>
  <c r="G241" i="25" s="1"/>
  <c r="G143" i="25"/>
  <c r="G240" i="25" s="1"/>
  <c r="E191" i="25"/>
  <c r="F191" i="25" s="1"/>
  <c r="E75" i="25"/>
  <c r="F75" i="25" s="1"/>
  <c r="E67" i="25"/>
  <c r="F67" i="25" s="1"/>
  <c r="M10" i="25"/>
  <c r="M231" i="25" s="1"/>
  <c r="J10" i="25"/>
  <c r="J231" i="25" s="1"/>
  <c r="E213" i="25"/>
  <c r="F213" i="25" s="1"/>
  <c r="E60" i="25"/>
  <c r="F60" i="25" s="1"/>
  <c r="L169" i="25"/>
  <c r="L241" i="25" s="1"/>
  <c r="I237" i="25"/>
  <c r="H169" i="25"/>
  <c r="H241" i="25" s="1"/>
  <c r="F48" i="25"/>
  <c r="I10" i="25"/>
  <c r="I231" i="25" s="1"/>
  <c r="D10" i="25"/>
  <c r="L197" i="25"/>
  <c r="L242" i="25" s="1"/>
  <c r="D73" i="25"/>
  <c r="D238" i="25" s="1"/>
  <c r="K108" i="25"/>
  <c r="K239" i="25" s="1"/>
  <c r="K243" i="25" s="1"/>
  <c r="H197" i="25"/>
  <c r="H242" i="25" s="1"/>
  <c r="H243" i="25" s="1"/>
  <c r="D197" i="25"/>
  <c r="D242" i="25" s="1"/>
  <c r="G197" i="25"/>
  <c r="G242" i="25" s="1"/>
  <c r="E84" i="25"/>
  <c r="F84" i="25" s="1"/>
  <c r="G10" i="25"/>
  <c r="F112" i="25"/>
  <c r="E110" i="25"/>
  <c r="F149" i="25"/>
  <c r="E148" i="25"/>
  <c r="F148" i="25" s="1"/>
  <c r="G237" i="25"/>
  <c r="F225" i="25"/>
  <c r="E223" i="25"/>
  <c r="F223" i="25" s="1"/>
  <c r="G108" i="25"/>
  <c r="G239" i="25" s="1"/>
  <c r="F145" i="25"/>
  <c r="E93" i="25"/>
  <c r="F93" i="25" s="1"/>
  <c r="M243" i="25"/>
  <c r="F220" i="25"/>
  <c r="E218" i="25"/>
  <c r="F218" i="25" s="1"/>
  <c r="F172" i="25"/>
  <c r="E171" i="25"/>
  <c r="F157" i="25"/>
  <c r="E156" i="25"/>
  <c r="F156" i="25" s="1"/>
  <c r="L243" i="25" l="1"/>
  <c r="E237" i="25"/>
  <c r="L231" i="25"/>
  <c r="K231" i="25"/>
  <c r="I243" i="25"/>
  <c r="N231" i="25"/>
  <c r="E10" i="25"/>
  <c r="F10" i="25" s="1"/>
  <c r="D243" i="25"/>
  <c r="D231" i="25"/>
  <c r="H231" i="25"/>
  <c r="E169" i="25"/>
  <c r="F171" i="25"/>
  <c r="G243" i="25"/>
  <c r="E143" i="25"/>
  <c r="G231" i="25"/>
  <c r="E197" i="25"/>
  <c r="E73" i="25"/>
  <c r="F237" i="25"/>
  <c r="F110" i="25"/>
  <c r="E108" i="25"/>
  <c r="E239" i="25" l="1"/>
  <c r="F108" i="25"/>
  <c r="F197" i="25"/>
  <c r="E242" i="25"/>
  <c r="E240" i="25"/>
  <c r="F143" i="25"/>
  <c r="E238" i="25"/>
  <c r="F73" i="25"/>
  <c r="E231" i="25"/>
  <c r="F231" i="25" s="1"/>
  <c r="E241" i="25"/>
  <c r="F169" i="25"/>
  <c r="F238" i="25" l="1"/>
  <c r="E243" i="25"/>
  <c r="F241" i="25"/>
  <c r="F240" i="25"/>
  <c r="F242" i="25"/>
  <c r="F239" i="25"/>
  <c r="F243" i="25" l="1"/>
  <c r="F31" i="12" l="1"/>
</calcChain>
</file>

<file path=xl/sharedStrings.xml><?xml version="1.0" encoding="utf-8"?>
<sst xmlns="http://schemas.openxmlformats.org/spreadsheetml/2006/main" count="1389" uniqueCount="612">
  <si>
    <t>Población de Internos en Establecimientos de Reclusión y Regionales</t>
  </si>
  <si>
    <t>Total población</t>
  </si>
  <si>
    <t>Sindicados</t>
  </si>
  <si>
    <t>Total sindicados</t>
  </si>
  <si>
    <t>Condenados</t>
  </si>
  <si>
    <t>Total condenados</t>
  </si>
  <si>
    <t>Hombre</t>
  </si>
  <si>
    <t>Mujer</t>
  </si>
  <si>
    <t>E.P.M.S.C.</t>
  </si>
  <si>
    <t>LETICIA</t>
  </si>
  <si>
    <t>CHIQUINQUIRA</t>
  </si>
  <si>
    <t>E.P.A.M.S. C.A.S</t>
  </si>
  <si>
    <t>COMBITA</t>
  </si>
  <si>
    <t>DUITAMA</t>
  </si>
  <si>
    <t>E.P.M.S</t>
  </si>
  <si>
    <t>GARAGOA</t>
  </si>
  <si>
    <t>GUATEQUE</t>
  </si>
  <si>
    <t>MONIQUIRA</t>
  </si>
  <si>
    <t xml:space="preserve">RAMIRIQUI  </t>
  </si>
  <si>
    <t xml:space="preserve">SANTA  ROSA DE VITERBO </t>
  </si>
  <si>
    <t>E.P.M.S.C.- R.M.- J.P.</t>
  </si>
  <si>
    <t>SOGAMOSO</t>
  </si>
  <si>
    <t>TUNJA</t>
  </si>
  <si>
    <t>FLORENCIA</t>
  </si>
  <si>
    <t>E.P.</t>
  </si>
  <si>
    <t>FLORENCIA LAS HELICONIAS</t>
  </si>
  <si>
    <t xml:space="preserve">BOGOTA </t>
  </si>
  <si>
    <t>BOGOTA D.C.</t>
  </si>
  <si>
    <t>CAQUEZA</t>
  </si>
  <si>
    <t>CHOCONTA</t>
  </si>
  <si>
    <t>FUSAGASUGA</t>
  </si>
  <si>
    <t>GACHETA</t>
  </si>
  <si>
    <t>GIRARDOT</t>
  </si>
  <si>
    <t>GUADUAS - LA ESPERANZA</t>
  </si>
  <si>
    <t>LA MESA</t>
  </si>
  <si>
    <t>UBATE</t>
  </si>
  <si>
    <t>VILLETA</t>
  </si>
  <si>
    <t>ZIPAQUIRA</t>
  </si>
  <si>
    <t>E.P.M.S.C. - R.M.</t>
  </si>
  <si>
    <t>GARZON</t>
  </si>
  <si>
    <t>LA PLATA</t>
  </si>
  <si>
    <t>NEIVA</t>
  </si>
  <si>
    <t>PITALITO</t>
  </si>
  <si>
    <t>ACACIAS</t>
  </si>
  <si>
    <t>GRANADA</t>
  </si>
  <si>
    <t>VILLAVICENCIO</t>
  </si>
  <si>
    <t>CHAPARRAL</t>
  </si>
  <si>
    <t>ESPINAL</t>
  </si>
  <si>
    <t>E.P.C.</t>
  </si>
  <si>
    <t>GUAMO</t>
  </si>
  <si>
    <t>MELGAR</t>
  </si>
  <si>
    <t>PURIFICACIÓN</t>
  </si>
  <si>
    <t>PAZ DE ARIPORO</t>
  </si>
  <si>
    <t xml:space="preserve">E.P.C. </t>
  </si>
  <si>
    <t xml:space="preserve">YOPAL </t>
  </si>
  <si>
    <t>BOLIVAR  -CAUCA</t>
  </si>
  <si>
    <t>EL BORDO</t>
  </si>
  <si>
    <t>POPAYAN</t>
  </si>
  <si>
    <t xml:space="preserve">R.M. </t>
  </si>
  <si>
    <t>PUERTO TEJADA</t>
  </si>
  <si>
    <t>SANTANDER DE QUILICHAO</t>
  </si>
  <si>
    <t>SILVIA</t>
  </si>
  <si>
    <t xml:space="preserve">IPIALES </t>
  </si>
  <si>
    <t>LA UNION</t>
  </si>
  <si>
    <t>E.P.M.S.C.-RM</t>
  </si>
  <si>
    <t xml:space="preserve">PASTO  </t>
  </si>
  <si>
    <t>TUMACO</t>
  </si>
  <si>
    <t>TUQUERRES</t>
  </si>
  <si>
    <t>BUENAVENTURA</t>
  </si>
  <si>
    <t>BUGA</t>
  </si>
  <si>
    <t>CAICEDONIA</t>
  </si>
  <si>
    <t>E.P.M.S.C. E.R.E</t>
  </si>
  <si>
    <t>CALI</t>
  </si>
  <si>
    <t>CARTAGO</t>
  </si>
  <si>
    <t>COMPLEJO</t>
  </si>
  <si>
    <t>COJAM JAMUNDÍ</t>
  </si>
  <si>
    <t xml:space="preserve">PALMIRA </t>
  </si>
  <si>
    <t>SEVILLA</t>
  </si>
  <si>
    <t>TULUA</t>
  </si>
  <si>
    <t>BARRANQUILLA</t>
  </si>
  <si>
    <t>E.C- E.R.E</t>
  </si>
  <si>
    <t>SABANALARGA</t>
  </si>
  <si>
    <t xml:space="preserve">CARTAGENA </t>
  </si>
  <si>
    <t>MAGANGUE</t>
  </si>
  <si>
    <t>E.P.M.S.C.-E.R.E</t>
  </si>
  <si>
    <t>VALLEDUPAR</t>
  </si>
  <si>
    <t>E.P.A.M.S -C.A.S</t>
  </si>
  <si>
    <t xml:space="preserve">MONTERIA  </t>
  </si>
  <si>
    <t>TIERRALTA</t>
  </si>
  <si>
    <t>RIOHACHA</t>
  </si>
  <si>
    <t>EL BANCO</t>
  </si>
  <si>
    <t>SANTA MARTA</t>
  </si>
  <si>
    <t xml:space="preserve">SAN ANDRES </t>
  </si>
  <si>
    <t xml:space="preserve">E.R.E. </t>
  </si>
  <si>
    <t>COROZAL</t>
  </si>
  <si>
    <t>SINCELEJO</t>
  </si>
  <si>
    <t>ARAUCA</t>
  </si>
  <si>
    <t>AGUACHICA</t>
  </si>
  <si>
    <t>COCUC CÚCUTA</t>
  </si>
  <si>
    <t>OCAÑA</t>
  </si>
  <si>
    <t>PAMPLONA</t>
  </si>
  <si>
    <t>BARRANCABERMEJA</t>
  </si>
  <si>
    <t>BUCARAMANGA</t>
  </si>
  <si>
    <t>E.P.A.M.S - C.A.S.</t>
  </si>
  <si>
    <t>GIRÓN</t>
  </si>
  <si>
    <t>MALAGA</t>
  </si>
  <si>
    <t>SAN GIL</t>
  </si>
  <si>
    <t xml:space="preserve">SAN VICENTE DE CHUCURÍ </t>
  </si>
  <si>
    <t>SOCORRO</t>
  </si>
  <si>
    <t>VELEZ</t>
  </si>
  <si>
    <t xml:space="preserve">ANDES   </t>
  </si>
  <si>
    <t>APARTADO</t>
  </si>
  <si>
    <t>BOLIVAR -ANTIOQUIA</t>
  </si>
  <si>
    <t>CAUCASIA</t>
  </si>
  <si>
    <t>ITAGUI - LA PAZ</t>
  </si>
  <si>
    <t>JERICO</t>
  </si>
  <si>
    <t>LA CEJA</t>
  </si>
  <si>
    <t>MEDELLIN</t>
  </si>
  <si>
    <t>COPED PEDREGAL</t>
  </si>
  <si>
    <t>PUERTO  BERRIO</t>
  </si>
  <si>
    <t>PUERTO TRIUNFO - EL PESEBRE</t>
  </si>
  <si>
    <t>SANTA  BARBARA</t>
  </si>
  <si>
    <t>SANTA FE  DE ANTIOQUIA</t>
  </si>
  <si>
    <t xml:space="preserve">SANTA ROSA DE OSOS </t>
  </si>
  <si>
    <t xml:space="preserve">SANTO DOMINGO </t>
  </si>
  <si>
    <t>SONSON</t>
  </si>
  <si>
    <t>TAMESIS</t>
  </si>
  <si>
    <t>YARUMAL</t>
  </si>
  <si>
    <t>ISTMINA</t>
  </si>
  <si>
    <t>QUIBDO</t>
  </si>
  <si>
    <t>PUERTO BOYACA</t>
  </si>
  <si>
    <t>AGUADAS</t>
  </si>
  <si>
    <t>ANSERMA</t>
  </si>
  <si>
    <t>E.P.A.M.S.- P.C- E.R.E.</t>
  </si>
  <si>
    <t>LA DORADA</t>
  </si>
  <si>
    <t>MANIZALES</t>
  </si>
  <si>
    <t>PACORA</t>
  </si>
  <si>
    <t>PENSILVANIA</t>
  </si>
  <si>
    <t>RIOSUCIO</t>
  </si>
  <si>
    <t>SALAMINA</t>
  </si>
  <si>
    <t>ARMENIA</t>
  </si>
  <si>
    <t>CALARCA</t>
  </si>
  <si>
    <t xml:space="preserve">E.P.M.S.C.-E.R.E. </t>
  </si>
  <si>
    <t>PEREIRA</t>
  </si>
  <si>
    <t>SANTA ROSA DE CABAL</t>
  </si>
  <si>
    <t>ARMERO - GUAYABAL</t>
  </si>
  <si>
    <t>FRESNO</t>
  </si>
  <si>
    <t>HONDA</t>
  </si>
  <si>
    <t>COIBA PICALEÑA</t>
  </si>
  <si>
    <t>LIBANO</t>
  </si>
  <si>
    <t>TOTAL GENERAL</t>
  </si>
  <si>
    <t>SINDICADOS</t>
  </si>
  <si>
    <t>CONDENADOS</t>
  </si>
  <si>
    <t>Regional</t>
  </si>
  <si>
    <t>Hombres</t>
  </si>
  <si>
    <t>Participación</t>
  </si>
  <si>
    <t>Mujeres</t>
  </si>
  <si>
    <t>Central</t>
  </si>
  <si>
    <t>Occidente</t>
  </si>
  <si>
    <t>Norte</t>
  </si>
  <si>
    <t>Oriente</t>
  </si>
  <si>
    <t>Noroeste</t>
  </si>
  <si>
    <t>Viejo Caldas</t>
  </si>
  <si>
    <t>Total</t>
  </si>
  <si>
    <t>Población de Internos en Domiciliaria</t>
  </si>
  <si>
    <t>Detención</t>
  </si>
  <si>
    <t>Prisión</t>
  </si>
  <si>
    <t>Subtotal</t>
  </si>
  <si>
    <t>Regionales</t>
  </si>
  <si>
    <t>Indígenas</t>
  </si>
  <si>
    <t>Extranjeros</t>
  </si>
  <si>
    <t>Población de internos de otras nacionalidades</t>
  </si>
  <si>
    <t>País de origen</t>
  </si>
  <si>
    <t>Venezuela</t>
  </si>
  <si>
    <t>Mexico</t>
  </si>
  <si>
    <t>Ecuador</t>
  </si>
  <si>
    <t>Italia</t>
  </si>
  <si>
    <t>Republica Dominicana</t>
  </si>
  <si>
    <t>Brasil</t>
  </si>
  <si>
    <t>Guatemala</t>
  </si>
  <si>
    <t>Total General</t>
  </si>
  <si>
    <t>Población de Internos en meses de detención</t>
  </si>
  <si>
    <t xml:space="preserve">  0 A 5</t>
  </si>
  <si>
    <t xml:space="preserve"> 6 A 10</t>
  </si>
  <si>
    <t>11 A 15</t>
  </si>
  <si>
    <t>16 A 20</t>
  </si>
  <si>
    <t>21 A 25</t>
  </si>
  <si>
    <t>26 A 30</t>
  </si>
  <si>
    <t>31 A 35</t>
  </si>
  <si>
    <t>Más de 36 meses</t>
  </si>
  <si>
    <t xml:space="preserve">Central </t>
  </si>
  <si>
    <t>Más de 36 años</t>
  </si>
  <si>
    <t>Total Mujer</t>
  </si>
  <si>
    <t>Altas</t>
  </si>
  <si>
    <t>Total Altas</t>
  </si>
  <si>
    <t>Domiciliarias</t>
  </si>
  <si>
    <t>Total Domiciliarias</t>
  </si>
  <si>
    <t>Vigilancia Electronica</t>
  </si>
  <si>
    <t>Total Vigilancia Electronica</t>
  </si>
  <si>
    <t>Trabajo</t>
  </si>
  <si>
    <t>Estudio</t>
  </si>
  <si>
    <t>Enseñanza</t>
  </si>
  <si>
    <t>Iletrados</t>
  </si>
  <si>
    <t>Ciclo I Grado 1-2-3</t>
  </si>
  <si>
    <t>Ciclo2 Grado4-5</t>
  </si>
  <si>
    <t>Ciclo 3 Grado 6-7</t>
  </si>
  <si>
    <t>Ciclo4 Grado 8-9</t>
  </si>
  <si>
    <t>Ciclo5 Grado 10</t>
  </si>
  <si>
    <t>Ciclo 6 Grado 11</t>
  </si>
  <si>
    <t>Técnico</t>
  </si>
  <si>
    <t>Tecnológico</t>
  </si>
  <si>
    <t>Profesional Completo</t>
  </si>
  <si>
    <t>Especializado</t>
  </si>
  <si>
    <t xml:space="preserve">Total </t>
  </si>
  <si>
    <t>18 - 24</t>
  </si>
  <si>
    <t>25 - 29</t>
  </si>
  <si>
    <t>30 - 34</t>
  </si>
  <si>
    <t>35 - 39</t>
  </si>
  <si>
    <t>40 - 44</t>
  </si>
  <si>
    <t>50 - 54</t>
  </si>
  <si>
    <t>55 - 59</t>
  </si>
  <si>
    <t>60 - 64</t>
  </si>
  <si>
    <t>65 - 69</t>
  </si>
  <si>
    <t>Mayor a 70</t>
  </si>
  <si>
    <t>Población de internos por sexo Ley 600 de 2000</t>
  </si>
  <si>
    <t>MONITORES EDUCATIVOS</t>
  </si>
  <si>
    <t>TOTAL ENSEÑANZA</t>
  </si>
  <si>
    <t>FORMACION EN EL CAMPO ACADEMICO</t>
  </si>
  <si>
    <t>PROGRAMAS DE FORMACION ACADEMICA</t>
  </si>
  <si>
    <t>PROMOCION, PREVENCION Y DESARROLLO HUMANO</t>
  </si>
  <si>
    <t>COMITE DE ASISTENCIA ESPIRITUAL</t>
  </si>
  <si>
    <t>CURSO EN ARTES Y OFICIOS</t>
  </si>
  <si>
    <t>ED. BASICA MEI CLEI IV</t>
  </si>
  <si>
    <t>COMITE DE DERECHOS HUMANOS</t>
  </si>
  <si>
    <t>ED. MEDIA MEI CLEI VI</t>
  </si>
  <si>
    <t>ED. BASICA MEI CLEI III</t>
  </si>
  <si>
    <t>ALFABETIZACION</t>
  </si>
  <si>
    <t>PROGRAMA DE INDUCCION AL TRATAMIENTO PENITENCIARIO</t>
  </si>
  <si>
    <t>PROGRAMAS DE FORMACION LABORAL</t>
  </si>
  <si>
    <t>COMUNIDAD TERAPEUTICA</t>
  </si>
  <si>
    <t>INDUCCION AL TRATAMIENTO</t>
  </si>
  <si>
    <t>ED. MEDIA MEI CLEI V</t>
  </si>
  <si>
    <t>PROGRAMA DE PROMOCION Y PREVENCION EN SALUD</t>
  </si>
  <si>
    <t>ED. BASICA MEI CLEI II</t>
  </si>
  <si>
    <t>PROGRAMAS LITERARIOS</t>
  </si>
  <si>
    <t xml:space="preserve">PROGRAMAS PSICOSOCIALES CON FINES DE TRATAMIENTO </t>
  </si>
  <si>
    <t>ED. BASICA MEI CLEI  I</t>
  </si>
  <si>
    <t>FORMACION LABORAL</t>
  </si>
  <si>
    <t>TOTAL ESTUDIO</t>
  </si>
  <si>
    <t>RECUPERADOR AMBIENTAL AREAS COMUNES INTERNAS</t>
  </si>
  <si>
    <t>MATERIAL RECICLADO</t>
  </si>
  <si>
    <t>REPARACIONES LOCATIVAS ÁREAS COMUNES</t>
  </si>
  <si>
    <t>CULTIVOS DE CICLO CORTO</t>
  </si>
  <si>
    <t>REPARACIONES LOCATIVAS AREAS COMUNES INTERNAS</t>
  </si>
  <si>
    <t>ANUNCIADOR AREAS COMUNES</t>
  </si>
  <si>
    <t>LENCERIA Y BORDADOS</t>
  </si>
  <si>
    <t>MANIPULACION DE ALIMENTOS PREPARACIÓN</t>
  </si>
  <si>
    <t>REPARACION LOCATIVA</t>
  </si>
  <si>
    <t>CONFECCIONES</t>
  </si>
  <si>
    <t>RECUPERADOR AMBIENTAL PASO FINAL</t>
  </si>
  <si>
    <t>RECUPERADOR AMBIENTAL</t>
  </si>
  <si>
    <t>RECUPERADOR AMBIENTAL PASO INICIAL</t>
  </si>
  <si>
    <t>MADERAS</t>
  </si>
  <si>
    <t>TELARES Y TEJIDOS</t>
  </si>
  <si>
    <t>PROCESAMIENTO Y TRANSF. DE ALIMENTOS</t>
  </si>
  <si>
    <t>PAPEL</t>
  </si>
  <si>
    <t>PELUQUERIA</t>
  </si>
  <si>
    <t>RECUPERADOR AMBIENTAL PASO MEDIO</t>
  </si>
  <si>
    <t>FIBRAS Y MATERIALES NAT. SINTETICOS</t>
  </si>
  <si>
    <t>RECUPERADOR AMBIENTAL ÁREAS COMUNES SEMI EXTERNAS</t>
  </si>
  <si>
    <t>RECUPERADOR AMBIENTAL ÁREAS COMUNES</t>
  </si>
  <si>
    <t>BISUTERIA</t>
  </si>
  <si>
    <t>ANUNCIADOR AREAS COMUNES INTERNAS</t>
  </si>
  <si>
    <t>REPARTO Y DISTRIBUCIÓN DE ALIMENTOS.</t>
  </si>
  <si>
    <t>MANIPULACION DE ALIMENTOS</t>
  </si>
  <si>
    <t>TOTAL TRABAJO</t>
  </si>
  <si>
    <t xml:space="preserve">Regional </t>
  </si>
  <si>
    <t>Estructuras Corporales*</t>
  </si>
  <si>
    <t>Funciones corporales*</t>
  </si>
  <si>
    <t>TABLA DE CONTENIDO</t>
  </si>
  <si>
    <t>2. Población de internos por situación jurídica y sexo Ley 600 de 2000</t>
  </si>
  <si>
    <t>3. Población de internos por situación jurídica y sexo Ley 906 de 2004</t>
  </si>
  <si>
    <t>6. Población de internos por edades y sexo</t>
  </si>
  <si>
    <t>8. Población de internos de otras nacionalidades</t>
  </si>
  <si>
    <t>9. Modalidad delictiva población de internos en ERON</t>
  </si>
  <si>
    <t>10. Población de internos por meses de detención</t>
  </si>
  <si>
    <t>Población de Internos por meses de detención</t>
  </si>
  <si>
    <t>Población de Internos por años de condena</t>
  </si>
  <si>
    <t>12. Reincidencia  población de internos</t>
  </si>
  <si>
    <t>4. Población de internos en Domiciliaria</t>
  </si>
  <si>
    <t>5. Población de internos con control y vigilancia electrónica</t>
  </si>
  <si>
    <t>7. Población de internos con condiciones excepcionales</t>
  </si>
  <si>
    <t>11. Población de internos por años de condena</t>
  </si>
  <si>
    <t>Población de internos iletrados, con educación basica primaria, basica secundaria y media vocacional</t>
  </si>
  <si>
    <t>La información corresponde al momento de ingreso al ERON</t>
  </si>
  <si>
    <t>14. Población de internos iletrados, con educación basica primaria, basica secundaria y media vocacional</t>
  </si>
  <si>
    <t>Población de internos con educación superior</t>
  </si>
  <si>
    <t xml:space="preserve">15. Población de internos con educación superior </t>
  </si>
  <si>
    <t xml:space="preserve">Modalidad delictiva población de internos condenados dados en libertad </t>
  </si>
  <si>
    <t xml:space="preserve">1. Población de Internos en Establecimientos de Reclusión y Regionales </t>
  </si>
  <si>
    <t xml:space="preserve">16. Modalidad delictiva población de internos condenados dados en libertad </t>
  </si>
  <si>
    <t xml:space="preserve">18. Caracterizacion promedio pena impuesta Vs promedio pena cumplida </t>
  </si>
  <si>
    <t>19. Internos con discapacidad estructurar y/o funcional</t>
  </si>
  <si>
    <t>20. Subrogados penales</t>
  </si>
  <si>
    <t>21. Modalidad delictiva subrogados penales</t>
  </si>
  <si>
    <t xml:space="preserve">Subrogados penales </t>
  </si>
  <si>
    <t>17. Ultima actividad desarrollada internos condenados dados en libertad - TEE</t>
  </si>
  <si>
    <t>Población de Internos ocupados en trabajo, estudio y enseñanza (TEE)</t>
  </si>
  <si>
    <t>13. Población de internos ocupados en trabajo, estudio y enseñanza (TEE)</t>
  </si>
  <si>
    <t>OTROS DELITOS</t>
  </si>
  <si>
    <t xml:space="preserve">Ultima actividad desarrollada internos condenados dados en libertad </t>
  </si>
  <si>
    <t xml:space="preserve"> </t>
  </si>
  <si>
    <t>Población de Internos Reincidentes</t>
  </si>
  <si>
    <t>Espana</t>
  </si>
  <si>
    <t>ATENCION DE EXPENDIO SEMI EXTERNO</t>
  </si>
  <si>
    <t>COMITE DE TRABAJO, ESTUDIO Y ENSEÑANZA</t>
  </si>
  <si>
    <t>COMITE DE DEPORTES, RECREACION Y CULTURA</t>
  </si>
  <si>
    <t>Costa Rica</t>
  </si>
  <si>
    <t>R.M.</t>
  </si>
  <si>
    <t>RECLUSIÓN DE MUJERES</t>
  </si>
  <si>
    <t>ESTABLECIMIENTO PENITENCIARIO DE MEDIANA SEGURIDAD Y CARCELARIO</t>
  </si>
  <si>
    <t>ESTABLECIMIENTO PENITENCIARIO</t>
  </si>
  <si>
    <t>E.C.</t>
  </si>
  <si>
    <t>ESTABLECIMIENTO CARCELARIO</t>
  </si>
  <si>
    <t>COLONIA AGRÍCOLA DE MÍNIMA SEGURIDAD</t>
  </si>
  <si>
    <t>E.R.E.</t>
  </si>
  <si>
    <t>ESTABLECIMIENTO DE RECLUSIÓN ESPECIAL</t>
  </si>
  <si>
    <t>J.P.</t>
  </si>
  <si>
    <t>ESTABLECIMIENTO DE JUSTICIA Y PAZ</t>
  </si>
  <si>
    <t>REGIONAL CENTRAL</t>
  </si>
  <si>
    <t>AMAZONAS</t>
  </si>
  <si>
    <t>BOYACA</t>
  </si>
  <si>
    <t>CAQUETA</t>
  </si>
  <si>
    <t>BOGOTÁ D.C.</t>
  </si>
  <si>
    <t>CUNDINAMARCA</t>
  </si>
  <si>
    <t>HUILA</t>
  </si>
  <si>
    <t>META</t>
  </si>
  <si>
    <t>TOLIMA</t>
  </si>
  <si>
    <t xml:space="preserve">CASANARE </t>
  </si>
  <si>
    <t>REGIONAL OCCIDENTAL</t>
  </si>
  <si>
    <t>CAUCA</t>
  </si>
  <si>
    <t>NARIÑO</t>
  </si>
  <si>
    <t>PUTUMAYO</t>
  </si>
  <si>
    <t>VALLE</t>
  </si>
  <si>
    <t>REGIONAL NORTE</t>
  </si>
  <si>
    <t>ATLANTICO</t>
  </si>
  <si>
    <t>BOLIVAR</t>
  </si>
  <si>
    <t>CESAR</t>
  </si>
  <si>
    <t>CORDOBA</t>
  </si>
  <si>
    <t>GUAJIRA</t>
  </si>
  <si>
    <t>MAGDALENA</t>
  </si>
  <si>
    <t>SAN ANDRES</t>
  </si>
  <si>
    <t>SUCRE</t>
  </si>
  <si>
    <t>REGIONAL ORIENTE</t>
  </si>
  <si>
    <t>NORTE SANTANDER</t>
  </si>
  <si>
    <t xml:space="preserve">SANTANDER </t>
  </si>
  <si>
    <t>REGIONAL  NOROESTE</t>
  </si>
  <si>
    <t>ANTIOQUIA</t>
  </si>
  <si>
    <t>CHOCO</t>
  </si>
  <si>
    <t>REGIONAL VIEJO CALDAS</t>
  </si>
  <si>
    <t>CALDAS</t>
  </si>
  <si>
    <t>QUINDIO</t>
  </si>
  <si>
    <t>RISARALDA</t>
  </si>
  <si>
    <t>CÓDIGO</t>
  </si>
  <si>
    <t>REGIONAL</t>
  </si>
  <si>
    <t>CAPACIDAD</t>
  </si>
  <si>
    <t>SEXO</t>
  </si>
  <si>
    <t>TOTAL SINDICADOS</t>
  </si>
  <si>
    <t>TOTAL CONDENADOS</t>
  </si>
  <si>
    <t>REGIONAL OCCIDENTE</t>
  </si>
  <si>
    <t>REGIONAL NOROESTE</t>
  </si>
  <si>
    <t>TOTAL MES</t>
  </si>
  <si>
    <t>C.P.M.S</t>
  </si>
  <si>
    <t xml:space="preserve">C.P.M.S. </t>
  </si>
  <si>
    <t>HACINAMIENTO</t>
  </si>
  <si>
    <t xml:space="preserve">, </t>
  </si>
  <si>
    <t>Total Hombres</t>
  </si>
  <si>
    <t>Total Mujeres</t>
  </si>
  <si>
    <t>Sindicado</t>
  </si>
  <si>
    <t>Condenado</t>
  </si>
  <si>
    <t>Sindicada</t>
  </si>
  <si>
    <t>Condenada</t>
  </si>
  <si>
    <t>Altas, Domiciliarias y Vigilancia Electrónica</t>
  </si>
  <si>
    <t xml:space="preserve">E.P.M.S.C. </t>
  </si>
  <si>
    <t>y</t>
  </si>
  <si>
    <t>PROGRAMA DE REHABILITACION EN COMUNIDAD TERAPEUTICA</t>
  </si>
  <si>
    <t>ANUNCIADOR</t>
  </si>
  <si>
    <t>REPARACIONES LOCATIVAS ÁREAS COMUNES SEMI EXTERNAS</t>
  </si>
  <si>
    <t>C.P.M.S.</t>
  </si>
  <si>
    <t>ATENCION DE EXPENDIO</t>
  </si>
  <si>
    <t>COMITE DE SALUD</t>
  </si>
  <si>
    <t>C.M.S.-JP</t>
  </si>
  <si>
    <t>C.P.M.S.-E.R.E. - J.P.</t>
  </si>
  <si>
    <t>C.P.A.M.S.  - E.R.E. -J.P.</t>
  </si>
  <si>
    <t>Total Sindicados</t>
  </si>
  <si>
    <t>Población de internos por Situación Jurídica Ley 600 de 2000</t>
  </si>
  <si>
    <t>*Sindicado. Situación jurídica de una persona acusada de una conducta punible desde la vinculación al proceso penal a través de indagatoria o declaratoria de persona ausente- Ley 600 del 2000. Artículo 126.</t>
  </si>
  <si>
    <t>Fuente. SISIPEC WEB</t>
  </si>
  <si>
    <t>Fuente.SISIPEC WEB</t>
  </si>
  <si>
    <t>*Detención Domiciliaria. Medida sustitutiva de la detención preventiva en establecimiento de reclusión; se ejecuta en el domicilio o residencia del sindicado o imputado quien cumplirá con las  obligaciones adquiridas en compromiso. Ley 1142 de 2007. Artículo 27</t>
  </si>
  <si>
    <t>Nota Metodologica. Ajustado a la población de internos reportada por el CEDIP en el parte diario de internos.</t>
  </si>
  <si>
    <t>Afrocolombianos</t>
  </si>
  <si>
    <t>Población de Internos con Condiciones Excepcionales</t>
  </si>
  <si>
    <t>Nota Explicativa. Población Interna con características particulares en razón a la edad, género, raza, etnia, origen.</t>
  </si>
  <si>
    <t xml:space="preserve">Fuente. SISIPEC WEB </t>
  </si>
  <si>
    <t>Modalidad Delictiva Población de Internos en Establecimientos de Reclusión</t>
  </si>
  <si>
    <t xml:space="preserve">Reincidentes. Internos condenados nuevamente por la comisión de conducta delictiva
</t>
  </si>
  <si>
    <t>Libertad Condicional</t>
  </si>
  <si>
    <t>Modalidad Delictiva Subrogados Penales</t>
  </si>
  <si>
    <t>Nota Explicativa. Internos vinculados a través del Procedimiento Penal Mixto con clara tendencia inquisitiva al centralizar las funciones de investigación, acusación y juzgamiento a través de la Fiscalía General de la Nación.</t>
  </si>
  <si>
    <t>Nota Metodologica. El total incluye población extranjera ubicados en ERON, domiciliaria y vigilancia electrónica.</t>
  </si>
  <si>
    <t>Nota. Ajustado a la población de internos reportada por el GEDIP en el parte diario de internos.</t>
  </si>
  <si>
    <t>*Prisión Domiciliaria. Mecanismo sustitutivo de la ejecución de la condena en establecimiento de reclusión; se cumplirá en el lugar de domicilio o residencia del condenado (a) quien cumplirá con las obligaciones adquiridas en compromiso.  Ley 1709 de 2014. Artículo 22.</t>
  </si>
  <si>
    <t>Población de Internos con Vigilancia Electrónica</t>
  </si>
  <si>
    <t>Fuente. CERVI</t>
  </si>
  <si>
    <t>Nota Explicativa. El Mecanismo de vigilancia electrónica es una herramienta de control, acompañamiento, vigilancia y ejecución de la medida de detención y prisión domiciliaria; tambien es un mecanismo independiente impuesto por el juez como orden no privativa de la libertad.</t>
  </si>
  <si>
    <t xml:space="preserve">Fuente. SISIPEC WEB
</t>
  </si>
  <si>
    <t xml:space="preserve">Nota Explicativa. La población beneficiaria de los subrogados pudo estar incursa en uno o más delitos, por lo tanto el número de modalidades delictivas es superior al número de personas registradas con subrogado penal. </t>
  </si>
  <si>
    <t>Otros Países</t>
  </si>
  <si>
    <t>0 a 5</t>
  </si>
  <si>
    <t>6 a 10</t>
  </si>
  <si>
    <t>11 a 15</t>
  </si>
  <si>
    <t>16 a 20</t>
  </si>
  <si>
    <t>21 a 25</t>
  </si>
  <si>
    <t>26 a 30</t>
  </si>
  <si>
    <t>31 a 35</t>
  </si>
  <si>
    <t>PREPARACION EXAMEN DE ESTADO</t>
  </si>
  <si>
    <t>ESPECIES MENORES</t>
  </si>
  <si>
    <t>BIBLIOTECARIO EN AREAS COMUNES</t>
  </si>
  <si>
    <t>CREACION ARTISTICA</t>
  </si>
  <si>
    <t>MONITORES LABORALES</t>
  </si>
  <si>
    <t>TRAFICO FABRICACION O PORTE DE ESTUPEFACIENTES</t>
  </si>
  <si>
    <t>HURTO</t>
  </si>
  <si>
    <t>CONCIERTO PARA DELINQUIR</t>
  </si>
  <si>
    <t>FABRICACION TRAFICO Y PORTE DE ARMAS DE FUEGO O MUNICIONES</t>
  </si>
  <si>
    <t>HOMICIDIO</t>
  </si>
  <si>
    <t>VIOLENCIA INTRAFAMILIAR</t>
  </si>
  <si>
    <t>FABRICACION  TRAFICO Y PORTE DE ARMAS Y MUNICIONES DE USO PRIVATIVO DE LAS FUERZAS ARMADAS</t>
  </si>
  <si>
    <t>LESIONES PERSONALES</t>
  </si>
  <si>
    <t>FABRICACIÓN, TRÁFICO, PORTE O TENENCIA DE ARMAS DE FUEGO, ACCESORIOS, PARTES O MUNICIONES</t>
  </si>
  <si>
    <t>INASISTENCIA ALIMENTARIA</t>
  </si>
  <si>
    <t>EXTORSION</t>
  </si>
  <si>
    <t>ACTOS SEXUALES CON MENOR DE CATORCE AÑOS</t>
  </si>
  <si>
    <t>ACCESO CARNAL ABUSIVO CON MENOR DE CATORCE AÑOS</t>
  </si>
  <si>
    <t>AUTOABASTECIMIENTO</t>
  </si>
  <si>
    <t>45 - 49</t>
  </si>
  <si>
    <t>Delitos</t>
  </si>
  <si>
    <t>Sindicadas</t>
  </si>
  <si>
    <t>Condenadas</t>
  </si>
  <si>
    <t>31 a  35</t>
  </si>
  <si>
    <t>Total Condenados</t>
  </si>
  <si>
    <t xml:space="preserve">Participación </t>
  </si>
  <si>
    <t>Delito</t>
  </si>
  <si>
    <t xml:space="preserve">Subtotal </t>
  </si>
  <si>
    <r>
      <t>Fuente.</t>
    </r>
    <r>
      <rPr>
        <sz val="10"/>
        <rFont val="Arial"/>
        <family val="2"/>
      </rPr>
      <t>Elaboración Grupo Estadística a partir de datos SISIPEC WEB</t>
    </r>
  </si>
  <si>
    <t>Población reclusa 
en domiciliaria</t>
  </si>
  <si>
    <t>Total delitos PPL ERON</t>
  </si>
  <si>
    <t>Total internos en TEE</t>
  </si>
  <si>
    <t>ACCESO CARNAL VIOLENTO</t>
  </si>
  <si>
    <t>BIBLIOTECARIO</t>
  </si>
  <si>
    <t>Peru</t>
  </si>
  <si>
    <t>Estados Unidos De America</t>
  </si>
  <si>
    <t>Nicaragua</t>
  </si>
  <si>
    <t>ESPECIES MAYORES</t>
  </si>
  <si>
    <t xml:space="preserve">Nota Metodológica. Los cuadros de salida de Población de Internos con  Vigilancia Electrónica no contemplan en adelante la variable Radio Frecuencia- RF, por consiguiente la informacion hace referencia unicamente a Mecanismos de Vigilancia Electrónica, mediante el sistema Global Position System- GPS. </t>
  </si>
  <si>
    <t>Adulto mayor</t>
  </si>
  <si>
    <t>Mujeres gestantes</t>
  </si>
  <si>
    <t>Con discapacidad</t>
  </si>
  <si>
    <t>Mujeres lactantes</t>
  </si>
  <si>
    <t>CÁRCEL Y PENITENCIARIA DE MEDIANA SEGURIDAD</t>
  </si>
  <si>
    <t>ATENCIÓN DE EXPENDIO AREAS COMUNES</t>
  </si>
  <si>
    <t>USO DE MENORES DE EDAD PARA LA COMISION DE DELITOS</t>
  </si>
  <si>
    <t>ESCUELA DE FORMACION</t>
  </si>
  <si>
    <t>PREPARACION VALIDACION DE ESTUDIO</t>
  </si>
  <si>
    <t xml:space="preserve">                                                                                                                                                                          </t>
  </si>
  <si>
    <t xml:space="preserve">                      </t>
  </si>
  <si>
    <t xml:space="preserve">Internos con discapacidad Estructuras o Funciones </t>
  </si>
  <si>
    <r>
      <rPr>
        <b/>
        <sz val="10"/>
        <color indexed="8"/>
        <rFont val="Arial"/>
        <family val="2"/>
      </rPr>
      <t xml:space="preserve">Fuente. </t>
    </r>
    <r>
      <rPr>
        <sz val="10"/>
        <color indexed="8"/>
        <rFont val="Arial"/>
        <family val="2"/>
      </rPr>
      <t>SISIPEC WEB</t>
    </r>
  </si>
  <si>
    <r>
      <rPr>
        <b/>
        <sz val="10"/>
        <color indexed="8"/>
        <rFont val="Arial"/>
        <family val="2"/>
      </rPr>
      <t>Nota.</t>
    </r>
    <r>
      <rPr>
        <sz val="10"/>
        <color indexed="8"/>
        <rFont val="Arial"/>
        <family val="2"/>
      </rPr>
      <t xml:space="preserve">El total de Internos con discapacidad estructurar y/o funcional es superior a los internos con discapacidad, teniendo encuenta que un interno puede poseer  discapacidad en estructuras corporales y al mismo tiempo discapacidad en funciones corporales. </t>
    </r>
  </si>
  <si>
    <r>
      <rPr>
        <b/>
        <sz val="10"/>
        <rFont val="Arial"/>
        <family val="2"/>
      </rPr>
      <t xml:space="preserve">*Estructuras corporales: </t>
    </r>
    <r>
      <rPr>
        <sz val="10"/>
        <rFont val="Arial"/>
        <family val="2"/>
      </rPr>
      <t>partes anatómicas del cuerpo, tales como los órganos, las extremidades y sus componentes.</t>
    </r>
  </si>
  <si>
    <r>
      <rPr>
        <b/>
        <sz val="10"/>
        <rFont val="Arial"/>
        <family val="2"/>
      </rPr>
      <t xml:space="preserve">*Funciones corporales: </t>
    </r>
    <r>
      <rPr>
        <sz val="10"/>
        <rFont val="Arial"/>
        <family val="2"/>
      </rPr>
      <t xml:space="preserve">son las funciones fisiológicas de los sistemas corporales (incluyendo las funciones psicológicas). </t>
    </r>
  </si>
  <si>
    <t>Rango de 
edad</t>
  </si>
  <si>
    <t>PPL</t>
  </si>
  <si>
    <t xml:space="preserve">50 - 54 </t>
  </si>
  <si>
    <t xml:space="preserve">65 - 69 </t>
  </si>
  <si>
    <t>&gt; 70</t>
  </si>
  <si>
    <t xml:space="preserve">           Fuente.SISIPEC WEB</t>
  </si>
  <si>
    <t>Situación Jurídica</t>
  </si>
  <si>
    <t xml:space="preserve">    Fuente. SISIPEC WEB</t>
  </si>
  <si>
    <t xml:space="preserve">     Fuente. SISIPEC WEB</t>
  </si>
  <si>
    <t>Nota. El numero de delitos es mayor al número de PPL, toda vez que un interno puede estar incurso en la comisión de más de una modalidad delictiva.</t>
  </si>
  <si>
    <t xml:space="preserve"> Fuente. SISIPEC WEB </t>
  </si>
  <si>
    <t xml:space="preserve">    Total</t>
  </si>
  <si>
    <t xml:space="preserve">   Total</t>
  </si>
  <si>
    <t xml:space="preserve">  Participación</t>
  </si>
  <si>
    <t>Total general</t>
  </si>
  <si>
    <t xml:space="preserve">Fuente: SISIPEC WEB
Nota. El total de delitos es superior a la poblacion reclusa, teniendo encuenta que un interno puede estar incurso en una o más conductas delictivas. </t>
  </si>
  <si>
    <t xml:space="preserve">     Fuente: SISIPEC WEB</t>
  </si>
  <si>
    <t>Total 
General</t>
  </si>
  <si>
    <t>Población de internos por Situación Jurídica Ley 906 de 2004</t>
  </si>
  <si>
    <t>Población de internos por sexo Ley 906 de 2004</t>
  </si>
  <si>
    <t xml:space="preserve">Imputados </t>
  </si>
  <si>
    <t>Imputados</t>
  </si>
  <si>
    <t xml:space="preserve">           Fuente. CERVI</t>
  </si>
  <si>
    <t>25 -29</t>
  </si>
  <si>
    <t>30 -34</t>
  </si>
  <si>
    <t>Occidental</t>
  </si>
  <si>
    <t>Población de Internos por rango de edad y sexo</t>
  </si>
  <si>
    <t xml:space="preserve">             Fuente. SISIPEC WEB</t>
  </si>
  <si>
    <t>Suspensión Pena</t>
  </si>
  <si>
    <t>Total Subrogados Penales</t>
  </si>
  <si>
    <t xml:space="preserve">Total 
General </t>
  </si>
  <si>
    <t xml:space="preserve">Libertad Condicional </t>
  </si>
  <si>
    <t>Suspension Pena</t>
  </si>
  <si>
    <t>ESTABLECIMIENTO</t>
  </si>
  <si>
    <t>POBLACIÓN</t>
  </si>
  <si>
    <t>DENOMINACIÓN</t>
  </si>
  <si>
    <t>NOMBRE</t>
  </si>
  <si>
    <t>HOMBRE</t>
  </si>
  <si>
    <t>MUJER</t>
  </si>
  <si>
    <t>C.P.M.S. -P.S.M.</t>
  </si>
  <si>
    <t xml:space="preserve">C.P.A.M.S ERE </t>
  </si>
  <si>
    <t>C.P.M.S.M</t>
  </si>
  <si>
    <t>E.P.M.S.C. - E.R.E.</t>
  </si>
  <si>
    <t>C.M.S</t>
  </si>
  <si>
    <t>MUJERES</t>
  </si>
  <si>
    <t>CONVENCIONES</t>
  </si>
  <si>
    <t xml:space="preserve">  </t>
  </si>
  <si>
    <t>|</t>
  </si>
  <si>
    <t>Honduras</t>
  </si>
  <si>
    <t>Panama</t>
  </si>
  <si>
    <t>Canada</t>
  </si>
  <si>
    <t>Ultima Actividad</t>
  </si>
  <si>
    <t>FORMACION EN DEPORTES Y RECREACION</t>
  </si>
  <si>
    <t>CUERO Y CALZADO</t>
  </si>
  <si>
    <t>MANIPULACION DE ALIMENTOS PREPARACIÓN (AS)</t>
  </si>
  <si>
    <t>DESTINACION ILICITA DE MUEBLES O INMUEBLES</t>
  </si>
  <si>
    <t>ROLDANILLO</t>
  </si>
  <si>
    <t>C.P.A.M.S.M. - E.R.E.</t>
  </si>
  <si>
    <t>C.A.MI.S.</t>
  </si>
  <si>
    <t>Otros delitos</t>
  </si>
  <si>
    <t>CREACION LITERARIA</t>
  </si>
  <si>
    <t>COMITE DEPORTES, RECREACION, CULTURA (A / S)</t>
  </si>
  <si>
    <t>BIBLIOTECA</t>
  </si>
  <si>
    <t>REPARTO Y DISTRIBUCION DE ALIMENTOS (A / S)</t>
  </si>
  <si>
    <t>DESPLAZAMIENTO FORZADO</t>
  </si>
  <si>
    <t>Otros Delitos</t>
  </si>
  <si>
    <t>Enero 31 de 2020</t>
  </si>
  <si>
    <t>COBOG</t>
  </si>
  <si>
    <t xml:space="preserve">C.P.A.M.S.- J.P. </t>
  </si>
  <si>
    <t xml:space="preserve">COMPLEJO </t>
  </si>
  <si>
    <r>
      <rPr>
        <b/>
        <sz val="14"/>
        <color theme="1"/>
        <rFont val="Arial"/>
        <family val="2"/>
      </rPr>
      <t>FUENTE:</t>
    </r>
    <r>
      <rPr>
        <sz val="14"/>
        <color theme="1"/>
        <rFont val="Arial"/>
        <family val="2"/>
      </rPr>
      <t xml:space="preserve"> GEDIP - 31 de Enero  de 2020</t>
    </r>
  </si>
  <si>
    <t>Nota: Para el mes de Enero 2020 se tuvo una reduccion de 104 cupos E.P.M.S.C. VILLAVICENCIO</t>
  </si>
  <si>
    <t>Enero 31 de 2019</t>
  </si>
  <si>
    <t xml:space="preserve">Hurto  </t>
  </si>
  <si>
    <t xml:space="preserve">Homicidio  </t>
  </si>
  <si>
    <t xml:space="preserve">Concierto para delinquir  </t>
  </si>
  <si>
    <t xml:space="preserve">Trafico fabricación o porte de estupefacientes  </t>
  </si>
  <si>
    <t xml:space="preserve">Fabricación tráfico y porte de armas de fuego o municiones  </t>
  </si>
  <si>
    <t xml:space="preserve">Actos sexuales con menor de catorce años  </t>
  </si>
  <si>
    <t xml:space="preserve">Acceso carnal abusivo con menor de catorce años  </t>
  </si>
  <si>
    <t xml:space="preserve">Fabricación, tráfico, porte o tenencia de armas de fuego, accesorios, partes o municiones  </t>
  </si>
  <si>
    <t xml:space="preserve">Extorsión  </t>
  </si>
  <si>
    <t xml:space="preserve">Acceso carnal violento  </t>
  </si>
  <si>
    <t xml:space="preserve">Violencia intrafamiliar  </t>
  </si>
  <si>
    <t xml:space="preserve">Fabricación  tráfico y porte de armas y municiones de uso privativo de las fuerzas armadas  </t>
  </si>
  <si>
    <t xml:space="preserve">Secuestro extorsivo  </t>
  </si>
  <si>
    <t xml:space="preserve">Uso de menores de edad para la comisión de delitos  </t>
  </si>
  <si>
    <t xml:space="preserve">Secuestro simple  </t>
  </si>
  <si>
    <t>COMITE ESPIRITUAL (J / P)</t>
  </si>
  <si>
    <t>COMITE DE SALUD (A / S)</t>
  </si>
  <si>
    <t>PROMOTOR DE SALUD</t>
  </si>
  <si>
    <t>PROGRAMAS DEPORTIVOS</t>
  </si>
  <si>
    <t>COMITE DERECHOS HUMANOS (A / S)</t>
  </si>
  <si>
    <t>AUXILIAR DE JARDIN INFANTIL</t>
  </si>
  <si>
    <t>LAVANDERIA</t>
  </si>
  <si>
    <t>PELUQUERIA (SINDICADOS)</t>
  </si>
  <si>
    <t>LAVADO DE ACTIVOS</t>
  </si>
  <si>
    <t>RECEPTACION</t>
  </si>
  <si>
    <t xml:space="preserve">Enero 31 de 2020  </t>
  </si>
  <si>
    <t xml:space="preserve">Enero 31 de 2020   </t>
  </si>
  <si>
    <t xml:space="preserve">Caracterización de la Pena Promedio años Pena impuesta Vs Promedio años Pena Cumplida </t>
  </si>
  <si>
    <t>0-5 Años</t>
  </si>
  <si>
    <t>6-10 Años</t>
  </si>
  <si>
    <t>11-15 Años</t>
  </si>
  <si>
    <t>16-20 Años</t>
  </si>
  <si>
    <t>21-25 Años</t>
  </si>
  <si>
    <t>26-30 Años</t>
  </si>
  <si>
    <t>31-35 Años</t>
  </si>
  <si>
    <t>Mayor a 36 Años</t>
  </si>
  <si>
    <t xml:space="preserve">Pena Impuesta Promedio </t>
  </si>
  <si>
    <t xml:space="preserve">Pena Cumplida Promedio </t>
  </si>
  <si>
    <t/>
  </si>
  <si>
    <t>Promedio</t>
  </si>
  <si>
    <r>
      <t xml:space="preserve">Fuente. </t>
    </r>
    <r>
      <rPr>
        <sz val="10"/>
        <color indexed="8"/>
        <rFont val="Arial"/>
        <family val="2"/>
      </rPr>
      <t>SISIPEC WEB</t>
    </r>
  </si>
  <si>
    <r>
      <rPr>
        <b/>
        <sz val="10"/>
        <rFont val="Arial"/>
        <family val="2"/>
      </rPr>
      <t xml:space="preserve">Nota Metodológica. </t>
    </r>
    <r>
      <rPr>
        <sz val="10"/>
        <rFont val="Arial"/>
        <family val="2"/>
      </rPr>
      <t xml:space="preserve">Se toma el promedio sobre el total de las seis regionales independientemente que se registren o no  casos. </t>
    </r>
  </si>
  <si>
    <r>
      <rPr>
        <b/>
        <sz val="10"/>
        <rFont val="Arial"/>
        <family val="2"/>
      </rPr>
      <t xml:space="preserve">Nota Explicativa. </t>
    </r>
    <r>
      <rPr>
        <sz val="10"/>
        <rFont val="Arial"/>
        <family val="2"/>
      </rPr>
      <t xml:space="preserve">Para calcular los promedios del cuadro se clasifica a la población condenada que ya obtuvo su libertad, en uno de los 8 rangos de tiempo en años, según la pena que en su momento le haya sido impuesta por la autoridad judicial. </t>
    </r>
  </si>
  <si>
    <t>Una vez agrupados en su respectivo rango, se calcula el promedio de años de pena impuesta para los condenados que se ubican en cada grupo y el promedio de pena cumplida en años, para las mismas personas que conforman el grupo. Ver ejemplo.</t>
  </si>
  <si>
    <t>Ejemplo</t>
  </si>
  <si>
    <t xml:space="preserve">Rango 0 a 5 años </t>
  </si>
  <si>
    <t>Internos</t>
  </si>
  <si>
    <t>Pena impuesta en años</t>
  </si>
  <si>
    <t>Pena cumplida en años</t>
  </si>
  <si>
    <t>Interno 1</t>
  </si>
  <si>
    <t>Interno 2</t>
  </si>
  <si>
    <t>interno 3</t>
  </si>
  <si>
    <t>interno 4</t>
  </si>
  <si>
    <t>interno 5</t>
  </si>
  <si>
    <t>.</t>
  </si>
  <si>
    <r>
      <t>Interno</t>
    </r>
    <r>
      <rPr>
        <i/>
        <sz val="10"/>
        <rFont val="Arial"/>
        <family val="2"/>
      </rPr>
      <t xml:space="preserve"> n</t>
    </r>
  </si>
  <si>
    <t xml:space="preserve">Promedio </t>
  </si>
  <si>
    <r>
      <rPr>
        <b/>
        <sz val="10"/>
        <rFont val="Arial"/>
        <family val="2"/>
      </rPr>
      <t>Interpretación</t>
    </r>
    <r>
      <rPr>
        <sz val="10"/>
        <rFont val="Arial"/>
        <family val="2"/>
      </rPr>
      <t>:  Del ejemplo se puede concluir que el promedio de pena impuesta para la población condenada a una pena de 0 a 5 años es de tres (3) años, pero cumplen en promedio una pena de dos (2) años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</si>
</sst>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0.0%"/>
    <numFmt numFmtId="169" formatCode="_-* #,##0.00\ [$€]_-;\-* #,##0.00\ [$€]_-;_-* &quot;-&quot;??\ [$€]_-;_-@_-"/>
    <numFmt numFmtId="170" formatCode="_([$€]* #,##0.00_);_([$€]* \(#,##0.00\);_([$€]* &quot;-&quot;??_);_(@_)"/>
    <numFmt numFmtId="171" formatCode="_ [$€-2]\ * #,##0.00_ ;_ [$€-2]\ * \-#,##0.00_ ;_ [$€-2]\ * &quot;-&quot;??_ "/>
    <numFmt numFmtId="172" formatCode="_([$€-2]* #,##0.00_);_([$€-2]* \(#,##0.00\);_([$€-2]* &quot;-&quot;??_)"/>
    <numFmt numFmtId="173" formatCode="_-* #,##0\ _P_t_s_-;\-* #,##0\ _P_t_s_-;_-* &quot;-&quot;\ _P_t_s_-;_-@_-"/>
    <numFmt numFmtId="174" formatCode="_ * #,##0.00_ ;_ * \-#,##0.00_ ;_ * &quot;-&quot;??_ ;_ @_ "/>
    <numFmt numFmtId="175" formatCode="_ &quot;$&quot;\ * #,##0.00_ ;_ &quot;$&quot;\ * \-#,##0.00_ ;_ &quot;$&quot;\ * &quot;-&quot;??_ ;_ @_ "/>
    <numFmt numFmtId="176" formatCode="_-* #,##0.00\ &quot;Pts&quot;_-;\-* #,##0.00\ &quot;Pts&quot;_-;_-* &quot;-&quot;??\ &quot;Pts&quot;_-;_-@_-"/>
    <numFmt numFmtId="177" formatCode="[$-240A]d&quot; de &quot;mmmm&quot; de &quot;yyyy;@"/>
    <numFmt numFmtId="178" formatCode="0;0"/>
    <numFmt numFmtId="179" formatCode="_-* #,##0.00\ _P_t_s_-;\-* #,##0.00\ _P_t_s_-;_-* &quot;-&quot;??\ _P_t_s_-;_-@_-"/>
    <numFmt numFmtId="180" formatCode="_ [$€]\ * #,##0.00_ ;_ [$€]\ * \-#,##0.00_ ;_ [$€]\ * &quot;-&quot;??_ ;_ @_ "/>
    <numFmt numFmtId="181" formatCode="_(* #,##0.00_);_(* \(#,##0.00\);_(* \-??_);_(@_)"/>
    <numFmt numFmtId="182" formatCode="_-* #,##0\ &quot;Pts&quot;_-;\-* #,##0\ &quot;Pts&quot;_-;_-* &quot;-&quot;\ &quot;Pts&quot;_-;_-@_-"/>
    <numFmt numFmtId="183" formatCode="[$$-240A]\ #,##0"/>
    <numFmt numFmtId="184" formatCode="#,##0;[White]#,##0"/>
  </numFmts>
  <fonts count="142">
    <font>
      <sz val="10"/>
      <name val="Arial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2.65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5"/>
      <color indexed="72"/>
      <name val="SansSerif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  <font>
      <sz val="12"/>
      <color indexed="72"/>
      <name val="Arial"/>
      <family val="2"/>
    </font>
    <font>
      <b/>
      <sz val="14"/>
      <color indexed="12"/>
      <name val="Arial"/>
      <family val="2"/>
    </font>
    <font>
      <sz val="16"/>
      <name val="Arial"/>
      <family val="2"/>
    </font>
    <font>
      <sz val="2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1"/>
      <name val="Calibri"/>
      <family val="2"/>
    </font>
    <font>
      <sz val="18"/>
      <name val="Arial"/>
      <family val="2"/>
    </font>
    <font>
      <sz val="11"/>
      <color indexed="8"/>
      <name val="Calibri"/>
      <family val="2"/>
    </font>
    <font>
      <b/>
      <sz val="12"/>
      <color indexed="9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9"/>
      <name val="Arial"/>
      <family val="2"/>
    </font>
    <font>
      <b/>
      <sz val="10"/>
      <name val="Calibri"/>
      <family val="2"/>
    </font>
    <font>
      <sz val="10"/>
      <color indexed="10"/>
      <name val="Calibri"/>
      <family val="2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sz val="11"/>
      <color indexed="8"/>
      <name val="Calibri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0"/>
      <color theme="10"/>
      <name val="Arial"/>
      <family val="2"/>
    </font>
    <font>
      <u/>
      <sz val="12.6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14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ndara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color theme="4"/>
      <name val="Arial"/>
      <family val="2"/>
    </font>
    <font>
      <u/>
      <sz val="11"/>
      <color theme="4"/>
      <name val="Arial"/>
      <family val="2"/>
    </font>
    <font>
      <b/>
      <sz val="14"/>
      <color rgb="FF002060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indexed="9"/>
      <name val="Arial"/>
      <family val="2"/>
    </font>
    <font>
      <sz val="16"/>
      <color indexed="72"/>
      <name val="Arial"/>
      <family val="2"/>
    </font>
    <font>
      <sz val="16"/>
      <color indexed="10"/>
      <name val="Arial"/>
      <family val="2"/>
    </font>
    <font>
      <sz val="18"/>
      <color rgb="FFFF000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sz val="9"/>
      <color indexed="9"/>
      <name val="SansSerif"/>
    </font>
    <font>
      <sz val="9"/>
      <color indexed="8"/>
      <name val="SansSerif"/>
    </font>
    <font>
      <sz val="7"/>
      <color indexed="8"/>
      <name val="SansSerif"/>
    </font>
    <font>
      <b/>
      <sz val="12"/>
      <name val="Calibri"/>
      <family val="2"/>
    </font>
    <font>
      <b/>
      <sz val="16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0"/>
      <name val="Arial"/>
      <family val="2"/>
    </font>
    <font>
      <i/>
      <sz val="10"/>
      <name val="Arial"/>
      <family val="2"/>
    </font>
  </fonts>
  <fills count="7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4"/>
      </patternFill>
    </fill>
    <fill>
      <patternFill patternType="solid">
        <fgColor indexed="45"/>
        <bgColor indexed="29"/>
      </patternFill>
    </fill>
    <fill>
      <patternFill patternType="solid">
        <f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56"/>
      </patternFill>
    </fill>
    <fill>
      <patternFill patternType="solid">
        <fgColor indexed="1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8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8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46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4C5A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56"/>
      </top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56"/>
      </top>
      <bottom style="thin">
        <color indexed="9"/>
      </bottom>
      <diagonal/>
    </border>
    <border>
      <left style="thin">
        <color indexed="56"/>
      </left>
      <right style="thin">
        <color indexed="9"/>
      </right>
      <top style="thin">
        <color indexed="56"/>
      </top>
      <bottom style="thin">
        <color indexed="56"/>
      </bottom>
      <diagonal/>
    </border>
    <border>
      <left style="thin">
        <color indexed="9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9"/>
      </right>
      <top style="thin">
        <color indexed="56"/>
      </top>
      <bottom style="thin">
        <color indexed="9"/>
      </bottom>
      <diagonal/>
    </border>
    <border>
      <left style="thin">
        <color indexed="9"/>
      </left>
      <right style="thin">
        <color indexed="56"/>
      </right>
      <top style="thin">
        <color indexed="56"/>
      </top>
      <bottom style="thin">
        <color indexed="9"/>
      </bottom>
      <diagonal/>
    </border>
    <border>
      <left style="thin">
        <color indexed="56"/>
      </left>
      <right style="thin">
        <color indexed="9"/>
      </right>
      <top style="thin">
        <color indexed="9"/>
      </top>
      <bottom style="thin">
        <color indexed="56"/>
      </bottom>
      <diagonal/>
    </border>
    <border>
      <left style="thin">
        <color indexed="9"/>
      </left>
      <right style="thin">
        <color indexed="56"/>
      </right>
      <top style="thin">
        <color indexed="9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9"/>
      </right>
      <top/>
      <bottom style="thin">
        <color indexed="56"/>
      </bottom>
      <diagonal/>
    </border>
    <border>
      <left style="thin">
        <color indexed="56"/>
      </left>
      <right style="thin">
        <color indexed="9"/>
      </right>
      <top style="thin">
        <color indexed="56"/>
      </top>
      <bottom/>
      <diagonal/>
    </border>
    <border>
      <left style="thin">
        <color indexed="9"/>
      </left>
      <right style="thin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56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56"/>
      </right>
      <top style="thin">
        <color indexed="56"/>
      </top>
      <bottom/>
      <diagonal/>
    </border>
    <border>
      <left style="thin">
        <color indexed="9"/>
      </left>
      <right style="thin">
        <color indexed="56"/>
      </right>
      <top/>
      <bottom style="thin">
        <color indexed="5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56"/>
      </left>
      <right style="thin">
        <color theme="0"/>
      </right>
      <top style="thin">
        <color indexed="56"/>
      </top>
      <bottom style="thin">
        <color indexed="56"/>
      </bottom>
      <diagonal/>
    </border>
    <border>
      <left style="thin">
        <color theme="0"/>
      </left>
      <right style="thin">
        <color theme="0"/>
      </right>
      <top style="thin">
        <color indexed="56"/>
      </top>
      <bottom style="thin">
        <color indexed="56"/>
      </bottom>
      <diagonal/>
    </border>
    <border>
      <left style="thin">
        <color theme="0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663"/>
      </right>
      <top style="thin">
        <color theme="0"/>
      </top>
      <bottom style="medium">
        <color rgb="FF004C5A"/>
      </bottom>
      <diagonal/>
    </border>
    <border>
      <left style="medium">
        <color rgb="FF004663"/>
      </left>
      <right style="thin">
        <color rgb="FF004C5A"/>
      </right>
      <top style="medium">
        <color rgb="FF004C5A"/>
      </top>
      <bottom/>
      <diagonal/>
    </border>
    <border>
      <left style="thin">
        <color rgb="FF004C5A"/>
      </left>
      <right style="thin">
        <color rgb="FF004C5A"/>
      </right>
      <top style="medium">
        <color rgb="FF004C5A"/>
      </top>
      <bottom/>
      <diagonal/>
    </border>
    <border>
      <left style="thin">
        <color rgb="FF004C5A"/>
      </left>
      <right style="medium">
        <color rgb="FF004663"/>
      </right>
      <top style="medium">
        <color rgb="FF004C5A"/>
      </top>
      <bottom/>
      <diagonal/>
    </border>
    <border>
      <left style="medium">
        <color rgb="FF004663"/>
      </left>
      <right style="thin">
        <color rgb="FF004C5A"/>
      </right>
      <top/>
      <bottom/>
      <diagonal/>
    </border>
    <border>
      <left style="thin">
        <color rgb="FF004C5A"/>
      </left>
      <right style="thin">
        <color rgb="FF004C5A"/>
      </right>
      <top/>
      <bottom/>
      <diagonal/>
    </border>
    <border>
      <left style="thin">
        <color rgb="FF004C5A"/>
      </left>
      <right style="medium">
        <color rgb="FF004663"/>
      </right>
      <top/>
      <bottom/>
      <diagonal/>
    </border>
    <border>
      <left style="medium">
        <color rgb="FF004663"/>
      </left>
      <right style="thin">
        <color rgb="FF004C5A"/>
      </right>
      <top/>
      <bottom style="medium">
        <color rgb="FF004C5A"/>
      </bottom>
      <diagonal/>
    </border>
    <border>
      <left style="thin">
        <color rgb="FF004C5A"/>
      </left>
      <right style="thin">
        <color rgb="FF004C5A"/>
      </right>
      <top/>
      <bottom style="medium">
        <color rgb="FF004C5A"/>
      </bottom>
      <diagonal/>
    </border>
    <border>
      <left style="thin">
        <color rgb="FF004C5A"/>
      </left>
      <right style="medium">
        <color rgb="FF004663"/>
      </right>
      <top/>
      <bottom style="medium">
        <color rgb="FF004C5A"/>
      </bottom>
      <diagonal/>
    </border>
    <border>
      <left style="medium">
        <color rgb="FF004663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C5A"/>
      </top>
      <bottom/>
      <diagonal/>
    </border>
    <border>
      <left style="medium">
        <color rgb="FF00466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medium">
        <color rgb="FF004663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 style="medium">
        <color rgb="FF004663"/>
      </bottom>
      <diagonal/>
    </border>
    <border>
      <left/>
      <right/>
      <top style="thin">
        <color theme="0"/>
      </top>
      <bottom style="medium">
        <color rgb="FF004663"/>
      </bottom>
      <diagonal/>
    </border>
    <border>
      <left/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 style="medium">
        <color rgb="FF004663"/>
      </right>
      <top/>
      <bottom style="medium">
        <color rgb="FF004663"/>
      </bottom>
      <diagonal/>
    </border>
    <border>
      <left style="thin">
        <color rgb="FF004C5A"/>
      </left>
      <right style="thin">
        <color rgb="FF004C5A"/>
      </right>
      <top style="medium">
        <color rgb="FF204162"/>
      </top>
      <bottom style="thin">
        <color theme="0"/>
      </bottom>
      <diagonal/>
    </border>
    <border>
      <left style="thin">
        <color rgb="FF004C5A"/>
      </left>
      <right style="thin">
        <color rgb="FF004C5A"/>
      </right>
      <top style="thin">
        <color theme="0"/>
      </top>
      <bottom style="thin">
        <color theme="0"/>
      </bottom>
      <diagonal/>
    </border>
    <border>
      <left style="thin">
        <color rgb="FF004C5A"/>
      </left>
      <right style="thin">
        <color rgb="FF004C5A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2041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4C5A"/>
      </left>
      <right style="thin">
        <color theme="0"/>
      </right>
      <top style="thin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rgb="FF004C5A"/>
      </top>
      <bottom/>
      <diagonal/>
    </border>
    <border>
      <left/>
      <right/>
      <top style="thin">
        <color rgb="FF004C5A"/>
      </top>
      <bottom/>
      <diagonal/>
    </border>
    <border>
      <left style="thin">
        <color theme="0"/>
      </left>
      <right style="thin">
        <color theme="0"/>
      </right>
      <top style="thin">
        <color rgb="FF004C5A"/>
      </top>
      <bottom style="thin">
        <color theme="0"/>
      </bottom>
      <diagonal/>
    </border>
    <border>
      <left style="thin">
        <color theme="0"/>
      </left>
      <right style="thin">
        <color rgb="FF004C5A"/>
      </right>
      <top style="thin">
        <color rgb="FF004C5A"/>
      </top>
      <bottom style="thin">
        <color theme="0"/>
      </bottom>
      <diagonal/>
    </border>
    <border>
      <left style="thin">
        <color rgb="FF004C5A"/>
      </left>
      <right style="thin">
        <color theme="0"/>
      </right>
      <top style="thin">
        <color theme="0"/>
      </top>
      <bottom style="thin">
        <color rgb="FF204162"/>
      </bottom>
      <diagonal/>
    </border>
    <border>
      <left style="thin">
        <color theme="0"/>
      </left>
      <right style="thin">
        <color rgb="FF004C5A"/>
      </right>
      <top style="thin">
        <color theme="0"/>
      </top>
      <bottom style="thin">
        <color rgb="FF204162"/>
      </bottom>
      <diagonal/>
    </border>
    <border>
      <left style="thin">
        <color rgb="FF004C5A"/>
      </left>
      <right style="thin">
        <color rgb="FF004C5A"/>
      </right>
      <top style="medium">
        <color rgb="FF204162"/>
      </top>
      <bottom/>
      <diagonal/>
    </border>
    <border>
      <left style="thin">
        <color rgb="FF004C5A"/>
      </left>
      <right style="thin">
        <color rgb="FF004C5A"/>
      </right>
      <top/>
      <bottom style="medium">
        <color rgb="FF204162"/>
      </bottom>
      <diagonal/>
    </border>
    <border>
      <left style="thin">
        <color rgb="FF004C5A"/>
      </left>
      <right style="thin">
        <color theme="0"/>
      </right>
      <top style="medium">
        <color rgb="FF204162"/>
      </top>
      <bottom style="thin">
        <color theme="0"/>
      </bottom>
      <diagonal/>
    </border>
    <border>
      <left style="thin">
        <color theme="0"/>
      </left>
      <right style="thin">
        <color rgb="FF004C5A"/>
      </right>
      <top style="medium">
        <color rgb="FF204162"/>
      </top>
      <bottom style="thin">
        <color theme="0"/>
      </bottom>
      <diagonal/>
    </border>
    <border>
      <left style="thin">
        <color rgb="FF004C5A"/>
      </left>
      <right style="thin">
        <color theme="0"/>
      </right>
      <top style="thin">
        <color theme="0"/>
      </top>
      <bottom/>
      <diagonal/>
    </border>
    <border>
      <left style="thin">
        <color rgb="FF004C5A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thin">
        <color rgb="FF004C5A"/>
      </right>
      <top style="thin">
        <color theme="0"/>
      </top>
      <bottom style="medium">
        <color rgb="FF004C5A"/>
      </bottom>
      <diagonal/>
    </border>
    <border>
      <left style="thin">
        <color theme="8" tint="-0.499984740745262"/>
      </left>
      <right style="thin">
        <color theme="0"/>
      </right>
      <top style="thin">
        <color theme="8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8" tint="-0.499984740745262"/>
      </top>
      <bottom style="thin">
        <color theme="0"/>
      </bottom>
      <diagonal/>
    </border>
    <border>
      <left style="thin">
        <color theme="0"/>
      </left>
      <right/>
      <top style="thin">
        <color theme="8" tint="-0.499984740745262"/>
      </top>
      <bottom style="thin">
        <color theme="0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0"/>
      </bottom>
      <diagonal/>
    </border>
    <border>
      <left style="thin">
        <color theme="8" tint="-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8" tint="-0.499984740745262"/>
      </right>
      <top style="thin">
        <color theme="0"/>
      </top>
      <bottom/>
      <diagonal/>
    </border>
    <border>
      <left style="thin">
        <color theme="8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8" tint="-0.499984740745262"/>
      </left>
      <right style="thin">
        <color theme="0"/>
      </right>
      <top style="thin">
        <color theme="0"/>
      </top>
      <bottom style="thin">
        <color theme="8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8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0"/>
      </top>
      <bottom style="thin">
        <color theme="8" tint="-0.499984740745262"/>
      </bottom>
      <diagonal/>
    </border>
    <border>
      <left style="thin">
        <color rgb="FF004663"/>
      </left>
      <right style="thin">
        <color rgb="FF004663"/>
      </right>
      <top style="thin">
        <color rgb="FF004663"/>
      </top>
      <bottom style="thin">
        <color rgb="FF004663"/>
      </bottom>
      <diagonal/>
    </border>
    <border>
      <left style="thin">
        <color indexed="56"/>
      </left>
      <right style="thin">
        <color theme="0"/>
      </right>
      <top style="thin">
        <color indexed="56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indexed="56"/>
      </right>
      <top style="thin">
        <color indexed="56"/>
      </top>
      <bottom style="thin">
        <color theme="0"/>
      </bottom>
      <diagonal/>
    </border>
    <border>
      <left style="thin">
        <color indexed="56"/>
      </left>
      <right style="thin">
        <color theme="0"/>
      </right>
      <top style="thin">
        <color theme="0"/>
      </top>
      <bottom style="thin">
        <color rgb="FF0046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4663"/>
      </bottom>
      <diagonal/>
    </border>
    <border>
      <left style="thin">
        <color theme="0"/>
      </left>
      <right style="thin">
        <color indexed="56"/>
      </right>
      <top style="thin">
        <color theme="0"/>
      </top>
      <bottom style="thin">
        <color rgb="FF004663"/>
      </bottom>
      <diagonal/>
    </border>
    <border>
      <left style="thin">
        <color rgb="FF004663"/>
      </left>
      <right style="thin">
        <color theme="0"/>
      </right>
      <top style="thin">
        <color rgb="FF004663"/>
      </top>
      <bottom style="thin">
        <color rgb="FF004663"/>
      </bottom>
      <diagonal/>
    </border>
    <border>
      <left style="thin">
        <color theme="0"/>
      </left>
      <right style="thin">
        <color theme="0"/>
      </right>
      <top style="thin">
        <color rgb="FF004663"/>
      </top>
      <bottom style="thin">
        <color rgb="FF004663"/>
      </bottom>
      <diagonal/>
    </border>
    <border>
      <left style="thin">
        <color theme="0"/>
      </left>
      <right style="thin">
        <color rgb="FF004663"/>
      </right>
      <top style="thin">
        <color rgb="FF004663"/>
      </top>
      <bottom style="thin">
        <color rgb="FF004663"/>
      </bottom>
      <diagonal/>
    </border>
    <border>
      <left style="thin">
        <color indexed="9"/>
      </left>
      <right style="thin">
        <color indexed="56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 style="medium">
        <color rgb="FF004C5A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medium">
        <color rgb="FF004C5A"/>
      </right>
      <top/>
      <bottom style="medium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rgb="FF004C5A"/>
      </right>
      <top style="thin">
        <color theme="0"/>
      </top>
      <bottom/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4C5A"/>
      </bottom>
      <diagonal/>
    </border>
    <border>
      <left style="thin">
        <color rgb="FF004C5A"/>
      </left>
      <right style="thin">
        <color theme="0"/>
      </right>
      <top style="thin">
        <color theme="0"/>
      </top>
      <bottom style="thin">
        <color rgb="FF004C5A"/>
      </bottom>
      <diagonal/>
    </border>
    <border>
      <left style="thin">
        <color theme="0"/>
      </left>
      <right style="thin">
        <color rgb="FF004C5A"/>
      </right>
      <top style="thin">
        <color theme="0"/>
      </top>
      <bottom style="thin">
        <color rgb="FF004C5A"/>
      </bottom>
      <diagonal/>
    </border>
    <border>
      <left style="thin">
        <color rgb="FF004C5A"/>
      </left>
      <right style="thin">
        <color theme="0"/>
      </right>
      <top/>
      <bottom style="thin">
        <color rgb="FF004C5A"/>
      </bottom>
      <diagonal/>
    </border>
    <border>
      <left style="thin">
        <color theme="0"/>
      </left>
      <right style="thin">
        <color theme="0"/>
      </right>
      <top/>
      <bottom style="thin">
        <color rgb="FF004C5A"/>
      </bottom>
      <diagonal/>
    </border>
    <border>
      <left style="thin">
        <color theme="0"/>
      </left>
      <right style="thin">
        <color rgb="FF004C5A"/>
      </right>
      <top/>
      <bottom style="thin">
        <color rgb="FF004C5A"/>
      </bottom>
      <diagonal/>
    </border>
    <border>
      <left style="thin">
        <color theme="0"/>
      </left>
      <right/>
      <top style="thin">
        <color rgb="FF004C5A"/>
      </top>
      <bottom style="thin">
        <color theme="0"/>
      </bottom>
      <diagonal/>
    </border>
    <border>
      <left/>
      <right style="thin">
        <color theme="0"/>
      </right>
      <top style="thin">
        <color rgb="FF004C5A"/>
      </top>
      <bottom style="thin">
        <color theme="0"/>
      </bottom>
      <diagonal/>
    </border>
    <border>
      <left/>
      <right/>
      <top/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 style="medium">
        <color rgb="FF204162"/>
      </left>
      <right style="thin">
        <color rgb="FF204162"/>
      </right>
      <top/>
      <bottom/>
      <diagonal/>
    </border>
    <border>
      <left style="thin">
        <color rgb="FF204162"/>
      </left>
      <right style="thin">
        <color rgb="FF204162"/>
      </right>
      <top/>
      <bottom/>
      <diagonal/>
    </border>
    <border>
      <left style="thin">
        <color rgb="FF204162"/>
      </left>
      <right style="medium">
        <color rgb="FF204162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/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/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indexed="64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indexed="64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medium">
        <color rgb="FF2041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4C5A"/>
      </left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004C5A"/>
      </bottom>
      <diagonal/>
    </border>
    <border>
      <left/>
      <right style="thin">
        <color theme="0"/>
      </right>
      <top/>
      <bottom style="medium">
        <color rgb="FF004C5A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4C5A"/>
      </top>
      <bottom style="thin">
        <color indexed="64"/>
      </bottom>
      <diagonal/>
    </border>
    <border>
      <left/>
      <right style="thin">
        <color indexed="64"/>
      </right>
      <top style="medium">
        <color rgb="FF004C5A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4C5A"/>
      </bottom>
      <diagonal/>
    </border>
    <border>
      <left/>
      <right style="thin">
        <color indexed="64"/>
      </right>
      <top style="thin">
        <color indexed="64"/>
      </top>
      <bottom style="medium">
        <color rgb="FF004C5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rgb="FF004C5A"/>
      </top>
      <bottom/>
      <diagonal/>
    </border>
    <border>
      <left style="medium">
        <color theme="8" tint="-0.499984740745262"/>
      </left>
      <right style="thin">
        <color theme="0"/>
      </right>
      <top style="medium">
        <color theme="8" tint="-0.499984740745262"/>
      </top>
      <bottom style="thin">
        <color theme="0"/>
      </bottom>
      <diagonal/>
    </border>
    <border>
      <left style="thin">
        <color indexed="56"/>
      </left>
      <right/>
      <top style="thin">
        <color indexed="56"/>
      </top>
      <bottom style="thin">
        <color indexed="9"/>
      </bottom>
      <diagonal/>
    </border>
    <border>
      <left/>
      <right/>
      <top style="thin">
        <color indexed="56"/>
      </top>
      <bottom style="thin">
        <color indexed="9"/>
      </bottom>
      <diagonal/>
    </border>
    <border>
      <left/>
      <right style="thin">
        <color indexed="56"/>
      </right>
      <top style="thin">
        <color indexed="56"/>
      </top>
      <bottom style="thin">
        <color indexed="9"/>
      </bottom>
      <diagonal/>
    </border>
    <border>
      <left style="thin">
        <color indexed="56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56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9"/>
      </right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</borders>
  <cellStyleXfs count="32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85" fillId="8" borderId="0" applyNumberFormat="0" applyBorder="0" applyAlignment="0" applyProtection="0"/>
    <xf numFmtId="0" fontId="12" fillId="2" borderId="0" applyNumberFormat="0" applyBorder="0" applyAlignment="0" applyProtection="0"/>
    <xf numFmtId="0" fontId="85" fillId="8" borderId="0" applyNumberFormat="0" applyBorder="0" applyAlignment="0" applyProtection="0"/>
    <xf numFmtId="0" fontId="2" fillId="9" borderId="0" applyNumberFormat="0" applyBorder="0" applyAlignment="0" applyProtection="0"/>
    <xf numFmtId="0" fontId="85" fillId="8" borderId="0" applyNumberFormat="0" applyBorder="0" applyAlignment="0" applyProtection="0"/>
    <xf numFmtId="0" fontId="2" fillId="2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6" fillId="10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7" borderId="0" applyNumberFormat="0" applyBorder="0" applyAlignment="0" applyProtection="0"/>
    <xf numFmtId="0" fontId="12" fillId="3" borderId="0" applyNumberFormat="0" applyBorder="0" applyAlignment="0" applyProtection="0"/>
    <xf numFmtId="0" fontId="85" fillId="7" borderId="0" applyNumberFormat="0" applyBorder="0" applyAlignment="0" applyProtection="0"/>
    <xf numFmtId="0" fontId="2" fillId="11" borderId="0" applyNumberFormat="0" applyBorder="0" applyAlignment="0" applyProtection="0"/>
    <xf numFmtId="0" fontId="85" fillId="7" borderId="0" applyNumberFormat="0" applyBorder="0" applyAlignment="0" applyProtection="0"/>
    <xf numFmtId="0" fontId="2" fillId="3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6" fillId="12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2" borderId="0" applyNumberFormat="0" applyBorder="0" applyAlignment="0" applyProtection="0"/>
    <xf numFmtId="0" fontId="12" fillId="4" borderId="0" applyNumberFormat="0" applyBorder="0" applyAlignment="0" applyProtection="0"/>
    <xf numFmtId="0" fontId="85" fillId="2" borderId="0" applyNumberFormat="0" applyBorder="0" applyAlignment="0" applyProtection="0"/>
    <xf numFmtId="0" fontId="2" fillId="13" borderId="0" applyNumberFormat="0" applyBorder="0" applyAlignment="0" applyProtection="0"/>
    <xf numFmtId="0" fontId="85" fillId="2" borderId="0" applyNumberFormat="0" applyBorder="0" applyAlignment="0" applyProtection="0"/>
    <xf numFmtId="0" fontId="2" fillId="4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6" fillId="14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8" borderId="0" applyNumberFormat="0" applyBorder="0" applyAlignment="0" applyProtection="0"/>
    <xf numFmtId="0" fontId="12" fillId="5" borderId="0" applyNumberFormat="0" applyBorder="0" applyAlignment="0" applyProtection="0"/>
    <xf numFmtId="0" fontId="85" fillId="8" borderId="0" applyNumberFormat="0" applyBorder="0" applyAlignment="0" applyProtection="0"/>
    <xf numFmtId="0" fontId="2" fillId="15" borderId="0" applyNumberFormat="0" applyBorder="0" applyAlignment="0" applyProtection="0"/>
    <xf numFmtId="0" fontId="85" fillId="8" borderId="0" applyNumberFormat="0" applyBorder="0" applyAlignment="0" applyProtection="0"/>
    <xf numFmtId="0" fontId="2" fillId="5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6" fillId="7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12" fillId="6" borderId="0" applyNumberFormat="0" applyBorder="0" applyAlignment="0" applyProtection="0"/>
    <xf numFmtId="0" fontId="85" fillId="16" borderId="0" applyNumberFormat="0" applyBorder="0" applyAlignment="0" applyProtection="0"/>
    <xf numFmtId="0" fontId="2" fillId="17" borderId="0" applyNumberFormat="0" applyBorder="0" applyAlignment="0" applyProtection="0"/>
    <xf numFmtId="0" fontId="85" fillId="16" borderId="0" applyNumberFormat="0" applyBorder="0" applyAlignment="0" applyProtection="0"/>
    <xf numFmtId="0" fontId="2" fillId="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6" fillId="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57" borderId="0" applyNumberFormat="0" applyBorder="0" applyAlignment="0" applyProtection="0"/>
    <xf numFmtId="0" fontId="12" fillId="7" borderId="0" applyNumberFormat="0" applyBorder="0" applyAlignment="0" applyProtection="0"/>
    <xf numFmtId="0" fontId="85" fillId="57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6" fillId="14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85" fillId="21" borderId="0" applyNumberFormat="0" applyBorder="0" applyAlignment="0" applyProtection="0"/>
    <xf numFmtId="0" fontId="12" fillId="10" borderId="0" applyNumberFormat="0" applyBorder="0" applyAlignment="0" applyProtection="0"/>
    <xf numFmtId="0" fontId="85" fillId="21" borderId="0" applyNumberFormat="0" applyBorder="0" applyAlignment="0" applyProtection="0"/>
    <xf numFmtId="0" fontId="2" fillId="22" borderId="0" applyNumberFormat="0" applyBorder="0" applyAlignment="0" applyProtection="0"/>
    <xf numFmtId="0" fontId="85" fillId="21" borderId="0" applyNumberFormat="0" applyBorder="0" applyAlignment="0" applyProtection="0"/>
    <xf numFmtId="0" fontId="2" fillId="10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6" fillId="6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7" borderId="0" applyNumberFormat="0" applyBorder="0" applyAlignment="0" applyProtection="0"/>
    <xf numFmtId="0" fontId="12" fillId="12" borderId="0" applyNumberFormat="0" applyBorder="0" applyAlignment="0" applyProtection="0"/>
    <xf numFmtId="0" fontId="85" fillId="7" borderId="0" applyNumberFormat="0" applyBorder="0" applyAlignment="0" applyProtection="0"/>
    <xf numFmtId="0" fontId="2" fillId="23" borderId="0" applyNumberFormat="0" applyBorder="0" applyAlignment="0" applyProtection="0"/>
    <xf numFmtId="0" fontId="85" fillId="7" borderId="0" applyNumberFormat="0" applyBorder="0" applyAlignment="0" applyProtection="0"/>
    <xf numFmtId="0" fontId="2" fillId="12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6" fillId="12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2" borderId="0" applyNumberFormat="0" applyBorder="0" applyAlignment="0" applyProtection="0"/>
    <xf numFmtId="0" fontId="12" fillId="19" borderId="0" applyNumberFormat="0" applyBorder="0" applyAlignment="0" applyProtection="0"/>
    <xf numFmtId="0" fontId="85" fillId="2" borderId="0" applyNumberFormat="0" applyBorder="0" applyAlignment="0" applyProtection="0"/>
    <xf numFmtId="0" fontId="2" fillId="24" borderId="0" applyNumberFormat="0" applyBorder="0" applyAlignment="0" applyProtection="0"/>
    <xf numFmtId="0" fontId="85" fillId="2" borderId="0" applyNumberFormat="0" applyBorder="0" applyAlignment="0" applyProtection="0"/>
    <xf numFmtId="0" fontId="2" fillId="19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6" fillId="25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1" borderId="0" applyNumberFormat="0" applyBorder="0" applyAlignment="0" applyProtection="0"/>
    <xf numFmtId="0" fontId="12" fillId="5" borderId="0" applyNumberFormat="0" applyBorder="0" applyAlignment="0" applyProtection="0"/>
    <xf numFmtId="0" fontId="85" fillId="21" borderId="0" applyNumberFormat="0" applyBorder="0" applyAlignment="0" applyProtection="0"/>
    <xf numFmtId="0" fontId="2" fillId="15" borderId="0" applyNumberFormat="0" applyBorder="0" applyAlignment="0" applyProtection="0"/>
    <xf numFmtId="0" fontId="85" fillId="21" borderId="0" applyNumberFormat="0" applyBorder="0" applyAlignment="0" applyProtection="0"/>
    <xf numFmtId="0" fontId="2" fillId="5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6" fillId="3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58" borderId="0" applyNumberFormat="0" applyBorder="0" applyAlignment="0" applyProtection="0"/>
    <xf numFmtId="0" fontId="12" fillId="10" borderId="0" applyNumberFormat="0" applyBorder="0" applyAlignment="0" applyProtection="0"/>
    <xf numFmtId="0" fontId="85" fillId="5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6" fillId="6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85" fillId="7" borderId="0" applyNumberFormat="0" applyBorder="0" applyAlignment="0" applyProtection="0"/>
    <xf numFmtId="0" fontId="12" fillId="20" borderId="0" applyNumberFormat="0" applyBorder="0" applyAlignment="0" applyProtection="0"/>
    <xf numFmtId="0" fontId="85" fillId="7" borderId="0" applyNumberFormat="0" applyBorder="0" applyAlignment="0" applyProtection="0"/>
    <xf numFmtId="0" fontId="2" fillId="26" borderId="0" applyNumberFormat="0" applyBorder="0" applyAlignment="0" applyProtection="0"/>
    <xf numFmtId="0" fontId="85" fillId="7" borderId="0" applyNumberFormat="0" applyBorder="0" applyAlignment="0" applyProtection="0"/>
    <xf numFmtId="0" fontId="2" fillId="20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6" fillId="14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13" fillId="27" borderId="0" applyNumberFormat="0" applyBorder="0" applyAlignment="0" applyProtection="0"/>
    <xf numFmtId="0" fontId="13" fillId="12" borderId="0" applyNumberFormat="0" applyBorder="0" applyAlignment="0" applyProtection="0"/>
    <xf numFmtId="0" fontId="13" fillId="19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86" fillId="29" borderId="0" applyNumberFormat="0" applyBorder="0" applyAlignment="0" applyProtection="0"/>
    <xf numFmtId="0" fontId="13" fillId="27" borderId="0" applyNumberFormat="0" applyBorder="0" applyAlignment="0" applyProtection="0"/>
    <xf numFmtId="0" fontId="86" fillId="29" borderId="0" applyNumberFormat="0" applyBorder="0" applyAlignment="0" applyProtection="0"/>
    <xf numFmtId="0" fontId="13" fillId="31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6" fillId="6" borderId="0" applyNumberFormat="0" applyBorder="0" applyAlignment="0" applyProtection="0"/>
    <xf numFmtId="0" fontId="86" fillId="29" borderId="0" applyNumberFormat="0" applyBorder="0" applyAlignment="0" applyProtection="0"/>
    <xf numFmtId="0" fontId="86" fillId="59" borderId="0" applyNumberFormat="0" applyBorder="0" applyAlignment="0" applyProtection="0"/>
    <xf numFmtId="0" fontId="13" fillId="12" borderId="0" applyNumberFormat="0" applyBorder="0" applyAlignment="0" applyProtection="0"/>
    <xf numFmtId="0" fontId="86" fillId="59" borderId="0" applyNumberFormat="0" applyBorder="0" applyAlignment="0" applyProtection="0"/>
    <xf numFmtId="0" fontId="13" fillId="23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6" fillId="32" borderId="0" applyNumberFormat="0" applyBorder="0" applyAlignment="0" applyProtection="0"/>
    <xf numFmtId="0" fontId="86" fillId="2" borderId="0" applyNumberFormat="0" applyBorder="0" applyAlignment="0" applyProtection="0"/>
    <xf numFmtId="0" fontId="13" fillId="19" borderId="0" applyNumberFormat="0" applyBorder="0" applyAlignment="0" applyProtection="0"/>
    <xf numFmtId="0" fontId="86" fillId="2" borderId="0" applyNumberFormat="0" applyBorder="0" applyAlignment="0" applyProtection="0"/>
    <xf numFmtId="0" fontId="13" fillId="24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6" fillId="20" borderId="0" applyNumberFormat="0" applyBorder="0" applyAlignment="0" applyProtection="0"/>
    <xf numFmtId="0" fontId="86" fillId="2" borderId="0" applyNumberFormat="0" applyBorder="0" applyAlignment="0" applyProtection="0"/>
    <xf numFmtId="0" fontId="86" fillId="21" borderId="0" applyNumberFormat="0" applyBorder="0" applyAlignment="0" applyProtection="0"/>
    <xf numFmtId="0" fontId="13" fillId="28" borderId="0" applyNumberFormat="0" applyBorder="0" applyAlignment="0" applyProtection="0"/>
    <xf numFmtId="0" fontId="86" fillId="21" borderId="0" applyNumberFormat="0" applyBorder="0" applyAlignment="0" applyProtection="0"/>
    <xf numFmtId="0" fontId="13" fillId="33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6" fillId="3" borderId="0" applyNumberFormat="0" applyBorder="0" applyAlignment="0" applyProtection="0"/>
    <xf numFmtId="0" fontId="86" fillId="21" borderId="0" applyNumberFormat="0" applyBorder="0" applyAlignment="0" applyProtection="0"/>
    <xf numFmtId="0" fontId="86" fillId="60" borderId="0" applyNumberFormat="0" applyBorder="0" applyAlignment="0" applyProtection="0"/>
    <xf numFmtId="0" fontId="13" fillId="29" borderId="0" applyNumberFormat="0" applyBorder="0" applyAlignment="0" applyProtection="0"/>
    <xf numFmtId="0" fontId="86" fillId="60" borderId="0" applyNumberFormat="0" applyBorder="0" applyAlignment="0" applyProtection="0"/>
    <xf numFmtId="0" fontId="13" fillId="34" borderId="0" applyNumberFormat="0" applyBorder="0" applyAlignment="0" applyProtection="0"/>
    <xf numFmtId="0" fontId="86" fillId="60" borderId="0" applyNumberFormat="0" applyBorder="0" applyAlignment="0" applyProtection="0"/>
    <xf numFmtId="0" fontId="86" fillId="60" borderId="0" applyNumberFormat="0" applyBorder="0" applyAlignment="0" applyProtection="0"/>
    <xf numFmtId="0" fontId="6" fillId="6" borderId="0" applyNumberFormat="0" applyBorder="0" applyAlignment="0" applyProtection="0"/>
    <xf numFmtId="0" fontId="86" fillId="7" borderId="0" applyNumberFormat="0" applyBorder="0" applyAlignment="0" applyProtection="0"/>
    <xf numFmtId="0" fontId="13" fillId="30" borderId="0" applyNumberFormat="0" applyBorder="0" applyAlignment="0" applyProtection="0"/>
    <xf numFmtId="0" fontId="86" fillId="7" borderId="0" applyNumberFormat="0" applyBorder="0" applyAlignment="0" applyProtection="0"/>
    <xf numFmtId="0" fontId="13" fillId="35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6" fillId="12" borderId="0" applyNumberFormat="0" applyBorder="0" applyAlignment="0" applyProtection="0"/>
    <xf numFmtId="0" fontId="86" fillId="7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2" borderId="0" applyNumberFormat="0" applyBorder="0" applyAlignment="0" applyProtection="0"/>
    <xf numFmtId="0" fontId="21" fillId="3" borderId="0" applyNumberFormat="0" applyBorder="0" applyAlignment="0" applyProtection="0"/>
    <xf numFmtId="0" fontId="14" fillId="4" borderId="0" applyNumberFormat="0" applyBorder="0" applyAlignment="0" applyProtection="0"/>
    <xf numFmtId="0" fontId="87" fillId="61" borderId="0" applyNumberFormat="0" applyBorder="0" applyAlignment="0" applyProtection="0"/>
    <xf numFmtId="0" fontId="14" fillId="13" borderId="0" applyNumberFormat="0" applyBorder="0" applyAlignment="0" applyProtection="0"/>
    <xf numFmtId="0" fontId="87" fillId="61" borderId="0" applyNumberFormat="0" applyBorder="0" applyAlignment="0" applyProtection="0"/>
    <xf numFmtId="0" fontId="87" fillId="61" borderId="0" applyNumberFormat="0" applyBorder="0" applyAlignment="0" applyProtection="0"/>
    <xf numFmtId="0" fontId="6" fillId="6" borderId="0" applyNumberFormat="0" applyBorder="0" applyAlignment="0" applyProtection="0"/>
    <xf numFmtId="0" fontId="15" fillId="21" borderId="1" applyNumberFormat="0" applyAlignment="0" applyProtection="0"/>
    <xf numFmtId="0" fontId="88" fillId="8" borderId="41" applyNumberFormat="0" applyAlignment="0" applyProtection="0"/>
    <xf numFmtId="0" fontId="15" fillId="21" borderId="1" applyNumberFormat="0" applyAlignment="0" applyProtection="0"/>
    <xf numFmtId="0" fontId="88" fillId="8" borderId="41" applyNumberFormat="0" applyAlignment="0" applyProtection="0"/>
    <xf numFmtId="0" fontId="15" fillId="39" borderId="1" applyNumberFormat="0" applyAlignment="0" applyProtection="0"/>
    <xf numFmtId="0" fontId="88" fillId="8" borderId="41" applyNumberFormat="0" applyAlignment="0" applyProtection="0"/>
    <xf numFmtId="0" fontId="88" fillId="8" borderId="41" applyNumberFormat="0" applyAlignment="0" applyProtection="0"/>
    <xf numFmtId="0" fontId="88" fillId="8" borderId="41" applyNumberFormat="0" applyAlignment="0" applyProtection="0"/>
    <xf numFmtId="0" fontId="88" fillId="8" borderId="41" applyNumberFormat="0" applyAlignment="0" applyProtection="0"/>
    <xf numFmtId="0" fontId="88" fillId="8" borderId="41" applyNumberFormat="0" applyAlignment="0" applyProtection="0"/>
    <xf numFmtId="0" fontId="88" fillId="8" borderId="41" applyNumberFormat="0" applyAlignment="0" applyProtection="0"/>
    <xf numFmtId="0" fontId="88" fillId="8" borderId="41" applyNumberFormat="0" applyAlignment="0" applyProtection="0"/>
    <xf numFmtId="0" fontId="88" fillId="8" borderId="41" applyNumberFormat="0" applyAlignment="0" applyProtection="0"/>
    <xf numFmtId="0" fontId="88" fillId="8" borderId="41" applyNumberFormat="0" applyAlignment="0" applyProtection="0"/>
    <xf numFmtId="0" fontId="6" fillId="8" borderId="1" applyNumberFormat="0" applyAlignment="0" applyProtection="0"/>
    <xf numFmtId="0" fontId="88" fillId="8" borderId="41" applyNumberFormat="0" applyAlignment="0" applyProtection="0"/>
    <xf numFmtId="0" fontId="89" fillId="62" borderId="42" applyNumberFormat="0" applyAlignment="0" applyProtection="0"/>
    <xf numFmtId="0" fontId="16" fillId="40" borderId="2" applyNumberFormat="0" applyAlignment="0" applyProtection="0"/>
    <xf numFmtId="0" fontId="89" fillId="62" borderId="42" applyNumberFormat="0" applyAlignment="0" applyProtection="0"/>
    <xf numFmtId="0" fontId="16" fillId="41" borderId="2" applyNumberFormat="0" applyAlignment="0" applyProtection="0"/>
    <xf numFmtId="0" fontId="89" fillId="62" borderId="42" applyNumberFormat="0" applyAlignment="0" applyProtection="0"/>
    <xf numFmtId="0" fontId="89" fillId="62" borderId="42" applyNumberFormat="0" applyAlignment="0" applyProtection="0"/>
    <xf numFmtId="0" fontId="6" fillId="40" borderId="2" applyNumberFormat="0" applyAlignment="0" applyProtection="0"/>
    <xf numFmtId="0" fontId="90" fillId="0" borderId="43" applyNumberFormat="0" applyFill="0" applyAlignment="0" applyProtection="0"/>
    <xf numFmtId="0" fontId="17" fillId="0" borderId="3" applyNumberFormat="0" applyFill="0" applyAlignment="0" applyProtection="0"/>
    <xf numFmtId="0" fontId="90" fillId="0" borderId="43" applyNumberFormat="0" applyFill="0" applyAlignment="0" applyProtection="0"/>
    <xf numFmtId="0" fontId="90" fillId="0" borderId="43" applyNumberFormat="0" applyFill="0" applyAlignment="0" applyProtection="0"/>
    <xf numFmtId="0" fontId="6" fillId="0" borderId="4" applyNumberFormat="0" applyFill="0" applyAlignment="0" applyProtection="0"/>
    <xf numFmtId="0" fontId="16" fillId="40" borderId="2" applyNumberFormat="0" applyAlignment="0" applyProtection="0"/>
    <xf numFmtId="0" fontId="6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6" fillId="29" borderId="0" applyNumberFormat="0" applyBorder="0" applyAlignment="0" applyProtection="0"/>
    <xf numFmtId="0" fontId="13" fillId="36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13" fillId="42" borderId="0" applyNumberFormat="0" applyBorder="0" applyAlignment="0" applyProtection="0"/>
    <xf numFmtId="0" fontId="86" fillId="29" borderId="0" applyNumberFormat="0" applyBorder="0" applyAlignment="0" applyProtection="0"/>
    <xf numFmtId="0" fontId="13" fillId="36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6" fillId="43" borderId="0" applyNumberFormat="0" applyBorder="0" applyAlignment="0" applyProtection="0"/>
    <xf numFmtId="0" fontId="86" fillId="29" borderId="0" applyNumberFormat="0" applyBorder="0" applyAlignment="0" applyProtection="0"/>
    <xf numFmtId="0" fontId="86" fillId="44" borderId="0" applyNumberFormat="0" applyBorder="0" applyAlignment="0" applyProtection="0"/>
    <xf numFmtId="0" fontId="13" fillId="37" borderId="0" applyNumberFormat="0" applyBorder="0" applyAlignment="0" applyProtection="0"/>
    <xf numFmtId="0" fontId="86" fillId="44" borderId="0" applyNumberFormat="0" applyBorder="0" applyAlignment="0" applyProtection="0"/>
    <xf numFmtId="0" fontId="13" fillId="45" borderId="0" applyNumberFormat="0" applyBorder="0" applyAlignment="0" applyProtection="0"/>
    <xf numFmtId="0" fontId="86" fillId="44" borderId="0" applyNumberFormat="0" applyBorder="0" applyAlignment="0" applyProtection="0"/>
    <xf numFmtId="0" fontId="86" fillId="44" borderId="0" applyNumberFormat="0" applyBorder="0" applyAlignment="0" applyProtection="0"/>
    <xf numFmtId="0" fontId="86" fillId="44" borderId="0" applyNumberFormat="0" applyBorder="0" applyAlignment="0" applyProtection="0"/>
    <xf numFmtId="0" fontId="86" fillId="44" borderId="0" applyNumberFormat="0" applyBorder="0" applyAlignment="0" applyProtection="0"/>
    <xf numFmtId="0" fontId="86" fillId="44" borderId="0" applyNumberFormat="0" applyBorder="0" applyAlignment="0" applyProtection="0"/>
    <xf numFmtId="0" fontId="86" fillId="44" borderId="0" applyNumberFormat="0" applyBorder="0" applyAlignment="0" applyProtection="0"/>
    <xf numFmtId="0" fontId="86" fillId="44" borderId="0" applyNumberFormat="0" applyBorder="0" applyAlignment="0" applyProtection="0"/>
    <xf numFmtId="0" fontId="86" fillId="44" borderId="0" applyNumberFormat="0" applyBorder="0" applyAlignment="0" applyProtection="0"/>
    <xf numFmtId="0" fontId="86" fillId="44" borderId="0" applyNumberFormat="0" applyBorder="0" applyAlignment="0" applyProtection="0"/>
    <xf numFmtId="0" fontId="6" fillId="32" borderId="0" applyNumberFormat="0" applyBorder="0" applyAlignment="0" applyProtection="0"/>
    <xf numFmtId="0" fontId="86" fillId="44" borderId="0" applyNumberFormat="0" applyBorder="0" applyAlignment="0" applyProtection="0"/>
    <xf numFmtId="0" fontId="86" fillId="2" borderId="0" applyNumberFormat="0" applyBorder="0" applyAlignment="0" applyProtection="0"/>
    <xf numFmtId="0" fontId="13" fillId="38" borderId="0" applyNumberFormat="0" applyBorder="0" applyAlignment="0" applyProtection="0"/>
    <xf numFmtId="0" fontId="86" fillId="2" borderId="0" applyNumberFormat="0" applyBorder="0" applyAlignment="0" applyProtection="0"/>
    <xf numFmtId="0" fontId="13" fillId="46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6" fillId="20" borderId="0" applyNumberFormat="0" applyBorder="0" applyAlignment="0" applyProtection="0"/>
    <xf numFmtId="0" fontId="86" fillId="2" borderId="0" applyNumberFormat="0" applyBorder="0" applyAlignment="0" applyProtection="0"/>
    <xf numFmtId="0" fontId="86" fillId="47" borderId="0" applyNumberFormat="0" applyBorder="0" applyAlignment="0" applyProtection="0"/>
    <xf numFmtId="0" fontId="13" fillId="28" borderId="0" applyNumberFormat="0" applyBorder="0" applyAlignment="0" applyProtection="0"/>
    <xf numFmtId="0" fontId="86" fillId="47" borderId="0" applyNumberFormat="0" applyBorder="0" applyAlignment="0" applyProtection="0"/>
    <xf numFmtId="0" fontId="13" fillId="33" borderId="0" applyNumberFormat="0" applyBorder="0" applyAlignment="0" applyProtection="0"/>
    <xf numFmtId="0" fontId="86" fillId="47" borderId="0" applyNumberFormat="0" applyBorder="0" applyAlignment="0" applyProtection="0"/>
    <xf numFmtId="0" fontId="86" fillId="47" borderId="0" applyNumberFormat="0" applyBorder="0" applyAlignment="0" applyProtection="0"/>
    <xf numFmtId="0" fontId="86" fillId="47" borderId="0" applyNumberFormat="0" applyBorder="0" applyAlignment="0" applyProtection="0"/>
    <xf numFmtId="0" fontId="86" fillId="47" borderId="0" applyNumberFormat="0" applyBorder="0" applyAlignment="0" applyProtection="0"/>
    <xf numFmtId="0" fontId="86" fillId="47" borderId="0" applyNumberFormat="0" applyBorder="0" applyAlignment="0" applyProtection="0"/>
    <xf numFmtId="0" fontId="86" fillId="47" borderId="0" applyNumberFormat="0" applyBorder="0" applyAlignment="0" applyProtection="0"/>
    <xf numFmtId="0" fontId="86" fillId="47" borderId="0" applyNumberFormat="0" applyBorder="0" applyAlignment="0" applyProtection="0"/>
    <xf numFmtId="0" fontId="86" fillId="47" borderId="0" applyNumberFormat="0" applyBorder="0" applyAlignment="0" applyProtection="0"/>
    <xf numFmtId="0" fontId="86" fillId="47" borderId="0" applyNumberFormat="0" applyBorder="0" applyAlignment="0" applyProtection="0"/>
    <xf numFmtId="0" fontId="6" fillId="47" borderId="0" applyNumberFormat="0" applyBorder="0" applyAlignment="0" applyProtection="0"/>
    <xf numFmtId="0" fontId="86" fillId="47" borderId="0" applyNumberFormat="0" applyBorder="0" applyAlignment="0" applyProtection="0"/>
    <xf numFmtId="0" fontId="86" fillId="63" borderId="0" applyNumberFormat="0" applyBorder="0" applyAlignment="0" applyProtection="0"/>
    <xf numFmtId="0" fontId="13" fillId="29" borderId="0" applyNumberFormat="0" applyBorder="0" applyAlignment="0" applyProtection="0"/>
    <xf numFmtId="0" fontId="86" fillId="63" borderId="0" applyNumberFormat="0" applyBorder="0" applyAlignment="0" applyProtection="0"/>
    <xf numFmtId="0" fontId="13" fillId="34" borderId="0" applyNumberFormat="0" applyBorder="0" applyAlignment="0" applyProtection="0"/>
    <xf numFmtId="0" fontId="86" fillId="63" borderId="0" applyNumberFormat="0" applyBorder="0" applyAlignment="0" applyProtection="0"/>
    <xf numFmtId="0" fontId="86" fillId="63" borderId="0" applyNumberFormat="0" applyBorder="0" applyAlignment="0" applyProtection="0"/>
    <xf numFmtId="0" fontId="6" fillId="29" borderId="0" applyNumberFormat="0" applyBorder="0" applyAlignment="0" applyProtection="0"/>
    <xf numFmtId="0" fontId="86" fillId="12" borderId="0" applyNumberFormat="0" applyBorder="0" applyAlignment="0" applyProtection="0"/>
    <xf numFmtId="0" fontId="13" fillId="32" borderId="0" applyNumberFormat="0" applyBorder="0" applyAlignment="0" applyProtection="0"/>
    <xf numFmtId="0" fontId="86" fillId="12" borderId="0" applyNumberFormat="0" applyBorder="0" applyAlignment="0" applyProtection="0"/>
    <xf numFmtId="0" fontId="13" fillId="48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6" fillId="37" borderId="0" applyNumberFormat="0" applyBorder="0" applyAlignment="0" applyProtection="0"/>
    <xf numFmtId="0" fontId="86" fillId="12" borderId="0" applyNumberFormat="0" applyBorder="0" applyAlignment="0" applyProtection="0"/>
    <xf numFmtId="0" fontId="91" fillId="64" borderId="41" applyNumberFormat="0" applyAlignment="0" applyProtection="0"/>
    <xf numFmtId="0" fontId="19" fillId="7" borderId="1" applyNumberFormat="0" applyAlignment="0" applyProtection="0"/>
    <xf numFmtId="0" fontId="91" fillId="64" borderId="41" applyNumberFormat="0" applyAlignment="0" applyProtection="0"/>
    <xf numFmtId="0" fontId="19" fillId="18" borderId="1" applyNumberFormat="0" applyAlignment="0" applyProtection="0"/>
    <xf numFmtId="0" fontId="91" fillId="64" borderId="41" applyNumberFormat="0" applyAlignment="0" applyProtection="0"/>
    <xf numFmtId="0" fontId="91" fillId="64" borderId="41" applyNumberFormat="0" applyAlignment="0" applyProtection="0"/>
    <xf numFmtId="0" fontId="6" fillId="25" borderId="1" applyNumberFormat="0" applyAlignment="0" applyProtection="0"/>
    <xf numFmtId="0" fontId="37" fillId="49" borderId="5">
      <alignment vertical="center" wrapText="1"/>
    </xf>
    <xf numFmtId="0" fontId="37" fillId="49" borderId="5">
      <alignment vertical="center" wrapText="1"/>
    </xf>
    <xf numFmtId="0" fontId="37" fillId="49" borderId="5">
      <alignment vertical="center" wrapText="1"/>
    </xf>
    <xf numFmtId="0" fontId="37" fillId="49" borderId="5">
      <alignment vertical="center" wrapText="1"/>
    </xf>
    <xf numFmtId="0" fontId="37" fillId="49" borderId="5">
      <alignment vertical="center" wrapText="1"/>
    </xf>
    <xf numFmtId="0" fontId="37" fillId="49" borderId="5">
      <alignment vertical="center" wrapText="1"/>
    </xf>
    <xf numFmtId="0" fontId="37" fillId="49" borderId="5">
      <alignment vertical="center" wrapText="1"/>
    </xf>
    <xf numFmtId="0" fontId="37" fillId="49" borderId="5">
      <alignment vertical="center" wrapText="1"/>
    </xf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95" fillId="65" borderId="0" applyNumberFormat="0" applyBorder="0" applyAlignment="0" applyProtection="0"/>
    <xf numFmtId="0" fontId="21" fillId="3" borderId="0" applyNumberFormat="0" applyBorder="0" applyAlignment="0" applyProtection="0"/>
    <xf numFmtId="0" fontId="95" fillId="65" borderId="0" applyNumberFormat="0" applyBorder="0" applyAlignment="0" applyProtection="0"/>
    <xf numFmtId="0" fontId="21" fillId="11" borderId="0" applyNumberFormat="0" applyBorder="0" applyAlignment="0" applyProtection="0"/>
    <xf numFmtId="0" fontId="95" fillId="65" borderId="0" applyNumberFormat="0" applyBorder="0" applyAlignment="0" applyProtection="0"/>
    <xf numFmtId="0" fontId="95" fillId="65" borderId="0" applyNumberFormat="0" applyBorder="0" applyAlignment="0" applyProtection="0"/>
    <xf numFmtId="0" fontId="95" fillId="65" borderId="0" applyNumberFormat="0" applyBorder="0" applyAlignment="0" applyProtection="0"/>
    <xf numFmtId="0" fontId="95" fillId="65" borderId="0" applyNumberFormat="0" applyBorder="0" applyAlignment="0" applyProtection="0"/>
    <xf numFmtId="0" fontId="95" fillId="65" borderId="0" applyNumberFormat="0" applyBorder="0" applyAlignment="0" applyProtection="0"/>
    <xf numFmtId="0" fontId="95" fillId="65" borderId="0" applyNumberFormat="0" applyBorder="0" applyAlignment="0" applyProtection="0"/>
    <xf numFmtId="0" fontId="95" fillId="65" borderId="0" applyNumberFormat="0" applyBorder="0" applyAlignment="0" applyProtection="0"/>
    <xf numFmtId="0" fontId="95" fillId="65" borderId="0" applyNumberFormat="0" applyBorder="0" applyAlignment="0" applyProtection="0"/>
    <xf numFmtId="0" fontId="95" fillId="65" borderId="0" applyNumberFormat="0" applyBorder="0" applyAlignment="0" applyProtection="0"/>
    <xf numFmtId="0" fontId="6" fillId="5" borderId="0" applyNumberFormat="0" applyBorder="0" applyAlignment="0" applyProtection="0"/>
    <xf numFmtId="0" fontId="95" fillId="65" borderId="0" applyNumberFormat="0" applyBorder="0" applyAlignment="0" applyProtection="0"/>
    <xf numFmtId="0" fontId="19" fillId="7" borderId="1" applyNumberFormat="0" applyAlignment="0" applyProtection="0"/>
    <xf numFmtId="0" fontId="17" fillId="0" borderId="3" applyNumberFormat="0" applyFill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81" fontId="6" fillId="0" borderId="0" applyFill="0" applyBorder="0" applyAlignment="0" applyProtection="0"/>
    <xf numFmtId="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1" fontId="6" fillId="0" borderId="0" applyFill="0" applyBorder="0" applyAlignment="0" applyProtection="0"/>
    <xf numFmtId="167" fontId="2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81" fontId="6" fillId="0" borderId="0" applyFill="0" applyBorder="0" applyAlignment="0" applyProtection="0"/>
    <xf numFmtId="167" fontId="2" fillId="0" borderId="0" applyFont="0" applyFill="0" applyBorder="0" applyAlignment="0" applyProtection="0"/>
    <xf numFmtId="181" fontId="6" fillId="0" borderId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81" fontId="6" fillId="0" borderId="0" applyFill="0" applyBorder="0" applyAlignment="0" applyProtection="0"/>
    <xf numFmtId="167" fontId="2" fillId="0" borderId="0" applyFont="0" applyFill="0" applyBorder="0" applyAlignment="0" applyProtection="0"/>
    <xf numFmtId="181" fontId="6" fillId="0" borderId="0" applyFill="0" applyBorder="0" applyAlignment="0" applyProtection="0"/>
    <xf numFmtId="167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82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1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71" fillId="0" borderId="0" applyFont="0" applyFill="0" applyBorder="0" applyAlignment="0" applyProtection="0"/>
    <xf numFmtId="174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71" fillId="0" borderId="0" applyFont="0" applyFill="0" applyBorder="0" applyAlignment="0" applyProtection="0"/>
    <xf numFmtId="174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71" fillId="0" borderId="0" applyFont="0" applyFill="0" applyBorder="0" applyAlignment="0" applyProtection="0"/>
    <xf numFmtId="17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174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1" fillId="0" borderId="0" applyFont="0" applyFill="0" applyBorder="0" applyAlignment="0" applyProtection="0"/>
    <xf numFmtId="17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7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4" fontId="23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96" fillId="14" borderId="0" applyNumberFormat="0" applyBorder="0" applyAlignment="0" applyProtection="0"/>
    <xf numFmtId="0" fontId="22" fillId="25" borderId="0" applyNumberFormat="0" applyBorder="0" applyAlignment="0" applyProtection="0"/>
    <xf numFmtId="0" fontId="96" fillId="14" borderId="0" applyNumberFormat="0" applyBorder="0" applyAlignment="0" applyProtection="0"/>
    <xf numFmtId="0" fontId="22" fillId="50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6" fillId="25" borderId="0" applyNumberFormat="0" applyBorder="0" applyAlignment="0" applyProtection="0"/>
    <xf numFmtId="0" fontId="96" fillId="14" borderId="0" applyNumberFormat="0" applyBorder="0" applyAlignment="0" applyProtection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 applyNumberFormat="0" applyFont="0" applyFill="0" applyBorder="0" applyAlignment="0" applyProtection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 applyNumberFormat="0" applyFont="0" applyFill="0" applyBorder="0" applyAlignment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7" fillId="0" borderId="0"/>
    <xf numFmtId="0" fontId="6" fillId="0" borderId="0"/>
    <xf numFmtId="0" fontId="6" fillId="0" borderId="0"/>
    <xf numFmtId="0" fontId="97" fillId="0" borderId="0"/>
    <xf numFmtId="0" fontId="6" fillId="0" borderId="0"/>
    <xf numFmtId="0" fontId="97" fillId="0" borderId="0"/>
    <xf numFmtId="0" fontId="6" fillId="0" borderId="0"/>
    <xf numFmtId="0" fontId="6" fillId="0" borderId="0"/>
    <xf numFmtId="0" fontId="97" fillId="0" borderId="0"/>
    <xf numFmtId="0" fontId="6" fillId="0" borderId="0"/>
    <xf numFmtId="0" fontId="97" fillId="0" borderId="0"/>
    <xf numFmtId="0" fontId="6" fillId="0" borderId="0"/>
    <xf numFmtId="0" fontId="6" fillId="0" borderId="0"/>
    <xf numFmtId="0" fontId="97" fillId="0" borderId="0"/>
    <xf numFmtId="0" fontId="9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98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183" fontId="85" fillId="0" borderId="0"/>
    <xf numFmtId="0" fontId="6" fillId="0" borderId="0"/>
    <xf numFmtId="183" fontId="85" fillId="0" borderId="0"/>
    <xf numFmtId="183" fontId="85" fillId="0" borderId="0"/>
    <xf numFmtId="183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98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2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24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183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85" fillId="0" borderId="0"/>
    <xf numFmtId="183" fontId="85" fillId="0" borderId="0"/>
    <xf numFmtId="183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177" fontId="6" fillId="0" borderId="0"/>
    <xf numFmtId="177" fontId="6" fillId="0" borderId="0"/>
    <xf numFmtId="0" fontId="85" fillId="0" borderId="0"/>
    <xf numFmtId="177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177" fontId="6" fillId="0" borderId="0"/>
    <xf numFmtId="177" fontId="6" fillId="0" borderId="0"/>
    <xf numFmtId="0" fontId="85" fillId="0" borderId="0"/>
    <xf numFmtId="177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4" fillId="0" borderId="0"/>
    <xf numFmtId="0" fontId="24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12" fillId="0" borderId="0"/>
    <xf numFmtId="0" fontId="2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 applyNumberFormat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25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6" fillId="0" borderId="0"/>
    <xf numFmtId="0" fontId="25" fillId="0" borderId="0"/>
    <xf numFmtId="37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9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 applyNumberFormat="0" applyFont="0" applyFill="0" applyBorder="0" applyAlignment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00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12" fillId="0" borderId="0"/>
    <xf numFmtId="0" fontId="2" fillId="0" borderId="0"/>
    <xf numFmtId="0" fontId="24" fillId="0" borderId="0"/>
    <xf numFmtId="0" fontId="24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5" fillId="0" borderId="0"/>
    <xf numFmtId="0" fontId="85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0" fontId="85" fillId="0" borderId="0"/>
    <xf numFmtId="0" fontId="101" fillId="0" borderId="0"/>
    <xf numFmtId="0" fontId="102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48" fillId="25" borderId="44" applyNumberFormat="0" applyFont="0" applyAlignment="0" applyProtection="0"/>
    <xf numFmtId="0" fontId="6" fillId="14" borderId="9" applyNumberFormat="0" applyFont="0" applyAlignment="0" applyProtection="0"/>
    <xf numFmtId="0" fontId="6" fillId="51" borderId="9" applyNumberFormat="0" applyAlignment="0" applyProtection="0"/>
    <xf numFmtId="0" fontId="48" fillId="25" borderId="44" applyNumberFormat="0" applyFont="0" applyAlignment="0" applyProtection="0"/>
    <xf numFmtId="0" fontId="63" fillId="25" borderId="44" applyNumberFormat="0" applyFont="0" applyAlignment="0" applyProtection="0"/>
    <xf numFmtId="0" fontId="2" fillId="25" borderId="44" applyNumberFormat="0" applyFont="0" applyAlignment="0" applyProtection="0"/>
    <xf numFmtId="0" fontId="65" fillId="25" borderId="44" applyNumberFormat="0" applyFont="0" applyAlignment="0" applyProtection="0"/>
    <xf numFmtId="0" fontId="2" fillId="25" borderId="44" applyNumberFormat="0" applyFont="0" applyAlignment="0" applyProtection="0"/>
    <xf numFmtId="0" fontId="71" fillId="25" borderId="44" applyNumberFormat="0" applyFont="0" applyAlignment="0" applyProtection="0"/>
    <xf numFmtId="0" fontId="2" fillId="25" borderId="44" applyNumberFormat="0" applyFont="0" applyAlignment="0" applyProtection="0"/>
    <xf numFmtId="0" fontId="2" fillId="25" borderId="44" applyNumberFormat="0" applyFont="0" applyAlignment="0" applyProtection="0"/>
    <xf numFmtId="0" fontId="63" fillId="25" borderId="44" applyNumberFormat="0" applyFont="0" applyAlignment="0" applyProtection="0"/>
    <xf numFmtId="0" fontId="2" fillId="25" borderId="44" applyNumberFormat="0" applyFont="0" applyAlignment="0" applyProtection="0"/>
    <xf numFmtId="0" fontId="65" fillId="25" borderId="44" applyNumberFormat="0" applyFont="0" applyAlignment="0" applyProtection="0"/>
    <xf numFmtId="0" fontId="2" fillId="25" borderId="44" applyNumberFormat="0" applyFont="0" applyAlignment="0" applyProtection="0"/>
    <xf numFmtId="0" fontId="71" fillId="25" borderId="44" applyNumberFormat="0" applyFont="0" applyAlignment="0" applyProtection="0"/>
    <xf numFmtId="0" fontId="2" fillId="25" borderId="44" applyNumberFormat="0" applyFont="0" applyAlignment="0" applyProtection="0"/>
    <xf numFmtId="0" fontId="63" fillId="25" borderId="44" applyNumberFormat="0" applyFont="0" applyAlignment="0" applyProtection="0"/>
    <xf numFmtId="0" fontId="2" fillId="25" borderId="44" applyNumberFormat="0" applyFont="0" applyAlignment="0" applyProtection="0"/>
    <xf numFmtId="0" fontId="65" fillId="25" borderId="44" applyNumberFormat="0" applyFont="0" applyAlignment="0" applyProtection="0"/>
    <xf numFmtId="0" fontId="2" fillId="25" borderId="44" applyNumberFormat="0" applyFont="0" applyAlignment="0" applyProtection="0"/>
    <xf numFmtId="0" fontId="71" fillId="25" borderId="44" applyNumberFormat="0" applyFont="0" applyAlignment="0" applyProtection="0"/>
    <xf numFmtId="0" fontId="2" fillId="25" borderId="44" applyNumberFormat="0" applyFont="0" applyAlignment="0" applyProtection="0"/>
    <xf numFmtId="0" fontId="63" fillId="25" borderId="44" applyNumberFormat="0" applyFont="0" applyAlignment="0" applyProtection="0"/>
    <xf numFmtId="0" fontId="2" fillId="25" borderId="44" applyNumberFormat="0" applyFont="0" applyAlignment="0" applyProtection="0"/>
    <xf numFmtId="0" fontId="71" fillId="25" borderId="44" applyNumberFormat="0" applyFont="0" applyAlignment="0" applyProtection="0"/>
    <xf numFmtId="0" fontId="63" fillId="25" borderId="44" applyNumberFormat="0" applyFont="0" applyAlignment="0" applyProtection="0"/>
    <xf numFmtId="0" fontId="2" fillId="25" borderId="44" applyNumberFormat="0" applyFont="0" applyAlignment="0" applyProtection="0"/>
    <xf numFmtId="0" fontId="65" fillId="25" borderId="44" applyNumberFormat="0" applyFont="0" applyAlignment="0" applyProtection="0"/>
    <xf numFmtId="0" fontId="2" fillId="25" borderId="44" applyNumberFormat="0" applyFont="0" applyAlignment="0" applyProtection="0"/>
    <xf numFmtId="0" fontId="71" fillId="25" borderId="44" applyNumberFormat="0" applyFont="0" applyAlignment="0" applyProtection="0"/>
    <xf numFmtId="0" fontId="6" fillId="14" borderId="9" applyNumberFormat="0" applyFont="0" applyAlignment="0" applyProtection="0"/>
    <xf numFmtId="0" fontId="6" fillId="51" borderId="9" applyNumberFormat="0" applyAlignment="0" applyProtection="0"/>
    <xf numFmtId="0" fontId="6" fillId="14" borderId="9" applyNumberFormat="0" applyFont="0" applyAlignment="0" applyProtection="0"/>
    <xf numFmtId="0" fontId="2" fillId="25" borderId="44" applyNumberFormat="0" applyFont="0" applyAlignment="0" applyProtection="0"/>
    <xf numFmtId="0" fontId="63" fillId="25" borderId="44" applyNumberFormat="0" applyFont="0" applyAlignment="0" applyProtection="0"/>
    <xf numFmtId="0" fontId="2" fillId="25" borderId="44" applyNumberFormat="0" applyFont="0" applyAlignment="0" applyProtection="0"/>
    <xf numFmtId="0" fontId="65" fillId="25" borderId="44" applyNumberFormat="0" applyFont="0" applyAlignment="0" applyProtection="0"/>
    <xf numFmtId="0" fontId="2" fillId="25" borderId="44" applyNumberFormat="0" applyFont="0" applyAlignment="0" applyProtection="0"/>
    <xf numFmtId="0" fontId="71" fillId="25" borderId="44" applyNumberFormat="0" applyFont="0" applyAlignment="0" applyProtection="0"/>
    <xf numFmtId="0" fontId="2" fillId="25" borderId="44" applyNumberFormat="0" applyFont="0" applyAlignment="0" applyProtection="0"/>
    <xf numFmtId="0" fontId="63" fillId="25" borderId="44" applyNumberFormat="0" applyFont="0" applyAlignment="0" applyProtection="0"/>
    <xf numFmtId="0" fontId="2" fillId="25" borderId="44" applyNumberFormat="0" applyFont="0" applyAlignment="0" applyProtection="0"/>
    <xf numFmtId="0" fontId="65" fillId="25" borderId="44" applyNumberFormat="0" applyFont="0" applyAlignment="0" applyProtection="0"/>
    <xf numFmtId="0" fontId="2" fillId="25" borderId="44" applyNumberFormat="0" applyFont="0" applyAlignment="0" applyProtection="0"/>
    <xf numFmtId="0" fontId="71" fillId="25" borderId="44" applyNumberFormat="0" applyFont="0" applyAlignment="0" applyProtection="0"/>
    <xf numFmtId="0" fontId="2" fillId="25" borderId="44" applyNumberFormat="0" applyFont="0" applyAlignment="0" applyProtection="0"/>
    <xf numFmtId="0" fontId="63" fillId="25" borderId="44" applyNumberFormat="0" applyFont="0" applyAlignment="0" applyProtection="0"/>
    <xf numFmtId="0" fontId="2" fillId="25" borderId="44" applyNumberFormat="0" applyFont="0" applyAlignment="0" applyProtection="0"/>
    <xf numFmtId="0" fontId="71" fillId="25" borderId="44" applyNumberFormat="0" applyFont="0" applyAlignment="0" applyProtection="0"/>
    <xf numFmtId="0" fontId="2" fillId="14" borderId="9" applyNumberFormat="0" applyFont="0" applyAlignment="0" applyProtection="0"/>
    <xf numFmtId="0" fontId="6" fillId="0" borderId="10">
      <alignment horizontal="centerContinuous"/>
    </xf>
    <xf numFmtId="0" fontId="26" fillId="0" borderId="10">
      <alignment horizontal="centerContinuous"/>
    </xf>
    <xf numFmtId="0" fontId="26" fillId="0" borderId="10">
      <alignment horizontal="centerContinuous"/>
    </xf>
    <xf numFmtId="183" fontId="26" fillId="0" borderId="10">
      <alignment horizontal="centerContinuous"/>
    </xf>
    <xf numFmtId="0" fontId="6" fillId="0" borderId="10">
      <alignment horizontal="centerContinuous"/>
    </xf>
    <xf numFmtId="0" fontId="27" fillId="21" borderId="11" applyNumberFormat="0" applyAlignment="0" applyProtection="0"/>
    <xf numFmtId="9" fontId="6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3" fillId="8" borderId="45" applyNumberFormat="0" applyAlignment="0" applyProtection="0"/>
    <xf numFmtId="0" fontId="27" fillId="21" borderId="11" applyNumberFormat="0" applyAlignment="0" applyProtection="0"/>
    <xf numFmtId="0" fontId="103" fillId="8" borderId="45" applyNumberFormat="0" applyAlignment="0" applyProtection="0"/>
    <xf numFmtId="0" fontId="27" fillId="39" borderId="11" applyNumberFormat="0" applyAlignment="0" applyProtection="0"/>
    <xf numFmtId="0" fontId="103" fillId="8" borderId="45" applyNumberFormat="0" applyAlignment="0" applyProtection="0"/>
    <xf numFmtId="0" fontId="103" fillId="8" borderId="45" applyNumberFormat="0" applyAlignment="0" applyProtection="0"/>
    <xf numFmtId="0" fontId="103" fillId="8" borderId="45" applyNumberFormat="0" applyAlignment="0" applyProtection="0"/>
    <xf numFmtId="0" fontId="103" fillId="8" borderId="45" applyNumberFormat="0" applyAlignment="0" applyProtection="0"/>
    <xf numFmtId="0" fontId="103" fillId="8" borderId="45" applyNumberFormat="0" applyAlignment="0" applyProtection="0"/>
    <xf numFmtId="0" fontId="103" fillId="8" borderId="45" applyNumberFormat="0" applyAlignment="0" applyProtection="0"/>
    <xf numFmtId="0" fontId="103" fillId="8" borderId="45" applyNumberFormat="0" applyAlignment="0" applyProtection="0"/>
    <xf numFmtId="0" fontId="103" fillId="8" borderId="45" applyNumberFormat="0" applyAlignment="0" applyProtection="0"/>
    <xf numFmtId="0" fontId="103" fillId="8" borderId="45" applyNumberFormat="0" applyAlignment="0" applyProtection="0"/>
    <xf numFmtId="0" fontId="6" fillId="8" borderId="11" applyNumberFormat="0" applyAlignment="0" applyProtection="0"/>
    <xf numFmtId="0" fontId="103" fillId="8" borderId="45" applyNumberFormat="0" applyAlignment="0" applyProtection="0"/>
    <xf numFmtId="0" fontId="10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62" fillId="0" borderId="12" applyNumberFormat="0" applyFill="0" applyAlignment="0" applyProtection="0"/>
    <xf numFmtId="0" fontId="67" fillId="0" borderId="12" applyNumberFormat="0" applyFill="0" applyAlignment="0" applyProtection="0"/>
    <xf numFmtId="0" fontId="62" fillId="0" borderId="12" applyNumberFormat="0" applyFill="0" applyAlignment="0" applyProtection="0"/>
    <xf numFmtId="0" fontId="73" fillId="0" borderId="12" applyNumberFormat="0" applyFill="0" applyAlignment="0" applyProtection="0"/>
    <xf numFmtId="0" fontId="79" fillId="0" borderId="12" applyNumberFormat="0" applyFill="0" applyAlignment="0" applyProtection="0"/>
    <xf numFmtId="0" fontId="76" fillId="0" borderId="12" applyNumberFormat="0" applyFill="0" applyAlignment="0" applyProtection="0"/>
    <xf numFmtId="0" fontId="62" fillId="0" borderId="12" applyNumberFormat="0" applyFill="0" applyAlignment="0" applyProtection="0"/>
    <xf numFmtId="0" fontId="67" fillId="0" borderId="12" applyNumberFormat="0" applyFill="0" applyAlignment="0" applyProtection="0"/>
    <xf numFmtId="0" fontId="62" fillId="0" borderId="12" applyNumberFormat="0" applyFill="0" applyAlignment="0" applyProtection="0"/>
    <xf numFmtId="0" fontId="73" fillId="0" borderId="12" applyNumberFormat="0" applyFill="0" applyAlignment="0" applyProtection="0"/>
    <xf numFmtId="0" fontId="79" fillId="0" borderId="12" applyNumberFormat="0" applyFill="0" applyAlignment="0" applyProtection="0"/>
    <xf numFmtId="0" fontId="76" fillId="0" borderId="12" applyNumberFormat="0" applyFill="0" applyAlignment="0" applyProtection="0"/>
    <xf numFmtId="0" fontId="6" fillId="0" borderId="13" applyNumberFormat="0" applyFill="0" applyAlignment="0" applyProtection="0"/>
    <xf numFmtId="0" fontId="106" fillId="0" borderId="46" applyNumberFormat="0" applyFill="0" applyAlignment="0" applyProtection="0"/>
    <xf numFmtId="0" fontId="31" fillId="0" borderId="7" applyNumberFormat="0" applyFill="0" applyAlignment="0" applyProtection="0"/>
    <xf numFmtId="0" fontId="106" fillId="0" borderId="46" applyNumberFormat="0" applyFill="0" applyAlignment="0" applyProtection="0"/>
    <xf numFmtId="0" fontId="106" fillId="0" borderId="46" applyNumberFormat="0" applyFill="0" applyAlignment="0" applyProtection="0"/>
    <xf numFmtId="0" fontId="106" fillId="0" borderId="46" applyNumberFormat="0" applyFill="0" applyAlignment="0" applyProtection="0"/>
    <xf numFmtId="0" fontId="106" fillId="0" borderId="46" applyNumberFormat="0" applyFill="0" applyAlignment="0" applyProtection="0"/>
    <xf numFmtId="0" fontId="106" fillId="0" borderId="46" applyNumberFormat="0" applyFill="0" applyAlignment="0" applyProtection="0"/>
    <xf numFmtId="0" fontId="106" fillId="0" borderId="46" applyNumberFormat="0" applyFill="0" applyAlignment="0" applyProtection="0"/>
    <xf numFmtId="0" fontId="106" fillId="0" borderId="46" applyNumberFormat="0" applyFill="0" applyAlignment="0" applyProtection="0"/>
    <xf numFmtId="0" fontId="106" fillId="0" borderId="46" applyNumberFormat="0" applyFill="0" applyAlignment="0" applyProtection="0"/>
    <xf numFmtId="0" fontId="6" fillId="0" borderId="14" applyNumberFormat="0" applyFill="0" applyAlignment="0" applyProtection="0"/>
    <xf numFmtId="0" fontId="106" fillId="0" borderId="46" applyNumberFormat="0" applyFill="0" applyAlignment="0" applyProtection="0"/>
    <xf numFmtId="0" fontId="60" fillId="0" borderId="15" applyNumberFormat="0" applyFill="0" applyAlignment="0" applyProtection="0"/>
    <xf numFmtId="0" fontId="18" fillId="0" borderId="8" applyNumberFormat="0" applyFill="0" applyAlignment="0" applyProtection="0"/>
    <xf numFmtId="0" fontId="60" fillId="0" borderId="15" applyNumberFormat="0" applyFill="0" applyAlignment="0" applyProtection="0"/>
    <xf numFmtId="0" fontId="66" fillId="0" borderId="15" applyNumberFormat="0" applyFill="0" applyAlignment="0" applyProtection="0"/>
    <xf numFmtId="0" fontId="60" fillId="0" borderId="15" applyNumberFormat="0" applyFill="0" applyAlignment="0" applyProtection="0"/>
    <xf numFmtId="0" fontId="72" fillId="0" borderId="15" applyNumberFormat="0" applyFill="0" applyAlignment="0" applyProtection="0"/>
    <xf numFmtId="0" fontId="78" fillId="0" borderId="15" applyNumberFormat="0" applyFill="0" applyAlignment="0" applyProtection="0"/>
    <xf numFmtId="0" fontId="75" fillId="0" borderId="15" applyNumberFormat="0" applyFill="0" applyAlignment="0" applyProtection="0"/>
    <xf numFmtId="0" fontId="60" fillId="0" borderId="15" applyNumberFormat="0" applyFill="0" applyAlignment="0" applyProtection="0"/>
    <xf numFmtId="0" fontId="66" fillId="0" borderId="15" applyNumberFormat="0" applyFill="0" applyAlignment="0" applyProtection="0"/>
    <xf numFmtId="0" fontId="60" fillId="0" borderId="15" applyNumberFormat="0" applyFill="0" applyAlignment="0" applyProtection="0"/>
    <xf numFmtId="0" fontId="72" fillId="0" borderId="15" applyNumberFormat="0" applyFill="0" applyAlignment="0" applyProtection="0"/>
    <xf numFmtId="0" fontId="78" fillId="0" borderId="15" applyNumberFormat="0" applyFill="0" applyAlignment="0" applyProtection="0"/>
    <xf numFmtId="0" fontId="75" fillId="0" borderId="15" applyNumberFormat="0" applyFill="0" applyAlignment="0" applyProtection="0"/>
    <xf numFmtId="0" fontId="6" fillId="0" borderId="16" applyNumberFormat="0" applyFill="0" applyAlignment="0" applyProtection="0"/>
    <xf numFmtId="0" fontId="72" fillId="0" borderId="15" applyNumberFormat="0" applyFill="0" applyAlignment="0" applyProtection="0"/>
    <xf numFmtId="0" fontId="78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07" fillId="0" borderId="17" applyNumberFormat="0" applyFill="0" applyAlignment="0" applyProtection="0"/>
    <xf numFmtId="0" fontId="33" fillId="0" borderId="18" applyNumberFormat="0" applyFill="0" applyAlignment="0" applyProtection="0"/>
    <xf numFmtId="0" fontId="107" fillId="0" borderId="17" applyNumberFormat="0" applyFill="0" applyAlignment="0" applyProtection="0"/>
    <xf numFmtId="0" fontId="107" fillId="0" borderId="17" applyNumberFormat="0" applyFill="0" applyAlignment="0" applyProtection="0"/>
    <xf numFmtId="0" fontId="107" fillId="0" borderId="17" applyNumberFormat="0" applyFill="0" applyAlignment="0" applyProtection="0"/>
    <xf numFmtId="0" fontId="107" fillId="0" borderId="17" applyNumberFormat="0" applyFill="0" applyAlignment="0" applyProtection="0"/>
    <xf numFmtId="0" fontId="107" fillId="0" borderId="17" applyNumberFormat="0" applyFill="0" applyAlignment="0" applyProtection="0"/>
    <xf numFmtId="0" fontId="107" fillId="0" borderId="17" applyNumberFormat="0" applyFill="0" applyAlignment="0" applyProtection="0"/>
    <xf numFmtId="0" fontId="107" fillId="0" borderId="17" applyNumberFormat="0" applyFill="0" applyAlignment="0" applyProtection="0"/>
    <xf numFmtId="0" fontId="107" fillId="0" borderId="17" applyNumberFormat="0" applyFill="0" applyAlignment="0" applyProtection="0"/>
    <xf numFmtId="0" fontId="6" fillId="0" borderId="19" applyNumberFormat="0" applyFill="0" applyAlignment="0" applyProtection="0"/>
    <xf numFmtId="0" fontId="107" fillId="0" borderId="17" applyNumberFormat="0" applyFill="0" applyAlignment="0" applyProtection="0"/>
    <xf numFmtId="0" fontId="28" fillId="0" borderId="0" applyNumberFormat="0" applyFill="0" applyBorder="0" applyAlignment="0" applyProtection="0"/>
  </cellStyleXfs>
  <cellXfs count="925">
    <xf numFmtId="0" fontId="0" fillId="0" borderId="0" xfId="0"/>
    <xf numFmtId="0" fontId="6" fillId="0" borderId="0" xfId="1261"/>
    <xf numFmtId="0" fontId="6" fillId="0" borderId="0" xfId="1164"/>
    <xf numFmtId="3" fontId="6" fillId="0" borderId="0" xfId="1164" applyNumberFormat="1"/>
    <xf numFmtId="0" fontId="6" fillId="0" borderId="0" xfId="1164" applyFont="1"/>
    <xf numFmtId="0" fontId="36" fillId="0" borderId="0" xfId="1164" applyFont="1" applyFill="1" applyBorder="1" applyAlignment="1"/>
    <xf numFmtId="0" fontId="8" fillId="0" borderId="0" xfId="1164" applyFont="1" applyFill="1" applyBorder="1" applyAlignment="1"/>
    <xf numFmtId="0" fontId="9" fillId="0" borderId="0" xfId="1164" applyFont="1"/>
    <xf numFmtId="0" fontId="3" fillId="0" borderId="0" xfId="1164" applyFont="1" applyFill="1" applyBorder="1" applyAlignment="1">
      <alignment horizontal="left"/>
    </xf>
    <xf numFmtId="0" fontId="4" fillId="0" borderId="0" xfId="1164" applyFont="1" applyFill="1" applyBorder="1" applyAlignment="1"/>
    <xf numFmtId="0" fontId="8" fillId="0" borderId="0" xfId="1261" applyFont="1"/>
    <xf numFmtId="0" fontId="11" fillId="0" borderId="0" xfId="1261" applyFont="1"/>
    <xf numFmtId="3" fontId="8" fillId="0" borderId="0" xfId="1261" applyNumberFormat="1" applyFont="1"/>
    <xf numFmtId="0" fontId="8" fillId="0" borderId="0" xfId="1261" applyFont="1" applyAlignment="1">
      <alignment vertical="center"/>
    </xf>
    <xf numFmtId="0" fontId="6" fillId="0" borderId="0" xfId="1261" applyBorder="1"/>
    <xf numFmtId="0" fontId="11" fillId="0" borderId="0" xfId="2896" applyFont="1" applyBorder="1"/>
    <xf numFmtId="0" fontId="6" fillId="0" borderId="0" xfId="2896" applyBorder="1"/>
    <xf numFmtId="0" fontId="5" fillId="0" borderId="0" xfId="2896" applyFont="1" applyFill="1" applyBorder="1" applyAlignment="1"/>
    <xf numFmtId="0" fontId="6" fillId="0" borderId="0" xfId="2896"/>
    <xf numFmtId="0" fontId="10" fillId="0" borderId="0" xfId="2896" applyFont="1" applyFill="1" applyBorder="1" applyAlignment="1"/>
    <xf numFmtId="0" fontId="36" fillId="0" borderId="0" xfId="2896" applyFont="1" applyFill="1" applyBorder="1" applyAlignment="1"/>
    <xf numFmtId="0" fontId="11" fillId="0" borderId="0" xfId="2896" applyFont="1" applyBorder="1" applyAlignment="1"/>
    <xf numFmtId="0" fontId="6" fillId="0" borderId="0" xfId="2896" applyFont="1" applyFill="1"/>
    <xf numFmtId="0" fontId="38" fillId="0" borderId="0" xfId="2896" applyFont="1" applyBorder="1" applyAlignment="1">
      <alignment horizontal="left"/>
    </xf>
    <xf numFmtId="0" fontId="38" fillId="0" borderId="0" xfId="2896" applyFont="1" applyBorder="1" applyAlignment="1">
      <alignment horizontal="center"/>
    </xf>
    <xf numFmtId="0" fontId="11" fillId="0" borderId="0" xfId="2896" applyFont="1" applyBorder="1" applyAlignment="1">
      <alignment horizontal="left"/>
    </xf>
    <xf numFmtId="0" fontId="6" fillId="0" borderId="0" xfId="2896" applyBorder="1" applyAlignment="1">
      <alignment horizontal="center"/>
    </xf>
    <xf numFmtId="0" fontId="3" fillId="0" borderId="0" xfId="2896" applyFont="1" applyFill="1" applyBorder="1"/>
    <xf numFmtId="0" fontId="36" fillId="0" borderId="0" xfId="1164" applyFont="1" applyFill="1" applyAlignment="1"/>
    <xf numFmtId="3" fontId="9" fillId="0" borderId="0" xfId="1164" applyNumberFormat="1" applyFont="1" applyAlignment="1">
      <alignment horizontal="center" vertical="center"/>
    </xf>
    <xf numFmtId="3" fontId="50" fillId="52" borderId="0" xfId="1164" applyNumberFormat="1" applyFont="1" applyFill="1" applyBorder="1" applyAlignment="1">
      <alignment horizontal="center" vertical="center"/>
    </xf>
    <xf numFmtId="0" fontId="6" fillId="0" borderId="0" xfId="1164" applyFont="1" applyFill="1"/>
    <xf numFmtId="1" fontId="6" fillId="0" borderId="0" xfId="1164" applyNumberFormat="1"/>
    <xf numFmtId="3" fontId="6" fillId="0" borderId="0" xfId="1164" applyNumberFormat="1" applyFill="1"/>
    <xf numFmtId="3" fontId="10" fillId="0" borderId="0" xfId="1164" applyNumberFormat="1" applyFont="1"/>
    <xf numFmtId="0" fontId="6" fillId="0" borderId="0" xfId="1164" applyFill="1"/>
    <xf numFmtId="3" fontId="6" fillId="0" borderId="0" xfId="1164" applyNumberFormat="1" applyFont="1" applyFill="1" applyAlignment="1">
      <alignment horizontal="right" vertical="center"/>
    </xf>
    <xf numFmtId="0" fontId="6" fillId="0" borderId="0" xfId="1164" applyFont="1" applyFill="1" applyAlignment="1">
      <alignment horizontal="right" vertical="center"/>
    </xf>
    <xf numFmtId="0" fontId="3" fillId="0" borderId="0" xfId="2896" applyFont="1" applyFill="1" applyBorder="1" applyAlignment="1">
      <alignment horizontal="left"/>
    </xf>
    <xf numFmtId="0" fontId="8" fillId="0" borderId="0" xfId="2896" applyFont="1" applyFill="1" applyBorder="1" applyAlignment="1"/>
    <xf numFmtId="0" fontId="36" fillId="0" borderId="0" xfId="2896" applyFont="1" applyFill="1" applyAlignment="1"/>
    <xf numFmtId="0" fontId="4" fillId="0" borderId="0" xfId="2896" applyFont="1" applyFill="1" applyBorder="1" applyAlignment="1"/>
    <xf numFmtId="0" fontId="8" fillId="0" borderId="0" xfId="2896" applyFont="1" applyFill="1" applyBorder="1" applyAlignment="1">
      <alignment horizontal="center"/>
    </xf>
    <xf numFmtId="0" fontId="8" fillId="52" borderId="0" xfId="2896" applyFont="1" applyFill="1" applyBorder="1" applyAlignment="1">
      <alignment horizontal="center"/>
    </xf>
    <xf numFmtId="0" fontId="36" fillId="52" borderId="0" xfId="2896" applyFont="1" applyFill="1" applyBorder="1" applyAlignment="1">
      <alignment horizontal="center" vertical="center" wrapText="1"/>
    </xf>
    <xf numFmtId="0" fontId="11" fillId="0" borderId="0" xfId="2896" applyFont="1"/>
    <xf numFmtId="3" fontId="36" fillId="52" borderId="0" xfId="2896" applyNumberFormat="1" applyFont="1" applyFill="1" applyBorder="1" applyAlignment="1">
      <alignment horizontal="center" vertical="center"/>
    </xf>
    <xf numFmtId="0" fontId="6" fillId="52" borderId="0" xfId="2896" applyFont="1" applyFill="1"/>
    <xf numFmtId="3" fontId="6" fillId="0" borderId="0" xfId="2896" applyNumberFormat="1"/>
    <xf numFmtId="3" fontId="10" fillId="0" borderId="0" xfId="2896" applyNumberFormat="1" applyFont="1"/>
    <xf numFmtId="0" fontId="39" fillId="0" borderId="0" xfId="2896" applyFont="1" applyFill="1" applyBorder="1" applyAlignment="1"/>
    <xf numFmtId="0" fontId="3" fillId="0" borderId="0" xfId="2896" applyFont="1"/>
    <xf numFmtId="0" fontId="6" fillId="0" borderId="0" xfId="2896" applyFont="1"/>
    <xf numFmtId="168" fontId="0" fillId="0" borderId="0" xfId="3013" applyNumberFormat="1" applyFont="1"/>
    <xf numFmtId="3" fontId="35" fillId="0" borderId="0" xfId="2896" applyNumberFormat="1" applyFont="1" applyFill="1" applyBorder="1" applyAlignment="1" applyProtection="1">
      <alignment horizontal="right" vertical="center" wrapText="1"/>
    </xf>
    <xf numFmtId="168" fontId="6" fillId="0" borderId="0" xfId="2896" applyNumberFormat="1"/>
    <xf numFmtId="0" fontId="6" fillId="0" borderId="0" xfId="2896" applyFill="1" applyBorder="1"/>
    <xf numFmtId="0" fontId="41" fillId="0" borderId="0" xfId="2896" applyFont="1" applyFill="1" applyBorder="1" applyAlignment="1"/>
    <xf numFmtId="0" fontId="36" fillId="0" borderId="0" xfId="2896" applyFont="1" applyFill="1" applyBorder="1" applyAlignment="1">
      <alignment vertical="center"/>
    </xf>
    <xf numFmtId="0" fontId="9" fillId="0" borderId="0" xfId="2896" applyFont="1" applyFill="1" applyBorder="1" applyAlignment="1">
      <alignment horizontal="center"/>
    </xf>
    <xf numFmtId="3" fontId="6" fillId="0" borderId="0" xfId="2896" applyNumberFormat="1" applyFont="1"/>
    <xf numFmtId="3" fontId="11" fillId="0" borderId="0" xfId="1164" applyNumberFormat="1" applyFont="1"/>
    <xf numFmtId="0" fontId="51" fillId="0" borderId="0" xfId="1164" applyFont="1"/>
    <xf numFmtId="3" fontId="6" fillId="0" borderId="0" xfId="2896" applyNumberFormat="1" applyAlignment="1">
      <alignment vertical="center"/>
    </xf>
    <xf numFmtId="0" fontId="6" fillId="0" borderId="0" xfId="2896" applyAlignment="1">
      <alignment vertical="center"/>
    </xf>
    <xf numFmtId="3" fontId="52" fillId="52" borderId="0" xfId="2896" applyNumberFormat="1" applyFont="1" applyFill="1" applyBorder="1" applyAlignment="1">
      <alignment horizontal="center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36" fillId="0" borderId="0" xfId="1164" applyFont="1" applyFill="1" applyAlignment="1">
      <alignment vertical="center"/>
    </xf>
    <xf numFmtId="0" fontId="36" fillId="0" borderId="0" xfId="1164" applyFont="1" applyFill="1" applyBorder="1" applyAlignment="1">
      <alignment vertical="center"/>
    </xf>
    <xf numFmtId="0" fontId="5" fillId="0" borderId="0" xfId="2896" applyFont="1" applyFill="1" applyBorder="1" applyAlignment="1">
      <alignment vertical="center"/>
    </xf>
    <xf numFmtId="0" fontId="26" fillId="0" borderId="0" xfId="1261" applyFont="1" applyBorder="1"/>
    <xf numFmtId="0" fontId="37" fillId="0" borderId="0" xfId="1261" applyFont="1" applyBorder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8" fontId="53" fillId="0" borderId="0" xfId="1164" applyNumberFormat="1" applyFont="1"/>
    <xf numFmtId="0" fontId="53" fillId="0" borderId="0" xfId="1164" applyFont="1"/>
    <xf numFmtId="0" fontId="7" fillId="0" borderId="0" xfId="1164" applyFont="1"/>
    <xf numFmtId="0" fontId="34" fillId="0" borderId="0" xfId="0" applyFont="1"/>
    <xf numFmtId="3" fontId="43" fillId="0" borderId="0" xfId="2896" applyNumberFormat="1" applyFont="1"/>
    <xf numFmtId="3" fontId="8" fillId="0" borderId="0" xfId="1261" applyNumberFormat="1" applyFont="1" applyAlignment="1">
      <alignment vertical="center"/>
    </xf>
    <xf numFmtId="0" fontId="6" fillId="0" borderId="0" xfId="1261" applyFont="1"/>
    <xf numFmtId="3" fontId="6" fillId="0" borderId="0" xfId="1261" applyNumberFormat="1" applyFont="1"/>
    <xf numFmtId="0" fontId="38" fillId="0" borderId="0" xfId="0" applyFont="1"/>
    <xf numFmtId="0" fontId="6" fillId="0" borderId="0" xfId="0" applyFont="1"/>
    <xf numFmtId="2" fontId="6" fillId="0" borderId="0" xfId="2896" applyNumberFormat="1"/>
    <xf numFmtId="3" fontId="38" fillId="0" borderId="0" xfId="0" applyNumberFormat="1" applyFont="1"/>
    <xf numFmtId="0" fontId="54" fillId="0" borderId="0" xfId="0" applyFont="1" applyFill="1" applyBorder="1" applyAlignment="1">
      <alignment vertical="top"/>
    </xf>
    <xf numFmtId="0" fontId="54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54" fillId="0" borderId="0" xfId="0" applyFont="1" applyAlignment="1">
      <alignment vertical="top"/>
    </xf>
    <xf numFmtId="0" fontId="55" fillId="0" borderId="0" xfId="2896" applyFont="1" applyFill="1"/>
    <xf numFmtId="0" fontId="54" fillId="0" borderId="0" xfId="2896" applyFont="1"/>
    <xf numFmtId="0" fontId="54" fillId="0" borderId="0" xfId="1164" applyFont="1" applyFill="1" applyAlignment="1"/>
    <xf numFmtId="0" fontId="42" fillId="0" borderId="0" xfId="1164" applyFont="1" applyFill="1" applyAlignment="1"/>
    <xf numFmtId="3" fontId="49" fillId="0" borderId="0" xfId="126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top"/>
    </xf>
    <xf numFmtId="0" fontId="7" fillId="0" borderId="0" xfId="1164" applyFont="1" applyFill="1" applyBorder="1" applyAlignment="1">
      <alignment horizontal="left"/>
    </xf>
    <xf numFmtId="0" fontId="7" fillId="0" borderId="0" xfId="2896" applyFont="1" applyFill="1" applyBorder="1" applyAlignment="1">
      <alignment horizontal="left"/>
    </xf>
    <xf numFmtId="0" fontId="6" fillId="0" borderId="0" xfId="2896" applyFont="1" applyAlignment="1"/>
    <xf numFmtId="3" fontId="53" fillId="0" borderId="0" xfId="0" applyNumberFormat="1" applyFont="1" applyFill="1" applyBorder="1" applyAlignment="1">
      <alignment horizontal="center" vertical="center" wrapText="1"/>
    </xf>
    <xf numFmtId="168" fontId="53" fillId="0" borderId="0" xfId="3006" applyNumberFormat="1" applyFont="1" applyFill="1" applyBorder="1" applyAlignment="1">
      <alignment horizontal="center" vertical="center"/>
    </xf>
    <xf numFmtId="0" fontId="7" fillId="0" borderId="0" xfId="1261" applyFont="1"/>
    <xf numFmtId="3" fontId="7" fillId="0" borderId="0" xfId="1261" applyNumberFormat="1" applyFont="1"/>
    <xf numFmtId="0" fontId="7" fillId="0" borderId="0" xfId="0" applyFont="1"/>
    <xf numFmtId="0" fontId="36" fillId="0" borderId="0" xfId="1261" applyFont="1" applyAlignment="1">
      <alignment vertical="center"/>
    </xf>
    <xf numFmtId="0" fontId="7" fillId="0" borderId="0" xfId="2896" applyFont="1"/>
    <xf numFmtId="0" fontId="10" fillId="0" borderId="0" xfId="1164" applyFont="1"/>
    <xf numFmtId="0" fontId="36" fillId="0" borderId="0" xfId="2896" applyFont="1"/>
    <xf numFmtId="168" fontId="7" fillId="0" borderId="0" xfId="3013" applyNumberFormat="1" applyFont="1"/>
    <xf numFmtId="0" fontId="36" fillId="0" borderId="0" xfId="1164" applyFont="1"/>
    <xf numFmtId="3" fontId="7" fillId="0" borderId="0" xfId="1164" applyNumberFormat="1" applyFont="1"/>
    <xf numFmtId="3" fontId="36" fillId="0" borderId="0" xfId="1164" applyNumberFormat="1" applyFont="1"/>
    <xf numFmtId="3" fontId="6" fillId="0" borderId="0" xfId="0" applyNumberFormat="1" applyFont="1"/>
    <xf numFmtId="0" fontId="0" fillId="0" borderId="0" xfId="0" applyBorder="1" applyAlignment="1"/>
    <xf numFmtId="0" fontId="0" fillId="0" borderId="0" xfId="0" applyAlignment="1"/>
    <xf numFmtId="0" fontId="7" fillId="0" borderId="0" xfId="0" applyFont="1" applyAlignment="1"/>
    <xf numFmtId="168" fontId="0" fillId="0" borderId="0" xfId="3006" applyNumberFormat="1" applyFont="1" applyBorder="1" applyAlignment="1"/>
    <xf numFmtId="168" fontId="0" fillId="0" borderId="0" xfId="3006" applyNumberFormat="1" applyFont="1" applyAlignment="1"/>
    <xf numFmtId="3" fontId="0" fillId="0" borderId="0" xfId="0" applyNumberFormat="1" applyBorder="1" applyAlignment="1"/>
    <xf numFmtId="3" fontId="0" fillId="0" borderId="0" xfId="0" applyNumberFormat="1" applyAlignment="1"/>
    <xf numFmtId="0" fontId="54" fillId="0" borderId="0" xfId="1164" applyFont="1" applyFill="1" applyBorder="1" applyAlignment="1">
      <alignment horizontal="left" vertical="top"/>
    </xf>
    <xf numFmtId="0" fontId="9" fillId="0" borderId="0" xfId="2896" applyFont="1"/>
    <xf numFmtId="0" fontId="10" fillId="0" borderId="0" xfId="1261" applyFont="1"/>
    <xf numFmtId="0" fontId="9" fillId="0" borderId="0" xfId="1261" applyFont="1"/>
    <xf numFmtId="0" fontId="0" fillId="0" borderId="0" xfId="0" applyAlignment="1">
      <alignment horizontal="left"/>
    </xf>
    <xf numFmtId="168" fontId="0" fillId="0" borderId="0" xfId="3006" applyNumberFormat="1" applyFont="1" applyAlignment="1">
      <alignment horizontal="left"/>
    </xf>
    <xf numFmtId="0" fontId="69" fillId="52" borderId="0" xfId="0" applyFont="1" applyFill="1" applyAlignment="1"/>
    <xf numFmtId="0" fontId="8" fillId="0" borderId="0" xfId="0" applyFont="1" applyBorder="1" applyAlignment="1">
      <alignment vertical="center"/>
    </xf>
    <xf numFmtId="3" fontId="10" fillId="0" borderId="0" xfId="1261" applyNumberFormat="1" applyFont="1"/>
    <xf numFmtId="0" fontId="3" fillId="52" borderId="20" xfId="1261" applyFont="1" applyFill="1" applyBorder="1" applyAlignment="1">
      <alignment horizontal="left" vertical="center" indent="1"/>
    </xf>
    <xf numFmtId="0" fontId="9" fillId="0" borderId="20" xfId="0" applyFont="1" applyBorder="1" applyAlignment="1">
      <alignment horizontal="left" vertical="center" indent="1"/>
    </xf>
    <xf numFmtId="3" fontId="9" fillId="0" borderId="20" xfId="0" applyNumberFormat="1" applyFont="1" applyBorder="1" applyAlignment="1">
      <alignment horizontal="right" vertical="center" indent="1"/>
    </xf>
    <xf numFmtId="0" fontId="7" fillId="0" borderId="0" xfId="1164" applyFont="1" applyFill="1" applyBorder="1" applyAlignment="1">
      <alignment horizontal="center" vertical="top" wrapText="1"/>
    </xf>
    <xf numFmtId="0" fontId="54" fillId="0" borderId="0" xfId="0" applyFont="1" applyAlignment="1">
      <alignment horizontal="left" vertical="top" wrapText="1"/>
    </xf>
    <xf numFmtId="0" fontId="54" fillId="0" borderId="0" xfId="0" applyFont="1" applyAlignment="1">
      <alignment horizontal="left" vertical="top" wrapText="1"/>
    </xf>
    <xf numFmtId="0" fontId="7" fillId="0" borderId="0" xfId="1164" applyFont="1" applyFill="1" applyBorder="1" applyAlignment="1">
      <alignment horizontal="center" vertical="top" wrapText="1"/>
    </xf>
    <xf numFmtId="3" fontId="3" fillId="0" borderId="20" xfId="1261" applyNumberFormat="1" applyFont="1" applyFill="1" applyBorder="1" applyAlignment="1">
      <alignment horizontal="right" vertical="center" indent="2"/>
    </xf>
    <xf numFmtId="168" fontId="3" fillId="52" borderId="20" xfId="3006" applyNumberFormat="1" applyFont="1" applyFill="1" applyBorder="1" applyAlignment="1">
      <alignment horizontal="right" vertical="center" indent="2"/>
    </xf>
    <xf numFmtId="0" fontId="3" fillId="66" borderId="31" xfId="1261" applyFont="1" applyFill="1" applyBorder="1" applyAlignment="1">
      <alignment horizontal="left" vertical="center" indent="1"/>
    </xf>
    <xf numFmtId="3" fontId="3" fillId="66" borderId="31" xfId="1261" applyNumberFormat="1" applyFont="1" applyFill="1" applyBorder="1" applyAlignment="1">
      <alignment horizontal="right" vertical="center" indent="2"/>
    </xf>
    <xf numFmtId="168" fontId="3" fillId="66" borderId="31" xfId="3006" applyNumberFormat="1" applyFont="1" applyFill="1" applyBorder="1" applyAlignment="1">
      <alignment horizontal="right" vertical="center" indent="2"/>
    </xf>
    <xf numFmtId="0" fontId="3" fillId="66" borderId="20" xfId="1261" applyFont="1" applyFill="1" applyBorder="1" applyAlignment="1">
      <alignment horizontal="left" vertical="center" indent="1"/>
    </xf>
    <xf numFmtId="3" fontId="3" fillId="66" borderId="20" xfId="1261" applyNumberFormat="1" applyFont="1" applyFill="1" applyBorder="1" applyAlignment="1">
      <alignment horizontal="right" vertical="center" indent="2"/>
    </xf>
    <xf numFmtId="168" fontId="3" fillId="66" borderId="20" xfId="3006" applyNumberFormat="1" applyFont="1" applyFill="1" applyBorder="1" applyAlignment="1">
      <alignment horizontal="right" vertical="center" indent="2"/>
    </xf>
    <xf numFmtId="3" fontId="3" fillId="52" borderId="20" xfId="1261" applyNumberFormat="1" applyFont="1" applyFill="1" applyBorder="1" applyAlignment="1">
      <alignment horizontal="right" vertical="center" indent="2"/>
    </xf>
    <xf numFmtId="3" fontId="11" fillId="0" borderId="61" xfId="0" applyNumberFormat="1" applyFont="1" applyBorder="1" applyAlignment="1">
      <alignment horizontal="left" vertical="center" indent="1"/>
    </xf>
    <xf numFmtId="3" fontId="11" fillId="0" borderId="62" xfId="0" applyNumberFormat="1" applyFont="1" applyBorder="1" applyAlignment="1">
      <alignment horizontal="right" vertical="center" indent="1"/>
    </xf>
    <xf numFmtId="3" fontId="11" fillId="0" borderId="62" xfId="0" applyNumberFormat="1" applyFont="1" applyFill="1" applyBorder="1" applyAlignment="1">
      <alignment horizontal="right" vertical="center" indent="1"/>
    </xf>
    <xf numFmtId="168" fontId="109" fillId="0" borderId="63" xfId="3006" applyNumberFormat="1" applyFont="1" applyBorder="1" applyAlignment="1">
      <alignment horizontal="right" vertical="center" indent="1"/>
    </xf>
    <xf numFmtId="3" fontId="11" fillId="0" borderId="64" xfId="0" applyNumberFormat="1" applyFont="1" applyBorder="1" applyAlignment="1">
      <alignment horizontal="left" vertical="center" indent="1"/>
    </xf>
    <xf numFmtId="3" fontId="11" fillId="0" borderId="65" xfId="0" applyNumberFormat="1" applyFont="1" applyBorder="1" applyAlignment="1">
      <alignment horizontal="right" vertical="center" indent="1"/>
    </xf>
    <xf numFmtId="168" fontId="109" fillId="0" borderId="66" xfId="3006" applyNumberFormat="1" applyFont="1" applyBorder="1" applyAlignment="1">
      <alignment horizontal="right" vertical="center" indent="1"/>
    </xf>
    <xf numFmtId="0" fontId="56" fillId="67" borderId="47" xfId="1261" applyFont="1" applyFill="1" applyBorder="1" applyAlignment="1">
      <alignment horizontal="center" vertical="center"/>
    </xf>
    <xf numFmtId="0" fontId="56" fillId="67" borderId="48" xfId="1261" applyFont="1" applyFill="1" applyBorder="1" applyAlignment="1">
      <alignment horizontal="center" vertical="center"/>
    </xf>
    <xf numFmtId="0" fontId="56" fillId="67" borderId="49" xfId="1261" applyFont="1" applyFill="1" applyBorder="1" applyAlignment="1">
      <alignment horizontal="center" vertical="center"/>
    </xf>
    <xf numFmtId="0" fontId="49" fillId="67" borderId="25" xfId="1261" applyFont="1" applyFill="1" applyBorder="1" applyAlignment="1">
      <alignment horizontal="left" vertical="center" indent="1"/>
    </xf>
    <xf numFmtId="3" fontId="49" fillId="67" borderId="23" xfId="1261" applyNumberFormat="1" applyFont="1" applyFill="1" applyBorder="1" applyAlignment="1">
      <alignment horizontal="right" vertical="center" wrapText="1" indent="2"/>
    </xf>
    <xf numFmtId="168" fontId="49" fillId="67" borderId="23" xfId="3006" applyNumberFormat="1" applyFont="1" applyFill="1" applyBorder="1" applyAlignment="1">
      <alignment horizontal="right" vertical="center" wrapText="1" indent="2"/>
    </xf>
    <xf numFmtId="168" fontId="49" fillId="67" borderId="26" xfId="3006" applyNumberFormat="1" applyFont="1" applyFill="1" applyBorder="1" applyAlignment="1">
      <alignment horizontal="right" vertical="center" wrapText="1" indent="2"/>
    </xf>
    <xf numFmtId="0" fontId="56" fillId="67" borderId="22" xfId="1261" applyFont="1" applyFill="1" applyBorder="1" applyAlignment="1">
      <alignment horizontal="center" vertical="center"/>
    </xf>
    <xf numFmtId="3" fontId="49" fillId="67" borderId="23" xfId="1261" applyNumberFormat="1" applyFont="1" applyFill="1" applyBorder="1" applyAlignment="1">
      <alignment horizontal="center" vertical="center" wrapText="1"/>
    </xf>
    <xf numFmtId="3" fontId="49" fillId="67" borderId="26" xfId="1261" applyNumberFormat="1" applyFont="1" applyFill="1" applyBorder="1" applyAlignment="1">
      <alignment horizontal="center" vertical="center" wrapText="1"/>
    </xf>
    <xf numFmtId="49" fontId="108" fillId="67" borderId="67" xfId="0" applyNumberFormat="1" applyFont="1" applyFill="1" applyBorder="1" applyAlignment="1">
      <alignment horizontal="left" vertical="center" indent="1"/>
    </xf>
    <xf numFmtId="3" fontId="108" fillId="67" borderId="68" xfId="0" applyNumberFormat="1" applyFont="1" applyFill="1" applyBorder="1" applyAlignment="1">
      <alignment horizontal="right" vertical="center" indent="1"/>
    </xf>
    <xf numFmtId="168" fontId="108" fillId="67" borderId="71" xfId="3006" applyNumberFormat="1" applyFont="1" applyFill="1" applyBorder="1" applyAlignment="1">
      <alignment horizontal="right" vertical="center" indent="1"/>
    </xf>
    <xf numFmtId="0" fontId="108" fillId="67" borderId="56" xfId="0" applyFont="1" applyFill="1" applyBorder="1" applyAlignment="1">
      <alignment horizontal="center" vertical="center"/>
    </xf>
    <xf numFmtId="0" fontId="108" fillId="67" borderId="56" xfId="0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11" fillId="67" borderId="82" xfId="0" applyFont="1" applyFill="1" applyBorder="1" applyAlignment="1">
      <alignment horizontal="center" vertical="center"/>
    </xf>
    <xf numFmtId="3" fontId="99" fillId="0" borderId="83" xfId="0" applyNumberFormat="1" applyFont="1" applyBorder="1" applyAlignment="1">
      <alignment horizontal="right" vertical="center" indent="2"/>
    </xf>
    <xf numFmtId="168" fontId="99" fillId="0" borderId="83" xfId="0" applyNumberFormat="1" applyFont="1" applyBorder="1" applyAlignment="1">
      <alignment horizontal="right" vertical="center" indent="2"/>
    </xf>
    <xf numFmtId="3" fontId="99" fillId="66" borderId="83" xfId="0" applyNumberFormat="1" applyFont="1" applyFill="1" applyBorder="1" applyAlignment="1">
      <alignment horizontal="right" vertical="center" indent="2"/>
    </xf>
    <xf numFmtId="168" fontId="99" fillId="66" borderId="83" xfId="0" applyNumberFormat="1" applyFont="1" applyFill="1" applyBorder="1" applyAlignment="1">
      <alignment horizontal="right" vertical="center" indent="2"/>
    </xf>
    <xf numFmtId="3" fontId="99" fillId="68" borderId="83" xfId="0" applyNumberFormat="1" applyFont="1" applyFill="1" applyBorder="1" applyAlignment="1">
      <alignment horizontal="right" vertical="center" indent="2"/>
    </xf>
    <xf numFmtId="168" fontId="99" fillId="68" borderId="83" xfId="0" applyNumberFormat="1" applyFont="1" applyFill="1" applyBorder="1" applyAlignment="1">
      <alignment horizontal="right" vertical="center" indent="2"/>
    </xf>
    <xf numFmtId="3" fontId="112" fillId="67" borderId="84" xfId="0" applyNumberFormat="1" applyFont="1" applyFill="1" applyBorder="1" applyAlignment="1">
      <alignment horizontal="right" vertical="center" indent="2"/>
    </xf>
    <xf numFmtId="168" fontId="112" fillId="67" borderId="84" xfId="0" applyNumberFormat="1" applyFont="1" applyFill="1" applyBorder="1" applyAlignment="1">
      <alignment horizontal="right" vertical="center" indent="2"/>
    </xf>
    <xf numFmtId="3" fontId="109" fillId="0" borderId="0" xfId="0" applyNumberFormat="1" applyFont="1" applyAlignment="1">
      <alignment horizontal="right" vertical="center" indent="1"/>
    </xf>
    <xf numFmtId="168" fontId="109" fillId="0" borderId="0" xfId="0" applyNumberFormat="1" applyFont="1" applyAlignment="1">
      <alignment horizontal="right" vertical="center" indent="1"/>
    </xf>
    <xf numFmtId="0" fontId="109" fillId="0" borderId="0" xfId="0" applyFont="1" applyAlignment="1">
      <alignment horizontal="right" vertical="center" indent="1"/>
    </xf>
    <xf numFmtId="0" fontId="1" fillId="0" borderId="0" xfId="0" applyFont="1" applyAlignment="1">
      <alignment horizontal="left" vertical="center" indent="1"/>
    </xf>
    <xf numFmtId="0" fontId="111" fillId="67" borderId="56" xfId="0" applyFont="1" applyFill="1" applyBorder="1" applyAlignment="1">
      <alignment horizontal="center" vertical="center"/>
    </xf>
    <xf numFmtId="0" fontId="111" fillId="67" borderId="91" xfId="0" applyFont="1" applyFill="1" applyBorder="1" applyAlignment="1">
      <alignment horizontal="center" vertical="center" wrapText="1" readingOrder="1"/>
    </xf>
    <xf numFmtId="0" fontId="113" fillId="0" borderId="0" xfId="0" applyFont="1"/>
    <xf numFmtId="0" fontId="108" fillId="67" borderId="94" xfId="0" applyFont="1" applyFill="1" applyBorder="1" applyAlignment="1">
      <alignment horizontal="left" vertical="center" wrapText="1" indent="1" readingOrder="1"/>
    </xf>
    <xf numFmtId="3" fontId="108" fillId="67" borderId="81" xfId="0" applyNumberFormat="1" applyFont="1" applyFill="1" applyBorder="1" applyAlignment="1">
      <alignment horizontal="right" vertical="center" wrapText="1" indent="1" readingOrder="1"/>
    </xf>
    <xf numFmtId="3" fontId="108" fillId="67" borderId="95" xfId="0" applyNumberFormat="1" applyFont="1" applyFill="1" applyBorder="1" applyAlignment="1">
      <alignment horizontal="right" vertical="center" wrapText="1" indent="1" readingOrder="1"/>
    </xf>
    <xf numFmtId="168" fontId="108" fillId="67" borderId="71" xfId="3006" applyNumberFormat="1" applyFont="1" applyFill="1" applyBorder="1" applyAlignment="1">
      <alignment horizontal="right" vertical="center" wrapText="1" indent="1" readingOrder="1"/>
    </xf>
    <xf numFmtId="3" fontId="11" fillId="68" borderId="92" xfId="0" applyNumberFormat="1" applyFont="1" applyFill="1" applyBorder="1" applyAlignment="1">
      <alignment horizontal="left" vertical="center" indent="1"/>
    </xf>
    <xf numFmtId="3" fontId="11" fillId="68" borderId="78" xfId="0" applyNumberFormat="1" applyFont="1" applyFill="1" applyBorder="1" applyAlignment="1">
      <alignment horizontal="right" vertical="center" indent="1"/>
    </xf>
    <xf numFmtId="3" fontId="109" fillId="68" borderId="62" xfId="0" applyNumberFormat="1" applyFont="1" applyFill="1" applyBorder="1" applyAlignment="1">
      <alignment horizontal="left" vertical="center" indent="1"/>
    </xf>
    <xf numFmtId="3" fontId="109" fillId="68" borderId="79" xfId="0" applyNumberFormat="1" applyFont="1" applyFill="1" applyBorder="1" applyAlignment="1">
      <alignment horizontal="right" vertical="center" indent="1"/>
    </xf>
    <xf numFmtId="3" fontId="11" fillId="66" borderId="58" xfId="0" applyNumberFormat="1" applyFont="1" applyFill="1" applyBorder="1" applyAlignment="1">
      <alignment horizontal="left" vertical="center" indent="1"/>
    </xf>
    <xf numFmtId="3" fontId="11" fillId="66" borderId="59" xfId="0" applyNumberFormat="1" applyFont="1" applyFill="1" applyBorder="1" applyAlignment="1">
      <alignment horizontal="right" vertical="center" indent="1"/>
    </xf>
    <xf numFmtId="168" fontId="109" fillId="66" borderId="60" xfId="3006" applyNumberFormat="1" applyFont="1" applyFill="1" applyBorder="1" applyAlignment="1">
      <alignment horizontal="right" vertical="center" indent="1"/>
    </xf>
    <xf numFmtId="3" fontId="11" fillId="66" borderId="61" xfId="0" applyNumberFormat="1" applyFont="1" applyFill="1" applyBorder="1" applyAlignment="1">
      <alignment horizontal="left" vertical="center" indent="1"/>
    </xf>
    <xf numFmtId="3" fontId="11" fillId="66" borderId="62" xfId="0" applyNumberFormat="1" applyFont="1" applyFill="1" applyBorder="1" applyAlignment="1">
      <alignment horizontal="right" vertical="center" indent="1"/>
    </xf>
    <xf numFmtId="168" fontId="109" fillId="66" borderId="63" xfId="3006" applyNumberFormat="1" applyFont="1" applyFill="1" applyBorder="1" applyAlignment="1">
      <alignment horizontal="right" vertical="center" indent="1"/>
    </xf>
    <xf numFmtId="3" fontId="109" fillId="66" borderId="62" xfId="0" applyNumberFormat="1" applyFont="1" applyFill="1" applyBorder="1" applyAlignment="1">
      <alignment horizontal="left" vertical="center" indent="1"/>
    </xf>
    <xf numFmtId="3" fontId="109" fillId="66" borderId="79" xfId="0" applyNumberFormat="1" applyFont="1" applyFill="1" applyBorder="1" applyAlignment="1">
      <alignment horizontal="right" vertical="center" indent="1"/>
    </xf>
    <xf numFmtId="3" fontId="109" fillId="66" borderId="93" xfId="0" applyNumberFormat="1" applyFont="1" applyFill="1" applyBorder="1" applyAlignment="1">
      <alignment horizontal="left" vertical="center" indent="1"/>
    </xf>
    <xf numFmtId="3" fontId="109" fillId="66" borderId="80" xfId="0" applyNumberFormat="1" applyFont="1" applyFill="1" applyBorder="1" applyAlignment="1">
      <alignment horizontal="right" vertical="center" indent="1"/>
    </xf>
    <xf numFmtId="0" fontId="111" fillId="67" borderId="104" xfId="0" applyFont="1" applyFill="1" applyBorder="1" applyAlignment="1">
      <alignment horizontal="center" vertical="center"/>
    </xf>
    <xf numFmtId="0" fontId="99" fillId="0" borderId="83" xfId="0" applyFont="1" applyBorder="1" applyAlignment="1">
      <alignment horizontal="left" vertical="center" indent="2"/>
    </xf>
    <xf numFmtId="0" fontId="99" fillId="66" borderId="83" xfId="0" applyFont="1" applyFill="1" applyBorder="1" applyAlignment="1">
      <alignment horizontal="left" vertical="center" indent="2"/>
    </xf>
    <xf numFmtId="0" fontId="99" fillId="68" borderId="83" xfId="0" applyFont="1" applyFill="1" applyBorder="1" applyAlignment="1">
      <alignment horizontal="left" vertical="center" indent="2"/>
    </xf>
    <xf numFmtId="0" fontId="112" fillId="67" borderId="105" xfId="0" applyFont="1" applyFill="1" applyBorder="1" applyAlignment="1">
      <alignment horizontal="left" vertical="center" indent="2"/>
    </xf>
    <xf numFmtId="0" fontId="112" fillId="67" borderId="106" xfId="0" applyFont="1" applyFill="1" applyBorder="1" applyAlignment="1">
      <alignment horizontal="left" vertical="center" indent="2"/>
    </xf>
    <xf numFmtId="0" fontId="8" fillId="0" borderId="0" xfId="1164" applyFont="1" applyFill="1" applyBorder="1" applyAlignment="1">
      <alignment horizontal="center" vertical="center"/>
    </xf>
    <xf numFmtId="17" fontId="8" fillId="0" borderId="0" xfId="1164" applyNumberFormat="1" applyFont="1" applyFill="1" applyBorder="1" applyAlignment="1">
      <alignment horizontal="center" vertical="center"/>
    </xf>
    <xf numFmtId="0" fontId="0" fillId="0" borderId="0" xfId="0"/>
    <xf numFmtId="0" fontId="36" fillId="0" borderId="0" xfId="1164" applyFont="1" applyFill="1" applyBorder="1" applyAlignment="1">
      <alignment horizontal="center" vertical="center"/>
    </xf>
    <xf numFmtId="17" fontId="36" fillId="0" borderId="0" xfId="1164" applyNumberFormat="1" applyFont="1" applyFill="1" applyBorder="1" applyAlignment="1">
      <alignment horizontal="center" vertical="center"/>
    </xf>
    <xf numFmtId="0" fontId="112" fillId="67" borderId="117" xfId="0" applyFont="1" applyFill="1" applyBorder="1" applyAlignment="1">
      <alignment horizontal="left" vertical="center" wrapText="1" indent="1"/>
    </xf>
    <xf numFmtId="0" fontId="9" fillId="68" borderId="110" xfId="1261" applyFont="1" applyFill="1" applyBorder="1" applyAlignment="1">
      <alignment horizontal="left" vertical="center" wrapText="1"/>
    </xf>
    <xf numFmtId="0" fontId="9" fillId="66" borderId="110" xfId="1261" applyFont="1" applyFill="1" applyBorder="1" applyAlignment="1">
      <alignment horizontal="left" vertical="center" wrapText="1"/>
    </xf>
    <xf numFmtId="0" fontId="111" fillId="67" borderId="115" xfId="0" applyFont="1" applyFill="1" applyBorder="1" applyAlignment="1">
      <alignment horizontal="center" vertical="center" wrapText="1"/>
    </xf>
    <xf numFmtId="0" fontId="111" fillId="67" borderId="118" xfId="1261" applyFont="1" applyFill="1" applyBorder="1" applyAlignment="1">
      <alignment horizontal="right" vertical="center" wrapText="1" indent="1"/>
    </xf>
    <xf numFmtId="3" fontId="111" fillId="67" borderId="118" xfId="1261" applyNumberFormat="1" applyFont="1" applyFill="1" applyBorder="1" applyAlignment="1">
      <alignment horizontal="right" vertical="center" wrapText="1" indent="1"/>
    </xf>
    <xf numFmtId="3" fontId="111" fillId="67" borderId="118" xfId="1261" applyNumberFormat="1" applyFont="1" applyFill="1" applyBorder="1" applyAlignment="1">
      <alignment horizontal="right" vertical="center" indent="1"/>
    </xf>
    <xf numFmtId="168" fontId="111" fillId="67" borderId="119" xfId="3006" applyNumberFormat="1" applyFont="1" applyFill="1" applyBorder="1" applyAlignment="1">
      <alignment horizontal="right" vertical="center" indent="1"/>
    </xf>
    <xf numFmtId="0" fontId="3" fillId="68" borderId="20" xfId="1261" applyFont="1" applyFill="1" applyBorder="1" applyAlignment="1">
      <alignment horizontal="left" vertical="center" wrapText="1" indent="1"/>
    </xf>
    <xf numFmtId="3" fontId="11" fillId="68" borderId="20" xfId="1261" applyNumberFormat="1" applyFont="1" applyFill="1" applyBorder="1" applyAlignment="1">
      <alignment horizontal="right" vertical="center" wrapText="1" indent="2"/>
    </xf>
    <xf numFmtId="0" fontId="3" fillId="66" borderId="20" xfId="1261" applyFont="1" applyFill="1" applyBorder="1" applyAlignment="1">
      <alignment horizontal="left" vertical="center" wrapText="1" indent="1"/>
    </xf>
    <xf numFmtId="3" fontId="11" fillId="66" borderId="20" xfId="1261" applyNumberFormat="1" applyFont="1" applyFill="1" applyBorder="1" applyAlignment="1">
      <alignment horizontal="right" vertical="center" wrapText="1" indent="2"/>
    </xf>
    <xf numFmtId="0" fontId="49" fillId="67" borderId="25" xfId="1261" applyFont="1" applyFill="1" applyBorder="1" applyAlignment="1">
      <alignment horizontal="center" vertical="center" wrapText="1"/>
    </xf>
    <xf numFmtId="0" fontId="64" fillId="67" borderId="25" xfId="1261" applyFont="1" applyFill="1" applyBorder="1" applyAlignment="1">
      <alignment horizontal="left" vertical="center" wrapText="1" indent="1"/>
    </xf>
    <xf numFmtId="3" fontId="64" fillId="67" borderId="23" xfId="1261" applyNumberFormat="1" applyFont="1" applyFill="1" applyBorder="1" applyAlignment="1">
      <alignment horizontal="right" vertical="center" wrapText="1" indent="2"/>
    </xf>
    <xf numFmtId="3" fontId="64" fillId="67" borderId="26" xfId="1261" applyNumberFormat="1" applyFont="1" applyFill="1" applyBorder="1" applyAlignment="1">
      <alignment horizontal="right" vertical="center" wrapText="1" indent="2"/>
    </xf>
    <xf numFmtId="0" fontId="9" fillId="68" borderId="20" xfId="1261" applyFont="1" applyFill="1" applyBorder="1" applyAlignment="1">
      <alignment horizontal="left" vertical="center" indent="1"/>
    </xf>
    <xf numFmtId="3" fontId="9" fillId="68" borderId="20" xfId="2895" applyNumberFormat="1" applyFont="1" applyFill="1" applyBorder="1" applyAlignment="1">
      <alignment horizontal="right" vertical="center" indent="1"/>
    </xf>
    <xf numFmtId="0" fontId="9" fillId="66" borderId="20" xfId="1261" applyFont="1" applyFill="1" applyBorder="1" applyAlignment="1">
      <alignment horizontal="left" vertical="center" indent="1"/>
    </xf>
    <xf numFmtId="3" fontId="9" fillId="66" borderId="20" xfId="2895" applyNumberFormat="1" applyFont="1" applyFill="1" applyBorder="1" applyAlignment="1">
      <alignment horizontal="right" vertical="center" indent="1"/>
    </xf>
    <xf numFmtId="3" fontId="9" fillId="68" borderId="20" xfId="0" applyNumberFormat="1" applyFont="1" applyFill="1" applyBorder="1" applyAlignment="1">
      <alignment horizontal="right" vertical="center" indent="1"/>
    </xf>
    <xf numFmtId="3" fontId="56" fillId="67" borderId="22" xfId="0" applyNumberFormat="1" applyFont="1" applyFill="1" applyBorder="1" applyAlignment="1">
      <alignment horizontal="center" vertical="center"/>
    </xf>
    <xf numFmtId="0" fontId="56" fillId="67" borderId="22" xfId="0" applyFont="1" applyFill="1" applyBorder="1" applyAlignment="1">
      <alignment horizontal="center" vertical="center"/>
    </xf>
    <xf numFmtId="0" fontId="56" fillId="67" borderId="25" xfId="1261" applyFont="1" applyFill="1" applyBorder="1" applyAlignment="1">
      <alignment horizontal="left" vertical="center" indent="1"/>
    </xf>
    <xf numFmtId="0" fontId="56" fillId="67" borderId="25" xfId="0" applyFont="1" applyFill="1" applyBorder="1" applyAlignment="1">
      <alignment horizontal="center" vertical="center"/>
    </xf>
    <xf numFmtId="0" fontId="56" fillId="67" borderId="23" xfId="0" applyFont="1" applyFill="1" applyBorder="1" applyAlignment="1">
      <alignment horizontal="center" vertical="center"/>
    </xf>
    <xf numFmtId="0" fontId="56" fillId="67" borderId="23" xfId="0" applyFont="1" applyFill="1" applyBorder="1" applyAlignment="1">
      <alignment horizontal="center" vertical="center" wrapText="1"/>
    </xf>
    <xf numFmtId="0" fontId="56" fillId="67" borderId="26" xfId="0" applyFont="1" applyFill="1" applyBorder="1" applyAlignment="1">
      <alignment horizontal="center" vertical="center"/>
    </xf>
    <xf numFmtId="0" fontId="56" fillId="67" borderId="27" xfId="1261" applyFont="1" applyFill="1" applyBorder="1" applyAlignment="1">
      <alignment horizontal="left" vertical="center" indent="1"/>
    </xf>
    <xf numFmtId="3" fontId="56" fillId="67" borderId="24" xfId="0" applyNumberFormat="1" applyFont="1" applyFill="1" applyBorder="1" applyAlignment="1">
      <alignment horizontal="right" vertical="center" indent="1"/>
    </xf>
    <xf numFmtId="3" fontId="56" fillId="67" borderId="28" xfId="0" applyNumberFormat="1" applyFont="1" applyFill="1" applyBorder="1" applyAlignment="1">
      <alignment horizontal="right" vertical="center" indent="1"/>
    </xf>
    <xf numFmtId="0" fontId="56" fillId="67" borderId="29" xfId="1261" applyFont="1" applyFill="1" applyBorder="1" applyAlignment="1">
      <alignment horizontal="left" vertical="center" indent="1"/>
    </xf>
    <xf numFmtId="168" fontId="56" fillId="67" borderId="22" xfId="3006" applyNumberFormat="1" applyFont="1" applyFill="1" applyBorder="1" applyAlignment="1">
      <alignment horizontal="right" vertical="center" indent="1"/>
    </xf>
    <xf numFmtId="168" fontId="56" fillId="67" borderId="30" xfId="3006" applyNumberFormat="1" applyFont="1" applyFill="1" applyBorder="1" applyAlignment="1">
      <alignment horizontal="right" vertical="center" indent="1"/>
    </xf>
    <xf numFmtId="3" fontId="9" fillId="66" borderId="20" xfId="0" applyNumberFormat="1" applyFont="1" applyFill="1" applyBorder="1" applyAlignment="1">
      <alignment horizontal="right" vertical="center" indent="1"/>
    </xf>
    <xf numFmtId="3" fontId="9" fillId="66" borderId="20" xfId="2894" applyNumberFormat="1" applyFont="1" applyFill="1" applyBorder="1" applyAlignment="1">
      <alignment horizontal="right" vertical="center" indent="1"/>
    </xf>
    <xf numFmtId="0" fontId="9" fillId="66" borderId="20" xfId="0" applyFont="1" applyFill="1" applyBorder="1" applyAlignment="1">
      <alignment horizontal="right" vertical="center" indent="1"/>
    </xf>
    <xf numFmtId="0" fontId="84" fillId="67" borderId="25" xfId="0" applyFont="1" applyFill="1" applyBorder="1" applyAlignment="1">
      <alignment horizontal="left" vertical="center"/>
    </xf>
    <xf numFmtId="0" fontId="84" fillId="67" borderId="27" xfId="0" applyFont="1" applyFill="1" applyBorder="1" applyAlignment="1">
      <alignment horizontal="left" vertical="center"/>
    </xf>
    <xf numFmtId="0" fontId="84" fillId="67" borderId="29" xfId="0" applyFont="1" applyFill="1" applyBorder="1" applyAlignment="1">
      <alignment horizontal="left" vertical="center"/>
    </xf>
    <xf numFmtId="0" fontId="54" fillId="0" borderId="0" xfId="2896" applyFont="1" applyFill="1" applyBorder="1" applyAlignment="1">
      <alignment vertical="top"/>
    </xf>
    <xf numFmtId="3" fontId="9" fillId="68" borderId="20" xfId="1261" applyNumberFormat="1" applyFont="1" applyFill="1" applyBorder="1" applyAlignment="1">
      <alignment horizontal="left" vertical="center" indent="1"/>
    </xf>
    <xf numFmtId="3" fontId="56" fillId="67" borderId="23" xfId="0" applyNumberFormat="1" applyFont="1" applyFill="1" applyBorder="1" applyAlignment="1">
      <alignment horizontal="right" vertical="center" indent="1"/>
    </xf>
    <xf numFmtId="3" fontId="56" fillId="67" borderId="26" xfId="0" applyNumberFormat="1" applyFont="1" applyFill="1" applyBorder="1" applyAlignment="1">
      <alignment horizontal="right" vertical="center" indent="1"/>
    </xf>
    <xf numFmtId="3" fontId="9" fillId="68" borderId="20" xfId="1261" applyNumberFormat="1" applyFont="1" applyFill="1" applyBorder="1" applyAlignment="1">
      <alignment horizontal="right" vertical="center" indent="1"/>
    </xf>
    <xf numFmtId="0" fontId="9" fillId="66" borderId="20" xfId="0" applyFont="1" applyFill="1" applyBorder="1" applyAlignment="1">
      <alignment horizontal="left" vertical="center" indent="1"/>
    </xf>
    <xf numFmtId="0" fontId="81" fillId="67" borderId="22" xfId="0" applyFont="1" applyFill="1" applyBorder="1" applyAlignment="1">
      <alignment horizontal="center" vertical="center"/>
    </xf>
    <xf numFmtId="0" fontId="81" fillId="67" borderId="25" xfId="0" applyFont="1" applyFill="1" applyBorder="1" applyAlignment="1">
      <alignment horizontal="left" vertical="center" indent="1"/>
    </xf>
    <xf numFmtId="3" fontId="81" fillId="67" borderId="23" xfId="0" applyNumberFormat="1" applyFont="1" applyFill="1" applyBorder="1" applyAlignment="1">
      <alignment horizontal="right" vertical="center" indent="1"/>
    </xf>
    <xf numFmtId="3" fontId="81" fillId="67" borderId="26" xfId="0" applyNumberFormat="1" applyFont="1" applyFill="1" applyBorder="1" applyAlignment="1">
      <alignment horizontal="right" vertical="center" indent="1"/>
    </xf>
    <xf numFmtId="0" fontId="81" fillId="67" borderId="25" xfId="1261" applyFont="1" applyFill="1" applyBorder="1" applyAlignment="1">
      <alignment horizontal="left" vertical="center" indent="1"/>
    </xf>
    <xf numFmtId="0" fontId="9" fillId="68" borderId="20" xfId="1261" applyFont="1" applyFill="1" applyBorder="1" applyAlignment="1">
      <alignment horizontal="right" vertical="center" indent="1"/>
    </xf>
    <xf numFmtId="0" fontId="111" fillId="67" borderId="121" xfId="1164" applyFont="1" applyFill="1" applyBorder="1" applyAlignment="1">
      <alignment horizontal="center" vertical="center" wrapText="1"/>
    </xf>
    <xf numFmtId="0" fontId="111" fillId="67" borderId="122" xfId="1164" applyFont="1" applyFill="1" applyBorder="1" applyAlignment="1">
      <alignment horizontal="center" vertical="center"/>
    </xf>
    <xf numFmtId="0" fontId="111" fillId="67" borderId="123" xfId="1164" applyFont="1" applyFill="1" applyBorder="1" applyAlignment="1">
      <alignment horizontal="center" vertical="center"/>
    </xf>
    <xf numFmtId="0" fontId="111" fillId="67" borderId="124" xfId="1164" applyFont="1" applyFill="1" applyBorder="1" applyAlignment="1">
      <alignment wrapText="1"/>
    </xf>
    <xf numFmtId="184" fontId="111" fillId="67" borderId="125" xfId="1164" applyNumberFormat="1" applyFont="1" applyFill="1" applyBorder="1" applyAlignment="1">
      <alignment horizontal="right" indent="1"/>
    </xf>
    <xf numFmtId="0" fontId="9" fillId="68" borderId="127" xfId="1164" applyFont="1" applyFill="1" applyBorder="1" applyAlignment="1">
      <alignment horizontal="left" vertical="top" wrapText="1"/>
    </xf>
    <xf numFmtId="178" fontId="9" fillId="68" borderId="127" xfId="1164" applyNumberFormat="1" applyFont="1" applyFill="1" applyBorder="1" applyAlignment="1">
      <alignment horizontal="right" vertical="center" wrapText="1" indent="1"/>
    </xf>
    <xf numFmtId="0" fontId="9" fillId="68" borderId="127" xfId="1164" applyFont="1" applyFill="1" applyBorder="1" applyAlignment="1">
      <alignment horizontal="right" vertical="center" wrapText="1" indent="1"/>
    </xf>
    <xf numFmtId="168" fontId="9" fillId="68" borderId="127" xfId="3008" applyNumberFormat="1" applyFont="1" applyFill="1" applyBorder="1" applyAlignment="1">
      <alignment horizontal="right" vertical="center" wrapText="1" indent="1"/>
    </xf>
    <xf numFmtId="0" fontId="9" fillId="66" borderId="127" xfId="1164" applyFont="1" applyFill="1" applyBorder="1" applyAlignment="1">
      <alignment horizontal="left" vertical="top" wrapText="1"/>
    </xf>
    <xf numFmtId="178" fontId="9" fillId="66" borderId="127" xfId="1164" applyNumberFormat="1" applyFont="1" applyFill="1" applyBorder="1" applyAlignment="1">
      <alignment horizontal="right" vertical="center" wrapText="1" indent="1"/>
    </xf>
    <xf numFmtId="0" fontId="9" fillId="66" borderId="127" xfId="1164" applyFont="1" applyFill="1" applyBorder="1" applyAlignment="1">
      <alignment horizontal="right" vertical="center" wrapText="1" indent="1"/>
    </xf>
    <xf numFmtId="168" fontId="9" fillId="66" borderId="127" xfId="3008" applyNumberFormat="1" applyFont="1" applyFill="1" applyBorder="1" applyAlignment="1">
      <alignment horizontal="right" vertical="center" wrapText="1" indent="1"/>
    </xf>
    <xf numFmtId="0" fontId="9" fillId="69" borderId="127" xfId="1164" applyFont="1" applyFill="1" applyBorder="1" applyAlignment="1">
      <alignment horizontal="left" vertical="top" wrapText="1"/>
    </xf>
    <xf numFmtId="178" fontId="9" fillId="69" borderId="127" xfId="1164" applyNumberFormat="1" applyFont="1" applyFill="1" applyBorder="1" applyAlignment="1">
      <alignment horizontal="right" vertical="center" wrapText="1" indent="1"/>
    </xf>
    <xf numFmtId="0" fontId="9" fillId="69" borderId="127" xfId="1164" applyFont="1" applyFill="1" applyBorder="1" applyAlignment="1">
      <alignment horizontal="right" vertical="center" wrapText="1" indent="1"/>
    </xf>
    <xf numFmtId="168" fontId="9" fillId="69" borderId="127" xfId="3008" applyNumberFormat="1" applyFont="1" applyFill="1" applyBorder="1" applyAlignment="1">
      <alignment horizontal="right" vertical="center" wrapText="1" indent="1"/>
    </xf>
    <xf numFmtId="3" fontId="9" fillId="68" borderId="135" xfId="1164" applyNumberFormat="1" applyFont="1" applyFill="1" applyBorder="1" applyAlignment="1">
      <alignment horizontal="right" vertical="center" indent="1"/>
    </xf>
    <xf numFmtId="3" fontId="9" fillId="68" borderId="136" xfId="1164" applyNumberFormat="1" applyFont="1" applyFill="1" applyBorder="1" applyAlignment="1">
      <alignment horizontal="right" vertical="center" indent="1"/>
    </xf>
    <xf numFmtId="3" fontId="9" fillId="66" borderId="127" xfId="1164" applyNumberFormat="1" applyFont="1" applyFill="1" applyBorder="1" applyAlignment="1">
      <alignment horizontal="right" vertical="center" indent="1"/>
    </xf>
    <xf numFmtId="3" fontId="9" fillId="66" borderId="138" xfId="1164" applyNumberFormat="1" applyFont="1" applyFill="1" applyBorder="1" applyAlignment="1">
      <alignment horizontal="right" vertical="center" indent="1"/>
    </xf>
    <xf numFmtId="3" fontId="9" fillId="68" borderId="127" xfId="1164" applyNumberFormat="1" applyFont="1" applyFill="1" applyBorder="1" applyAlignment="1">
      <alignment horizontal="right" vertical="center" indent="1"/>
    </xf>
    <xf numFmtId="3" fontId="9" fillId="68" borderId="138" xfId="1164" applyNumberFormat="1" applyFont="1" applyFill="1" applyBorder="1" applyAlignment="1">
      <alignment horizontal="right" vertical="center" indent="1"/>
    </xf>
    <xf numFmtId="3" fontId="9" fillId="66" borderId="140" xfId="1164" applyNumberFormat="1" applyFont="1" applyFill="1" applyBorder="1" applyAlignment="1">
      <alignment horizontal="right" vertical="center" indent="1"/>
    </xf>
    <xf numFmtId="3" fontId="9" fillId="66" borderId="141" xfId="1164" applyNumberFormat="1" applyFont="1" applyFill="1" applyBorder="1" applyAlignment="1">
      <alignment horizontal="right" vertical="center" indent="1"/>
    </xf>
    <xf numFmtId="0" fontId="9" fillId="68" borderId="134" xfId="1164" applyFont="1" applyFill="1" applyBorder="1" applyAlignment="1">
      <alignment horizontal="left" vertical="center" indent="1"/>
    </xf>
    <xf numFmtId="0" fontId="9" fillId="66" borderId="137" xfId="1164" applyFont="1" applyFill="1" applyBorder="1" applyAlignment="1">
      <alignment horizontal="left" vertical="center" indent="1"/>
    </xf>
    <xf numFmtId="0" fontId="9" fillId="68" borderId="137" xfId="1164" applyFont="1" applyFill="1" applyBorder="1" applyAlignment="1">
      <alignment horizontal="left" vertical="center" indent="1"/>
    </xf>
    <xf numFmtId="0" fontId="9" fillId="66" borderId="139" xfId="1164" applyFont="1" applyFill="1" applyBorder="1" applyAlignment="1">
      <alignment horizontal="left" vertical="center" indent="1"/>
    </xf>
    <xf numFmtId="3" fontId="3" fillId="68" borderId="127" xfId="1164" applyNumberFormat="1" applyFont="1" applyFill="1" applyBorder="1" applyAlignment="1">
      <alignment horizontal="left" vertical="center" indent="1"/>
    </xf>
    <xf numFmtId="3" fontId="3" fillId="68" borderId="127" xfId="1164" applyNumberFormat="1" applyFont="1" applyFill="1" applyBorder="1" applyAlignment="1">
      <alignment horizontal="right" vertical="center" indent="1"/>
    </xf>
    <xf numFmtId="3" fontId="3" fillId="66" borderId="127" xfId="1164" applyNumberFormat="1" applyFont="1" applyFill="1" applyBorder="1" applyAlignment="1">
      <alignment horizontal="left" vertical="center" indent="1"/>
    </xf>
    <xf numFmtId="3" fontId="3" fillId="66" borderId="127" xfId="1164" applyNumberFormat="1" applyFont="1" applyFill="1" applyBorder="1" applyAlignment="1">
      <alignment horizontal="right" vertical="center" indent="1"/>
    </xf>
    <xf numFmtId="3" fontId="112" fillId="70" borderId="145" xfId="1164" applyNumberFormat="1" applyFont="1" applyFill="1" applyBorder="1" applyAlignment="1">
      <alignment horizontal="left" vertical="center" indent="1"/>
    </xf>
    <xf numFmtId="3" fontId="112" fillId="70" borderId="146" xfId="1164" applyNumberFormat="1" applyFont="1" applyFill="1" applyBorder="1" applyAlignment="1">
      <alignment horizontal="right" vertical="center" indent="1"/>
    </xf>
    <xf numFmtId="3" fontId="112" fillId="70" borderId="147" xfId="1164" applyNumberFormat="1" applyFont="1" applyFill="1" applyBorder="1" applyAlignment="1">
      <alignment horizontal="right" vertical="center" indent="1"/>
    </xf>
    <xf numFmtId="3" fontId="111" fillId="70" borderId="142" xfId="1164" applyNumberFormat="1" applyFont="1" applyFill="1" applyBorder="1" applyAlignment="1">
      <alignment horizontal="center" vertical="center"/>
    </xf>
    <xf numFmtId="3" fontId="111" fillId="70" borderId="144" xfId="1164" applyNumberFormat="1" applyFont="1" applyFill="1" applyBorder="1" applyAlignment="1">
      <alignment horizontal="center" vertical="center"/>
    </xf>
    <xf numFmtId="0" fontId="111" fillId="70" borderId="82" xfId="1164" applyFont="1" applyFill="1" applyBorder="1" applyAlignment="1">
      <alignment horizontal="center" vertical="center"/>
    </xf>
    <xf numFmtId="0" fontId="111" fillId="67" borderId="124" xfId="1164" applyFont="1" applyFill="1" applyBorder="1" applyAlignment="1">
      <alignment horizontal="left" vertical="center" indent="1"/>
    </xf>
    <xf numFmtId="3" fontId="111" fillId="67" borderId="125" xfId="1164" applyNumberFormat="1" applyFont="1" applyFill="1" applyBorder="1" applyAlignment="1">
      <alignment horizontal="right" vertical="center" indent="1"/>
    </xf>
    <xf numFmtId="3" fontId="111" fillId="67" borderId="126" xfId="1164" applyNumberFormat="1" applyFont="1" applyFill="1" applyBorder="1" applyAlignment="1">
      <alignment horizontal="right" vertical="center" indent="1"/>
    </xf>
    <xf numFmtId="0" fontId="8" fillId="0" borderId="0" xfId="1164" applyFont="1"/>
    <xf numFmtId="0" fontId="3" fillId="0" borderId="0" xfId="1164" applyFont="1"/>
    <xf numFmtId="0" fontId="111" fillId="67" borderId="124" xfId="1164" applyFont="1" applyFill="1" applyBorder="1" applyAlignment="1" applyProtection="1">
      <alignment horizontal="left" vertical="center" wrapText="1"/>
    </xf>
    <xf numFmtId="3" fontId="111" fillId="67" borderId="125" xfId="1164" applyNumberFormat="1" applyFont="1" applyFill="1" applyBorder="1" applyAlignment="1" applyProtection="1">
      <alignment horizontal="right" vertical="center" wrapText="1" indent="1"/>
    </xf>
    <xf numFmtId="0" fontId="114" fillId="68" borderId="127" xfId="0" applyFont="1" applyFill="1" applyBorder="1" applyAlignment="1" applyProtection="1">
      <alignment vertical="center" wrapText="1"/>
    </xf>
    <xf numFmtId="0" fontId="114" fillId="68" borderId="127" xfId="1164" applyFont="1" applyFill="1" applyBorder="1" applyAlignment="1" applyProtection="1">
      <alignment horizontal="right" vertical="center" wrapText="1" indent="1"/>
    </xf>
    <xf numFmtId="3" fontId="114" fillId="68" borderId="127" xfId="1164" applyNumberFormat="1" applyFont="1" applyFill="1" applyBorder="1" applyAlignment="1" applyProtection="1">
      <alignment horizontal="right" vertical="center" wrapText="1" indent="1"/>
    </xf>
    <xf numFmtId="0" fontId="9" fillId="68" borderId="127" xfId="1164" applyFont="1" applyFill="1" applyBorder="1" applyAlignment="1">
      <alignment horizontal="right" vertical="center" indent="1"/>
    </xf>
    <xf numFmtId="0" fontId="114" fillId="66" borderId="127" xfId="0" applyFont="1" applyFill="1" applyBorder="1" applyAlignment="1" applyProtection="1">
      <alignment vertical="center" wrapText="1"/>
    </xf>
    <xf numFmtId="0" fontId="114" fillId="66" borderId="127" xfId="1164" applyFont="1" applyFill="1" applyBorder="1" applyAlignment="1" applyProtection="1">
      <alignment horizontal="right" vertical="center" wrapText="1" indent="1"/>
    </xf>
    <xf numFmtId="3" fontId="114" fillId="66" borderId="127" xfId="1164" applyNumberFormat="1" applyFont="1" applyFill="1" applyBorder="1" applyAlignment="1" applyProtection="1">
      <alignment horizontal="right" vertical="center" wrapText="1" indent="1"/>
    </xf>
    <xf numFmtId="0" fontId="9" fillId="66" borderId="127" xfId="1164" applyFont="1" applyFill="1" applyBorder="1" applyAlignment="1">
      <alignment horizontal="right" vertical="center" indent="1"/>
    </xf>
    <xf numFmtId="0" fontId="9" fillId="66" borderId="127" xfId="1164" applyFont="1" applyFill="1" applyBorder="1" applyAlignment="1" applyProtection="1">
      <alignment horizontal="right" vertical="center" wrapText="1" indent="1"/>
    </xf>
    <xf numFmtId="3" fontId="9" fillId="66" borderId="127" xfId="1164" applyNumberFormat="1" applyFont="1" applyFill="1" applyBorder="1" applyAlignment="1" applyProtection="1">
      <alignment horizontal="right" vertical="center" wrapText="1" indent="1"/>
    </xf>
    <xf numFmtId="0" fontId="9" fillId="68" borderId="127" xfId="1164" applyFont="1" applyFill="1" applyBorder="1" applyAlignment="1">
      <alignment wrapText="1"/>
    </xf>
    <xf numFmtId="0" fontId="9" fillId="66" borderId="127" xfId="1164" applyFont="1" applyFill="1" applyBorder="1" applyAlignment="1">
      <alignment wrapText="1"/>
    </xf>
    <xf numFmtId="0" fontId="111" fillId="67" borderId="82" xfId="1164" applyFont="1" applyFill="1" applyBorder="1" applyAlignment="1" applyProtection="1">
      <alignment horizontal="center" vertical="center" wrapText="1"/>
    </xf>
    <xf numFmtId="0" fontId="115" fillId="0" borderId="0" xfId="0" applyFont="1"/>
    <xf numFmtId="0" fontId="116" fillId="0" borderId="0" xfId="717" applyFont="1" applyAlignment="1">
      <alignment vertical="center"/>
    </xf>
    <xf numFmtId="0" fontId="116" fillId="0" borderId="0" xfId="717" applyFont="1" applyAlignment="1">
      <alignment horizontal="left" vertical="center" indent="2"/>
    </xf>
    <xf numFmtId="0" fontId="115" fillId="0" borderId="0" xfId="0" applyFont="1" applyAlignment="1">
      <alignment vertical="center"/>
    </xf>
    <xf numFmtId="0" fontId="117" fillId="0" borderId="0" xfId="0" applyFont="1" applyAlignment="1">
      <alignment horizontal="center"/>
    </xf>
    <xf numFmtId="0" fontId="99" fillId="0" borderId="0" xfId="0" applyFont="1" applyFill="1" applyAlignment="1">
      <alignment horizontal="left"/>
    </xf>
    <xf numFmtId="0" fontId="118" fillId="0" borderId="0" xfId="0" applyFont="1" applyFill="1" applyAlignment="1"/>
    <xf numFmtId="0" fontId="110" fillId="0" borderId="0" xfId="0" applyFont="1" applyFill="1" applyAlignment="1"/>
    <xf numFmtId="3" fontId="118" fillId="0" borderId="0" xfId="0" applyNumberFormat="1" applyFont="1" applyFill="1" applyAlignment="1"/>
    <xf numFmtId="0" fontId="120" fillId="70" borderId="56" xfId="0" applyFont="1" applyFill="1" applyBorder="1" applyAlignment="1">
      <alignment horizontal="center" vertical="center"/>
    </xf>
    <xf numFmtId="0" fontId="120" fillId="70" borderId="56" xfId="0" applyNumberFormat="1" applyFont="1" applyFill="1" applyBorder="1" applyAlignment="1" applyProtection="1">
      <alignment horizontal="center" vertical="center" wrapText="1"/>
      <protection locked="0"/>
    </xf>
    <xf numFmtId="0" fontId="120" fillId="70" borderId="56" xfId="0" applyFont="1" applyFill="1" applyBorder="1" applyAlignment="1" applyProtection="1">
      <alignment horizontal="center" vertical="center" wrapText="1"/>
      <protection locked="0"/>
    </xf>
    <xf numFmtId="0" fontId="122" fillId="0" borderId="153" xfId="0" applyFont="1" applyFill="1" applyBorder="1" applyAlignment="1">
      <alignment horizontal="center" vertical="center" wrapText="1"/>
    </xf>
    <xf numFmtId="3" fontId="122" fillId="54" borderId="154" xfId="0" applyNumberFormat="1" applyFont="1" applyFill="1" applyBorder="1" applyAlignment="1" applyProtection="1">
      <alignment horizontal="left" vertical="center" wrapText="1"/>
      <protection locked="0"/>
    </xf>
    <xf numFmtId="3" fontId="122" fillId="0" borderId="154" xfId="0" applyNumberFormat="1" applyFont="1" applyBorder="1" applyAlignment="1" applyProtection="1">
      <alignment horizontal="left" vertical="center" wrapText="1"/>
      <protection locked="0"/>
    </xf>
    <xf numFmtId="3" fontId="122" fillId="0" borderId="154" xfId="0" applyNumberFormat="1" applyFont="1" applyFill="1" applyBorder="1" applyAlignment="1" applyProtection="1">
      <alignment horizontal="center" vertical="center" wrapText="1"/>
      <protection locked="0"/>
    </xf>
    <xf numFmtId="168" fontId="122" fillId="0" borderId="154" xfId="0" applyNumberFormat="1" applyFont="1" applyFill="1" applyBorder="1" applyAlignment="1" applyProtection="1">
      <alignment horizontal="center" vertical="center" wrapText="1"/>
      <protection locked="0"/>
    </xf>
    <xf numFmtId="3" fontId="122" fillId="0" borderId="154" xfId="0" applyNumberFormat="1" applyFont="1" applyFill="1" applyBorder="1" applyAlignment="1" applyProtection="1">
      <alignment horizontal="center" vertical="center"/>
      <protection locked="0"/>
    </xf>
    <xf numFmtId="0" fontId="122" fillId="0" borderId="154" xfId="0" applyNumberFormat="1" applyFont="1" applyFill="1" applyBorder="1" applyAlignment="1" applyProtection="1">
      <alignment horizontal="center" vertical="center"/>
      <protection locked="0"/>
    </xf>
    <xf numFmtId="0" fontId="122" fillId="0" borderId="154" xfId="0" applyFont="1" applyFill="1" applyBorder="1" applyAlignment="1" applyProtection="1">
      <alignment horizontal="center" vertical="center"/>
      <protection locked="0"/>
    </xf>
    <xf numFmtId="3" fontId="122" fillId="0" borderId="155" xfId="0" applyNumberFormat="1" applyFont="1" applyFill="1" applyBorder="1" applyAlignment="1">
      <alignment horizontal="center"/>
    </xf>
    <xf numFmtId="0" fontId="120" fillId="70" borderId="156" xfId="0" applyFont="1" applyFill="1" applyBorder="1" applyAlignment="1">
      <alignment horizontal="center" vertical="center" wrapText="1"/>
    </xf>
    <xf numFmtId="0" fontId="122" fillId="0" borderId="161" xfId="0" applyFont="1" applyFill="1" applyBorder="1" applyAlignment="1">
      <alignment horizontal="center" vertical="center" wrapText="1"/>
    </xf>
    <xf numFmtId="0" fontId="122" fillId="0" borderId="162" xfId="0" applyFont="1" applyFill="1" applyBorder="1" applyAlignment="1" applyProtection="1">
      <alignment horizontal="center" vertical="center"/>
      <protection locked="0"/>
    </xf>
    <xf numFmtId="0" fontId="122" fillId="0" borderId="162" xfId="0" applyFont="1" applyBorder="1" applyAlignment="1" applyProtection="1">
      <alignment horizontal="center" vertical="center"/>
      <protection locked="0"/>
    </xf>
    <xf numFmtId="0" fontId="118" fillId="53" borderId="164" xfId="0" applyFont="1" applyFill="1" applyBorder="1" applyAlignment="1">
      <alignment horizontal="center" vertical="center" wrapText="1"/>
    </xf>
    <xf numFmtId="0" fontId="122" fillId="0" borderId="164" xfId="0" applyFont="1" applyFill="1" applyBorder="1" applyAlignment="1">
      <alignment horizontal="center" vertical="center" wrapText="1"/>
    </xf>
    <xf numFmtId="0" fontId="122" fillId="52" borderId="167" xfId="0" applyFont="1" applyFill="1" applyBorder="1" applyAlignment="1" applyProtection="1">
      <alignment horizontal="left" vertical="center"/>
      <protection locked="0"/>
    </xf>
    <xf numFmtId="0" fontId="122" fillId="0" borderId="167" xfId="0" applyFont="1" applyFill="1" applyBorder="1" applyAlignment="1" applyProtection="1">
      <alignment horizontal="center" vertical="center"/>
      <protection locked="0"/>
    </xf>
    <xf numFmtId="0" fontId="122" fillId="0" borderId="164" xfId="0" applyFont="1" applyFill="1" applyBorder="1" applyAlignment="1">
      <alignment horizontal="center" vertical="center"/>
    </xf>
    <xf numFmtId="0" fontId="122" fillId="52" borderId="167" xfId="0" applyFont="1" applyFill="1" applyBorder="1" applyAlignment="1" applyProtection="1">
      <alignment vertical="center"/>
    </xf>
    <xf numFmtId="0" fontId="122" fillId="52" borderId="167" xfId="0" applyFont="1" applyFill="1" applyBorder="1" applyAlignment="1" applyProtection="1">
      <alignment vertical="center"/>
      <protection locked="0"/>
    </xf>
    <xf numFmtId="0" fontId="122" fillId="0" borderId="167" xfId="0" applyFont="1" applyFill="1" applyBorder="1" applyAlignment="1" applyProtection="1">
      <alignment horizontal="left" vertical="center"/>
      <protection locked="0"/>
    </xf>
    <xf numFmtId="0" fontId="122" fillId="68" borderId="164" xfId="0" applyFont="1" applyFill="1" applyBorder="1" applyAlignment="1">
      <alignment horizontal="center" vertical="center"/>
    </xf>
    <xf numFmtId="0" fontId="122" fillId="68" borderId="167" xfId="0" applyFont="1" applyFill="1" applyBorder="1" applyAlignment="1" applyProtection="1">
      <alignment vertical="center"/>
      <protection locked="0"/>
    </xf>
    <xf numFmtId="0" fontId="122" fillId="68" borderId="167" xfId="0" applyFont="1" applyFill="1" applyBorder="1" applyAlignment="1" applyProtection="1">
      <alignment horizontal="left" vertical="center"/>
      <protection locked="0"/>
    </xf>
    <xf numFmtId="0" fontId="118" fillId="53" borderId="164" xfId="0" applyFont="1" applyFill="1" applyBorder="1" applyAlignment="1">
      <alignment horizontal="center" vertical="center"/>
    </xf>
    <xf numFmtId="0" fontId="122" fillId="52" borderId="167" xfId="0" applyFont="1" applyFill="1" applyBorder="1" applyAlignment="1">
      <alignment vertical="center" wrapText="1"/>
    </xf>
    <xf numFmtId="0" fontId="122" fillId="52" borderId="167" xfId="0" applyFont="1" applyFill="1" applyBorder="1" applyAlignment="1" applyProtection="1">
      <alignment horizontal="center" vertical="center"/>
      <protection locked="0"/>
    </xf>
    <xf numFmtId="0" fontId="122" fillId="68" borderId="169" xfId="0" applyFont="1" applyFill="1" applyBorder="1" applyAlignment="1">
      <alignment horizontal="center" vertical="center"/>
    </xf>
    <xf numFmtId="0" fontId="122" fillId="52" borderId="170" xfId="0" applyFont="1" applyFill="1" applyBorder="1" applyAlignment="1" applyProtection="1">
      <alignment horizontal="left" vertical="center"/>
      <protection locked="0"/>
    </xf>
    <xf numFmtId="0" fontId="122" fillId="0" borderId="0" xfId="0" applyFont="1" applyFill="1" applyBorder="1" applyAlignment="1">
      <alignment vertical="center" wrapText="1"/>
    </xf>
    <xf numFmtId="0" fontId="122" fillId="0" borderId="0" xfId="0" applyFont="1" applyFill="1" applyBorder="1" applyAlignment="1">
      <alignment horizontal="center" vertical="center" wrapText="1"/>
    </xf>
    <xf numFmtId="168" fontId="122" fillId="0" borderId="0" xfId="0" applyNumberFormat="1" applyFont="1" applyFill="1" applyBorder="1" applyAlignment="1">
      <alignment horizontal="center" vertical="center" wrapText="1"/>
    </xf>
    <xf numFmtId="3" fontId="122" fillId="0" borderId="0" xfId="0" applyNumberFormat="1" applyFont="1" applyFill="1" applyBorder="1" applyAlignment="1">
      <alignment horizontal="center" vertical="center" wrapText="1"/>
    </xf>
    <xf numFmtId="0" fontId="122" fillId="0" borderId="0" xfId="0" applyFont="1" applyFill="1" applyAlignment="1">
      <alignment horizontal="center" vertical="center" wrapText="1"/>
    </xf>
    <xf numFmtId="3" fontId="122" fillId="54" borderId="0" xfId="0" applyNumberFormat="1" applyFont="1" applyFill="1" applyAlignment="1" applyProtection="1">
      <alignment horizontal="center" vertical="center" wrapText="1"/>
      <protection locked="0"/>
    </xf>
    <xf numFmtId="0" fontId="122" fillId="0" borderId="0" xfId="0" applyFont="1" applyAlignment="1" applyProtection="1">
      <alignment horizontal="center" vertical="center" wrapText="1"/>
      <protection locked="0"/>
    </xf>
    <xf numFmtId="3" fontId="122" fillId="0" borderId="0" xfId="0" applyNumberFormat="1" applyFont="1" applyFill="1" applyAlignment="1" applyProtection="1">
      <alignment horizontal="center" vertical="center"/>
      <protection locked="0"/>
    </xf>
    <xf numFmtId="3" fontId="122" fillId="0" borderId="0" xfId="0" applyNumberFormat="1" applyFont="1" applyFill="1" applyAlignment="1" applyProtection="1">
      <alignment horizontal="center" vertical="center" wrapText="1"/>
      <protection locked="0"/>
    </xf>
    <xf numFmtId="168" fontId="122" fillId="0" borderId="0" xfId="0" applyNumberFormat="1" applyFont="1" applyFill="1" applyAlignment="1" applyProtection="1">
      <alignment horizontal="center" vertical="center" wrapText="1"/>
      <protection locked="0"/>
    </xf>
    <xf numFmtId="0" fontId="122" fillId="0" borderId="0" xfId="0" applyFont="1" applyFill="1" applyAlignment="1" applyProtection="1">
      <alignment horizontal="center" vertical="center"/>
      <protection locked="0"/>
    </xf>
    <xf numFmtId="0" fontId="122" fillId="0" borderId="0" xfId="0" applyNumberFormat="1" applyFont="1" applyFill="1" applyAlignment="1" applyProtection="1">
      <alignment horizontal="center" vertical="center"/>
      <protection locked="0"/>
    </xf>
    <xf numFmtId="3" fontId="122" fillId="0" borderId="0" xfId="0" applyNumberFormat="1" applyFont="1" applyFill="1" applyAlignment="1">
      <alignment horizontal="center" vertical="center"/>
    </xf>
    <xf numFmtId="0" fontId="120" fillId="70" borderId="156" xfId="0" applyFont="1" applyFill="1" applyBorder="1" applyAlignment="1">
      <alignment horizontal="center" vertical="center"/>
    </xf>
    <xf numFmtId="0" fontId="122" fillId="0" borderId="161" xfId="0" applyFont="1" applyFill="1" applyBorder="1" applyAlignment="1">
      <alignment horizontal="center" vertical="center"/>
    </xf>
    <xf numFmtId="3" fontId="122" fillId="0" borderId="162" xfId="0" applyNumberFormat="1" applyFont="1" applyBorder="1" applyAlignment="1" applyProtection="1">
      <alignment horizontal="center" vertical="center"/>
      <protection locked="0"/>
    </xf>
    <xf numFmtId="0" fontId="122" fillId="0" borderId="167" xfId="0" applyFont="1" applyBorder="1" applyAlignment="1" applyProtection="1">
      <alignment horizontal="left" vertical="center"/>
      <protection locked="0"/>
    </xf>
    <xf numFmtId="3" fontId="122" fillId="0" borderId="167" xfId="0" applyNumberFormat="1" applyFont="1" applyBorder="1" applyAlignment="1" applyProtection="1">
      <alignment horizontal="center" vertical="center"/>
      <protection locked="0"/>
    </xf>
    <xf numFmtId="0" fontId="122" fillId="0" borderId="167" xfId="0" applyFont="1" applyBorder="1" applyAlignment="1" applyProtection="1">
      <alignment horizontal="center" vertical="center"/>
      <protection locked="0"/>
    </xf>
    <xf numFmtId="0" fontId="122" fillId="0" borderId="169" xfId="0" applyFont="1" applyFill="1" applyBorder="1" applyAlignment="1">
      <alignment horizontal="center" vertical="center"/>
    </xf>
    <xf numFmtId="0" fontId="122" fillId="0" borderId="170" xfId="0" applyFont="1" applyBorder="1" applyAlignment="1" applyProtection="1">
      <alignment horizontal="left" vertical="center"/>
      <protection locked="0"/>
    </xf>
    <xf numFmtId="0" fontId="122" fillId="0" borderId="0" xfId="0" applyFont="1" applyFill="1" applyAlignment="1">
      <alignment horizontal="center" vertical="center"/>
    </xf>
    <xf numFmtId="3" fontId="122" fillId="54" borderId="0" xfId="0" applyNumberFormat="1" applyFont="1" applyFill="1" applyBorder="1" applyAlignment="1" applyProtection="1">
      <alignment horizontal="center" vertical="center" wrapText="1"/>
      <protection locked="0"/>
    </xf>
    <xf numFmtId="0" fontId="122" fillId="0" borderId="0" xfId="0" applyFont="1" applyBorder="1" applyAlignment="1" applyProtection="1">
      <alignment horizontal="center" vertical="center" wrapText="1"/>
      <protection locked="0"/>
    </xf>
    <xf numFmtId="3" fontId="122" fillId="54" borderId="162" xfId="0" applyNumberFormat="1" applyFont="1" applyFill="1" applyBorder="1" applyAlignment="1" applyProtection="1">
      <alignment horizontal="center" vertical="center" wrapText="1"/>
      <protection locked="0"/>
    </xf>
    <xf numFmtId="0" fontId="122" fillId="0" borderId="162" xfId="0" applyFont="1" applyBorder="1" applyAlignment="1" applyProtection="1">
      <alignment horizontal="center" vertical="center" wrapText="1"/>
      <protection locked="0"/>
    </xf>
    <xf numFmtId="3" fontId="122" fillId="54" borderId="167" xfId="0" applyNumberFormat="1" applyFont="1" applyFill="1" applyBorder="1" applyAlignment="1" applyProtection="1">
      <alignment horizontal="center" vertical="center" wrapText="1"/>
      <protection locked="0"/>
    </xf>
    <xf numFmtId="0" fontId="122" fillId="0" borderId="167" xfId="0" applyFont="1" applyBorder="1" applyAlignment="1" applyProtection="1">
      <alignment horizontal="center" vertical="center" wrapText="1"/>
      <protection locked="0"/>
    </xf>
    <xf numFmtId="0" fontId="122" fillId="52" borderId="164" xfId="0" applyFont="1" applyFill="1" applyBorder="1" applyAlignment="1">
      <alignment horizontal="center" vertical="center" wrapText="1"/>
    </xf>
    <xf numFmtId="0" fontId="122" fillId="0" borderId="170" xfId="0" applyFont="1" applyFill="1" applyBorder="1" applyAlignment="1" applyProtection="1">
      <alignment horizontal="left" vertical="center"/>
      <protection locked="0"/>
    </xf>
    <xf numFmtId="0" fontId="120" fillId="70" borderId="156" xfId="0" applyFont="1" applyFill="1" applyBorder="1" applyAlignment="1" applyProtection="1">
      <alignment horizontal="center" vertical="center"/>
      <protection locked="0"/>
    </xf>
    <xf numFmtId="0" fontId="122" fillId="0" borderId="161" xfId="0" applyFont="1" applyFill="1" applyBorder="1" applyAlignment="1" applyProtection="1">
      <alignment horizontal="center" vertical="center"/>
      <protection locked="0"/>
    </xf>
    <xf numFmtId="0" fontId="118" fillId="53" borderId="164" xfId="0" applyFont="1" applyFill="1" applyBorder="1" applyAlignment="1" applyProtection="1">
      <alignment horizontal="center" vertical="center"/>
      <protection locked="0"/>
    </xf>
    <xf numFmtId="0" fontId="122" fillId="0" borderId="164" xfId="0" applyFont="1" applyFill="1" applyBorder="1" applyAlignment="1" applyProtection="1">
      <alignment horizontal="center" vertical="center"/>
      <protection locked="0"/>
    </xf>
    <xf numFmtId="3" fontId="122" fillId="54" borderId="167" xfId="0" applyNumberFormat="1" applyFont="1" applyFill="1" applyBorder="1" applyAlignment="1" applyProtection="1">
      <alignment horizontal="center" vertical="center"/>
      <protection locked="0"/>
    </xf>
    <xf numFmtId="0" fontId="122" fillId="68" borderId="164" xfId="0" applyFont="1" applyFill="1" applyBorder="1" applyAlignment="1" applyProtection="1">
      <alignment horizontal="center" vertical="center"/>
      <protection locked="0"/>
    </xf>
    <xf numFmtId="0" fontId="122" fillId="0" borderId="169" xfId="0" applyFont="1" applyFill="1" applyBorder="1" applyAlignment="1" applyProtection="1">
      <alignment horizontal="center" vertical="center"/>
      <protection locked="0"/>
    </xf>
    <xf numFmtId="0" fontId="122" fillId="0" borderId="0" xfId="0" applyFont="1" applyFill="1" applyBorder="1" applyAlignment="1" applyProtection="1">
      <alignment horizontal="center" vertical="center"/>
      <protection locked="0"/>
    </xf>
    <xf numFmtId="0" fontId="122" fillId="52" borderId="0" xfId="0" applyFont="1" applyFill="1" applyBorder="1" applyAlignment="1" applyProtection="1">
      <alignment horizontal="center" vertical="center"/>
      <protection locked="0"/>
    </xf>
    <xf numFmtId="0" fontId="122" fillId="52" borderId="162" xfId="0" applyFont="1" applyFill="1" applyBorder="1" applyAlignment="1" applyProtection="1">
      <alignment horizontal="center" vertical="center"/>
      <protection locked="0"/>
    </xf>
    <xf numFmtId="0" fontId="122" fillId="52" borderId="164" xfId="0" applyFont="1" applyFill="1" applyBorder="1" applyAlignment="1">
      <alignment horizontal="center" vertical="center"/>
    </xf>
    <xf numFmtId="0" fontId="122" fillId="52" borderId="167" xfId="0" applyFont="1" applyFill="1" applyBorder="1" applyAlignment="1" applyProtection="1">
      <alignment horizontal="center" vertical="center" wrapText="1"/>
      <protection locked="0"/>
    </xf>
    <xf numFmtId="0" fontId="122" fillId="0" borderId="167" xfId="0" applyFont="1" applyFill="1" applyBorder="1" applyAlignment="1">
      <alignment horizontal="left" vertical="center"/>
    </xf>
    <xf numFmtId="3" fontId="122" fillId="54" borderId="162" xfId="0" applyNumberFormat="1" applyFont="1" applyFill="1" applyBorder="1" applyAlignment="1" applyProtection="1">
      <alignment horizontal="center" vertical="center"/>
      <protection locked="0"/>
    </xf>
    <xf numFmtId="0" fontId="122" fillId="68" borderId="167" xfId="0" applyFont="1" applyFill="1" applyBorder="1" applyAlignment="1" applyProtection="1">
      <alignment horizontal="left" vertical="center"/>
    </xf>
    <xf numFmtId="0" fontId="122" fillId="0" borderId="171" xfId="0" applyFont="1" applyFill="1" applyBorder="1" applyAlignment="1">
      <alignment horizontal="center" vertical="center"/>
    </xf>
    <xf numFmtId="3" fontId="122" fillId="54" borderId="172" xfId="0" applyNumberFormat="1" applyFont="1" applyFill="1" applyBorder="1" applyAlignment="1" applyProtection="1">
      <alignment horizontal="center" vertical="center"/>
      <protection locked="0"/>
    </xf>
    <xf numFmtId="0" fontId="122" fillId="0" borderId="172" xfId="0" applyFont="1" applyBorder="1" applyAlignment="1" applyProtection="1">
      <alignment horizontal="center" vertical="center"/>
      <protection locked="0"/>
    </xf>
    <xf numFmtId="0" fontId="122" fillId="0" borderId="174" xfId="0" applyFont="1" applyFill="1" applyBorder="1" applyAlignment="1">
      <alignment horizontal="center" vertical="center"/>
    </xf>
    <xf numFmtId="0" fontId="122" fillId="0" borderId="0" xfId="0" applyFont="1" applyBorder="1" applyAlignment="1" applyProtection="1">
      <alignment horizontal="center" vertical="center"/>
      <protection locked="0"/>
    </xf>
    <xf numFmtId="0" fontId="122" fillId="0" borderId="174" xfId="0" applyFont="1" applyFill="1" applyBorder="1" applyAlignment="1">
      <alignment vertical="center" wrapText="1"/>
    </xf>
    <xf numFmtId="0" fontId="122" fillId="0" borderId="0" xfId="0" applyNumberFormat="1" applyFont="1" applyFill="1" applyBorder="1" applyAlignment="1">
      <alignment horizontal="center" vertical="center" wrapText="1"/>
    </xf>
    <xf numFmtId="3" fontId="122" fillId="0" borderId="175" xfId="0" applyNumberFormat="1" applyFont="1" applyFill="1" applyBorder="1" applyAlignment="1">
      <alignment horizontal="center" vertical="center" wrapText="1"/>
    </xf>
    <xf numFmtId="0" fontId="122" fillId="0" borderId="174" xfId="0" applyFont="1" applyBorder="1" applyAlignment="1">
      <alignment horizontal="center" vertical="center"/>
    </xf>
    <xf numFmtId="0" fontId="122" fillId="0" borderId="0" xfId="0" applyFont="1" applyFill="1" applyBorder="1" applyAlignment="1">
      <alignment horizontal="center" vertical="center"/>
    </xf>
    <xf numFmtId="168" fontId="122" fillId="0" borderId="0" xfId="0" applyNumberFormat="1" applyFont="1" applyFill="1" applyBorder="1" applyAlignment="1">
      <alignment horizontal="center" vertical="center"/>
    </xf>
    <xf numFmtId="0" fontId="122" fillId="0" borderId="0" xfId="0" applyNumberFormat="1" applyFont="1" applyFill="1" applyBorder="1" applyAlignment="1">
      <alignment horizontal="center" vertical="center"/>
    </xf>
    <xf numFmtId="3" fontId="122" fillId="0" borderId="0" xfId="0" applyNumberFormat="1" applyFont="1" applyBorder="1" applyAlignment="1">
      <alignment horizontal="center" vertical="center"/>
    </xf>
    <xf numFmtId="0" fontId="122" fillId="0" borderId="0" xfId="0" applyNumberFormat="1" applyFont="1" applyBorder="1" applyAlignment="1">
      <alignment horizontal="center" vertical="center"/>
    </xf>
    <xf numFmtId="0" fontId="122" fillId="0" borderId="0" xfId="0" applyFont="1" applyBorder="1" applyAlignment="1">
      <alignment horizontal="center" vertical="center"/>
    </xf>
    <xf numFmtId="0" fontId="122" fillId="0" borderId="175" xfId="0" applyFont="1" applyBorder="1" applyAlignment="1">
      <alignment horizontal="center" vertical="center"/>
    </xf>
    <xf numFmtId="0" fontId="122" fillId="71" borderId="187" xfId="0" applyFont="1" applyFill="1" applyBorder="1" applyAlignment="1">
      <alignment horizontal="center" vertical="center"/>
    </xf>
    <xf numFmtId="0" fontId="122" fillId="71" borderId="191" xfId="0" applyFont="1" applyFill="1" applyBorder="1" applyAlignment="1">
      <alignment horizontal="center" vertical="center"/>
    </xf>
    <xf numFmtId="0" fontId="122" fillId="71" borderId="195" xfId="0" applyFont="1" applyFill="1" applyBorder="1" applyAlignment="1">
      <alignment horizontal="center" vertical="center"/>
    </xf>
    <xf numFmtId="0" fontId="109" fillId="0" borderId="0" xfId="0" applyFont="1" applyFill="1" applyAlignment="1">
      <alignment vertical="center"/>
    </xf>
    <xf numFmtId="0" fontId="125" fillId="0" borderId="0" xfId="0" applyFont="1" applyFill="1" applyAlignment="1">
      <alignment vertical="center"/>
    </xf>
    <xf numFmtId="177" fontId="126" fillId="0" borderId="0" xfId="0" applyNumberFormat="1" applyFont="1" applyFill="1" applyAlignment="1">
      <alignment vertical="center"/>
    </xf>
    <xf numFmtId="0" fontId="110" fillId="0" borderId="0" xfId="0" applyFont="1" applyFill="1" applyAlignment="1">
      <alignment vertical="center"/>
    </xf>
    <xf numFmtId="0" fontId="124" fillId="0" borderId="0" xfId="0" applyFont="1" applyFill="1" applyAlignment="1">
      <alignment vertical="center"/>
    </xf>
    <xf numFmtId="0" fontId="109" fillId="0" borderId="0" xfId="0" applyFont="1" applyFill="1" applyAlignment="1" applyProtection="1">
      <alignment horizontal="center" vertical="center"/>
      <protection locked="0"/>
    </xf>
    <xf numFmtId="0" fontId="127" fillId="0" borderId="0" xfId="0" applyFont="1" applyFill="1" applyAlignment="1">
      <alignment horizontal="center" vertical="center"/>
    </xf>
    <xf numFmtId="168" fontId="109" fillId="0" borderId="0" xfId="0" applyNumberFormat="1" applyFont="1" applyFill="1" applyAlignment="1" applyProtection="1">
      <alignment horizontal="center" vertical="center"/>
      <protection locked="0"/>
    </xf>
    <xf numFmtId="3" fontId="109" fillId="0" borderId="0" xfId="0" applyNumberFormat="1" applyFont="1" applyFill="1" applyAlignment="1" applyProtection="1">
      <alignment horizontal="center" vertical="center"/>
      <protection locked="0"/>
    </xf>
    <xf numFmtId="0" fontId="109" fillId="0" borderId="0" xfId="0" applyNumberFormat="1" applyFont="1" applyFill="1" applyAlignment="1" applyProtection="1">
      <alignment horizontal="center" vertical="center"/>
      <protection locked="0"/>
    </xf>
    <xf numFmtId="3" fontId="109" fillId="0" borderId="0" xfId="0" applyNumberFormat="1" applyFont="1" applyFill="1" applyAlignment="1">
      <alignment horizontal="center" vertical="center"/>
    </xf>
    <xf numFmtId="0" fontId="109" fillId="0" borderId="0" xfId="0" applyFont="1" applyFill="1" applyBorder="1" applyAlignment="1">
      <alignment horizontal="left" vertical="center"/>
    </xf>
    <xf numFmtId="0" fontId="109" fillId="52" borderId="0" xfId="0" applyFont="1" applyFill="1" applyBorder="1" applyAlignment="1" applyProtection="1">
      <alignment horizontal="left" vertical="center"/>
      <protection locked="0"/>
    </xf>
    <xf numFmtId="0" fontId="109" fillId="0" borderId="0" xfId="0" applyFont="1" applyFill="1" applyAlignment="1">
      <alignment horizontal="center" vertical="center"/>
    </xf>
    <xf numFmtId="0" fontId="109" fillId="0" borderId="0" xfId="0" applyFont="1" applyFill="1" applyBorder="1" applyAlignment="1" applyProtection="1">
      <alignment horizontal="left" vertical="center"/>
      <protection locked="0"/>
    </xf>
    <xf numFmtId="168" fontId="109" fillId="0" borderId="0" xfId="3006" applyNumberFormat="1" applyFont="1" applyFill="1" applyAlignment="1" applyProtection="1">
      <alignment horizontal="center" vertical="center"/>
      <protection locked="0"/>
    </xf>
    <xf numFmtId="0" fontId="109" fillId="0" borderId="0" xfId="0" applyFont="1" applyFill="1" applyAlignment="1"/>
    <xf numFmtId="0" fontId="109" fillId="0" borderId="0" xfId="0" applyFont="1" applyFill="1" applyAlignment="1">
      <alignment horizontal="left"/>
    </xf>
    <xf numFmtId="0" fontId="109" fillId="0" borderId="0" xfId="0" applyFont="1" applyFill="1" applyAlignment="1">
      <alignment horizontal="center"/>
    </xf>
    <xf numFmtId="0" fontId="99" fillId="0" borderId="0" xfId="0" applyFont="1" applyFill="1" applyAlignment="1" applyProtection="1">
      <alignment horizontal="center" vertical="center"/>
      <protection locked="0"/>
    </xf>
    <xf numFmtId="168" fontId="99" fillId="0" borderId="0" xfId="0" applyNumberFormat="1" applyFont="1" applyFill="1" applyAlignment="1" applyProtection="1">
      <alignment horizontal="center" vertical="center"/>
      <protection locked="0"/>
    </xf>
    <xf numFmtId="0" fontId="99" fillId="0" borderId="0" xfId="0" applyNumberFormat="1" applyFont="1" applyFill="1" applyAlignment="1" applyProtection="1">
      <alignment horizontal="center" vertical="center"/>
      <protection locked="0"/>
    </xf>
    <xf numFmtId="0" fontId="99" fillId="0" borderId="0" xfId="0" applyFont="1" applyFill="1" applyAlignment="1">
      <alignment horizontal="center"/>
    </xf>
    <xf numFmtId="0" fontId="99" fillId="0" borderId="0" xfId="0" applyFont="1" applyFill="1" applyAlignment="1"/>
    <xf numFmtId="3" fontId="99" fillId="0" borderId="0" xfId="0" applyNumberFormat="1" applyFont="1" applyFill="1" applyAlignment="1" applyProtection="1">
      <alignment horizontal="center" vertical="center"/>
      <protection locked="0"/>
    </xf>
    <xf numFmtId="168" fontId="99" fillId="0" borderId="0" xfId="3006" applyNumberFormat="1" applyFont="1" applyFill="1" applyAlignment="1" applyProtection="1">
      <alignment horizontal="center" vertical="center"/>
      <protection locked="0"/>
    </xf>
    <xf numFmtId="10" fontId="1" fillId="0" borderId="0" xfId="0" applyNumberFormat="1" applyFont="1"/>
    <xf numFmtId="3" fontId="0" fillId="0" borderId="0" xfId="0" applyNumberFormat="1"/>
    <xf numFmtId="10" fontId="0" fillId="0" borderId="0" xfId="0" applyNumberFormat="1"/>
    <xf numFmtId="0" fontId="8" fillId="0" borderId="0" xfId="1164" applyFont="1" applyFill="1" applyBorder="1" applyAlignment="1">
      <alignment horizontal="left"/>
    </xf>
    <xf numFmtId="0" fontId="24" fillId="0" borderId="0" xfId="1164" applyFont="1" applyFill="1" applyBorder="1" applyAlignment="1" applyProtection="1">
      <alignment vertical="center" wrapText="1"/>
    </xf>
    <xf numFmtId="0" fontId="99" fillId="0" borderId="0" xfId="0" applyFont="1" applyFill="1" applyAlignment="1">
      <alignment horizontal="center" vertical="center" wrapText="1"/>
    </xf>
    <xf numFmtId="0" fontId="118" fillId="0" borderId="0" xfId="0" applyFont="1" applyFill="1" applyAlignment="1">
      <alignment horizontal="center" vertical="center" wrapText="1"/>
    </xf>
    <xf numFmtId="0" fontId="122" fillId="68" borderId="0" xfId="0" applyFont="1" applyFill="1" applyAlignment="1">
      <alignment horizontal="center" vertical="center" wrapText="1"/>
    </xf>
    <xf numFmtId="0" fontId="122" fillId="0" borderId="0" xfId="0" applyFont="1" applyFill="1" applyAlignment="1">
      <alignment vertical="center"/>
    </xf>
    <xf numFmtId="0" fontId="122" fillId="0" borderId="0" xfId="0" applyFont="1" applyFill="1" applyBorder="1" applyAlignment="1">
      <alignment vertical="center"/>
    </xf>
    <xf numFmtId="0" fontId="122" fillId="0" borderId="0" xfId="0" applyFont="1" applyFill="1" applyAlignment="1" applyProtection="1">
      <alignment vertical="center"/>
      <protection locked="0"/>
    </xf>
    <xf numFmtId="0" fontId="122" fillId="0" borderId="0" xfId="0" applyFont="1" applyFill="1" applyBorder="1" applyAlignment="1" applyProtection="1">
      <alignment vertical="center"/>
      <protection locked="0"/>
    </xf>
    <xf numFmtId="0" fontId="118" fillId="0" borderId="0" xfId="0" applyFont="1" applyFill="1" applyAlignment="1">
      <alignment vertical="center"/>
    </xf>
    <xf numFmtId="0" fontId="118" fillId="0" borderId="0" xfId="0" applyFont="1" applyFill="1" applyAlignment="1" applyProtection="1">
      <alignment vertical="center"/>
      <protection locked="0"/>
    </xf>
    <xf numFmtId="0" fontId="122" fillId="0" borderId="0" xfId="0" applyFont="1" applyFill="1" applyAlignment="1">
      <alignment horizontal="left" vertical="center" wrapText="1"/>
    </xf>
    <xf numFmtId="0" fontId="122" fillId="68" borderId="0" xfId="0" applyFont="1" applyFill="1" applyAlignment="1">
      <alignment vertical="center"/>
    </xf>
    <xf numFmtId="0" fontId="122" fillId="68" borderId="0" xfId="0" applyFont="1" applyFill="1" applyAlignment="1" applyProtection="1">
      <alignment vertical="center"/>
      <protection locked="0"/>
    </xf>
    <xf numFmtId="0" fontId="118" fillId="0" borderId="0" xfId="0" applyFont="1" applyFill="1" applyBorder="1" applyAlignment="1">
      <alignment vertical="center"/>
    </xf>
    <xf numFmtId="0" fontId="118" fillId="0" borderId="0" xfId="0" applyFont="1" applyFill="1" applyBorder="1" applyAlignment="1">
      <alignment horizontal="center" vertical="center"/>
    </xf>
    <xf numFmtId="0" fontId="122" fillId="52" borderId="0" xfId="0" applyFont="1" applyFill="1" applyAlignment="1">
      <alignment horizontal="center" vertical="center" wrapText="1"/>
    </xf>
    <xf numFmtId="0" fontId="122" fillId="52" borderId="0" xfId="0" applyFont="1" applyFill="1" applyBorder="1" applyAlignment="1">
      <alignment vertical="center"/>
    </xf>
    <xf numFmtId="0" fontId="118" fillId="0" borderId="0" xfId="0" applyFont="1" applyFill="1" applyBorder="1" applyAlignment="1" applyProtection="1">
      <alignment vertical="center"/>
      <protection locked="0"/>
    </xf>
    <xf numFmtId="0" fontId="123" fillId="0" borderId="0" xfId="0" applyFont="1" applyFill="1" applyAlignment="1">
      <alignment vertical="center"/>
    </xf>
    <xf numFmtId="0" fontId="42" fillId="0" borderId="0" xfId="0" applyFont="1" applyFill="1" applyBorder="1" applyAlignment="1">
      <alignment horizontal="left"/>
    </xf>
    <xf numFmtId="0" fontId="42" fillId="0" borderId="0" xfId="1261" applyFont="1" applyBorder="1"/>
    <xf numFmtId="0" fontId="5" fillId="0" borderId="0" xfId="0" applyFont="1" applyFill="1" applyBorder="1" applyAlignment="1"/>
    <xf numFmtId="0" fontId="42" fillId="0" borderId="0" xfId="1261" applyFont="1"/>
    <xf numFmtId="0" fontId="5" fillId="0" borderId="0" xfId="1261" applyFont="1"/>
    <xf numFmtId="0" fontId="128" fillId="67" borderId="22" xfId="1261" applyFont="1" applyFill="1" applyBorder="1" applyAlignment="1">
      <alignment horizontal="center" vertical="center" wrapText="1"/>
    </xf>
    <xf numFmtId="0" fontId="129" fillId="68" borderId="20" xfId="0" applyNumberFormat="1" applyFont="1" applyFill="1" applyBorder="1" applyAlignment="1" applyProtection="1">
      <alignment horizontal="left" vertical="center" wrapText="1" indent="1"/>
    </xf>
    <xf numFmtId="3" fontId="129" fillId="68" borderId="20" xfId="0" applyNumberFormat="1" applyFont="1" applyFill="1" applyBorder="1" applyAlignment="1" applyProtection="1">
      <alignment horizontal="right" vertical="center" wrapText="1" indent="1"/>
    </xf>
    <xf numFmtId="168" fontId="129" fillId="68" borderId="20" xfId="3006" applyNumberFormat="1" applyFont="1" applyFill="1" applyBorder="1" applyAlignment="1" applyProtection="1">
      <alignment horizontal="right" vertical="center" wrapText="1" indent="1"/>
    </xf>
    <xf numFmtId="0" fontId="129" fillId="66" borderId="20" xfId="0" applyNumberFormat="1" applyFont="1" applyFill="1" applyBorder="1" applyAlignment="1" applyProtection="1">
      <alignment horizontal="left" vertical="center" wrapText="1" indent="1"/>
    </xf>
    <xf numFmtId="3" fontId="129" fillId="66" borderId="20" xfId="0" applyNumberFormat="1" applyFont="1" applyFill="1" applyBorder="1" applyAlignment="1" applyProtection="1">
      <alignment horizontal="right" vertical="center" wrapText="1" indent="1"/>
    </xf>
    <xf numFmtId="168" fontId="129" fillId="66" borderId="20" xfId="3006" applyNumberFormat="1" applyFont="1" applyFill="1" applyBorder="1" applyAlignment="1" applyProtection="1">
      <alignment horizontal="right" vertical="center" wrapText="1" indent="1"/>
    </xf>
    <xf numFmtId="0" fontId="130" fillId="0" borderId="0" xfId="1261" applyFont="1"/>
    <xf numFmtId="0" fontId="128" fillId="67" borderId="27" xfId="1261" applyFont="1" applyFill="1" applyBorder="1" applyAlignment="1">
      <alignment horizontal="left" vertical="center" wrapText="1" indent="1"/>
    </xf>
    <xf numFmtId="3" fontId="128" fillId="67" borderId="24" xfId="1261" applyNumberFormat="1" applyFont="1" applyFill="1" applyBorder="1" applyAlignment="1">
      <alignment horizontal="right" vertical="center" wrapText="1" indent="1"/>
    </xf>
    <xf numFmtId="168" fontId="128" fillId="67" borderId="39" xfId="3006" applyNumberFormat="1" applyFont="1" applyFill="1" applyBorder="1" applyAlignment="1">
      <alignment horizontal="right" vertical="center" wrapText="1" indent="1"/>
    </xf>
    <xf numFmtId="168" fontId="128" fillId="67" borderId="21" xfId="3006" applyNumberFormat="1" applyFont="1" applyFill="1" applyBorder="1" applyAlignment="1">
      <alignment horizontal="right" vertical="center" wrapText="1" indent="1"/>
    </xf>
    <xf numFmtId="168" fontId="128" fillId="67" borderId="120" xfId="3006" applyNumberFormat="1" applyFont="1" applyFill="1" applyBorder="1" applyAlignment="1">
      <alignment horizontal="right" vertical="center" wrapText="1" indent="1"/>
    </xf>
    <xf numFmtId="168" fontId="128" fillId="67" borderId="40" xfId="3006" applyNumberFormat="1" applyFont="1" applyFill="1" applyBorder="1" applyAlignment="1">
      <alignment horizontal="right" vertical="center" wrapText="1" indent="1"/>
    </xf>
    <xf numFmtId="3" fontId="42" fillId="0" borderId="0" xfId="1261" applyNumberFormat="1" applyFont="1"/>
    <xf numFmtId="0" fontId="11" fillId="0" borderId="0" xfId="1261" applyFont="1" applyFill="1" applyBorder="1" applyAlignment="1">
      <alignment horizontal="left"/>
    </xf>
    <xf numFmtId="0" fontId="36" fillId="0" borderId="0" xfId="1261" applyFont="1" applyFill="1" applyBorder="1" applyAlignment="1"/>
    <xf numFmtId="0" fontId="64" fillId="67" borderId="21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left" vertical="center" indent="1"/>
    </xf>
    <xf numFmtId="3" fontId="11" fillId="0" borderId="31" xfId="0" applyNumberFormat="1" applyFont="1" applyBorder="1" applyAlignment="1">
      <alignment horizontal="right" vertical="center" indent="1"/>
    </xf>
    <xf numFmtId="168" fontId="11" fillId="0" borderId="31" xfId="3006" applyNumberFormat="1" applyFont="1" applyBorder="1" applyAlignment="1">
      <alignment horizontal="right" vertical="center" indent="1"/>
    </xf>
    <xf numFmtId="0" fontId="11" fillId="66" borderId="20" xfId="0" applyFont="1" applyFill="1" applyBorder="1" applyAlignment="1">
      <alignment horizontal="left" vertical="center" indent="1"/>
    </xf>
    <xf numFmtId="3" fontId="11" fillId="66" borderId="20" xfId="0" applyNumberFormat="1" applyFont="1" applyFill="1" applyBorder="1" applyAlignment="1">
      <alignment horizontal="right" vertical="center" indent="1"/>
    </xf>
    <xf numFmtId="168" fontId="11" fillId="66" borderId="20" xfId="3006" applyNumberFormat="1" applyFont="1" applyFill="1" applyBorder="1" applyAlignment="1">
      <alignment horizontal="right" vertical="center" indent="1"/>
    </xf>
    <xf numFmtId="0" fontId="11" fillId="0" borderId="20" xfId="0" applyFont="1" applyBorder="1" applyAlignment="1">
      <alignment horizontal="left" vertical="center" indent="1"/>
    </xf>
    <xf numFmtId="3" fontId="11" fillId="0" borderId="20" xfId="0" applyNumberFormat="1" applyFont="1" applyBorder="1" applyAlignment="1">
      <alignment horizontal="right" vertical="center" indent="1"/>
    </xf>
    <xf numFmtId="168" fontId="11" fillId="0" borderId="20" xfId="3006" applyNumberFormat="1" applyFont="1" applyBorder="1" applyAlignment="1">
      <alignment horizontal="right" vertical="center" indent="1"/>
    </xf>
    <xf numFmtId="0" fontId="11" fillId="66" borderId="33" xfId="0" applyFont="1" applyFill="1" applyBorder="1" applyAlignment="1">
      <alignment horizontal="left" vertical="center" indent="1"/>
    </xf>
    <xf numFmtId="3" fontId="11" fillId="66" borderId="33" xfId="0" applyNumberFormat="1" applyFont="1" applyFill="1" applyBorder="1" applyAlignment="1">
      <alignment horizontal="right" vertical="center" indent="1"/>
    </xf>
    <xf numFmtId="168" fontId="11" fillId="66" borderId="33" xfId="3006" applyNumberFormat="1" applyFont="1" applyFill="1" applyBorder="1" applyAlignment="1">
      <alignment horizontal="right" vertical="center" indent="1"/>
    </xf>
    <xf numFmtId="0" fontId="64" fillId="67" borderId="32" xfId="0" applyFont="1" applyFill="1" applyBorder="1" applyAlignment="1">
      <alignment horizontal="left" vertical="center" indent="1"/>
    </xf>
    <xf numFmtId="3" fontId="64" fillId="67" borderId="21" xfId="3006" applyNumberFormat="1" applyFont="1" applyFill="1" applyBorder="1" applyAlignment="1">
      <alignment horizontal="right" vertical="center" indent="1"/>
    </xf>
    <xf numFmtId="168" fontId="64" fillId="67" borderId="21" xfId="3006" applyNumberFormat="1" applyFont="1" applyFill="1" applyBorder="1" applyAlignment="1">
      <alignment horizontal="right" vertical="center" indent="1"/>
    </xf>
    <xf numFmtId="168" fontId="11" fillId="0" borderId="0" xfId="3013" applyNumberFormat="1" applyFont="1"/>
    <xf numFmtId="9" fontId="111" fillId="67" borderId="125" xfId="3006" applyFont="1" applyFill="1" applyBorder="1" applyAlignment="1">
      <alignment horizontal="right" indent="1"/>
    </xf>
    <xf numFmtId="3" fontId="3" fillId="66" borderId="20" xfId="1261" applyNumberFormat="1" applyFont="1" applyFill="1" applyBorder="1" applyAlignment="1">
      <alignment horizontal="right" vertical="center" indent="1"/>
    </xf>
    <xf numFmtId="3" fontId="3" fillId="52" borderId="20" xfId="1261" applyNumberFormat="1" applyFont="1" applyFill="1" applyBorder="1" applyAlignment="1">
      <alignment horizontal="right" vertical="center" indent="1"/>
    </xf>
    <xf numFmtId="3" fontId="3" fillId="0" borderId="20" xfId="1261" applyNumberFormat="1" applyFont="1" applyFill="1" applyBorder="1" applyAlignment="1">
      <alignment horizontal="right" vertical="center" indent="1"/>
    </xf>
    <xf numFmtId="3" fontId="49" fillId="67" borderId="23" xfId="1261" applyNumberFormat="1" applyFont="1" applyFill="1" applyBorder="1" applyAlignment="1">
      <alignment horizontal="right" vertical="center" wrapText="1" indent="1"/>
    </xf>
    <xf numFmtId="3" fontId="54" fillId="0" borderId="0" xfId="0" applyNumberFormat="1" applyFont="1" applyAlignment="1">
      <alignment horizontal="left" vertical="top" wrapText="1"/>
    </xf>
    <xf numFmtId="0" fontId="3" fillId="66" borderId="110" xfId="1261" applyFont="1" applyFill="1" applyBorder="1" applyAlignment="1">
      <alignment horizontal="left" vertical="center" wrapText="1"/>
    </xf>
    <xf numFmtId="0" fontId="9" fillId="68" borderId="110" xfId="1261" applyFont="1" applyFill="1" applyBorder="1" applyAlignment="1">
      <alignment horizontal="right" vertical="center" wrapText="1" indent="1"/>
    </xf>
    <xf numFmtId="3" fontId="9" fillId="68" borderId="110" xfId="1261" applyNumberFormat="1" applyFont="1" applyFill="1" applyBorder="1" applyAlignment="1">
      <alignment horizontal="right" vertical="center" wrapText="1" indent="1"/>
    </xf>
    <xf numFmtId="3" fontId="9" fillId="68" borderId="110" xfId="1261" applyNumberFormat="1" applyFont="1" applyFill="1" applyBorder="1" applyAlignment="1">
      <alignment horizontal="right" vertical="center" indent="1"/>
    </xf>
    <xf numFmtId="168" fontId="9" fillId="68" borderId="110" xfId="3006" applyNumberFormat="1" applyFont="1" applyFill="1" applyBorder="1" applyAlignment="1">
      <alignment horizontal="right" vertical="center" indent="1"/>
    </xf>
    <xf numFmtId="0" fontId="9" fillId="66" borderId="110" xfId="1261" applyFont="1" applyFill="1" applyBorder="1" applyAlignment="1">
      <alignment horizontal="right" vertical="center" wrapText="1" indent="1"/>
    </xf>
    <xf numFmtId="3" fontId="9" fillId="66" borderId="110" xfId="1261" applyNumberFormat="1" applyFont="1" applyFill="1" applyBorder="1" applyAlignment="1">
      <alignment horizontal="right" vertical="center" wrapText="1" indent="1"/>
    </xf>
    <xf numFmtId="3" fontId="9" fillId="66" borderId="110" xfId="1261" applyNumberFormat="1" applyFont="1" applyFill="1" applyBorder="1" applyAlignment="1">
      <alignment horizontal="right" vertical="center" indent="1"/>
    </xf>
    <xf numFmtId="168" fontId="9" fillId="66" borderId="110" xfId="3006" applyNumberFormat="1" applyFont="1" applyFill="1" applyBorder="1" applyAlignment="1">
      <alignment horizontal="right" vertical="center" indent="1"/>
    </xf>
    <xf numFmtId="168" fontId="3" fillId="66" borderId="110" xfId="3006" applyNumberFormat="1" applyFont="1" applyFill="1" applyBorder="1" applyAlignment="1">
      <alignment horizontal="right" vertical="center" indent="1"/>
    </xf>
    <xf numFmtId="3" fontId="42" fillId="66" borderId="20" xfId="0" applyNumberFormat="1" applyFont="1" applyFill="1" applyBorder="1" applyAlignment="1" applyProtection="1">
      <alignment horizontal="right" vertical="center" wrapText="1" indent="1"/>
    </xf>
    <xf numFmtId="168" fontId="42" fillId="66" borderId="20" xfId="3006" applyNumberFormat="1" applyFont="1" applyFill="1" applyBorder="1" applyAlignment="1" applyProtection="1">
      <alignment horizontal="right" vertical="center" wrapText="1" indent="1"/>
    </xf>
    <xf numFmtId="3" fontId="120" fillId="70" borderId="159" xfId="0" applyNumberFormat="1" applyFont="1" applyFill="1" applyBorder="1" applyAlignment="1" applyProtection="1">
      <alignment horizontal="center" vertical="center" wrapText="1"/>
    </xf>
    <xf numFmtId="168" fontId="120" fillId="70" borderId="159" xfId="0" applyNumberFormat="1" applyFont="1" applyFill="1" applyBorder="1" applyAlignment="1" applyProtection="1">
      <alignment horizontal="center" vertical="center" wrapText="1"/>
    </xf>
    <xf numFmtId="3" fontId="120" fillId="70" borderId="160" xfId="0" applyNumberFormat="1" applyFont="1" applyFill="1" applyBorder="1" applyAlignment="1" applyProtection="1">
      <alignment horizontal="center" vertical="center" wrapText="1"/>
    </xf>
    <xf numFmtId="3" fontId="122" fillId="0" borderId="162" xfId="0" applyNumberFormat="1" applyFont="1" applyFill="1" applyBorder="1" applyAlignment="1" applyProtection="1">
      <alignment horizontal="center" vertical="center" wrapText="1"/>
      <protection locked="0"/>
    </xf>
    <xf numFmtId="168" fontId="122" fillId="0" borderId="162" xfId="0" applyNumberFormat="1" applyFont="1" applyFill="1" applyBorder="1" applyAlignment="1" applyProtection="1">
      <alignment horizontal="center" vertical="center" wrapText="1"/>
      <protection locked="0"/>
    </xf>
    <xf numFmtId="0" fontId="122" fillId="0" borderId="162" xfId="0" applyNumberFormat="1" applyFont="1" applyFill="1" applyBorder="1" applyAlignment="1" applyProtection="1">
      <alignment horizontal="center" vertical="center" wrapText="1"/>
      <protection locked="0"/>
    </xf>
    <xf numFmtId="0" fontId="122" fillId="0" borderId="163" xfId="0" applyNumberFormat="1" applyFont="1" applyFill="1" applyBorder="1" applyAlignment="1" applyProtection="1">
      <alignment horizontal="center" vertical="center" wrapText="1"/>
      <protection locked="0"/>
    </xf>
    <xf numFmtId="3" fontId="118" fillId="53" borderId="167" xfId="0" applyNumberFormat="1" applyFont="1" applyFill="1" applyBorder="1" applyAlignment="1" applyProtection="1">
      <alignment horizontal="center" vertical="center"/>
    </xf>
    <xf numFmtId="9" fontId="118" fillId="53" borderId="167" xfId="3006" applyFont="1" applyFill="1" applyBorder="1" applyAlignment="1" applyProtection="1">
      <alignment horizontal="center" vertical="center"/>
    </xf>
    <xf numFmtId="3" fontId="122" fillId="52" borderId="167" xfId="0" applyNumberFormat="1" applyFont="1" applyFill="1" applyBorder="1" applyAlignment="1" applyProtection="1">
      <alignment horizontal="center" vertical="center"/>
      <protection locked="0"/>
    </xf>
    <xf numFmtId="168" fontId="122" fillId="52" borderId="167" xfId="0" applyNumberFormat="1" applyFont="1" applyFill="1" applyBorder="1" applyAlignment="1" applyProtection="1">
      <alignment horizontal="center" vertical="center"/>
    </xf>
    <xf numFmtId="3" fontId="122" fillId="0" borderId="167" xfId="0" applyNumberFormat="1" applyFont="1" applyFill="1" applyBorder="1" applyAlignment="1" applyProtection="1">
      <alignment horizontal="center" vertical="center"/>
      <protection locked="0"/>
    </xf>
    <xf numFmtId="168" fontId="122" fillId="0" borderId="167" xfId="0" applyNumberFormat="1" applyFont="1" applyFill="1" applyBorder="1" applyAlignment="1" applyProtection="1">
      <alignment horizontal="center" vertical="center"/>
      <protection locked="0"/>
    </xf>
    <xf numFmtId="37" fontId="122" fillId="0" borderId="168" xfId="0" applyNumberFormat="1" applyFont="1" applyFill="1" applyBorder="1" applyAlignment="1" applyProtection="1">
      <alignment horizontal="center" vertical="center"/>
    </xf>
    <xf numFmtId="168" fontId="118" fillId="53" borderId="167" xfId="0" applyNumberFormat="1" applyFont="1" applyFill="1" applyBorder="1" applyAlignment="1" applyProtection="1">
      <alignment horizontal="center" vertical="center"/>
    </xf>
    <xf numFmtId="3" fontId="118" fillId="53" borderId="168" xfId="0" applyNumberFormat="1" applyFont="1" applyFill="1" applyBorder="1" applyAlignment="1" applyProtection="1">
      <alignment horizontal="center" vertical="center"/>
    </xf>
    <xf numFmtId="168" fontId="122" fillId="52" borderId="167" xfId="0" applyNumberFormat="1" applyFont="1" applyFill="1" applyBorder="1" applyAlignment="1" applyProtection="1">
      <alignment horizontal="center" vertical="center"/>
      <protection locked="0"/>
    </xf>
    <xf numFmtId="3" fontId="122" fillId="68" borderId="167" xfId="0" applyNumberFormat="1" applyFont="1" applyFill="1" applyBorder="1" applyAlignment="1" applyProtection="1">
      <alignment horizontal="center" vertical="center"/>
      <protection locked="0"/>
    </xf>
    <xf numFmtId="168" fontId="122" fillId="68" borderId="167" xfId="0" applyNumberFormat="1" applyFont="1" applyFill="1" applyBorder="1" applyAlignment="1" applyProtection="1">
      <alignment horizontal="center" vertical="center"/>
    </xf>
    <xf numFmtId="0" fontId="122" fillId="0" borderId="168" xfId="0" applyFont="1" applyFill="1" applyBorder="1" applyAlignment="1">
      <alignment horizontal="center" vertical="center"/>
    </xf>
    <xf numFmtId="3" fontId="122" fillId="52" borderId="167" xfId="0" applyNumberFormat="1" applyFont="1" applyFill="1" applyBorder="1" applyAlignment="1" applyProtection="1">
      <alignment horizontal="center" vertical="center" wrapText="1"/>
      <protection locked="0"/>
    </xf>
    <xf numFmtId="0" fontId="122" fillId="68" borderId="167" xfId="0" applyFont="1" applyFill="1" applyBorder="1" applyAlignment="1" applyProtection="1">
      <alignment horizontal="center" vertical="center"/>
      <protection locked="0"/>
    </xf>
    <xf numFmtId="3" fontId="122" fillId="52" borderId="170" xfId="0" applyNumberFormat="1" applyFont="1" applyFill="1" applyBorder="1" applyAlignment="1" applyProtection="1">
      <alignment horizontal="center" vertical="center"/>
      <protection locked="0"/>
    </xf>
    <xf numFmtId="168" fontId="122" fillId="52" borderId="170" xfId="0" applyNumberFormat="1" applyFont="1" applyFill="1" applyBorder="1" applyAlignment="1" applyProtection="1">
      <alignment horizontal="center" vertical="center"/>
    </xf>
    <xf numFmtId="3" fontId="122" fillId="0" borderId="162" xfId="0" applyNumberFormat="1" applyFont="1" applyFill="1" applyBorder="1" applyAlignment="1">
      <alignment horizontal="center" vertical="center" wrapText="1"/>
    </xf>
    <xf numFmtId="0" fontId="122" fillId="0" borderId="162" xfId="0" applyNumberFormat="1" applyFont="1" applyFill="1" applyBorder="1" applyAlignment="1">
      <alignment horizontal="center" vertical="center" wrapText="1"/>
    </xf>
    <xf numFmtId="3" fontId="122" fillId="0" borderId="163" xfId="0" applyNumberFormat="1" applyFont="1" applyFill="1" applyBorder="1" applyAlignment="1">
      <alignment horizontal="center" vertical="center" wrapText="1"/>
    </xf>
    <xf numFmtId="0" fontId="122" fillId="0" borderId="168" xfId="0" applyFont="1" applyFill="1" applyBorder="1" applyAlignment="1" applyProtection="1">
      <alignment horizontal="center" vertical="center"/>
      <protection locked="0"/>
    </xf>
    <xf numFmtId="3" fontId="122" fillId="52" borderId="167" xfId="0" applyNumberFormat="1" applyFont="1" applyFill="1" applyBorder="1" applyAlignment="1" applyProtection="1">
      <alignment horizontal="center" vertical="center"/>
    </xf>
    <xf numFmtId="37" fontId="122" fillId="52" borderId="168" xfId="0" applyNumberFormat="1" applyFont="1" applyFill="1" applyBorder="1" applyAlignment="1" applyProtection="1">
      <alignment horizontal="center" vertical="center"/>
    </xf>
    <xf numFmtId="168" fontId="122" fillId="68" borderId="167" xfId="0" applyNumberFormat="1" applyFont="1" applyFill="1" applyBorder="1" applyAlignment="1" applyProtection="1">
      <alignment horizontal="center" vertical="center"/>
      <protection locked="0"/>
    </xf>
    <xf numFmtId="168" fontId="122" fillId="0" borderId="0" xfId="0" applyNumberFormat="1" applyFont="1" applyFill="1" applyAlignment="1" applyProtection="1">
      <alignment horizontal="center" vertical="center"/>
      <protection locked="0"/>
    </xf>
    <xf numFmtId="37" fontId="122" fillId="0" borderId="0" xfId="0" applyNumberFormat="1" applyFont="1" applyFill="1" applyAlignment="1" applyProtection="1">
      <alignment horizontal="center" vertical="center"/>
      <protection locked="0"/>
    </xf>
    <xf numFmtId="3" fontId="122" fillId="0" borderId="0" xfId="0" applyNumberFormat="1" applyFont="1" applyFill="1" applyBorder="1" applyAlignment="1" applyProtection="1">
      <alignment horizontal="center" vertical="center" wrapText="1"/>
      <protection locked="0"/>
    </xf>
    <xf numFmtId="168" fontId="1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0" fillId="70" borderId="159" xfId="0" applyNumberFormat="1" applyFont="1" applyFill="1" applyBorder="1" applyAlignment="1" applyProtection="1">
      <alignment horizontal="center" vertical="center" wrapText="1"/>
    </xf>
    <xf numFmtId="3" fontId="118" fillId="53" borderId="167" xfId="0" applyNumberFormat="1" applyFont="1" applyFill="1" applyBorder="1" applyAlignment="1" applyProtection="1">
      <alignment horizontal="center" vertical="center" wrapText="1"/>
    </xf>
    <xf numFmtId="168" fontId="118" fillId="53" borderId="167" xfId="0" applyNumberFormat="1" applyFont="1" applyFill="1" applyBorder="1" applyAlignment="1" applyProtection="1">
      <alignment horizontal="center" vertical="center" wrapText="1"/>
    </xf>
    <xf numFmtId="3" fontId="118" fillId="53" borderId="168" xfId="0" applyNumberFormat="1" applyFont="1" applyFill="1" applyBorder="1" applyAlignment="1" applyProtection="1">
      <alignment horizontal="center" vertical="center" wrapText="1"/>
    </xf>
    <xf numFmtId="168" fontId="122" fillId="52" borderId="167" xfId="0" applyNumberFormat="1" applyFont="1" applyFill="1" applyBorder="1" applyAlignment="1" applyProtection="1">
      <alignment horizontal="center" vertical="center" wrapText="1"/>
    </xf>
    <xf numFmtId="3" fontId="122" fillId="0" borderId="167" xfId="0" applyNumberFormat="1" applyFont="1" applyFill="1" applyBorder="1" applyAlignment="1" applyProtection="1">
      <alignment horizontal="center" vertical="center" wrapText="1"/>
      <protection locked="0"/>
    </xf>
    <xf numFmtId="168" fontId="122" fillId="0" borderId="167" xfId="0" applyNumberFormat="1" applyFont="1" applyFill="1" applyBorder="1" applyAlignment="1" applyProtection="1">
      <alignment horizontal="center" vertical="center" wrapText="1"/>
      <protection locked="0"/>
    </xf>
    <xf numFmtId="0" fontId="122" fillId="0" borderId="168" xfId="0" applyFont="1" applyFill="1" applyBorder="1" applyAlignment="1">
      <alignment horizontal="center" vertical="center" wrapText="1"/>
    </xf>
    <xf numFmtId="168" fontId="122" fillId="0" borderId="167" xfId="3006" applyNumberFormat="1" applyFont="1" applyFill="1" applyBorder="1" applyAlignment="1" applyProtection="1">
      <alignment horizontal="center" vertical="center" wrapText="1"/>
      <protection locked="0"/>
    </xf>
    <xf numFmtId="3" fontId="122" fillId="0" borderId="167" xfId="0" applyNumberFormat="1" applyFont="1" applyFill="1" applyBorder="1" applyAlignment="1" applyProtection="1">
      <alignment horizontal="center" vertical="center"/>
    </xf>
    <xf numFmtId="3" fontId="122" fillId="68" borderId="167" xfId="0" applyNumberFormat="1" applyFont="1" applyFill="1" applyBorder="1" applyAlignment="1" applyProtection="1">
      <alignment horizontal="center" vertical="center" wrapText="1"/>
      <protection locked="0"/>
    </xf>
    <xf numFmtId="168" fontId="122" fillId="68" borderId="167" xfId="0" applyNumberFormat="1" applyFont="1" applyFill="1" applyBorder="1" applyAlignment="1" applyProtection="1">
      <alignment horizontal="center" vertical="center" wrapText="1"/>
    </xf>
    <xf numFmtId="3" fontId="122" fillId="52" borderId="170" xfId="0" applyNumberFormat="1" applyFont="1" applyFill="1" applyBorder="1" applyAlignment="1" applyProtection="1">
      <alignment horizontal="center" vertical="center" wrapText="1"/>
      <protection locked="0"/>
    </xf>
    <xf numFmtId="168" fontId="122" fillId="52" borderId="170" xfId="0" applyNumberFormat="1" applyFont="1" applyFill="1" applyBorder="1" applyAlignment="1" applyProtection="1">
      <alignment horizontal="center" vertical="center" wrapText="1"/>
    </xf>
    <xf numFmtId="3" fontId="122" fillId="52" borderId="162" xfId="0" applyNumberFormat="1" applyFont="1" applyFill="1" applyBorder="1" applyAlignment="1" applyProtection="1">
      <alignment horizontal="center" vertical="center" wrapText="1"/>
      <protection locked="0"/>
    </xf>
    <xf numFmtId="3" fontId="118" fillId="50" borderId="167" xfId="0" applyNumberFormat="1" applyFont="1" applyFill="1" applyBorder="1" applyAlignment="1" applyProtection="1">
      <alignment horizontal="center" vertical="center"/>
    </xf>
    <xf numFmtId="168" fontId="118" fillId="50" borderId="167" xfId="0" applyNumberFormat="1" applyFont="1" applyFill="1" applyBorder="1" applyAlignment="1" applyProtection="1">
      <alignment horizontal="center" vertical="center"/>
    </xf>
    <xf numFmtId="3" fontId="118" fillId="50" borderId="168" xfId="0" applyNumberFormat="1" applyFont="1" applyFill="1" applyBorder="1" applyAlignment="1" applyProtection="1">
      <alignment horizontal="center" vertical="center"/>
    </xf>
    <xf numFmtId="168" fontId="122" fillId="55" borderId="167" xfId="0" applyNumberFormat="1" applyFont="1" applyFill="1" applyBorder="1" applyAlignment="1" applyProtection="1">
      <alignment horizontal="center" vertical="center"/>
    </xf>
    <xf numFmtId="168" fontId="122" fillId="0" borderId="167" xfId="0" applyNumberFormat="1" applyFont="1" applyFill="1" applyBorder="1" applyAlignment="1" applyProtection="1">
      <alignment horizontal="center" vertical="center"/>
    </xf>
    <xf numFmtId="3" fontId="122" fillId="0" borderId="168" xfId="0" applyNumberFormat="1" applyFont="1" applyFill="1" applyBorder="1" applyAlignment="1" applyProtection="1">
      <alignment horizontal="center" vertical="center"/>
      <protection locked="0"/>
    </xf>
    <xf numFmtId="3" fontId="122" fillId="0" borderId="0" xfId="0" applyNumberFormat="1" applyFont="1" applyFill="1" applyBorder="1" applyAlignment="1" applyProtection="1">
      <alignment horizontal="center" vertical="center"/>
      <protection locked="0"/>
    </xf>
    <xf numFmtId="3" fontId="122" fillId="0" borderId="0" xfId="0" applyNumberFormat="1" applyFont="1" applyFill="1" applyBorder="1" applyAlignment="1" applyProtection="1">
      <alignment horizontal="center" vertical="center"/>
    </xf>
    <xf numFmtId="168" fontId="122" fillId="0" borderId="0" xfId="0" applyNumberFormat="1" applyFont="1" applyFill="1" applyBorder="1" applyAlignment="1" applyProtection="1">
      <alignment horizontal="center" vertical="center"/>
    </xf>
    <xf numFmtId="0" fontId="122" fillId="0" borderId="0" xfId="0" applyNumberFormat="1" applyFont="1" applyFill="1" applyBorder="1" applyAlignment="1" applyProtection="1">
      <alignment horizontal="center" vertical="center"/>
      <protection locked="0"/>
    </xf>
    <xf numFmtId="37" fontId="122" fillId="0" borderId="0" xfId="0" applyNumberFormat="1" applyFont="1" applyFill="1" applyBorder="1" applyAlignment="1" applyProtection="1">
      <alignment horizontal="center" vertical="center"/>
    </xf>
    <xf numFmtId="3" fontId="120" fillId="70" borderId="159" xfId="0" applyNumberFormat="1" applyFont="1" applyFill="1" applyBorder="1" applyAlignment="1" applyProtection="1">
      <alignment horizontal="center" vertical="center"/>
    </xf>
    <xf numFmtId="168" fontId="120" fillId="70" borderId="159" xfId="0" applyNumberFormat="1" applyFont="1" applyFill="1" applyBorder="1" applyAlignment="1" applyProtection="1">
      <alignment horizontal="center" vertical="center"/>
    </xf>
    <xf numFmtId="0" fontId="120" fillId="70" borderId="159" xfId="0" applyNumberFormat="1" applyFont="1" applyFill="1" applyBorder="1" applyAlignment="1" applyProtection="1">
      <alignment horizontal="center" vertical="center"/>
    </xf>
    <xf numFmtId="3" fontId="120" fillId="70" borderId="160" xfId="0" applyNumberFormat="1" applyFont="1" applyFill="1" applyBorder="1" applyAlignment="1" applyProtection="1">
      <alignment horizontal="center" vertical="center"/>
    </xf>
    <xf numFmtId="3" fontId="122" fillId="52" borderId="162" xfId="0" applyNumberFormat="1" applyFont="1" applyFill="1" applyBorder="1" applyAlignment="1" applyProtection="1">
      <alignment horizontal="center" vertical="center"/>
    </xf>
    <xf numFmtId="3" fontId="122" fillId="0" borderId="162" xfId="0" applyNumberFormat="1" applyFont="1" applyFill="1" applyBorder="1" applyAlignment="1" applyProtection="1">
      <alignment horizontal="center" vertical="center"/>
      <protection locked="0"/>
    </xf>
    <xf numFmtId="168" fontId="122" fillId="0" borderId="162" xfId="0" applyNumberFormat="1" applyFont="1" applyFill="1" applyBorder="1" applyAlignment="1" applyProtection="1">
      <alignment horizontal="center" vertical="center"/>
      <protection locked="0"/>
    </xf>
    <xf numFmtId="3" fontId="47" fillId="68" borderId="167" xfId="0" applyNumberFormat="1" applyFont="1" applyFill="1" applyBorder="1" applyAlignment="1" applyProtection="1">
      <alignment horizontal="center" vertical="center"/>
      <protection locked="0"/>
    </xf>
    <xf numFmtId="3" fontId="122" fillId="52" borderId="167" xfId="0" applyNumberFormat="1" applyFont="1" applyFill="1" applyBorder="1" applyAlignment="1">
      <alignment horizontal="center" vertical="center"/>
    </xf>
    <xf numFmtId="37" fontId="122" fillId="0" borderId="168" xfId="0" applyNumberFormat="1" applyFont="1" applyFill="1" applyBorder="1" applyAlignment="1">
      <alignment horizontal="center" vertical="center"/>
    </xf>
    <xf numFmtId="3" fontId="118" fillId="53" borderId="167" xfId="0" applyNumberFormat="1" applyFont="1" applyFill="1" applyBorder="1" applyAlignment="1">
      <alignment horizontal="center" vertical="center" wrapText="1"/>
    </xf>
    <xf numFmtId="3" fontId="118" fillId="53" borderId="167" xfId="0" applyNumberFormat="1" applyFont="1" applyFill="1" applyBorder="1" applyAlignment="1">
      <alignment horizontal="center" vertical="center"/>
    </xf>
    <xf numFmtId="168" fontId="120" fillId="70" borderId="159" xfId="3006" applyNumberFormat="1" applyFont="1" applyFill="1" applyBorder="1" applyAlignment="1" applyProtection="1">
      <alignment horizontal="center" vertical="center"/>
    </xf>
    <xf numFmtId="37" fontId="122" fillId="0" borderId="168" xfId="0" applyNumberFormat="1" applyFont="1" applyFill="1" applyBorder="1" applyAlignment="1" applyProtection="1">
      <alignment horizontal="center" vertical="center"/>
      <protection locked="0"/>
    </xf>
    <xf numFmtId="3" fontId="122" fillId="0" borderId="172" xfId="0" applyNumberFormat="1" applyFont="1" applyFill="1" applyBorder="1" applyAlignment="1" applyProtection="1">
      <alignment horizontal="center" vertical="center"/>
      <protection locked="0"/>
    </xf>
    <xf numFmtId="168" fontId="122" fillId="0" borderId="172" xfId="0" applyNumberFormat="1" applyFont="1" applyFill="1" applyBorder="1" applyAlignment="1" applyProtection="1">
      <alignment horizontal="center" vertical="center"/>
      <protection locked="0"/>
    </xf>
    <xf numFmtId="0" fontId="122" fillId="0" borderId="172" xfId="0" applyFont="1" applyFill="1" applyBorder="1" applyAlignment="1" applyProtection="1">
      <alignment horizontal="center" vertical="center"/>
      <protection locked="0"/>
    </xf>
    <xf numFmtId="37" fontId="122" fillId="0" borderId="173" xfId="0" applyNumberFormat="1" applyFont="1" applyFill="1" applyBorder="1" applyAlignment="1" applyProtection="1">
      <alignment horizontal="center" vertical="center"/>
      <protection locked="0"/>
    </xf>
    <xf numFmtId="168" fontId="122" fillId="0" borderId="0" xfId="0" applyNumberFormat="1" applyFont="1" applyFill="1" applyBorder="1" applyAlignment="1" applyProtection="1">
      <alignment horizontal="center" vertical="center"/>
      <protection locked="0"/>
    </xf>
    <xf numFmtId="0" fontId="123" fillId="0" borderId="0" xfId="0" applyFont="1" applyBorder="1" applyAlignment="1">
      <alignment vertical="center"/>
    </xf>
    <xf numFmtId="0" fontId="122" fillId="0" borderId="175" xfId="0" applyFont="1" applyFill="1" applyBorder="1" applyAlignment="1">
      <alignment horizontal="center" vertical="center"/>
    </xf>
    <xf numFmtId="3" fontId="120" fillId="70" borderId="159" xfId="0" applyNumberFormat="1" applyFont="1" applyFill="1" applyBorder="1" applyAlignment="1" applyProtection="1">
      <alignment horizontal="center" vertical="center" wrapText="1"/>
      <protection locked="0"/>
    </xf>
    <xf numFmtId="168" fontId="120" fillId="70" borderId="159" xfId="3006" applyNumberFormat="1" applyFont="1" applyFill="1" applyBorder="1" applyAlignment="1" applyProtection="1">
      <alignment horizontal="center" vertical="center" wrapText="1"/>
      <protection locked="0"/>
    </xf>
    <xf numFmtId="3" fontId="122" fillId="71" borderId="190" xfId="0" applyNumberFormat="1" applyFont="1" applyFill="1" applyBorder="1" applyAlignment="1" applyProtection="1">
      <alignment horizontal="center" vertical="center"/>
      <protection locked="0"/>
    </xf>
    <xf numFmtId="168" fontId="122" fillId="71" borderId="190" xfId="0" applyNumberFormat="1" applyFont="1" applyFill="1" applyBorder="1" applyAlignment="1" applyProtection="1">
      <alignment horizontal="center" vertical="center"/>
    </xf>
    <xf numFmtId="3" fontId="122" fillId="71" borderId="5" xfId="0" applyNumberFormat="1" applyFont="1" applyFill="1" applyBorder="1" applyAlignment="1" applyProtection="1">
      <alignment horizontal="center" vertical="center"/>
      <protection locked="0"/>
    </xf>
    <xf numFmtId="168" fontId="122" fillId="71" borderId="5" xfId="0" applyNumberFormat="1" applyFont="1" applyFill="1" applyBorder="1" applyAlignment="1" applyProtection="1">
      <alignment horizontal="center" vertical="center"/>
    </xf>
    <xf numFmtId="0" fontId="122" fillId="71" borderId="5" xfId="0" applyNumberFormat="1" applyFont="1" applyFill="1" applyBorder="1" applyAlignment="1" applyProtection="1">
      <alignment horizontal="center" vertical="center"/>
      <protection locked="0"/>
    </xf>
    <xf numFmtId="3" fontId="122" fillId="71" borderId="194" xfId="0" applyNumberFormat="1" applyFont="1" applyFill="1" applyBorder="1" applyAlignment="1" applyProtection="1">
      <alignment horizontal="center" vertical="center"/>
      <protection locked="0"/>
    </xf>
    <xf numFmtId="3" fontId="122" fillId="71" borderId="198" xfId="0" applyNumberFormat="1" applyFont="1" applyFill="1" applyBorder="1" applyAlignment="1" applyProtection="1">
      <alignment horizontal="center" vertical="center"/>
      <protection locked="0"/>
    </xf>
    <xf numFmtId="168" fontId="122" fillId="71" borderId="198" xfId="0" applyNumberFormat="1" applyFont="1" applyFill="1" applyBorder="1" applyAlignment="1" applyProtection="1">
      <alignment horizontal="center" vertical="center"/>
    </xf>
    <xf numFmtId="0" fontId="122" fillId="71" borderId="198" xfId="0" applyNumberFormat="1" applyFont="1" applyFill="1" applyBorder="1" applyAlignment="1" applyProtection="1">
      <alignment horizontal="center" vertical="center"/>
      <protection locked="0"/>
    </xf>
    <xf numFmtId="3" fontId="122" fillId="71" borderId="199" xfId="0" applyNumberFormat="1" applyFont="1" applyFill="1" applyBorder="1" applyAlignment="1" applyProtection="1">
      <alignment horizontal="center" vertical="center"/>
      <protection locked="0"/>
    </xf>
    <xf numFmtId="3" fontId="120" fillId="70" borderId="159" xfId="0" applyNumberFormat="1" applyFont="1" applyFill="1" applyBorder="1" applyAlignment="1" applyProtection="1">
      <alignment horizontal="center" vertical="center"/>
      <protection locked="0"/>
    </xf>
    <xf numFmtId="0" fontId="126" fillId="0" borderId="0" xfId="0" applyFont="1" applyFill="1" applyAlignment="1"/>
    <xf numFmtId="0" fontId="126" fillId="0" borderId="0" xfId="0" applyFont="1" applyFill="1" applyAlignment="1">
      <alignment horizontal="left"/>
    </xf>
    <xf numFmtId="0" fontId="132" fillId="66" borderId="110" xfId="1261" applyFont="1" applyFill="1" applyBorder="1" applyAlignment="1">
      <alignment horizontal="right" vertical="center" wrapText="1" indent="1"/>
    </xf>
    <xf numFmtId="3" fontId="132" fillId="66" borderId="110" xfId="1261" applyNumberFormat="1" applyFont="1" applyFill="1" applyBorder="1" applyAlignment="1">
      <alignment horizontal="right" vertical="center" wrapText="1" indent="1"/>
    </xf>
    <xf numFmtId="3" fontId="132" fillId="66" borderId="110" xfId="1261" applyNumberFormat="1" applyFont="1" applyFill="1" applyBorder="1" applyAlignment="1">
      <alignment horizontal="right" vertical="center" indent="1"/>
    </xf>
    <xf numFmtId="0" fontId="133" fillId="66" borderId="127" xfId="1164" applyFont="1" applyFill="1" applyBorder="1" applyAlignment="1">
      <alignment horizontal="left" vertical="top" wrapText="1"/>
    </xf>
    <xf numFmtId="178" fontId="133" fillId="66" borderId="127" xfId="1164" applyNumberFormat="1" applyFont="1" applyFill="1" applyBorder="1" applyAlignment="1">
      <alignment horizontal="right" vertical="center" wrapText="1" indent="1"/>
    </xf>
    <xf numFmtId="0" fontId="133" fillId="66" borderId="127" xfId="1164" applyFont="1" applyFill="1" applyBorder="1" applyAlignment="1">
      <alignment horizontal="right" vertical="center" wrapText="1" indent="1"/>
    </xf>
    <xf numFmtId="168" fontId="133" fillId="66" borderId="127" xfId="3008" applyNumberFormat="1" applyFont="1" applyFill="1" applyBorder="1" applyAlignment="1">
      <alignment horizontal="right" vertical="center" wrapText="1" indent="1"/>
    </xf>
    <xf numFmtId="0" fontId="134" fillId="73" borderId="201" xfId="1164" applyFont="1" applyFill="1" applyBorder="1" applyAlignment="1" applyProtection="1">
      <alignment vertical="top" wrapText="1"/>
    </xf>
    <xf numFmtId="0" fontId="8" fillId="0" borderId="0" xfId="0" applyFont="1" applyFill="1" applyBorder="1" applyAlignment="1">
      <alignment vertical="top"/>
    </xf>
    <xf numFmtId="0" fontId="137" fillId="0" borderId="0" xfId="0" applyFont="1" applyFill="1" applyBorder="1" applyAlignment="1">
      <alignment vertical="top"/>
    </xf>
    <xf numFmtId="0" fontId="137" fillId="0" borderId="0" xfId="0" applyFont="1" applyBorder="1" applyAlignment="1">
      <alignment vertical="top"/>
    </xf>
    <xf numFmtId="0" fontId="137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/>
    <xf numFmtId="0" fontId="109" fillId="0" borderId="0" xfId="0" applyFont="1" applyFill="1" applyBorder="1" applyAlignment="1">
      <alignment vertical="center"/>
    </xf>
    <xf numFmtId="0" fontId="122" fillId="74" borderId="167" xfId="0" applyFont="1" applyFill="1" applyBorder="1" applyAlignment="1" applyProtection="1">
      <alignment horizontal="left" vertical="center"/>
      <protection locked="0"/>
    </xf>
    <xf numFmtId="0" fontId="138" fillId="66" borderId="20" xfId="0" applyNumberFormat="1" applyFont="1" applyFill="1" applyBorder="1" applyAlignment="1" applyProtection="1">
      <alignment horizontal="left" vertical="center" wrapText="1" indent="1"/>
    </xf>
    <xf numFmtId="0" fontId="135" fillId="0" borderId="0" xfId="1164" applyFont="1" applyAlignment="1" applyProtection="1">
      <alignment vertical="center" wrapText="1"/>
    </xf>
    <xf numFmtId="3" fontId="136" fillId="0" borderId="0" xfId="1164" applyNumberFormat="1" applyFont="1" applyAlignment="1" applyProtection="1">
      <alignment horizontal="right" vertical="top" wrapText="1"/>
    </xf>
    <xf numFmtId="3" fontId="136" fillId="0" borderId="0" xfId="1164" applyNumberFormat="1" applyFont="1" applyAlignment="1" applyProtection="1">
      <alignment vertical="top" wrapText="1"/>
    </xf>
    <xf numFmtId="0" fontId="139" fillId="66" borderId="127" xfId="1164" applyFont="1" applyFill="1" applyBorder="1" applyAlignment="1" applyProtection="1">
      <alignment horizontal="left" vertical="top" wrapText="1"/>
    </xf>
    <xf numFmtId="0" fontId="6" fillId="0" borderId="0" xfId="1261" applyFont="1" applyBorder="1"/>
    <xf numFmtId="0" fontId="83" fillId="70" borderId="82" xfId="1164" applyFont="1" applyFill="1" applyBorder="1" applyAlignment="1" applyProtection="1">
      <alignment horizontal="center" vertical="center" wrapText="1"/>
    </xf>
    <xf numFmtId="0" fontId="83" fillId="70" borderId="133" xfId="1164" applyFont="1" applyFill="1" applyBorder="1" applyAlignment="1" applyProtection="1">
      <alignment horizontal="center" vertical="center" wrapText="1"/>
    </xf>
    <xf numFmtId="0" fontId="114" fillId="75" borderId="134" xfId="1164" applyFont="1" applyFill="1" applyBorder="1" applyAlignment="1" applyProtection="1">
      <alignment horizontal="left" vertical="center" wrapText="1" indent="1"/>
    </xf>
    <xf numFmtId="3" fontId="114" fillId="75" borderId="135" xfId="0" applyNumberFormat="1" applyFont="1" applyFill="1" applyBorder="1" applyAlignment="1" applyProtection="1">
      <alignment horizontal="center" vertical="center" wrapText="1"/>
    </xf>
    <xf numFmtId="0" fontId="114" fillId="75" borderId="135" xfId="0" applyFont="1" applyFill="1" applyBorder="1" applyAlignment="1" applyProtection="1">
      <alignment horizontal="center" vertical="center" wrapText="1"/>
    </xf>
    <xf numFmtId="3" fontId="114" fillId="75" borderId="136" xfId="0" applyNumberFormat="1" applyFont="1" applyFill="1" applyBorder="1" applyAlignment="1" applyProtection="1">
      <alignment horizontal="center" vertical="center" wrapText="1"/>
    </xf>
    <xf numFmtId="0" fontId="114" fillId="0" borderId="137" xfId="1164" applyFont="1" applyFill="1" applyBorder="1" applyAlignment="1" applyProtection="1">
      <alignment horizontal="left" vertical="center" wrapText="1" indent="1"/>
    </xf>
    <xf numFmtId="3" fontId="114" fillId="0" borderId="127" xfId="0" applyNumberFormat="1" applyFont="1" applyFill="1" applyBorder="1" applyAlignment="1" applyProtection="1">
      <alignment horizontal="center" vertical="center" wrapText="1"/>
    </xf>
    <xf numFmtId="0" fontId="114" fillId="0" borderId="127" xfId="0" applyFont="1" applyFill="1" applyBorder="1" applyAlignment="1" applyProtection="1">
      <alignment horizontal="center" vertical="center" wrapText="1"/>
    </xf>
    <xf numFmtId="3" fontId="114" fillId="0" borderId="138" xfId="0" applyNumberFormat="1" applyFont="1" applyFill="1" applyBorder="1" applyAlignment="1" applyProtection="1">
      <alignment horizontal="center" vertical="center" wrapText="1"/>
    </xf>
    <xf numFmtId="0" fontId="114" fillId="75" borderId="137" xfId="1164" applyFont="1" applyFill="1" applyBorder="1" applyAlignment="1" applyProtection="1">
      <alignment horizontal="left" vertical="center" wrapText="1" indent="1"/>
    </xf>
    <xf numFmtId="3" fontId="114" fillId="75" borderId="127" xfId="0" applyNumberFormat="1" applyFont="1" applyFill="1" applyBorder="1" applyAlignment="1" applyProtection="1">
      <alignment horizontal="center" vertical="center" wrapText="1"/>
    </xf>
    <xf numFmtId="0" fontId="114" fillId="75" borderId="127" xfId="0" applyFont="1" applyFill="1" applyBorder="1" applyAlignment="1" applyProtection="1">
      <alignment horizontal="center" vertical="center" wrapText="1"/>
    </xf>
    <xf numFmtId="3" fontId="114" fillId="75" borderId="138" xfId="0" applyNumberFormat="1" applyFont="1" applyFill="1" applyBorder="1" applyAlignment="1" applyProtection="1">
      <alignment horizontal="center" vertical="center" wrapText="1"/>
    </xf>
    <xf numFmtId="0" fontId="114" fillId="0" borderId="139" xfId="1164" applyFont="1" applyFill="1" applyBorder="1" applyAlignment="1" applyProtection="1">
      <alignment horizontal="left" vertical="center" wrapText="1" indent="1"/>
    </xf>
    <xf numFmtId="3" fontId="114" fillId="0" borderId="140" xfId="0" applyNumberFormat="1" applyFont="1" applyFill="1" applyBorder="1" applyAlignment="1" applyProtection="1">
      <alignment horizontal="center" vertical="center" wrapText="1"/>
    </xf>
    <xf numFmtId="0" fontId="114" fillId="0" borderId="140" xfId="0" applyFont="1" applyFill="1" applyBorder="1" applyAlignment="1" applyProtection="1">
      <alignment horizontal="center" vertical="center" wrapText="1"/>
    </xf>
    <xf numFmtId="3" fontId="114" fillId="0" borderId="141" xfId="0" applyNumberFormat="1" applyFont="1" applyFill="1" applyBorder="1" applyAlignment="1" applyProtection="1">
      <alignment horizontal="center" vertical="center" wrapText="1"/>
    </xf>
    <xf numFmtId="0" fontId="83" fillId="70" borderId="124" xfId="1164" applyFont="1" applyFill="1" applyBorder="1" applyAlignment="1" applyProtection="1">
      <alignment horizontal="left" vertical="center" wrapText="1" indent="1"/>
    </xf>
    <xf numFmtId="3" fontId="83" fillId="70" borderId="125" xfId="1164" applyNumberFormat="1" applyFont="1" applyFill="1" applyBorder="1" applyAlignment="1" applyProtection="1">
      <alignment horizontal="center" vertical="center" wrapText="1"/>
    </xf>
    <xf numFmtId="3" fontId="83" fillId="70" borderId="126" xfId="1164" applyNumberFormat="1" applyFont="1" applyFill="1" applyBorder="1" applyAlignment="1" applyProtection="1">
      <alignment horizontal="center" vertical="center" wrapText="1"/>
    </xf>
    <xf numFmtId="0" fontId="84" fillId="67" borderId="205" xfId="0" applyFont="1" applyFill="1" applyBorder="1" applyAlignment="1">
      <alignment vertical="center"/>
    </xf>
    <xf numFmtId="0" fontId="6" fillId="0" borderId="31" xfId="1164" applyFont="1" applyBorder="1" applyAlignment="1">
      <alignment vertical="center"/>
    </xf>
    <xf numFmtId="0" fontId="6" fillId="66" borderId="20" xfId="1164" applyFont="1" applyFill="1" applyBorder="1" applyAlignment="1">
      <alignment vertical="center"/>
    </xf>
    <xf numFmtId="0" fontId="6" fillId="0" borderId="20" xfId="1164" applyFont="1" applyBorder="1" applyAlignment="1">
      <alignment vertical="center"/>
    </xf>
    <xf numFmtId="0" fontId="6" fillId="0" borderId="33" xfId="1164" applyFont="1" applyBorder="1" applyAlignment="1">
      <alignment vertical="center"/>
    </xf>
    <xf numFmtId="0" fontId="84" fillId="67" borderId="34" xfId="1164" applyFont="1" applyFill="1" applyBorder="1" applyAlignment="1">
      <alignment vertical="center"/>
    </xf>
    <xf numFmtId="0" fontId="118" fillId="53" borderId="165" xfId="0" applyFont="1" applyFill="1" applyBorder="1" applyAlignment="1" applyProtection="1">
      <alignment horizontal="center" vertical="center"/>
      <protection locked="0"/>
    </xf>
    <xf numFmtId="0" fontId="118" fillId="53" borderId="166" xfId="0" applyFont="1" applyFill="1" applyBorder="1" applyAlignment="1" applyProtection="1">
      <alignment horizontal="center" vertical="center"/>
      <protection locked="0"/>
    </xf>
    <xf numFmtId="3" fontId="120" fillId="70" borderId="157" xfId="0" applyNumberFormat="1" applyFont="1" applyFill="1" applyBorder="1" applyAlignment="1" applyProtection="1">
      <alignment horizontal="center" vertical="center"/>
    </xf>
    <xf numFmtId="3" fontId="120" fillId="70" borderId="158" xfId="0" applyNumberFormat="1" applyFont="1" applyFill="1" applyBorder="1" applyAlignment="1" applyProtection="1">
      <alignment horizontal="center" vertical="center"/>
    </xf>
    <xf numFmtId="3" fontId="118" fillId="56" borderId="165" xfId="0" applyNumberFormat="1" applyFont="1" applyFill="1" applyBorder="1" applyAlignment="1" applyProtection="1">
      <alignment horizontal="center" vertical="center"/>
      <protection locked="0"/>
    </xf>
    <xf numFmtId="3" fontId="118" fillId="56" borderId="166" xfId="0" applyNumberFormat="1" applyFont="1" applyFill="1" applyBorder="1" applyAlignment="1" applyProtection="1">
      <alignment horizontal="center" vertical="center"/>
      <protection locked="0"/>
    </xf>
    <xf numFmtId="3" fontId="120" fillId="70" borderId="157" xfId="0" applyNumberFormat="1" applyFont="1" applyFill="1" applyBorder="1" applyAlignment="1" applyProtection="1">
      <alignment horizontal="center" vertical="center" wrapText="1"/>
    </xf>
    <xf numFmtId="3" fontId="120" fillId="70" borderId="158" xfId="0" applyNumberFormat="1" applyFont="1" applyFill="1" applyBorder="1" applyAlignment="1" applyProtection="1">
      <alignment horizontal="center" vertical="center" wrapText="1"/>
    </xf>
    <xf numFmtId="3" fontId="118" fillId="56" borderId="165" xfId="0" applyNumberFormat="1" applyFont="1" applyFill="1" applyBorder="1" applyAlignment="1" applyProtection="1">
      <alignment horizontal="center" vertical="center" wrapText="1"/>
      <protection locked="0"/>
    </xf>
    <xf numFmtId="3" fontId="118" fillId="56" borderId="166" xfId="0" applyNumberFormat="1" applyFont="1" applyFill="1" applyBorder="1" applyAlignment="1" applyProtection="1">
      <alignment horizontal="center" vertical="center" wrapText="1"/>
      <protection locked="0"/>
    </xf>
    <xf numFmtId="0" fontId="120" fillId="70" borderId="157" xfId="0" applyFont="1" applyFill="1" applyBorder="1" applyAlignment="1" applyProtection="1">
      <alignment horizontal="center" vertical="center"/>
    </xf>
    <xf numFmtId="0" fontId="120" fillId="70" borderId="158" xfId="0" applyFont="1" applyFill="1" applyBorder="1" applyAlignment="1" applyProtection="1">
      <alignment horizontal="center" vertical="center"/>
    </xf>
    <xf numFmtId="3" fontId="118" fillId="53" borderId="165" xfId="0" applyNumberFormat="1" applyFont="1" applyFill="1" applyBorder="1" applyAlignment="1" applyProtection="1">
      <alignment horizontal="center" vertical="center"/>
      <protection locked="0"/>
    </xf>
    <xf numFmtId="3" fontId="118" fillId="53" borderId="166" xfId="0" applyNumberFormat="1" applyFont="1" applyFill="1" applyBorder="1" applyAlignment="1" applyProtection="1">
      <alignment horizontal="center" vertical="center"/>
      <protection locked="0"/>
    </xf>
    <xf numFmtId="3" fontId="120" fillId="70" borderId="157" xfId="0" applyNumberFormat="1" applyFont="1" applyFill="1" applyBorder="1" applyAlignment="1" applyProtection="1">
      <alignment horizontal="center" vertical="center"/>
      <protection locked="0"/>
    </xf>
    <xf numFmtId="3" fontId="120" fillId="70" borderId="158" xfId="0" applyNumberFormat="1" applyFont="1" applyFill="1" applyBorder="1" applyAlignment="1" applyProtection="1">
      <alignment horizontal="center" vertical="center"/>
      <protection locked="0"/>
    </xf>
    <xf numFmtId="0" fontId="120" fillId="70" borderId="133" xfId="0" applyFont="1" applyFill="1" applyBorder="1" applyAlignment="1">
      <alignment horizontal="center" vertical="center" wrapText="1"/>
    </xf>
    <xf numFmtId="0" fontId="120" fillId="70" borderId="126" xfId="0" applyFont="1" applyFill="1" applyBorder="1" applyAlignment="1">
      <alignment horizontal="center" vertical="center" wrapText="1"/>
    </xf>
    <xf numFmtId="0" fontId="119" fillId="0" borderId="0" xfId="0" applyFont="1" applyFill="1" applyBorder="1" applyAlignment="1">
      <alignment horizontal="center" vertical="center"/>
    </xf>
    <xf numFmtId="0" fontId="120" fillId="70" borderId="121" xfId="0" applyFont="1" applyFill="1" applyBorder="1" applyAlignment="1">
      <alignment horizontal="center" vertical="center" wrapText="1"/>
    </xf>
    <xf numFmtId="0" fontId="120" fillId="70" borderId="124" xfId="0" applyFont="1" applyFill="1" applyBorder="1" applyAlignment="1">
      <alignment horizontal="center" vertical="center" wrapText="1"/>
    </xf>
    <xf numFmtId="0" fontId="121" fillId="70" borderId="122" xfId="0" applyFont="1" applyFill="1" applyBorder="1" applyAlignment="1" applyProtection="1">
      <alignment horizontal="center" vertical="center" wrapText="1"/>
      <protection locked="0"/>
    </xf>
    <xf numFmtId="0" fontId="121" fillId="70" borderId="125" xfId="0" applyFont="1" applyFill="1" applyBorder="1" applyAlignment="1" applyProtection="1">
      <alignment horizontal="center" vertical="center" wrapText="1"/>
      <protection locked="0"/>
    </xf>
    <xf numFmtId="177" fontId="119" fillId="0" borderId="150" xfId="0" applyNumberFormat="1" applyFont="1" applyFill="1" applyBorder="1" applyAlignment="1">
      <alignment horizontal="center" vertical="center" wrapText="1"/>
    </xf>
    <xf numFmtId="0" fontId="120" fillId="70" borderId="151" xfId="0" applyFont="1" applyFill="1" applyBorder="1" applyAlignment="1" applyProtection="1">
      <alignment horizontal="center" vertical="center" wrapText="1"/>
      <protection locked="0"/>
    </xf>
    <xf numFmtId="0" fontId="120" fillId="70" borderId="152" xfId="0" applyFont="1" applyFill="1" applyBorder="1" applyAlignment="1" applyProtection="1">
      <alignment horizontal="center" vertical="center" wrapText="1"/>
      <protection locked="0"/>
    </xf>
    <xf numFmtId="0" fontId="120" fillId="70" borderId="122" xfId="0" applyFont="1" applyFill="1" applyBorder="1" applyAlignment="1" applyProtection="1">
      <alignment horizontal="center" vertical="center" wrapText="1"/>
      <protection locked="0"/>
    </xf>
    <xf numFmtId="0" fontId="120" fillId="70" borderId="125" xfId="0" applyFont="1" applyFill="1" applyBorder="1" applyAlignment="1" applyProtection="1">
      <alignment horizontal="center" vertical="center" wrapText="1"/>
      <protection locked="0"/>
    </xf>
    <xf numFmtId="168" fontId="120" fillId="70" borderId="122" xfId="0" applyNumberFormat="1" applyFont="1" applyFill="1" applyBorder="1" applyAlignment="1" applyProtection="1">
      <alignment horizontal="center" vertical="center" wrapText="1"/>
      <protection locked="0"/>
    </xf>
    <xf numFmtId="168" fontId="120" fillId="70" borderId="125" xfId="0" applyNumberFormat="1" applyFont="1" applyFill="1" applyBorder="1" applyAlignment="1" applyProtection="1">
      <alignment horizontal="center" vertical="center" wrapText="1"/>
      <protection locked="0"/>
    </xf>
    <xf numFmtId="0" fontId="120" fillId="70" borderId="151" xfId="0" applyFont="1" applyFill="1" applyBorder="1" applyAlignment="1">
      <alignment horizontal="center" vertical="center"/>
    </xf>
    <xf numFmtId="0" fontId="120" fillId="70" borderId="152" xfId="0" applyFont="1" applyFill="1" applyBorder="1" applyAlignment="1">
      <alignment horizontal="center" vertical="center"/>
    </xf>
    <xf numFmtId="0" fontId="131" fillId="0" borderId="0" xfId="0" applyFont="1" applyFill="1" applyBorder="1" applyAlignment="1">
      <alignment horizontal="left" wrapText="1"/>
    </xf>
    <xf numFmtId="0" fontId="124" fillId="0" borderId="0" xfId="0" applyFont="1" applyFill="1" applyBorder="1" applyAlignment="1">
      <alignment horizontal="center" vertical="center"/>
    </xf>
    <xf numFmtId="3" fontId="122" fillId="72" borderId="188" xfId="0" applyNumberFormat="1" applyFont="1" applyFill="1" applyBorder="1" applyAlignment="1" applyProtection="1">
      <alignment horizontal="left" vertical="center"/>
    </xf>
    <xf numFmtId="3" fontId="122" fillId="72" borderId="189" xfId="0" applyNumberFormat="1" applyFont="1" applyFill="1" applyBorder="1" applyAlignment="1" applyProtection="1">
      <alignment horizontal="left" vertical="center"/>
    </xf>
    <xf numFmtId="3" fontId="122" fillId="72" borderId="192" xfId="0" applyNumberFormat="1" applyFont="1" applyFill="1" applyBorder="1" applyAlignment="1" applyProtection="1">
      <alignment horizontal="left" vertical="center"/>
    </xf>
    <xf numFmtId="3" fontId="122" fillId="72" borderId="193" xfId="0" applyNumberFormat="1" applyFont="1" applyFill="1" applyBorder="1" applyAlignment="1" applyProtection="1">
      <alignment horizontal="left" vertical="center"/>
    </xf>
    <xf numFmtId="3" fontId="122" fillId="72" borderId="196" xfId="0" applyNumberFormat="1" applyFont="1" applyFill="1" applyBorder="1" applyAlignment="1" applyProtection="1">
      <alignment horizontal="left" vertical="center"/>
    </xf>
    <xf numFmtId="3" fontId="122" fillId="72" borderId="197" xfId="0" applyNumberFormat="1" applyFont="1" applyFill="1" applyBorder="1" applyAlignment="1" applyProtection="1">
      <alignment horizontal="left" vertical="center"/>
    </xf>
    <xf numFmtId="0" fontId="109" fillId="0" borderId="200" xfId="0" applyFont="1" applyFill="1" applyBorder="1" applyAlignment="1">
      <alignment horizontal="left" vertical="top"/>
    </xf>
    <xf numFmtId="0" fontId="109" fillId="0" borderId="0" xfId="0" applyFont="1" applyFill="1" applyBorder="1" applyAlignment="1">
      <alignment vertical="center"/>
    </xf>
    <xf numFmtId="3" fontId="120" fillId="70" borderId="176" xfId="0" applyNumberFormat="1" applyFont="1" applyFill="1" applyBorder="1" applyAlignment="1">
      <alignment horizontal="center" vertical="center" wrapText="1"/>
    </xf>
    <xf numFmtId="3" fontId="120" fillId="70" borderId="177" xfId="0" applyNumberFormat="1" applyFont="1" applyFill="1" applyBorder="1" applyAlignment="1">
      <alignment horizontal="center" vertical="center" wrapText="1"/>
    </xf>
    <xf numFmtId="3" fontId="120" fillId="70" borderId="158" xfId="0" applyNumberFormat="1" applyFont="1" applyFill="1" applyBorder="1" applyAlignment="1">
      <alignment horizontal="center" vertical="center" wrapText="1"/>
    </xf>
    <xf numFmtId="0" fontId="120" fillId="70" borderId="121" xfId="0" applyFont="1" applyFill="1" applyBorder="1" applyAlignment="1">
      <alignment horizontal="center" vertical="center"/>
    </xf>
    <xf numFmtId="0" fontId="120" fillId="70" borderId="180" xfId="0" applyFont="1" applyFill="1" applyBorder="1" applyAlignment="1">
      <alignment horizontal="center" vertical="center"/>
    </xf>
    <xf numFmtId="0" fontId="120" fillId="70" borderId="124" xfId="0" applyFont="1" applyFill="1" applyBorder="1" applyAlignment="1">
      <alignment horizontal="center" vertical="center"/>
    </xf>
    <xf numFmtId="177" fontId="120" fillId="70" borderId="151" xfId="0" applyNumberFormat="1" applyFont="1" applyFill="1" applyBorder="1" applyAlignment="1">
      <alignment horizontal="center" vertical="center"/>
    </xf>
    <xf numFmtId="177" fontId="120" fillId="70" borderId="178" xfId="0" applyNumberFormat="1" applyFont="1" applyFill="1" applyBorder="1" applyAlignment="1">
      <alignment horizontal="center" vertical="center"/>
    </xf>
    <xf numFmtId="177" fontId="120" fillId="70" borderId="179" xfId="0" applyNumberFormat="1" applyFont="1" applyFill="1" applyBorder="1" applyAlignment="1">
      <alignment horizontal="center" vertical="center"/>
    </xf>
    <xf numFmtId="0" fontId="120" fillId="70" borderId="181" xfId="0" applyFont="1" applyFill="1" applyBorder="1" applyAlignment="1">
      <alignment horizontal="center" vertical="center" wrapText="1"/>
    </xf>
    <xf numFmtId="0" fontId="120" fillId="70" borderId="182" xfId="0" applyFont="1" applyFill="1" applyBorder="1" applyAlignment="1">
      <alignment horizontal="center" vertical="center" wrapText="1"/>
    </xf>
    <xf numFmtId="0" fontId="120" fillId="70" borderId="185" xfId="0" applyFont="1" applyFill="1" applyBorder="1" applyAlignment="1">
      <alignment horizontal="center" vertical="center" wrapText="1"/>
    </xf>
    <xf numFmtId="0" fontId="120" fillId="70" borderId="186" xfId="0" applyFont="1" applyFill="1" applyBorder="1" applyAlignment="1">
      <alignment horizontal="center" vertical="center" wrapText="1"/>
    </xf>
    <xf numFmtId="0" fontId="120" fillId="70" borderId="82" xfId="0" applyFont="1" applyFill="1" applyBorder="1" applyAlignment="1" applyProtection="1">
      <alignment horizontal="center" vertical="center" wrapText="1"/>
      <protection locked="0"/>
    </xf>
    <xf numFmtId="168" fontId="120" fillId="70" borderId="82" xfId="0" applyNumberFormat="1" applyFont="1" applyFill="1" applyBorder="1" applyAlignment="1" applyProtection="1">
      <alignment horizontal="center" vertical="center" wrapText="1"/>
      <protection locked="0"/>
    </xf>
    <xf numFmtId="0" fontId="120" fillId="70" borderId="183" xfId="0" applyFont="1" applyFill="1" applyBorder="1" applyAlignment="1" applyProtection="1">
      <alignment horizontal="center" vertical="center" wrapText="1"/>
      <protection locked="0"/>
    </xf>
    <xf numFmtId="0" fontId="120" fillId="70" borderId="184" xfId="0" applyFont="1" applyFill="1" applyBorder="1" applyAlignment="1" applyProtection="1">
      <alignment horizontal="center" vertical="center" wrapText="1"/>
      <protection locked="0"/>
    </xf>
    <xf numFmtId="0" fontId="7" fillId="0" borderId="0" xfId="1164" applyFont="1" applyFill="1" applyBorder="1" applyAlignment="1">
      <alignment horizontal="center" vertical="top" wrapText="1"/>
    </xf>
    <xf numFmtId="0" fontId="56" fillId="67" borderId="24" xfId="1261" applyFont="1" applyFill="1" applyBorder="1" applyAlignment="1">
      <alignment horizontal="center" vertical="center"/>
    </xf>
    <xf numFmtId="0" fontId="56" fillId="67" borderId="27" xfId="1261" applyFont="1" applyFill="1" applyBorder="1" applyAlignment="1">
      <alignment horizontal="center" vertical="center"/>
    </xf>
    <xf numFmtId="0" fontId="56" fillId="67" borderId="29" xfId="1261" applyFont="1" applyFill="1" applyBorder="1" applyAlignment="1">
      <alignment horizontal="center" vertical="center"/>
    </xf>
    <xf numFmtId="0" fontId="56" fillId="67" borderId="24" xfId="1261" applyFont="1" applyFill="1" applyBorder="1" applyAlignment="1">
      <alignment horizontal="center" vertical="center" wrapText="1"/>
    </xf>
    <xf numFmtId="0" fontId="56" fillId="67" borderId="22" xfId="1261" applyFont="1" applyFill="1" applyBorder="1" applyAlignment="1">
      <alignment horizontal="center" vertical="center" wrapText="1"/>
    </xf>
    <xf numFmtId="3" fontId="54" fillId="0" borderId="0" xfId="1261" applyNumberFormat="1" applyFont="1" applyFill="1" applyBorder="1" applyAlignment="1">
      <alignment horizontal="left" vertical="top" wrapText="1"/>
    </xf>
    <xf numFmtId="0" fontId="8" fillId="0" borderId="0" xfId="1261" applyFont="1" applyAlignment="1">
      <alignment horizontal="center" vertical="center"/>
    </xf>
    <xf numFmtId="14" fontId="8" fillId="0" borderId="0" xfId="126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56" fillId="67" borderId="28" xfId="1261" applyFont="1" applyFill="1" applyBorder="1" applyAlignment="1">
      <alignment horizontal="center" vertical="center" wrapText="1"/>
    </xf>
    <xf numFmtId="0" fontId="56" fillId="67" borderId="30" xfId="1261" applyFont="1" applyFill="1" applyBorder="1" applyAlignment="1">
      <alignment horizontal="center" vertical="center" wrapText="1"/>
    </xf>
    <xf numFmtId="0" fontId="54" fillId="0" borderId="0" xfId="0" applyFont="1" applyAlignment="1">
      <alignment horizontal="left" vertical="top" wrapText="1"/>
    </xf>
    <xf numFmtId="0" fontId="7" fillId="0" borderId="0" xfId="1261" applyFont="1" applyFill="1" applyBorder="1" applyAlignment="1">
      <alignment horizontal="left" vertical="top" wrapText="1"/>
    </xf>
    <xf numFmtId="168" fontId="108" fillId="67" borderId="74" xfId="3006" applyNumberFormat="1" applyFont="1" applyFill="1" applyBorder="1" applyAlignment="1">
      <alignment horizontal="center" vertical="center"/>
    </xf>
    <xf numFmtId="168" fontId="108" fillId="67" borderId="75" xfId="3006" applyNumberFormat="1" applyFont="1" applyFill="1" applyBorder="1" applyAlignment="1">
      <alignment horizontal="center" vertical="center"/>
    </xf>
    <xf numFmtId="168" fontId="108" fillId="67" borderId="76" xfId="3006" applyNumberFormat="1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54" fillId="0" borderId="0" xfId="0" applyFont="1" applyBorder="1" applyAlignment="1">
      <alignment horizontal="left" vertical="top" wrapText="1"/>
    </xf>
    <xf numFmtId="0" fontId="108" fillId="67" borderId="54" xfId="0" applyFont="1" applyFill="1" applyBorder="1" applyAlignment="1">
      <alignment horizontal="center" vertical="center" wrapText="1"/>
    </xf>
    <xf numFmtId="0" fontId="108" fillId="67" borderId="57" xfId="0" applyFont="1" applyFill="1" applyBorder="1" applyAlignment="1">
      <alignment horizontal="center" vertical="center" wrapText="1"/>
    </xf>
    <xf numFmtId="49" fontId="108" fillId="67" borderId="70" xfId="0" applyNumberFormat="1" applyFont="1" applyFill="1" applyBorder="1" applyAlignment="1">
      <alignment horizontal="left" vertical="center" indent="1"/>
    </xf>
    <xf numFmtId="49" fontId="108" fillId="67" borderId="73" xfId="0" applyNumberFormat="1" applyFont="1" applyFill="1" applyBorder="1" applyAlignment="1">
      <alignment horizontal="left" vertical="center" indent="1"/>
    </xf>
    <xf numFmtId="168" fontId="108" fillId="67" borderId="69" xfId="3006" applyNumberFormat="1" applyFont="1" applyFill="1" applyBorder="1" applyAlignment="1">
      <alignment horizontal="right" vertical="center" indent="1"/>
    </xf>
    <xf numFmtId="168" fontId="108" fillId="67" borderId="72" xfId="3006" applyNumberFormat="1" applyFont="1" applyFill="1" applyBorder="1" applyAlignment="1">
      <alignment horizontal="right" vertical="center" indent="1"/>
    </xf>
    <xf numFmtId="168" fontId="108" fillId="67" borderId="77" xfId="3006" applyNumberFormat="1" applyFont="1" applyFill="1" applyBorder="1" applyAlignment="1">
      <alignment horizontal="right" vertical="center" indent="1"/>
    </xf>
    <xf numFmtId="14" fontId="36" fillId="0" borderId="0" xfId="1261" applyNumberFormat="1" applyFont="1" applyBorder="1" applyAlignment="1">
      <alignment horizontal="center" vertical="center"/>
    </xf>
    <xf numFmtId="0" fontId="108" fillId="67" borderId="51" xfId="0" applyFont="1" applyFill="1" applyBorder="1" applyAlignment="1">
      <alignment horizontal="center" vertical="center" wrapText="1"/>
    </xf>
    <xf numFmtId="0" fontId="108" fillId="67" borderId="52" xfId="0" applyFont="1" applyFill="1" applyBorder="1" applyAlignment="1">
      <alignment horizontal="center" vertical="center" wrapText="1"/>
    </xf>
    <xf numFmtId="0" fontId="108" fillId="67" borderId="53" xfId="0" applyFont="1" applyFill="1" applyBorder="1" applyAlignment="1">
      <alignment horizontal="center" vertical="center" wrapText="1"/>
    </xf>
    <xf numFmtId="0" fontId="108" fillId="67" borderId="50" xfId="0" applyFont="1" applyFill="1" applyBorder="1" applyAlignment="1">
      <alignment horizontal="center" vertical="center"/>
    </xf>
    <xf numFmtId="0" fontId="108" fillId="67" borderId="55" xfId="0" applyFont="1" applyFill="1" applyBorder="1" applyAlignment="1">
      <alignment horizontal="center" vertical="center"/>
    </xf>
    <xf numFmtId="0" fontId="108" fillId="67" borderId="51" xfId="0" applyFont="1" applyFill="1" applyBorder="1" applyAlignment="1">
      <alignment horizontal="center" vertical="center"/>
    </xf>
    <xf numFmtId="0" fontId="108" fillId="67" borderId="52" xfId="0" applyFont="1" applyFill="1" applyBorder="1" applyAlignment="1">
      <alignment horizontal="center" vertical="center"/>
    </xf>
    <xf numFmtId="0" fontId="108" fillId="67" borderId="53" xfId="0" applyFont="1" applyFill="1" applyBorder="1" applyAlignment="1">
      <alignment horizontal="center" vertical="center"/>
    </xf>
    <xf numFmtId="0" fontId="137" fillId="0" borderId="0" xfId="0" applyFont="1" applyBorder="1" applyAlignment="1">
      <alignment horizontal="left" vertical="top" wrapText="1"/>
    </xf>
    <xf numFmtId="0" fontId="108" fillId="67" borderId="96" xfId="0" applyFont="1" applyFill="1" applyBorder="1" applyAlignment="1">
      <alignment horizontal="left" vertical="center" wrapText="1" readingOrder="1"/>
    </xf>
    <xf numFmtId="0" fontId="108" fillId="67" borderId="97" xfId="0" applyFont="1" applyFill="1" applyBorder="1" applyAlignment="1">
      <alignment horizontal="left" vertical="center" wrapText="1" readingOrder="1"/>
    </xf>
    <xf numFmtId="168" fontId="108" fillId="67" borderId="56" xfId="3006" applyNumberFormat="1" applyFont="1" applyFill="1" applyBorder="1" applyAlignment="1">
      <alignment horizontal="center" vertical="center" wrapText="1" readingOrder="1"/>
    </xf>
    <xf numFmtId="0" fontId="112" fillId="67" borderId="85" xfId="0" applyFont="1" applyFill="1" applyBorder="1" applyAlignment="1">
      <alignment horizontal="center" vertical="center" wrapText="1" readingOrder="1"/>
    </xf>
    <xf numFmtId="0" fontId="112" fillId="67" borderId="90" xfId="0" applyFont="1" applyFill="1" applyBorder="1" applyAlignment="1">
      <alignment horizontal="center" vertical="center" wrapText="1" readingOrder="1"/>
    </xf>
    <xf numFmtId="0" fontId="112" fillId="67" borderId="86" xfId="0" applyFont="1" applyFill="1" applyBorder="1" applyAlignment="1">
      <alignment horizontal="center" vertical="center" wrapText="1" readingOrder="1"/>
    </xf>
    <xf numFmtId="0" fontId="112" fillId="67" borderId="87" xfId="0" applyFont="1" applyFill="1" applyBorder="1" applyAlignment="1">
      <alignment horizontal="center" vertical="center" wrapText="1" readingOrder="1"/>
    </xf>
    <xf numFmtId="0" fontId="112" fillId="67" borderId="88" xfId="0" applyFont="1" applyFill="1" applyBorder="1" applyAlignment="1">
      <alignment horizontal="center" vertical="center" wrapText="1" readingOrder="1"/>
    </xf>
    <xf numFmtId="0" fontId="112" fillId="67" borderId="89" xfId="0" applyFont="1" applyFill="1" applyBorder="1" applyAlignment="1">
      <alignment horizontal="center" vertical="center" wrapText="1" readingOrder="1"/>
    </xf>
    <xf numFmtId="168" fontId="108" fillId="67" borderId="98" xfId="3006" applyNumberFormat="1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center"/>
    </xf>
    <xf numFmtId="168" fontId="112" fillId="67" borderId="107" xfId="3006" applyNumberFormat="1" applyFont="1" applyFill="1" applyBorder="1" applyAlignment="1">
      <alignment horizontal="center" vertical="center"/>
    </xf>
    <xf numFmtId="168" fontId="112" fillId="67" borderId="108" xfId="3006" applyNumberFormat="1" applyFont="1" applyFill="1" applyBorder="1" applyAlignment="1">
      <alignment horizontal="center" vertical="center"/>
    </xf>
    <xf numFmtId="0" fontId="108" fillId="67" borderId="101" xfId="0" applyFont="1" applyFill="1" applyBorder="1" applyAlignment="1">
      <alignment horizontal="center" vertical="center"/>
    </xf>
    <xf numFmtId="0" fontId="108" fillId="67" borderId="102" xfId="0" applyFont="1" applyFill="1" applyBorder="1" applyAlignment="1">
      <alignment horizontal="center" vertical="center"/>
    </xf>
    <xf numFmtId="168" fontId="112" fillId="67" borderId="109" xfId="3006" applyNumberFormat="1" applyFont="1" applyFill="1" applyBorder="1" applyAlignment="1">
      <alignment horizontal="center" vertical="center"/>
    </xf>
    <xf numFmtId="0" fontId="110" fillId="0" borderId="0" xfId="0" applyFont="1" applyAlignment="1">
      <alignment horizontal="center"/>
    </xf>
    <xf numFmtId="0" fontId="108" fillId="67" borderId="99" xfId="0" applyFont="1" applyFill="1" applyBorder="1" applyAlignment="1">
      <alignment horizontal="center" vertical="center" wrapText="1"/>
    </xf>
    <xf numFmtId="0" fontId="108" fillId="67" borderId="103" xfId="0" applyFont="1" applyFill="1" applyBorder="1" applyAlignment="1">
      <alignment horizontal="center" vertical="center"/>
    </xf>
    <xf numFmtId="0" fontId="108" fillId="67" borderId="100" xfId="0" applyFont="1" applyFill="1" applyBorder="1" applyAlignment="1">
      <alignment horizontal="center" vertical="center"/>
    </xf>
    <xf numFmtId="0" fontId="7" fillId="0" borderId="0" xfId="1261" applyFont="1" applyFill="1" applyBorder="1" applyAlignment="1">
      <alignment horizontal="left" vertical="top"/>
    </xf>
    <xf numFmtId="0" fontId="46" fillId="0" borderId="0" xfId="1261" applyFont="1" applyFill="1" applyBorder="1" applyAlignment="1">
      <alignment horizontal="left" vertical="top"/>
    </xf>
    <xf numFmtId="0" fontId="8" fillId="0" borderId="0" xfId="1164" applyFont="1" applyFill="1" applyBorder="1" applyAlignment="1">
      <alignment horizontal="center" vertical="center"/>
    </xf>
    <xf numFmtId="17" fontId="8" fillId="0" borderId="0" xfId="1164" applyNumberFormat="1" applyFont="1" applyFill="1" applyBorder="1" applyAlignment="1">
      <alignment horizontal="center" vertical="center"/>
    </xf>
    <xf numFmtId="0" fontId="111" fillId="67" borderId="113" xfId="0" applyFont="1" applyFill="1" applyBorder="1" applyAlignment="1">
      <alignment horizontal="center" vertical="center" wrapText="1"/>
    </xf>
    <xf numFmtId="0" fontId="111" fillId="67" borderId="116" xfId="0" applyFont="1" applyFill="1" applyBorder="1" applyAlignment="1">
      <alignment horizontal="center" vertical="center" wrapText="1"/>
    </xf>
    <xf numFmtId="0" fontId="7" fillId="0" borderId="0" xfId="2896" applyFont="1" applyFill="1" applyBorder="1" applyAlignment="1">
      <alignment horizontal="left" vertical="top"/>
    </xf>
    <xf numFmtId="0" fontId="46" fillId="0" borderId="0" xfId="2896" applyFont="1" applyBorder="1" applyAlignment="1">
      <alignment horizontal="left" vertical="top"/>
    </xf>
    <xf numFmtId="0" fontId="8" fillId="0" borderId="0" xfId="2896" applyFont="1" applyBorder="1" applyAlignment="1">
      <alignment horizontal="center" vertical="center"/>
    </xf>
    <xf numFmtId="17" fontId="8" fillId="0" borderId="0" xfId="2896" applyNumberFormat="1" applyFont="1" applyBorder="1" applyAlignment="1">
      <alignment horizontal="center" vertical="center"/>
    </xf>
    <xf numFmtId="0" fontId="111" fillId="67" borderId="111" xfId="0" applyFont="1" applyFill="1" applyBorder="1" applyAlignment="1">
      <alignment horizontal="center" vertical="center" wrapText="1"/>
    </xf>
    <xf numFmtId="0" fontId="111" fillId="67" borderId="114" xfId="0" applyFont="1" applyFill="1" applyBorder="1" applyAlignment="1">
      <alignment horizontal="center" vertical="center" wrapText="1"/>
    </xf>
    <xf numFmtId="0" fontId="111" fillId="67" borderId="1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128" fillId="67" borderId="24" xfId="1261" applyFont="1" applyFill="1" applyBorder="1" applyAlignment="1">
      <alignment horizontal="center" vertical="center" wrapText="1"/>
    </xf>
    <xf numFmtId="0" fontId="128" fillId="67" borderId="28" xfId="1261" applyFont="1" applyFill="1" applyBorder="1" applyAlignment="1">
      <alignment horizontal="center" vertical="center" wrapText="1"/>
    </xf>
    <xf numFmtId="0" fontId="128" fillId="67" borderId="30" xfId="1261" applyFont="1" applyFill="1" applyBorder="1" applyAlignment="1">
      <alignment horizontal="center" vertical="center" wrapText="1"/>
    </xf>
    <xf numFmtId="0" fontId="128" fillId="67" borderId="32" xfId="1261" applyFont="1" applyFill="1" applyBorder="1" applyAlignment="1">
      <alignment horizontal="left" vertical="center" wrapText="1" indent="1"/>
    </xf>
    <xf numFmtId="0" fontId="128" fillId="67" borderId="29" xfId="1261" applyFont="1" applyFill="1" applyBorder="1" applyAlignment="1">
      <alignment horizontal="left" vertical="center" wrapText="1" indent="1"/>
    </xf>
    <xf numFmtId="168" fontId="128" fillId="67" borderId="22" xfId="3006" applyNumberFormat="1" applyFont="1" applyFill="1" applyBorder="1" applyAlignment="1">
      <alignment horizontal="center" vertical="center" wrapText="1"/>
    </xf>
    <xf numFmtId="0" fontId="128" fillId="67" borderId="27" xfId="1261" applyFont="1" applyFill="1" applyBorder="1" applyAlignment="1">
      <alignment horizontal="center" vertical="center" wrapText="1"/>
    </xf>
    <xf numFmtId="0" fontId="128" fillId="67" borderId="29" xfId="1261" applyFont="1" applyFill="1" applyBorder="1" applyAlignment="1">
      <alignment horizontal="center" vertical="center" wrapText="1"/>
    </xf>
    <xf numFmtId="0" fontId="8" fillId="0" borderId="0" xfId="1164" applyFont="1" applyFill="1" applyAlignment="1">
      <alignment horizontal="center" vertical="center"/>
    </xf>
    <xf numFmtId="0" fontId="7" fillId="0" borderId="0" xfId="1164" applyFont="1" applyFill="1" applyBorder="1" applyAlignment="1">
      <alignment horizontal="left"/>
    </xf>
    <xf numFmtId="0" fontId="54" fillId="0" borderId="0" xfId="1164" applyFont="1" applyFill="1" applyBorder="1" applyAlignment="1">
      <alignment horizontal="left" vertical="top"/>
    </xf>
    <xf numFmtId="0" fontId="56" fillId="67" borderId="24" xfId="0" applyFont="1" applyFill="1" applyBorder="1" applyAlignment="1">
      <alignment horizontal="center" vertical="center"/>
    </xf>
    <xf numFmtId="0" fontId="56" fillId="67" borderId="24" xfId="0" applyFont="1" applyFill="1" applyBorder="1" applyAlignment="1">
      <alignment horizontal="center" vertical="center" wrapText="1"/>
    </xf>
    <xf numFmtId="0" fontId="56" fillId="67" borderId="28" xfId="0" applyFont="1" applyFill="1" applyBorder="1" applyAlignment="1">
      <alignment horizontal="center" vertical="center" wrapText="1"/>
    </xf>
    <xf numFmtId="0" fontId="56" fillId="67" borderId="30" xfId="0" applyFont="1" applyFill="1" applyBorder="1" applyAlignment="1">
      <alignment horizontal="center" vertical="center" wrapText="1"/>
    </xf>
    <xf numFmtId="3" fontId="56" fillId="67" borderId="35" xfId="0" applyNumberFormat="1" applyFont="1" applyFill="1" applyBorder="1" applyAlignment="1">
      <alignment horizontal="center" vertical="center"/>
    </xf>
    <xf numFmtId="3" fontId="56" fillId="67" borderId="34" xfId="0" applyNumberFormat="1" applyFont="1" applyFill="1" applyBorder="1" applyAlignment="1">
      <alignment horizontal="center" vertical="center"/>
    </xf>
    <xf numFmtId="0" fontId="8" fillId="0" borderId="0" xfId="2896" applyFont="1" applyFill="1" applyBorder="1" applyAlignment="1">
      <alignment horizontal="center" vertical="center"/>
    </xf>
    <xf numFmtId="17" fontId="8" fillId="0" borderId="0" xfId="2896" applyNumberFormat="1" applyFont="1" applyFill="1" applyBorder="1" applyAlignment="1">
      <alignment horizontal="center" vertical="center"/>
    </xf>
    <xf numFmtId="0" fontId="8" fillId="0" borderId="0" xfId="2896" applyFont="1" applyAlignment="1">
      <alignment horizontal="center"/>
    </xf>
    <xf numFmtId="0" fontId="84" fillId="67" borderId="27" xfId="0" applyFont="1" applyFill="1" applyBorder="1" applyAlignment="1">
      <alignment horizontal="center" vertical="center"/>
    </xf>
    <xf numFmtId="0" fontId="84" fillId="67" borderId="29" xfId="0" applyFont="1" applyFill="1" applyBorder="1" applyAlignment="1">
      <alignment horizontal="center" vertical="center"/>
    </xf>
    <xf numFmtId="0" fontId="84" fillId="67" borderId="35" xfId="0" applyFont="1" applyFill="1" applyBorder="1" applyAlignment="1">
      <alignment horizontal="center" vertical="center"/>
    </xf>
    <xf numFmtId="0" fontId="84" fillId="67" borderId="34" xfId="0" applyFont="1" applyFill="1" applyBorder="1" applyAlignment="1">
      <alignment horizontal="center" vertical="center"/>
    </xf>
    <xf numFmtId="0" fontId="81" fillId="67" borderId="24" xfId="0" applyFont="1" applyFill="1" applyBorder="1" applyAlignment="1">
      <alignment horizontal="center" vertical="center"/>
    </xf>
    <xf numFmtId="0" fontId="81" fillId="67" borderId="24" xfId="0" applyFont="1" applyFill="1" applyBorder="1" applyAlignment="1">
      <alignment horizontal="center" vertical="center" wrapText="1"/>
    </xf>
    <xf numFmtId="0" fontId="82" fillId="67" borderId="22" xfId="0" applyFont="1" applyFill="1" applyBorder="1"/>
    <xf numFmtId="0" fontId="81" fillId="67" borderId="28" xfId="0" applyFont="1" applyFill="1" applyBorder="1" applyAlignment="1">
      <alignment horizontal="center" vertical="center" wrapText="1"/>
    </xf>
    <xf numFmtId="0" fontId="81" fillId="67" borderId="30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 vertical="top" wrapText="1" readingOrder="1"/>
    </xf>
    <xf numFmtId="0" fontId="57" fillId="0" borderId="0" xfId="0" applyFont="1" applyAlignment="1">
      <alignment horizontal="left" vertical="top" wrapText="1" readingOrder="1"/>
    </xf>
    <xf numFmtId="3" fontId="40" fillId="0" borderId="0" xfId="2896" applyNumberFormat="1" applyFont="1" applyFill="1" applyBorder="1" applyAlignment="1" applyProtection="1">
      <alignment horizontal="right" vertical="center" wrapText="1"/>
    </xf>
    <xf numFmtId="0" fontId="3" fillId="0" borderId="0" xfId="2896" applyNumberFormat="1" applyFont="1" applyFill="1" applyBorder="1" applyAlignment="1"/>
    <xf numFmtId="0" fontId="54" fillId="0" borderId="0" xfId="2896" applyFont="1" applyFill="1" applyBorder="1" applyAlignment="1">
      <alignment horizontal="left"/>
    </xf>
    <xf numFmtId="0" fontId="54" fillId="0" borderId="0" xfId="2896" applyFont="1" applyFill="1" applyBorder="1" applyAlignment="1">
      <alignment horizontal="left" vertical="top" wrapText="1"/>
    </xf>
    <xf numFmtId="0" fontId="7" fillId="0" borderId="0" xfId="2896" applyFont="1" applyBorder="1" applyAlignment="1">
      <alignment horizontal="left" vertical="top" wrapText="1"/>
    </xf>
    <xf numFmtId="0" fontId="51" fillId="0" borderId="0" xfId="2896" applyFont="1" applyBorder="1" applyAlignment="1">
      <alignment horizontal="left" vertical="top" wrapText="1"/>
    </xf>
    <xf numFmtId="168" fontId="64" fillId="67" borderId="36" xfId="3006" applyNumberFormat="1" applyFont="1" applyFill="1" applyBorder="1" applyAlignment="1">
      <alignment horizontal="right" vertical="center" indent="1"/>
    </xf>
    <xf numFmtId="0" fontId="64" fillId="67" borderId="37" xfId="0" applyFont="1" applyFill="1" applyBorder="1" applyAlignment="1">
      <alignment horizontal="center" vertical="center" wrapText="1"/>
    </xf>
    <xf numFmtId="0" fontId="64" fillId="67" borderId="38" xfId="0" applyFont="1" applyFill="1" applyBorder="1" applyAlignment="1">
      <alignment horizontal="center" vertical="center" wrapText="1"/>
    </xf>
    <xf numFmtId="0" fontId="64" fillId="67" borderId="27" xfId="0" applyFont="1" applyFill="1" applyBorder="1" applyAlignment="1">
      <alignment horizontal="center" vertical="center"/>
    </xf>
    <xf numFmtId="0" fontId="64" fillId="67" borderId="32" xfId="0" applyFont="1" applyFill="1" applyBorder="1" applyAlignment="1">
      <alignment horizontal="center" vertical="center"/>
    </xf>
    <xf numFmtId="0" fontId="64" fillId="67" borderId="32" xfId="0" applyFont="1" applyFill="1" applyBorder="1" applyAlignment="1">
      <alignment horizontal="left" vertical="center" indent="1"/>
    </xf>
    <xf numFmtId="0" fontId="64" fillId="67" borderId="29" xfId="0" applyFont="1" applyFill="1" applyBorder="1" applyAlignment="1">
      <alignment horizontal="left" vertical="center" indent="1"/>
    </xf>
    <xf numFmtId="168" fontId="64" fillId="67" borderId="22" xfId="3006" applyNumberFormat="1" applyFont="1" applyFill="1" applyBorder="1" applyAlignment="1">
      <alignment horizontal="center" vertical="center"/>
    </xf>
    <xf numFmtId="168" fontId="64" fillId="67" borderId="30" xfId="3006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64" fillId="67" borderId="24" xfId="0" applyFont="1" applyFill="1" applyBorder="1" applyAlignment="1">
      <alignment horizontal="center" vertical="center"/>
    </xf>
    <xf numFmtId="0" fontId="64" fillId="67" borderId="28" xfId="0" applyFont="1" applyFill="1" applyBorder="1" applyAlignment="1">
      <alignment horizontal="center" vertical="center"/>
    </xf>
    <xf numFmtId="0" fontId="64" fillId="67" borderId="36" xfId="0" applyFont="1" applyFill="1" applyBorder="1" applyAlignment="1">
      <alignment horizontal="center" vertical="center"/>
    </xf>
    <xf numFmtId="14" fontId="8" fillId="0" borderId="0" xfId="2896" applyNumberFormat="1" applyFont="1" applyFill="1" applyBorder="1" applyAlignment="1">
      <alignment horizontal="center" vertical="center"/>
    </xf>
    <xf numFmtId="0" fontId="81" fillId="67" borderId="27" xfId="0" applyFont="1" applyFill="1" applyBorder="1" applyAlignment="1">
      <alignment horizontal="center" vertical="center"/>
    </xf>
    <xf numFmtId="0" fontId="81" fillId="67" borderId="29" xfId="0" applyFont="1" applyFill="1" applyBorder="1" applyAlignment="1">
      <alignment horizontal="center" vertical="center"/>
    </xf>
    <xf numFmtId="0" fontId="81" fillId="67" borderId="39" xfId="0" applyFont="1" applyFill="1" applyBorder="1" applyAlignment="1">
      <alignment horizontal="center" vertical="center" wrapText="1"/>
    </xf>
    <xf numFmtId="0" fontId="81" fillId="67" borderId="40" xfId="0" applyFont="1" applyFill="1" applyBorder="1" applyAlignment="1">
      <alignment horizontal="center" vertical="center" wrapText="1"/>
    </xf>
    <xf numFmtId="0" fontId="7" fillId="0" borderId="0" xfId="1164" applyFont="1" applyFill="1" applyBorder="1" applyAlignment="1">
      <alignment horizontal="left" vertical="top"/>
    </xf>
    <xf numFmtId="0" fontId="7" fillId="0" borderId="0" xfId="2896" applyFont="1" applyAlignment="1">
      <alignment horizontal="left" vertical="top"/>
    </xf>
    <xf numFmtId="0" fontId="83" fillId="67" borderId="27" xfId="0" applyFont="1" applyFill="1" applyBorder="1" applyAlignment="1">
      <alignment horizontal="center" vertical="center"/>
    </xf>
    <xf numFmtId="0" fontId="83" fillId="67" borderId="29" xfId="0" applyFont="1" applyFill="1" applyBorder="1" applyAlignment="1">
      <alignment horizontal="center" vertical="center"/>
    </xf>
    <xf numFmtId="0" fontId="7" fillId="0" borderId="0" xfId="1164" applyFont="1" applyFill="1" applyBorder="1" applyAlignment="1">
      <alignment horizontal="left" vertical="top" wrapText="1"/>
    </xf>
    <xf numFmtId="0" fontId="83" fillId="70" borderId="128" xfId="1164" applyFont="1" applyFill="1" applyBorder="1" applyAlignment="1" applyProtection="1">
      <alignment horizontal="center" vertical="center" wrapText="1"/>
    </xf>
    <xf numFmtId="0" fontId="83" fillId="70" borderId="130" xfId="1164" applyFont="1" applyFill="1" applyBorder="1" applyAlignment="1" applyProtection="1">
      <alignment horizontal="center" vertical="center" wrapText="1"/>
    </xf>
    <xf numFmtId="0" fontId="83" fillId="70" borderId="132" xfId="1164" applyFont="1" applyFill="1" applyBorder="1" applyAlignment="1" applyProtection="1">
      <alignment horizontal="center" vertical="center" wrapText="1"/>
    </xf>
    <xf numFmtId="0" fontId="140" fillId="70" borderId="68" xfId="1164" applyFont="1" applyFill="1" applyBorder="1" applyAlignment="1">
      <alignment horizontal="center" vertical="center"/>
    </xf>
    <xf numFmtId="0" fontId="140" fillId="70" borderId="129" xfId="1164" applyFont="1" applyFill="1" applyBorder="1" applyAlignment="1">
      <alignment horizontal="center" vertical="center"/>
    </xf>
    <xf numFmtId="0" fontId="83" fillId="70" borderId="71" xfId="1164" applyFont="1" applyFill="1" applyBorder="1" applyAlignment="1" applyProtection="1">
      <alignment horizontal="center" vertical="center" wrapText="1"/>
    </xf>
    <xf numFmtId="0" fontId="83" fillId="70" borderId="131" xfId="1164" applyFont="1" applyFill="1" applyBorder="1" applyAlignment="1" applyProtection="1">
      <alignment horizontal="center" vertical="center" wrapText="1"/>
    </xf>
    <xf numFmtId="0" fontId="84" fillId="67" borderId="202" xfId="1164" applyFont="1" applyFill="1" applyBorder="1" applyAlignment="1">
      <alignment horizontal="center" vertical="center"/>
    </xf>
    <xf numFmtId="0" fontId="84" fillId="67" borderId="203" xfId="1164" applyFont="1" applyFill="1" applyBorder="1" applyAlignment="1">
      <alignment horizontal="center" vertical="center"/>
    </xf>
    <xf numFmtId="0" fontId="84" fillId="67" borderId="204" xfId="1164" applyFont="1" applyFill="1" applyBorder="1" applyAlignment="1">
      <alignment horizontal="center" vertical="center"/>
    </xf>
    <xf numFmtId="0" fontId="6" fillId="0" borderId="0" xfId="0" applyFont="1"/>
    <xf numFmtId="0" fontId="6" fillId="0" borderId="20" xfId="0" applyFont="1" applyBorder="1" applyAlignment="1">
      <alignment horizontal="center" vertical="center"/>
    </xf>
    <xf numFmtId="0" fontId="84" fillId="67" borderId="206" xfId="0" applyFont="1" applyFill="1" applyBorder="1" applyAlignment="1">
      <alignment horizontal="center" vertical="center"/>
    </xf>
    <xf numFmtId="0" fontId="84" fillId="67" borderId="207" xfId="0" applyFont="1" applyFill="1" applyBorder="1" applyAlignment="1">
      <alignment horizontal="center" vertical="center"/>
    </xf>
    <xf numFmtId="0" fontId="84" fillId="67" borderId="208" xfId="0" applyFont="1" applyFill="1" applyBorder="1" applyAlignment="1">
      <alignment horizontal="center" vertical="center"/>
    </xf>
    <xf numFmtId="0" fontId="84" fillId="67" borderId="209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66" borderId="20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84" fillId="67" borderId="210" xfId="0" applyFont="1" applyFill="1" applyBorder="1" applyAlignment="1">
      <alignment horizontal="center" vertical="center"/>
    </xf>
    <xf numFmtId="0" fontId="84" fillId="67" borderId="211" xfId="0" applyFont="1" applyFill="1" applyBorder="1" applyAlignment="1">
      <alignment horizontal="center" vertical="center"/>
    </xf>
    <xf numFmtId="0" fontId="84" fillId="67" borderId="212" xfId="0" applyFont="1" applyFill="1" applyBorder="1" applyAlignment="1">
      <alignment horizontal="center" vertical="center"/>
    </xf>
    <xf numFmtId="0" fontId="84" fillId="67" borderId="213" xfId="0" applyFont="1" applyFill="1" applyBorder="1" applyAlignment="1">
      <alignment horizontal="center" vertical="center"/>
    </xf>
    <xf numFmtId="0" fontId="8" fillId="0" borderId="150" xfId="1164" applyFont="1" applyFill="1" applyBorder="1" applyAlignment="1">
      <alignment horizontal="center" vertical="center"/>
    </xf>
    <xf numFmtId="0" fontId="0" fillId="0" borderId="0" xfId="0"/>
    <xf numFmtId="0" fontId="111" fillId="70" borderId="128" xfId="1164" applyFont="1" applyFill="1" applyBorder="1" applyAlignment="1">
      <alignment horizontal="center" vertical="center"/>
    </xf>
    <xf numFmtId="0" fontId="111" fillId="70" borderId="130" xfId="1164" applyFont="1" applyFill="1" applyBorder="1" applyAlignment="1">
      <alignment horizontal="center" vertical="center"/>
    </xf>
    <xf numFmtId="0" fontId="111" fillId="70" borderId="132" xfId="1164" applyFont="1" applyFill="1" applyBorder="1" applyAlignment="1">
      <alignment horizontal="center" vertical="center"/>
    </xf>
    <xf numFmtId="0" fontId="111" fillId="70" borderId="68" xfId="1164" applyFont="1" applyFill="1" applyBorder="1" applyAlignment="1">
      <alignment horizontal="center" vertical="center"/>
    </xf>
    <xf numFmtId="0" fontId="111" fillId="70" borderId="71" xfId="1164" applyFont="1" applyFill="1" applyBorder="1" applyAlignment="1">
      <alignment horizontal="center" vertical="center"/>
    </xf>
    <xf numFmtId="0" fontId="111" fillId="70" borderId="129" xfId="1164" applyFont="1" applyFill="1" applyBorder="1" applyAlignment="1">
      <alignment horizontal="center" vertical="center" wrapText="1"/>
    </xf>
    <xf numFmtId="0" fontId="111" fillId="70" borderId="131" xfId="1164" applyFont="1" applyFill="1" applyBorder="1" applyAlignment="1">
      <alignment horizontal="center" vertical="center"/>
    </xf>
    <xf numFmtId="0" fontId="111" fillId="70" borderId="133" xfId="1164" applyFont="1" applyFill="1" applyBorder="1" applyAlignment="1">
      <alignment horizontal="center" vertical="center"/>
    </xf>
    <xf numFmtId="0" fontId="36" fillId="0" borderId="0" xfId="1164" applyFont="1" applyFill="1" applyBorder="1" applyAlignment="1">
      <alignment horizontal="center" vertical="center"/>
    </xf>
    <xf numFmtId="17" fontId="36" fillId="0" borderId="0" xfId="1164" applyNumberFormat="1" applyFont="1" applyFill="1" applyBorder="1" applyAlignment="1">
      <alignment horizontal="center" vertical="center"/>
    </xf>
    <xf numFmtId="3" fontId="112" fillId="70" borderId="85" xfId="1164" applyNumberFormat="1" applyFont="1" applyFill="1" applyBorder="1" applyAlignment="1">
      <alignment horizontal="center" vertical="center"/>
    </xf>
    <xf numFmtId="3" fontId="112" fillId="70" borderId="143" xfId="1164" applyNumberFormat="1" applyFont="1" applyFill="1" applyBorder="1" applyAlignment="1">
      <alignment horizontal="center" vertical="center"/>
    </xf>
    <xf numFmtId="3" fontId="112" fillId="70" borderId="88" xfId="1164" applyNumberFormat="1" applyFont="1" applyFill="1" applyBorder="1" applyAlignment="1">
      <alignment horizontal="center" vertical="center"/>
    </xf>
    <xf numFmtId="3" fontId="112" fillId="70" borderId="89" xfId="1164" applyNumberFormat="1" applyFont="1" applyFill="1" applyBorder="1" applyAlignment="1">
      <alignment horizontal="center" vertical="center"/>
    </xf>
    <xf numFmtId="3" fontId="112" fillId="70" borderId="148" xfId="1164" applyNumberFormat="1" applyFont="1" applyFill="1" applyBorder="1" applyAlignment="1">
      <alignment horizontal="center" vertical="center" wrapText="1"/>
    </xf>
    <xf numFmtId="3" fontId="112" fillId="70" borderId="149" xfId="1164" applyNumberFormat="1" applyFont="1" applyFill="1" applyBorder="1" applyAlignment="1">
      <alignment horizontal="center" vertical="center" wrapText="1"/>
    </xf>
    <xf numFmtId="0" fontId="111" fillId="67" borderId="68" xfId="1164" applyFont="1" applyFill="1" applyBorder="1" applyAlignment="1" applyProtection="1">
      <alignment horizontal="center" vertical="center" wrapText="1"/>
    </xf>
    <xf numFmtId="0" fontId="111" fillId="67" borderId="129" xfId="1164" applyFont="1" applyFill="1" applyBorder="1" applyAlignment="1" applyProtection="1">
      <alignment horizontal="center" vertical="center" wrapText="1"/>
    </xf>
    <xf numFmtId="0" fontId="111" fillId="67" borderId="133" xfId="1164" applyFont="1" applyFill="1" applyBorder="1" applyAlignment="1" applyProtection="1">
      <alignment horizontal="center" vertical="center" wrapText="1"/>
    </xf>
    <xf numFmtId="0" fontId="111" fillId="67" borderId="128" xfId="1164" applyFont="1" applyFill="1" applyBorder="1" applyAlignment="1" applyProtection="1">
      <alignment horizontal="center" vertical="center" wrapText="1"/>
    </xf>
    <xf numFmtId="0" fontId="111" fillId="67" borderId="132" xfId="1164" applyFont="1" applyFill="1" applyBorder="1" applyAlignment="1" applyProtection="1">
      <alignment horizontal="center" vertical="center" wrapText="1"/>
    </xf>
    <xf numFmtId="0" fontId="111" fillId="67" borderId="82" xfId="1164" applyFont="1" applyFill="1" applyBorder="1" applyAlignment="1" applyProtection="1">
      <alignment horizontal="center" vertical="center" wrapText="1"/>
    </xf>
  </cellXfs>
  <cellStyles count="32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1 2" xfId="8"/>
    <cellStyle name="20% - Énfasis1 2 2" xfId="9"/>
    <cellStyle name="20% - Énfasis1 2 2 2" xfId="10"/>
    <cellStyle name="20% - Énfasis1 2 2 3" xfId="11"/>
    <cellStyle name="20% - Énfasis1 2 3" xfId="12"/>
    <cellStyle name="20% - Énfasis1 2 3 2" xfId="13"/>
    <cellStyle name="20% - Énfasis1 2 3 3" xfId="14"/>
    <cellStyle name="20% - Énfasis1 2 3 4" xfId="15"/>
    <cellStyle name="20% - Énfasis1 2 3 5" xfId="16"/>
    <cellStyle name="20% - Énfasis1 2 4" xfId="17"/>
    <cellStyle name="20% - Énfasis1 2 4 2" xfId="18"/>
    <cellStyle name="20% - Énfasis1 2 4 3" xfId="19"/>
    <cellStyle name="20% - Énfasis1 2 4 4" xfId="20"/>
    <cellStyle name="20% - Énfasis1 2 5" xfId="21"/>
    <cellStyle name="20% - Énfasis1 2 5 2" xfId="22"/>
    <cellStyle name="20% - Énfasis1 2 5 3" xfId="23"/>
    <cellStyle name="20% - Énfasis1 3" xfId="24"/>
    <cellStyle name="20% - Énfasis1 3 2" xfId="25"/>
    <cellStyle name="20% - Énfasis1 3 2 2" xfId="26"/>
    <cellStyle name="20% - Énfasis1 3 2 3" xfId="27"/>
    <cellStyle name="20% - Énfasis1 3 2 4" xfId="28"/>
    <cellStyle name="20% - Énfasis1 3 3" xfId="29"/>
    <cellStyle name="20% - Énfasis1 3 4" xfId="30"/>
    <cellStyle name="20% - Énfasis1 3 5" xfId="31"/>
    <cellStyle name="20% - Énfasis1 4" xfId="32"/>
    <cellStyle name="20% - Énfasis1 5" xfId="33"/>
    <cellStyle name="20% - Énfasis1 5 2" xfId="34"/>
    <cellStyle name="20% - Énfasis1 5 3" xfId="35"/>
    <cellStyle name="20% - Énfasis1 5 4" xfId="36"/>
    <cellStyle name="20% - Énfasis1 6" xfId="37"/>
    <cellStyle name="20% - Énfasis1 6 2" xfId="38"/>
    <cellStyle name="20% - Énfasis1 6 3" xfId="39"/>
    <cellStyle name="20% - Énfasis1 6 4" xfId="40"/>
    <cellStyle name="20% - Énfasis1 7" xfId="41"/>
    <cellStyle name="20% - Énfasis1 7 2" xfId="42"/>
    <cellStyle name="20% - Énfasis1 7 3" xfId="43"/>
    <cellStyle name="20% - Énfasis1 8" xfId="44"/>
    <cellStyle name="20% - Énfasis2" xfId="45" builtinId="34" customBuiltin="1"/>
    <cellStyle name="20% - Énfasis2 2" xfId="46"/>
    <cellStyle name="20% - Énfasis2 2 2" xfId="47"/>
    <cellStyle name="20% - Énfasis2 2 2 2" xfId="48"/>
    <cellStyle name="20% - Énfasis2 2 2 3" xfId="49"/>
    <cellStyle name="20% - Énfasis2 2 3" xfId="50"/>
    <cellStyle name="20% - Énfasis2 2 3 2" xfId="51"/>
    <cellStyle name="20% - Énfasis2 2 3 3" xfId="52"/>
    <cellStyle name="20% - Énfasis2 2 3 4" xfId="53"/>
    <cellStyle name="20% - Énfasis2 2 3 5" xfId="54"/>
    <cellStyle name="20% - Énfasis2 2 4" xfId="55"/>
    <cellStyle name="20% - Énfasis2 2 4 2" xfId="56"/>
    <cellStyle name="20% - Énfasis2 2 4 3" xfId="57"/>
    <cellStyle name="20% - Énfasis2 2 4 4" xfId="58"/>
    <cellStyle name="20% - Énfasis2 2 5" xfId="59"/>
    <cellStyle name="20% - Énfasis2 2 5 2" xfId="60"/>
    <cellStyle name="20% - Énfasis2 2 5 3" xfId="61"/>
    <cellStyle name="20% - Énfasis2 3" xfId="62"/>
    <cellStyle name="20% - Énfasis2 3 2" xfId="63"/>
    <cellStyle name="20% - Énfasis2 3 2 2" xfId="64"/>
    <cellStyle name="20% - Énfasis2 3 2 3" xfId="65"/>
    <cellStyle name="20% - Énfasis2 3 2 4" xfId="66"/>
    <cellStyle name="20% - Énfasis2 3 3" xfId="67"/>
    <cellStyle name="20% - Énfasis2 3 4" xfId="68"/>
    <cellStyle name="20% - Énfasis2 3 5" xfId="69"/>
    <cellStyle name="20% - Énfasis2 4" xfId="70"/>
    <cellStyle name="20% - Énfasis2 5" xfId="71"/>
    <cellStyle name="20% - Énfasis2 5 2" xfId="72"/>
    <cellStyle name="20% - Énfasis2 5 3" xfId="73"/>
    <cellStyle name="20% - Énfasis2 5 4" xfId="74"/>
    <cellStyle name="20% - Énfasis2 6" xfId="75"/>
    <cellStyle name="20% - Énfasis2 6 2" xfId="76"/>
    <cellStyle name="20% - Énfasis2 6 3" xfId="77"/>
    <cellStyle name="20% - Énfasis2 6 4" xfId="78"/>
    <cellStyle name="20% - Énfasis2 7" xfId="79"/>
    <cellStyle name="20% - Énfasis2 7 2" xfId="80"/>
    <cellStyle name="20% - Énfasis2 7 3" xfId="81"/>
    <cellStyle name="20% - Énfasis2 8" xfId="82"/>
    <cellStyle name="20% - Énfasis3" xfId="83" builtinId="38" customBuiltin="1"/>
    <cellStyle name="20% - Énfasis3 2" xfId="84"/>
    <cellStyle name="20% - Énfasis3 2 2" xfId="85"/>
    <cellStyle name="20% - Énfasis3 2 2 2" xfId="86"/>
    <cellStyle name="20% - Énfasis3 2 2 3" xfId="87"/>
    <cellStyle name="20% - Énfasis3 2 3" xfId="88"/>
    <cellStyle name="20% - Énfasis3 2 3 2" xfId="89"/>
    <cellStyle name="20% - Énfasis3 2 3 3" xfId="90"/>
    <cellStyle name="20% - Énfasis3 2 3 4" xfId="91"/>
    <cellStyle name="20% - Énfasis3 2 3 5" xfId="92"/>
    <cellStyle name="20% - Énfasis3 2 4" xfId="93"/>
    <cellStyle name="20% - Énfasis3 2 4 2" xfId="94"/>
    <cellStyle name="20% - Énfasis3 2 4 3" xfId="95"/>
    <cellStyle name="20% - Énfasis3 2 4 4" xfId="96"/>
    <cellStyle name="20% - Énfasis3 2 5" xfId="97"/>
    <cellStyle name="20% - Énfasis3 2 5 2" xfId="98"/>
    <cellStyle name="20% - Énfasis3 2 5 3" xfId="99"/>
    <cellStyle name="20% - Énfasis3 3" xfId="100"/>
    <cellStyle name="20% - Énfasis3 3 2" xfId="101"/>
    <cellStyle name="20% - Énfasis3 3 2 2" xfId="102"/>
    <cellStyle name="20% - Énfasis3 3 2 3" xfId="103"/>
    <cellStyle name="20% - Énfasis3 3 2 4" xfId="104"/>
    <cellStyle name="20% - Énfasis3 3 3" xfId="105"/>
    <cellStyle name="20% - Énfasis3 3 4" xfId="106"/>
    <cellStyle name="20% - Énfasis3 3 5" xfId="107"/>
    <cellStyle name="20% - Énfasis3 4" xfId="108"/>
    <cellStyle name="20% - Énfasis3 5" xfId="109"/>
    <cellStyle name="20% - Énfasis3 5 2" xfId="110"/>
    <cellStyle name="20% - Énfasis3 5 3" xfId="111"/>
    <cellStyle name="20% - Énfasis3 5 4" xfId="112"/>
    <cellStyle name="20% - Énfasis3 6" xfId="113"/>
    <cellStyle name="20% - Énfasis3 6 2" xfId="114"/>
    <cellStyle name="20% - Énfasis3 6 3" xfId="115"/>
    <cellStyle name="20% - Énfasis3 6 4" xfId="116"/>
    <cellStyle name="20% - Énfasis3 7" xfId="117"/>
    <cellStyle name="20% - Énfasis3 7 2" xfId="118"/>
    <cellStyle name="20% - Énfasis3 7 3" xfId="119"/>
    <cellStyle name="20% - Énfasis3 8" xfId="120"/>
    <cellStyle name="20% - Énfasis4" xfId="121" builtinId="42" customBuiltin="1"/>
    <cellStyle name="20% - Énfasis4 2" xfId="122"/>
    <cellStyle name="20% - Énfasis4 2 2" xfId="123"/>
    <cellStyle name="20% - Énfasis4 2 2 2" xfId="124"/>
    <cellStyle name="20% - Énfasis4 2 2 3" xfId="125"/>
    <cellStyle name="20% - Énfasis4 2 3" xfId="126"/>
    <cellStyle name="20% - Énfasis4 2 3 2" xfId="127"/>
    <cellStyle name="20% - Énfasis4 2 3 3" xfId="128"/>
    <cellStyle name="20% - Énfasis4 2 3 4" xfId="129"/>
    <cellStyle name="20% - Énfasis4 2 3 5" xfId="130"/>
    <cellStyle name="20% - Énfasis4 2 4" xfId="131"/>
    <cellStyle name="20% - Énfasis4 2 4 2" xfId="132"/>
    <cellStyle name="20% - Énfasis4 2 4 3" xfId="133"/>
    <cellStyle name="20% - Énfasis4 2 4 4" xfId="134"/>
    <cellStyle name="20% - Énfasis4 2 5" xfId="135"/>
    <cellStyle name="20% - Énfasis4 2 5 2" xfId="136"/>
    <cellStyle name="20% - Énfasis4 2 5 3" xfId="137"/>
    <cellStyle name="20% - Énfasis4 3" xfId="138"/>
    <cellStyle name="20% - Énfasis4 3 2" xfId="139"/>
    <cellStyle name="20% - Énfasis4 3 2 2" xfId="140"/>
    <cellStyle name="20% - Énfasis4 3 2 3" xfId="141"/>
    <cellStyle name="20% - Énfasis4 3 2 4" xfId="142"/>
    <cellStyle name="20% - Énfasis4 3 3" xfId="143"/>
    <cellStyle name="20% - Énfasis4 3 4" xfId="144"/>
    <cellStyle name="20% - Énfasis4 3 5" xfId="145"/>
    <cellStyle name="20% - Énfasis4 4" xfId="146"/>
    <cellStyle name="20% - Énfasis4 5" xfId="147"/>
    <cellStyle name="20% - Énfasis4 5 2" xfId="148"/>
    <cellStyle name="20% - Énfasis4 5 3" xfId="149"/>
    <cellStyle name="20% - Énfasis4 5 4" xfId="150"/>
    <cellStyle name="20% - Énfasis4 6" xfId="151"/>
    <cellStyle name="20% - Énfasis4 6 2" xfId="152"/>
    <cellStyle name="20% - Énfasis4 6 3" xfId="153"/>
    <cellStyle name="20% - Énfasis4 6 4" xfId="154"/>
    <cellStyle name="20% - Énfasis4 7" xfId="155"/>
    <cellStyle name="20% - Énfasis4 7 2" xfId="156"/>
    <cellStyle name="20% - Énfasis4 7 3" xfId="157"/>
    <cellStyle name="20% - Énfasis4 8" xfId="158"/>
    <cellStyle name="20% - Énfasis5" xfId="159" builtinId="46" customBuiltin="1"/>
    <cellStyle name="20% - Énfasis5 2" xfId="160"/>
    <cellStyle name="20% - Énfasis5 2 2" xfId="161"/>
    <cellStyle name="20% - Énfasis5 2 2 2" xfId="162"/>
    <cellStyle name="20% - Énfasis5 2 2 3" xfId="163"/>
    <cellStyle name="20% - Énfasis5 2 3" xfId="164"/>
    <cellStyle name="20% - Énfasis5 2 3 2" xfId="165"/>
    <cellStyle name="20% - Énfasis5 2 3 3" xfId="166"/>
    <cellStyle name="20% - Énfasis5 2 3 4" xfId="167"/>
    <cellStyle name="20% - Énfasis5 2 3 5" xfId="168"/>
    <cellStyle name="20% - Énfasis5 2 4" xfId="169"/>
    <cellStyle name="20% - Énfasis5 2 4 2" xfId="170"/>
    <cellStyle name="20% - Énfasis5 2 4 3" xfId="171"/>
    <cellStyle name="20% - Énfasis5 2 4 4" xfId="172"/>
    <cellStyle name="20% - Énfasis5 2 5" xfId="173"/>
    <cellStyle name="20% - Énfasis5 2 5 2" xfId="174"/>
    <cellStyle name="20% - Énfasis5 2 5 3" xfId="175"/>
    <cellStyle name="20% - Énfasis5 3" xfId="176"/>
    <cellStyle name="20% - Énfasis5 3 2" xfId="177"/>
    <cellStyle name="20% - Énfasis5 3 2 2" xfId="178"/>
    <cellStyle name="20% - Énfasis5 3 2 3" xfId="179"/>
    <cellStyle name="20% - Énfasis5 3 2 4" xfId="180"/>
    <cellStyle name="20% - Énfasis5 3 3" xfId="181"/>
    <cellStyle name="20% - Énfasis5 3 4" xfId="182"/>
    <cellStyle name="20% - Énfasis5 3 5" xfId="183"/>
    <cellStyle name="20% - Énfasis5 4" xfId="184"/>
    <cellStyle name="20% - Énfasis5 5" xfId="185"/>
    <cellStyle name="20% - Énfasis5 5 2" xfId="186"/>
    <cellStyle name="20% - Énfasis5 5 3" xfId="187"/>
    <cellStyle name="20% - Énfasis5 5 4" xfId="188"/>
    <cellStyle name="20% - Énfasis5 6" xfId="189"/>
    <cellStyle name="20% - Énfasis5 6 2" xfId="190"/>
    <cellStyle name="20% - Énfasis5 6 3" xfId="191"/>
    <cellStyle name="20% - Énfasis5 6 4" xfId="192"/>
    <cellStyle name="20% - Énfasis5 7" xfId="193"/>
    <cellStyle name="20% - Énfasis5 7 2" xfId="194"/>
    <cellStyle name="20% - Énfasis5 7 3" xfId="195"/>
    <cellStyle name="20% - Énfasis5 8" xfId="196"/>
    <cellStyle name="20% - Énfasis6" xfId="197" builtinId="50" customBuiltin="1"/>
    <cellStyle name="20% - Énfasis6 2" xfId="198"/>
    <cellStyle name="20% - Énfasis6 2 2" xfId="199"/>
    <cellStyle name="20% - Énfasis6 2 2 2" xfId="200"/>
    <cellStyle name="20% - Énfasis6 2 3" xfId="201"/>
    <cellStyle name="20% - Énfasis6 2 3 2" xfId="202"/>
    <cellStyle name="20% - Énfasis6 2 4" xfId="203"/>
    <cellStyle name="20% - Énfasis6 2 5" xfId="204"/>
    <cellStyle name="20% - Énfasis6 3" xfId="205"/>
    <cellStyle name="20% - Énfasis6 3 2" xfId="206"/>
    <cellStyle name="20% - Énfasis6 4" xfId="207"/>
    <cellStyle name="20% - Énfasis6 5" xfId="208"/>
    <cellStyle name="20% - Énfasis6 6" xfId="209"/>
    <cellStyle name="20% - Énfasis6 7" xfId="210"/>
    <cellStyle name="40% - Accent1" xfId="211"/>
    <cellStyle name="40% - Accent2" xfId="212"/>
    <cellStyle name="40% - Accent3" xfId="213"/>
    <cellStyle name="40% - Accent4" xfId="214"/>
    <cellStyle name="40% - Accent5" xfId="215"/>
    <cellStyle name="40% - Accent6" xfId="216"/>
    <cellStyle name="40% - Énfasis1" xfId="217" builtinId="31" customBuiltin="1"/>
    <cellStyle name="40% - Énfasis1 2" xfId="218"/>
    <cellStyle name="40% - Énfasis1 2 2" xfId="219"/>
    <cellStyle name="40% - Énfasis1 2 2 2" xfId="220"/>
    <cellStyle name="40% - Énfasis1 2 2 3" xfId="221"/>
    <cellStyle name="40% - Énfasis1 2 3" xfId="222"/>
    <cellStyle name="40% - Énfasis1 2 3 2" xfId="223"/>
    <cellStyle name="40% - Énfasis1 2 3 3" xfId="224"/>
    <cellStyle name="40% - Énfasis1 2 3 4" xfId="225"/>
    <cellStyle name="40% - Énfasis1 2 3 5" xfId="226"/>
    <cellStyle name="40% - Énfasis1 2 4" xfId="227"/>
    <cellStyle name="40% - Énfasis1 2 4 2" xfId="228"/>
    <cellStyle name="40% - Énfasis1 2 4 3" xfId="229"/>
    <cellStyle name="40% - Énfasis1 2 4 4" xfId="230"/>
    <cellStyle name="40% - Énfasis1 2 5" xfId="231"/>
    <cellStyle name="40% - Énfasis1 2 5 2" xfId="232"/>
    <cellStyle name="40% - Énfasis1 2 5 3" xfId="233"/>
    <cellStyle name="40% - Énfasis1 3" xfId="234"/>
    <cellStyle name="40% - Énfasis1 3 2" xfId="235"/>
    <cellStyle name="40% - Énfasis1 3 2 2" xfId="236"/>
    <cellStyle name="40% - Énfasis1 3 2 3" xfId="237"/>
    <cellStyle name="40% - Énfasis1 3 2 4" xfId="238"/>
    <cellStyle name="40% - Énfasis1 3 3" xfId="239"/>
    <cellStyle name="40% - Énfasis1 3 4" xfId="240"/>
    <cellStyle name="40% - Énfasis1 3 5" xfId="241"/>
    <cellStyle name="40% - Énfasis1 4" xfId="242"/>
    <cellStyle name="40% - Énfasis1 5" xfId="243"/>
    <cellStyle name="40% - Énfasis1 5 2" xfId="244"/>
    <cellStyle name="40% - Énfasis1 5 3" xfId="245"/>
    <cellStyle name="40% - Énfasis1 5 4" xfId="246"/>
    <cellStyle name="40% - Énfasis1 6" xfId="247"/>
    <cellStyle name="40% - Énfasis1 6 2" xfId="248"/>
    <cellStyle name="40% - Énfasis1 6 3" xfId="249"/>
    <cellStyle name="40% - Énfasis1 6 4" xfId="250"/>
    <cellStyle name="40% - Énfasis1 7" xfId="251"/>
    <cellStyle name="40% - Énfasis1 7 2" xfId="252"/>
    <cellStyle name="40% - Énfasis1 7 3" xfId="253"/>
    <cellStyle name="40% - Énfasis1 8" xfId="254"/>
    <cellStyle name="40% - Énfasis2" xfId="255" builtinId="35" customBuiltin="1"/>
    <cellStyle name="40% - Énfasis2 2" xfId="256"/>
    <cellStyle name="40% - Énfasis2 2 2" xfId="257"/>
    <cellStyle name="40% - Énfasis2 2 2 2" xfId="258"/>
    <cellStyle name="40% - Énfasis2 2 2 3" xfId="259"/>
    <cellStyle name="40% - Énfasis2 2 3" xfId="260"/>
    <cellStyle name="40% - Énfasis2 2 3 2" xfId="261"/>
    <cellStyle name="40% - Énfasis2 2 3 3" xfId="262"/>
    <cellStyle name="40% - Énfasis2 2 3 4" xfId="263"/>
    <cellStyle name="40% - Énfasis2 2 3 5" xfId="264"/>
    <cellStyle name="40% - Énfasis2 2 4" xfId="265"/>
    <cellStyle name="40% - Énfasis2 2 4 2" xfId="266"/>
    <cellStyle name="40% - Énfasis2 2 4 3" xfId="267"/>
    <cellStyle name="40% - Énfasis2 2 4 4" xfId="268"/>
    <cellStyle name="40% - Énfasis2 2 5" xfId="269"/>
    <cellStyle name="40% - Énfasis2 2 5 2" xfId="270"/>
    <cellStyle name="40% - Énfasis2 2 5 3" xfId="271"/>
    <cellStyle name="40% - Énfasis2 3" xfId="272"/>
    <cellStyle name="40% - Énfasis2 3 2" xfId="273"/>
    <cellStyle name="40% - Énfasis2 3 2 2" xfId="274"/>
    <cellStyle name="40% - Énfasis2 3 2 3" xfId="275"/>
    <cellStyle name="40% - Énfasis2 3 2 4" xfId="276"/>
    <cellStyle name="40% - Énfasis2 3 3" xfId="277"/>
    <cellStyle name="40% - Énfasis2 3 4" xfId="278"/>
    <cellStyle name="40% - Énfasis2 3 5" xfId="279"/>
    <cellStyle name="40% - Énfasis2 4" xfId="280"/>
    <cellStyle name="40% - Énfasis2 5" xfId="281"/>
    <cellStyle name="40% - Énfasis2 5 2" xfId="282"/>
    <cellStyle name="40% - Énfasis2 5 3" xfId="283"/>
    <cellStyle name="40% - Énfasis2 5 4" xfId="284"/>
    <cellStyle name="40% - Énfasis2 6" xfId="285"/>
    <cellStyle name="40% - Énfasis2 6 2" xfId="286"/>
    <cellStyle name="40% - Énfasis2 6 3" xfId="287"/>
    <cellStyle name="40% - Énfasis2 6 4" xfId="288"/>
    <cellStyle name="40% - Énfasis2 7" xfId="289"/>
    <cellStyle name="40% - Énfasis2 7 2" xfId="290"/>
    <cellStyle name="40% - Énfasis2 7 3" xfId="291"/>
    <cellStyle name="40% - Énfasis2 8" xfId="292"/>
    <cellStyle name="40% - Énfasis3" xfId="293" builtinId="39" customBuiltin="1"/>
    <cellStyle name="40% - Énfasis3 2" xfId="294"/>
    <cellStyle name="40% - Énfasis3 2 2" xfId="295"/>
    <cellStyle name="40% - Énfasis3 2 2 2" xfId="296"/>
    <cellStyle name="40% - Énfasis3 2 2 3" xfId="297"/>
    <cellStyle name="40% - Énfasis3 2 3" xfId="298"/>
    <cellStyle name="40% - Énfasis3 2 3 2" xfId="299"/>
    <cellStyle name="40% - Énfasis3 2 3 3" xfId="300"/>
    <cellStyle name="40% - Énfasis3 2 3 4" xfId="301"/>
    <cellStyle name="40% - Énfasis3 2 3 5" xfId="302"/>
    <cellStyle name="40% - Énfasis3 2 4" xfId="303"/>
    <cellStyle name="40% - Énfasis3 2 4 2" xfId="304"/>
    <cellStyle name="40% - Énfasis3 2 4 3" xfId="305"/>
    <cellStyle name="40% - Énfasis3 2 4 4" xfId="306"/>
    <cellStyle name="40% - Énfasis3 2 5" xfId="307"/>
    <cellStyle name="40% - Énfasis3 2 5 2" xfId="308"/>
    <cellStyle name="40% - Énfasis3 2 5 3" xfId="309"/>
    <cellStyle name="40% - Énfasis3 3" xfId="310"/>
    <cellStyle name="40% - Énfasis3 3 2" xfId="311"/>
    <cellStyle name="40% - Énfasis3 3 2 2" xfId="312"/>
    <cellStyle name="40% - Énfasis3 3 2 3" xfId="313"/>
    <cellStyle name="40% - Énfasis3 3 2 4" xfId="314"/>
    <cellStyle name="40% - Énfasis3 3 3" xfId="315"/>
    <cellStyle name="40% - Énfasis3 3 4" xfId="316"/>
    <cellStyle name="40% - Énfasis3 3 5" xfId="317"/>
    <cellStyle name="40% - Énfasis3 4" xfId="318"/>
    <cellStyle name="40% - Énfasis3 5" xfId="319"/>
    <cellStyle name="40% - Énfasis3 5 2" xfId="320"/>
    <cellStyle name="40% - Énfasis3 5 3" xfId="321"/>
    <cellStyle name="40% - Énfasis3 5 4" xfId="322"/>
    <cellStyle name="40% - Énfasis3 6" xfId="323"/>
    <cellStyle name="40% - Énfasis3 6 2" xfId="324"/>
    <cellStyle name="40% - Énfasis3 6 3" xfId="325"/>
    <cellStyle name="40% - Énfasis3 6 4" xfId="326"/>
    <cellStyle name="40% - Énfasis3 7" xfId="327"/>
    <cellStyle name="40% - Énfasis3 7 2" xfId="328"/>
    <cellStyle name="40% - Énfasis3 7 3" xfId="329"/>
    <cellStyle name="40% - Énfasis3 8" xfId="330"/>
    <cellStyle name="40% - Énfasis4" xfId="331" builtinId="43" customBuiltin="1"/>
    <cellStyle name="40% - Énfasis4 2" xfId="332"/>
    <cellStyle name="40% - Énfasis4 2 2" xfId="333"/>
    <cellStyle name="40% - Énfasis4 2 2 2" xfId="334"/>
    <cellStyle name="40% - Énfasis4 2 2 3" xfId="335"/>
    <cellStyle name="40% - Énfasis4 2 3" xfId="336"/>
    <cellStyle name="40% - Énfasis4 2 3 2" xfId="337"/>
    <cellStyle name="40% - Énfasis4 2 3 3" xfId="338"/>
    <cellStyle name="40% - Énfasis4 2 3 4" xfId="339"/>
    <cellStyle name="40% - Énfasis4 2 3 5" xfId="340"/>
    <cellStyle name="40% - Énfasis4 2 4" xfId="341"/>
    <cellStyle name="40% - Énfasis4 2 4 2" xfId="342"/>
    <cellStyle name="40% - Énfasis4 2 4 3" xfId="343"/>
    <cellStyle name="40% - Énfasis4 2 4 4" xfId="344"/>
    <cellStyle name="40% - Énfasis4 2 5" xfId="345"/>
    <cellStyle name="40% - Énfasis4 2 5 2" xfId="346"/>
    <cellStyle name="40% - Énfasis4 2 5 3" xfId="347"/>
    <cellStyle name="40% - Énfasis4 3" xfId="348"/>
    <cellStyle name="40% - Énfasis4 3 2" xfId="349"/>
    <cellStyle name="40% - Énfasis4 3 2 2" xfId="350"/>
    <cellStyle name="40% - Énfasis4 3 2 3" xfId="351"/>
    <cellStyle name="40% - Énfasis4 3 2 4" xfId="352"/>
    <cellStyle name="40% - Énfasis4 3 3" xfId="353"/>
    <cellStyle name="40% - Énfasis4 3 4" xfId="354"/>
    <cellStyle name="40% - Énfasis4 3 5" xfId="355"/>
    <cellStyle name="40% - Énfasis4 4" xfId="356"/>
    <cellStyle name="40% - Énfasis4 5" xfId="357"/>
    <cellStyle name="40% - Énfasis4 5 2" xfId="358"/>
    <cellStyle name="40% - Énfasis4 5 3" xfId="359"/>
    <cellStyle name="40% - Énfasis4 5 4" xfId="360"/>
    <cellStyle name="40% - Énfasis4 6" xfId="361"/>
    <cellStyle name="40% - Énfasis4 6 2" xfId="362"/>
    <cellStyle name="40% - Énfasis4 6 3" xfId="363"/>
    <cellStyle name="40% - Énfasis4 6 4" xfId="364"/>
    <cellStyle name="40% - Énfasis4 7" xfId="365"/>
    <cellStyle name="40% - Énfasis4 7 2" xfId="366"/>
    <cellStyle name="40% - Énfasis4 7 3" xfId="367"/>
    <cellStyle name="40% - Énfasis4 8" xfId="368"/>
    <cellStyle name="40% - Énfasis5" xfId="369" builtinId="47" customBuiltin="1"/>
    <cellStyle name="40% - Énfasis5 2" xfId="370"/>
    <cellStyle name="40% - Énfasis5 2 2" xfId="371"/>
    <cellStyle name="40% - Énfasis5 2 2 2" xfId="372"/>
    <cellStyle name="40% - Énfasis5 2 3" xfId="373"/>
    <cellStyle name="40% - Énfasis5 2 3 2" xfId="374"/>
    <cellStyle name="40% - Énfasis5 2 4" xfId="375"/>
    <cellStyle name="40% - Énfasis5 2 5" xfId="376"/>
    <cellStyle name="40% - Énfasis5 3" xfId="377"/>
    <cellStyle name="40% - Énfasis5 3 2" xfId="378"/>
    <cellStyle name="40% - Énfasis5 4" xfId="379"/>
    <cellStyle name="40% - Énfasis5 5" xfId="380"/>
    <cellStyle name="40% - Énfasis5 6" xfId="381"/>
    <cellStyle name="40% - Énfasis5 7" xfId="382"/>
    <cellStyle name="40% - Énfasis6" xfId="383" builtinId="51" customBuiltin="1"/>
    <cellStyle name="40% - Énfasis6 2" xfId="384"/>
    <cellStyle name="40% - Énfasis6 2 2" xfId="385"/>
    <cellStyle name="40% - Énfasis6 2 2 2" xfId="386"/>
    <cellStyle name="40% - Énfasis6 2 2 3" xfId="387"/>
    <cellStyle name="40% - Énfasis6 2 3" xfId="388"/>
    <cellStyle name="40% - Énfasis6 2 3 2" xfId="389"/>
    <cellStyle name="40% - Énfasis6 2 3 3" xfId="390"/>
    <cellStyle name="40% - Énfasis6 2 3 4" xfId="391"/>
    <cellStyle name="40% - Énfasis6 2 3 5" xfId="392"/>
    <cellStyle name="40% - Énfasis6 2 4" xfId="393"/>
    <cellStyle name="40% - Énfasis6 2 4 2" xfId="394"/>
    <cellStyle name="40% - Énfasis6 2 4 3" xfId="395"/>
    <cellStyle name="40% - Énfasis6 2 4 4" xfId="396"/>
    <cellStyle name="40% - Énfasis6 2 5" xfId="397"/>
    <cellStyle name="40% - Énfasis6 2 5 2" xfId="398"/>
    <cellStyle name="40% - Énfasis6 2 5 3" xfId="399"/>
    <cellStyle name="40% - Énfasis6 3" xfId="400"/>
    <cellStyle name="40% - Énfasis6 3 2" xfId="401"/>
    <cellStyle name="40% - Énfasis6 3 2 2" xfId="402"/>
    <cellStyle name="40% - Énfasis6 3 2 3" xfId="403"/>
    <cellStyle name="40% - Énfasis6 3 2 4" xfId="404"/>
    <cellStyle name="40% - Énfasis6 3 3" xfId="405"/>
    <cellStyle name="40% - Énfasis6 3 4" xfId="406"/>
    <cellStyle name="40% - Énfasis6 3 5" xfId="407"/>
    <cellStyle name="40% - Énfasis6 4" xfId="408"/>
    <cellStyle name="40% - Énfasis6 5" xfId="409"/>
    <cellStyle name="40% - Énfasis6 5 2" xfId="410"/>
    <cellStyle name="40% - Énfasis6 5 3" xfId="411"/>
    <cellStyle name="40% - Énfasis6 5 4" xfId="412"/>
    <cellStyle name="40% - Énfasis6 6" xfId="413"/>
    <cellStyle name="40% - Énfasis6 6 2" xfId="414"/>
    <cellStyle name="40% - Énfasis6 6 3" xfId="415"/>
    <cellStyle name="40% - Énfasis6 6 4" xfId="416"/>
    <cellStyle name="40% - Énfasis6 7" xfId="417"/>
    <cellStyle name="40% - Énfasis6 7 2" xfId="418"/>
    <cellStyle name="40% - Énfasis6 7 3" xfId="419"/>
    <cellStyle name="40% - Énfasis6 8" xfId="420"/>
    <cellStyle name="60% - Accent1" xfId="421"/>
    <cellStyle name="60% - Accent2" xfId="422"/>
    <cellStyle name="60% - Accent3" xfId="423"/>
    <cellStyle name="60% - Accent4" xfId="424"/>
    <cellStyle name="60% - Accent5" xfId="425"/>
    <cellStyle name="60% - Accent6" xfId="426"/>
    <cellStyle name="60% - Énfasis1" xfId="427" builtinId="32" customBuiltin="1"/>
    <cellStyle name="60% - Énfasis1 2" xfId="428"/>
    <cellStyle name="60% - Énfasis1 2 2" xfId="429"/>
    <cellStyle name="60% - Énfasis1 2 2 2" xfId="430"/>
    <cellStyle name="60% - Énfasis1 2 2 3" xfId="431"/>
    <cellStyle name="60% - Énfasis1 2 3" xfId="432"/>
    <cellStyle name="60% - Énfasis1 2 3 2" xfId="433"/>
    <cellStyle name="60% - Énfasis1 2 3 3" xfId="434"/>
    <cellStyle name="60% - Énfasis1 2 3 4" xfId="435"/>
    <cellStyle name="60% - Énfasis1 3" xfId="436"/>
    <cellStyle name="60% - Énfasis1 3 2" xfId="437"/>
    <cellStyle name="60% - Énfasis1 3 3" xfId="438"/>
    <cellStyle name="60% - Énfasis1 3 4" xfId="439"/>
    <cellStyle name="60% - Énfasis1 4" xfId="440"/>
    <cellStyle name="60% - Énfasis1 5" xfId="441"/>
    <cellStyle name="60% - Énfasis2" xfId="442" builtinId="36" customBuiltin="1"/>
    <cellStyle name="60% - Énfasis2 2" xfId="443"/>
    <cellStyle name="60% - Énfasis2 2 2" xfId="444"/>
    <cellStyle name="60% - Énfasis2 2 2 2" xfId="445"/>
    <cellStyle name="60% - Énfasis2 2 3" xfId="446"/>
    <cellStyle name="60% - Énfasis2 3" xfId="447"/>
    <cellStyle name="60% - Énfasis2 4" xfId="448"/>
    <cellStyle name="60% - Énfasis3" xfId="449" builtinId="40" customBuiltin="1"/>
    <cellStyle name="60% - Énfasis3 2" xfId="450"/>
    <cellStyle name="60% - Énfasis3 2 2" xfId="451"/>
    <cellStyle name="60% - Énfasis3 2 2 2" xfId="452"/>
    <cellStyle name="60% - Énfasis3 2 2 3" xfId="453"/>
    <cellStyle name="60% - Énfasis3 2 3" xfId="454"/>
    <cellStyle name="60% - Énfasis3 2 3 2" xfId="455"/>
    <cellStyle name="60% - Énfasis3 2 3 3" xfId="456"/>
    <cellStyle name="60% - Énfasis3 2 3 4" xfId="457"/>
    <cellStyle name="60% - Énfasis3 3" xfId="458"/>
    <cellStyle name="60% - Énfasis3 3 2" xfId="459"/>
    <cellStyle name="60% - Énfasis3 3 3" xfId="460"/>
    <cellStyle name="60% - Énfasis3 3 4" xfId="461"/>
    <cellStyle name="60% - Énfasis3 4" xfId="462"/>
    <cellStyle name="60% - Énfasis3 5" xfId="463"/>
    <cellStyle name="60% - Énfasis4" xfId="464" builtinId="44" customBuiltin="1"/>
    <cellStyle name="60% - Énfasis4 2" xfId="465"/>
    <cellStyle name="60% - Énfasis4 2 2" xfId="466"/>
    <cellStyle name="60% - Énfasis4 2 2 2" xfId="467"/>
    <cellStyle name="60% - Énfasis4 2 2 3" xfId="468"/>
    <cellStyle name="60% - Énfasis4 2 3" xfId="469"/>
    <cellStyle name="60% - Énfasis4 2 3 2" xfId="470"/>
    <cellStyle name="60% - Énfasis4 2 3 3" xfId="471"/>
    <cellStyle name="60% - Énfasis4 2 3 4" xfId="472"/>
    <cellStyle name="60% - Énfasis4 3" xfId="473"/>
    <cellStyle name="60% - Énfasis4 3 2" xfId="474"/>
    <cellStyle name="60% - Énfasis4 3 3" xfId="475"/>
    <cellStyle name="60% - Énfasis4 3 4" xfId="476"/>
    <cellStyle name="60% - Énfasis4 4" xfId="477"/>
    <cellStyle name="60% - Énfasis4 5" xfId="478"/>
    <cellStyle name="60% - Énfasis5" xfId="479" builtinId="48" customBuiltin="1"/>
    <cellStyle name="60% - Énfasis5 2" xfId="480"/>
    <cellStyle name="60% - Énfasis5 2 2" xfId="481"/>
    <cellStyle name="60% - Énfasis5 2 2 2" xfId="482"/>
    <cellStyle name="60% - Énfasis5 2 3" xfId="483"/>
    <cellStyle name="60% - Énfasis5 3" xfId="484"/>
    <cellStyle name="60% - Énfasis5 4" xfId="485"/>
    <cellStyle name="60% - Énfasis6" xfId="486" builtinId="52" customBuiltin="1"/>
    <cellStyle name="60% - Énfasis6 2" xfId="487"/>
    <cellStyle name="60% - Énfasis6 2 2" xfId="488"/>
    <cellStyle name="60% - Énfasis6 2 2 2" xfId="489"/>
    <cellStyle name="60% - Énfasis6 2 2 3" xfId="490"/>
    <cellStyle name="60% - Énfasis6 2 3" xfId="491"/>
    <cellStyle name="60% - Énfasis6 2 3 2" xfId="492"/>
    <cellStyle name="60% - Énfasis6 2 3 3" xfId="493"/>
    <cellStyle name="60% - Énfasis6 2 3 4" xfId="494"/>
    <cellStyle name="60% - Énfasis6 3" xfId="495"/>
    <cellStyle name="60% - Énfasis6 3 2" xfId="496"/>
    <cellStyle name="60% - Énfasis6 3 3" xfId="497"/>
    <cellStyle name="60% - Énfasis6 3 4" xfId="498"/>
    <cellStyle name="60% - Énfasis6 4" xfId="499"/>
    <cellStyle name="60% - Énfasis6 5" xfId="500"/>
    <cellStyle name="Accent1" xfId="501"/>
    <cellStyle name="Accent2" xfId="502"/>
    <cellStyle name="Accent3" xfId="503"/>
    <cellStyle name="Accent4" xfId="504"/>
    <cellStyle name="Accent5" xfId="505"/>
    <cellStyle name="Accent6" xfId="506"/>
    <cellStyle name="Bad" xfId="507"/>
    <cellStyle name="Buena 2" xfId="508"/>
    <cellStyle name="Buena 2 2" xfId="509"/>
    <cellStyle name="Buena 2 2 2" xfId="510"/>
    <cellStyle name="Buena 2 3" xfId="511"/>
    <cellStyle name="Buena 3" xfId="512"/>
    <cellStyle name="Buena 4" xfId="513"/>
    <cellStyle name="Calculation" xfId="514"/>
    <cellStyle name="Cálculo" xfId="515" builtinId="22" customBuiltin="1"/>
    <cellStyle name="Cálculo 2" xfId="516"/>
    <cellStyle name="Cálculo 2 2" xfId="517"/>
    <cellStyle name="Cálculo 2 2 2" xfId="518"/>
    <cellStyle name="Cálculo 2 2 3" xfId="519"/>
    <cellStyle name="Cálculo 2 3" xfId="520"/>
    <cellStyle name="Cálculo 2 3 2" xfId="521"/>
    <cellStyle name="Cálculo 2 3 3" xfId="522"/>
    <cellStyle name="Cálculo 2 3 4" xfId="523"/>
    <cellStyle name="Cálculo 3" xfId="524"/>
    <cellStyle name="Cálculo 3 2" xfId="525"/>
    <cellStyle name="Cálculo 3 3" xfId="526"/>
    <cellStyle name="Cálculo 3 4" xfId="527"/>
    <cellStyle name="Cálculo 4" xfId="528"/>
    <cellStyle name="Cálculo 5" xfId="529"/>
    <cellStyle name="Celda de comprobación" xfId="530" builtinId="23" customBuiltin="1"/>
    <cellStyle name="Celda de comprobación 2" xfId="531"/>
    <cellStyle name="Celda de comprobación 2 2" xfId="532"/>
    <cellStyle name="Celda de comprobación 2 2 2" xfId="533"/>
    <cellStyle name="Celda de comprobación 2 3" xfId="534"/>
    <cellStyle name="Celda de comprobación 3" xfId="535"/>
    <cellStyle name="Celda de comprobación 4" xfId="536"/>
    <cellStyle name="Celda vinculada" xfId="537" builtinId="24" customBuiltin="1"/>
    <cellStyle name="Celda vinculada 2" xfId="538"/>
    <cellStyle name="Celda vinculada 2 2" xfId="539"/>
    <cellStyle name="Celda vinculada 3" xfId="540"/>
    <cellStyle name="Celda vinculada 4" xfId="541"/>
    <cellStyle name="Check Cell" xfId="542"/>
    <cellStyle name="Encabezado 4" xfId="543" builtinId="19" customBuiltin="1"/>
    <cellStyle name="Encabezado 4 2" xfId="544"/>
    <cellStyle name="Encabezado 4 2 2" xfId="545"/>
    <cellStyle name="Encabezado 4 2 2 2" xfId="546"/>
    <cellStyle name="Encabezado 4 2 2 2 2" xfId="547"/>
    <cellStyle name="Encabezado 4 2 2 3" xfId="548"/>
    <cellStyle name="Encabezado 4 2 2 3 2" xfId="549"/>
    <cellStyle name="Encabezado 4 2 2 4" xfId="550"/>
    <cellStyle name="Encabezado 4 3" xfId="551"/>
    <cellStyle name="Encabezado 4 3 2" xfId="552"/>
    <cellStyle name="Encabezado 4 3 2 2" xfId="553"/>
    <cellStyle name="Encabezado 4 3 3" xfId="554"/>
    <cellStyle name="Encabezado 4 3 3 2" xfId="555"/>
    <cellStyle name="Encabezado 4 3 4" xfId="556"/>
    <cellStyle name="Encabezado 4 4" xfId="557"/>
    <cellStyle name="Encabezado 4 5" xfId="558"/>
    <cellStyle name="Encabezado 4 5 2" xfId="559"/>
    <cellStyle name="Énfasis1" xfId="560" builtinId="29" customBuiltin="1"/>
    <cellStyle name="Énfasis1 2" xfId="561"/>
    <cellStyle name="Énfasis1 2 2" xfId="562"/>
    <cellStyle name="Énfasis1 2 2 2" xfId="563"/>
    <cellStyle name="Énfasis1 2 2 3" xfId="564"/>
    <cellStyle name="Énfasis1 2 2 4" xfId="565"/>
    <cellStyle name="Énfasis1 2 3" xfId="566"/>
    <cellStyle name="Énfasis1 3" xfId="567"/>
    <cellStyle name="Énfasis1 3 2" xfId="568"/>
    <cellStyle name="Énfasis1 3 2 2" xfId="569"/>
    <cellStyle name="Énfasis1 3 2 2 2" xfId="570"/>
    <cellStyle name="Énfasis1 3 2 2 3" xfId="571"/>
    <cellStyle name="Énfasis1 3 2 2 4" xfId="572"/>
    <cellStyle name="Énfasis1 3 3" xfId="573"/>
    <cellStyle name="Énfasis1 3 3 2" xfId="574"/>
    <cellStyle name="Énfasis1 3 3 3" xfId="575"/>
    <cellStyle name="Énfasis1 3 3 4" xfId="576"/>
    <cellStyle name="Énfasis1 3 4" xfId="577"/>
    <cellStyle name="Énfasis1 3 5" xfId="578"/>
    <cellStyle name="Énfasis1 3 6" xfId="579"/>
    <cellStyle name="Énfasis1 4" xfId="580"/>
    <cellStyle name="Énfasis1 5" xfId="581"/>
    <cellStyle name="Énfasis2" xfId="582" builtinId="33" customBuiltin="1"/>
    <cellStyle name="Énfasis2 2" xfId="583"/>
    <cellStyle name="Énfasis2 2 2" xfId="584"/>
    <cellStyle name="Énfasis2 2 2 2" xfId="585"/>
    <cellStyle name="Énfasis2 2 2 3" xfId="586"/>
    <cellStyle name="Énfasis2 2 3" xfId="587"/>
    <cellStyle name="Énfasis2 2 3 2" xfId="588"/>
    <cellStyle name="Énfasis2 2 3 3" xfId="589"/>
    <cellStyle name="Énfasis2 2 3 4" xfId="590"/>
    <cellStyle name="Énfasis2 3" xfId="591"/>
    <cellStyle name="Énfasis2 3 2" xfId="592"/>
    <cellStyle name="Énfasis2 3 3" xfId="593"/>
    <cellStyle name="Énfasis2 3 4" xfId="594"/>
    <cellStyle name="Énfasis2 4" xfId="595"/>
    <cellStyle name="Énfasis2 5" xfId="596"/>
    <cellStyle name="Énfasis3" xfId="597" builtinId="37" customBuiltin="1"/>
    <cellStyle name="Énfasis3 2" xfId="598"/>
    <cellStyle name="Énfasis3 2 2" xfId="599"/>
    <cellStyle name="Énfasis3 2 2 2" xfId="600"/>
    <cellStyle name="Énfasis3 2 2 3" xfId="601"/>
    <cellStyle name="Énfasis3 2 3" xfId="602"/>
    <cellStyle name="Énfasis3 2 3 2" xfId="603"/>
    <cellStyle name="Énfasis3 2 3 3" xfId="604"/>
    <cellStyle name="Énfasis3 2 3 4" xfId="605"/>
    <cellStyle name="Énfasis3 3" xfId="606"/>
    <cellStyle name="Énfasis3 3 2" xfId="607"/>
    <cellStyle name="Énfasis3 3 3" xfId="608"/>
    <cellStyle name="Énfasis3 3 4" xfId="609"/>
    <cellStyle name="Énfasis3 4" xfId="610"/>
    <cellStyle name="Énfasis3 5" xfId="611"/>
    <cellStyle name="Énfasis4" xfId="612" builtinId="41" customBuiltin="1"/>
    <cellStyle name="Énfasis4 2" xfId="613"/>
    <cellStyle name="Énfasis4 2 2" xfId="614"/>
    <cellStyle name="Énfasis4 2 2 2" xfId="615"/>
    <cellStyle name="Énfasis4 2 2 3" xfId="616"/>
    <cellStyle name="Énfasis4 2 3" xfId="617"/>
    <cellStyle name="Énfasis4 2 3 2" xfId="618"/>
    <cellStyle name="Énfasis4 2 3 3" xfId="619"/>
    <cellStyle name="Énfasis4 2 3 4" xfId="620"/>
    <cellStyle name="Énfasis4 3" xfId="621"/>
    <cellStyle name="Énfasis4 3 2" xfId="622"/>
    <cellStyle name="Énfasis4 3 3" xfId="623"/>
    <cellStyle name="Énfasis4 3 4" xfId="624"/>
    <cellStyle name="Énfasis4 4" xfId="625"/>
    <cellStyle name="Énfasis4 5" xfId="626"/>
    <cellStyle name="Énfasis5" xfId="627" builtinId="45" customBuiltin="1"/>
    <cellStyle name="Énfasis5 2" xfId="628"/>
    <cellStyle name="Énfasis5 2 2" xfId="629"/>
    <cellStyle name="Énfasis5 2 2 2" xfId="630"/>
    <cellStyle name="Énfasis5 2 3" xfId="631"/>
    <cellStyle name="Énfasis5 3" xfId="632"/>
    <cellStyle name="Énfasis5 4" xfId="633"/>
    <cellStyle name="Énfasis6" xfId="634" builtinId="49" customBuiltin="1"/>
    <cellStyle name="Énfasis6 2" xfId="635"/>
    <cellStyle name="Énfasis6 2 2" xfId="636"/>
    <cellStyle name="Énfasis6 2 2 2" xfId="637"/>
    <cellStyle name="Énfasis6 2 2 3" xfId="638"/>
    <cellStyle name="Énfasis6 2 3" xfId="639"/>
    <cellStyle name="Énfasis6 2 3 2" xfId="640"/>
    <cellStyle name="Énfasis6 2 3 3" xfId="641"/>
    <cellStyle name="Énfasis6 2 3 4" xfId="642"/>
    <cellStyle name="Énfasis6 3" xfId="643"/>
    <cellStyle name="Énfasis6 3 2" xfId="644"/>
    <cellStyle name="Énfasis6 3 3" xfId="645"/>
    <cellStyle name="Énfasis6 3 4" xfId="646"/>
    <cellStyle name="Énfasis6 4" xfId="647"/>
    <cellStyle name="Énfasis6 5" xfId="648"/>
    <cellStyle name="Entrada" xfId="649" builtinId="20" customBuiltin="1"/>
    <cellStyle name="Entrada 2" xfId="650"/>
    <cellStyle name="Entrada 2 2" xfId="651"/>
    <cellStyle name="Entrada 2 2 2" xfId="652"/>
    <cellStyle name="Entrada 2 3" xfId="653"/>
    <cellStyle name="Entrada 3" xfId="654"/>
    <cellStyle name="Entrada 4" xfId="655"/>
    <cellStyle name="Estilo 1" xfId="656"/>
    <cellStyle name="Estilo 1 2" xfId="657"/>
    <cellStyle name="Estilo 1 3" xfId="658"/>
    <cellStyle name="Estilo 1 4" xfId="659"/>
    <cellStyle name="Estilo 2" xfId="660"/>
    <cellStyle name="Estilo 2 2" xfId="661"/>
    <cellStyle name="Estilo 2 3" xfId="662"/>
    <cellStyle name="Estilo 2 4" xfId="663"/>
    <cellStyle name="Euro" xfId="664"/>
    <cellStyle name="Euro 10" xfId="665"/>
    <cellStyle name="Euro 10 2" xfId="666"/>
    <cellStyle name="Euro 10 3" xfId="667"/>
    <cellStyle name="Euro 11" xfId="668"/>
    <cellStyle name="Euro 11 2" xfId="669"/>
    <cellStyle name="Euro 11 3" xfId="670"/>
    <cellStyle name="Euro 12" xfId="671"/>
    <cellStyle name="Euro 12 2" xfId="672"/>
    <cellStyle name="Euro 12 3" xfId="673"/>
    <cellStyle name="Euro 13" xfId="674"/>
    <cellStyle name="Euro 13 2" xfId="675"/>
    <cellStyle name="Euro 14" xfId="676"/>
    <cellStyle name="Euro 14 2" xfId="677"/>
    <cellStyle name="Euro 15" xfId="678"/>
    <cellStyle name="Euro 15 2" xfId="679"/>
    <cellStyle name="Euro 16" xfId="680"/>
    <cellStyle name="Euro 17" xfId="681"/>
    <cellStyle name="Euro 2" xfId="682"/>
    <cellStyle name="Euro 2 2" xfId="683"/>
    <cellStyle name="Euro 2 2 2" xfId="684"/>
    <cellStyle name="Euro 2 3" xfId="685"/>
    <cellStyle name="Euro 2 4" xfId="686"/>
    <cellStyle name="Euro 3" xfId="687"/>
    <cellStyle name="Euro 3 2" xfId="688"/>
    <cellStyle name="Euro 3 2 2" xfId="689"/>
    <cellStyle name="Euro 3 3" xfId="690"/>
    <cellStyle name="Euro 3 4" xfId="691"/>
    <cellStyle name="Euro 4" xfId="692"/>
    <cellStyle name="Euro 4 2" xfId="693"/>
    <cellStyle name="Euro 4 3" xfId="694"/>
    <cellStyle name="Euro 5" xfId="695"/>
    <cellStyle name="Euro 5 2" xfId="696"/>
    <cellStyle name="Euro 5 3" xfId="697"/>
    <cellStyle name="Euro 6" xfId="698"/>
    <cellStyle name="Euro 6 2" xfId="699"/>
    <cellStyle name="Euro 6 3" xfId="700"/>
    <cellStyle name="Euro 7" xfId="701"/>
    <cellStyle name="Euro 7 2" xfId="702"/>
    <cellStyle name="Euro 7 3" xfId="703"/>
    <cellStyle name="Euro 8" xfId="704"/>
    <cellStyle name="Euro 8 2" xfId="705"/>
    <cellStyle name="Euro 8 3" xfId="706"/>
    <cellStyle name="Euro 9" xfId="707"/>
    <cellStyle name="Euro 9 2" xfId="708"/>
    <cellStyle name="Euro 9 3" xfId="709"/>
    <cellStyle name="Euro_010910HS" xfId="710"/>
    <cellStyle name="Explanatory Text" xfId="711"/>
    <cellStyle name="Good" xfId="712"/>
    <cellStyle name="Heading 1" xfId="713"/>
    <cellStyle name="Heading 2" xfId="714"/>
    <cellStyle name="Heading 3" xfId="715"/>
    <cellStyle name="Heading 4" xfId="716"/>
    <cellStyle name="Hipervínculo" xfId="717" builtinId="8"/>
    <cellStyle name="Hipervínculo 2" xfId="718"/>
    <cellStyle name="Hipervínculo 2 2" xfId="719"/>
    <cellStyle name="Hipervínculo 3" xfId="720"/>
    <cellStyle name="Hipervínculo 3 2" xfId="721"/>
    <cellStyle name="Hipervínculo 4" xfId="722"/>
    <cellStyle name="Incorrecto" xfId="723" builtinId="27" customBuiltin="1"/>
    <cellStyle name="Incorrecto 2" xfId="724"/>
    <cellStyle name="Incorrecto 2 2" xfId="725"/>
    <cellStyle name="Incorrecto 2 2 2" xfId="726"/>
    <cellStyle name="Incorrecto 2 2 3" xfId="727"/>
    <cellStyle name="Incorrecto 2 3" xfId="728"/>
    <cellStyle name="Incorrecto 2 3 2" xfId="729"/>
    <cellStyle name="Incorrecto 2 3 3" xfId="730"/>
    <cellStyle name="Incorrecto 2 3 4" xfId="731"/>
    <cellStyle name="Incorrecto 3" xfId="732"/>
    <cellStyle name="Incorrecto 3 2" xfId="733"/>
    <cellStyle name="Incorrecto 3 3" xfId="734"/>
    <cellStyle name="Incorrecto 3 4" xfId="735"/>
    <cellStyle name="Incorrecto 4" xfId="736"/>
    <cellStyle name="Incorrecto 5" xfId="737"/>
    <cellStyle name="Input" xfId="738"/>
    <cellStyle name="Linked Cell" xfId="739"/>
    <cellStyle name="Millares [0] 2" xfId="740"/>
    <cellStyle name="Millares 10" xfId="741"/>
    <cellStyle name="Millares 10 2" xfId="742"/>
    <cellStyle name="Millares 10 3" xfId="743"/>
    <cellStyle name="Millares 11" xfId="744"/>
    <cellStyle name="Millares 11 2" xfId="745"/>
    <cellStyle name="Millares 11 3" xfId="746"/>
    <cellStyle name="Millares 12" xfId="747"/>
    <cellStyle name="Millares 12 2" xfId="748"/>
    <cellStyle name="Millares 12 3" xfId="749"/>
    <cellStyle name="Millares 13" xfId="750"/>
    <cellStyle name="Millares 13 2" xfId="751"/>
    <cellStyle name="Millares 13 3" xfId="752"/>
    <cellStyle name="Millares 14" xfId="753"/>
    <cellStyle name="Millares 14 2" xfId="754"/>
    <cellStyle name="Millares 14 3" xfId="755"/>
    <cellStyle name="Millares 15" xfId="756"/>
    <cellStyle name="Millares 15 2" xfId="757"/>
    <cellStyle name="Millares 15 3" xfId="758"/>
    <cellStyle name="Millares 16" xfId="759"/>
    <cellStyle name="Millares 16 2" xfId="760"/>
    <cellStyle name="Millares 16 3" xfId="761"/>
    <cellStyle name="Millares 17" xfId="762"/>
    <cellStyle name="Millares 17 2" xfId="763"/>
    <cellStyle name="Millares 17 3" xfId="764"/>
    <cellStyle name="Millares 18" xfId="765"/>
    <cellStyle name="Millares 18 2" xfId="766"/>
    <cellStyle name="Millares 18 3" xfId="767"/>
    <cellStyle name="Millares 19" xfId="768"/>
    <cellStyle name="Millares 19 2" xfId="769"/>
    <cellStyle name="Millares 19 3" xfId="770"/>
    <cellStyle name="Millares 2" xfId="771"/>
    <cellStyle name="Millares 2 10" xfId="772"/>
    <cellStyle name="Millares 2 11" xfId="773"/>
    <cellStyle name="Millares 2 2" xfId="774"/>
    <cellStyle name="Millares 2 2 2" xfId="775"/>
    <cellStyle name="Millares 2 2 2 2" xfId="776"/>
    <cellStyle name="Millares 2 2 2 2 2" xfId="777"/>
    <cellStyle name="Millares 2 2 2 2 3" xfId="778"/>
    <cellStyle name="Millares 2 2 3" xfId="779"/>
    <cellStyle name="Millares 2 2 3 2" xfId="780"/>
    <cellStyle name="Millares 2 2 4" xfId="781"/>
    <cellStyle name="Millares 2 2 4 2" xfId="782"/>
    <cellStyle name="Millares 2 2 4 3" xfId="783"/>
    <cellStyle name="Millares 2 2 4 3 2" xfId="784"/>
    <cellStyle name="Millares 2 2 4 3 2 2" xfId="785"/>
    <cellStyle name="Millares 2 2 4 3 3" xfId="786"/>
    <cellStyle name="Millares 2 2 4 3 3 2" xfId="787"/>
    <cellStyle name="Millares 2 2 4 3 4" xfId="788"/>
    <cellStyle name="Millares 2 2 4 4" xfId="789"/>
    <cellStyle name="Millares 2 2 4 5" xfId="790"/>
    <cellStyle name="Millares 2 2 4 5 2" xfId="791"/>
    <cellStyle name="Millares 2 2 4 6" xfId="792"/>
    <cellStyle name="Millares 2 2 4 6 2" xfId="793"/>
    <cellStyle name="Millares 2 2 4 7" xfId="794"/>
    <cellStyle name="Millares 2 2 5" xfId="795"/>
    <cellStyle name="Millares 2 2 5 2" xfId="796"/>
    <cellStyle name="Millares 2 2 5 2 2" xfId="797"/>
    <cellStyle name="Millares 2 2 5 2 2 2" xfId="798"/>
    <cellStyle name="Millares 2 2 5 2 3" xfId="799"/>
    <cellStyle name="Millares 2 2 5 2 3 2" xfId="800"/>
    <cellStyle name="Millares 2 2 5 2 4" xfId="801"/>
    <cellStyle name="Millares 2 2 5 3" xfId="802"/>
    <cellStyle name="Millares 2 2 5 3 2" xfId="803"/>
    <cellStyle name="Millares 2 2 5 4" xfId="804"/>
    <cellStyle name="Millares 2 2 5 4 2" xfId="805"/>
    <cellStyle name="Millares 2 2 5 5" xfId="806"/>
    <cellStyle name="Millares 2 2 6" xfId="807"/>
    <cellStyle name="Millares 2 3" xfId="808"/>
    <cellStyle name="Millares 2 3 2" xfId="809"/>
    <cellStyle name="Millares 2 3 2 2" xfId="810"/>
    <cellStyle name="Millares 2 3 2 2 2" xfId="811"/>
    <cellStyle name="Millares 2 3 3" xfId="812"/>
    <cellStyle name="Millares 2 3 3 2" xfId="813"/>
    <cellStyle name="Millares 2 4" xfId="814"/>
    <cellStyle name="Millares 2 4 2" xfId="815"/>
    <cellStyle name="Millares 2 4 2 2" xfId="816"/>
    <cellStyle name="Millares 2 4 2 2 2" xfId="817"/>
    <cellStyle name="Millares 2 4 3" xfId="818"/>
    <cellStyle name="Millares 2 4 3 2" xfId="819"/>
    <cellStyle name="Millares 2 4 3 3" xfId="820"/>
    <cellStyle name="Millares 2 5" xfId="821"/>
    <cellStyle name="Millares 2 5 2" xfId="822"/>
    <cellStyle name="Millares 2 5 3" xfId="823"/>
    <cellStyle name="Millares 2 5 3 2" xfId="824"/>
    <cellStyle name="Millares 2 6" xfId="825"/>
    <cellStyle name="Millares 2 6 2" xfId="826"/>
    <cellStyle name="Millares 2 7" xfId="827"/>
    <cellStyle name="Millares 2 7 2" xfId="828"/>
    <cellStyle name="Millares 2 8" xfId="829"/>
    <cellStyle name="Millares 2 8 2" xfId="830"/>
    <cellStyle name="Millares 2 9" xfId="831"/>
    <cellStyle name="Millares 2 9 2" xfId="832"/>
    <cellStyle name="Millares 20" xfId="833"/>
    <cellStyle name="Millares 20 2" xfId="834"/>
    <cellStyle name="Millares 20 2 2" xfId="835"/>
    <cellStyle name="Millares 20 3" xfId="836"/>
    <cellStyle name="Millares 21" xfId="837"/>
    <cellStyle name="Millares 21 2" xfId="838"/>
    <cellStyle name="Millares 21 2 2" xfId="839"/>
    <cellStyle name="Millares 21 3" xfId="840"/>
    <cellStyle name="Millares 22" xfId="841"/>
    <cellStyle name="Millares 22 2" xfId="842"/>
    <cellStyle name="Millares 22 2 2" xfId="843"/>
    <cellStyle name="Millares 22 3" xfId="844"/>
    <cellStyle name="Millares 23" xfId="845"/>
    <cellStyle name="Millares 23 2" xfId="846"/>
    <cellStyle name="Millares 23 3" xfId="847"/>
    <cellStyle name="Millares 24" xfId="848"/>
    <cellStyle name="Millares 24 2" xfId="849"/>
    <cellStyle name="Millares 24 3" xfId="850"/>
    <cellStyle name="Millares 25" xfId="851"/>
    <cellStyle name="Millares 25 2" xfId="852"/>
    <cellStyle name="Millares 25 3" xfId="853"/>
    <cellStyle name="Millares 26" xfId="854"/>
    <cellStyle name="Millares 26 2" xfId="855"/>
    <cellStyle name="Millares 26 3" xfId="856"/>
    <cellStyle name="Millares 27" xfId="857"/>
    <cellStyle name="Millares 27 2" xfId="858"/>
    <cellStyle name="Millares 27 3" xfId="859"/>
    <cellStyle name="Millares 28" xfId="860"/>
    <cellStyle name="Millares 28 2" xfId="861"/>
    <cellStyle name="Millares 28 3" xfId="862"/>
    <cellStyle name="Millares 29" xfId="863"/>
    <cellStyle name="Millares 29 2" xfId="864"/>
    <cellStyle name="Millares 29 3" xfId="865"/>
    <cellStyle name="Millares 3" xfId="866"/>
    <cellStyle name="Millares 3 2" xfId="867"/>
    <cellStyle name="Millares 3 3" xfId="868"/>
    <cellStyle name="Millares 3 4" xfId="869"/>
    <cellStyle name="Millares 3 4 2" xfId="870"/>
    <cellStyle name="Millares 3 5" xfId="871"/>
    <cellStyle name="Millares 3 5 2" xfId="872"/>
    <cellStyle name="Millares 3 5 2 2" xfId="873"/>
    <cellStyle name="Millares 3 5 3" xfId="874"/>
    <cellStyle name="Millares 3 5 3 2" xfId="875"/>
    <cellStyle name="Millares 3 5 4" xfId="876"/>
    <cellStyle name="Millares 3 5 5" xfId="877"/>
    <cellStyle name="Millares 3 6" xfId="878"/>
    <cellStyle name="Millares 3 6 2" xfId="879"/>
    <cellStyle name="Millares 3 6 2 2" xfId="880"/>
    <cellStyle name="Millares 3 6 3" xfId="881"/>
    <cellStyle name="Millares 3 6 3 2" xfId="882"/>
    <cellStyle name="Millares 3 6 4" xfId="883"/>
    <cellStyle name="Millares 3 7" xfId="884"/>
    <cellStyle name="Millares 3 7 2" xfId="885"/>
    <cellStyle name="Millares 3 7 2 2" xfId="886"/>
    <cellStyle name="Millares 3 7 3" xfId="887"/>
    <cellStyle name="Millares 30" xfId="888"/>
    <cellStyle name="Millares 30 2" xfId="889"/>
    <cellStyle name="Millares 30 3" xfId="890"/>
    <cellStyle name="Millares 31" xfId="891"/>
    <cellStyle name="Millares 31 2" xfId="892"/>
    <cellStyle name="Millares 31 3" xfId="893"/>
    <cellStyle name="Millares 32" xfId="894"/>
    <cellStyle name="Millares 32 2" xfId="895"/>
    <cellStyle name="Millares 32 3" xfId="896"/>
    <cellStyle name="Millares 33" xfId="897"/>
    <cellStyle name="Millares 33 2" xfId="898"/>
    <cellStyle name="Millares 33 3" xfId="899"/>
    <cellStyle name="Millares 34" xfId="900"/>
    <cellStyle name="Millares 34 2" xfId="901"/>
    <cellStyle name="Millares 34 3" xfId="902"/>
    <cellStyle name="Millares 35" xfId="903"/>
    <cellStyle name="Millares 35 2" xfId="904"/>
    <cellStyle name="Millares 35 3" xfId="905"/>
    <cellStyle name="Millares 36" xfId="906"/>
    <cellStyle name="Millares 36 2" xfId="907"/>
    <cellStyle name="Millares 36 3" xfId="908"/>
    <cellStyle name="Millares 37" xfId="909"/>
    <cellStyle name="Millares 37 2" xfId="910"/>
    <cellStyle name="Millares 37 3" xfId="911"/>
    <cellStyle name="Millares 38" xfId="912"/>
    <cellStyle name="Millares 38 2" xfId="913"/>
    <cellStyle name="Millares 38 3" xfId="914"/>
    <cellStyle name="Millares 39" xfId="915"/>
    <cellStyle name="Millares 39 2" xfId="916"/>
    <cellStyle name="Millares 39 3" xfId="917"/>
    <cellStyle name="Millares 4" xfId="918"/>
    <cellStyle name="Millares 4 2" xfId="919"/>
    <cellStyle name="Millares 4 2 2" xfId="920"/>
    <cellStyle name="Millares 4 2 3" xfId="921"/>
    <cellStyle name="Millares 4 3" xfId="922"/>
    <cellStyle name="Millares 40" xfId="923"/>
    <cellStyle name="Millares 40 2" xfId="924"/>
    <cellStyle name="Millares 40 3" xfId="925"/>
    <cellStyle name="Millares 41" xfId="926"/>
    <cellStyle name="Millares 41 2" xfId="927"/>
    <cellStyle name="Millares 41 3" xfId="928"/>
    <cellStyle name="Millares 42" xfId="929"/>
    <cellStyle name="Millares 42 2" xfId="930"/>
    <cellStyle name="Millares 42 3" xfId="931"/>
    <cellStyle name="Millares 43" xfId="932"/>
    <cellStyle name="Millares 43 2" xfId="933"/>
    <cellStyle name="Millares 43 3" xfId="934"/>
    <cellStyle name="Millares 44" xfId="935"/>
    <cellStyle name="Millares 44 2" xfId="936"/>
    <cellStyle name="Millares 44 3" xfId="937"/>
    <cellStyle name="Millares 45" xfId="938"/>
    <cellStyle name="Millares 45 2" xfId="939"/>
    <cellStyle name="Millares 45 3" xfId="940"/>
    <cellStyle name="Millares 46" xfId="941"/>
    <cellStyle name="Millares 46 2" xfId="942"/>
    <cellStyle name="Millares 46 3" xfId="943"/>
    <cellStyle name="Millares 47" xfId="944"/>
    <cellStyle name="Millares 47 2" xfId="945"/>
    <cellStyle name="Millares 47 3" xfId="946"/>
    <cellStyle name="Millares 48" xfId="947"/>
    <cellStyle name="Millares 48 2" xfId="948"/>
    <cellStyle name="Millares 48 3" xfId="949"/>
    <cellStyle name="Millares 49" xfId="950"/>
    <cellStyle name="Millares 49 2" xfId="951"/>
    <cellStyle name="Millares 49 3" xfId="952"/>
    <cellStyle name="Millares 5" xfId="953"/>
    <cellStyle name="Millares 5 2" xfId="954"/>
    <cellStyle name="Millares 5 2 2" xfId="955"/>
    <cellStyle name="Millares 5 2 2 2" xfId="956"/>
    <cellStyle name="Millares 5 2 2 2 2" xfId="957"/>
    <cellStyle name="Millares 5 2 2 3" xfId="958"/>
    <cellStyle name="Millares 5 2 2 3 2" xfId="959"/>
    <cellStyle name="Millares 5 2 2 4" xfId="960"/>
    <cellStyle name="Millares 5 2 3" xfId="961"/>
    <cellStyle name="Millares 5 2 4" xfId="962"/>
    <cellStyle name="Millares 5 2 4 2" xfId="963"/>
    <cellStyle name="Millares 5 2 5" xfId="964"/>
    <cellStyle name="Millares 5 2 5 2" xfId="965"/>
    <cellStyle name="Millares 5 2 6" xfId="966"/>
    <cellStyle name="Millares 5 3" xfId="967"/>
    <cellStyle name="Millares 5 3 2" xfId="968"/>
    <cellStyle name="Millares 5 3 2 2" xfId="969"/>
    <cellStyle name="Millares 5 3 2 2 2" xfId="970"/>
    <cellStyle name="Millares 5 3 2 3" xfId="971"/>
    <cellStyle name="Millares 5 3 2 3 2" xfId="972"/>
    <cellStyle name="Millares 5 3 2 4" xfId="973"/>
    <cellStyle name="Millares 5 3 3" xfId="974"/>
    <cellStyle name="Millares 5 3 3 2" xfId="975"/>
    <cellStyle name="Millares 5 3 4" xfId="976"/>
    <cellStyle name="Millares 5 3 4 2" xfId="977"/>
    <cellStyle name="Millares 5 3 5" xfId="978"/>
    <cellStyle name="Millares 50" xfId="979"/>
    <cellStyle name="Millares 50 2" xfId="980"/>
    <cellStyle name="Millares 50 3" xfId="981"/>
    <cellStyle name="Millares 51" xfId="982"/>
    <cellStyle name="Millares 51 2" xfId="983"/>
    <cellStyle name="Millares 51 3" xfId="984"/>
    <cellStyle name="Millares 52" xfId="985"/>
    <cellStyle name="Millares 52 2" xfId="986"/>
    <cellStyle name="Millares 52 3" xfId="987"/>
    <cellStyle name="Millares 53" xfId="988"/>
    <cellStyle name="Millares 53 2" xfId="989"/>
    <cellStyle name="Millares 53 3" xfId="990"/>
    <cellStyle name="Millares 54" xfId="991"/>
    <cellStyle name="Millares 54 2" xfId="992"/>
    <cellStyle name="Millares 54 3" xfId="993"/>
    <cellStyle name="Millares 55" xfId="994"/>
    <cellStyle name="Millares 56" xfId="995"/>
    <cellStyle name="Millares 56 2" xfId="996"/>
    <cellStyle name="Millares 57" xfId="997"/>
    <cellStyle name="Millares 57 2" xfId="998"/>
    <cellStyle name="Millares 58" xfId="999"/>
    <cellStyle name="Millares 59" xfId="1000"/>
    <cellStyle name="Millares 6" xfId="1001"/>
    <cellStyle name="Millares 6 2" xfId="1002"/>
    <cellStyle name="Millares 6 3" xfId="1003"/>
    <cellStyle name="Millares 60" xfId="1004"/>
    <cellStyle name="Millares 60 2" xfId="1005"/>
    <cellStyle name="Millares 60 2 2" xfId="1006"/>
    <cellStyle name="Millares 60 2 2 2" xfId="1007"/>
    <cellStyle name="Millares 60 2 3" xfId="1008"/>
    <cellStyle name="Millares 60 2 3 2" xfId="1009"/>
    <cellStyle name="Millares 60 2 4" xfId="1010"/>
    <cellStyle name="Millares 60 3" xfId="1011"/>
    <cellStyle name="Millares 60 3 2" xfId="1012"/>
    <cellStyle name="Millares 60 3 2 2" xfId="1013"/>
    <cellStyle name="Millares 60 4" xfId="1014"/>
    <cellStyle name="Millares 60 4 2" xfId="1015"/>
    <cellStyle name="Millares 60 5" xfId="1016"/>
    <cellStyle name="Millares 61" xfId="1017"/>
    <cellStyle name="Millares 61 2" xfId="1018"/>
    <cellStyle name="Millares 61 2 2" xfId="1019"/>
    <cellStyle name="Millares 61 2 2 2" xfId="1020"/>
    <cellStyle name="Millares 61 2 3" xfId="1021"/>
    <cellStyle name="Millares 61 2 3 2" xfId="1022"/>
    <cellStyle name="Millares 61 2 4" xfId="1023"/>
    <cellStyle name="Millares 61 3" xfId="1024"/>
    <cellStyle name="Millares 61 3 2" xfId="1025"/>
    <cellStyle name="Millares 61 3 2 2" xfId="1026"/>
    <cellStyle name="Millares 61 4" xfId="1027"/>
    <cellStyle name="Millares 61 4 2" xfId="1028"/>
    <cellStyle name="Millares 61 5" xfId="1029"/>
    <cellStyle name="Millares 62" xfId="1030"/>
    <cellStyle name="Millares 62 2" xfId="1031"/>
    <cellStyle name="Millares 62 2 2" xfId="1032"/>
    <cellStyle name="Millares 62 2 2 2" xfId="1033"/>
    <cellStyle name="Millares 62 2 3" xfId="1034"/>
    <cellStyle name="Millares 62 2 3 2" xfId="1035"/>
    <cellStyle name="Millares 62 2 4" xfId="1036"/>
    <cellStyle name="Millares 62 3" xfId="1037"/>
    <cellStyle name="Millares 62 3 2" xfId="1038"/>
    <cellStyle name="Millares 62 3 2 2" xfId="1039"/>
    <cellStyle name="Millares 62 4" xfId="1040"/>
    <cellStyle name="Millares 62 4 2" xfId="1041"/>
    <cellStyle name="Millares 62 5" xfId="1042"/>
    <cellStyle name="Millares 63" xfId="1043"/>
    <cellStyle name="Millares 63 2" xfId="1044"/>
    <cellStyle name="Millares 64" xfId="1045"/>
    <cellStyle name="Millares 64 2" xfId="1046"/>
    <cellStyle name="Millares 65" xfId="1047"/>
    <cellStyle name="Millares 65 2" xfId="1048"/>
    <cellStyle name="Millares 66" xfId="1049"/>
    <cellStyle name="Millares 66 2" xfId="1050"/>
    <cellStyle name="Millares 67" xfId="1051"/>
    <cellStyle name="Millares 68" xfId="1052"/>
    <cellStyle name="Millares 68 2" xfId="1053"/>
    <cellStyle name="Millares 68 2 2" xfId="1054"/>
    <cellStyle name="Millares 68 2 2 2" xfId="1055"/>
    <cellStyle name="Millares 68 3" xfId="1056"/>
    <cellStyle name="Millares 68 3 2" xfId="1057"/>
    <cellStyle name="Millares 68 4" xfId="1058"/>
    <cellStyle name="Millares 69" xfId="1059"/>
    <cellStyle name="Millares 69 2" xfId="1060"/>
    <cellStyle name="Millares 69 2 2" xfId="1061"/>
    <cellStyle name="Millares 69 2 2 2" xfId="1062"/>
    <cellStyle name="Millares 69 3" xfId="1063"/>
    <cellStyle name="Millares 69 3 2" xfId="1064"/>
    <cellStyle name="Millares 69 4" xfId="1065"/>
    <cellStyle name="Millares 7" xfId="1066"/>
    <cellStyle name="Millares 7 2" xfId="1067"/>
    <cellStyle name="Millares 7 3" xfId="1068"/>
    <cellStyle name="Millares 70" xfId="1069"/>
    <cellStyle name="Millares 70 2" xfId="1070"/>
    <cellStyle name="Millares 70 3" xfId="1071"/>
    <cellStyle name="Millares 70 4" xfId="1072"/>
    <cellStyle name="Millares 70 4 2" xfId="1073"/>
    <cellStyle name="Millares 70 5" xfId="1074"/>
    <cellStyle name="Millares 71" xfId="1075"/>
    <cellStyle name="Millares 71 2" xfId="1076"/>
    <cellStyle name="Millares 71 3" xfId="1077"/>
    <cellStyle name="Millares 72" xfId="1078"/>
    <cellStyle name="Millares 72 2" xfId="1079"/>
    <cellStyle name="Millares 72 3" xfId="1080"/>
    <cellStyle name="Millares 73" xfId="1081"/>
    <cellStyle name="Millares 73 2" xfId="1082"/>
    <cellStyle name="Millares 73 2 2" xfId="1083"/>
    <cellStyle name="Millares 73 3" xfId="1084"/>
    <cellStyle name="Millares 73 3 2" xfId="1085"/>
    <cellStyle name="Millares 74" xfId="1086"/>
    <cellStyle name="Millares 74 2" xfId="1087"/>
    <cellStyle name="Millares 74 2 2" xfId="1088"/>
    <cellStyle name="Millares 74 3" xfId="1089"/>
    <cellStyle name="Millares 74 3 2" xfId="1090"/>
    <cellStyle name="Millares 74 4" xfId="1091"/>
    <cellStyle name="Millares 75" xfId="1092"/>
    <cellStyle name="Millares 75 2" xfId="1093"/>
    <cellStyle name="Millares 75 3" xfId="1094"/>
    <cellStyle name="Millares 76" xfId="1095"/>
    <cellStyle name="Millares 77" xfId="1096"/>
    <cellStyle name="Millares 77 2" xfId="1097"/>
    <cellStyle name="Millares 78" xfId="1098"/>
    <cellStyle name="Millares 78 2" xfId="1099"/>
    <cellStyle name="Millares 79" xfId="1100"/>
    <cellStyle name="Millares 79 2" xfId="1101"/>
    <cellStyle name="Millares 8" xfId="1102"/>
    <cellStyle name="Millares 8 2" xfId="1103"/>
    <cellStyle name="Millares 8 3" xfId="1104"/>
    <cellStyle name="Millares 80" xfId="1105"/>
    <cellStyle name="Millares 80 2" xfId="1106"/>
    <cellStyle name="Millares 81" xfId="1107"/>
    <cellStyle name="Millares 81 2" xfId="1108"/>
    <cellStyle name="Millares 82" xfId="1109"/>
    <cellStyle name="Millares 82 2" xfId="1110"/>
    <cellStyle name="Millares 83" xfId="1111"/>
    <cellStyle name="Millares 83 2" xfId="1112"/>
    <cellStyle name="Millares 84" xfId="1113"/>
    <cellStyle name="Millares 84 2" xfId="1114"/>
    <cellStyle name="Millares 85" xfId="1115"/>
    <cellStyle name="Millares 85 2" xfId="1116"/>
    <cellStyle name="Millares 86" xfId="1117"/>
    <cellStyle name="Millares 87" xfId="1118"/>
    <cellStyle name="Millares 87 2" xfId="1119"/>
    <cellStyle name="Millares 9" xfId="1120"/>
    <cellStyle name="Millares 9 2" xfId="1121"/>
    <cellStyle name="Millares 9 3" xfId="1122"/>
    <cellStyle name="Moneda 10" xfId="1123"/>
    <cellStyle name="Moneda 2" xfId="1124"/>
    <cellStyle name="Moneda 2 2" xfId="1125"/>
    <cellStyle name="Moneda 2 2 2" xfId="1126"/>
    <cellStyle name="Moneda 2 3" xfId="1127"/>
    <cellStyle name="Moneda 2 4" xfId="1128"/>
    <cellStyle name="Moneda 3" xfId="1129"/>
    <cellStyle name="Moneda 3 2" xfId="1130"/>
    <cellStyle name="Moneda 3 3" xfId="1131"/>
    <cellStyle name="Moneda 4" xfId="1132"/>
    <cellStyle name="Moneda 4 2" xfId="1133"/>
    <cellStyle name="Moneda 4 3" xfId="1134"/>
    <cellStyle name="Moneda 5" xfId="1135"/>
    <cellStyle name="Moneda 5 2" xfId="1136"/>
    <cellStyle name="Moneda 5 3" xfId="1137"/>
    <cellStyle name="Moneda 6" xfId="1138"/>
    <cellStyle name="Moneda 6 2" xfId="1139"/>
    <cellStyle name="Moneda 6 3" xfId="1140"/>
    <cellStyle name="Moneda 7" xfId="1141"/>
    <cellStyle name="Moneda 7 2" xfId="1142"/>
    <cellStyle name="Moneda 7 3" xfId="1143"/>
    <cellStyle name="Moneda 8" xfId="1144"/>
    <cellStyle name="Moneda 8 2" xfId="1145"/>
    <cellStyle name="Moneda 8 3" xfId="1146"/>
    <cellStyle name="Moneda 9" xfId="1147"/>
    <cellStyle name="Moneda 9 2" xfId="1148"/>
    <cellStyle name="Neutral" xfId="1149" builtinId="28" customBuiltin="1"/>
    <cellStyle name="Neutral 2" xfId="1150"/>
    <cellStyle name="Neutral 2 2" xfId="1151"/>
    <cellStyle name="Neutral 2 2 2" xfId="1152"/>
    <cellStyle name="Neutral 2 2 3" xfId="1153"/>
    <cellStyle name="Neutral 2 3" xfId="1154"/>
    <cellStyle name="Neutral 2 3 2" xfId="1155"/>
    <cellStyle name="Neutral 2 3 3" xfId="1156"/>
    <cellStyle name="Neutral 2 3 4" xfId="1157"/>
    <cellStyle name="Neutral 3" xfId="1158"/>
    <cellStyle name="Neutral 3 2" xfId="1159"/>
    <cellStyle name="Neutral 3 3" xfId="1160"/>
    <cellStyle name="Neutral 3 4" xfId="1161"/>
    <cellStyle name="Neutral 4" xfId="1162"/>
    <cellStyle name="Neutral 5" xfId="1163"/>
    <cellStyle name="Normal" xfId="0" builtinId="0"/>
    <cellStyle name="Normal 10" xfId="1164"/>
    <cellStyle name="Normal 10 2" xfId="1165"/>
    <cellStyle name="Normal 10 2 2" xfId="1166"/>
    <cellStyle name="Normal 10 2 2 2" xfId="1167"/>
    <cellStyle name="Normal 10 2 2 2 2" xfId="1168"/>
    <cellStyle name="Normal 10 2 2 3" xfId="1169"/>
    <cellStyle name="Normal 10 2 3" xfId="1170"/>
    <cellStyle name="Normal 10 2 3 2" xfId="1171"/>
    <cellStyle name="Normal 10 2 3 2 2" xfId="1172"/>
    <cellStyle name="Normal 10 2 3 3" xfId="1173"/>
    <cellStyle name="Normal 10 2 4" xfId="1174"/>
    <cellStyle name="Normal 10 2 5" xfId="1175"/>
    <cellStyle name="Normal 10 2 5 2" xfId="1176"/>
    <cellStyle name="Normal 10 2 6" xfId="1177"/>
    <cellStyle name="Normal 10 2 7" xfId="1178"/>
    <cellStyle name="Normal 10 2 8" xfId="1179"/>
    <cellStyle name="Normal 10 3" xfId="1180"/>
    <cellStyle name="Normal 10 3 2" xfId="1181"/>
    <cellStyle name="Normal 10 3 2 2" xfId="1182"/>
    <cellStyle name="Normal 10 3 2 2 2" xfId="1183"/>
    <cellStyle name="Normal 10 3 2 3" xfId="1184"/>
    <cellStyle name="Normal 10 3 3" xfId="1185"/>
    <cellStyle name="Normal 10 4" xfId="1186"/>
    <cellStyle name="Normal 10 4 2" xfId="1187"/>
    <cellStyle name="Normal 10 4 2 2" xfId="1188"/>
    <cellStyle name="Normal 10 4 3" xfId="1189"/>
    <cellStyle name="Normal 100" xfId="1190"/>
    <cellStyle name="Normal 101" xfId="1191"/>
    <cellStyle name="Normal 102" xfId="1192"/>
    <cellStyle name="Normal 11" xfId="1193"/>
    <cellStyle name="Normal 11 10" xfId="1194"/>
    <cellStyle name="Normal 11 11" xfId="1195"/>
    <cellStyle name="Normal 11 12" xfId="1196"/>
    <cellStyle name="Normal 11 13" xfId="1197"/>
    <cellStyle name="Normal 11 14" xfId="1198"/>
    <cellStyle name="Normal 11 15" xfId="1199"/>
    <cellStyle name="Normal 11 16" xfId="1200"/>
    <cellStyle name="Normal 11 17" xfId="1201"/>
    <cellStyle name="Normal 11 18" xfId="1202"/>
    <cellStyle name="Normal 11 19" xfId="1203"/>
    <cellStyle name="Normal 11 2" xfId="1204"/>
    <cellStyle name="Normal 11 20" xfId="1205"/>
    <cellStyle name="Normal 11 21" xfId="1206"/>
    <cellStyle name="Normal 11 22" xfId="1207"/>
    <cellStyle name="Normal 11 23" xfId="1208"/>
    <cellStyle name="Normal 11 24" xfId="1209"/>
    <cellStyle name="Normal 11 25" xfId="1210"/>
    <cellStyle name="Normal 11 26" xfId="1211"/>
    <cellStyle name="Normal 11 27" xfId="1212"/>
    <cellStyle name="Normal 11 28" xfId="1213"/>
    <cellStyle name="Normal 11 29" xfId="1214"/>
    <cellStyle name="Normal 11 3" xfId="1215"/>
    <cellStyle name="Normal 11 30" xfId="1216"/>
    <cellStyle name="Normal 11 4" xfId="1217"/>
    <cellStyle name="Normal 11 5" xfId="1218"/>
    <cellStyle name="Normal 11 6" xfId="1219"/>
    <cellStyle name="Normal 11 7" xfId="1220"/>
    <cellStyle name="Normal 11 8" xfId="1221"/>
    <cellStyle name="Normal 11 9" xfId="1222"/>
    <cellStyle name="Normal 12" xfId="1223"/>
    <cellStyle name="Normal 12 2" xfId="1224"/>
    <cellStyle name="Normal 12 2 2" xfId="1225"/>
    <cellStyle name="Normal 12 2 3" xfId="1226"/>
    <cellStyle name="Normal 12 2 4" xfId="1227"/>
    <cellStyle name="Normal 12 2 5" xfId="1228"/>
    <cellStyle name="Normal 12 2 6" xfId="1229"/>
    <cellStyle name="Normal 12 2 7" xfId="1230"/>
    <cellStyle name="Normal 12 2 8" xfId="1231"/>
    <cellStyle name="Normal 12 3" xfId="1232"/>
    <cellStyle name="Normal 13" xfId="1233"/>
    <cellStyle name="Normal 13 2" xfId="1234"/>
    <cellStyle name="Normal 13 2 2" xfId="1235"/>
    <cellStyle name="Normal 13 3" xfId="1236"/>
    <cellStyle name="Normal 13 4" xfId="1237"/>
    <cellStyle name="Normal 14" xfId="1238"/>
    <cellStyle name="Normal 14 2" xfId="1239"/>
    <cellStyle name="Normal 14 2 2" xfId="1240"/>
    <cellStyle name="Normal 14 3" xfId="1241"/>
    <cellStyle name="Normal 14 4" xfId="1242"/>
    <cellStyle name="Normal 15" xfId="1243"/>
    <cellStyle name="Normal 15 2" xfId="1244"/>
    <cellStyle name="Normal 15 2 2" xfId="1245"/>
    <cellStyle name="Normal 15 3" xfId="1246"/>
    <cellStyle name="Normal 15 4" xfId="1247"/>
    <cellStyle name="Normal 15 5" xfId="1248"/>
    <cellStyle name="Normal 16" xfId="1249"/>
    <cellStyle name="Normal 16 2" xfId="1250"/>
    <cellStyle name="Normal 16 3" xfId="1251"/>
    <cellStyle name="Normal 17" xfId="1252"/>
    <cellStyle name="Normal 17 2" xfId="1253"/>
    <cellStyle name="Normal 17 3" xfId="1254"/>
    <cellStyle name="Normal 18" xfId="1255"/>
    <cellStyle name="Normal 18 2" xfId="1256"/>
    <cellStyle name="Normal 18 3" xfId="1257"/>
    <cellStyle name="Normal 19" xfId="1258"/>
    <cellStyle name="Normal 19 2" xfId="1259"/>
    <cellStyle name="Normal 19 3" xfId="1260"/>
    <cellStyle name="Normal 2" xfId="1261"/>
    <cellStyle name="Normal 2 10" xfId="1262"/>
    <cellStyle name="Normal 2 10 2" xfId="1263"/>
    <cellStyle name="Normal 2 10 2 2" xfId="1264"/>
    <cellStyle name="Normal 2 10 2 2 2" xfId="1265"/>
    <cellStyle name="Normal 2 10 2 3" xfId="1266"/>
    <cellStyle name="Normal 2 10 3" xfId="1267"/>
    <cellStyle name="Normal 2 11" xfId="1268"/>
    <cellStyle name="Normal 2 11 2" xfId="1269"/>
    <cellStyle name="Normal 2 11 2 2" xfId="1270"/>
    <cellStyle name="Normal 2 11 2 2 2" xfId="1271"/>
    <cellStyle name="Normal 2 11 2 3" xfId="1272"/>
    <cellStyle name="Normal 2 12" xfId="1273"/>
    <cellStyle name="Normal 2 12 10" xfId="1274"/>
    <cellStyle name="Normal 2 12 11" xfId="1275"/>
    <cellStyle name="Normal 2 12 12" xfId="1276"/>
    <cellStyle name="Normal 2 12 13" xfId="1277"/>
    <cellStyle name="Normal 2 12 14" xfId="1278"/>
    <cellStyle name="Normal 2 12 15" xfId="1279"/>
    <cellStyle name="Normal 2 12 16" xfId="1280"/>
    <cellStyle name="Normal 2 12 17" xfId="1281"/>
    <cellStyle name="Normal 2 12 18" xfId="1282"/>
    <cellStyle name="Normal 2 12 19" xfId="1283"/>
    <cellStyle name="Normal 2 12 2" xfId="1284"/>
    <cellStyle name="Normal 2 12 2 2" xfId="1285"/>
    <cellStyle name="Normal 2 12 2 3" xfId="1286"/>
    <cellStyle name="Normal 2 12 2 3 2" xfId="1287"/>
    <cellStyle name="Normal 2 12 2 4" xfId="1288"/>
    <cellStyle name="Normal 2 12 3" xfId="1289"/>
    <cellStyle name="Normal 2 12 3 2" xfId="1290"/>
    <cellStyle name="Normal 2 12 4" xfId="1291"/>
    <cellStyle name="Normal 2 12 5" xfId="1292"/>
    <cellStyle name="Normal 2 12 6" xfId="1293"/>
    <cellStyle name="Normal 2 12 7" xfId="1294"/>
    <cellStyle name="Normal 2 12 8" xfId="1295"/>
    <cellStyle name="Normal 2 12 9" xfId="1296"/>
    <cellStyle name="Normal 2 13" xfId="1297"/>
    <cellStyle name="Normal 2 13 2" xfId="1298"/>
    <cellStyle name="Normal 2 13 2 2" xfId="1299"/>
    <cellStyle name="Normal 2 13 2 2 2" xfId="1300"/>
    <cellStyle name="Normal 2 13 2 3" xfId="1301"/>
    <cellStyle name="Normal 2 13 3" xfId="1302"/>
    <cellStyle name="Normal 2 14" xfId="1303"/>
    <cellStyle name="Normal 2 14 2" xfId="1304"/>
    <cellStyle name="Normal 2 14 2 2" xfId="1305"/>
    <cellStyle name="Normal 2 14 2 2 2" xfId="1306"/>
    <cellStyle name="Normal 2 14 2 3" xfId="1307"/>
    <cellStyle name="Normal 2 14 3" xfId="1308"/>
    <cellStyle name="Normal 2 15" xfId="1309"/>
    <cellStyle name="Normal 2 15 2" xfId="1310"/>
    <cellStyle name="Normal 2 15 2 2" xfId="1311"/>
    <cellStyle name="Normal 2 15 2 3" xfId="1312"/>
    <cellStyle name="Normal 2 15 2 3 2" xfId="1313"/>
    <cellStyle name="Normal 2 15 2 4" xfId="1314"/>
    <cellStyle name="Normal 2 15 3" xfId="1315"/>
    <cellStyle name="Normal 2 15 4" xfId="1316"/>
    <cellStyle name="Normal 2 15 5" xfId="1317"/>
    <cellStyle name="Normal 2 15 6" xfId="1318"/>
    <cellStyle name="Normal 2 15 7" xfId="1319"/>
    <cellStyle name="Normal 2 15 8" xfId="1320"/>
    <cellStyle name="Normal 2 16" xfId="1321"/>
    <cellStyle name="Normal 2 16 2" xfId="1322"/>
    <cellStyle name="Normal 2 16 2 2" xfId="1323"/>
    <cellStyle name="Normal 2 16 2 3" xfId="1324"/>
    <cellStyle name="Normal 2 16 2 3 2" xfId="1325"/>
    <cellStyle name="Normal 2 16 2 4" xfId="1326"/>
    <cellStyle name="Normal 2 16 3" xfId="1327"/>
    <cellStyle name="Normal 2 16 4" xfId="1328"/>
    <cellStyle name="Normal 2 16 5" xfId="1329"/>
    <cellStyle name="Normal 2 16 6" xfId="1330"/>
    <cellStyle name="Normal 2 16 7" xfId="1331"/>
    <cellStyle name="Normal 2 16 8" xfId="1332"/>
    <cellStyle name="Normal 2 17" xfId="1333"/>
    <cellStyle name="Normal 2 17 2" xfId="1334"/>
    <cellStyle name="Normal 2 17 2 2" xfId="1335"/>
    <cellStyle name="Normal 2 17 2 3" xfId="1336"/>
    <cellStyle name="Normal 2 17 2 3 2" xfId="1337"/>
    <cellStyle name="Normal 2 17 2 4" xfId="1338"/>
    <cellStyle name="Normal 2 17 3" xfId="1339"/>
    <cellStyle name="Normal 2 17 4" xfId="1340"/>
    <cellStyle name="Normal 2 17 5" xfId="1341"/>
    <cellStyle name="Normal 2 17 6" xfId="1342"/>
    <cellStyle name="Normal 2 17 7" xfId="1343"/>
    <cellStyle name="Normal 2 17 8" xfId="1344"/>
    <cellStyle name="Normal 2 18" xfId="1345"/>
    <cellStyle name="Normal 2 18 10" xfId="1346"/>
    <cellStyle name="Normal 2 18 2" xfId="1347"/>
    <cellStyle name="Normal 2 18 3" xfId="1348"/>
    <cellStyle name="Normal 2 18 4" xfId="1349"/>
    <cellStyle name="Normal 2 18 5" xfId="1350"/>
    <cellStyle name="Normal 2 18 6" xfId="1351"/>
    <cellStyle name="Normal 2 18 7" xfId="1352"/>
    <cellStyle name="Normal 2 18 8" xfId="1353"/>
    <cellStyle name="Normal 2 18 9" xfId="1354"/>
    <cellStyle name="Normal 2 18 9 2" xfId="1355"/>
    <cellStyle name="Normal 2 19" xfId="1356"/>
    <cellStyle name="Normal 2 19 2" xfId="1357"/>
    <cellStyle name="Normal 2 19 3" xfId="1358"/>
    <cellStyle name="Normal 2 19 4" xfId="1359"/>
    <cellStyle name="Normal 2 19 5" xfId="1360"/>
    <cellStyle name="Normal 2 19 6" xfId="1361"/>
    <cellStyle name="Normal 2 19 7" xfId="1362"/>
    <cellStyle name="Normal 2 19 8" xfId="1363"/>
    <cellStyle name="Normal 2 19 8 2" xfId="1364"/>
    <cellStyle name="Normal 2 19 9" xfId="1365"/>
    <cellStyle name="Normal 2 2" xfId="1366"/>
    <cellStyle name="Normal 2 2 10" xfId="1367"/>
    <cellStyle name="Normal 2 2 10 2" xfId="1368"/>
    <cellStyle name="Normal 2 2 10 3" xfId="1369"/>
    <cellStyle name="Normal 2 2 10 3 2" xfId="1370"/>
    <cellStyle name="Normal 2 2 10 4" xfId="1371"/>
    <cellStyle name="Normal 2 2 11" xfId="1372"/>
    <cellStyle name="Normal 2 2 11 2" xfId="1373"/>
    <cellStyle name="Normal 2 2 11 3" xfId="1374"/>
    <cellStyle name="Normal 2 2 11 3 2" xfId="1375"/>
    <cellStyle name="Normal 2 2 11 4" xfId="1376"/>
    <cellStyle name="Normal 2 2 12" xfId="1377"/>
    <cellStyle name="Normal 2 2 12 2" xfId="1378"/>
    <cellStyle name="Normal 2 2 12 3" xfId="1379"/>
    <cellStyle name="Normal 2 2 12 3 2" xfId="1380"/>
    <cellStyle name="Normal 2 2 12 4" xfId="1381"/>
    <cellStyle name="Normal 2 2 13" xfId="1382"/>
    <cellStyle name="Normal 2 2 13 2" xfId="1383"/>
    <cellStyle name="Normal 2 2 13 3" xfId="1384"/>
    <cellStyle name="Normal 2 2 13 3 2" xfId="1385"/>
    <cellStyle name="Normal 2 2 13 4" xfId="1386"/>
    <cellStyle name="Normal 2 2 14" xfId="1387"/>
    <cellStyle name="Normal 2 2 14 2" xfId="1388"/>
    <cellStyle name="Normal 2 2 14 3" xfId="1389"/>
    <cellStyle name="Normal 2 2 14 3 2" xfId="1390"/>
    <cellStyle name="Normal 2 2 14 4" xfId="1391"/>
    <cellStyle name="Normal 2 2 15" xfId="1392"/>
    <cellStyle name="Normal 2 2 15 2" xfId="1393"/>
    <cellStyle name="Normal 2 2 15 3" xfId="1394"/>
    <cellStyle name="Normal 2 2 15 3 2" xfId="1395"/>
    <cellStyle name="Normal 2 2 15 4" xfId="1396"/>
    <cellStyle name="Normal 2 2 16" xfId="1397"/>
    <cellStyle name="Normal 2 2 16 2" xfId="1398"/>
    <cellStyle name="Normal 2 2 16 3" xfId="1399"/>
    <cellStyle name="Normal 2 2 16 3 2" xfId="1400"/>
    <cellStyle name="Normal 2 2 16 4" xfId="1401"/>
    <cellStyle name="Normal 2 2 17" xfId="1402"/>
    <cellStyle name="Normal 2 2 17 2" xfId="1403"/>
    <cellStyle name="Normal 2 2 17 3" xfId="1404"/>
    <cellStyle name="Normal 2 2 17 3 2" xfId="1405"/>
    <cellStyle name="Normal 2 2 17 4" xfId="1406"/>
    <cellStyle name="Normal 2 2 18" xfId="1407"/>
    <cellStyle name="Normal 2 2 18 2" xfId="1408"/>
    <cellStyle name="Normal 2 2 18 3" xfId="1409"/>
    <cellStyle name="Normal 2 2 18 3 2" xfId="1410"/>
    <cellStyle name="Normal 2 2 18 4" xfId="1411"/>
    <cellStyle name="Normal 2 2 19" xfId="1412"/>
    <cellStyle name="Normal 2 2 19 2" xfId="1413"/>
    <cellStyle name="Normal 2 2 19 3" xfId="1414"/>
    <cellStyle name="Normal 2 2 19 3 2" xfId="1415"/>
    <cellStyle name="Normal 2 2 19 4" xfId="1416"/>
    <cellStyle name="Normal 2 2 2" xfId="1417"/>
    <cellStyle name="Normal 2 2 2 2" xfId="1418"/>
    <cellStyle name="Normal 2 2 2 2 2" xfId="1419"/>
    <cellStyle name="Normal 2 2 2 2 2 2" xfId="1420"/>
    <cellStyle name="Normal 2 2 2 2 3" xfId="1421"/>
    <cellStyle name="Normal 2 2 2 3" xfId="1422"/>
    <cellStyle name="Normal 2 2 2 3 2" xfId="1423"/>
    <cellStyle name="Normal 2 2 2 3 2 2" xfId="1424"/>
    <cellStyle name="Normal 2 2 2 3 3" xfId="1425"/>
    <cellStyle name="Normal 2 2 2 4" xfId="1426"/>
    <cellStyle name="Normal 2 2 2 4 2" xfId="1427"/>
    <cellStyle name="Normal 2 2 2 4 2 2" xfId="1428"/>
    <cellStyle name="Normal 2 2 2 4 3" xfId="1429"/>
    <cellStyle name="Normal 2 2 2 5" xfId="1430"/>
    <cellStyle name="Normal 2 2 2 5 2" xfId="1431"/>
    <cellStyle name="Normal 2 2 2 5 2 2" xfId="1432"/>
    <cellStyle name="Normal 2 2 2 5 3" xfId="1433"/>
    <cellStyle name="Normal 2 2 2 6" xfId="1434"/>
    <cellStyle name="Normal 2 2 2 6 2" xfId="1435"/>
    <cellStyle name="Normal 2 2 2 6 2 2" xfId="1436"/>
    <cellStyle name="Normal 2 2 2 6 3" xfId="1437"/>
    <cellStyle name="Normal 2 2 2 7" xfId="1438"/>
    <cellStyle name="Normal 2 2 2 7 2" xfId="1439"/>
    <cellStyle name="Normal 2 2 2 7 2 2" xfId="1440"/>
    <cellStyle name="Normal 2 2 2 7 3" xfId="1441"/>
    <cellStyle name="Normal 2 2 20" xfId="1442"/>
    <cellStyle name="Normal 2 2 20 2" xfId="1443"/>
    <cellStyle name="Normal 2 2 20 3" xfId="1444"/>
    <cellStyle name="Normal 2 2 20 3 2" xfId="1445"/>
    <cellStyle name="Normal 2 2 20 4" xfId="1446"/>
    <cellStyle name="Normal 2 2 21" xfId="1447"/>
    <cellStyle name="Normal 2 2 21 2" xfId="1448"/>
    <cellStyle name="Normal 2 2 21 3" xfId="1449"/>
    <cellStyle name="Normal 2 2 21 3 2" xfId="1450"/>
    <cellStyle name="Normal 2 2 21 4" xfId="1451"/>
    <cellStyle name="Normal 2 2 22" xfId="1452"/>
    <cellStyle name="Normal 2 2 22 2" xfId="1453"/>
    <cellStyle name="Normal 2 2 22 3" xfId="1454"/>
    <cellStyle name="Normal 2 2 22 3 2" xfId="1455"/>
    <cellStyle name="Normal 2 2 22 4" xfId="1456"/>
    <cellStyle name="Normal 2 2 23" xfId="1457"/>
    <cellStyle name="Normal 2 2 23 2" xfId="1458"/>
    <cellStyle name="Normal 2 2 23 3" xfId="1459"/>
    <cellStyle name="Normal 2 2 23 3 2" xfId="1460"/>
    <cellStyle name="Normal 2 2 23 4" xfId="1461"/>
    <cellStyle name="Normal 2 2 24" xfId="1462"/>
    <cellStyle name="Normal 2 2 24 2" xfId="1463"/>
    <cellStyle name="Normal 2 2 24 3" xfId="1464"/>
    <cellStyle name="Normal 2 2 24 3 2" xfId="1465"/>
    <cellStyle name="Normal 2 2 24 4" xfId="1466"/>
    <cellStyle name="Normal 2 2 25" xfId="1467"/>
    <cellStyle name="Normal 2 2 25 2" xfId="1468"/>
    <cellStyle name="Normal 2 2 25 3" xfId="1469"/>
    <cellStyle name="Normal 2 2 25 3 2" xfId="1470"/>
    <cellStyle name="Normal 2 2 25 4" xfId="1471"/>
    <cellStyle name="Normal 2 2 26" xfId="1472"/>
    <cellStyle name="Normal 2 2 26 2" xfId="1473"/>
    <cellStyle name="Normal 2 2 26 3" xfId="1474"/>
    <cellStyle name="Normal 2 2 26 3 2" xfId="1475"/>
    <cellStyle name="Normal 2 2 26 4" xfId="1476"/>
    <cellStyle name="Normal 2 2 27" xfId="1477"/>
    <cellStyle name="Normal 2 2 27 2" xfId="1478"/>
    <cellStyle name="Normal 2 2 27 3" xfId="1479"/>
    <cellStyle name="Normal 2 2 27 3 2" xfId="1480"/>
    <cellStyle name="Normal 2 2 27 4" xfId="1481"/>
    <cellStyle name="Normal 2 2 28" xfId="1482"/>
    <cellStyle name="Normal 2 2 28 2" xfId="1483"/>
    <cellStyle name="Normal 2 2 28 3" xfId="1484"/>
    <cellStyle name="Normal 2 2 28 3 2" xfId="1485"/>
    <cellStyle name="Normal 2 2 28 4" xfId="1486"/>
    <cellStyle name="Normal 2 2 29" xfId="1487"/>
    <cellStyle name="Normal 2 2 29 2" xfId="1488"/>
    <cellStyle name="Normal 2 2 29 3" xfId="1489"/>
    <cellStyle name="Normal 2 2 29 3 2" xfId="1490"/>
    <cellStyle name="Normal 2 2 29 4" xfId="1491"/>
    <cellStyle name="Normal 2 2 3" xfId="1492"/>
    <cellStyle name="Normal 2 2 3 2" xfId="1493"/>
    <cellStyle name="Normal 2 2 3 2 2" xfId="1494"/>
    <cellStyle name="Normal 2 2 3 2 2 2" xfId="1495"/>
    <cellStyle name="Normal 2 2 3 2 3" xfId="1496"/>
    <cellStyle name="Normal 2 2 3 3" xfId="1497"/>
    <cellStyle name="Normal 2 2 3 3 2" xfId="1498"/>
    <cellStyle name="Normal 2 2 3 3 2 2" xfId="1499"/>
    <cellStyle name="Normal 2 2 3 3 3" xfId="1500"/>
    <cellStyle name="Normal 2 2 3 4" xfId="1501"/>
    <cellStyle name="Normal 2 2 3 4 2" xfId="1502"/>
    <cellStyle name="Normal 2 2 3 4 2 2" xfId="1503"/>
    <cellStyle name="Normal 2 2 3 4 3" xfId="1504"/>
    <cellStyle name="Normal 2 2 3 5" xfId="1505"/>
    <cellStyle name="Normal 2 2 3 6" xfId="1506"/>
    <cellStyle name="Normal 2 2 3 6 2" xfId="1507"/>
    <cellStyle name="Normal 2 2 3 7" xfId="1508"/>
    <cellStyle name="Normal 2 2 3 8" xfId="1509"/>
    <cellStyle name="Normal 2 2 30" xfId="1510"/>
    <cellStyle name="Normal 2 2 30 2" xfId="1511"/>
    <cellStyle name="Normal 2 2 30 3" xfId="1512"/>
    <cellStyle name="Normal 2 2 30 3 2" xfId="1513"/>
    <cellStyle name="Normal 2 2 30 4" xfId="1514"/>
    <cellStyle name="Normal 2 2 31" xfId="1515"/>
    <cellStyle name="Normal 2 2 31 2" xfId="1516"/>
    <cellStyle name="Normal 2 2 31 3" xfId="1517"/>
    <cellStyle name="Normal 2 2 31 3 2" xfId="1518"/>
    <cellStyle name="Normal 2 2 31 4" xfId="1519"/>
    <cellStyle name="Normal 2 2 32" xfId="1520"/>
    <cellStyle name="Normal 2 2 32 2" xfId="1521"/>
    <cellStyle name="Normal 2 2 32 3" xfId="1522"/>
    <cellStyle name="Normal 2 2 32 3 2" xfId="1523"/>
    <cellStyle name="Normal 2 2 32 4" xfId="1524"/>
    <cellStyle name="Normal 2 2 33" xfId="1525"/>
    <cellStyle name="Normal 2 2 33 2" xfId="1526"/>
    <cellStyle name="Normal 2 2 33 3" xfId="1527"/>
    <cellStyle name="Normal 2 2 33 3 2" xfId="1528"/>
    <cellStyle name="Normal 2 2 33 4" xfId="1529"/>
    <cellStyle name="Normal 2 2 34" xfId="1530"/>
    <cellStyle name="Normal 2 2 34 2" xfId="1531"/>
    <cellStyle name="Normal 2 2 34 3" xfId="1532"/>
    <cellStyle name="Normal 2 2 34 3 2" xfId="1533"/>
    <cellStyle name="Normal 2 2 34 4" xfId="1534"/>
    <cellStyle name="Normal 2 2 35" xfId="1535"/>
    <cellStyle name="Normal 2 2 35 2" xfId="1536"/>
    <cellStyle name="Normal 2 2 35 3" xfId="1537"/>
    <cellStyle name="Normal 2 2 35 3 2" xfId="1538"/>
    <cellStyle name="Normal 2 2 35 4" xfId="1539"/>
    <cellStyle name="Normal 2 2 36" xfId="1540"/>
    <cellStyle name="Normal 2 2 36 2" xfId="1541"/>
    <cellStyle name="Normal 2 2 36 3" xfId="1542"/>
    <cellStyle name="Normal 2 2 36 3 2" xfId="1543"/>
    <cellStyle name="Normal 2 2 36 4" xfId="1544"/>
    <cellStyle name="Normal 2 2 37" xfId="1545"/>
    <cellStyle name="Normal 2 2 37 2" xfId="1546"/>
    <cellStyle name="Normal 2 2 37 3" xfId="1547"/>
    <cellStyle name="Normal 2 2 37 3 2" xfId="1548"/>
    <cellStyle name="Normal 2 2 37 4" xfId="1549"/>
    <cellStyle name="Normal 2 2 38" xfId="1550"/>
    <cellStyle name="Normal 2 2 38 2" xfId="1551"/>
    <cellStyle name="Normal 2 2 38 3" xfId="1552"/>
    <cellStyle name="Normal 2 2 38 3 2" xfId="1553"/>
    <cellStyle name="Normal 2 2 38 4" xfId="1554"/>
    <cellStyle name="Normal 2 2 39" xfId="1555"/>
    <cellStyle name="Normal 2 2 39 2" xfId="1556"/>
    <cellStyle name="Normal 2 2 39 3" xfId="1557"/>
    <cellStyle name="Normal 2 2 39 3 2" xfId="1558"/>
    <cellStyle name="Normal 2 2 39 4" xfId="1559"/>
    <cellStyle name="Normal 2 2 4" xfId="1560"/>
    <cellStyle name="Normal 2 2 4 2" xfId="1561"/>
    <cellStyle name="Normal 2 2 4 3" xfId="1562"/>
    <cellStyle name="Normal 2 2 4 3 2" xfId="1563"/>
    <cellStyle name="Normal 2 2 4 4" xfId="1564"/>
    <cellStyle name="Normal 2 2 40" xfId="1565"/>
    <cellStyle name="Normal 2 2 40 2" xfId="1566"/>
    <cellStyle name="Normal 2 2 40 3" xfId="1567"/>
    <cellStyle name="Normal 2 2 40 3 2" xfId="1568"/>
    <cellStyle name="Normal 2 2 40 4" xfId="1569"/>
    <cellStyle name="Normal 2 2 41" xfId="1570"/>
    <cellStyle name="Normal 2 2 41 2" xfId="1571"/>
    <cellStyle name="Normal 2 2 41 3" xfId="1572"/>
    <cellStyle name="Normal 2 2 41 3 2" xfId="1573"/>
    <cellStyle name="Normal 2 2 41 4" xfId="1574"/>
    <cellStyle name="Normal 2 2 42" xfId="1575"/>
    <cellStyle name="Normal 2 2 42 2" xfId="1576"/>
    <cellStyle name="Normal 2 2 42 2 2" xfId="1577"/>
    <cellStyle name="Normal 2 2 42 3" xfId="1578"/>
    <cellStyle name="Normal 2 2 43" xfId="1579"/>
    <cellStyle name="Normal 2 2 43 2" xfId="1580"/>
    <cellStyle name="Normal 2 2 43 2 2" xfId="1581"/>
    <cellStyle name="Normal 2 2 43 3" xfId="1582"/>
    <cellStyle name="Normal 2 2 44" xfId="1583"/>
    <cellStyle name="Normal 2 2 44 2" xfId="1584"/>
    <cellStyle name="Normal 2 2 44 2 2" xfId="1585"/>
    <cellStyle name="Normal 2 2 44 3" xfId="1586"/>
    <cellStyle name="Normal 2 2 45" xfId="1587"/>
    <cellStyle name="Normal 2 2 45 2" xfId="1588"/>
    <cellStyle name="Normal 2 2 45 2 2" xfId="1589"/>
    <cellStyle name="Normal 2 2 45 3" xfId="1590"/>
    <cellStyle name="Normal 2 2 46" xfId="1591"/>
    <cellStyle name="Normal 2 2 46 2" xfId="1592"/>
    <cellStyle name="Normal 2 2 46 2 2" xfId="1593"/>
    <cellStyle name="Normal 2 2 46 3" xfId="1594"/>
    <cellStyle name="Normal 2 2 47" xfId="1595"/>
    <cellStyle name="Normal 2 2 47 2" xfId="1596"/>
    <cellStyle name="Normal 2 2 47 2 2" xfId="1597"/>
    <cellStyle name="Normal 2 2 47 3" xfId="1598"/>
    <cellStyle name="Normal 2 2 48" xfId="1599"/>
    <cellStyle name="Normal 2 2 48 2" xfId="1600"/>
    <cellStyle name="Normal 2 2 48 2 2" xfId="1601"/>
    <cellStyle name="Normal 2 2 48 3" xfId="1602"/>
    <cellStyle name="Normal 2 2 49" xfId="1603"/>
    <cellStyle name="Normal 2 2 49 2" xfId="1604"/>
    <cellStyle name="Normal 2 2 49 2 2" xfId="1605"/>
    <cellStyle name="Normal 2 2 49 3" xfId="1606"/>
    <cellStyle name="Normal 2 2 5" xfId="1607"/>
    <cellStyle name="Normal 2 2 5 2" xfId="1608"/>
    <cellStyle name="Normal 2 2 5 3" xfId="1609"/>
    <cellStyle name="Normal 2 2 5 3 2" xfId="1610"/>
    <cellStyle name="Normal 2 2 5 4" xfId="1611"/>
    <cellStyle name="Normal 2 2 50" xfId="1612"/>
    <cellStyle name="Normal 2 2 50 2" xfId="1613"/>
    <cellStyle name="Normal 2 2 50 2 2" xfId="1614"/>
    <cellStyle name="Normal 2 2 50 3" xfId="1615"/>
    <cellStyle name="Normal 2 2 51" xfId="1616"/>
    <cellStyle name="Normal 2 2 51 2" xfId="1617"/>
    <cellStyle name="Normal 2 2 51 2 2" xfId="1618"/>
    <cellStyle name="Normal 2 2 51 3" xfId="1619"/>
    <cellStyle name="Normal 2 2 52" xfId="1620"/>
    <cellStyle name="Normal 2 2 52 2" xfId="1621"/>
    <cellStyle name="Normal 2 2 52 2 2" xfId="1622"/>
    <cellStyle name="Normal 2 2 52 3" xfId="1623"/>
    <cellStyle name="Normal 2 2 53" xfId="1624"/>
    <cellStyle name="Normal 2 2 53 2" xfId="1625"/>
    <cellStyle name="Normal 2 2 53 2 2" xfId="1626"/>
    <cellStyle name="Normal 2 2 53 3" xfId="1627"/>
    <cellStyle name="Normal 2 2 54" xfId="1628"/>
    <cellStyle name="Normal 2 2 54 2" xfId="1629"/>
    <cellStyle name="Normal 2 2 54 2 2" xfId="1630"/>
    <cellStyle name="Normal 2 2 54 3" xfId="1631"/>
    <cellStyle name="Normal 2 2 55" xfId="1632"/>
    <cellStyle name="Normal 2 2 55 2" xfId="1633"/>
    <cellStyle name="Normal 2 2 55 2 2" xfId="1634"/>
    <cellStyle name="Normal 2 2 55 3" xfId="1635"/>
    <cellStyle name="Normal 2 2 56" xfId="1636"/>
    <cellStyle name="Normal 2 2 56 2" xfId="1637"/>
    <cellStyle name="Normal 2 2 56 2 2" xfId="1638"/>
    <cellStyle name="Normal 2 2 56 3" xfId="1639"/>
    <cellStyle name="Normal 2 2 57" xfId="1640"/>
    <cellStyle name="Normal 2 2 57 2" xfId="1641"/>
    <cellStyle name="Normal 2 2 57 2 2" xfId="1642"/>
    <cellStyle name="Normal 2 2 57 3" xfId="1643"/>
    <cellStyle name="Normal 2 2 58" xfId="1644"/>
    <cellStyle name="Normal 2 2 58 2" xfId="1645"/>
    <cellStyle name="Normal 2 2 58 2 2" xfId="1646"/>
    <cellStyle name="Normal 2 2 58 3" xfId="1647"/>
    <cellStyle name="Normal 2 2 59" xfId="1648"/>
    <cellStyle name="Normal 2 2 59 2" xfId="1649"/>
    <cellStyle name="Normal 2 2 59 2 2" xfId="1650"/>
    <cellStyle name="Normal 2 2 59 3" xfId="1651"/>
    <cellStyle name="Normal 2 2 6" xfId="1652"/>
    <cellStyle name="Normal 2 2 6 2" xfId="1653"/>
    <cellStyle name="Normal 2 2 6 3" xfId="1654"/>
    <cellStyle name="Normal 2 2 6 3 2" xfId="1655"/>
    <cellStyle name="Normal 2 2 6 4" xfId="1656"/>
    <cellStyle name="Normal 2 2 60" xfId="1657"/>
    <cellStyle name="Normal 2 2 60 2" xfId="1658"/>
    <cellStyle name="Normal 2 2 60 2 2" xfId="1659"/>
    <cellStyle name="Normal 2 2 60 3" xfId="1660"/>
    <cellStyle name="Normal 2 2 61" xfId="1661"/>
    <cellStyle name="Normal 2 2 61 2" xfId="1662"/>
    <cellStyle name="Normal 2 2 61 2 2" xfId="1663"/>
    <cellStyle name="Normal 2 2 61 3" xfId="1664"/>
    <cellStyle name="Normal 2 2 62" xfId="1665"/>
    <cellStyle name="Normal 2 2 62 2" xfId="1666"/>
    <cellStyle name="Normal 2 2 62 2 2" xfId="1667"/>
    <cellStyle name="Normal 2 2 62 3" xfId="1668"/>
    <cellStyle name="Normal 2 2 63" xfId="1669"/>
    <cellStyle name="Normal 2 2 63 2" xfId="1670"/>
    <cellStyle name="Normal 2 2 63 2 2" xfId="1671"/>
    <cellStyle name="Normal 2 2 63 3" xfId="1672"/>
    <cellStyle name="Normal 2 2 64" xfId="1673"/>
    <cellStyle name="Normal 2 2 64 2" xfId="1674"/>
    <cellStyle name="Normal 2 2 64 2 2" xfId="1675"/>
    <cellStyle name="Normal 2 2 64 3" xfId="1676"/>
    <cellStyle name="Normal 2 2 65" xfId="1677"/>
    <cellStyle name="Normal 2 2 65 2" xfId="1678"/>
    <cellStyle name="Normal 2 2 65 2 2" xfId="1679"/>
    <cellStyle name="Normal 2 2 65 3" xfId="1680"/>
    <cellStyle name="Normal 2 2 66" xfId="1681"/>
    <cellStyle name="Normal 2 2 66 2" xfId="1682"/>
    <cellStyle name="Normal 2 2 66 2 2" xfId="1683"/>
    <cellStyle name="Normal 2 2 66 3" xfId="1684"/>
    <cellStyle name="Normal 2 2 67" xfId="1685"/>
    <cellStyle name="Normal 2 2 67 2" xfId="1686"/>
    <cellStyle name="Normal 2 2 67 2 2" xfId="1687"/>
    <cellStyle name="Normal 2 2 67 3" xfId="1688"/>
    <cellStyle name="Normal 2 2 68" xfId="1689"/>
    <cellStyle name="Normal 2 2 68 2" xfId="1690"/>
    <cellStyle name="Normal 2 2 68 2 2" xfId="1691"/>
    <cellStyle name="Normal 2 2 68 3" xfId="1692"/>
    <cellStyle name="Normal 2 2 69" xfId="1693"/>
    <cellStyle name="Normal 2 2 69 2" xfId="1694"/>
    <cellStyle name="Normal 2 2 69 2 2" xfId="1695"/>
    <cellStyle name="Normal 2 2 69 3" xfId="1696"/>
    <cellStyle name="Normal 2 2 7" xfId="1697"/>
    <cellStyle name="Normal 2 2 7 2" xfId="1698"/>
    <cellStyle name="Normal 2 2 7 3" xfId="1699"/>
    <cellStyle name="Normal 2 2 7 3 2" xfId="1700"/>
    <cellStyle name="Normal 2 2 7 4" xfId="1701"/>
    <cellStyle name="Normal 2 2 70" xfId="1702"/>
    <cellStyle name="Normal 2 2 70 2" xfId="1703"/>
    <cellStyle name="Normal 2 2 70 2 2" xfId="1704"/>
    <cellStyle name="Normal 2 2 70 3" xfId="1705"/>
    <cellStyle name="Normal 2 2 71" xfId="1706"/>
    <cellStyle name="Normal 2 2 71 2" xfId="1707"/>
    <cellStyle name="Normal 2 2 71 2 2" xfId="1708"/>
    <cellStyle name="Normal 2 2 71 3" xfId="1709"/>
    <cellStyle name="Normal 2 2 72" xfId="1710"/>
    <cellStyle name="Normal 2 2 72 2" xfId="1711"/>
    <cellStyle name="Normal 2 2 72 2 2" xfId="1712"/>
    <cellStyle name="Normal 2 2 72 3" xfId="1713"/>
    <cellStyle name="Normal 2 2 73" xfId="1714"/>
    <cellStyle name="Normal 2 2 73 2" xfId="1715"/>
    <cellStyle name="Normal 2 2 73 2 2" xfId="1716"/>
    <cellStyle name="Normal 2 2 73 3" xfId="1717"/>
    <cellStyle name="Normal 2 2 74" xfId="1718"/>
    <cellStyle name="Normal 2 2 74 2" xfId="1719"/>
    <cellStyle name="Normal 2 2 74 2 2" xfId="1720"/>
    <cellStyle name="Normal 2 2 74 3" xfId="1721"/>
    <cellStyle name="Normal 2 2 75" xfId="1722"/>
    <cellStyle name="Normal 2 2 8" xfId="1723"/>
    <cellStyle name="Normal 2 2 8 2" xfId="1724"/>
    <cellStyle name="Normal 2 2 8 3" xfId="1725"/>
    <cellStyle name="Normal 2 2 8 3 2" xfId="1726"/>
    <cellStyle name="Normal 2 2 8 4" xfId="1727"/>
    <cellStyle name="Normal 2 2 9" xfId="1728"/>
    <cellStyle name="Normal 2 2 9 2" xfId="1729"/>
    <cellStyle name="Normal 2 2 9 3" xfId="1730"/>
    <cellStyle name="Normal 2 2 9 3 2" xfId="1731"/>
    <cellStyle name="Normal 2 2 9 4" xfId="1732"/>
    <cellStyle name="Normal 2 2_X ESTABLECIMIENTOS" xfId="1733"/>
    <cellStyle name="Normal 2 20" xfId="1734"/>
    <cellStyle name="Normal 2 20 2" xfId="1735"/>
    <cellStyle name="Normal 2 20 3" xfId="1736"/>
    <cellStyle name="Normal 2 20 3 2" xfId="1737"/>
    <cellStyle name="Normal 2 20 4" xfId="1738"/>
    <cellStyle name="Normal 2 21" xfId="1739"/>
    <cellStyle name="Normal 2 21 2" xfId="1740"/>
    <cellStyle name="Normal 2 21 3" xfId="1741"/>
    <cellStyle name="Normal 2 21 4" xfId="1742"/>
    <cellStyle name="Normal 2 21 5" xfId="1743"/>
    <cellStyle name="Normal 2 21 6" xfId="1744"/>
    <cellStyle name="Normal 2 21 6 2" xfId="1745"/>
    <cellStyle name="Normal 2 21 7" xfId="1746"/>
    <cellStyle name="Normal 2 22" xfId="1747"/>
    <cellStyle name="Normal 2 22 2" xfId="1748"/>
    <cellStyle name="Normal 2 22 3" xfId="1749"/>
    <cellStyle name="Normal 2 22 4" xfId="1750"/>
    <cellStyle name="Normal 2 22 4 2" xfId="1751"/>
    <cellStyle name="Normal 2 22 5" xfId="1752"/>
    <cellStyle name="Normal 2 23" xfId="1753"/>
    <cellStyle name="Normal 2 23 2" xfId="1754"/>
    <cellStyle name="Normal 2 23 3" xfId="1755"/>
    <cellStyle name="Normal 2 23 4" xfId="1756"/>
    <cellStyle name="Normal 2 23 4 2" xfId="1757"/>
    <cellStyle name="Normal 2 23 5" xfId="1758"/>
    <cellStyle name="Normal 2 24" xfId="1759"/>
    <cellStyle name="Normal 2 24 2" xfId="1760"/>
    <cellStyle name="Normal 2 24 3" xfId="1761"/>
    <cellStyle name="Normal 2 24 4" xfId="1762"/>
    <cellStyle name="Normal 2 24 4 2" xfId="1763"/>
    <cellStyle name="Normal 2 24 5" xfId="1764"/>
    <cellStyle name="Normal 2 25" xfId="1765"/>
    <cellStyle name="Normal 2 25 2" xfId="1766"/>
    <cellStyle name="Normal 2 25 3" xfId="1767"/>
    <cellStyle name="Normal 2 25 3 2" xfId="1768"/>
    <cellStyle name="Normal 2 25 4" xfId="1769"/>
    <cellStyle name="Normal 2 26" xfId="1770"/>
    <cellStyle name="Normal 2 26 2" xfId="1771"/>
    <cellStyle name="Normal 2 26 3" xfId="1772"/>
    <cellStyle name="Normal 2 26 3 2" xfId="1773"/>
    <cellStyle name="Normal 2 26 4" xfId="1774"/>
    <cellStyle name="Normal 2 27" xfId="1775"/>
    <cellStyle name="Normal 2 27 2" xfId="1776"/>
    <cellStyle name="Normal 2 27 3" xfId="1777"/>
    <cellStyle name="Normal 2 27 3 2" xfId="1778"/>
    <cellStyle name="Normal 2 27 4" xfId="1779"/>
    <cellStyle name="Normal 2 28" xfId="1780"/>
    <cellStyle name="Normal 2 28 2" xfId="1781"/>
    <cellStyle name="Normal 2 28 3" xfId="1782"/>
    <cellStyle name="Normal 2 28 3 2" xfId="1783"/>
    <cellStyle name="Normal 2 28 4" xfId="1784"/>
    <cellStyle name="Normal 2 29" xfId="1785"/>
    <cellStyle name="Normal 2 29 2" xfId="1786"/>
    <cellStyle name="Normal 2 29 3" xfId="1787"/>
    <cellStyle name="Normal 2 29 3 2" xfId="1788"/>
    <cellStyle name="Normal 2 29 4" xfId="1789"/>
    <cellStyle name="Normal 2 3" xfId="1790"/>
    <cellStyle name="Normal 2 3 10" xfId="1791"/>
    <cellStyle name="Normal 2 3 11" xfId="1792"/>
    <cellStyle name="Normal 2 3 12" xfId="1793"/>
    <cellStyle name="Normal 2 3 13" xfId="1794"/>
    <cellStyle name="Normal 2 3 14" xfId="1795"/>
    <cellStyle name="Normal 2 3 15" xfId="1796"/>
    <cellStyle name="Normal 2 3 16" xfId="1797"/>
    <cellStyle name="Normal 2 3 17" xfId="1798"/>
    <cellStyle name="Normal 2 3 18" xfId="1799"/>
    <cellStyle name="Normal 2 3 19" xfId="1800"/>
    <cellStyle name="Normal 2 3 2" xfId="1801"/>
    <cellStyle name="Normal 2 3 2 2" xfId="1802"/>
    <cellStyle name="Normal 2 3 2 2 2" xfId="1803"/>
    <cellStyle name="Normal 2 3 2 2 2 2" xfId="1804"/>
    <cellStyle name="Normal 2 3 2 2 3" xfId="1805"/>
    <cellStyle name="Normal 2 3 2 3" xfId="1806"/>
    <cellStyle name="Normal 2 3 20" xfId="1807"/>
    <cellStyle name="Normal 2 3 21" xfId="1808"/>
    <cellStyle name="Normal 2 3 22" xfId="1809"/>
    <cellStyle name="Normal 2 3 23" xfId="1810"/>
    <cellStyle name="Normal 2 3 24" xfId="1811"/>
    <cellStyle name="Normal 2 3 25" xfId="1812"/>
    <cellStyle name="Normal 2 3 26" xfId="1813"/>
    <cellStyle name="Normal 2 3 27" xfId="1814"/>
    <cellStyle name="Normal 2 3 28" xfId="1815"/>
    <cellStyle name="Normal 2 3 29" xfId="1816"/>
    <cellStyle name="Normal 2 3 3" xfId="1817"/>
    <cellStyle name="Normal 2 3 3 2" xfId="1818"/>
    <cellStyle name="Normal 2 3 3 3" xfId="1819"/>
    <cellStyle name="Normal 2 3 3 3 2" xfId="1820"/>
    <cellStyle name="Normal 2 3 3 4" xfId="1821"/>
    <cellStyle name="Normal 2 3 30" xfId="1822"/>
    <cellStyle name="Normal 2 3 31" xfId="1823"/>
    <cellStyle name="Normal 2 3 32" xfId="1824"/>
    <cellStyle name="Normal 2 3 33" xfId="1825"/>
    <cellStyle name="Normal 2 3 34" xfId="1826"/>
    <cellStyle name="Normal 2 3 35" xfId="1827"/>
    <cellStyle name="Normal 2 3 36" xfId="1828"/>
    <cellStyle name="Normal 2 3 37" xfId="1829"/>
    <cellStyle name="Normal 2 3 38" xfId="1830"/>
    <cellStyle name="Normal 2 3 39" xfId="1831"/>
    <cellStyle name="Normal 2 3 4" xfId="1832"/>
    <cellStyle name="Normal 2 3 4 2" xfId="1833"/>
    <cellStyle name="Normal 2 3 4 3" xfId="1834"/>
    <cellStyle name="Normal 2 3 4 3 2" xfId="1835"/>
    <cellStyle name="Normal 2 3 4 4" xfId="1836"/>
    <cellStyle name="Normal 2 3 40" xfId="1837"/>
    <cellStyle name="Normal 2 3 41" xfId="1838"/>
    <cellStyle name="Normal 2 3 42" xfId="1839"/>
    <cellStyle name="Normal 2 3 43" xfId="1840"/>
    <cellStyle name="Normal 2 3 44" xfId="1841"/>
    <cellStyle name="Normal 2 3 45" xfId="1842"/>
    <cellStyle name="Normal 2 3 5" xfId="1843"/>
    <cellStyle name="Normal 2 3 5 2" xfId="1844"/>
    <cellStyle name="Normal 2 3 5 3" xfId="1845"/>
    <cellStyle name="Normal 2 3 5 3 2" xfId="1846"/>
    <cellStyle name="Normal 2 3 5 4" xfId="1847"/>
    <cellStyle name="Normal 2 3 6" xfId="1848"/>
    <cellStyle name="Normal 2 3 6 2" xfId="1849"/>
    <cellStyle name="Normal 2 3 6 3" xfId="1850"/>
    <cellStyle name="Normal 2 3 6 3 2" xfId="1851"/>
    <cellStyle name="Normal 2 3 6 4" xfId="1852"/>
    <cellStyle name="Normal 2 3 7" xfId="1853"/>
    <cellStyle name="Normal 2 3 8" xfId="1854"/>
    <cellStyle name="Normal 2 3 9" xfId="1855"/>
    <cellStyle name="Normal 2 30" xfId="1856"/>
    <cellStyle name="Normal 2 30 2" xfId="1857"/>
    <cellStyle name="Normal 2 30 3" xfId="1858"/>
    <cellStyle name="Normal 2 30 3 2" xfId="1859"/>
    <cellStyle name="Normal 2 30 4" xfId="1860"/>
    <cellStyle name="Normal 2 31" xfId="1861"/>
    <cellStyle name="Normal 2 31 2" xfId="1862"/>
    <cellStyle name="Normal 2 31 3" xfId="1863"/>
    <cellStyle name="Normal 2 31 3 2" xfId="1864"/>
    <cellStyle name="Normal 2 31 4" xfId="1865"/>
    <cellStyle name="Normal 2 32" xfId="1866"/>
    <cellStyle name="Normal 2 32 2" xfId="1867"/>
    <cellStyle name="Normal 2 32 3" xfId="1868"/>
    <cellStyle name="Normal 2 32 3 2" xfId="1869"/>
    <cellStyle name="Normal 2 32 4" xfId="1870"/>
    <cellStyle name="Normal 2 33" xfId="1871"/>
    <cellStyle name="Normal 2 33 2" xfId="1872"/>
    <cellStyle name="Normal 2 33 3" xfId="1873"/>
    <cellStyle name="Normal 2 33 3 2" xfId="1874"/>
    <cellStyle name="Normal 2 33 4" xfId="1875"/>
    <cellStyle name="Normal 2 34" xfId="1876"/>
    <cellStyle name="Normal 2 34 2" xfId="1877"/>
    <cellStyle name="Normal 2 34 3" xfId="1878"/>
    <cellStyle name="Normal 2 34 3 2" xfId="1879"/>
    <cellStyle name="Normal 2 34 4" xfId="1880"/>
    <cellStyle name="Normal 2 35" xfId="1881"/>
    <cellStyle name="Normal 2 35 2" xfId="1882"/>
    <cellStyle name="Normal 2 35 3" xfId="1883"/>
    <cellStyle name="Normal 2 35 3 2" xfId="1884"/>
    <cellStyle name="Normal 2 35 4" xfId="1885"/>
    <cellStyle name="Normal 2 36" xfId="1886"/>
    <cellStyle name="Normal 2 36 2" xfId="1887"/>
    <cellStyle name="Normal 2 36 3" xfId="1888"/>
    <cellStyle name="Normal 2 36 3 2" xfId="1889"/>
    <cellStyle name="Normal 2 36 4" xfId="1890"/>
    <cellStyle name="Normal 2 37" xfId="1891"/>
    <cellStyle name="Normal 2 37 2" xfId="1892"/>
    <cellStyle name="Normal 2 37 3" xfId="1893"/>
    <cellStyle name="Normal 2 37 3 2" xfId="1894"/>
    <cellStyle name="Normal 2 37 4" xfId="1895"/>
    <cellStyle name="Normal 2 38" xfId="1896"/>
    <cellStyle name="Normal 2 38 2" xfId="1897"/>
    <cellStyle name="Normal 2 38 3" xfId="1898"/>
    <cellStyle name="Normal 2 38 3 2" xfId="1899"/>
    <cellStyle name="Normal 2 38 4" xfId="1900"/>
    <cellStyle name="Normal 2 39" xfId="1901"/>
    <cellStyle name="Normal 2 39 2" xfId="1902"/>
    <cellStyle name="Normal 2 39 3" xfId="1903"/>
    <cellStyle name="Normal 2 39 3 2" xfId="1904"/>
    <cellStyle name="Normal 2 39 4" xfId="1905"/>
    <cellStyle name="Normal 2 4" xfId="1906"/>
    <cellStyle name="Normal 2 4 2" xfId="1907"/>
    <cellStyle name="Normal 2 4 2 2" xfId="1908"/>
    <cellStyle name="Normal 2 4 2 2 2" xfId="1909"/>
    <cellStyle name="Normal 2 4 2 2 2 2" xfId="1910"/>
    <cellStyle name="Normal 2 4 2 2 3" xfId="1911"/>
    <cellStyle name="Normal 2 4 3" xfId="1912"/>
    <cellStyle name="Normal 2 4 3 2" xfId="1913"/>
    <cellStyle name="Normal 2 4 3 2 2" xfId="1914"/>
    <cellStyle name="Normal 2 4 3 3" xfId="1915"/>
    <cellStyle name="Normal 2 4 3 3 2" xfId="1916"/>
    <cellStyle name="Normal 2 4 3 4" xfId="1917"/>
    <cellStyle name="Normal 2 4 4" xfId="1918"/>
    <cellStyle name="Normal 2 4 4 2" xfId="1919"/>
    <cellStyle name="Normal 2 4 4 2 2" xfId="1920"/>
    <cellStyle name="Normal 2 4 4 3" xfId="1921"/>
    <cellStyle name="Normal 2 4 5" xfId="1922"/>
    <cellStyle name="Normal 2 4 5 2" xfId="1923"/>
    <cellStyle name="Normal 2 4 6" xfId="1924"/>
    <cellStyle name="Normal 2 4 6 2" xfId="1925"/>
    <cellStyle name="Normal 2 4 7" xfId="1926"/>
    <cellStyle name="Normal 2 40" xfId="1927"/>
    <cellStyle name="Normal 2 40 2" xfId="1928"/>
    <cellStyle name="Normal 2 40 3" xfId="1929"/>
    <cellStyle name="Normal 2 40 3 2" xfId="1930"/>
    <cellStyle name="Normal 2 40 4" xfId="1931"/>
    <cellStyle name="Normal 2 41" xfId="1932"/>
    <cellStyle name="Normal 2 41 2" xfId="1933"/>
    <cellStyle name="Normal 2 41 3" xfId="1934"/>
    <cellStyle name="Normal 2 41 3 2" xfId="1935"/>
    <cellStyle name="Normal 2 41 4" xfId="1936"/>
    <cellStyle name="Normal 2 42" xfId="1937"/>
    <cellStyle name="Normal 2 42 2" xfId="1938"/>
    <cellStyle name="Normal 2 42 3" xfId="1939"/>
    <cellStyle name="Normal 2 42 4" xfId="1940"/>
    <cellStyle name="Normal 2 42 5" xfId="1941"/>
    <cellStyle name="Normal 2 42 6" xfId="1942"/>
    <cellStyle name="Normal 2 42 7" xfId="1943"/>
    <cellStyle name="Normal 2 42 8" xfId="1944"/>
    <cellStyle name="Normal 2 42 8 2" xfId="1945"/>
    <cellStyle name="Normal 2 42 9" xfId="1946"/>
    <cellStyle name="Normal 2 43" xfId="1947"/>
    <cellStyle name="Normal 2 43 2" xfId="1948"/>
    <cellStyle name="Normal 2 43 3" xfId="1949"/>
    <cellStyle name="Normal 2 43 3 2" xfId="1950"/>
    <cellStyle name="Normal 2 43 4" xfId="1951"/>
    <cellStyle name="Normal 2 44" xfId="1952"/>
    <cellStyle name="Normal 2 44 2" xfId="1953"/>
    <cellStyle name="Normal 2 44 3" xfId="1954"/>
    <cellStyle name="Normal 2 44 3 2" xfId="1955"/>
    <cellStyle name="Normal 2 44 4" xfId="1956"/>
    <cellStyle name="Normal 2 45" xfId="1957"/>
    <cellStyle name="Normal 2 45 2" xfId="1958"/>
    <cellStyle name="Normal 2 45 2 2" xfId="1959"/>
    <cellStyle name="Normal 2 45 3" xfId="1960"/>
    <cellStyle name="Normal 2 45 4" xfId="1961"/>
    <cellStyle name="Normal 2 45 4 2" xfId="1962"/>
    <cellStyle name="Normal 2 45 5" xfId="1963"/>
    <cellStyle name="Normal 2 46" xfId="1964"/>
    <cellStyle name="Normal 2 46 2" xfId="1965"/>
    <cellStyle name="Normal 2 46 2 2" xfId="1966"/>
    <cellStyle name="Normal 2 46 3" xfId="1967"/>
    <cellStyle name="Normal 2 47" xfId="1968"/>
    <cellStyle name="Normal 2 47 2" xfId="1969"/>
    <cellStyle name="Normal 2 47 2 2" xfId="1970"/>
    <cellStyle name="Normal 2 47 3" xfId="1971"/>
    <cellStyle name="Normal 2 48" xfId="1972"/>
    <cellStyle name="Normal 2 48 2" xfId="1973"/>
    <cellStyle name="Normal 2 48 2 2" xfId="1974"/>
    <cellStyle name="Normal 2 48 3" xfId="1975"/>
    <cellStyle name="Normal 2 49" xfId="1976"/>
    <cellStyle name="Normal 2 49 2" xfId="1977"/>
    <cellStyle name="Normal 2 49 2 2" xfId="1978"/>
    <cellStyle name="Normal 2 49 3" xfId="1979"/>
    <cellStyle name="Normal 2 5" xfId="1980"/>
    <cellStyle name="Normal 2 5 10" xfId="1981"/>
    <cellStyle name="Normal 2 5 11" xfId="1982"/>
    <cellStyle name="Normal 2 5 12" xfId="1983"/>
    <cellStyle name="Normal 2 5 13" xfId="1984"/>
    <cellStyle name="Normal 2 5 14" xfId="1985"/>
    <cellStyle name="Normal 2 5 15" xfId="1986"/>
    <cellStyle name="Normal 2 5 16" xfId="1987"/>
    <cellStyle name="Normal 2 5 17" xfId="1988"/>
    <cellStyle name="Normal 2 5 18" xfId="1989"/>
    <cellStyle name="Normal 2 5 18 2" xfId="1990"/>
    <cellStyle name="Normal 2 5 18 2 2" xfId="1991"/>
    <cellStyle name="Normal 2 5 18 3" xfId="1992"/>
    <cellStyle name="Normal 2 5 2" xfId="1993"/>
    <cellStyle name="Normal 2 5 3" xfId="1994"/>
    <cellStyle name="Normal 2 5 4" xfId="1995"/>
    <cellStyle name="Normal 2 5 5" xfId="1996"/>
    <cellStyle name="Normal 2 5 6" xfId="1997"/>
    <cellStyle name="Normal 2 5 7" xfId="1998"/>
    <cellStyle name="Normal 2 5 8" xfId="1999"/>
    <cellStyle name="Normal 2 5 9" xfId="2000"/>
    <cellStyle name="Normal 2 50" xfId="2001"/>
    <cellStyle name="Normal 2 50 2" xfId="2002"/>
    <cellStyle name="Normal 2 50 2 2" xfId="2003"/>
    <cellStyle name="Normal 2 50 3" xfId="2004"/>
    <cellStyle name="Normal 2 51" xfId="2005"/>
    <cellStyle name="Normal 2 51 2" xfId="2006"/>
    <cellStyle name="Normal 2 51 2 2" xfId="2007"/>
    <cellStyle name="Normal 2 51 3" xfId="2008"/>
    <cellStyle name="Normal 2 52" xfId="2009"/>
    <cellStyle name="Normal 2 52 2" xfId="2010"/>
    <cellStyle name="Normal 2 52 2 2" xfId="2011"/>
    <cellStyle name="Normal 2 52 3" xfId="2012"/>
    <cellStyle name="Normal 2 53" xfId="2013"/>
    <cellStyle name="Normal 2 53 2" xfId="2014"/>
    <cellStyle name="Normal 2 53 2 2" xfId="2015"/>
    <cellStyle name="Normal 2 53 3" xfId="2016"/>
    <cellStyle name="Normal 2 54" xfId="2017"/>
    <cellStyle name="Normal 2 54 2" xfId="2018"/>
    <cellStyle name="Normal 2 54 2 2" xfId="2019"/>
    <cellStyle name="Normal 2 54 3" xfId="2020"/>
    <cellStyle name="Normal 2 55" xfId="2021"/>
    <cellStyle name="Normal 2 55 2" xfId="2022"/>
    <cellStyle name="Normal 2 55 2 2" xfId="2023"/>
    <cellStyle name="Normal 2 55 3" xfId="2024"/>
    <cellStyle name="Normal 2 56" xfId="2025"/>
    <cellStyle name="Normal 2 56 2" xfId="2026"/>
    <cellStyle name="Normal 2 56 2 2" xfId="2027"/>
    <cellStyle name="Normal 2 56 3" xfId="2028"/>
    <cellStyle name="Normal 2 57" xfId="2029"/>
    <cellStyle name="Normal 2 57 2" xfId="2030"/>
    <cellStyle name="Normal 2 57 2 2" xfId="2031"/>
    <cellStyle name="Normal 2 57 3" xfId="2032"/>
    <cellStyle name="Normal 2 58" xfId="2033"/>
    <cellStyle name="Normal 2 58 2" xfId="2034"/>
    <cellStyle name="Normal 2 58 2 2" xfId="2035"/>
    <cellStyle name="Normal 2 58 3" xfId="2036"/>
    <cellStyle name="Normal 2 59" xfId="2037"/>
    <cellStyle name="Normal 2 59 2" xfId="2038"/>
    <cellStyle name="Normal 2 59 2 2" xfId="2039"/>
    <cellStyle name="Normal 2 59 3" xfId="2040"/>
    <cellStyle name="Normal 2 6" xfId="2041"/>
    <cellStyle name="Normal 2 6 2" xfId="2042"/>
    <cellStyle name="Normal 2 6 3" xfId="2043"/>
    <cellStyle name="Normal 2 6 3 2" xfId="2044"/>
    <cellStyle name="Normal 2 6 3 3" xfId="2045"/>
    <cellStyle name="Normal 2 6 3 3 2" xfId="2046"/>
    <cellStyle name="Normal 2 6 3 4" xfId="2047"/>
    <cellStyle name="Normal 2 6 4" xfId="2048"/>
    <cellStyle name="Normal 2 60" xfId="2049"/>
    <cellStyle name="Normal 2 60 2" xfId="2050"/>
    <cellStyle name="Normal 2 60 2 2" xfId="2051"/>
    <cellStyle name="Normal 2 60 3" xfId="2052"/>
    <cellStyle name="Normal 2 61" xfId="2053"/>
    <cellStyle name="Normal 2 61 2" xfId="2054"/>
    <cellStyle name="Normal 2 61 2 2" xfId="2055"/>
    <cellStyle name="Normal 2 61 3" xfId="2056"/>
    <cellStyle name="Normal 2 62" xfId="2057"/>
    <cellStyle name="Normal 2 62 2" xfId="2058"/>
    <cellStyle name="Normal 2 62 2 2" xfId="2059"/>
    <cellStyle name="Normal 2 62 3" xfId="2060"/>
    <cellStyle name="Normal 2 63" xfId="2061"/>
    <cellStyle name="Normal 2 63 2" xfId="2062"/>
    <cellStyle name="Normal 2 63 2 2" xfId="2063"/>
    <cellStyle name="Normal 2 63 3" xfId="2064"/>
    <cellStyle name="Normal 2 64" xfId="2065"/>
    <cellStyle name="Normal 2 64 2" xfId="2066"/>
    <cellStyle name="Normal 2 64 2 2" xfId="2067"/>
    <cellStyle name="Normal 2 64 3" xfId="2068"/>
    <cellStyle name="Normal 2 65" xfId="2069"/>
    <cellStyle name="Normal 2 65 2" xfId="2070"/>
    <cellStyle name="Normal 2 65 2 2" xfId="2071"/>
    <cellStyle name="Normal 2 65 3" xfId="2072"/>
    <cellStyle name="Normal 2 66" xfId="2073"/>
    <cellStyle name="Normal 2 66 2" xfId="2074"/>
    <cellStyle name="Normal 2 66 2 2" xfId="2075"/>
    <cellStyle name="Normal 2 66 3" xfId="2076"/>
    <cellStyle name="Normal 2 67" xfId="2077"/>
    <cellStyle name="Normal 2 67 2" xfId="2078"/>
    <cellStyle name="Normal 2 67 2 2" xfId="2079"/>
    <cellStyle name="Normal 2 67 3" xfId="2080"/>
    <cellStyle name="Normal 2 68" xfId="2081"/>
    <cellStyle name="Normal 2 68 2" xfId="2082"/>
    <cellStyle name="Normal 2 68 2 2" xfId="2083"/>
    <cellStyle name="Normal 2 68 3" xfId="2084"/>
    <cellStyle name="Normal 2 69" xfId="2085"/>
    <cellStyle name="Normal 2 69 2" xfId="2086"/>
    <cellStyle name="Normal 2 69 2 2" xfId="2087"/>
    <cellStyle name="Normal 2 69 3" xfId="2088"/>
    <cellStyle name="Normal 2 7" xfId="2089"/>
    <cellStyle name="Normal 2 7 2" xfId="2090"/>
    <cellStyle name="Normal 2 7 3" xfId="2091"/>
    <cellStyle name="Normal 2 7 3 2" xfId="2092"/>
    <cellStyle name="Normal 2 7 3 3" xfId="2093"/>
    <cellStyle name="Normal 2 7 3 3 2" xfId="2094"/>
    <cellStyle name="Normal 2 7 3 4" xfId="2095"/>
    <cellStyle name="Normal 2 7 4" xfId="2096"/>
    <cellStyle name="Normal 2 70" xfId="2097"/>
    <cellStyle name="Normal 2 70 2" xfId="2098"/>
    <cellStyle name="Normal 2 70 2 2" xfId="2099"/>
    <cellStyle name="Normal 2 70 3" xfId="2100"/>
    <cellStyle name="Normal 2 71" xfId="2101"/>
    <cellStyle name="Normal 2 71 2" xfId="2102"/>
    <cellStyle name="Normal 2 71 2 2" xfId="2103"/>
    <cellStyle name="Normal 2 71 3" xfId="2104"/>
    <cellStyle name="Normal 2 72" xfId="2105"/>
    <cellStyle name="Normal 2 72 2" xfId="2106"/>
    <cellStyle name="Normal 2 72 2 2" xfId="2107"/>
    <cellStyle name="Normal 2 72 3" xfId="2108"/>
    <cellStyle name="Normal 2 73" xfId="2109"/>
    <cellStyle name="Normal 2 73 2" xfId="2110"/>
    <cellStyle name="Normal 2 73 2 2" xfId="2111"/>
    <cellStyle name="Normal 2 73 3" xfId="2112"/>
    <cellStyle name="Normal 2 74" xfId="2113"/>
    <cellStyle name="Normal 2 74 2" xfId="2114"/>
    <cellStyle name="Normal 2 74 2 2" xfId="2115"/>
    <cellStyle name="Normal 2 74 3" xfId="2116"/>
    <cellStyle name="Normal 2 75" xfId="2117"/>
    <cellStyle name="Normal 2 75 2" xfId="2118"/>
    <cellStyle name="Normal 2 75 2 2" xfId="2119"/>
    <cellStyle name="Normal 2 75 3" xfId="2120"/>
    <cellStyle name="Normal 2 76" xfId="2121"/>
    <cellStyle name="Normal 2 76 2" xfId="2122"/>
    <cellStyle name="Normal 2 76 2 2" xfId="2123"/>
    <cellStyle name="Normal 2 76 3" xfId="2124"/>
    <cellStyle name="Normal 2 77" xfId="2125"/>
    <cellStyle name="Normal 2 78" xfId="2126"/>
    <cellStyle name="Normal 2 8" xfId="2127"/>
    <cellStyle name="Normal 2 8 2" xfId="2128"/>
    <cellStyle name="Normal 2 8 2 2" xfId="2129"/>
    <cellStyle name="Normal 2 8 2 2 2" xfId="2130"/>
    <cellStyle name="Normal 2 8 2 3" xfId="2131"/>
    <cellStyle name="Normal 2 8 3" xfId="2132"/>
    <cellStyle name="Normal 2 8 3 2" xfId="2133"/>
    <cellStyle name="Normal 2 8 3 2 2" xfId="2134"/>
    <cellStyle name="Normal 2 8 3 3" xfId="2135"/>
    <cellStyle name="Normal 2 8 4" xfId="2136"/>
    <cellStyle name="Normal 2 8 4 2" xfId="2137"/>
    <cellStyle name="Normal 2 8 4 2 2" xfId="2138"/>
    <cellStyle name="Normal 2 8 4 3" xfId="2139"/>
    <cellStyle name="Normal 2 8 5" xfId="2140"/>
    <cellStyle name="Normal 2 8 6" xfId="2141"/>
    <cellStyle name="Normal 2 8 6 2" xfId="2142"/>
    <cellStyle name="Normal 2 8 7" xfId="2143"/>
    <cellStyle name="Normal 2 9" xfId="2144"/>
    <cellStyle name="Normal 2 9 2" xfId="2145"/>
    <cellStyle name="Normal 2 9 2 2" xfId="2146"/>
    <cellStyle name="Normal 2 9 2 2 2" xfId="2147"/>
    <cellStyle name="Normal 2 9 2 3" xfId="2148"/>
    <cellStyle name="Normal 2 9 2 4" xfId="2149"/>
    <cellStyle name="Normal 2 9 3" xfId="2150"/>
    <cellStyle name="Normal 2 9 4" xfId="2151"/>
    <cellStyle name="Normal 2_X ESTABLECIMIENTOS" xfId="2152"/>
    <cellStyle name="Normal 20" xfId="2153"/>
    <cellStyle name="Normal 20 2" xfId="2154"/>
    <cellStyle name="Normal 20 3" xfId="2155"/>
    <cellStyle name="Normal 21" xfId="2156"/>
    <cellStyle name="Normal 21 2" xfId="2157"/>
    <cellStyle name="Normal 21 3" xfId="2158"/>
    <cellStyle name="Normal 22" xfId="2159"/>
    <cellStyle name="Normal 22 2" xfId="2160"/>
    <cellStyle name="Normal 22 3" xfId="2161"/>
    <cellStyle name="Normal 23" xfId="2162"/>
    <cellStyle name="Normal 23 2" xfId="2163"/>
    <cellStyle name="Normal 23 3" xfId="2164"/>
    <cellStyle name="Normal 24" xfId="2165"/>
    <cellStyle name="Normal 24 2" xfId="2166"/>
    <cellStyle name="Normal 24 3" xfId="2167"/>
    <cellStyle name="Normal 25" xfId="2168"/>
    <cellStyle name="Normal 25 2" xfId="2169"/>
    <cellStyle name="Normal 25 3" xfId="2170"/>
    <cellStyle name="Normal 26" xfId="2171"/>
    <cellStyle name="Normal 26 2" xfId="2172"/>
    <cellStyle name="Normal 26 3" xfId="2173"/>
    <cellStyle name="Normal 27" xfId="2174"/>
    <cellStyle name="Normal 27 2" xfId="2175"/>
    <cellStyle name="Normal 27 3" xfId="2176"/>
    <cellStyle name="Normal 28" xfId="2177"/>
    <cellStyle name="Normal 28 2" xfId="2178"/>
    <cellStyle name="Normal 28 3" xfId="2179"/>
    <cellStyle name="Normal 29" xfId="2180"/>
    <cellStyle name="Normal 29 2" xfId="2181"/>
    <cellStyle name="Normal 29 3" xfId="2182"/>
    <cellStyle name="Normal 3" xfId="2183"/>
    <cellStyle name="Normal 3 10" xfId="2184"/>
    <cellStyle name="Normal 3 11" xfId="2185"/>
    <cellStyle name="Normal 3 12" xfId="2186"/>
    <cellStyle name="Normal 3 13" xfId="2187"/>
    <cellStyle name="Normal 3 14" xfId="2188"/>
    <cellStyle name="Normal 3 15" xfId="2189"/>
    <cellStyle name="Normal 3 16" xfId="2190"/>
    <cellStyle name="Normal 3 17" xfId="2191"/>
    <cellStyle name="Normal 3 18" xfId="2192"/>
    <cellStyle name="Normal 3 19" xfId="2193"/>
    <cellStyle name="Normal 3 2" xfId="2194"/>
    <cellStyle name="Normal 3 2 2" xfId="2195"/>
    <cellStyle name="Normal 3 2 2 2" xfId="2196"/>
    <cellStyle name="Normal 3 2 3" xfId="2197"/>
    <cellStyle name="Normal 3 20" xfId="2198"/>
    <cellStyle name="Normal 3 21" xfId="2199"/>
    <cellStyle name="Normal 3 22" xfId="2200"/>
    <cellStyle name="Normal 3 23" xfId="2201"/>
    <cellStyle name="Normal 3 24" xfId="2202"/>
    <cellStyle name="Normal 3 25" xfId="2203"/>
    <cellStyle name="Normal 3 26" xfId="2204"/>
    <cellStyle name="Normal 3 27" xfId="2205"/>
    <cellStyle name="Normal 3 28" xfId="2206"/>
    <cellStyle name="Normal 3 29" xfId="2207"/>
    <cellStyle name="Normal 3 3" xfId="2208"/>
    <cellStyle name="Normal 3 3 2" xfId="2209"/>
    <cellStyle name="Normal 3 3 2 2" xfId="2210"/>
    <cellStyle name="Normal 3 3 3" xfId="2211"/>
    <cellStyle name="Normal 3 3 4" xfId="2212"/>
    <cellStyle name="Normal 3 3 5" xfId="2213"/>
    <cellStyle name="Normal 3 3 6" xfId="2214"/>
    <cellStyle name="Normal 3 3 7" xfId="2215"/>
    <cellStyle name="Normal 3 30" xfId="2216"/>
    <cellStyle name="Normal 3 31" xfId="2217"/>
    <cellStyle name="Normal 3 32" xfId="2218"/>
    <cellStyle name="Normal 3 33" xfId="2219"/>
    <cellStyle name="Normal 3 34" xfId="2220"/>
    <cellStyle name="Normal 3 35" xfId="2221"/>
    <cellStyle name="Normal 3 36" xfId="2222"/>
    <cellStyle name="Normal 3 37" xfId="2223"/>
    <cellStyle name="Normal 3 38" xfId="2224"/>
    <cellStyle name="Normal 3 39" xfId="2225"/>
    <cellStyle name="Normal 3 4" xfId="2226"/>
    <cellStyle name="Normal 3 4 2" xfId="2227"/>
    <cellStyle name="Normal 3 4 2 2" xfId="2228"/>
    <cellStyle name="Normal 3 4 3" xfId="2229"/>
    <cellStyle name="Normal 3 40" xfId="2230"/>
    <cellStyle name="Normal 3 41" xfId="2231"/>
    <cellStyle name="Normal 3 42" xfId="2232"/>
    <cellStyle name="Normal 3 42 2" xfId="2233"/>
    <cellStyle name="Normal 3 5" xfId="2234"/>
    <cellStyle name="Normal 3 5 2" xfId="2235"/>
    <cellStyle name="Normal 3 6" xfId="2236"/>
    <cellStyle name="Normal 3 7" xfId="2237"/>
    <cellStyle name="Normal 3 8" xfId="2238"/>
    <cellStyle name="Normal 3 9" xfId="2239"/>
    <cellStyle name="Normal 30" xfId="2240"/>
    <cellStyle name="Normal 30 2" xfId="2241"/>
    <cellStyle name="Normal 30 3" xfId="2242"/>
    <cellStyle name="Normal 31" xfId="2243"/>
    <cellStyle name="Normal 31 2" xfId="2244"/>
    <cellStyle name="Normal 31 3" xfId="2245"/>
    <cellStyle name="Normal 32" xfId="2246"/>
    <cellStyle name="Normal 32 2" xfId="2247"/>
    <cellStyle name="Normal 32 3" xfId="2248"/>
    <cellStyle name="Normal 33" xfId="2249"/>
    <cellStyle name="Normal 33 2" xfId="2250"/>
    <cellStyle name="Normal 33 3" xfId="2251"/>
    <cellStyle name="Normal 34" xfId="2252"/>
    <cellStyle name="Normal 34 2" xfId="2253"/>
    <cellStyle name="Normal 34 3" xfId="2254"/>
    <cellStyle name="Normal 35" xfId="2255"/>
    <cellStyle name="Normal 35 2" xfId="2256"/>
    <cellStyle name="Normal 35 3" xfId="2257"/>
    <cellStyle name="Normal 36" xfId="2258"/>
    <cellStyle name="Normal 36 2" xfId="2259"/>
    <cellStyle name="Normal 36 3" xfId="2260"/>
    <cellStyle name="Normal 37" xfId="2261"/>
    <cellStyle name="Normal 37 2" xfId="2262"/>
    <cellStyle name="Normal 37 3" xfId="2263"/>
    <cellStyle name="Normal 38" xfId="2264"/>
    <cellStyle name="Normal 38 2" xfId="2265"/>
    <cellStyle name="Normal 38 3" xfId="2266"/>
    <cellStyle name="Normal 39" xfId="2267"/>
    <cellStyle name="Normal 39 2" xfId="2268"/>
    <cellStyle name="Normal 39 3" xfId="2269"/>
    <cellStyle name="Normal 4" xfId="2270"/>
    <cellStyle name="Normal 4 10" xfId="2271"/>
    <cellStyle name="Normal 4 11" xfId="2272"/>
    <cellStyle name="Normal 4 12" xfId="2273"/>
    <cellStyle name="Normal 4 13" xfId="2274"/>
    <cellStyle name="Normal 4 14" xfId="2275"/>
    <cellStyle name="Normal 4 15" xfId="2276"/>
    <cellStyle name="Normal 4 16" xfId="2277"/>
    <cellStyle name="Normal 4 17" xfId="2278"/>
    <cellStyle name="Normal 4 18" xfId="2279"/>
    <cellStyle name="Normal 4 19" xfId="2280"/>
    <cellStyle name="Normal 4 2" xfId="2281"/>
    <cellStyle name="Normal 4 2 2" xfId="2282"/>
    <cellStyle name="Normal 4 2 2 2" xfId="2283"/>
    <cellStyle name="Normal 4 2 3" xfId="2284"/>
    <cellStyle name="Normal 4 20" xfId="2285"/>
    <cellStyle name="Normal 4 21" xfId="2286"/>
    <cellStyle name="Normal 4 22" xfId="2287"/>
    <cellStyle name="Normal 4 23" xfId="2288"/>
    <cellStyle name="Normal 4 24" xfId="2289"/>
    <cellStyle name="Normal 4 25" xfId="2290"/>
    <cellStyle name="Normal 4 26" xfId="2291"/>
    <cellStyle name="Normal 4 27" xfId="2292"/>
    <cellStyle name="Normal 4 28" xfId="2293"/>
    <cellStyle name="Normal 4 29" xfId="2294"/>
    <cellStyle name="Normal 4 3" xfId="2295"/>
    <cellStyle name="Normal 4 3 2" xfId="2296"/>
    <cellStyle name="Normal 4 30" xfId="2297"/>
    <cellStyle name="Normal 4 31" xfId="2298"/>
    <cellStyle name="Normal 4 32" xfId="2299"/>
    <cellStyle name="Normal 4 33" xfId="2300"/>
    <cellStyle name="Normal 4 34" xfId="2301"/>
    <cellStyle name="Normal 4 35" xfId="2302"/>
    <cellStyle name="Normal 4 36" xfId="2303"/>
    <cellStyle name="Normal 4 37" xfId="2304"/>
    <cellStyle name="Normal 4 38" xfId="2305"/>
    <cellStyle name="Normal 4 39" xfId="2306"/>
    <cellStyle name="Normal 4 4" xfId="2307"/>
    <cellStyle name="Normal 4 4 2" xfId="2308"/>
    <cellStyle name="Normal 4 4 3" xfId="2309"/>
    <cellStyle name="Normal 4 40" xfId="2310"/>
    <cellStyle name="Normal 4 41" xfId="2311"/>
    <cellStyle name="Normal 4 5" xfId="2312"/>
    <cellStyle name="Normal 4 6" xfId="2313"/>
    <cellStyle name="Normal 4 7" xfId="2314"/>
    <cellStyle name="Normal 4 8" xfId="2315"/>
    <cellStyle name="Normal 4 9" xfId="2316"/>
    <cellStyle name="Normal 40" xfId="2317"/>
    <cellStyle name="Normal 40 2" xfId="2318"/>
    <cellStyle name="Normal 40 3" xfId="2319"/>
    <cellStyle name="Normal 41" xfId="2320"/>
    <cellStyle name="Normal 41 2" xfId="2321"/>
    <cellStyle name="Normal 41 3" xfId="2322"/>
    <cellStyle name="Normal 42" xfId="2323"/>
    <cellStyle name="Normal 42 2" xfId="2324"/>
    <cellStyle name="Normal 42 3" xfId="2325"/>
    <cellStyle name="Normal 43" xfId="2326"/>
    <cellStyle name="Normal 43 2" xfId="2327"/>
    <cellStyle name="Normal 43 3" xfId="2328"/>
    <cellStyle name="Normal 44" xfId="2329"/>
    <cellStyle name="Normal 44 2" xfId="2330"/>
    <cellStyle name="Normal 44 3" xfId="2331"/>
    <cellStyle name="Normal 45" xfId="2332"/>
    <cellStyle name="Normal 45 2" xfId="2333"/>
    <cellStyle name="Normal 45 3" xfId="2334"/>
    <cellStyle name="Normal 46" xfId="2335"/>
    <cellStyle name="Normal 46 2" xfId="2336"/>
    <cellStyle name="Normal 46 3" xfId="2337"/>
    <cellStyle name="Normal 47" xfId="2338"/>
    <cellStyle name="Normal 47 2" xfId="2339"/>
    <cellStyle name="Normal 47 3" xfId="2340"/>
    <cellStyle name="Normal 48" xfId="2341"/>
    <cellStyle name="Normal 48 2" xfId="2342"/>
    <cellStyle name="Normal 48 3" xfId="2343"/>
    <cellStyle name="Normal 49" xfId="2344"/>
    <cellStyle name="Normal 49 2" xfId="2345"/>
    <cellStyle name="Normal 49 3" xfId="2346"/>
    <cellStyle name="Normal 5" xfId="2347"/>
    <cellStyle name="Normal 5 10" xfId="2348"/>
    <cellStyle name="Normal 5 11" xfId="2349"/>
    <cellStyle name="Normal 5 12" xfId="2350"/>
    <cellStyle name="Normal 5 13" xfId="2351"/>
    <cellStyle name="Normal 5 14" xfId="2352"/>
    <cellStyle name="Normal 5 15" xfId="2353"/>
    <cellStyle name="Normal 5 16" xfId="2354"/>
    <cellStyle name="Normal 5 17" xfId="2355"/>
    <cellStyle name="Normal 5 18" xfId="2356"/>
    <cellStyle name="Normal 5 19" xfId="2357"/>
    <cellStyle name="Normal 5 2" xfId="2358"/>
    <cellStyle name="Normal 5 2 2" xfId="2359"/>
    <cellStyle name="Normal 5 20" xfId="2360"/>
    <cellStyle name="Normal 5 21" xfId="2361"/>
    <cellStyle name="Normal 5 22" xfId="2362"/>
    <cellStyle name="Normal 5 23" xfId="2363"/>
    <cellStyle name="Normal 5 24" xfId="2364"/>
    <cellStyle name="Normal 5 25" xfId="2365"/>
    <cellStyle name="Normal 5 26" xfId="2366"/>
    <cellStyle name="Normal 5 27" xfId="2367"/>
    <cellStyle name="Normal 5 28" xfId="2368"/>
    <cellStyle name="Normal 5 29" xfId="2369"/>
    <cellStyle name="Normal 5 3" xfId="2370"/>
    <cellStyle name="Normal 5 3 2" xfId="2371"/>
    <cellStyle name="Normal 5 30" xfId="2372"/>
    <cellStyle name="Normal 5 31" xfId="2373"/>
    <cellStyle name="Normal 5 32" xfId="2374"/>
    <cellStyle name="Normal 5 33" xfId="2375"/>
    <cellStyle name="Normal 5 34" xfId="2376"/>
    <cellStyle name="Normal 5 35" xfId="2377"/>
    <cellStyle name="Normal 5 36" xfId="2378"/>
    <cellStyle name="Normal 5 37" xfId="2379"/>
    <cellStyle name="Normal 5 38" xfId="2380"/>
    <cellStyle name="Normal 5 39" xfId="2381"/>
    <cellStyle name="Normal 5 4" xfId="2382"/>
    <cellStyle name="Normal 5 40" xfId="2383"/>
    <cellStyle name="Normal 5 41" xfId="2384"/>
    <cellStyle name="Normal 5 42" xfId="2385"/>
    <cellStyle name="Normal 5 43" xfId="2386"/>
    <cellStyle name="Normal 5 5" xfId="2387"/>
    <cellStyle name="Normal 5 6" xfId="2388"/>
    <cellStyle name="Normal 5 7" xfId="2389"/>
    <cellStyle name="Normal 5 8" xfId="2390"/>
    <cellStyle name="Normal 5 9" xfId="2391"/>
    <cellStyle name="Normal 5_X ESTABLECIMIENTOS" xfId="2392"/>
    <cellStyle name="Normal 50" xfId="2393"/>
    <cellStyle name="Normal 50 2" xfId="2394"/>
    <cellStyle name="Normal 50 3" xfId="2395"/>
    <cellStyle name="Normal 51" xfId="2396"/>
    <cellStyle name="Normal 51 2" xfId="2397"/>
    <cellStyle name="Normal 51 3" xfId="2398"/>
    <cellStyle name="Normal 52" xfId="2399"/>
    <cellStyle name="Normal 52 2" xfId="2400"/>
    <cellStyle name="Normal 52 3" xfId="2401"/>
    <cellStyle name="Normal 53" xfId="2402"/>
    <cellStyle name="Normal 53 2" xfId="2403"/>
    <cellStyle name="Normal 53 3" xfId="2404"/>
    <cellStyle name="Normal 54" xfId="2405"/>
    <cellStyle name="Normal 54 2" xfId="2406"/>
    <cellStyle name="Normal 54 3" xfId="2407"/>
    <cellStyle name="Normal 55" xfId="2408"/>
    <cellStyle name="Normal 55 2" xfId="2409"/>
    <cellStyle name="Normal 55 3" xfId="2410"/>
    <cellStyle name="Normal 56" xfId="2411"/>
    <cellStyle name="Normal 56 2" xfId="2412"/>
    <cellStyle name="Normal 56 3" xfId="2413"/>
    <cellStyle name="Normal 57" xfId="2414"/>
    <cellStyle name="Normal 57 2" xfId="2415"/>
    <cellStyle name="Normal 57 3" xfId="2416"/>
    <cellStyle name="Normal 58" xfId="2417"/>
    <cellStyle name="Normal 58 2" xfId="2418"/>
    <cellStyle name="Normal 58 3" xfId="2419"/>
    <cellStyle name="Normal 59" xfId="2420"/>
    <cellStyle name="Normal 59 2" xfId="2421"/>
    <cellStyle name="Normal 59 3" xfId="2422"/>
    <cellStyle name="Normal 6" xfId="2423"/>
    <cellStyle name="Normal 6 10" xfId="2424"/>
    <cellStyle name="Normal 6 10 2" xfId="2425"/>
    <cellStyle name="Normal 6 10 2 2" xfId="2426"/>
    <cellStyle name="Normal 6 10 3" xfId="2427"/>
    <cellStyle name="Normal 6 11" xfId="2428"/>
    <cellStyle name="Normal 6 11 2" xfId="2429"/>
    <cellStyle name="Normal 6 11 2 2" xfId="2430"/>
    <cellStyle name="Normal 6 11 3" xfId="2431"/>
    <cellStyle name="Normal 6 12" xfId="2432"/>
    <cellStyle name="Normal 6 12 2" xfId="2433"/>
    <cellStyle name="Normal 6 12 2 2" xfId="2434"/>
    <cellStyle name="Normal 6 12 3" xfId="2435"/>
    <cellStyle name="Normal 6 13" xfId="2436"/>
    <cellStyle name="Normal 6 13 2" xfId="2437"/>
    <cellStyle name="Normal 6 13 2 2" xfId="2438"/>
    <cellStyle name="Normal 6 13 3" xfId="2439"/>
    <cellStyle name="Normal 6 14" xfId="2440"/>
    <cellStyle name="Normal 6 14 2" xfId="2441"/>
    <cellStyle name="Normal 6 14 2 2" xfId="2442"/>
    <cellStyle name="Normal 6 14 3" xfId="2443"/>
    <cellStyle name="Normal 6 15" xfId="2444"/>
    <cellStyle name="Normal 6 15 2" xfId="2445"/>
    <cellStyle name="Normal 6 15 2 2" xfId="2446"/>
    <cellStyle name="Normal 6 15 3" xfId="2447"/>
    <cellStyle name="Normal 6 16" xfId="2448"/>
    <cellStyle name="Normal 6 16 2" xfId="2449"/>
    <cellStyle name="Normal 6 16 2 2" xfId="2450"/>
    <cellStyle name="Normal 6 16 3" xfId="2451"/>
    <cellStyle name="Normal 6 17" xfId="2452"/>
    <cellStyle name="Normal 6 17 2" xfId="2453"/>
    <cellStyle name="Normal 6 17 2 2" xfId="2454"/>
    <cellStyle name="Normal 6 17 3" xfId="2455"/>
    <cellStyle name="Normal 6 18" xfId="2456"/>
    <cellStyle name="Normal 6 18 2" xfId="2457"/>
    <cellStyle name="Normal 6 18 2 2" xfId="2458"/>
    <cellStyle name="Normal 6 18 3" xfId="2459"/>
    <cellStyle name="Normal 6 19" xfId="2460"/>
    <cellStyle name="Normal 6 19 2" xfId="2461"/>
    <cellStyle name="Normal 6 19 2 2" xfId="2462"/>
    <cellStyle name="Normal 6 19 3" xfId="2463"/>
    <cellStyle name="Normal 6 2" xfId="2464"/>
    <cellStyle name="Normal 6 2 2" xfId="2465"/>
    <cellStyle name="Normal 6 2 2 2" xfId="2466"/>
    <cellStyle name="Normal 6 2 2 2 2" xfId="2467"/>
    <cellStyle name="Normal 6 2 2 2 2 2" xfId="2468"/>
    <cellStyle name="Normal 6 2 2 2 3" xfId="2469"/>
    <cellStyle name="Normal 6 2 2 3" xfId="2470"/>
    <cellStyle name="Normal 6 2 2 3 2" xfId="2471"/>
    <cellStyle name="Normal 6 2 2 3 2 2" xfId="2472"/>
    <cellStyle name="Normal 6 2 2 3 3" xfId="2473"/>
    <cellStyle name="Normal 6 2 2 4" xfId="2474"/>
    <cellStyle name="Normal 6 2 2 5" xfId="2475"/>
    <cellStyle name="Normal 6 2 2 5 2" xfId="2476"/>
    <cellStyle name="Normal 6 2 2 6" xfId="2477"/>
    <cellStyle name="Normal 6 2 3" xfId="2478"/>
    <cellStyle name="Normal 6 2 3 2" xfId="2479"/>
    <cellStyle name="Normal 6 2 3 3" xfId="2480"/>
    <cellStyle name="Normal 6 2 3 3 2" xfId="2481"/>
    <cellStyle name="Normal 6 2 3 4" xfId="2482"/>
    <cellStyle name="Normal 6 2 4" xfId="2483"/>
    <cellStyle name="Normal 6 2 4 2" xfId="2484"/>
    <cellStyle name="Normal 6 2 4 2 2" xfId="2485"/>
    <cellStyle name="Normal 6 2 4 3" xfId="2486"/>
    <cellStyle name="Normal 6 2 5" xfId="2487"/>
    <cellStyle name="Normal 6 2 5 2" xfId="2488"/>
    <cellStyle name="Normal 6 2 5 2 2" xfId="2489"/>
    <cellStyle name="Normal 6 2 5 3" xfId="2490"/>
    <cellStyle name="Normal 6 2 6" xfId="2491"/>
    <cellStyle name="Normal 6 2 6 2" xfId="2492"/>
    <cellStyle name="Normal 6 2 6 2 2" xfId="2493"/>
    <cellStyle name="Normal 6 2 6 3" xfId="2494"/>
    <cellStyle name="Normal 6 2 7" xfId="2495"/>
    <cellStyle name="Normal 6 2 7 2" xfId="2496"/>
    <cellStyle name="Normal 6 2 8" xfId="2497"/>
    <cellStyle name="Normal 6 2 9" xfId="2498"/>
    <cellStyle name="Normal 6 20" xfId="2499"/>
    <cellStyle name="Normal 6 20 2" xfId="2500"/>
    <cellStyle name="Normal 6 20 2 2" xfId="2501"/>
    <cellStyle name="Normal 6 20 3" xfId="2502"/>
    <cellStyle name="Normal 6 21" xfId="2503"/>
    <cellStyle name="Normal 6 21 2" xfId="2504"/>
    <cellStyle name="Normal 6 21 2 2" xfId="2505"/>
    <cellStyle name="Normal 6 21 3" xfId="2506"/>
    <cellStyle name="Normal 6 22" xfId="2507"/>
    <cellStyle name="Normal 6 22 2" xfId="2508"/>
    <cellStyle name="Normal 6 22 2 2" xfId="2509"/>
    <cellStyle name="Normal 6 22 3" xfId="2510"/>
    <cellStyle name="Normal 6 23" xfId="2511"/>
    <cellStyle name="Normal 6 23 2" xfId="2512"/>
    <cellStyle name="Normal 6 23 2 2" xfId="2513"/>
    <cellStyle name="Normal 6 23 3" xfId="2514"/>
    <cellStyle name="Normal 6 24" xfId="2515"/>
    <cellStyle name="Normal 6 24 2" xfId="2516"/>
    <cellStyle name="Normal 6 24 2 2" xfId="2517"/>
    <cellStyle name="Normal 6 24 3" xfId="2518"/>
    <cellStyle name="Normal 6 25" xfId="2519"/>
    <cellStyle name="Normal 6 25 2" xfId="2520"/>
    <cellStyle name="Normal 6 25 2 2" xfId="2521"/>
    <cellStyle name="Normal 6 25 3" xfId="2522"/>
    <cellStyle name="Normal 6 26" xfId="2523"/>
    <cellStyle name="Normal 6 26 2" xfId="2524"/>
    <cellStyle name="Normal 6 26 2 2" xfId="2525"/>
    <cellStyle name="Normal 6 26 3" xfId="2526"/>
    <cellStyle name="Normal 6 27" xfId="2527"/>
    <cellStyle name="Normal 6 27 2" xfId="2528"/>
    <cellStyle name="Normal 6 27 2 2" xfId="2529"/>
    <cellStyle name="Normal 6 27 3" xfId="2530"/>
    <cellStyle name="Normal 6 28" xfId="2531"/>
    <cellStyle name="Normal 6 28 2" xfId="2532"/>
    <cellStyle name="Normal 6 28 2 2" xfId="2533"/>
    <cellStyle name="Normal 6 28 3" xfId="2534"/>
    <cellStyle name="Normal 6 29" xfId="2535"/>
    <cellStyle name="Normal 6 29 2" xfId="2536"/>
    <cellStyle name="Normal 6 29 2 2" xfId="2537"/>
    <cellStyle name="Normal 6 29 3" xfId="2538"/>
    <cellStyle name="Normal 6 3" xfId="2539"/>
    <cellStyle name="Normal 6 3 2" xfId="2540"/>
    <cellStyle name="Normal 6 3 2 2" xfId="2541"/>
    <cellStyle name="Normal 6 3 2 2 2" xfId="2542"/>
    <cellStyle name="Normal 6 3 2 3" xfId="2543"/>
    <cellStyle name="Normal 6 3 3" xfId="2544"/>
    <cellStyle name="Normal 6 3 3 2" xfId="2545"/>
    <cellStyle name="Normal 6 3 3 2 2" xfId="2546"/>
    <cellStyle name="Normal 6 3 3 3" xfId="2547"/>
    <cellStyle name="Normal 6 3 4" xfId="2548"/>
    <cellStyle name="Normal 6 3 4 2" xfId="2549"/>
    <cellStyle name="Normal 6 3 4 2 2" xfId="2550"/>
    <cellStyle name="Normal 6 3 4 3" xfId="2551"/>
    <cellStyle name="Normal 6 3 5" xfId="2552"/>
    <cellStyle name="Normal 6 3 6" xfId="2553"/>
    <cellStyle name="Normal 6 3 6 2" xfId="2554"/>
    <cellStyle name="Normal 6 3 7" xfId="2555"/>
    <cellStyle name="Normal 6 30" xfId="2556"/>
    <cellStyle name="Normal 6 30 2" xfId="2557"/>
    <cellStyle name="Normal 6 30 2 2" xfId="2558"/>
    <cellStyle name="Normal 6 30 3" xfId="2559"/>
    <cellStyle name="Normal 6 31" xfId="2560"/>
    <cellStyle name="Normal 6 31 2" xfId="2561"/>
    <cellStyle name="Normal 6 31 2 2" xfId="2562"/>
    <cellStyle name="Normal 6 31 3" xfId="2563"/>
    <cellStyle name="Normal 6 32" xfId="2564"/>
    <cellStyle name="Normal 6 32 2" xfId="2565"/>
    <cellStyle name="Normal 6 32 2 2" xfId="2566"/>
    <cellStyle name="Normal 6 32 3" xfId="2567"/>
    <cellStyle name="Normal 6 33" xfId="2568"/>
    <cellStyle name="Normal 6 33 2" xfId="2569"/>
    <cellStyle name="Normal 6 33 2 2" xfId="2570"/>
    <cellStyle name="Normal 6 33 3" xfId="2571"/>
    <cellStyle name="Normal 6 34" xfId="2572"/>
    <cellStyle name="Normal 6 34 2" xfId="2573"/>
    <cellStyle name="Normal 6 34 2 2" xfId="2574"/>
    <cellStyle name="Normal 6 34 3" xfId="2575"/>
    <cellStyle name="Normal 6 35" xfId="2576"/>
    <cellStyle name="Normal 6 35 2" xfId="2577"/>
    <cellStyle name="Normal 6 35 2 2" xfId="2578"/>
    <cellStyle name="Normal 6 35 3" xfId="2579"/>
    <cellStyle name="Normal 6 36" xfId="2580"/>
    <cellStyle name="Normal 6 36 2" xfId="2581"/>
    <cellStyle name="Normal 6 36 2 2" xfId="2582"/>
    <cellStyle name="Normal 6 36 3" xfId="2583"/>
    <cellStyle name="Normal 6 37" xfId="2584"/>
    <cellStyle name="Normal 6 37 2" xfId="2585"/>
    <cellStyle name="Normal 6 37 2 2" xfId="2586"/>
    <cellStyle name="Normal 6 37 3" xfId="2587"/>
    <cellStyle name="Normal 6 38" xfId="2588"/>
    <cellStyle name="Normal 6 38 2" xfId="2589"/>
    <cellStyle name="Normal 6 38 2 2" xfId="2590"/>
    <cellStyle name="Normal 6 38 3" xfId="2591"/>
    <cellStyle name="Normal 6 39" xfId="2592"/>
    <cellStyle name="Normal 6 39 2" xfId="2593"/>
    <cellStyle name="Normal 6 39 2 2" xfId="2594"/>
    <cellStyle name="Normal 6 39 3" xfId="2595"/>
    <cellStyle name="Normal 6 4" xfId="2596"/>
    <cellStyle name="Normal 6 4 2" xfId="2597"/>
    <cellStyle name="Normal 6 4 2 2" xfId="2598"/>
    <cellStyle name="Normal 6 4 2 2 2" xfId="2599"/>
    <cellStyle name="Normal 6 4 2 3" xfId="2600"/>
    <cellStyle name="Normal 6 4 3" xfId="2601"/>
    <cellStyle name="Normal 6 40" xfId="2602"/>
    <cellStyle name="Normal 6 40 2" xfId="2603"/>
    <cellStyle name="Normal 6 40 2 2" xfId="2604"/>
    <cellStyle name="Normal 6 40 3" xfId="2605"/>
    <cellStyle name="Normal 6 41" xfId="2606"/>
    <cellStyle name="Normal 6 41 2" xfId="2607"/>
    <cellStyle name="Normal 6 41 2 2" xfId="2608"/>
    <cellStyle name="Normal 6 41 3" xfId="2609"/>
    <cellStyle name="Normal 6 42" xfId="2610"/>
    <cellStyle name="Normal 6 42 2" xfId="2611"/>
    <cellStyle name="Normal 6 42 2 2" xfId="2612"/>
    <cellStyle name="Normal 6 42 3" xfId="2613"/>
    <cellStyle name="Normal 6 43" xfId="2614"/>
    <cellStyle name="Normal 6 43 2" xfId="2615"/>
    <cellStyle name="Normal 6 43 2 2" xfId="2616"/>
    <cellStyle name="Normal 6 43 3" xfId="2617"/>
    <cellStyle name="Normal 6 44" xfId="2618"/>
    <cellStyle name="Normal 6 44 2" xfId="2619"/>
    <cellStyle name="Normal 6 44 2 2" xfId="2620"/>
    <cellStyle name="Normal 6 44 3" xfId="2621"/>
    <cellStyle name="Normal 6 45" xfId="2622"/>
    <cellStyle name="Normal 6 45 2" xfId="2623"/>
    <cellStyle name="Normal 6 45 2 2" xfId="2624"/>
    <cellStyle name="Normal 6 45 3" xfId="2625"/>
    <cellStyle name="Normal 6 46" xfId="2626"/>
    <cellStyle name="Normal 6 46 2" xfId="2627"/>
    <cellStyle name="Normal 6 46 2 2" xfId="2628"/>
    <cellStyle name="Normal 6 46 3" xfId="2629"/>
    <cellStyle name="Normal 6 47" xfId="2630"/>
    <cellStyle name="Normal 6 47 2" xfId="2631"/>
    <cellStyle name="Normal 6 47 2 2" xfId="2632"/>
    <cellStyle name="Normal 6 47 3" xfId="2633"/>
    <cellStyle name="Normal 6 48" xfId="2634"/>
    <cellStyle name="Normal 6 48 2" xfId="2635"/>
    <cellStyle name="Normal 6 48 2 2" xfId="2636"/>
    <cellStyle name="Normal 6 48 3" xfId="2637"/>
    <cellStyle name="Normal 6 49" xfId="2638"/>
    <cellStyle name="Normal 6 49 2" xfId="2639"/>
    <cellStyle name="Normal 6 49 2 2" xfId="2640"/>
    <cellStyle name="Normal 6 49 3" xfId="2641"/>
    <cellStyle name="Normal 6 5" xfId="2642"/>
    <cellStyle name="Normal 6 5 2" xfId="2643"/>
    <cellStyle name="Normal 6 5 2 2" xfId="2644"/>
    <cellStyle name="Normal 6 5 3" xfId="2645"/>
    <cellStyle name="Normal 6 50" xfId="2646"/>
    <cellStyle name="Normal 6 50 2" xfId="2647"/>
    <cellStyle name="Normal 6 50 2 2" xfId="2648"/>
    <cellStyle name="Normal 6 50 3" xfId="2649"/>
    <cellStyle name="Normal 6 51" xfId="2650"/>
    <cellStyle name="Normal 6 51 2" xfId="2651"/>
    <cellStyle name="Normal 6 51 2 2" xfId="2652"/>
    <cellStyle name="Normal 6 51 3" xfId="2653"/>
    <cellStyle name="Normal 6 52" xfId="2654"/>
    <cellStyle name="Normal 6 52 2" xfId="2655"/>
    <cellStyle name="Normal 6 52 2 2" xfId="2656"/>
    <cellStyle name="Normal 6 52 3" xfId="2657"/>
    <cellStyle name="Normal 6 53" xfId="2658"/>
    <cellStyle name="Normal 6 53 2" xfId="2659"/>
    <cellStyle name="Normal 6 53 2 2" xfId="2660"/>
    <cellStyle name="Normal 6 53 3" xfId="2661"/>
    <cellStyle name="Normal 6 54" xfId="2662"/>
    <cellStyle name="Normal 6 54 2" xfId="2663"/>
    <cellStyle name="Normal 6 54 2 2" xfId="2664"/>
    <cellStyle name="Normal 6 54 3" xfId="2665"/>
    <cellStyle name="Normal 6 55" xfId="2666"/>
    <cellStyle name="Normal 6 55 2" xfId="2667"/>
    <cellStyle name="Normal 6 55 2 2" xfId="2668"/>
    <cellStyle name="Normal 6 55 3" xfId="2669"/>
    <cellStyle name="Normal 6 56" xfId="2670"/>
    <cellStyle name="Normal 6 56 2" xfId="2671"/>
    <cellStyle name="Normal 6 56 2 2" xfId="2672"/>
    <cellStyle name="Normal 6 56 3" xfId="2673"/>
    <cellStyle name="Normal 6 57" xfId="2674"/>
    <cellStyle name="Normal 6 57 2" xfId="2675"/>
    <cellStyle name="Normal 6 57 2 2" xfId="2676"/>
    <cellStyle name="Normal 6 57 3" xfId="2677"/>
    <cellStyle name="Normal 6 58" xfId="2678"/>
    <cellStyle name="Normal 6 58 2" xfId="2679"/>
    <cellStyle name="Normal 6 58 2 2" xfId="2680"/>
    <cellStyle name="Normal 6 58 3" xfId="2681"/>
    <cellStyle name="Normal 6 59" xfId="2682"/>
    <cellStyle name="Normal 6 59 2" xfId="2683"/>
    <cellStyle name="Normal 6 59 2 2" xfId="2684"/>
    <cellStyle name="Normal 6 59 3" xfId="2685"/>
    <cellStyle name="Normal 6 6" xfId="2686"/>
    <cellStyle name="Normal 6 6 2" xfId="2687"/>
    <cellStyle name="Normal 6 6 2 2" xfId="2688"/>
    <cellStyle name="Normal 6 6 3" xfId="2689"/>
    <cellStyle name="Normal 6 60" xfId="2690"/>
    <cellStyle name="Normal 6 60 2" xfId="2691"/>
    <cellStyle name="Normal 6 60 2 2" xfId="2692"/>
    <cellStyle name="Normal 6 60 3" xfId="2693"/>
    <cellStyle name="Normal 6 61" xfId="2694"/>
    <cellStyle name="Normal 6 61 2" xfId="2695"/>
    <cellStyle name="Normal 6 61 2 2" xfId="2696"/>
    <cellStyle name="Normal 6 61 3" xfId="2697"/>
    <cellStyle name="Normal 6 62" xfId="2698"/>
    <cellStyle name="Normal 6 62 2" xfId="2699"/>
    <cellStyle name="Normal 6 62 2 2" xfId="2700"/>
    <cellStyle name="Normal 6 62 3" xfId="2701"/>
    <cellStyle name="Normal 6 63" xfId="2702"/>
    <cellStyle name="Normal 6 63 2" xfId="2703"/>
    <cellStyle name="Normal 6 63 2 2" xfId="2704"/>
    <cellStyle name="Normal 6 63 3" xfId="2705"/>
    <cellStyle name="Normal 6 64" xfId="2706"/>
    <cellStyle name="Normal 6 64 2" xfId="2707"/>
    <cellStyle name="Normal 6 64 2 2" xfId="2708"/>
    <cellStyle name="Normal 6 64 3" xfId="2709"/>
    <cellStyle name="Normal 6 65" xfId="2710"/>
    <cellStyle name="Normal 6 65 2" xfId="2711"/>
    <cellStyle name="Normal 6 65 2 2" xfId="2712"/>
    <cellStyle name="Normal 6 65 3" xfId="2713"/>
    <cellStyle name="Normal 6 66" xfId="2714"/>
    <cellStyle name="Normal 6 66 2" xfId="2715"/>
    <cellStyle name="Normal 6 66 2 2" xfId="2716"/>
    <cellStyle name="Normal 6 66 3" xfId="2717"/>
    <cellStyle name="Normal 6 67" xfId="2718"/>
    <cellStyle name="Normal 6 67 2" xfId="2719"/>
    <cellStyle name="Normal 6 67 2 2" xfId="2720"/>
    <cellStyle name="Normal 6 67 3" xfId="2721"/>
    <cellStyle name="Normal 6 68" xfId="2722"/>
    <cellStyle name="Normal 6 68 2" xfId="2723"/>
    <cellStyle name="Normal 6 68 2 2" xfId="2724"/>
    <cellStyle name="Normal 6 68 3" xfId="2725"/>
    <cellStyle name="Normal 6 69" xfId="2726"/>
    <cellStyle name="Normal 6 69 2" xfId="2727"/>
    <cellStyle name="Normal 6 69 2 2" xfId="2728"/>
    <cellStyle name="Normal 6 69 3" xfId="2729"/>
    <cellStyle name="Normal 6 7" xfId="2730"/>
    <cellStyle name="Normal 6 7 2" xfId="2731"/>
    <cellStyle name="Normal 6 7 2 2" xfId="2732"/>
    <cellStyle name="Normal 6 7 3" xfId="2733"/>
    <cellStyle name="Normal 6 70" xfId="2734"/>
    <cellStyle name="Normal 6 70 2" xfId="2735"/>
    <cellStyle name="Normal 6 70 2 2" xfId="2736"/>
    <cellStyle name="Normal 6 70 3" xfId="2737"/>
    <cellStyle name="Normal 6 71" xfId="2738"/>
    <cellStyle name="Normal 6 71 2" xfId="2739"/>
    <cellStyle name="Normal 6 71 2 2" xfId="2740"/>
    <cellStyle name="Normal 6 71 3" xfId="2741"/>
    <cellStyle name="Normal 6 72" xfId="2742"/>
    <cellStyle name="Normal 6 72 2" xfId="2743"/>
    <cellStyle name="Normal 6 72 2 2" xfId="2744"/>
    <cellStyle name="Normal 6 72 3" xfId="2745"/>
    <cellStyle name="Normal 6 73" xfId="2746"/>
    <cellStyle name="Normal 6 73 2" xfId="2747"/>
    <cellStyle name="Normal 6 73 2 2" xfId="2748"/>
    <cellStyle name="Normal 6 73 3" xfId="2749"/>
    <cellStyle name="Normal 6 74" xfId="2750"/>
    <cellStyle name="Normal 6 74 2" xfId="2751"/>
    <cellStyle name="Normal 6 74 2 2" xfId="2752"/>
    <cellStyle name="Normal 6 74 3" xfId="2753"/>
    <cellStyle name="Normal 6 75" xfId="2754"/>
    <cellStyle name="Normal 6 8" xfId="2755"/>
    <cellStyle name="Normal 6 8 2" xfId="2756"/>
    <cellStyle name="Normal 6 8 2 2" xfId="2757"/>
    <cellStyle name="Normal 6 8 3" xfId="2758"/>
    <cellStyle name="Normal 6 9" xfId="2759"/>
    <cellStyle name="Normal 6 9 2" xfId="2760"/>
    <cellStyle name="Normal 6 9 2 2" xfId="2761"/>
    <cellStyle name="Normal 6 9 3" xfId="2762"/>
    <cellStyle name="Normal 6_X ESTABLECIMIENTOS" xfId="2763"/>
    <cellStyle name="Normal 60" xfId="2764"/>
    <cellStyle name="Normal 60 2" xfId="2765"/>
    <cellStyle name="Normal 60 3" xfId="2766"/>
    <cellStyle name="Normal 61" xfId="2767"/>
    <cellStyle name="Normal 61 2" xfId="2768"/>
    <cellStyle name="Normal 61 3" xfId="2769"/>
    <cellStyle name="Normal 62" xfId="2770"/>
    <cellStyle name="Normal 62 2" xfId="2771"/>
    <cellStyle name="Normal 62 3" xfId="2772"/>
    <cellStyle name="Normal 63" xfId="2773"/>
    <cellStyle name="Normal 63 2" xfId="2774"/>
    <cellStyle name="Normal 63 3" xfId="2775"/>
    <cellStyle name="Normal 64" xfId="2776"/>
    <cellStyle name="Normal 64 2" xfId="2777"/>
    <cellStyle name="Normal 64 3" xfId="2778"/>
    <cellStyle name="Normal 65" xfId="2779"/>
    <cellStyle name="Normal 65 2" xfId="2780"/>
    <cellStyle name="Normal 65 3" xfId="2781"/>
    <cellStyle name="Normal 66" xfId="2782"/>
    <cellStyle name="Normal 66 2" xfId="2783"/>
    <cellStyle name="Normal 66 3" xfId="2784"/>
    <cellStyle name="Normal 67" xfId="2785"/>
    <cellStyle name="Normal 67 2" xfId="2786"/>
    <cellStyle name="Normal 67 3" xfId="2787"/>
    <cellStyle name="Normal 68" xfId="2788"/>
    <cellStyle name="Normal 68 2" xfId="2789"/>
    <cellStyle name="Normal 68 3" xfId="2790"/>
    <cellStyle name="Normal 69" xfId="2791"/>
    <cellStyle name="Normal 69 2" xfId="2792"/>
    <cellStyle name="Normal 69 3" xfId="2793"/>
    <cellStyle name="Normal 7" xfId="2794"/>
    <cellStyle name="Normal 7 10" xfId="2795"/>
    <cellStyle name="Normal 7 11" xfId="2796"/>
    <cellStyle name="Normal 7 12" xfId="2797"/>
    <cellStyle name="Normal 7 13" xfId="2798"/>
    <cellStyle name="Normal 7 2" xfId="2799"/>
    <cellStyle name="Normal 7 2 2" xfId="2800"/>
    <cellStyle name="Normal 7 2 2 2" xfId="2801"/>
    <cellStyle name="Normal 7 2 2 2 2" xfId="2802"/>
    <cellStyle name="Normal 7 2 2 3" xfId="2803"/>
    <cellStyle name="Normal 7 3" xfId="2804"/>
    <cellStyle name="Normal 7 3 2" xfId="2805"/>
    <cellStyle name="Normal 7 3 3" xfId="2806"/>
    <cellStyle name="Normal 7 3 3 2" xfId="2807"/>
    <cellStyle name="Normal 7 3 4" xfId="2808"/>
    <cellStyle name="Normal 7 4" xfId="2809"/>
    <cellStyle name="Normal 7 4 2" xfId="2810"/>
    <cellStyle name="Normal 7 4 3" xfId="2811"/>
    <cellStyle name="Normal 7 4 3 2" xfId="2812"/>
    <cellStyle name="Normal 7 4 4" xfId="2813"/>
    <cellStyle name="Normal 7 5" xfId="2814"/>
    <cellStyle name="Normal 7 5 2" xfId="2815"/>
    <cellStyle name="Normal 7 5 3" xfId="2816"/>
    <cellStyle name="Normal 7 5 3 2" xfId="2817"/>
    <cellStyle name="Normal 7 5 4" xfId="2818"/>
    <cellStyle name="Normal 7 6" xfId="2819"/>
    <cellStyle name="Normal 7 6 2" xfId="2820"/>
    <cellStyle name="Normal 7 7" xfId="2821"/>
    <cellStyle name="Normal 7 8" xfId="2822"/>
    <cellStyle name="Normal 7 9" xfId="2823"/>
    <cellStyle name="Normal 7_X ESTABLECIMIENTOS" xfId="2824"/>
    <cellStyle name="Normal 70" xfId="2825"/>
    <cellStyle name="Normal 70 2" xfId="2826"/>
    <cellStyle name="Normal 70 3" xfId="2827"/>
    <cellStyle name="Normal 71" xfId="2828"/>
    <cellStyle name="Normal 71 2" xfId="2829"/>
    <cellStyle name="Normal 71 3" xfId="2830"/>
    <cellStyle name="Normal 72" xfId="2831"/>
    <cellStyle name="Normal 72 2" xfId="2832"/>
    <cellStyle name="Normal 72 3" xfId="2833"/>
    <cellStyle name="Normal 73" xfId="2834"/>
    <cellStyle name="Normal 73 2" xfId="2835"/>
    <cellStyle name="Normal 73 3" xfId="2836"/>
    <cellStyle name="Normal 74" xfId="2837"/>
    <cellStyle name="Normal 74 2" xfId="2838"/>
    <cellStyle name="Normal 74 2 2" xfId="2839"/>
    <cellStyle name="Normal 74 3" xfId="2840"/>
    <cellStyle name="Normal 74 4" xfId="2841"/>
    <cellStyle name="Normal 74 4 2" xfId="2842"/>
    <cellStyle name="Normal 75" xfId="2843"/>
    <cellStyle name="Normal 75 2" xfId="2844"/>
    <cellStyle name="Normal 76" xfId="2845"/>
    <cellStyle name="Normal 76 2" xfId="2846"/>
    <cellStyle name="Normal 77" xfId="2847"/>
    <cellStyle name="Normal 77 2" xfId="2848"/>
    <cellStyle name="Normal 78" xfId="2849"/>
    <cellStyle name="Normal 78 2" xfId="2850"/>
    <cellStyle name="Normal 79" xfId="2851"/>
    <cellStyle name="Normal 79 2" xfId="2852"/>
    <cellStyle name="Normal 8" xfId="2853"/>
    <cellStyle name="Normal 8 10" xfId="2854"/>
    <cellStyle name="Normal 8 11" xfId="2855"/>
    <cellStyle name="Normal 8 12" xfId="2856"/>
    <cellStyle name="Normal 8 13" xfId="2857"/>
    <cellStyle name="Normal 8 14" xfId="2858"/>
    <cellStyle name="Normal 8 15" xfId="2859"/>
    <cellStyle name="Normal 8 16" xfId="2860"/>
    <cellStyle name="Normal 8 17" xfId="2861"/>
    <cellStyle name="Normal 8 18" xfId="2862"/>
    <cellStyle name="Normal 8 19" xfId="2863"/>
    <cellStyle name="Normal 8 2" xfId="2864"/>
    <cellStyle name="Normal 8 20" xfId="2865"/>
    <cellStyle name="Normal 8 21" xfId="2866"/>
    <cellStyle name="Normal 8 22" xfId="2867"/>
    <cellStyle name="Normal 8 23" xfId="2868"/>
    <cellStyle name="Normal 8 24" xfId="2869"/>
    <cellStyle name="Normal 8 25" xfId="2870"/>
    <cellStyle name="Normal 8 26" xfId="2871"/>
    <cellStyle name="Normal 8 27" xfId="2872"/>
    <cellStyle name="Normal 8 28" xfId="2873"/>
    <cellStyle name="Normal 8 29" xfId="2874"/>
    <cellStyle name="Normal 8 3" xfId="2875"/>
    <cellStyle name="Normal 8 3 2" xfId="2876"/>
    <cellStyle name="Normal 8 30" xfId="2877"/>
    <cellStyle name="Normal 8 31" xfId="2878"/>
    <cellStyle name="Normal 8 4" xfId="2879"/>
    <cellStyle name="Normal 8 5" xfId="2880"/>
    <cellStyle name="Normal 8 6" xfId="2881"/>
    <cellStyle name="Normal 8 7" xfId="2882"/>
    <cellStyle name="Normal 8 8" xfId="2883"/>
    <cellStyle name="Normal 8 9" xfId="2884"/>
    <cellStyle name="Normal 80" xfId="2885"/>
    <cellStyle name="Normal 81" xfId="2886"/>
    <cellStyle name="Normal 81 2" xfId="2887"/>
    <cellStyle name="Normal 82" xfId="2888"/>
    <cellStyle name="Normal 82 2" xfId="2889"/>
    <cellStyle name="Normal 83" xfId="2890"/>
    <cellStyle name="Normal 83 2" xfId="2891"/>
    <cellStyle name="Normal 83 2 2" xfId="2892"/>
    <cellStyle name="Normal 84" xfId="2893"/>
    <cellStyle name="Normal 84 2" xfId="2894"/>
    <cellStyle name="Normal 84 2 2" xfId="2895"/>
    <cellStyle name="Normal 85" xfId="2896"/>
    <cellStyle name="Normal 85 2" xfId="2897"/>
    <cellStyle name="Normal 86" xfId="2898"/>
    <cellStyle name="Normal 86 2" xfId="2899"/>
    <cellStyle name="Normal 87" xfId="2900"/>
    <cellStyle name="Normal 87 2" xfId="2901"/>
    <cellStyle name="Normal 88" xfId="2902"/>
    <cellStyle name="Normal 88 2" xfId="2903"/>
    <cellStyle name="Normal 89" xfId="2904"/>
    <cellStyle name="Normal 89 2" xfId="2905"/>
    <cellStyle name="Normal 9" xfId="2906"/>
    <cellStyle name="Normal 9 10" xfId="2907"/>
    <cellStyle name="Normal 9 11" xfId="2908"/>
    <cellStyle name="Normal 9 12" xfId="2909"/>
    <cellStyle name="Normal 9 13" xfId="2910"/>
    <cellStyle name="Normal 9 14" xfId="2911"/>
    <cellStyle name="Normal 9 15" xfId="2912"/>
    <cellStyle name="Normal 9 16" xfId="2913"/>
    <cellStyle name="Normal 9 17" xfId="2914"/>
    <cellStyle name="Normal 9 18" xfId="2915"/>
    <cellStyle name="Normal 9 19" xfId="2916"/>
    <cellStyle name="Normal 9 2" xfId="2917"/>
    <cellStyle name="Normal 9 20" xfId="2918"/>
    <cellStyle name="Normal 9 21" xfId="2919"/>
    <cellStyle name="Normal 9 22" xfId="2920"/>
    <cellStyle name="Normal 9 23" xfId="2921"/>
    <cellStyle name="Normal 9 24" xfId="2922"/>
    <cellStyle name="Normal 9 25" xfId="2923"/>
    <cellStyle name="Normal 9 26" xfId="2924"/>
    <cellStyle name="Normal 9 27" xfId="2925"/>
    <cellStyle name="Normal 9 28" xfId="2926"/>
    <cellStyle name="Normal 9 29" xfId="2927"/>
    <cellStyle name="Normal 9 3" xfId="2928"/>
    <cellStyle name="Normal 9 30" xfId="2929"/>
    <cellStyle name="Normal 9 31" xfId="2930"/>
    <cellStyle name="Normal 9 4" xfId="2931"/>
    <cellStyle name="Normal 9 5" xfId="2932"/>
    <cellStyle name="Normal 9 6" xfId="2933"/>
    <cellStyle name="Normal 9 7" xfId="2934"/>
    <cellStyle name="Normal 9 8" xfId="2935"/>
    <cellStyle name="Normal 9 9" xfId="2936"/>
    <cellStyle name="Normal 90" xfId="2937"/>
    <cellStyle name="Normal 90 2" xfId="2938"/>
    <cellStyle name="Normal 91" xfId="2939"/>
    <cellStyle name="Normal 91 2" xfId="2940"/>
    <cellStyle name="Normal 92" xfId="2941"/>
    <cellStyle name="Normal 93" xfId="2942"/>
    <cellStyle name="Normal 94" xfId="2943"/>
    <cellStyle name="Normal 95" xfId="2944"/>
    <cellStyle name="Normal 96" xfId="2945"/>
    <cellStyle name="Normal 97" xfId="2946"/>
    <cellStyle name="Normal 98" xfId="2947"/>
    <cellStyle name="Normal 99" xfId="2948"/>
    <cellStyle name="Notas 2" xfId="2949"/>
    <cellStyle name="Notas 2 2" xfId="2950"/>
    <cellStyle name="Notas 2 2 2" xfId="2951"/>
    <cellStyle name="Notas 2 3" xfId="2952"/>
    <cellStyle name="Notas 2 3 2" xfId="2953"/>
    <cellStyle name="Notas 2 3 2 2" xfId="2954"/>
    <cellStyle name="Notas 2 3 3" xfId="2955"/>
    <cellStyle name="Notas 2 3 3 2" xfId="2956"/>
    <cellStyle name="Notas 2 3 4" xfId="2957"/>
    <cellStyle name="Notas 2 3 5" xfId="2958"/>
    <cellStyle name="Notas 2 4" xfId="2959"/>
    <cellStyle name="Notas 2 4 2" xfId="2960"/>
    <cellStyle name="Notas 2 4 2 2" xfId="2961"/>
    <cellStyle name="Notas 2 4 3" xfId="2962"/>
    <cellStyle name="Notas 2 4 3 2" xfId="2963"/>
    <cellStyle name="Notas 2 4 4" xfId="2964"/>
    <cellStyle name="Notas 2 5" xfId="2965"/>
    <cellStyle name="Notas 2 5 2" xfId="2966"/>
    <cellStyle name="Notas 2 5 2 2" xfId="2967"/>
    <cellStyle name="Notas 2 5 3" xfId="2968"/>
    <cellStyle name="Notas 2 5 3 2" xfId="2969"/>
    <cellStyle name="Notas 2 5 4" xfId="2970"/>
    <cellStyle name="Notas 2 6" xfId="2971"/>
    <cellStyle name="Notas 2 6 2" xfId="2972"/>
    <cellStyle name="Notas 2 6 2 2" xfId="2973"/>
    <cellStyle name="Notas 2 6 3" xfId="2974"/>
    <cellStyle name="Notas 2 7" xfId="2975"/>
    <cellStyle name="Notas 2 7 2" xfId="2976"/>
    <cellStyle name="Notas 2 8" xfId="2977"/>
    <cellStyle name="Notas 2 8 2" xfId="2978"/>
    <cellStyle name="Notas 2 9" xfId="2979"/>
    <cellStyle name="Notas 3" xfId="2980"/>
    <cellStyle name="Notas 3 2" xfId="2981"/>
    <cellStyle name="Notas 4" xfId="2982"/>
    <cellStyle name="Notas 5" xfId="2983"/>
    <cellStyle name="Notas 5 2" xfId="2984"/>
    <cellStyle name="Notas 5 2 2" xfId="2985"/>
    <cellStyle name="Notas 5 3" xfId="2986"/>
    <cellStyle name="Notas 5 3 2" xfId="2987"/>
    <cellStyle name="Notas 5 4" xfId="2988"/>
    <cellStyle name="Notas 6" xfId="2989"/>
    <cellStyle name="Notas 6 2" xfId="2990"/>
    <cellStyle name="Notas 6 2 2" xfId="2991"/>
    <cellStyle name="Notas 6 3" xfId="2992"/>
    <cellStyle name="Notas 6 3 2" xfId="2993"/>
    <cellStyle name="Notas 6 4" xfId="2994"/>
    <cellStyle name="Notas 7" xfId="2995"/>
    <cellStyle name="Notas 7 2" xfId="2996"/>
    <cellStyle name="Notas 7 2 2" xfId="2997"/>
    <cellStyle name="Notas 7 3" xfId="2998"/>
    <cellStyle name="Note" xfId="2999"/>
    <cellStyle name="OKBENE2.XLS" xfId="3000"/>
    <cellStyle name="OKBENE2.XLS 2" xfId="3001"/>
    <cellStyle name="OKBENE2.XLS 2 2" xfId="3002"/>
    <cellStyle name="OKBENE2.XLS 2 2 2" xfId="3003"/>
    <cellStyle name="OKBENE2.XLS 2 3" xfId="3004"/>
    <cellStyle name="Output" xfId="3005"/>
    <cellStyle name="Porcentaje" xfId="3006" builtinId="5"/>
    <cellStyle name="Porcentaje 10" xfId="3007"/>
    <cellStyle name="Porcentaje 10 2" xfId="3008"/>
    <cellStyle name="Porcentaje 10 2 2" xfId="3009"/>
    <cellStyle name="Porcentaje 10 2 2 2" xfId="3010"/>
    <cellStyle name="Porcentaje 10 2 3" xfId="3011"/>
    <cellStyle name="Porcentaje 10 3" xfId="3012"/>
    <cellStyle name="Porcentaje 11" xfId="3013"/>
    <cellStyle name="Porcentaje 12" xfId="3014"/>
    <cellStyle name="Porcentaje 12 2" xfId="3015"/>
    <cellStyle name="Porcentaje 12 3" xfId="3016"/>
    <cellStyle name="Porcentaje 12 3 2" xfId="3017"/>
    <cellStyle name="Porcentaje 12 4" xfId="3018"/>
    <cellStyle name="Porcentaje 13" xfId="3019"/>
    <cellStyle name="Porcentaje 13 2" xfId="3020"/>
    <cellStyle name="Porcentaje 14" xfId="3021"/>
    <cellStyle name="Porcentaje 14 2" xfId="3022"/>
    <cellStyle name="Porcentaje 14 2 2" xfId="3023"/>
    <cellStyle name="Porcentaje 14 2 2 2" xfId="3024"/>
    <cellStyle name="Porcentaje 14 2 3" xfId="3025"/>
    <cellStyle name="Porcentaje 14 2 3 2" xfId="3026"/>
    <cellStyle name="Porcentaje 14 2 4" xfId="3027"/>
    <cellStyle name="Porcentaje 14 3" xfId="3028"/>
    <cellStyle name="Porcentaje 14 3 2" xfId="3029"/>
    <cellStyle name="Porcentaje 14 4" xfId="3030"/>
    <cellStyle name="Porcentaje 14 4 2" xfId="3031"/>
    <cellStyle name="Porcentaje 14 5" xfId="3032"/>
    <cellStyle name="Porcentaje 14 6" xfId="3033"/>
    <cellStyle name="Porcentaje 15" xfId="3034"/>
    <cellStyle name="Porcentaje 15 2" xfId="3035"/>
    <cellStyle name="Porcentaje 15 2 2" xfId="3036"/>
    <cellStyle name="Porcentaje 15 3" xfId="3037"/>
    <cellStyle name="Porcentaje 15 3 2" xfId="3038"/>
    <cellStyle name="Porcentaje 15 4" xfId="3039"/>
    <cellStyle name="Porcentaje 16" xfId="3040"/>
    <cellStyle name="Porcentaje 16 2" xfId="3041"/>
    <cellStyle name="Porcentaje 16 2 2" xfId="3042"/>
    <cellStyle name="Porcentaje 16 3" xfId="3043"/>
    <cellStyle name="Porcentaje 16 3 2" xfId="3044"/>
    <cellStyle name="Porcentaje 16 4" xfId="3045"/>
    <cellStyle name="Porcentaje 17" xfId="3046"/>
    <cellStyle name="Porcentaje 17 2" xfId="3047"/>
    <cellStyle name="Porcentaje 17 2 2" xfId="3048"/>
    <cellStyle name="Porcentaje 17 3" xfId="3049"/>
    <cellStyle name="Porcentaje 17 3 2" xfId="3050"/>
    <cellStyle name="Porcentaje 17 4" xfId="3051"/>
    <cellStyle name="Porcentaje 18" xfId="3052"/>
    <cellStyle name="Porcentaje 18 2" xfId="3053"/>
    <cellStyle name="Porcentaje 18 2 2" xfId="3054"/>
    <cellStyle name="Porcentaje 18 3" xfId="3055"/>
    <cellStyle name="Porcentaje 19" xfId="3056"/>
    <cellStyle name="Porcentaje 2" xfId="3057"/>
    <cellStyle name="Porcentaje 2 2" xfId="3058"/>
    <cellStyle name="Porcentaje 2 2 2" xfId="3059"/>
    <cellStyle name="Porcentaje 2 3" xfId="3060"/>
    <cellStyle name="Porcentaje 20" xfId="3061"/>
    <cellStyle name="Porcentaje 20 2" xfId="3062"/>
    <cellStyle name="Porcentaje 3" xfId="3063"/>
    <cellStyle name="Porcentaje 3 2" xfId="3064"/>
    <cellStyle name="Porcentaje 3 3" xfId="3065"/>
    <cellStyle name="Porcentaje 3 3 2" xfId="3066"/>
    <cellStyle name="Porcentaje 4" xfId="3067"/>
    <cellStyle name="Porcentaje 4 2" xfId="3068"/>
    <cellStyle name="Porcentaje 5" xfId="3069"/>
    <cellStyle name="Porcentaje 6" xfId="3070"/>
    <cellStyle name="Porcentaje 7" xfId="3071"/>
    <cellStyle name="Porcentaje 7 2" xfId="3072"/>
    <cellStyle name="Porcentaje 7 3" xfId="3073"/>
    <cellStyle name="Porcentaje 7 3 2" xfId="3074"/>
    <cellStyle name="Porcentaje 7 3 2 2" xfId="3075"/>
    <cellStyle name="Porcentaje 7 3 2 2 2" xfId="3076"/>
    <cellStyle name="Porcentaje 7 3 2 3" xfId="3077"/>
    <cellStyle name="Porcentaje 7 3 2 3 2" xfId="3078"/>
    <cellStyle name="Porcentaje 7 3 2 4" xfId="3079"/>
    <cellStyle name="Porcentaje 7 3 3" xfId="3080"/>
    <cellStyle name="Porcentaje 7 3 3 2" xfId="3081"/>
    <cellStyle name="Porcentaje 7 3 4" xfId="3082"/>
    <cellStyle name="Porcentaje 7 3 4 2" xfId="3083"/>
    <cellStyle name="Porcentaje 7 3 5" xfId="3084"/>
    <cellStyle name="Porcentaje 7 4" xfId="3085"/>
    <cellStyle name="Porcentaje 8" xfId="3086"/>
    <cellStyle name="Porcentaje 8 2" xfId="3087"/>
    <cellStyle name="Porcentaje 8 2 2" xfId="3088"/>
    <cellStyle name="Porcentaje 8 2 2 2" xfId="3089"/>
    <cellStyle name="Porcentaje 8 2 2 2 2" xfId="3090"/>
    <cellStyle name="Porcentaje 8 2 2 3" xfId="3091"/>
    <cellStyle name="Porcentaje 8 2 2 3 2" xfId="3092"/>
    <cellStyle name="Porcentaje 8 2 2 4" xfId="3093"/>
    <cellStyle name="Porcentaje 8 2 3" xfId="3094"/>
    <cellStyle name="Porcentaje 8 2 3 2" xfId="3095"/>
    <cellStyle name="Porcentaje 8 2 4" xfId="3096"/>
    <cellStyle name="Porcentaje 8 2 4 2" xfId="3097"/>
    <cellStyle name="Porcentaje 8 2 5" xfId="3098"/>
    <cellStyle name="Porcentaje 8 3" xfId="3099"/>
    <cellStyle name="Porcentaje 8 3 2" xfId="3100"/>
    <cellStyle name="Porcentaje 8 3 2 2" xfId="3101"/>
    <cellStyle name="Porcentaje 8 3 2 2 2" xfId="3102"/>
    <cellStyle name="Porcentaje 8 3 2 3" xfId="3103"/>
    <cellStyle name="Porcentaje 8 3 2 3 2" xfId="3104"/>
    <cellStyle name="Porcentaje 8 3 2 4" xfId="3105"/>
    <cellStyle name="Porcentaje 8 3 3" xfId="3106"/>
    <cellStyle name="Porcentaje 8 3 3 2" xfId="3107"/>
    <cellStyle name="Porcentaje 8 3 4" xfId="3108"/>
    <cellStyle name="Porcentaje 8 3 4 2" xfId="3109"/>
    <cellStyle name="Porcentaje 8 3 5" xfId="3110"/>
    <cellStyle name="Porcentaje 9" xfId="3111"/>
    <cellStyle name="Porcentaje 9 2" xfId="3112"/>
    <cellStyle name="Porcentaje 9 3" xfId="3113"/>
    <cellStyle name="Porcentual 2" xfId="3114"/>
    <cellStyle name="Porcentual 2 10" xfId="3115"/>
    <cellStyle name="Porcentual 2 11" xfId="3116"/>
    <cellStyle name="Porcentual 2 2" xfId="3117"/>
    <cellStyle name="Porcentual 2 2 2" xfId="3118"/>
    <cellStyle name="Porcentual 2 2 3" xfId="3119"/>
    <cellStyle name="Porcentual 2 3" xfId="3120"/>
    <cellStyle name="Porcentual 2 3 2" xfId="3121"/>
    <cellStyle name="Porcentual 2 3 3" xfId="3122"/>
    <cellStyle name="Porcentual 2 4" xfId="3123"/>
    <cellStyle name="Porcentual 2 4 2" xfId="3124"/>
    <cellStyle name="Porcentual 2 4 3" xfId="3125"/>
    <cellStyle name="Porcentual 2 5" xfId="3126"/>
    <cellStyle name="Porcentual 2 5 2" xfId="3127"/>
    <cellStyle name="Porcentual 2 5 3" xfId="3128"/>
    <cellStyle name="Porcentual 2 6" xfId="3129"/>
    <cellStyle name="Porcentual 2 6 2" xfId="3130"/>
    <cellStyle name="Porcentual 2 6 3" xfId="3131"/>
    <cellStyle name="Porcentual 2 7" xfId="3132"/>
    <cellStyle name="Porcentual 2 7 2" xfId="3133"/>
    <cellStyle name="Porcentual 2 7 3" xfId="3134"/>
    <cellStyle name="Porcentual 2 8" xfId="3135"/>
    <cellStyle name="Porcentual 2 9" xfId="3136"/>
    <cellStyle name="Porcentual 3" xfId="3137"/>
    <cellStyle name="Porcentual 3 2" xfId="3138"/>
    <cellStyle name="Porcentual 3 3" xfId="3139"/>
    <cellStyle name="Porcentual 4" xfId="3140"/>
    <cellStyle name="Porcentual 4 2" xfId="3141"/>
    <cellStyle name="Porcentual 4 3" xfId="3142"/>
    <cellStyle name="Porcentual 5" xfId="3143"/>
    <cellStyle name="Porcentual 5 2" xfId="3144"/>
    <cellStyle name="Porcentual 6" xfId="3145"/>
    <cellStyle name="Salida" xfId="3146" builtinId="21" customBuiltin="1"/>
    <cellStyle name="Salida 2" xfId="3147"/>
    <cellStyle name="Salida 2 2" xfId="3148"/>
    <cellStyle name="Salida 2 2 2" xfId="3149"/>
    <cellStyle name="Salida 2 2 3" xfId="3150"/>
    <cellStyle name="Salida 2 3" xfId="3151"/>
    <cellStyle name="Salida 2 3 2" xfId="3152"/>
    <cellStyle name="Salida 2 3 3" xfId="3153"/>
    <cellStyle name="Salida 2 3 4" xfId="3154"/>
    <cellStyle name="Salida 3" xfId="3155"/>
    <cellStyle name="Salida 3 2" xfId="3156"/>
    <cellStyle name="Salida 3 3" xfId="3157"/>
    <cellStyle name="Salida 3 4" xfId="3158"/>
    <cellStyle name="Salida 4" xfId="3159"/>
    <cellStyle name="Salida 5" xfId="3160"/>
    <cellStyle name="Texto de advertencia" xfId="3161" builtinId="11" customBuiltin="1"/>
    <cellStyle name="Texto de advertencia 2" xfId="3162"/>
    <cellStyle name="Texto de advertencia 2 2" xfId="3163"/>
    <cellStyle name="Texto de advertencia 3" xfId="3164"/>
    <cellStyle name="Texto de advertencia 4" xfId="3165"/>
    <cellStyle name="Texto explicativo" xfId="3166" builtinId="53" customBuiltin="1"/>
    <cellStyle name="Texto explicativo 2" xfId="3167"/>
    <cellStyle name="Texto explicativo 2 2" xfId="3168"/>
    <cellStyle name="Texto explicativo 3" xfId="3169"/>
    <cellStyle name="Texto explicativo 4" xfId="3170"/>
    <cellStyle name="Title" xfId="3171"/>
    <cellStyle name="Título" xfId="3172" builtinId="15" customBuiltin="1"/>
    <cellStyle name="Título 1 2" xfId="3173"/>
    <cellStyle name="Título 1 2 2" xfId="3174"/>
    <cellStyle name="Título 1 2 2 2" xfId="3175"/>
    <cellStyle name="Título 1 2 2 2 2" xfId="3176"/>
    <cellStyle name="Título 1 2 2 3" xfId="3177"/>
    <cellStyle name="Título 1 2 2 3 2" xfId="3178"/>
    <cellStyle name="Título 1 2 2 4" xfId="3179"/>
    <cellStyle name="Título 1 3" xfId="3180"/>
    <cellStyle name="Título 1 3 2" xfId="3181"/>
    <cellStyle name="Título 1 3 2 2" xfId="3182"/>
    <cellStyle name="Título 1 3 3" xfId="3183"/>
    <cellStyle name="Título 1 3 3 2" xfId="3184"/>
    <cellStyle name="Título 1 3 4" xfId="3185"/>
    <cellStyle name="Título 1 4" xfId="3186"/>
    <cellStyle name="Título 2" xfId="3187" builtinId="17" customBuiltin="1"/>
    <cellStyle name="Título 2 2" xfId="3188"/>
    <cellStyle name="Título 2 2 2" xfId="3189"/>
    <cellStyle name="Título 2 2 2 2" xfId="3190"/>
    <cellStyle name="Título 2 2 2 3" xfId="3191"/>
    <cellStyle name="Título 2 2 2 4" xfId="3192"/>
    <cellStyle name="Título 2 3" xfId="3193"/>
    <cellStyle name="Título 2 3 2" xfId="3194"/>
    <cellStyle name="Título 2 3 3" xfId="3195"/>
    <cellStyle name="Título 2 3 4" xfId="3196"/>
    <cellStyle name="Título 2 4" xfId="3197"/>
    <cellStyle name="Título 2 5" xfId="3198"/>
    <cellStyle name="Título 3" xfId="3199" builtinId="18" customBuiltin="1"/>
    <cellStyle name="Título 3 2" xfId="3200"/>
    <cellStyle name="Título 3 2 2" xfId="3201"/>
    <cellStyle name="Título 3 2 2 2" xfId="3202"/>
    <cellStyle name="Título 3 2 2 2 2" xfId="3203"/>
    <cellStyle name="Título 3 2 2 3" xfId="3204"/>
    <cellStyle name="Título 3 2 2 3 2" xfId="3205"/>
    <cellStyle name="Título 3 2 2 4" xfId="3206"/>
    <cellStyle name="Título 3 3" xfId="3207"/>
    <cellStyle name="Título 3 3 2" xfId="3208"/>
    <cellStyle name="Título 3 3 2 2" xfId="3209"/>
    <cellStyle name="Título 3 3 3" xfId="3210"/>
    <cellStyle name="Título 3 3 3 2" xfId="3211"/>
    <cellStyle name="Título 3 3 4" xfId="3212"/>
    <cellStyle name="Título 3 4" xfId="3213"/>
    <cellStyle name="Título 3 5" xfId="3214"/>
    <cellStyle name="Título 3 5 2" xfId="3215"/>
    <cellStyle name="Título 4" xfId="3216"/>
    <cellStyle name="Título 4 2" xfId="3217"/>
    <cellStyle name="Título 4 2 2" xfId="3218"/>
    <cellStyle name="Título 4 2 2 2" xfId="3219"/>
    <cellStyle name="Título 4 2 3" xfId="3220"/>
    <cellStyle name="Título 4 2 3 2" xfId="3221"/>
    <cellStyle name="Título 4 2 4" xfId="3222"/>
    <cellStyle name="Título 5" xfId="3223"/>
    <cellStyle name="Título 5 2" xfId="3224"/>
    <cellStyle name="Título 5 3" xfId="3225"/>
    <cellStyle name="Título 5 3 2" xfId="3226"/>
    <cellStyle name="Título 5 4" xfId="3227"/>
    <cellStyle name="Título 5 4 2" xfId="3228"/>
    <cellStyle name="Título 5 5" xfId="3229"/>
    <cellStyle name="Título 6" xfId="3230"/>
    <cellStyle name="Título 7" xfId="3231"/>
    <cellStyle name="Título 7 2" xfId="3232"/>
    <cellStyle name="Total" xfId="3233" builtinId="25" customBuiltin="1"/>
    <cellStyle name="Total 2" xfId="3234"/>
    <cellStyle name="Total 2 2" xfId="3235"/>
    <cellStyle name="Total 2 2 2" xfId="3236"/>
    <cellStyle name="Total 2 2 3" xfId="3237"/>
    <cellStyle name="Total 2 2 4" xfId="3238"/>
    <cellStyle name="Total 3" xfId="3239"/>
    <cellStyle name="Total 3 2" xfId="3240"/>
    <cellStyle name="Total 3 3" xfId="3241"/>
    <cellStyle name="Total 3 4" xfId="3242"/>
    <cellStyle name="Total 4" xfId="3243"/>
    <cellStyle name="Total 5" xfId="3244"/>
    <cellStyle name="Warning Text" xfId="324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4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sharedStrings" Target="sharedStrings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Ley 600 de 2000 - Situación Jurídica</a:t>
            </a:r>
          </a:p>
          <a:p>
            <a:pPr>
              <a:defRPr sz="1200"/>
            </a:pPr>
            <a:r>
              <a:rPr lang="es-CO" sz="1200"/>
              <a:t>Enero 31 de 2020</a:t>
            </a:r>
          </a:p>
        </c:rich>
      </c:tx>
      <c:layout>
        <c:manualLayout>
          <c:xMode val="edge"/>
          <c:yMode val="edge"/>
          <c:x val="0.31143681162091413"/>
          <c:y val="4.5907475851232879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'2. PPL LEY 600'!$B$23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20-4821-8DE7-FBDCAA7842CA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20-4821-8DE7-FBDCAA7842CA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20-4821-8DE7-FBDCAA7842CA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20-4821-8DE7-FBDCAA7842CA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20-4821-8DE7-FBDCAA7842CA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20-4821-8DE7-FBDCAA7842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PPL LEY 600'!$A$24:$A$29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PPL LEY 600'!$B$24:$B$29</c:f>
              <c:numCache>
                <c:formatCode>#,##0</c:formatCode>
                <c:ptCount val="6"/>
                <c:pt idx="0">
                  <c:v>486</c:v>
                </c:pt>
                <c:pt idx="1">
                  <c:v>22</c:v>
                </c:pt>
                <c:pt idx="2">
                  <c:v>255</c:v>
                </c:pt>
                <c:pt idx="3">
                  <c:v>69</c:v>
                </c:pt>
                <c:pt idx="4">
                  <c:v>88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20-4821-8DE7-FBDCAA7842CA}"/>
            </c:ext>
          </c:extLst>
        </c:ser>
        <c:ser>
          <c:idx val="1"/>
          <c:order val="1"/>
          <c:tx>
            <c:strRef>
              <c:f>'2. PPL LEY 600'!$D$23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10400673369853E-2"/>
                  <c:y val="-3.4128146776368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20-4821-8DE7-FBDCAA7842CA}"/>
                </c:ext>
              </c:extLst>
            </c:dLbl>
            <c:dLbl>
              <c:idx val="1"/>
              <c:layout>
                <c:manualLayout>
                  <c:x val="1.214546745226483E-2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20-4821-8DE7-FBDCAA7842CA}"/>
                </c:ext>
              </c:extLst>
            </c:dLbl>
            <c:dLbl>
              <c:idx val="2"/>
              <c:layout>
                <c:manualLayout>
                  <c:x val="1.0410400673369853E-2"/>
                  <c:y val="-2.4377247697405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20-4821-8DE7-FBDCAA7842CA}"/>
                </c:ext>
              </c:extLst>
            </c:dLbl>
            <c:dLbl>
              <c:idx val="3"/>
              <c:layout>
                <c:manualLayout>
                  <c:x val="5.2052003366848633E-3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20-4821-8DE7-FBDCAA7842CA}"/>
                </c:ext>
              </c:extLst>
            </c:dLbl>
            <c:dLbl>
              <c:idx val="4"/>
              <c:layout>
                <c:manualLayout>
                  <c:x val="1.214546745226483E-2"/>
                  <c:y val="-3.412814677636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20-4821-8DE7-FBDCAA7842CA}"/>
                </c:ext>
              </c:extLst>
            </c:dLbl>
            <c:dLbl>
              <c:idx val="5"/>
              <c:layout>
                <c:manualLayout>
                  <c:x val="1.0410400673369853E-2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020-4821-8DE7-FBDCAA7842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PPL LEY 600'!$A$24:$A$29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PPL LEY 600'!$D$24:$D$29</c:f>
              <c:numCache>
                <c:formatCode>#,##0</c:formatCode>
                <c:ptCount val="6"/>
                <c:pt idx="0">
                  <c:v>1791</c:v>
                </c:pt>
                <c:pt idx="1">
                  <c:v>671</c:v>
                </c:pt>
                <c:pt idx="2">
                  <c:v>904</c:v>
                </c:pt>
                <c:pt idx="3">
                  <c:v>496</c:v>
                </c:pt>
                <c:pt idx="4">
                  <c:v>290</c:v>
                </c:pt>
                <c:pt idx="5">
                  <c:v>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020-4821-8DE7-FBDCAA784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89540480"/>
        <c:axId val="89542016"/>
        <c:axId val="0"/>
      </c:bar3DChart>
      <c:catAx>
        <c:axId val="8954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89542016"/>
        <c:crosses val="autoZero"/>
        <c:auto val="1"/>
        <c:lblAlgn val="ctr"/>
        <c:lblOffset val="100"/>
        <c:noMultiLvlLbl val="0"/>
      </c:catAx>
      <c:valAx>
        <c:axId val="89542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9540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045968171693204"/>
          <c:y val="0.18322566822004394"/>
          <c:w val="0.17595202706913843"/>
          <c:h val="0.15988001499812526"/>
        </c:manualLayout>
      </c:layout>
      <c:overlay val="0"/>
      <c:txPr>
        <a:bodyPr/>
        <a:lstStyle/>
        <a:p>
          <a:pPr>
            <a:defRPr sz="1050" b="1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s-CO" sz="1400">
                <a:latin typeface="Arial" pitchFamily="34" charset="0"/>
                <a:cs typeface="Arial" pitchFamily="34" charset="0"/>
              </a:rPr>
              <a:t>PPL</a:t>
            </a:r>
            <a:r>
              <a:rPr lang="es-CO" sz="1400" baseline="0">
                <a:latin typeface="Arial" pitchFamily="34" charset="0"/>
                <a:cs typeface="Arial" pitchFamily="34" charset="0"/>
              </a:rPr>
              <a:t> internos con Condiciones Excepcionales</a:t>
            </a:r>
          </a:p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s-CO" sz="1400" baseline="0">
                <a:latin typeface="Arial" pitchFamily="34" charset="0"/>
                <a:cs typeface="Arial" pitchFamily="34" charset="0"/>
              </a:rPr>
              <a:t>Enero 31 de 2020</a:t>
            </a:r>
            <a:endParaRPr lang="es-CO" sz="14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view3D>
      <c:rotX val="30"/>
      <c:rotY val="318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83590686360173"/>
          <c:y val="0.1271369610397213"/>
          <c:w val="0.77774397712399923"/>
          <c:h val="0.68874496264099083"/>
        </c:manualLayout>
      </c:layout>
      <c:pie3D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30-42A3-84A4-AFBBE04BFDA7}"/>
              </c:ext>
            </c:extLst>
          </c:dPt>
          <c:dPt>
            <c:idx val="1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2-2B30-42A3-84A4-AFBBE04BFDA7}"/>
              </c:ext>
            </c:extLst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B30-42A3-84A4-AFBBE04BFDA7}"/>
              </c:ext>
            </c:extLst>
          </c:dPt>
          <c:dPt>
            <c:idx val="3"/>
            <c:bubble3D val="0"/>
            <c:explosion val="9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B30-42A3-84A4-AFBBE04BFDA7}"/>
              </c:ext>
            </c:extLst>
          </c:dPt>
          <c:dPt>
            <c:idx val="4"/>
            <c:bubble3D val="0"/>
            <c:explosion val="29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B30-42A3-84A4-AFBBE04BFDA7}"/>
              </c:ext>
            </c:extLst>
          </c:dPt>
          <c:dPt>
            <c:idx val="5"/>
            <c:bubble3D val="0"/>
            <c:explosion val="18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B30-42A3-84A4-AFBBE04BFDA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A-2B30-42A3-84A4-AFBBE04BFDA7}"/>
              </c:ext>
            </c:extLst>
          </c:dPt>
          <c:dLbls>
            <c:dLbl>
              <c:idx val="0"/>
              <c:layout>
                <c:manualLayout>
                  <c:x val="2.2357724113958512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30-42A3-84A4-AFBBE04BFDA7}"/>
                </c:ext>
              </c:extLst>
            </c:dLbl>
            <c:dLbl>
              <c:idx val="1"/>
              <c:layout>
                <c:manualLayout>
                  <c:x val="-4.009002791022976E-2"/>
                  <c:y val="-4.41419743773145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30-42A3-84A4-AFBBE04BFDA7}"/>
                </c:ext>
              </c:extLst>
            </c:dLbl>
            <c:dLbl>
              <c:idx val="2"/>
              <c:layout>
                <c:manualLayout>
                  <c:x val="-9.092152838854678E-2"/>
                  <c:y val="2.1097200913225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30-42A3-84A4-AFBBE04BFDA7}"/>
                </c:ext>
              </c:extLst>
            </c:dLbl>
            <c:dLbl>
              <c:idx val="3"/>
              <c:layout>
                <c:manualLayout>
                  <c:x val="1.0313945167288283E-3"/>
                  <c:y val="2.6475407463272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30-42A3-84A4-AFBBE04BFDA7}"/>
                </c:ext>
              </c:extLst>
            </c:dLbl>
            <c:dLbl>
              <c:idx val="4"/>
              <c:layout>
                <c:manualLayout>
                  <c:x val="7.719420024636727E-3"/>
                  <c:y val="7.33687905668396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30-42A3-84A4-AFBBE04BFDA7}"/>
                </c:ext>
              </c:extLst>
            </c:dLbl>
            <c:dLbl>
              <c:idx val="5"/>
              <c:layout>
                <c:manualLayout>
                  <c:x val="2.040620744315473E-17"/>
                  <c:y val="-4.13901822329008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30-42A3-84A4-AFBBE04BFDA7}"/>
                </c:ext>
              </c:extLst>
            </c:dLbl>
            <c:dLbl>
              <c:idx val="6"/>
              <c:layout>
                <c:manualLayout>
                  <c:x val="5.5894310284896383E-3"/>
                  <c:y val="-3.7199860105093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30-42A3-84A4-AFBBE04BFDA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'7.PPL CONDICIONES EXCEPCIONALES'!$B$7:$H$7</c:f>
              <c:strCache>
                <c:ptCount val="7"/>
                <c:pt idx="0">
                  <c:v>Indígenas</c:v>
                </c:pt>
                <c:pt idx="1">
                  <c:v>Afrocolombianos</c:v>
                </c:pt>
                <c:pt idx="2">
                  <c:v>Extranjeros</c:v>
                </c:pt>
                <c:pt idx="3">
                  <c:v>Adulto mayor</c:v>
                </c:pt>
                <c:pt idx="4">
                  <c:v>Mujeres lactantes</c:v>
                </c:pt>
                <c:pt idx="5">
                  <c:v>Mujeres gestantes</c:v>
                </c:pt>
                <c:pt idx="6">
                  <c:v>Con discapacidad</c:v>
                </c:pt>
              </c:strCache>
            </c:strRef>
          </c:cat>
          <c:val>
            <c:numRef>
              <c:f>'7.PPL CONDICIONES EXCEPCIONALES'!$B$14:$H$14</c:f>
              <c:numCache>
                <c:formatCode>#,##0</c:formatCode>
                <c:ptCount val="7"/>
                <c:pt idx="0">
                  <c:v>865</c:v>
                </c:pt>
                <c:pt idx="1">
                  <c:v>3111</c:v>
                </c:pt>
                <c:pt idx="2">
                  <c:v>1987</c:v>
                </c:pt>
                <c:pt idx="3">
                  <c:v>1829</c:v>
                </c:pt>
                <c:pt idx="4">
                  <c:v>12</c:v>
                </c:pt>
                <c:pt idx="5">
                  <c:v>58</c:v>
                </c:pt>
                <c:pt idx="6">
                  <c:v>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B30-42A3-84A4-AFBBE04BF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Población de internos otras nacionalidades -  Situación Jurídica</a:t>
            </a:r>
          </a:p>
          <a:p>
            <a:pPr>
              <a:defRPr sz="1200"/>
            </a:pPr>
            <a:r>
              <a:rPr lang="es-CO" sz="1200"/>
              <a:t>Enero 31 de 2020</a:t>
            </a:r>
          </a:p>
        </c:rich>
      </c:tx>
      <c:layout>
        <c:manualLayout>
          <c:xMode val="edge"/>
          <c:yMode val="edge"/>
          <c:x val="0.29561003045351036"/>
          <c:y val="3.4640953083989498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5385860785068011"/>
          <c:h val="0.6836754301184743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'8. EXTRANJEROS X PAÍS DE ORIGEN'!$H$7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8D-402F-985D-B57C0E1E5C15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8D-402F-985D-B57C0E1E5C15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8D-402F-985D-B57C0E1E5C15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8D-402F-985D-B57C0E1E5C15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8D-402F-985D-B57C0E1E5C15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8D-402F-985D-B57C0E1E5C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'8. EXTRANJEROS X PAÍS DE ORIGEN'!$A$8:$A$23</c:f>
              <c:strCache>
                <c:ptCount val="16"/>
                <c:pt idx="0">
                  <c:v>Venezuela</c:v>
                </c:pt>
                <c:pt idx="1">
                  <c:v>Ecuador</c:v>
                </c:pt>
                <c:pt idx="2">
                  <c:v>Mexico</c:v>
                </c:pt>
                <c:pt idx="3">
                  <c:v>Guatemala</c:v>
                </c:pt>
                <c:pt idx="4">
                  <c:v>Espana</c:v>
                </c:pt>
                <c:pt idx="5">
                  <c:v>Costa Rica</c:v>
                </c:pt>
                <c:pt idx="6">
                  <c:v>Estados Unidos De America</c:v>
                </c:pt>
                <c:pt idx="7">
                  <c:v>Peru</c:v>
                </c:pt>
                <c:pt idx="8">
                  <c:v>Republica Dominicana</c:v>
                </c:pt>
                <c:pt idx="9">
                  <c:v>Nicaragua</c:v>
                </c:pt>
                <c:pt idx="10">
                  <c:v>Italia</c:v>
                </c:pt>
                <c:pt idx="11">
                  <c:v>Brasil</c:v>
                </c:pt>
                <c:pt idx="12">
                  <c:v>Honduras</c:v>
                </c:pt>
                <c:pt idx="13">
                  <c:v>Panama</c:v>
                </c:pt>
                <c:pt idx="14">
                  <c:v>Canada</c:v>
                </c:pt>
                <c:pt idx="15">
                  <c:v>Otros Países</c:v>
                </c:pt>
              </c:strCache>
            </c:strRef>
          </c:cat>
          <c:val>
            <c:numRef>
              <c:f>'8. EXTRANJEROS X PAÍS DE ORIGEN'!$H$8:$H$23</c:f>
              <c:numCache>
                <c:formatCode>#,##0</c:formatCode>
                <c:ptCount val="16"/>
                <c:pt idx="0">
                  <c:v>907</c:v>
                </c:pt>
                <c:pt idx="1">
                  <c:v>62</c:v>
                </c:pt>
                <c:pt idx="2">
                  <c:v>21</c:v>
                </c:pt>
                <c:pt idx="3">
                  <c:v>13</c:v>
                </c:pt>
                <c:pt idx="4">
                  <c:v>12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11</c:v>
                </c:pt>
                <c:pt idx="9">
                  <c:v>9</c:v>
                </c:pt>
                <c:pt idx="10">
                  <c:v>4</c:v>
                </c:pt>
                <c:pt idx="11">
                  <c:v>10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8D-402F-985D-B57C0E1E5C15}"/>
            </c:ext>
          </c:extLst>
        </c:ser>
        <c:ser>
          <c:idx val="1"/>
          <c:order val="1"/>
          <c:tx>
            <c:strRef>
              <c:f>'8. EXTRANJEROS X PAÍS DE ORIGEN'!$I$7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509433962264151E-2"/>
                  <c:y val="-1.111098275609017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8D-402F-985D-B57C0E1E5C15}"/>
                </c:ext>
              </c:extLst>
            </c:dLbl>
            <c:dLbl>
              <c:idx val="1"/>
              <c:layout>
                <c:manualLayout>
                  <c:x val="1.509433962264151E-2"/>
                  <c:y val="1.111098275609017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8D-402F-985D-B57C0E1E5C15}"/>
                </c:ext>
              </c:extLst>
            </c:dLbl>
            <c:dLbl>
              <c:idx val="2"/>
              <c:layout>
                <c:manualLayout>
                  <c:x val="1.09777015437392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8D-402F-985D-B57C0E1E5C15}"/>
                </c:ext>
              </c:extLst>
            </c:dLbl>
            <c:dLbl>
              <c:idx val="3"/>
              <c:layout>
                <c:manualLayout>
                  <c:x val="1.3722126929674099E-2"/>
                  <c:y val="-3.0303030303031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8D-402F-985D-B57C0E1E5C15}"/>
                </c:ext>
              </c:extLst>
            </c:dLbl>
            <c:dLbl>
              <c:idx val="4"/>
              <c:layout>
                <c:manualLayout>
                  <c:x val="2.0583190394511199E-2"/>
                  <c:y val="-3.0303030303031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8D-402F-985D-B57C0E1E5C15}"/>
                </c:ext>
              </c:extLst>
            </c:dLbl>
            <c:dLbl>
              <c:idx val="5"/>
              <c:layout>
                <c:manualLayout>
                  <c:x val="1.0977701543739279E-2"/>
                  <c:y val="-9.0911476974469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48D-402F-985D-B57C0E1E5C15}"/>
                </c:ext>
              </c:extLst>
            </c:dLbl>
            <c:dLbl>
              <c:idx val="6"/>
              <c:layout>
                <c:manualLayout>
                  <c:x val="6.8610634648370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48D-402F-985D-B57C0E1E5C15}"/>
                </c:ext>
              </c:extLst>
            </c:dLbl>
            <c:dLbl>
              <c:idx val="7"/>
              <c:layout>
                <c:manualLayout>
                  <c:x val="1.37221269296740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48D-402F-985D-B57C0E1E5C15}"/>
                </c:ext>
              </c:extLst>
            </c:dLbl>
            <c:dLbl>
              <c:idx val="9"/>
              <c:layout>
                <c:manualLayout>
                  <c:x val="6.8610634648371503E-3"/>
                  <c:y val="6.0606060606060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48D-402F-985D-B57C0E1E5C15}"/>
                </c:ext>
              </c:extLst>
            </c:dLbl>
            <c:dLbl>
              <c:idx val="10"/>
              <c:layout>
                <c:manualLayout>
                  <c:x val="9.60548885077197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48D-402F-985D-B57C0E1E5C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'8. EXTRANJEROS X PAÍS DE ORIGEN'!$A$8:$A$23</c:f>
              <c:strCache>
                <c:ptCount val="16"/>
                <c:pt idx="0">
                  <c:v>Venezuela</c:v>
                </c:pt>
                <c:pt idx="1">
                  <c:v>Ecuador</c:v>
                </c:pt>
                <c:pt idx="2">
                  <c:v>Mexico</c:v>
                </c:pt>
                <c:pt idx="3">
                  <c:v>Guatemala</c:v>
                </c:pt>
                <c:pt idx="4">
                  <c:v>Espana</c:v>
                </c:pt>
                <c:pt idx="5">
                  <c:v>Costa Rica</c:v>
                </c:pt>
                <c:pt idx="6">
                  <c:v>Estados Unidos De America</c:v>
                </c:pt>
                <c:pt idx="7">
                  <c:v>Peru</c:v>
                </c:pt>
                <c:pt idx="8">
                  <c:v>Republica Dominicana</c:v>
                </c:pt>
                <c:pt idx="9">
                  <c:v>Nicaragua</c:v>
                </c:pt>
                <c:pt idx="10">
                  <c:v>Italia</c:v>
                </c:pt>
                <c:pt idx="11">
                  <c:v>Brasil</c:v>
                </c:pt>
                <c:pt idx="12">
                  <c:v>Honduras</c:v>
                </c:pt>
                <c:pt idx="13">
                  <c:v>Panama</c:v>
                </c:pt>
                <c:pt idx="14">
                  <c:v>Canada</c:v>
                </c:pt>
                <c:pt idx="15">
                  <c:v>Otros Países</c:v>
                </c:pt>
              </c:strCache>
            </c:strRef>
          </c:cat>
          <c:val>
            <c:numRef>
              <c:f>'8. EXTRANJEROS X PAÍS DE ORIGEN'!$I$8:$I$23</c:f>
              <c:numCache>
                <c:formatCode>#,##0</c:formatCode>
                <c:ptCount val="16"/>
                <c:pt idx="0">
                  <c:v>536</c:v>
                </c:pt>
                <c:pt idx="1">
                  <c:v>93</c:v>
                </c:pt>
                <c:pt idx="2">
                  <c:v>46</c:v>
                </c:pt>
                <c:pt idx="3">
                  <c:v>22</c:v>
                </c:pt>
                <c:pt idx="4">
                  <c:v>19</c:v>
                </c:pt>
                <c:pt idx="5">
                  <c:v>22</c:v>
                </c:pt>
                <c:pt idx="6">
                  <c:v>18</c:v>
                </c:pt>
                <c:pt idx="7">
                  <c:v>17</c:v>
                </c:pt>
                <c:pt idx="8">
                  <c:v>13</c:v>
                </c:pt>
                <c:pt idx="9">
                  <c:v>10</c:v>
                </c:pt>
                <c:pt idx="10">
                  <c:v>13</c:v>
                </c:pt>
                <c:pt idx="11">
                  <c:v>5</c:v>
                </c:pt>
                <c:pt idx="12">
                  <c:v>9</c:v>
                </c:pt>
                <c:pt idx="13">
                  <c:v>4</c:v>
                </c:pt>
                <c:pt idx="14">
                  <c:v>3</c:v>
                </c:pt>
                <c:pt idx="1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48D-402F-985D-B57C0E1E5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100868480"/>
        <c:axId val="100870016"/>
        <c:axId val="0"/>
      </c:bar3DChart>
      <c:catAx>
        <c:axId val="10086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100870016"/>
        <c:crosses val="autoZero"/>
        <c:auto val="1"/>
        <c:lblAlgn val="ctr"/>
        <c:lblOffset val="100"/>
        <c:noMultiLvlLbl val="0"/>
      </c:catAx>
      <c:valAx>
        <c:axId val="100870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00868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193923930240422"/>
          <c:y val="0.23870044957251629"/>
          <c:w val="0.11314247304452796"/>
          <c:h val="0.11682357527091292"/>
        </c:manualLayout>
      </c:layout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Arial" pitchFamily="34" charset="0"/>
                <a:cs typeface="Arial" pitchFamily="34" charset="0"/>
              </a:defRPr>
            </a:pPr>
            <a:r>
              <a:rPr lang="es-CO" sz="1800">
                <a:latin typeface="Arial" pitchFamily="34" charset="0"/>
                <a:cs typeface="Arial" pitchFamily="34" charset="0"/>
              </a:rPr>
              <a:t>Modalidades delictivas PPL en</a:t>
            </a:r>
            <a:r>
              <a:rPr lang="es-CO" sz="1800" baseline="0">
                <a:latin typeface="Arial" pitchFamily="34" charset="0"/>
                <a:cs typeface="Arial" pitchFamily="34" charset="0"/>
              </a:rPr>
              <a:t> ERON</a:t>
            </a:r>
          </a:p>
          <a:p>
            <a:pPr>
              <a:defRPr sz="1800">
                <a:latin typeface="Arial" pitchFamily="34" charset="0"/>
                <a:cs typeface="Arial" pitchFamily="34" charset="0"/>
              </a:defRPr>
            </a:pPr>
            <a:r>
              <a:rPr lang="es-CO" sz="1800" baseline="0">
                <a:latin typeface="Arial" pitchFamily="34" charset="0"/>
                <a:cs typeface="Arial" pitchFamily="34" charset="0"/>
              </a:rPr>
              <a:t>Enero 31 de 2020</a:t>
            </a:r>
            <a:endParaRPr lang="es-CO" sz="1800">
              <a:latin typeface="Arial" pitchFamily="34" charset="0"/>
              <a:cs typeface="Arial" pitchFamily="34" charset="0"/>
            </a:endParaRPr>
          </a:p>
        </c:rich>
      </c:tx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845773237470435"/>
          <c:y val="0.13902034105591088"/>
          <c:w val="0.67524034942806677"/>
          <c:h val="0.8330941463830621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F40-401E-BBFC-E7F4E663C2DE}"/>
              </c:ext>
            </c:extLst>
          </c:dPt>
          <c:dPt>
            <c:idx val="1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3-EF40-401E-BBFC-E7F4E663C2DE}"/>
              </c:ext>
            </c:extLst>
          </c:dPt>
          <c:dPt>
            <c:idx val="3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5-EF40-401E-BBFC-E7F4E663C2DE}"/>
              </c:ext>
            </c:extLst>
          </c:dPt>
          <c:dPt>
            <c:idx val="5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7-EF40-401E-BBFC-E7F4E663C2DE}"/>
              </c:ext>
            </c:extLst>
          </c:dPt>
          <c:dPt>
            <c:idx val="7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9-EF40-401E-BBFC-E7F4E663C2DE}"/>
              </c:ext>
            </c:extLst>
          </c:dPt>
          <c:dPt>
            <c:idx val="9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B-EF40-401E-BBFC-E7F4E663C2DE}"/>
              </c:ext>
            </c:extLst>
          </c:dPt>
          <c:dPt>
            <c:idx val="11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D-EF40-401E-BBFC-E7F4E663C2DE}"/>
              </c:ext>
            </c:extLst>
          </c:dPt>
          <c:dPt>
            <c:idx val="13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F-EF40-401E-BBFC-E7F4E663C2DE}"/>
              </c:ext>
            </c:extLst>
          </c:dPt>
          <c:dPt>
            <c:idx val="15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0-4053-48AF-823B-3EEB5099A3C9}"/>
              </c:ext>
            </c:extLst>
          </c:dPt>
          <c:dLbls>
            <c:dLbl>
              <c:idx val="15"/>
              <c:layout>
                <c:manualLayout>
                  <c:x val="4.2501517504969499E-3"/>
                  <c:y val="-1.7710308166334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53-48AF-823B-3EEB5099A3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 DELITOS PPL INTRAMURAL'!$A$9:$A$24</c:f>
              <c:strCache>
                <c:ptCount val="16"/>
                <c:pt idx="0">
                  <c:v>Hurto  </c:v>
                </c:pt>
                <c:pt idx="1">
                  <c:v>Homicidio  </c:v>
                </c:pt>
                <c:pt idx="2">
                  <c:v>Concierto para delinquir  </c:v>
                </c:pt>
                <c:pt idx="3">
                  <c:v>Trafico fabricación o porte de estupefacientes  </c:v>
                </c:pt>
                <c:pt idx="4">
                  <c:v>Fabricación tráfico y porte de armas de fuego o municiones  </c:v>
                </c:pt>
                <c:pt idx="5">
                  <c:v>Actos sexuales con menor de catorce años  </c:v>
                </c:pt>
                <c:pt idx="6">
                  <c:v>Acceso carnal abusivo con menor de catorce años  </c:v>
                </c:pt>
                <c:pt idx="7">
                  <c:v>Fabricación, tráfico, porte o tenencia de armas de fuego, accesorios, partes o municiones  </c:v>
                </c:pt>
                <c:pt idx="8">
                  <c:v>Extorsión  </c:v>
                </c:pt>
                <c:pt idx="9">
                  <c:v>Acceso carnal violento  </c:v>
                </c:pt>
                <c:pt idx="10">
                  <c:v>Violencia intrafamiliar  </c:v>
                </c:pt>
                <c:pt idx="11">
                  <c:v>Fabricación  tráfico y porte de armas y municiones de uso privativo de las fuerzas armadas  </c:v>
                </c:pt>
                <c:pt idx="12">
                  <c:v>Secuestro extorsivo  </c:v>
                </c:pt>
                <c:pt idx="13">
                  <c:v>Uso de menores de edad para la comisión de delitos  </c:v>
                </c:pt>
                <c:pt idx="14">
                  <c:v>Secuestro simple  </c:v>
                </c:pt>
                <c:pt idx="15">
                  <c:v>OTROS DELITOS</c:v>
                </c:pt>
              </c:strCache>
            </c:strRef>
          </c:cat>
          <c:val>
            <c:numRef>
              <c:f>'9. DELITOS PPL INTRAMURAL'!$J$9:$J$24</c:f>
              <c:numCache>
                <c:formatCode>#,##0</c:formatCode>
                <c:ptCount val="16"/>
                <c:pt idx="0">
                  <c:v>29687</c:v>
                </c:pt>
                <c:pt idx="1">
                  <c:v>28912</c:v>
                </c:pt>
                <c:pt idx="2">
                  <c:v>26079</c:v>
                </c:pt>
                <c:pt idx="3">
                  <c:v>25860</c:v>
                </c:pt>
                <c:pt idx="4">
                  <c:v>20936</c:v>
                </c:pt>
                <c:pt idx="5">
                  <c:v>8364</c:v>
                </c:pt>
                <c:pt idx="6">
                  <c:v>6886</c:v>
                </c:pt>
                <c:pt idx="7">
                  <c:v>5678</c:v>
                </c:pt>
                <c:pt idx="8">
                  <c:v>5223</c:v>
                </c:pt>
                <c:pt idx="9">
                  <c:v>3642</c:v>
                </c:pt>
                <c:pt idx="10">
                  <c:v>2744</c:v>
                </c:pt>
                <c:pt idx="11">
                  <c:v>2666</c:v>
                </c:pt>
                <c:pt idx="12">
                  <c:v>2510</c:v>
                </c:pt>
                <c:pt idx="13">
                  <c:v>2445</c:v>
                </c:pt>
                <c:pt idx="14">
                  <c:v>2248</c:v>
                </c:pt>
                <c:pt idx="15">
                  <c:v>24660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53-48AF-823B-3EEB5099A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shape val="cylinder"/>
        <c:axId val="84572800"/>
        <c:axId val="84574592"/>
        <c:axId val="0"/>
      </c:bar3DChart>
      <c:catAx>
        <c:axId val="84572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4574592"/>
        <c:crosses val="autoZero"/>
        <c:auto val="1"/>
        <c:lblAlgn val="ctr"/>
        <c:lblOffset val="100"/>
        <c:noMultiLvlLbl val="0"/>
      </c:catAx>
      <c:valAx>
        <c:axId val="8457459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457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PPL</a:t>
            </a:r>
            <a:r>
              <a:rPr lang="es-CO" baseline="0"/>
              <a:t> internos por meses de detención</a:t>
            </a:r>
          </a:p>
          <a:p>
            <a:pPr>
              <a:defRPr/>
            </a:pPr>
            <a:r>
              <a:rPr lang="es-CO" sz="1200" baseline="0"/>
              <a:t>Enero 31  de 2020</a:t>
            </a:r>
            <a:endParaRPr lang="es-CO" sz="1200"/>
          </a:p>
        </c:rich>
      </c:tx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0-3AC4-4038-9863-1B4B061BC5FC}"/>
              </c:ext>
            </c:extLst>
          </c:dPt>
          <c:dPt>
            <c:idx val="2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2-3AC4-4038-9863-1B4B061BC5FC}"/>
              </c:ext>
            </c:extLst>
          </c:dPt>
          <c:dPt>
            <c:idx val="4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4-3AC4-4038-9863-1B4B061BC5FC}"/>
              </c:ext>
            </c:extLst>
          </c:dPt>
          <c:dPt>
            <c:idx val="6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7-5B29-40B8-A229-70E37C1296DE}"/>
              </c:ext>
            </c:extLst>
          </c:dPt>
          <c:dLbls>
            <c:dLbl>
              <c:idx val="0"/>
              <c:layout>
                <c:manualLayout>
                  <c:x val="8.3333333333333332E-3"/>
                  <c:y val="-1.8423472955212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4-4038-9863-1B4B061BC5FC}"/>
                </c:ext>
              </c:extLst>
            </c:dLbl>
            <c:dLbl>
              <c:idx val="1"/>
              <c:layout>
                <c:manualLayout>
                  <c:x val="2.1666666666666699E-2"/>
                  <c:y val="-2.5792862137296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C4-4038-9863-1B4B061BC5FC}"/>
                </c:ext>
              </c:extLst>
            </c:dLbl>
            <c:dLbl>
              <c:idx val="2"/>
              <c:layout>
                <c:manualLayout>
                  <c:x val="1.8333333333333333E-2"/>
                  <c:y val="-2.9477556728339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C4-4038-9863-1B4B061BC5FC}"/>
                </c:ext>
              </c:extLst>
            </c:dLbl>
            <c:dLbl>
              <c:idx val="3"/>
              <c:layout>
                <c:manualLayout>
                  <c:x val="1.4999999999999999E-2"/>
                  <c:y val="-1.8423472955212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4-4038-9863-1B4B061BC5FC}"/>
                </c:ext>
              </c:extLst>
            </c:dLbl>
            <c:dLbl>
              <c:idx val="4"/>
              <c:layout>
                <c:manualLayout>
                  <c:x val="1.1666666666666605E-2"/>
                  <c:y val="-2.2108167546254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C4-4038-9863-1B4B061BC5FC}"/>
                </c:ext>
              </c:extLst>
            </c:dLbl>
            <c:dLbl>
              <c:idx val="5"/>
              <c:layout>
                <c:manualLayout>
                  <c:x val="8.3333333333333332E-3"/>
                  <c:y val="-1.1054083773127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C4-4038-9863-1B4B061BC5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 SINDICADOS PPL INTRAMURAL'!$B$22:$I$22</c:f>
              <c:strCache>
                <c:ptCount val="8"/>
                <c:pt idx="0">
                  <c:v>0 a 5</c:v>
                </c:pt>
                <c:pt idx="1">
                  <c:v>6 a 10</c:v>
                </c:pt>
                <c:pt idx="2">
                  <c:v>11 a 15</c:v>
                </c:pt>
                <c:pt idx="3">
                  <c:v>16 a 20</c:v>
                </c:pt>
                <c:pt idx="4">
                  <c:v>21 a 25</c:v>
                </c:pt>
                <c:pt idx="5">
                  <c:v>26 a 30</c:v>
                </c:pt>
                <c:pt idx="6">
                  <c:v>31 a  35</c:v>
                </c:pt>
                <c:pt idx="7">
                  <c:v>Más de 36 meses</c:v>
                </c:pt>
              </c:strCache>
            </c:strRef>
          </c:cat>
          <c:val>
            <c:numRef>
              <c:f>'10. SINDICADOS PPL INTRAMURAL'!$B$29:$I$29</c:f>
              <c:numCache>
                <c:formatCode>#,##0</c:formatCode>
                <c:ptCount val="8"/>
                <c:pt idx="0">
                  <c:v>12944</c:v>
                </c:pt>
                <c:pt idx="1">
                  <c:v>9511</c:v>
                </c:pt>
                <c:pt idx="2">
                  <c:v>5789</c:v>
                </c:pt>
                <c:pt idx="3">
                  <c:v>4389</c:v>
                </c:pt>
                <c:pt idx="4">
                  <c:v>2233</c:v>
                </c:pt>
                <c:pt idx="5">
                  <c:v>1690</c:v>
                </c:pt>
                <c:pt idx="6">
                  <c:v>1056</c:v>
                </c:pt>
                <c:pt idx="7">
                  <c:v>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C4-4038-9863-1B4B061BC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1794048"/>
        <c:axId val="99062144"/>
        <c:axId val="0"/>
      </c:bar3DChart>
      <c:catAx>
        <c:axId val="9179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9062144"/>
        <c:crosses val="autoZero"/>
        <c:auto val="1"/>
        <c:lblAlgn val="ctr"/>
        <c:lblOffset val="100"/>
        <c:noMultiLvlLbl val="0"/>
      </c:catAx>
      <c:valAx>
        <c:axId val="990621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179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1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PPL</a:t>
            </a:r>
            <a:r>
              <a:rPr lang="es-CO" baseline="0"/>
              <a:t> de internos por años  de condena</a:t>
            </a:r>
          </a:p>
          <a:p>
            <a:pPr>
              <a:defRPr/>
            </a:pPr>
            <a:r>
              <a:rPr lang="es-CO" baseline="0"/>
              <a:t>Enero 31 de 2020</a:t>
            </a:r>
            <a:endParaRPr lang="es-CO"/>
          </a:p>
        </c:rich>
      </c:tx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0-6841-464B-AAEE-16188D5AA20F}"/>
              </c:ext>
            </c:extLst>
          </c:dPt>
          <c:dPt>
            <c:idx val="2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2-6841-464B-AAEE-16188D5AA20F}"/>
              </c:ext>
            </c:extLst>
          </c:dPt>
          <c:dPt>
            <c:idx val="4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4-6841-464B-AAEE-16188D5AA20F}"/>
              </c:ext>
            </c:extLst>
          </c:dPt>
          <c:dPt>
            <c:idx val="6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7-8809-4F3A-B039-B5258146553C}"/>
              </c:ext>
            </c:extLst>
          </c:dPt>
          <c:dLbls>
            <c:dLbl>
              <c:idx val="0"/>
              <c:layout>
                <c:manualLayout>
                  <c:x val="8.3333333333333332E-3"/>
                  <c:y val="-1.8423472955212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41-464B-AAEE-16188D5AA20F}"/>
                </c:ext>
              </c:extLst>
            </c:dLbl>
            <c:dLbl>
              <c:idx val="1"/>
              <c:layout>
                <c:manualLayout>
                  <c:x val="2.1666666666666699E-2"/>
                  <c:y val="-2.5792862137296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41-464B-AAEE-16188D5AA20F}"/>
                </c:ext>
              </c:extLst>
            </c:dLbl>
            <c:dLbl>
              <c:idx val="2"/>
              <c:layout>
                <c:manualLayout>
                  <c:x val="1.8333333333333333E-2"/>
                  <c:y val="-2.9477556728339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41-464B-AAEE-16188D5AA20F}"/>
                </c:ext>
              </c:extLst>
            </c:dLbl>
            <c:dLbl>
              <c:idx val="3"/>
              <c:layout>
                <c:manualLayout>
                  <c:x val="1.4999999999999999E-2"/>
                  <c:y val="-1.8423472955212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41-464B-AAEE-16188D5AA20F}"/>
                </c:ext>
              </c:extLst>
            </c:dLbl>
            <c:dLbl>
              <c:idx val="4"/>
              <c:layout>
                <c:manualLayout>
                  <c:x val="1.1666666666666605E-2"/>
                  <c:y val="-2.2108167546254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41-464B-AAEE-16188D5AA20F}"/>
                </c:ext>
              </c:extLst>
            </c:dLbl>
            <c:dLbl>
              <c:idx val="5"/>
              <c:layout>
                <c:manualLayout>
                  <c:x val="8.3333333333333332E-3"/>
                  <c:y val="-1.1054083773127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41-464B-AAEE-16188D5AA20F}"/>
                </c:ext>
              </c:extLst>
            </c:dLbl>
            <c:dLbl>
              <c:idx val="7"/>
              <c:layout>
                <c:manualLayout>
                  <c:x val="0.01"/>
                  <c:y val="-3.55826718551992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841-464B-AAEE-16188D5AA2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'11. CONDENADOS PPL INTRAMURAL'!$B$22:$I$22</c:f>
              <c:strCache>
                <c:ptCount val="8"/>
                <c:pt idx="0">
                  <c:v>0 a 5</c:v>
                </c:pt>
                <c:pt idx="1">
                  <c:v>6 a 10</c:v>
                </c:pt>
                <c:pt idx="2">
                  <c:v>11 a 15</c:v>
                </c:pt>
                <c:pt idx="3">
                  <c:v>16 a 20</c:v>
                </c:pt>
                <c:pt idx="4">
                  <c:v>21 a 25</c:v>
                </c:pt>
                <c:pt idx="5">
                  <c:v>26 a 30</c:v>
                </c:pt>
                <c:pt idx="6">
                  <c:v>31 a 35</c:v>
                </c:pt>
                <c:pt idx="7">
                  <c:v>Más de 36 años</c:v>
                </c:pt>
              </c:strCache>
            </c:strRef>
          </c:cat>
          <c:val>
            <c:numRef>
              <c:f>'11. CONDENADOS PPL INTRAMURAL'!$B$29:$I$29</c:f>
              <c:numCache>
                <c:formatCode>#,##0</c:formatCode>
                <c:ptCount val="8"/>
                <c:pt idx="0">
                  <c:v>27924</c:v>
                </c:pt>
                <c:pt idx="1">
                  <c:v>21760</c:v>
                </c:pt>
                <c:pt idx="2">
                  <c:v>10785</c:v>
                </c:pt>
                <c:pt idx="3">
                  <c:v>10754</c:v>
                </c:pt>
                <c:pt idx="4">
                  <c:v>4115</c:v>
                </c:pt>
                <c:pt idx="5">
                  <c:v>2468</c:v>
                </c:pt>
                <c:pt idx="6">
                  <c:v>1978</c:v>
                </c:pt>
                <c:pt idx="7">
                  <c:v>3458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841-464B-AAEE-16188D5AA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0997760"/>
        <c:axId val="100999552"/>
        <c:axId val="0"/>
      </c:bar3DChart>
      <c:catAx>
        <c:axId val="10099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00999552"/>
        <c:crosses val="autoZero"/>
        <c:auto val="1"/>
        <c:lblAlgn val="ctr"/>
        <c:lblOffset val="100"/>
        <c:noMultiLvlLbl val="0"/>
      </c:catAx>
      <c:valAx>
        <c:axId val="1009995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00997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1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PPL</a:t>
            </a:r>
            <a:r>
              <a:rPr lang="es-ES" sz="1200" baseline="0"/>
              <a:t>  Reincidente Enero  31 de 2020         </a:t>
            </a:r>
            <a:endParaRPr lang="es-ES" sz="1200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078844073734803E-2"/>
          <c:y val="4.3502834535084862E-2"/>
          <c:w val="0.87716924247912709"/>
          <c:h val="0.794033852492070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'12. REINCIDENTES PPL INTRAMURAL'!$B$21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334801476873948E-2"/>
                  <c:y val="4.8409389439434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79-4D2D-8E9E-867F91A608AB}"/>
                </c:ext>
              </c:extLst>
            </c:dLbl>
            <c:dLbl>
              <c:idx val="1"/>
              <c:layout>
                <c:manualLayout>
                  <c:x val="6.167400738436973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79-4D2D-8E9E-867F91A608AB}"/>
                </c:ext>
              </c:extLst>
            </c:dLbl>
            <c:dLbl>
              <c:idx val="2"/>
              <c:layout>
                <c:manualLayout>
                  <c:x val="1.4390601723019605E-2"/>
                  <c:y val="-4.8409389439434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79-4D2D-8E9E-867F91A608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'12. REINCIDENTES PPL INTRAMURAL'!$A$22:$A$27</c:f>
              <c:strCache>
                <c:ptCount val="6"/>
                <c:pt idx="0">
                  <c:v>Central 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'12. REINCIDENTES PPL INTRAMURAL'!$B$22:$B$27</c:f>
              <c:numCache>
                <c:formatCode>#,##0</c:formatCode>
                <c:ptCount val="6"/>
                <c:pt idx="0">
                  <c:v>8036</c:v>
                </c:pt>
                <c:pt idx="1">
                  <c:v>4230</c:v>
                </c:pt>
                <c:pt idx="2">
                  <c:v>2238</c:v>
                </c:pt>
                <c:pt idx="3">
                  <c:v>2029</c:v>
                </c:pt>
                <c:pt idx="4">
                  <c:v>2974</c:v>
                </c:pt>
                <c:pt idx="5">
                  <c:v>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79-4D2D-8E9E-867F91A608AB}"/>
            </c:ext>
          </c:extLst>
        </c:ser>
        <c:ser>
          <c:idx val="1"/>
          <c:order val="1"/>
          <c:tx>
            <c:strRef>
              <c:f>'12. REINCIDENTES PPL INTRAMURAL'!$C$21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4390601723019605E-2"/>
                  <c:y val="-4.8409389439434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79-4D2D-8E9E-867F91A608AB}"/>
                </c:ext>
              </c:extLst>
            </c:dLbl>
            <c:dLbl>
              <c:idx val="1"/>
              <c:layout>
                <c:manualLayout>
                  <c:x val="1.2334801476873948E-2"/>
                  <c:y val="-4.8409389439434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79-4D2D-8E9E-867F91A608AB}"/>
                </c:ext>
              </c:extLst>
            </c:dLbl>
            <c:dLbl>
              <c:idx val="2"/>
              <c:layout>
                <c:manualLayout>
                  <c:x val="1.0279001230728288E-2"/>
                  <c:y val="-9.68187788788699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79-4D2D-8E9E-867F91A608AB}"/>
                </c:ext>
              </c:extLst>
            </c:dLbl>
            <c:dLbl>
              <c:idx val="3"/>
              <c:layout>
                <c:manualLayout>
                  <c:x val="1.6446401969165261E-2"/>
                  <c:y val="-9.68187788788699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79-4D2D-8E9E-867F91A608AB}"/>
                </c:ext>
              </c:extLst>
            </c:dLbl>
            <c:dLbl>
              <c:idx val="4"/>
              <c:layout>
                <c:manualLayout>
                  <c:x val="8.22320098458263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79-4D2D-8E9E-867F91A608AB}"/>
                </c:ext>
              </c:extLst>
            </c:dLbl>
            <c:dLbl>
              <c:idx val="5"/>
              <c:layout>
                <c:manualLayout>
                  <c:x val="1.43906017230196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79-4D2D-8E9E-867F91A608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'12. REINCIDENTES PPL INTRAMURAL'!$A$22:$A$27</c:f>
              <c:strCache>
                <c:ptCount val="6"/>
                <c:pt idx="0">
                  <c:v>Central 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'12. REINCIDENTES PPL INTRAMURAL'!$C$22:$C$27</c:f>
              <c:numCache>
                <c:formatCode>#,##0</c:formatCode>
                <c:ptCount val="6"/>
                <c:pt idx="0">
                  <c:v>622</c:v>
                </c:pt>
                <c:pt idx="1">
                  <c:v>340</c:v>
                </c:pt>
                <c:pt idx="2">
                  <c:v>122</c:v>
                </c:pt>
                <c:pt idx="3">
                  <c:v>155</c:v>
                </c:pt>
                <c:pt idx="4">
                  <c:v>271</c:v>
                </c:pt>
                <c:pt idx="5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979-4D2D-8E9E-867F91A60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0380032"/>
        <c:axId val="100398208"/>
        <c:axId val="0"/>
      </c:bar3DChart>
      <c:catAx>
        <c:axId val="10038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398208"/>
        <c:crosses val="autoZero"/>
        <c:auto val="1"/>
        <c:lblAlgn val="ctr"/>
        <c:lblOffset val="100"/>
        <c:noMultiLvlLbl val="0"/>
      </c:catAx>
      <c:valAx>
        <c:axId val="10039820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00380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O" sz="1400"/>
              <a:t>PPL internos en Trabajo,</a:t>
            </a:r>
            <a:r>
              <a:rPr lang="es-CO" sz="1400" baseline="0"/>
              <a:t> Estudio y Enseñanza</a:t>
            </a:r>
          </a:p>
          <a:p>
            <a:pPr>
              <a:defRPr sz="1400"/>
            </a:pPr>
            <a:r>
              <a:rPr lang="es-CO" sz="1400" baseline="0"/>
              <a:t>Enero 31 de 2020         </a:t>
            </a:r>
            <a:endParaRPr lang="es-CO" sz="1400"/>
          </a:p>
        </c:rich>
      </c:tx>
      <c:layout>
        <c:manualLayout>
          <c:xMode val="edge"/>
          <c:yMode val="edge"/>
          <c:x val="0.27847685416695667"/>
          <c:y val="1.5361786708849084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262559321833171E-2"/>
          <c:y val="2.4050284893442776E-2"/>
          <c:w val="0.96818673355333951"/>
          <c:h val="0.922237182635659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'13.PPLTRABAJO ESTUDIO ENSEÑANZA'!$B$7:$D$7</c:f>
              <c:strCache>
                <c:ptCount val="1"/>
                <c:pt idx="0">
                  <c:v>Trabajo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889788905954501E-3"/>
                  <c:y val="-1.311833721460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CA-4ADB-9B21-D077FDB97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'13.PPLTRABAJO ESTUDIO ENSEÑANZA'!$A$9:$A$14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'13.PPLTRABAJO ESTUDIO ENSEÑANZA'!$D$9:$D$14</c:f>
              <c:numCache>
                <c:formatCode>#,##0</c:formatCode>
                <c:ptCount val="6"/>
                <c:pt idx="0">
                  <c:v>19307</c:v>
                </c:pt>
                <c:pt idx="1">
                  <c:v>8546</c:v>
                </c:pt>
                <c:pt idx="2">
                  <c:v>6020</c:v>
                </c:pt>
                <c:pt idx="3">
                  <c:v>6419</c:v>
                </c:pt>
                <c:pt idx="4">
                  <c:v>4329</c:v>
                </c:pt>
                <c:pt idx="5">
                  <c:v>6589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CA-4ADB-9B21-D077FDB973D8}"/>
            </c:ext>
          </c:extLst>
        </c:ser>
        <c:ser>
          <c:idx val="1"/>
          <c:order val="1"/>
          <c:tx>
            <c:strRef>
              <c:f>'13.PPLTRABAJO ESTUDIO ENSEÑANZA'!$E$7:$G$7</c:f>
              <c:strCache>
                <c:ptCount val="1"/>
                <c:pt idx="0">
                  <c:v>Estudio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2.074554083175735E-2"/>
                  <c:y val="-4.3727790715350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CA-4ADB-9B21-D077FDB973D8}"/>
                </c:ext>
              </c:extLst>
            </c:dLbl>
            <c:dLbl>
              <c:idx val="2"/>
              <c:layout>
                <c:manualLayout>
                  <c:x val="1.68557519258028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CA-4ADB-9B21-D077FDB973D8}"/>
                </c:ext>
              </c:extLst>
            </c:dLbl>
            <c:dLbl>
              <c:idx val="3"/>
              <c:layout>
                <c:manualLayout>
                  <c:x val="2.074554083175734E-2"/>
                  <c:y val="4.3727790715350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CA-4ADB-9B21-D077FDB973D8}"/>
                </c:ext>
              </c:extLst>
            </c:dLbl>
            <c:dLbl>
              <c:idx val="5"/>
              <c:layout>
                <c:manualLayout>
                  <c:x val="2.074554083175734E-2"/>
                  <c:y val="-4.3727790715350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CA-4ADB-9B21-D077FDB97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'13.PPLTRABAJO ESTUDIO ENSEÑANZA'!$A$9:$A$14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'13.PPLTRABAJO ESTUDIO ENSEÑANZA'!$G$9:$G$14</c:f>
              <c:numCache>
                <c:formatCode>#,##0</c:formatCode>
                <c:ptCount val="6"/>
                <c:pt idx="0">
                  <c:v>18290</c:v>
                </c:pt>
                <c:pt idx="1">
                  <c:v>10747</c:v>
                </c:pt>
                <c:pt idx="2">
                  <c:v>4181</c:v>
                </c:pt>
                <c:pt idx="3">
                  <c:v>4691</c:v>
                </c:pt>
                <c:pt idx="4">
                  <c:v>6631</c:v>
                </c:pt>
                <c:pt idx="5">
                  <c:v>5078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CA-4ADB-9B21-D077FDB973D8}"/>
            </c:ext>
          </c:extLst>
        </c:ser>
        <c:ser>
          <c:idx val="2"/>
          <c:order val="2"/>
          <c:tx>
            <c:strRef>
              <c:f>'13.PPLTRABAJO ESTUDIO ENSEÑANZA'!$H$7:$J$7</c:f>
              <c:strCache>
                <c:ptCount val="1"/>
                <c:pt idx="0">
                  <c:v>Enseñanza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96596301984833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CA-4ADB-9B21-D077FDB973D8}"/>
                </c:ext>
              </c:extLst>
            </c:dLbl>
            <c:dLbl>
              <c:idx val="1"/>
              <c:layout>
                <c:manualLayout>
                  <c:x val="1.037277041587867E-2"/>
                  <c:y val="-2.1863895357675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CA-4ADB-9B21-D077FDB973D8}"/>
                </c:ext>
              </c:extLst>
            </c:dLbl>
            <c:dLbl>
              <c:idx val="2"/>
              <c:layout>
                <c:manualLayout>
                  <c:x val="9.0761741138938364E-3"/>
                  <c:y val="-4.3727790715350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CA-4ADB-9B21-D077FDB973D8}"/>
                </c:ext>
              </c:extLst>
            </c:dLbl>
            <c:dLbl>
              <c:idx val="3"/>
              <c:layout>
                <c:manualLayout>
                  <c:x val="6.4829815099241685E-3"/>
                  <c:y val="-1.0931947678837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CA-4ADB-9B21-D077FDB973D8}"/>
                </c:ext>
              </c:extLst>
            </c:dLbl>
            <c:dLbl>
              <c:idx val="4"/>
              <c:layout>
                <c:manualLayout>
                  <c:x val="7.779577811909002E-3"/>
                  <c:y val="-4.3727790715350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CA-4ADB-9B21-D077FDB973D8}"/>
                </c:ext>
              </c:extLst>
            </c:dLbl>
            <c:dLbl>
              <c:idx val="5"/>
              <c:layout>
                <c:manualLayout>
                  <c:x val="1.2965963019848337E-2"/>
                  <c:y val="-6.55916860730257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CA-4ADB-9B21-D077FDB97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'13.PPLTRABAJO ESTUDIO ENSEÑANZA'!$A$9:$A$14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'13.PPLTRABAJO ESTUDIO ENSEÑANZA'!$J$9:$J$14</c:f>
              <c:numCache>
                <c:formatCode>#,##0</c:formatCode>
                <c:ptCount val="6"/>
                <c:pt idx="0">
                  <c:v>818</c:v>
                </c:pt>
                <c:pt idx="1">
                  <c:v>293</c:v>
                </c:pt>
                <c:pt idx="2">
                  <c:v>178</c:v>
                </c:pt>
                <c:pt idx="3">
                  <c:v>187</c:v>
                </c:pt>
                <c:pt idx="4">
                  <c:v>180</c:v>
                </c:pt>
                <c:pt idx="5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CA-4ADB-9B21-D077FDB97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1408128"/>
        <c:axId val="101409920"/>
        <c:axId val="0"/>
      </c:bar3DChart>
      <c:catAx>
        <c:axId val="10140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01409920"/>
        <c:crosses val="autoZero"/>
        <c:auto val="1"/>
        <c:lblAlgn val="ctr"/>
        <c:lblOffset val="100"/>
        <c:noMultiLvlLbl val="0"/>
      </c:catAx>
      <c:valAx>
        <c:axId val="1014099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01408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64536160808636"/>
          <c:y val="0.21740798686809101"/>
          <c:w val="0.1083124242497211"/>
          <c:h val="0.16288816503800216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accent5">
          <a:lumMod val="50000"/>
        </a:schemeClr>
      </a:solidFill>
    </a:ln>
  </c:spPr>
  <c:txPr>
    <a:bodyPr/>
    <a:lstStyle/>
    <a:p>
      <a:pPr>
        <a:defRPr sz="105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Total PPL Actividades  TEE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Enero 31 de 2020</a:t>
            </a:r>
          </a:p>
        </c:rich>
      </c:tx>
      <c:layout>
        <c:manualLayout>
          <c:xMode val="edge"/>
          <c:yMode val="edge"/>
          <c:x val="0.40223251084064698"/>
          <c:y val="4.9358986648408078E-2"/>
        </c:manualLayout>
      </c:layout>
      <c:overlay val="1"/>
    </c:title>
    <c:autoTitleDeleted val="0"/>
    <c:view3D>
      <c:rotX val="30"/>
      <c:rotY val="31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250176806245699E-2"/>
          <c:y val="0.15652271765409725"/>
          <c:w val="0.81201405617118572"/>
          <c:h val="0.84182237381268643"/>
        </c:manualLayout>
      </c:layout>
      <c:pie3DChart>
        <c:varyColors val="1"/>
        <c:ser>
          <c:idx val="0"/>
          <c:order val="0"/>
          <c:tx>
            <c:strRef>
              <c:f>'[5]10.PPLTRABAJO ESTUDIO ENSEÑANZA'!$C$8:$E$8</c:f>
              <c:strCache>
                <c:ptCount val="1"/>
                <c:pt idx="0">
                  <c:v>Trabajo</c:v>
                </c:pt>
              </c:strCache>
            </c:strRef>
          </c:tx>
          <c:explosion val="25"/>
          <c:dPt>
            <c:idx val="0"/>
            <c:bubble3D val="0"/>
            <c:explosion val="4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1-7214-4FD8-8AE1-368F1B22D0A2}"/>
              </c:ext>
            </c:extLst>
          </c:dPt>
          <c:dPt>
            <c:idx val="1"/>
            <c:bubble3D val="0"/>
            <c:explosion val="6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214-4FD8-8AE1-368F1B22D0A2}"/>
              </c:ext>
            </c:extLst>
          </c:dPt>
          <c:dPt>
            <c:idx val="2"/>
            <c:bubble3D val="0"/>
            <c:explosion val="0"/>
            <c:spPr>
              <a:solidFill>
                <a:srgbClr val="FFAB00"/>
              </a:solidFill>
            </c:spPr>
            <c:extLst>
              <c:ext xmlns:c16="http://schemas.microsoft.com/office/drawing/2014/chart" uri="{C3380CC4-5D6E-409C-BE32-E72D297353CC}">
                <c16:uniqueId val="{00000005-7214-4FD8-8AE1-368F1B22D0A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'[5]10.PPLTRABAJO ESTUDIO ENSEÑANZA'!$E$16</c:f>
              <c:numCache>
                <c:formatCode>General</c:formatCode>
                <c:ptCount val="1"/>
                <c:pt idx="0">
                  <c:v>51210</c:v>
                </c:pt>
              </c:numCache>
            </c:numRef>
          </c:cat>
          <c:val>
            <c:numRef>
              <c:f>('[5]10.PPLTRABAJO ESTUDIO ENSEÑANZA'!$E$16,'[5]10.PPLTRABAJO ESTUDIO ENSEÑANZA'!$H$16,'[5]10.PPLTRABAJO ESTUDIO ENSEÑANZA'!$K$16)</c:f>
              <c:numCache>
                <c:formatCode>General</c:formatCode>
                <c:ptCount val="3"/>
                <c:pt idx="0">
                  <c:v>51210</c:v>
                </c:pt>
                <c:pt idx="1">
                  <c:v>49618</c:v>
                </c:pt>
                <c:pt idx="2">
                  <c:v>1886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14-4FD8-8AE1-368F1B22D0A2}"/>
            </c:ext>
          </c:extLst>
        </c:ser>
        <c:ser>
          <c:idx val="1"/>
          <c:order val="1"/>
          <c:tx>
            <c:strRef>
              <c:f>'[5]10.PPLTRABAJO ESTUDIO ENSEÑANZA'!$F$8:$H$8</c:f>
              <c:strCache>
                <c:ptCount val="1"/>
                <c:pt idx="0">
                  <c:v>Estudio</c:v>
                </c:pt>
              </c:strCache>
            </c:strRef>
          </c:tx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7-7214-4FD8-8AE1-368F1B22D0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8-7214-4FD8-8AE1-368F1B22D0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9-7214-4FD8-8AE1-368F1B22D0A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'[5]10.PPLTRABAJO ESTUDIO ENSEÑANZA'!$E$16</c:f>
              <c:numCache>
                <c:formatCode>General</c:formatCode>
                <c:ptCount val="1"/>
                <c:pt idx="0">
                  <c:v>51210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A-7214-4FD8-8AE1-368F1B22D0A2}"/>
            </c:ext>
          </c:extLst>
        </c:ser>
        <c:ser>
          <c:idx val="2"/>
          <c:order val="2"/>
          <c:tx>
            <c:strRef>
              <c:f>'[5]10.PPLTRABAJO ESTUDIO ENSEÑANZA'!$I$8:$K$8</c:f>
              <c:strCache>
                <c:ptCount val="1"/>
                <c:pt idx="0">
                  <c:v>Enseñanza</c:v>
                </c:pt>
              </c:strCache>
            </c:strRef>
          </c:tx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B-7214-4FD8-8AE1-368F1B22D0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C-7214-4FD8-8AE1-368F1B22D0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D-7214-4FD8-8AE1-368F1B22D0A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'[5]10.PPLTRABAJO ESTUDIO ENSEÑANZA'!$E$16</c:f>
              <c:numCache>
                <c:formatCode>General</c:formatCode>
                <c:ptCount val="1"/>
                <c:pt idx="0">
                  <c:v>51210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E-7214-4FD8-8AE1-368F1B22D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s-CO" sz="1200">
                <a:latin typeface="Arial" pitchFamily="34" charset="0"/>
                <a:cs typeface="Arial" pitchFamily="34" charset="0"/>
              </a:rPr>
              <a:t>Modalidad</a:t>
            </a:r>
            <a:r>
              <a:rPr lang="es-CO" sz="1200" baseline="0">
                <a:latin typeface="Arial" pitchFamily="34" charset="0"/>
                <a:cs typeface="Arial" pitchFamily="34" charset="0"/>
              </a:rPr>
              <a:t> delictiva PPL  condenada  dada en libertad</a:t>
            </a:r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s-CO" sz="1200" baseline="0">
                <a:latin typeface="Arial" pitchFamily="34" charset="0"/>
                <a:cs typeface="Arial" pitchFamily="34" charset="0"/>
              </a:rPr>
              <a:t>Enero 31  2020</a:t>
            </a:r>
            <a:endParaRPr lang="es-CO" sz="1200">
              <a:latin typeface="Arial" pitchFamily="34" charset="0"/>
              <a:cs typeface="Arial" pitchFamily="34" charset="0"/>
            </a:endParaRPr>
          </a:p>
        </c:rich>
      </c:tx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065073771778708"/>
          <c:y val="0.12456346426641121"/>
          <c:w val="0.5247170431225554"/>
          <c:h val="0.84582449595220299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1-A242-402E-B1D2-0840B586644D}"/>
              </c:ext>
            </c:extLst>
          </c:dPt>
          <c:dPt>
            <c:idx val="3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3-A242-402E-B1D2-0840B586644D}"/>
              </c:ext>
            </c:extLst>
          </c:dPt>
          <c:dPt>
            <c:idx val="5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5-A242-402E-B1D2-0840B586644D}"/>
              </c:ext>
            </c:extLst>
          </c:dPt>
          <c:dPt>
            <c:idx val="7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7-A242-402E-B1D2-0840B586644D}"/>
              </c:ext>
            </c:extLst>
          </c:dPt>
          <c:dPt>
            <c:idx val="9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9-A242-402E-B1D2-0840B586644D}"/>
              </c:ext>
            </c:extLst>
          </c:dPt>
          <c:dPt>
            <c:idx val="11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B-A242-402E-B1D2-0840B586644D}"/>
              </c:ext>
            </c:extLst>
          </c:dPt>
          <c:dPt>
            <c:idx val="13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D-A242-402E-B1D2-0840B586644D}"/>
              </c:ext>
            </c:extLst>
          </c:dPt>
          <c:dPt>
            <c:idx val="15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F-A242-402E-B1D2-0840B58664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'16. DELITOS PPL EN LIBERTAD'!$A$8:$A$23</c:f>
              <c:strCache>
                <c:ptCount val="16"/>
                <c:pt idx="0">
                  <c:v>TRAFICO FABRICACION O PORTE DE ESTUPEFACIENTES</c:v>
                </c:pt>
                <c:pt idx="1">
                  <c:v>HURTO</c:v>
                </c:pt>
                <c:pt idx="2">
                  <c:v>CONCIERTO PARA DELINQUIR</c:v>
                </c:pt>
                <c:pt idx="3">
                  <c:v>VIOLENCIA INTRAFAMILIAR</c:v>
                </c:pt>
                <c:pt idx="4">
                  <c:v>EXTORSION</c:v>
                </c:pt>
                <c:pt idx="5">
                  <c:v>FABRICACION TRAFICO Y PORTE DE ARMAS DE FUEGO O MUNICIONES</c:v>
                </c:pt>
                <c:pt idx="6">
                  <c:v>HOMICIDIO</c:v>
                </c:pt>
                <c:pt idx="7">
                  <c:v>ACTOS SEXUALES CON MENOR DE CATORCE AÑOS</c:v>
                </c:pt>
                <c:pt idx="8">
                  <c:v>FABRICACIÓN, TRÁFICO, PORTE O TENENCIA DE ARMAS DE FUEGO, ACCESORIOS, PARTES O MUNICIONES</c:v>
                </c:pt>
                <c:pt idx="9">
                  <c:v>INASISTENCIA ALIMENTARIA</c:v>
                </c:pt>
                <c:pt idx="10">
                  <c:v>DESPLAZAMIENTO FORZADO</c:v>
                </c:pt>
                <c:pt idx="11">
                  <c:v>LESIONES PERSONALES</c:v>
                </c:pt>
                <c:pt idx="12">
                  <c:v>ACCESO CARNAL ABUSIVO CON MENOR DE CATORCE AÑOS</c:v>
                </c:pt>
                <c:pt idx="13">
                  <c:v>USO DE MENORES DE EDAD PARA LA COMISION DE DELITOS</c:v>
                </c:pt>
                <c:pt idx="14">
                  <c:v>ACCESO CARNAL VIOLENTO</c:v>
                </c:pt>
                <c:pt idx="15">
                  <c:v>Otros delitos</c:v>
                </c:pt>
              </c:strCache>
            </c:strRef>
          </c:cat>
          <c:val>
            <c:numRef>
              <c:f>'16. DELITOS PPL EN LIBERTAD'!$D$8:$D$23</c:f>
              <c:numCache>
                <c:formatCode>General</c:formatCode>
                <c:ptCount val="16"/>
                <c:pt idx="0" formatCode="0;0">
                  <c:v>368</c:v>
                </c:pt>
                <c:pt idx="1">
                  <c:v>338</c:v>
                </c:pt>
                <c:pt idx="2">
                  <c:v>283</c:v>
                </c:pt>
                <c:pt idx="3">
                  <c:v>63</c:v>
                </c:pt>
                <c:pt idx="4">
                  <c:v>60</c:v>
                </c:pt>
                <c:pt idx="5">
                  <c:v>54</c:v>
                </c:pt>
                <c:pt idx="6">
                  <c:v>53</c:v>
                </c:pt>
                <c:pt idx="7">
                  <c:v>33</c:v>
                </c:pt>
                <c:pt idx="8">
                  <c:v>25</c:v>
                </c:pt>
                <c:pt idx="9">
                  <c:v>24</c:v>
                </c:pt>
                <c:pt idx="10">
                  <c:v>22</c:v>
                </c:pt>
                <c:pt idx="11">
                  <c:v>20</c:v>
                </c:pt>
                <c:pt idx="12">
                  <c:v>17</c:v>
                </c:pt>
                <c:pt idx="13">
                  <c:v>17</c:v>
                </c:pt>
                <c:pt idx="14">
                  <c:v>13</c:v>
                </c:pt>
                <c:pt idx="15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A-4062-A773-F4A7E444D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shape val="cylinder"/>
        <c:axId val="102111872"/>
        <c:axId val="102121856"/>
        <c:axId val="0"/>
      </c:bar3DChart>
      <c:catAx>
        <c:axId val="102111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2121856"/>
        <c:crosses val="autoZero"/>
        <c:auto val="1"/>
        <c:lblAlgn val="ctr"/>
        <c:lblOffset val="100"/>
        <c:noMultiLvlLbl val="0"/>
      </c:catAx>
      <c:valAx>
        <c:axId val="102121856"/>
        <c:scaling>
          <c:orientation val="minMax"/>
        </c:scaling>
        <c:delete val="1"/>
        <c:axPos val="b"/>
        <c:numFmt formatCode="0;0" sourceLinked="1"/>
        <c:majorTickMark val="out"/>
        <c:minorTickMark val="none"/>
        <c:tickLblPos val="nextTo"/>
        <c:crossAx val="102111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s-CO" sz="1400">
                <a:latin typeface="Arial" pitchFamily="34" charset="0"/>
                <a:cs typeface="Arial" pitchFamily="34" charset="0"/>
              </a:rPr>
              <a:t>PPL beneficiada con Subrogados Penales - Sexo</a:t>
            </a:r>
          </a:p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s-CO" sz="1400" b="1" i="0" u="none" strike="noStrike" baseline="0">
                <a:effectLst/>
              </a:rPr>
              <a:t>Enero 31 de 2020</a:t>
            </a:r>
            <a:endParaRPr lang="es-CO" sz="1400">
              <a:latin typeface="Arial" pitchFamily="34" charset="0"/>
              <a:cs typeface="Arial" pitchFamily="34" charset="0"/>
            </a:endParaRPr>
          </a:p>
        </c:rich>
      </c:tx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0828478647751735E-2"/>
          <c:y val="5.1400554097404488E-2"/>
          <c:w val="0.9574909783312584"/>
          <c:h val="0.83261956838728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'20. PPL SUBROGADOS'!$B$8:$C$8</c:f>
              <c:strCache>
                <c:ptCount val="1"/>
                <c:pt idx="0">
                  <c:v>Libertad Condicional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90024431138137E-2"/>
                  <c:y val="-3.108003108003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13-401E-87FC-80858F4F7543}"/>
                </c:ext>
              </c:extLst>
            </c:dLbl>
            <c:dLbl>
              <c:idx val="1"/>
              <c:layout>
                <c:manualLayout>
                  <c:x val="9.537713772458687E-3"/>
                  <c:y val="-1.554001554001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13-401E-87FC-80858F4F7543}"/>
                </c:ext>
              </c:extLst>
            </c:dLbl>
            <c:dLbl>
              <c:idx val="2"/>
              <c:layout>
                <c:manualLayout>
                  <c:x val="1.2262774850303977E-2"/>
                  <c:y val="-1.554001554001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13-401E-87FC-80858F4F7543}"/>
                </c:ext>
              </c:extLst>
            </c:dLbl>
            <c:dLbl>
              <c:idx val="3"/>
              <c:layout>
                <c:manualLayout>
                  <c:x val="1.0900244311381356E-2"/>
                  <c:y val="-2.1756021756021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13-401E-87FC-80858F4F7543}"/>
                </c:ext>
              </c:extLst>
            </c:dLbl>
            <c:dLbl>
              <c:idx val="4"/>
              <c:layout>
                <c:manualLayout>
                  <c:x val="8.1751832335360177E-3"/>
                  <c:y val="-2.1756021756021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13-401E-87FC-80858F4F7543}"/>
                </c:ext>
              </c:extLst>
            </c:dLbl>
            <c:dLbl>
              <c:idx val="5"/>
              <c:layout>
                <c:manualLayout>
                  <c:x val="9.5376064865895817E-3"/>
                  <c:y val="-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13-401E-87FC-80858F4F7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'20. PPL SUBROGADOS'!$A$10:$A$15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'20. PPL SUBROGADOS'!$F$10:$F$15</c:f>
              <c:numCache>
                <c:formatCode>#,##0</c:formatCode>
                <c:ptCount val="6"/>
                <c:pt idx="0">
                  <c:v>165</c:v>
                </c:pt>
                <c:pt idx="1">
                  <c:v>150</c:v>
                </c:pt>
                <c:pt idx="2">
                  <c:v>70</c:v>
                </c:pt>
                <c:pt idx="3">
                  <c:v>61</c:v>
                </c:pt>
                <c:pt idx="4">
                  <c:v>75</c:v>
                </c:pt>
                <c:pt idx="5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13-401E-87FC-80858F4F7543}"/>
            </c:ext>
          </c:extLst>
        </c:ser>
        <c:ser>
          <c:idx val="1"/>
          <c:order val="1"/>
          <c:tx>
            <c:strRef>
              <c:f>'20. PPL SUBROGADOS'!$D$8:$E$8</c:f>
              <c:strCache>
                <c:ptCount val="1"/>
                <c:pt idx="0">
                  <c:v>Suspensión Pena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5.4501221556906782E-3"/>
                  <c:y val="-2.1756021756021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13-401E-87FC-80858F4F7543}"/>
                </c:ext>
              </c:extLst>
            </c:dLbl>
            <c:dLbl>
              <c:idx val="1"/>
              <c:layout>
                <c:manualLayout>
                  <c:x val="1.2262774850304027E-2"/>
                  <c:y val="-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13-401E-87FC-80858F4F7543}"/>
                </c:ext>
              </c:extLst>
            </c:dLbl>
            <c:dLbl>
              <c:idx val="2"/>
              <c:layout>
                <c:manualLayout>
                  <c:x val="8.175183233536068E-3"/>
                  <c:y val="-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13-401E-87FC-80858F4F7543}"/>
                </c:ext>
              </c:extLst>
            </c:dLbl>
            <c:dLbl>
              <c:idx val="3"/>
              <c:layout>
                <c:manualLayout>
                  <c:x val="9.537713772458687E-3"/>
                  <c:y val="-6.216006216006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13-401E-87FC-80858F4F7543}"/>
                </c:ext>
              </c:extLst>
            </c:dLbl>
            <c:dLbl>
              <c:idx val="4"/>
              <c:layout>
                <c:manualLayout>
                  <c:x val="1.2262774850304027E-2"/>
                  <c:y val="-1.554001554001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13-401E-87FC-80858F4F7543}"/>
                </c:ext>
              </c:extLst>
            </c:dLbl>
            <c:dLbl>
              <c:idx val="5"/>
              <c:layout>
                <c:manualLayout>
                  <c:x val="1.4987835928149366E-2"/>
                  <c:y val="-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313-401E-87FC-80858F4F7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'20. PPL SUBROGADOS'!$A$10:$A$15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'20. PPL SUBROGADOS'!$G$10:$G$15</c:f>
              <c:numCache>
                <c:formatCode>#,##0</c:formatCode>
                <c:ptCount val="6"/>
                <c:pt idx="0">
                  <c:v>8</c:v>
                </c:pt>
                <c:pt idx="1">
                  <c:v>16</c:v>
                </c:pt>
                <c:pt idx="2">
                  <c:v>1</c:v>
                </c:pt>
                <c:pt idx="3">
                  <c:v>6</c:v>
                </c:pt>
                <c:pt idx="4">
                  <c:v>20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313-401E-87FC-80858F4F7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0591872"/>
        <c:axId val="101822464"/>
        <c:axId val="0"/>
      </c:bar3DChart>
      <c:catAx>
        <c:axId val="10059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1822464"/>
        <c:crosses val="autoZero"/>
        <c:auto val="1"/>
        <c:lblAlgn val="ctr"/>
        <c:lblOffset val="100"/>
        <c:noMultiLvlLbl val="0"/>
      </c:catAx>
      <c:valAx>
        <c:axId val="10182246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005918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177199829005617"/>
          <c:y val="0.18253904826565798"/>
          <c:w val="0.17617735611419849"/>
          <c:h val="0.14711421635675823"/>
        </c:manualLayout>
      </c:layout>
      <c:overlay val="0"/>
      <c:txPr>
        <a:bodyPr/>
        <a:lstStyle/>
        <a:p>
          <a:pPr>
            <a:defRPr sz="12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Ley 600 de 2000 - Sexo</a:t>
            </a:r>
          </a:p>
          <a:p>
            <a:pPr>
              <a:defRPr sz="1200"/>
            </a:pPr>
            <a:r>
              <a:rPr lang="es-CO" sz="1200"/>
              <a:t>Enero 31 de 2020</a:t>
            </a:r>
          </a:p>
        </c:rich>
      </c:tx>
      <c:layout>
        <c:manualLayout>
          <c:xMode val="edge"/>
          <c:yMode val="edge"/>
          <c:x val="0.31143681162091413"/>
          <c:y val="4.5907475851232879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'2. PPL LEY 600'!$B$40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41-443B-924D-9C0AEE873E02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41-443B-924D-9C0AEE873E02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41-443B-924D-9C0AEE873E02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41-443B-924D-9C0AEE873E02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41-443B-924D-9C0AEE873E02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41-443B-924D-9C0AEE873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PPL LEY 600'!$A$41:$A$46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PPL LEY 600'!$B$41:$B$46</c:f>
              <c:numCache>
                <c:formatCode>#,##0</c:formatCode>
                <c:ptCount val="6"/>
                <c:pt idx="0">
                  <c:v>2192</c:v>
                </c:pt>
                <c:pt idx="1">
                  <c:v>655</c:v>
                </c:pt>
                <c:pt idx="2">
                  <c:v>1144</c:v>
                </c:pt>
                <c:pt idx="3">
                  <c:v>538</c:v>
                </c:pt>
                <c:pt idx="4">
                  <c:v>346</c:v>
                </c:pt>
                <c:pt idx="5">
                  <c:v>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41-443B-924D-9C0AEE873E02}"/>
            </c:ext>
          </c:extLst>
        </c:ser>
        <c:ser>
          <c:idx val="1"/>
          <c:order val="1"/>
          <c:tx>
            <c:strRef>
              <c:f>'2. PPL LEY 600'!$D$40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PPL LEY 600'!$A$41:$A$46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PPL LEY 600'!$D$41:$D$46</c:f>
              <c:numCache>
                <c:formatCode>#,##0</c:formatCode>
                <c:ptCount val="6"/>
                <c:pt idx="0">
                  <c:v>85</c:v>
                </c:pt>
                <c:pt idx="1">
                  <c:v>38</c:v>
                </c:pt>
                <c:pt idx="2">
                  <c:v>15</c:v>
                </c:pt>
                <c:pt idx="3">
                  <c:v>27</c:v>
                </c:pt>
                <c:pt idx="4">
                  <c:v>32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C41-443B-924D-9C0AEE87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91976832"/>
        <c:axId val="91978368"/>
        <c:axId val="0"/>
      </c:bar3DChart>
      <c:catAx>
        <c:axId val="9197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91978368"/>
        <c:crosses val="autoZero"/>
        <c:auto val="1"/>
        <c:lblAlgn val="ctr"/>
        <c:lblOffset val="100"/>
        <c:noMultiLvlLbl val="0"/>
      </c:catAx>
      <c:valAx>
        <c:axId val="919783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1976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53345688745994"/>
          <c:y val="0.18322566822004394"/>
          <c:w val="0.10777249461354216"/>
          <c:h val="0.13432725126103887"/>
        </c:manualLayout>
      </c:layout>
      <c:overlay val="0"/>
      <c:txPr>
        <a:bodyPr/>
        <a:lstStyle/>
        <a:p>
          <a:pPr>
            <a:defRPr sz="1050" b="1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s-CO" sz="1200">
                <a:latin typeface="Arial" pitchFamily="34" charset="0"/>
                <a:cs typeface="Arial" pitchFamily="34" charset="0"/>
              </a:rPr>
              <a:t>Modalidades delictivas PPL Subrogados Penales</a:t>
            </a:r>
            <a:endParaRPr lang="es-CO" sz="1200" baseline="0">
              <a:latin typeface="Arial" pitchFamily="34" charset="0"/>
              <a:cs typeface="Arial" pitchFamily="34" charset="0"/>
            </a:endParaRPr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s-CO" sz="1200" b="1" i="0" u="none" strike="noStrike" baseline="0">
                <a:effectLst/>
              </a:rPr>
              <a:t>Diciembre 31 </a:t>
            </a:r>
            <a:r>
              <a:rPr lang="es-CO" sz="1200" baseline="0">
                <a:latin typeface="Arial" pitchFamily="34" charset="0"/>
                <a:cs typeface="Arial" pitchFamily="34" charset="0"/>
              </a:rPr>
              <a:t>de 2019</a:t>
            </a:r>
            <a:endParaRPr lang="es-CO" sz="1200">
              <a:latin typeface="Arial" pitchFamily="34" charset="0"/>
              <a:cs typeface="Arial" pitchFamily="34" charset="0"/>
            </a:endParaRPr>
          </a:p>
        </c:rich>
      </c:tx>
      <c:layout/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845773237470435"/>
          <c:y val="0.13902034105591088"/>
          <c:w val="0.67524034942806677"/>
          <c:h val="0.8330941463830621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1-8938-4CF7-A9B9-D07F1DC7458D}"/>
              </c:ext>
            </c:extLst>
          </c:dPt>
          <c:dPt>
            <c:idx val="3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3-8938-4CF7-A9B9-D07F1DC7458D}"/>
              </c:ext>
            </c:extLst>
          </c:dPt>
          <c:dPt>
            <c:idx val="5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5-8938-4CF7-A9B9-D07F1DC7458D}"/>
              </c:ext>
            </c:extLst>
          </c:dPt>
          <c:dPt>
            <c:idx val="7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7-8938-4CF7-A9B9-D07F1DC7458D}"/>
              </c:ext>
            </c:extLst>
          </c:dPt>
          <c:dPt>
            <c:idx val="9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9-8938-4CF7-A9B9-D07F1DC7458D}"/>
              </c:ext>
            </c:extLst>
          </c:dPt>
          <c:dPt>
            <c:idx val="11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B-8938-4CF7-A9B9-D07F1DC7458D}"/>
              </c:ext>
            </c:extLst>
          </c:dPt>
          <c:dPt>
            <c:idx val="13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D-8938-4CF7-A9B9-D07F1DC7458D}"/>
              </c:ext>
            </c:extLst>
          </c:dPt>
          <c:dPt>
            <c:idx val="15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0-332C-498C-A821-4E02EC02BC63}"/>
              </c:ext>
            </c:extLst>
          </c:dPt>
          <c:dLbls>
            <c:dLbl>
              <c:idx val="15"/>
              <c:layout>
                <c:manualLayout>
                  <c:x val="4.2501517504969499E-3"/>
                  <c:y val="-1.7710308166334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32C-498C-A821-4E02EC02BC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'21. DELITOS PPL SUBROGADOS'!$A$11:$A$26</c:f>
              <c:strCache>
                <c:ptCount val="16"/>
                <c:pt idx="0">
                  <c:v>TRAFICO FABRICACION O PORTE DE ESTUPEFACIENTES</c:v>
                </c:pt>
                <c:pt idx="1">
                  <c:v>CONCIERTO PARA DELINQUIR</c:v>
                </c:pt>
                <c:pt idx="2">
                  <c:v>HURTO</c:v>
                </c:pt>
                <c:pt idx="3">
                  <c:v>FABRICACION TRAFICO Y PORTE DE ARMAS DE FUEGO O MUNICIONES</c:v>
                </c:pt>
                <c:pt idx="4">
                  <c:v>HOMICIDIO</c:v>
                </c:pt>
                <c:pt idx="5">
                  <c:v>VIOLENCIA INTRAFAMILIAR</c:v>
                </c:pt>
                <c:pt idx="6">
                  <c:v>INASISTENCIA ALIMENTARIA</c:v>
                </c:pt>
                <c:pt idx="7">
                  <c:v>FABRICACIÓN, TRÁFICO, PORTE O TENENCIA DE ARMAS DE FUEGO, ACCESORIOS, PARTES O MUNICIONES</c:v>
                </c:pt>
                <c:pt idx="8">
                  <c:v>USO DE MENORES DE EDAD PARA LA COMISION DE DELITOS</c:v>
                </c:pt>
                <c:pt idx="9">
                  <c:v>DESTINACION ILICITA DE MUEBLES O INMUEBLES</c:v>
                </c:pt>
                <c:pt idx="10">
                  <c:v>LESIONES PERSONALES</c:v>
                </c:pt>
                <c:pt idx="11">
                  <c:v>FABRICACION  TRAFICO Y PORTE DE ARMAS Y MUNICIONES DE USO PRIVATIVO DE LAS FUERZAS ARMADAS</c:v>
                </c:pt>
                <c:pt idx="12">
                  <c:v>LAVADO DE ACTIVOS</c:v>
                </c:pt>
                <c:pt idx="13">
                  <c:v>ACCESO CARNAL VIOLENTO</c:v>
                </c:pt>
                <c:pt idx="14">
                  <c:v>RECEPTACION</c:v>
                </c:pt>
                <c:pt idx="15">
                  <c:v>Otros Delitos</c:v>
                </c:pt>
              </c:strCache>
            </c:strRef>
          </c:cat>
          <c:val>
            <c:numRef>
              <c:f>'21. DELITOS PPL SUBROGADOS'!$J$11:$J$26</c:f>
              <c:numCache>
                <c:formatCode>#,##0</c:formatCode>
                <c:ptCount val="16"/>
                <c:pt idx="0">
                  <c:v>265</c:v>
                </c:pt>
                <c:pt idx="1">
                  <c:v>178</c:v>
                </c:pt>
                <c:pt idx="2">
                  <c:v>159</c:v>
                </c:pt>
                <c:pt idx="3">
                  <c:v>44</c:v>
                </c:pt>
                <c:pt idx="4">
                  <c:v>41</c:v>
                </c:pt>
                <c:pt idx="5">
                  <c:v>40</c:v>
                </c:pt>
                <c:pt idx="6">
                  <c:v>22</c:v>
                </c:pt>
                <c:pt idx="7">
                  <c:v>21</c:v>
                </c:pt>
                <c:pt idx="8">
                  <c:v>12</c:v>
                </c:pt>
                <c:pt idx="9">
                  <c:v>11</c:v>
                </c:pt>
                <c:pt idx="10">
                  <c:v>11</c:v>
                </c:pt>
                <c:pt idx="11">
                  <c:v>9</c:v>
                </c:pt>
                <c:pt idx="12">
                  <c:v>9</c:v>
                </c:pt>
                <c:pt idx="13">
                  <c:v>6</c:v>
                </c:pt>
                <c:pt idx="14">
                  <c:v>6</c:v>
                </c:pt>
                <c:pt idx="1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2C-498C-A821-4E02EC02B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shape val="cylinder"/>
        <c:axId val="101922304"/>
        <c:axId val="101923840"/>
        <c:axId val="0"/>
      </c:bar3DChart>
      <c:catAx>
        <c:axId val="101922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1923840"/>
        <c:crosses val="autoZero"/>
        <c:auto val="1"/>
        <c:lblAlgn val="ctr"/>
        <c:lblOffset val="100"/>
        <c:noMultiLvlLbl val="0"/>
      </c:catAx>
      <c:valAx>
        <c:axId val="10192384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01922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Ley 906 de 2004 - Situación Jurídica</a:t>
            </a:r>
          </a:p>
          <a:p>
            <a:pPr>
              <a:defRPr sz="1200"/>
            </a:pPr>
            <a:r>
              <a:rPr lang="es-CO" sz="1200" b="1" i="0" u="none" strike="noStrike" baseline="0">
                <a:effectLst/>
              </a:rPr>
              <a:t>Enero 31 de 2020</a:t>
            </a:r>
          </a:p>
        </c:rich>
      </c:tx>
      <c:layout>
        <c:manualLayout>
          <c:xMode val="edge"/>
          <c:yMode val="edge"/>
          <c:x val="0.31143681162091413"/>
          <c:y val="4.5907475851232879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'3. PPL LEY 906'!$B$21</c:f>
              <c:strCache>
                <c:ptCount val="1"/>
                <c:pt idx="0">
                  <c:v>Imputados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9D-443D-AF1A-BA499B5F46C7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9D-443D-AF1A-BA499B5F46C7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9D-443D-AF1A-BA499B5F46C7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9D-443D-AF1A-BA499B5F46C7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9D-443D-AF1A-BA499B5F46C7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9D-443D-AF1A-BA499B5F46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PPL LEY 906'!$A$22:$A$27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PPL LEY 906'!$B$22:$B$27</c:f>
              <c:numCache>
                <c:formatCode>#,##0</c:formatCode>
                <c:ptCount val="6"/>
                <c:pt idx="0">
                  <c:v>10717</c:v>
                </c:pt>
                <c:pt idx="1">
                  <c:v>8067</c:v>
                </c:pt>
                <c:pt idx="2">
                  <c:v>7366</c:v>
                </c:pt>
                <c:pt idx="3">
                  <c:v>4460</c:v>
                </c:pt>
                <c:pt idx="4">
                  <c:v>3980</c:v>
                </c:pt>
                <c:pt idx="5">
                  <c:v>2944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9D-443D-AF1A-BA499B5F46C7}"/>
            </c:ext>
          </c:extLst>
        </c:ser>
        <c:ser>
          <c:idx val="1"/>
          <c:order val="1"/>
          <c:tx>
            <c:strRef>
              <c:f>'3. PPL LEY 906'!$D$21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10400673369853E-2"/>
                  <c:y val="-3.4128146776368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9D-443D-AF1A-BA499B5F46C7}"/>
                </c:ext>
              </c:extLst>
            </c:dLbl>
            <c:dLbl>
              <c:idx val="1"/>
              <c:layout>
                <c:manualLayout>
                  <c:x val="1.214546745226483E-2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59D-443D-AF1A-BA499B5F46C7}"/>
                </c:ext>
              </c:extLst>
            </c:dLbl>
            <c:dLbl>
              <c:idx val="2"/>
              <c:layout>
                <c:manualLayout>
                  <c:x val="1.0410400673369853E-2"/>
                  <c:y val="-2.4377247697405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9D-443D-AF1A-BA499B5F46C7}"/>
                </c:ext>
              </c:extLst>
            </c:dLbl>
            <c:dLbl>
              <c:idx val="3"/>
              <c:layout>
                <c:manualLayout>
                  <c:x val="5.2052003366848633E-3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59D-443D-AF1A-BA499B5F46C7}"/>
                </c:ext>
              </c:extLst>
            </c:dLbl>
            <c:dLbl>
              <c:idx val="4"/>
              <c:layout>
                <c:manualLayout>
                  <c:x val="1.214546745226483E-2"/>
                  <c:y val="-3.412814677636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9D-443D-AF1A-BA499B5F46C7}"/>
                </c:ext>
              </c:extLst>
            </c:dLbl>
            <c:dLbl>
              <c:idx val="5"/>
              <c:layout>
                <c:manualLayout>
                  <c:x val="1.0410400673369853E-2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59D-443D-AF1A-BA499B5F46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PPL LEY 906'!$A$22:$A$27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PPL LEY 906'!$D$22:$D$27</c:f>
              <c:numCache>
                <c:formatCode>#,##0</c:formatCode>
                <c:ptCount val="6"/>
                <c:pt idx="0">
                  <c:v>31998</c:v>
                </c:pt>
                <c:pt idx="1">
                  <c:v>15472</c:v>
                </c:pt>
                <c:pt idx="2">
                  <c:v>5062</c:v>
                </c:pt>
                <c:pt idx="3">
                  <c:v>7362</c:v>
                </c:pt>
                <c:pt idx="4">
                  <c:v>10660</c:v>
                </c:pt>
                <c:pt idx="5">
                  <c:v>10337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59D-443D-AF1A-BA499B5F4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92322816"/>
        <c:axId val="92340992"/>
        <c:axId val="0"/>
      </c:bar3DChart>
      <c:catAx>
        <c:axId val="9232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92340992"/>
        <c:crosses val="autoZero"/>
        <c:auto val="1"/>
        <c:lblAlgn val="ctr"/>
        <c:lblOffset val="100"/>
        <c:noMultiLvlLbl val="0"/>
      </c:catAx>
      <c:valAx>
        <c:axId val="9234099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23228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53345688745994"/>
          <c:y val="0.18322566822004394"/>
          <c:w val="0.13887825140192978"/>
          <c:h val="0.15988001499812526"/>
        </c:manualLayout>
      </c:layout>
      <c:overlay val="0"/>
      <c:txPr>
        <a:bodyPr/>
        <a:lstStyle/>
        <a:p>
          <a:pPr>
            <a:defRPr sz="1050" b="1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Ley 906 de 2004 -  Sexo</a:t>
            </a:r>
          </a:p>
          <a:p>
            <a:pPr>
              <a:defRPr sz="1200"/>
            </a:pPr>
            <a:r>
              <a:rPr lang="es-CO" sz="1200" b="1" i="0" u="none" strike="noStrike" baseline="0">
                <a:effectLst/>
              </a:rPr>
              <a:t>Enero 31 de 2020</a:t>
            </a:r>
          </a:p>
        </c:rich>
      </c:tx>
      <c:layout>
        <c:manualLayout>
          <c:xMode val="edge"/>
          <c:yMode val="edge"/>
          <c:x val="0.31143681162091413"/>
          <c:y val="4.5907475851232879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'3. PPL LEY 906'!$B$38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34-4D7F-A466-6E07B3ACB385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34-4D7F-A466-6E07B3ACB385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34-4D7F-A466-6E07B3ACB385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34-4D7F-A466-6E07B3ACB385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34-4D7F-A466-6E07B3ACB385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34-4D7F-A466-6E07B3ACB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PPL LEY 906'!$A$39:$A$44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PPL LEY 906'!$B$39:$B$44</c:f>
              <c:numCache>
                <c:formatCode>#,##0</c:formatCode>
                <c:ptCount val="6"/>
                <c:pt idx="0">
                  <c:v>39772</c:v>
                </c:pt>
                <c:pt idx="1">
                  <c:v>21842</c:v>
                </c:pt>
                <c:pt idx="2">
                  <c:v>12147</c:v>
                </c:pt>
                <c:pt idx="3">
                  <c:v>10950</c:v>
                </c:pt>
                <c:pt idx="4">
                  <c:v>13184</c:v>
                </c:pt>
                <c:pt idx="5">
                  <c:v>11980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34-4D7F-A466-6E07B3ACB385}"/>
            </c:ext>
          </c:extLst>
        </c:ser>
        <c:ser>
          <c:idx val="1"/>
          <c:order val="1"/>
          <c:tx>
            <c:strRef>
              <c:f>'3. PPL LEY 906'!$D$38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2.4307416359520086E-2"/>
                  <c:y val="-7.6267389865685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34-4D7F-A466-6E07B3ACB385}"/>
                </c:ext>
              </c:extLst>
            </c:dLbl>
            <c:dLbl>
              <c:idx val="1"/>
              <c:layout>
                <c:manualLayout>
                  <c:x val="1.5626196231120056E-2"/>
                  <c:y val="-3.8133694932842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34-4D7F-A466-6E07B3ACB385}"/>
                </c:ext>
              </c:extLst>
            </c:dLbl>
            <c:dLbl>
              <c:idx val="2"/>
              <c:layout>
                <c:manualLayout>
                  <c:x val="6.9449761027200246E-3"/>
                  <c:y val="-3.8133694932842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34-4D7F-A466-6E07B3ACB385}"/>
                </c:ext>
              </c:extLst>
            </c:dLbl>
            <c:dLbl>
              <c:idx val="3"/>
              <c:layout>
                <c:manualLayout>
                  <c:x val="1.04174641540800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34-4D7F-A466-6E07B3ACB385}"/>
                </c:ext>
              </c:extLst>
            </c:dLbl>
            <c:dLbl>
              <c:idx val="4"/>
              <c:layout>
                <c:manualLayout>
                  <c:x val="1.5626196231120056E-2"/>
                  <c:y val="-3.8133694932842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34-4D7F-A466-6E07B3ACB385}"/>
                </c:ext>
              </c:extLst>
            </c:dLbl>
            <c:dLbl>
              <c:idx val="5"/>
              <c:layout>
                <c:manualLayout>
                  <c:x val="1.5626196231120056E-2"/>
                  <c:y val="-7.6267389865685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34-4D7F-A466-6E07B3ACB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PPL LEY 906'!$A$39:$A$44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PPL LEY 906'!$D$39:$D$44</c:f>
              <c:numCache>
                <c:formatCode>#,##0</c:formatCode>
                <c:ptCount val="6"/>
                <c:pt idx="0">
                  <c:v>2943</c:v>
                </c:pt>
                <c:pt idx="1">
                  <c:v>1697</c:v>
                </c:pt>
                <c:pt idx="2">
                  <c:v>281</c:v>
                </c:pt>
                <c:pt idx="3">
                  <c:v>872</c:v>
                </c:pt>
                <c:pt idx="4">
                  <c:v>1456</c:v>
                </c:pt>
                <c:pt idx="5">
                  <c:v>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C34-4D7F-A466-6E07B3ACB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92393856"/>
        <c:axId val="92395392"/>
        <c:axId val="0"/>
      </c:bar3DChart>
      <c:catAx>
        <c:axId val="9239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92395392"/>
        <c:crosses val="autoZero"/>
        <c:auto val="1"/>
        <c:lblAlgn val="ctr"/>
        <c:lblOffset val="100"/>
        <c:noMultiLvlLbl val="0"/>
      </c:catAx>
      <c:valAx>
        <c:axId val="9239539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23938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53345688745994"/>
          <c:y val="0.18322566822004394"/>
          <c:w val="0.10777249461354216"/>
          <c:h val="0.13432725126103887"/>
        </c:manualLayout>
      </c:layout>
      <c:overlay val="0"/>
      <c:txPr>
        <a:bodyPr/>
        <a:lstStyle/>
        <a:p>
          <a:pPr>
            <a:defRPr sz="1050" b="1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en Domiciliaria - Situación Jurídica</a:t>
            </a:r>
          </a:p>
          <a:p>
            <a:pPr>
              <a:defRPr sz="1200"/>
            </a:pPr>
            <a:r>
              <a:rPr lang="es-CO" sz="1200"/>
              <a:t>Enero 31 de 2020</a:t>
            </a:r>
          </a:p>
        </c:rich>
      </c:tx>
      <c:layout>
        <c:manualLayout>
          <c:xMode val="edge"/>
          <c:yMode val="edge"/>
          <c:x val="4.1775963733809242E-2"/>
          <c:y val="3.4389781277340332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'4. PPL DOMICILIARIA'!$B$8:$D$8</c:f>
              <c:strCache>
                <c:ptCount val="1"/>
                <c:pt idx="0">
                  <c:v>Detención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D5-44CE-BC1D-802F1C923B2D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D5-44CE-BC1D-802F1C923B2D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D5-44CE-BC1D-802F1C923B2D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D5-44CE-BC1D-802F1C923B2D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D5-44CE-BC1D-802F1C923B2D}"/>
                </c:ext>
              </c:extLst>
            </c:dLbl>
            <c:dLbl>
              <c:idx val="5"/>
              <c:layout>
                <c:manualLayout>
                  <c:x val="3.5872164105075098E-3"/>
                  <c:y val="-1.1489934414662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D5-44CE-BC1D-802F1C923B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 PPL DOMICILIARIA'!$A$10:$A$15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 PPL DOMICILIARIA'!$D$10:$D$15</c:f>
              <c:numCache>
                <c:formatCode>#,##0</c:formatCode>
                <c:ptCount val="6"/>
                <c:pt idx="0">
                  <c:v>5592</c:v>
                </c:pt>
                <c:pt idx="1">
                  <c:v>4035</c:v>
                </c:pt>
                <c:pt idx="2">
                  <c:v>14260</c:v>
                </c:pt>
                <c:pt idx="3">
                  <c:v>2618</c:v>
                </c:pt>
                <c:pt idx="4">
                  <c:v>2779</c:v>
                </c:pt>
                <c:pt idx="5">
                  <c:v>1424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D5-44CE-BC1D-802F1C923B2D}"/>
            </c:ext>
          </c:extLst>
        </c:ser>
        <c:ser>
          <c:idx val="1"/>
          <c:order val="1"/>
          <c:tx>
            <c:strRef>
              <c:f>'4. PPL DOMICILIARIA'!$E$8:$G$8</c:f>
              <c:strCache>
                <c:ptCount val="1"/>
                <c:pt idx="0">
                  <c:v>Prisión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22094841063054E-2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D5-44CE-BC1D-802F1C923B2D}"/>
                </c:ext>
              </c:extLst>
            </c:dLbl>
            <c:dLbl>
              <c:idx val="1"/>
              <c:layout>
                <c:manualLayout>
                  <c:x val="1.2506513809275664E-2"/>
                  <c:y val="-3.8630377524143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D5-44CE-BC1D-802F1C923B2D}"/>
                </c:ext>
              </c:extLst>
            </c:dLbl>
            <c:dLbl>
              <c:idx val="2"/>
              <c:layout>
                <c:manualLayout>
                  <c:x val="1.5633142261594582E-2"/>
                  <c:y val="-5.2677787532923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D5-44CE-BC1D-802F1C923B2D}"/>
                </c:ext>
              </c:extLst>
            </c:dLbl>
            <c:dLbl>
              <c:idx val="3"/>
              <c:layout>
                <c:manualLayout>
                  <c:x val="5.211047420531527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D5-44CE-BC1D-802F1C923B2D}"/>
                </c:ext>
              </c:extLst>
            </c:dLbl>
            <c:dLbl>
              <c:idx val="4"/>
              <c:layout>
                <c:manualLayout>
                  <c:x val="7.2954663887441372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D5-44CE-BC1D-802F1C923B2D}"/>
                </c:ext>
              </c:extLst>
            </c:dLbl>
            <c:dLbl>
              <c:idx val="5"/>
              <c:layout>
                <c:manualLayout>
                  <c:x val="8.3376758728504422E-3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D5-44CE-BC1D-802F1C923B2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 PPL DOMICILIARIA'!$A$10:$A$15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 PPL DOMICILIARIA'!$G$10:$G$15</c:f>
              <c:numCache>
                <c:formatCode>#,##0</c:formatCode>
                <c:ptCount val="6"/>
                <c:pt idx="0">
                  <c:v>8311</c:v>
                </c:pt>
                <c:pt idx="1">
                  <c:v>7133</c:v>
                </c:pt>
                <c:pt idx="2">
                  <c:v>6274</c:v>
                </c:pt>
                <c:pt idx="3">
                  <c:v>3018</c:v>
                </c:pt>
                <c:pt idx="4">
                  <c:v>4230</c:v>
                </c:pt>
                <c:pt idx="5">
                  <c:v>2749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D5-44CE-BC1D-802F1C923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100245504"/>
        <c:axId val="100247040"/>
        <c:axId val="0"/>
      </c:bar3DChart>
      <c:catAx>
        <c:axId val="10024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00247040"/>
        <c:crosses val="autoZero"/>
        <c:auto val="1"/>
        <c:lblAlgn val="ctr"/>
        <c:lblOffset val="100"/>
        <c:noMultiLvlLbl val="0"/>
      </c:catAx>
      <c:valAx>
        <c:axId val="1002470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00245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561723855871635"/>
          <c:y val="0.18322533683289588"/>
          <c:w val="7.015867023917477E-2"/>
          <c:h val="0.12370624874700145"/>
        </c:manualLayout>
      </c:layout>
      <c:overlay val="0"/>
      <c:txPr>
        <a:bodyPr/>
        <a:lstStyle/>
        <a:p>
          <a:pPr>
            <a:defRPr sz="1050" b="1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en Domiciliaria - Situación Jurídica</a:t>
            </a:r>
          </a:p>
          <a:p>
            <a:pPr>
              <a:defRPr sz="1200"/>
            </a:pPr>
            <a:r>
              <a:rPr lang="es-CO" sz="1200"/>
              <a:t>Enero 31 de 2020</a:t>
            </a:r>
          </a:p>
        </c:rich>
      </c:tx>
      <c:layout>
        <c:manualLayout>
          <c:xMode val="edge"/>
          <c:yMode val="edge"/>
          <c:x val="4.1775963733809242E-2"/>
          <c:y val="3.4389781277340332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'4. PPL DOMICILIARIA'!$H$9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60-4587-A17B-0D6C2E5A1092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60-4587-A17B-0D6C2E5A1092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60-4587-A17B-0D6C2E5A1092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60-4587-A17B-0D6C2E5A1092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60-4587-A17B-0D6C2E5A1092}"/>
                </c:ext>
              </c:extLst>
            </c:dLbl>
            <c:dLbl>
              <c:idx val="5"/>
              <c:layout>
                <c:manualLayout>
                  <c:x val="1.0882718607542478E-2"/>
                  <c:y val="-3.6072808721561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60-4587-A17B-0D6C2E5A10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 PPL DOMICILIARIA'!$A$10:$A$15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 PPL DOMICILIARIA'!$H$10:$H$15</c:f>
              <c:numCache>
                <c:formatCode>#,##0</c:formatCode>
                <c:ptCount val="6"/>
                <c:pt idx="0">
                  <c:v>11095</c:v>
                </c:pt>
                <c:pt idx="1">
                  <c:v>9488</c:v>
                </c:pt>
                <c:pt idx="2">
                  <c:v>17725</c:v>
                </c:pt>
                <c:pt idx="3">
                  <c:v>4846</c:v>
                </c:pt>
                <c:pt idx="4">
                  <c:v>5717</c:v>
                </c:pt>
                <c:pt idx="5">
                  <c:v>3244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60-4587-A17B-0D6C2E5A1092}"/>
            </c:ext>
          </c:extLst>
        </c:ser>
        <c:ser>
          <c:idx val="1"/>
          <c:order val="1"/>
          <c:tx>
            <c:strRef>
              <c:f>'4. PPL DOMICILIARIA'!$I$9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22094841063054E-2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60-4587-A17B-0D6C2E5A1092}"/>
                </c:ext>
              </c:extLst>
            </c:dLbl>
            <c:dLbl>
              <c:idx val="1"/>
              <c:layout>
                <c:manualLayout>
                  <c:x val="1.2506513809275664E-2"/>
                  <c:y val="-3.8630377524143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C60-4587-A17B-0D6C2E5A1092}"/>
                </c:ext>
              </c:extLst>
            </c:dLbl>
            <c:dLbl>
              <c:idx val="2"/>
              <c:layout>
                <c:manualLayout>
                  <c:x val="1.5633142261594582E-2"/>
                  <c:y val="-5.2677787532923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60-4587-A17B-0D6C2E5A1092}"/>
                </c:ext>
              </c:extLst>
            </c:dLbl>
            <c:dLbl>
              <c:idx val="3"/>
              <c:layout>
                <c:manualLayout>
                  <c:x val="5.211047420531527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C60-4587-A17B-0D6C2E5A1092}"/>
                </c:ext>
              </c:extLst>
            </c:dLbl>
            <c:dLbl>
              <c:idx val="4"/>
              <c:layout>
                <c:manualLayout>
                  <c:x val="7.2954663887441372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C60-4587-A17B-0D6C2E5A1092}"/>
                </c:ext>
              </c:extLst>
            </c:dLbl>
            <c:dLbl>
              <c:idx val="5"/>
              <c:layout>
                <c:manualLayout>
                  <c:x val="8.3376758728504422E-3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C60-4587-A17B-0D6C2E5A10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 PPL DOMICILIARIA'!$A$10:$A$15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 PPL DOMICILIARIA'!$I$10:$I$15</c:f>
              <c:numCache>
                <c:formatCode>#,##0</c:formatCode>
                <c:ptCount val="6"/>
                <c:pt idx="0">
                  <c:v>2808</c:v>
                </c:pt>
                <c:pt idx="1">
                  <c:v>1680</c:v>
                </c:pt>
                <c:pt idx="2">
                  <c:v>2809</c:v>
                </c:pt>
                <c:pt idx="3">
                  <c:v>790</c:v>
                </c:pt>
                <c:pt idx="4">
                  <c:v>1292</c:v>
                </c:pt>
                <c:pt idx="5">
                  <c:v>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C60-4587-A17B-0D6C2E5A1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99919360"/>
        <c:axId val="99920896"/>
        <c:axId val="0"/>
      </c:bar3DChart>
      <c:catAx>
        <c:axId val="9991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99920896"/>
        <c:crosses val="autoZero"/>
        <c:auto val="1"/>
        <c:lblAlgn val="ctr"/>
        <c:lblOffset val="100"/>
        <c:noMultiLvlLbl val="0"/>
      </c:catAx>
      <c:valAx>
        <c:axId val="999208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9919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561723855871635"/>
          <c:y val="0.18322533683289588"/>
          <c:w val="7.015867023917477E-2"/>
          <c:h val="0.12370624874700145"/>
        </c:manualLayout>
      </c:layout>
      <c:overlay val="0"/>
      <c:txPr>
        <a:bodyPr/>
        <a:lstStyle/>
        <a:p>
          <a:pPr>
            <a:defRPr sz="1050" b="1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con Vigilancia Electrónca</a:t>
            </a:r>
            <a:r>
              <a:rPr lang="es-CO" sz="1200" baseline="0"/>
              <a:t> </a:t>
            </a:r>
            <a:r>
              <a:rPr lang="es-CO" sz="1200"/>
              <a:t>- Situación Jurídica</a:t>
            </a:r>
          </a:p>
          <a:p>
            <a:pPr>
              <a:defRPr sz="1200"/>
            </a:pPr>
            <a:r>
              <a:rPr lang="es-CO" sz="1200" b="1" i="0" u="none" strike="noStrike" baseline="0">
                <a:effectLst/>
              </a:rPr>
              <a:t>Enero 31 de 2020</a:t>
            </a:r>
          </a:p>
        </c:rich>
      </c:tx>
      <c:layout>
        <c:manualLayout>
          <c:xMode val="edge"/>
          <c:yMode val="edge"/>
          <c:x val="0.37736739525589524"/>
          <c:y val="5.1949147269672945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'5.VIG. ELECTRONICA REGIONAL'!$B$8:$D$8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93-4F58-9CC1-5E694670FC13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93-4F58-9CC1-5E694670FC13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93-4F58-9CC1-5E694670FC13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93-4F58-9CC1-5E694670FC13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93-4F58-9CC1-5E694670FC13}"/>
                </c:ext>
              </c:extLst>
            </c:dLbl>
            <c:dLbl>
              <c:idx val="5"/>
              <c:layout>
                <c:manualLayout>
                  <c:x val="3.5872164105075098E-3"/>
                  <c:y val="-1.1489934414662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93-4F58-9CC1-5E694670FC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'5.VIG. ELECTRONICA REGIONAL'!$A$10:$A$15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'5.VIG. ELECTRONICA REGIONAL'!$D$10:$D$15</c:f>
              <c:numCache>
                <c:formatCode>#,##0</c:formatCode>
                <c:ptCount val="6"/>
                <c:pt idx="0">
                  <c:v>281</c:v>
                </c:pt>
                <c:pt idx="1">
                  <c:v>60</c:v>
                </c:pt>
                <c:pt idx="2">
                  <c:v>590</c:v>
                </c:pt>
                <c:pt idx="3">
                  <c:v>27</c:v>
                </c:pt>
                <c:pt idx="4">
                  <c:v>145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93-4F58-9CC1-5E694670FC13}"/>
            </c:ext>
          </c:extLst>
        </c:ser>
        <c:ser>
          <c:idx val="1"/>
          <c:order val="1"/>
          <c:tx>
            <c:strRef>
              <c:f>'5.VIG. ELECTRONICA REGIONAL'!$E$8:$G$8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22094841063054E-2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93-4F58-9CC1-5E694670FC13}"/>
                </c:ext>
              </c:extLst>
            </c:dLbl>
            <c:dLbl>
              <c:idx val="1"/>
              <c:layout>
                <c:manualLayout>
                  <c:x val="1.2506513809275664E-2"/>
                  <c:y val="-3.8630377524143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93-4F58-9CC1-5E694670FC13}"/>
                </c:ext>
              </c:extLst>
            </c:dLbl>
            <c:dLbl>
              <c:idx val="2"/>
              <c:layout>
                <c:manualLayout>
                  <c:x val="1.5633142261594582E-2"/>
                  <c:y val="-5.2677787532923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93-4F58-9CC1-5E694670FC13}"/>
                </c:ext>
              </c:extLst>
            </c:dLbl>
            <c:dLbl>
              <c:idx val="3"/>
              <c:layout>
                <c:manualLayout>
                  <c:x val="5.211047420531527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93-4F58-9CC1-5E694670FC13}"/>
                </c:ext>
              </c:extLst>
            </c:dLbl>
            <c:dLbl>
              <c:idx val="4"/>
              <c:layout>
                <c:manualLayout>
                  <c:x val="7.2954663887441372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93-4F58-9CC1-5E694670FC13}"/>
                </c:ext>
              </c:extLst>
            </c:dLbl>
            <c:dLbl>
              <c:idx val="5"/>
              <c:layout>
                <c:manualLayout>
                  <c:x val="8.3376758728504422E-3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93-4F58-9CC1-5E694670FC1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'5.VIG. ELECTRONICA REGIONAL'!$A$10:$A$15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'5.VIG. ELECTRONICA REGIONAL'!$G$10:$G$15</c:f>
              <c:numCache>
                <c:formatCode>#,##0</c:formatCode>
                <c:ptCount val="6"/>
                <c:pt idx="0">
                  <c:v>1716</c:v>
                </c:pt>
                <c:pt idx="1">
                  <c:v>373</c:v>
                </c:pt>
                <c:pt idx="2">
                  <c:v>255</c:v>
                </c:pt>
                <c:pt idx="3">
                  <c:v>350</c:v>
                </c:pt>
                <c:pt idx="4">
                  <c:v>525</c:v>
                </c:pt>
                <c:pt idx="5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93-4F58-9CC1-5E694670F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100334976"/>
        <c:axId val="99968128"/>
        <c:axId val="0"/>
      </c:bar3DChart>
      <c:catAx>
        <c:axId val="10033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99968128"/>
        <c:crosses val="autoZero"/>
        <c:auto val="1"/>
        <c:lblAlgn val="ctr"/>
        <c:lblOffset val="100"/>
        <c:noMultiLvlLbl val="0"/>
      </c:catAx>
      <c:valAx>
        <c:axId val="999681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00334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06541300628202"/>
          <c:y val="0.12352374302641496"/>
          <c:w val="0.11080484011932068"/>
          <c:h val="0.15531292126675561"/>
        </c:manualLayout>
      </c:layout>
      <c:overlay val="0"/>
      <c:txPr>
        <a:bodyPr/>
        <a:lstStyle/>
        <a:p>
          <a:pPr>
            <a:defRPr sz="1050" b="1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con Vigilancia Electrónica - Situación Jurídica</a:t>
            </a:r>
          </a:p>
          <a:p>
            <a:pPr>
              <a:defRPr sz="1200"/>
            </a:pPr>
            <a:r>
              <a:rPr lang="es-CO" sz="1200" b="1" i="0" u="none" strike="noStrike" baseline="0">
                <a:effectLst/>
              </a:rPr>
              <a:t>Enero 31 de 2020</a:t>
            </a:r>
          </a:p>
        </c:rich>
      </c:tx>
      <c:layout>
        <c:manualLayout>
          <c:xMode val="edge"/>
          <c:yMode val="edge"/>
          <c:x val="0.38570507112874569"/>
          <c:y val="6.9508409780647484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'5.VIG. ELECTRONICA REGIONAL'!$H$9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77-4297-84CF-C747E6D633E0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77-4297-84CF-C747E6D633E0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77-4297-84CF-C747E6D633E0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77-4297-84CF-C747E6D633E0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77-4297-84CF-C747E6D633E0}"/>
                </c:ext>
              </c:extLst>
            </c:dLbl>
            <c:dLbl>
              <c:idx val="5"/>
              <c:layout>
                <c:manualLayout>
                  <c:x val="1.0882718607542478E-2"/>
                  <c:y val="-3.6072808721561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77-4297-84CF-C747E6D633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'5.VIG. ELECTRONICA REGIONAL'!$A$10:$A$15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'5.VIG. ELECTRONICA REGIONAL'!$H$10:$H$15</c:f>
              <c:numCache>
                <c:formatCode>#,##0</c:formatCode>
                <c:ptCount val="6"/>
                <c:pt idx="0">
                  <c:v>1706</c:v>
                </c:pt>
                <c:pt idx="1">
                  <c:v>360</c:v>
                </c:pt>
                <c:pt idx="2">
                  <c:v>760</c:v>
                </c:pt>
                <c:pt idx="3">
                  <c:v>347</c:v>
                </c:pt>
                <c:pt idx="4">
                  <c:v>584</c:v>
                </c:pt>
                <c:pt idx="5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77-4297-84CF-C747E6D633E0}"/>
            </c:ext>
          </c:extLst>
        </c:ser>
        <c:ser>
          <c:idx val="1"/>
          <c:order val="1"/>
          <c:tx>
            <c:strRef>
              <c:f>'5.VIG. ELECTRONICA REGIONAL'!$I$9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22094841063054E-2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77-4297-84CF-C747E6D633E0}"/>
                </c:ext>
              </c:extLst>
            </c:dLbl>
            <c:dLbl>
              <c:idx val="1"/>
              <c:layout>
                <c:manualLayout>
                  <c:x val="1.2506513809275664E-2"/>
                  <c:y val="-3.8630377524143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77-4297-84CF-C747E6D633E0}"/>
                </c:ext>
              </c:extLst>
            </c:dLbl>
            <c:dLbl>
              <c:idx val="2"/>
              <c:layout>
                <c:manualLayout>
                  <c:x val="1.5633142261594582E-2"/>
                  <c:y val="-5.2677787532923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77-4297-84CF-C747E6D633E0}"/>
                </c:ext>
              </c:extLst>
            </c:dLbl>
            <c:dLbl>
              <c:idx val="3"/>
              <c:layout>
                <c:manualLayout>
                  <c:x val="5.211047420531527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77-4297-84CF-C747E6D633E0}"/>
                </c:ext>
              </c:extLst>
            </c:dLbl>
            <c:dLbl>
              <c:idx val="4"/>
              <c:layout>
                <c:manualLayout>
                  <c:x val="7.2954663887441372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77-4297-84CF-C747E6D633E0}"/>
                </c:ext>
              </c:extLst>
            </c:dLbl>
            <c:dLbl>
              <c:idx val="5"/>
              <c:layout>
                <c:manualLayout>
                  <c:x val="8.3376758728504422E-3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777-4297-84CF-C747E6D633E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'5.VIG. ELECTRONICA REGIONAL'!$A$10:$A$15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'5.VIG. ELECTRONICA REGIONAL'!$I$10:$I$15</c:f>
              <c:numCache>
                <c:formatCode>#,##0</c:formatCode>
                <c:ptCount val="6"/>
                <c:pt idx="0">
                  <c:v>291</c:v>
                </c:pt>
                <c:pt idx="1">
                  <c:v>73</c:v>
                </c:pt>
                <c:pt idx="2">
                  <c:v>85</c:v>
                </c:pt>
                <c:pt idx="3">
                  <c:v>30</c:v>
                </c:pt>
                <c:pt idx="4">
                  <c:v>86</c:v>
                </c:pt>
                <c:pt idx="5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777-4297-84CF-C747E6D63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100094336"/>
        <c:axId val="100095872"/>
        <c:axId val="0"/>
      </c:bar3DChart>
      <c:catAx>
        <c:axId val="10009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00095872"/>
        <c:crosses val="autoZero"/>
        <c:auto val="1"/>
        <c:lblAlgn val="ctr"/>
        <c:lblOffset val="100"/>
        <c:noMultiLvlLbl val="0"/>
      </c:catAx>
      <c:valAx>
        <c:axId val="1000958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00094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561723855871635"/>
          <c:y val="0.18322533683289588"/>
          <c:w val="7.015867023917477E-2"/>
          <c:h val="0.12370624874700145"/>
        </c:manualLayout>
      </c:layout>
      <c:overlay val="0"/>
      <c:txPr>
        <a:bodyPr/>
        <a:lstStyle/>
        <a:p>
          <a:pPr>
            <a:defRPr sz="1050" b="1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Población de Internos  por rango de edad</a:t>
            </a:r>
          </a:p>
          <a:p>
            <a:pPr>
              <a:defRPr/>
            </a:pPr>
            <a:r>
              <a:rPr lang="es-CO"/>
              <a:t>Enero 31 de 2020</a:t>
            </a:r>
          </a:p>
        </c:rich>
      </c:tx>
      <c:layout>
        <c:manualLayout>
          <c:xMode val="edge"/>
          <c:yMode val="edge"/>
          <c:x val="0.37774692414655897"/>
          <c:y val="3.9846854005634612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5385860785068011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'6. EDADES'!$B$23:$C$23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C-4DF8-B616-BA8B281170F9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0C-4DF8-B616-BA8B281170F9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C-4DF8-B616-BA8B281170F9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0C-4DF8-B616-BA8B281170F9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0C-4DF8-B616-BA8B281170F9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0C-4DF8-B616-BA8B281170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 EDADES'!$A$25:$A$35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 </c:v>
                </c:pt>
                <c:pt idx="7">
                  <c:v>55 - 59</c:v>
                </c:pt>
                <c:pt idx="8">
                  <c:v>60 - 64</c:v>
                </c:pt>
                <c:pt idx="9">
                  <c:v>65 - 69 </c:v>
                </c:pt>
                <c:pt idx="10">
                  <c:v>&gt; 70</c:v>
                </c:pt>
              </c:strCache>
            </c:strRef>
          </c:cat>
          <c:val>
            <c:numRef>
              <c:f>'6. EDADES'!$B$25:$B$35</c:f>
              <c:numCache>
                <c:formatCode>#,##0</c:formatCode>
                <c:ptCount val="11"/>
                <c:pt idx="0">
                  <c:v>16497</c:v>
                </c:pt>
                <c:pt idx="1">
                  <c:v>24630</c:v>
                </c:pt>
                <c:pt idx="2">
                  <c:v>20928</c:v>
                </c:pt>
                <c:pt idx="3">
                  <c:v>17072</c:v>
                </c:pt>
                <c:pt idx="4">
                  <c:v>12135</c:v>
                </c:pt>
                <c:pt idx="5">
                  <c:v>8376</c:v>
                </c:pt>
                <c:pt idx="6">
                  <c:v>5957</c:v>
                </c:pt>
                <c:pt idx="7">
                  <c:v>4297</c:v>
                </c:pt>
                <c:pt idx="8">
                  <c:v>2667</c:v>
                </c:pt>
                <c:pt idx="9">
                  <c:v>1538</c:v>
                </c:pt>
                <c:pt idx="10">
                  <c:v>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0C-4DF8-B616-BA8B281170F9}"/>
            </c:ext>
          </c:extLst>
        </c:ser>
        <c:ser>
          <c:idx val="1"/>
          <c:order val="1"/>
          <c:tx>
            <c:strRef>
              <c:f>'6. EDADES'!$D$23:$E$23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2871287128712871E-2"/>
                  <c:y val="-6.0560181680543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0C-4DF8-B616-BA8B281170F9}"/>
                </c:ext>
              </c:extLst>
            </c:dLbl>
            <c:dLbl>
              <c:idx val="1"/>
              <c:layout>
                <c:manualLayout>
                  <c:x val="7.9207920792079209E-3"/>
                  <c:y val="-3.0280090840272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0C-4DF8-B616-BA8B281170F9}"/>
                </c:ext>
              </c:extLst>
            </c:dLbl>
            <c:dLbl>
              <c:idx val="2"/>
              <c:layout>
                <c:manualLayout>
                  <c:x val="1.1881188118811881E-2"/>
                  <c:y val="-1.514004542013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0C-4DF8-B616-BA8B281170F9}"/>
                </c:ext>
              </c:extLst>
            </c:dLbl>
            <c:dLbl>
              <c:idx val="3"/>
              <c:layout>
                <c:manualLayout>
                  <c:x val="1.089108910891089E-2"/>
                  <c:y val="-6.05601816805450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0C-4DF8-B616-BA8B281170F9}"/>
                </c:ext>
              </c:extLst>
            </c:dLbl>
            <c:dLbl>
              <c:idx val="4"/>
              <c:layout>
                <c:manualLayout>
                  <c:x val="1.4851485148514851E-2"/>
                  <c:y val="-3.02800908402736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0C-4DF8-B616-BA8B281170F9}"/>
                </c:ext>
              </c:extLst>
            </c:dLbl>
            <c:dLbl>
              <c:idx val="5"/>
              <c:layout>
                <c:manualLayout>
                  <c:x val="6.9306930693069308E-3"/>
                  <c:y val="-1.110257171691069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0C-4DF8-B616-BA8B281170F9}"/>
                </c:ext>
              </c:extLst>
            </c:dLbl>
            <c:dLbl>
              <c:idx val="6"/>
              <c:layout>
                <c:manualLayout>
                  <c:x val="4.95049504950502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0C-4DF8-B616-BA8B281170F9}"/>
                </c:ext>
              </c:extLst>
            </c:dLbl>
            <c:dLbl>
              <c:idx val="7"/>
              <c:layout>
                <c:manualLayout>
                  <c:x val="4.95049504950495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C0C-4DF8-B616-BA8B281170F9}"/>
                </c:ext>
              </c:extLst>
            </c:dLbl>
            <c:dLbl>
              <c:idx val="8"/>
              <c:layout>
                <c:manualLayout>
                  <c:x val="4.9504950495049506E-3"/>
                  <c:y val="1.110257171691069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0C-4DF8-B616-BA8B281170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 EDADES'!$A$25:$A$35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 </c:v>
                </c:pt>
                <c:pt idx="7">
                  <c:v>55 - 59</c:v>
                </c:pt>
                <c:pt idx="8">
                  <c:v>60 - 64</c:v>
                </c:pt>
                <c:pt idx="9">
                  <c:v>65 - 69 </c:v>
                </c:pt>
                <c:pt idx="10">
                  <c:v>&gt; 70</c:v>
                </c:pt>
              </c:strCache>
            </c:strRef>
          </c:cat>
          <c:val>
            <c:numRef>
              <c:f>'6. EDADES'!$D$25:$D$35</c:f>
              <c:numCache>
                <c:formatCode>#,##0</c:formatCode>
                <c:ptCount val="11"/>
                <c:pt idx="0">
                  <c:v>1099</c:v>
                </c:pt>
                <c:pt idx="1">
                  <c:v>1728</c:v>
                </c:pt>
                <c:pt idx="2">
                  <c:v>1483</c:v>
                </c:pt>
                <c:pt idx="3">
                  <c:v>1385</c:v>
                </c:pt>
                <c:pt idx="4">
                  <c:v>1079</c:v>
                </c:pt>
                <c:pt idx="5">
                  <c:v>785</c:v>
                </c:pt>
                <c:pt idx="6">
                  <c:v>501</c:v>
                </c:pt>
                <c:pt idx="7">
                  <c:v>352</c:v>
                </c:pt>
                <c:pt idx="8">
                  <c:v>225</c:v>
                </c:pt>
                <c:pt idx="9">
                  <c:v>80</c:v>
                </c:pt>
                <c:pt idx="1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C0C-4DF8-B616-BA8B28117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100123008"/>
        <c:axId val="100124544"/>
        <c:axId val="0"/>
      </c:bar3DChart>
      <c:catAx>
        <c:axId val="10012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0124544"/>
        <c:crosses val="autoZero"/>
        <c:auto val="1"/>
        <c:lblAlgn val="ctr"/>
        <c:lblOffset val="100"/>
        <c:noMultiLvlLbl val="0"/>
      </c:catAx>
      <c:valAx>
        <c:axId val="1001245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00123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12544325679098"/>
          <c:y val="0.23870066700378051"/>
          <c:w val="6.9390270523115305E-2"/>
          <c:h val="0.1167352339852295"/>
        </c:manualLayout>
      </c:layout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5" Type="http://schemas.openxmlformats.org/officeDocument/2006/relationships/chart" Target="../charts/chart6.xml"/><Relationship Id="rId4" Type="http://schemas.openxmlformats.org/officeDocument/2006/relationships/hyperlink" Target="#CONTENID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5" Type="http://schemas.openxmlformats.org/officeDocument/2006/relationships/chart" Target="../charts/chart8.xml"/><Relationship Id="rId4" Type="http://schemas.openxmlformats.org/officeDocument/2006/relationships/hyperlink" Target="#CONTENID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4.png"/><Relationship Id="rId1" Type="http://schemas.openxmlformats.org/officeDocument/2006/relationships/image" Target="../media/image5.png"/><Relationship Id="rId4" Type="http://schemas.openxmlformats.org/officeDocument/2006/relationships/hyperlink" Target="#CONTENIDO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2124075</xdr:colOff>
      <xdr:row>0</xdr:row>
      <xdr:rowOff>47625</xdr:rowOff>
    </xdr:from>
    <xdr:to>
      <xdr:col>0</xdr:col>
      <xdr:colOff>3819525</xdr:colOff>
      <xdr:row>3</xdr:row>
      <xdr:rowOff>38100</xdr:rowOff>
    </xdr:to>
    <xdr:pic>
      <xdr:nvPicPr>
        <xdr:cNvPr id="46152894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124075" y="47625"/>
          <a:ext cx="16954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2076450</xdr:colOff>
      <xdr:row>3</xdr:row>
      <xdr:rowOff>28575</xdr:rowOff>
    </xdr:to>
    <xdr:pic>
      <xdr:nvPicPr>
        <xdr:cNvPr id="4615289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1733550</xdr:colOff>
      <xdr:row>0</xdr:row>
      <xdr:rowOff>47625</xdr:rowOff>
    </xdr:from>
    <xdr:to>
      <xdr:col>0</xdr:col>
      <xdr:colOff>1733550</xdr:colOff>
      <xdr:row>1</xdr:row>
      <xdr:rowOff>190500</xdr:rowOff>
    </xdr:to>
    <xdr:pic>
      <xdr:nvPicPr>
        <xdr:cNvPr id="4616239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733550" y="47625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169058</xdr:colOff>
      <xdr:row>52</xdr:row>
      <xdr:rowOff>30925</xdr:rowOff>
    </xdr:from>
    <xdr:to>
      <xdr:col>14</xdr:col>
      <xdr:colOff>302537</xdr:colOff>
      <xdr:row>55</xdr:row>
      <xdr:rowOff>12706</xdr:rowOff>
    </xdr:to>
    <xdr:sp macro="" textlink="">
      <xdr:nvSpPr>
        <xdr:cNvPr id="7" name="5 Rectángulo redondeado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15051871" y="15485238"/>
          <a:ext cx="2419479" cy="696156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323850</xdr:colOff>
      <xdr:row>0</xdr:row>
      <xdr:rowOff>0</xdr:rowOff>
    </xdr:from>
    <xdr:to>
      <xdr:col>0</xdr:col>
      <xdr:colOff>2219325</xdr:colOff>
      <xdr:row>2</xdr:row>
      <xdr:rowOff>9525</xdr:rowOff>
    </xdr:to>
    <xdr:pic>
      <xdr:nvPicPr>
        <xdr:cNvPr id="4616239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23850" y="0"/>
          <a:ext cx="1895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2562225</xdr:colOff>
      <xdr:row>0</xdr:row>
      <xdr:rowOff>19050</xdr:rowOff>
    </xdr:from>
    <xdr:to>
      <xdr:col>1</xdr:col>
      <xdr:colOff>219075</xdr:colOff>
      <xdr:row>2</xdr:row>
      <xdr:rowOff>76200</xdr:rowOff>
    </xdr:to>
    <xdr:pic>
      <xdr:nvPicPr>
        <xdr:cNvPr id="46162398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50"/>
          <a:ext cx="2457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309563</xdr:colOff>
      <xdr:row>29</xdr:row>
      <xdr:rowOff>233362</xdr:rowOff>
    </xdr:from>
    <xdr:to>
      <xdr:col>11</xdr:col>
      <xdr:colOff>33338</xdr:colOff>
      <xdr:row>60</xdr:row>
      <xdr:rowOff>233362</xdr:rowOff>
    </xdr:to>
    <xdr:graphicFrame macro="">
      <xdr:nvGraphicFramePr>
        <xdr:cNvPr id="4616239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410051</xdr:colOff>
      <xdr:row>20</xdr:row>
      <xdr:rowOff>137771</xdr:rowOff>
    </xdr:from>
    <xdr:to>
      <xdr:col>16</xdr:col>
      <xdr:colOff>585106</xdr:colOff>
      <xdr:row>22</xdr:row>
      <xdr:rowOff>138739</xdr:rowOff>
    </xdr:to>
    <xdr:sp macro="" textlink="">
      <xdr:nvSpPr>
        <xdr:cNvPr id="9696151" name="8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0003087" y="5594235"/>
          <a:ext cx="2107269" cy="58607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171450</xdr:colOff>
      <xdr:row>0</xdr:row>
      <xdr:rowOff>38100</xdr:rowOff>
    </xdr:from>
    <xdr:to>
      <xdr:col>2</xdr:col>
      <xdr:colOff>142875</xdr:colOff>
      <xdr:row>2</xdr:row>
      <xdr:rowOff>76200</xdr:rowOff>
    </xdr:to>
    <xdr:pic>
      <xdr:nvPicPr>
        <xdr:cNvPr id="4616332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71450" y="38100"/>
          <a:ext cx="18859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38100</xdr:rowOff>
    </xdr:from>
    <xdr:to>
      <xdr:col>5</xdr:col>
      <xdr:colOff>496661</xdr:colOff>
      <xdr:row>2</xdr:row>
      <xdr:rowOff>133350</xdr:rowOff>
    </xdr:to>
    <xdr:pic>
      <xdr:nvPicPr>
        <xdr:cNvPr id="4616332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8100"/>
          <a:ext cx="24574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32</xdr:row>
      <xdr:rowOff>66675</xdr:rowOff>
    </xdr:from>
    <xdr:to>
      <xdr:col>10</xdr:col>
      <xdr:colOff>9525</xdr:colOff>
      <xdr:row>51</xdr:row>
      <xdr:rowOff>161925</xdr:rowOff>
    </xdr:to>
    <xdr:graphicFrame macro="">
      <xdr:nvGraphicFramePr>
        <xdr:cNvPr id="4616332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391887</xdr:colOff>
      <xdr:row>23</xdr:row>
      <xdr:rowOff>25853</xdr:rowOff>
    </xdr:from>
    <xdr:to>
      <xdr:col>14</xdr:col>
      <xdr:colOff>204107</xdr:colOff>
      <xdr:row>25</xdr:row>
      <xdr:rowOff>109677</xdr:rowOff>
    </xdr:to>
    <xdr:sp macro="" textlink="">
      <xdr:nvSpPr>
        <xdr:cNvPr id="9678744" name="8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950780" y="5346246"/>
          <a:ext cx="1812470" cy="573681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76200</xdr:colOff>
      <xdr:row>0</xdr:row>
      <xdr:rowOff>38100</xdr:rowOff>
    </xdr:from>
    <xdr:to>
      <xdr:col>1</xdr:col>
      <xdr:colOff>600075</xdr:colOff>
      <xdr:row>2</xdr:row>
      <xdr:rowOff>123825</xdr:rowOff>
    </xdr:to>
    <xdr:pic>
      <xdr:nvPicPr>
        <xdr:cNvPr id="46164349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76200" y="38100"/>
          <a:ext cx="18954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762000</xdr:colOff>
      <xdr:row>0</xdr:row>
      <xdr:rowOff>57150</xdr:rowOff>
    </xdr:from>
    <xdr:to>
      <xdr:col>4</xdr:col>
      <xdr:colOff>828923</xdr:colOff>
      <xdr:row>2</xdr:row>
      <xdr:rowOff>200025</xdr:rowOff>
    </xdr:to>
    <xdr:pic>
      <xdr:nvPicPr>
        <xdr:cNvPr id="46164350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7150"/>
          <a:ext cx="24288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32</xdr:row>
      <xdr:rowOff>123825</xdr:rowOff>
    </xdr:from>
    <xdr:to>
      <xdr:col>9</xdr:col>
      <xdr:colOff>638175</xdr:colOff>
      <xdr:row>54</xdr:row>
      <xdr:rowOff>76200</xdr:rowOff>
    </xdr:to>
    <xdr:graphicFrame macro="">
      <xdr:nvGraphicFramePr>
        <xdr:cNvPr id="4616435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656136</xdr:colOff>
      <xdr:row>9</xdr:row>
      <xdr:rowOff>172810</xdr:rowOff>
    </xdr:from>
    <xdr:to>
      <xdr:col>13</xdr:col>
      <xdr:colOff>734786</xdr:colOff>
      <xdr:row>11</xdr:row>
      <xdr:rowOff>100785</xdr:rowOff>
    </xdr:to>
    <xdr:sp macro="" textlink="">
      <xdr:nvSpPr>
        <xdr:cNvPr id="10015109" name="4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1310529" y="2322739"/>
          <a:ext cx="2187757" cy="472260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161925</xdr:colOff>
      <xdr:row>0</xdr:row>
      <xdr:rowOff>19050</xdr:rowOff>
    </xdr:from>
    <xdr:to>
      <xdr:col>1</xdr:col>
      <xdr:colOff>800100</xdr:colOff>
      <xdr:row>3</xdr:row>
      <xdr:rowOff>9525</xdr:rowOff>
    </xdr:to>
    <xdr:pic>
      <xdr:nvPicPr>
        <xdr:cNvPr id="46165278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61925" y="19050"/>
          <a:ext cx="1905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885825</xdr:colOff>
      <xdr:row>0</xdr:row>
      <xdr:rowOff>57150</xdr:rowOff>
    </xdr:from>
    <xdr:to>
      <xdr:col>4</xdr:col>
      <xdr:colOff>552450</xdr:colOff>
      <xdr:row>3</xdr:row>
      <xdr:rowOff>9525</xdr:rowOff>
    </xdr:to>
    <xdr:pic>
      <xdr:nvPicPr>
        <xdr:cNvPr id="46165279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57150"/>
          <a:ext cx="24669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408211</xdr:colOff>
      <xdr:row>17</xdr:row>
      <xdr:rowOff>68035</xdr:rowOff>
    </xdr:from>
    <xdr:to>
      <xdr:col>11</xdr:col>
      <xdr:colOff>163285</xdr:colOff>
      <xdr:row>29</xdr:row>
      <xdr:rowOff>122463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776135</xdr:colOff>
      <xdr:row>54</xdr:row>
      <xdr:rowOff>189841</xdr:rowOff>
    </xdr:from>
    <xdr:to>
      <xdr:col>13</xdr:col>
      <xdr:colOff>1194928</xdr:colOff>
      <xdr:row>58</xdr:row>
      <xdr:rowOff>83165</xdr:rowOff>
    </xdr:to>
    <xdr:sp macro="" textlink="">
      <xdr:nvSpPr>
        <xdr:cNvPr id="10641988" name="9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4206385" y="12302466"/>
          <a:ext cx="2736543" cy="655324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190500</xdr:colOff>
      <xdr:row>2</xdr:row>
      <xdr:rowOff>152400</xdr:rowOff>
    </xdr:to>
    <xdr:pic>
      <xdr:nvPicPr>
        <xdr:cNvPr id="4616649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61925" y="38100"/>
          <a:ext cx="18764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0</xdr:row>
      <xdr:rowOff>19050</xdr:rowOff>
    </xdr:from>
    <xdr:to>
      <xdr:col>3</xdr:col>
      <xdr:colOff>523875</xdr:colOff>
      <xdr:row>2</xdr:row>
      <xdr:rowOff>190500</xdr:rowOff>
    </xdr:to>
    <xdr:pic>
      <xdr:nvPicPr>
        <xdr:cNvPr id="46166493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9050"/>
          <a:ext cx="2486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21</xdr:row>
      <xdr:rowOff>19050</xdr:rowOff>
    </xdr:from>
    <xdr:to>
      <xdr:col>7</xdr:col>
      <xdr:colOff>733425</xdr:colOff>
      <xdr:row>50</xdr:row>
      <xdr:rowOff>0</xdr:rowOff>
    </xdr:to>
    <xdr:graphicFrame macro="">
      <xdr:nvGraphicFramePr>
        <xdr:cNvPr id="4616649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121227</xdr:colOff>
      <xdr:row>21</xdr:row>
      <xdr:rowOff>17319</xdr:rowOff>
    </xdr:from>
    <xdr:to>
      <xdr:col>13</xdr:col>
      <xdr:colOff>1194955</xdr:colOff>
      <xdr:row>49</xdr:row>
      <xdr:rowOff>106631</xdr:rowOff>
    </xdr:to>
    <xdr:graphicFrame macro="">
      <xdr:nvGraphicFramePr>
        <xdr:cNvPr id="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0.09628</cdr:x>
      <cdr:y>0.89035</cdr:y>
    </cdr:from>
    <cdr:to>
      <cdr:x>0.87189</cdr:x>
      <cdr:y>0.97065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680360" y="5048253"/>
          <a:ext cx="5510892" cy="4490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400" b="1">
              <a:solidFill>
                <a:srgbClr val="004663"/>
              </a:solidFill>
              <a:latin typeface="Arial" pitchFamily="34" charset="0"/>
              <a:cs typeface="Arial" pitchFamily="34" charset="0"/>
            </a:rPr>
            <a:t>Trabajo</a:t>
          </a:r>
          <a:r>
            <a:rPr lang="es-CO" sz="1400" b="1">
              <a:latin typeface="Arial" pitchFamily="34" charset="0"/>
              <a:cs typeface="Arial" pitchFamily="34" charset="0"/>
            </a:rPr>
            <a:t>                             </a:t>
          </a:r>
          <a:r>
            <a:rPr lang="es-CO" sz="1400" b="1">
              <a:solidFill>
                <a:schemeClr val="accent5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Estudio                              </a:t>
          </a:r>
          <a:r>
            <a:rPr lang="es-CO" sz="1400" b="1">
              <a:solidFill>
                <a:srgbClr val="FFAB00"/>
              </a:solidFill>
              <a:latin typeface="Arial" pitchFamily="34" charset="0"/>
              <a:cs typeface="Arial" pitchFamily="34" charset="0"/>
            </a:rPr>
            <a:t>Enseñanza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577215</xdr:colOff>
      <xdr:row>27</xdr:row>
      <xdr:rowOff>93345</xdr:rowOff>
    </xdr:from>
    <xdr:to>
      <xdr:col>12</xdr:col>
      <xdr:colOff>6694</xdr:colOff>
      <xdr:row>31</xdr:row>
      <xdr:rowOff>9504</xdr:rowOff>
    </xdr:to>
    <xdr:sp macro="" textlink="">
      <xdr:nvSpPr>
        <xdr:cNvPr id="10018181" name="4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382125" y="8715375"/>
          <a:ext cx="1838325" cy="79057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1</xdr:col>
      <xdr:colOff>762000</xdr:colOff>
      <xdr:row>2</xdr:row>
      <xdr:rowOff>104775</xdr:rowOff>
    </xdr:to>
    <xdr:pic>
      <xdr:nvPicPr>
        <xdr:cNvPr id="46167326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04775" y="0"/>
          <a:ext cx="18859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</xdr:colOff>
      <xdr:row>0</xdr:row>
      <xdr:rowOff>28575</xdr:rowOff>
    </xdr:from>
    <xdr:to>
      <xdr:col>4</xdr:col>
      <xdr:colOff>876300</xdr:colOff>
      <xdr:row>2</xdr:row>
      <xdr:rowOff>200025</xdr:rowOff>
    </xdr:to>
    <xdr:pic>
      <xdr:nvPicPr>
        <xdr:cNvPr id="46167327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28575"/>
          <a:ext cx="2447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234315</xdr:colOff>
      <xdr:row>17</xdr:row>
      <xdr:rowOff>95250</xdr:rowOff>
    </xdr:from>
    <xdr:to>
      <xdr:col>12</xdr:col>
      <xdr:colOff>93346</xdr:colOff>
      <xdr:row>20</xdr:row>
      <xdr:rowOff>175171</xdr:rowOff>
    </xdr:to>
    <xdr:sp macro="" textlink="">
      <xdr:nvSpPr>
        <xdr:cNvPr id="10019205" name="4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7572375" y="5534025"/>
          <a:ext cx="1828800" cy="571500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123825</xdr:colOff>
      <xdr:row>0</xdr:row>
      <xdr:rowOff>9525</xdr:rowOff>
    </xdr:from>
    <xdr:to>
      <xdr:col>1</xdr:col>
      <xdr:colOff>561975</xdr:colOff>
      <xdr:row>2</xdr:row>
      <xdr:rowOff>76200</xdr:rowOff>
    </xdr:to>
    <xdr:pic>
      <xdr:nvPicPr>
        <xdr:cNvPr id="46168350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23825" y="9525"/>
          <a:ext cx="18002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295275</xdr:colOff>
      <xdr:row>0</xdr:row>
      <xdr:rowOff>28575</xdr:rowOff>
    </xdr:from>
    <xdr:to>
      <xdr:col>4</xdr:col>
      <xdr:colOff>600075</xdr:colOff>
      <xdr:row>2</xdr:row>
      <xdr:rowOff>95250</xdr:rowOff>
    </xdr:to>
    <xdr:pic>
      <xdr:nvPicPr>
        <xdr:cNvPr id="46168351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28575"/>
          <a:ext cx="20764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52916</xdr:colOff>
      <xdr:row>64</xdr:row>
      <xdr:rowOff>95250</xdr:rowOff>
    </xdr:from>
    <xdr:to>
      <xdr:col>5</xdr:col>
      <xdr:colOff>414543</xdr:colOff>
      <xdr:row>68</xdr:row>
      <xdr:rowOff>22210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18499" y="12371917"/>
          <a:ext cx="1790377" cy="561960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228600</xdr:colOff>
      <xdr:row>0</xdr:row>
      <xdr:rowOff>19050</xdr:rowOff>
    </xdr:from>
    <xdr:to>
      <xdr:col>0</xdr:col>
      <xdr:colOff>2124075</xdr:colOff>
      <xdr:row>2</xdr:row>
      <xdr:rowOff>76200</xdr:rowOff>
    </xdr:to>
    <xdr:pic>
      <xdr:nvPicPr>
        <xdr:cNvPr id="46169469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28600" y="19050"/>
          <a:ext cx="18954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2209800</xdr:colOff>
      <xdr:row>0</xdr:row>
      <xdr:rowOff>0</xdr:rowOff>
    </xdr:from>
    <xdr:to>
      <xdr:col>0</xdr:col>
      <xdr:colOff>4572000</xdr:colOff>
      <xdr:row>2</xdr:row>
      <xdr:rowOff>85725</xdr:rowOff>
    </xdr:to>
    <xdr:pic>
      <xdr:nvPicPr>
        <xdr:cNvPr id="46169470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0"/>
          <a:ext cx="2362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27</xdr:row>
      <xdr:rowOff>0</xdr:rowOff>
    </xdr:from>
    <xdr:to>
      <xdr:col>5</xdr:col>
      <xdr:colOff>38100</xdr:colOff>
      <xdr:row>59</xdr:row>
      <xdr:rowOff>104775</xdr:rowOff>
    </xdr:to>
    <xdr:graphicFrame macro="">
      <xdr:nvGraphicFramePr>
        <xdr:cNvPr id="4616947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2466975</xdr:colOff>
      <xdr:row>2</xdr:row>
      <xdr:rowOff>85725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69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666750</xdr:colOff>
      <xdr:row>0</xdr:row>
      <xdr:rowOff>19050</xdr:rowOff>
    </xdr:from>
    <xdr:to>
      <xdr:col>4</xdr:col>
      <xdr:colOff>314325</xdr:colOff>
      <xdr:row>2</xdr:row>
      <xdr:rowOff>200025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19050"/>
          <a:ext cx="19526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214312</xdr:colOff>
      <xdr:row>247</xdr:row>
      <xdr:rowOff>214313</xdr:rowOff>
    </xdr:from>
    <xdr:to>
      <xdr:col>10</xdr:col>
      <xdr:colOff>150812</xdr:colOff>
      <xdr:row>252</xdr:row>
      <xdr:rowOff>64858</xdr:rowOff>
    </xdr:to>
    <xdr:sp macro="" textlink="">
      <xdr:nvSpPr>
        <xdr:cNvPr id="6" name="6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8026062" y="95178563"/>
          <a:ext cx="2508250" cy="80304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CO" sz="16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/>
              <a:cs typeface="Calibri"/>
            </a:rPr>
            <a:t>Contenido</a:t>
          </a: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 editAs="oneCell">
    <xdr:from>
      <xdr:col>0</xdr:col>
      <xdr:colOff>285750</xdr:colOff>
      <xdr:row>0</xdr:row>
      <xdr:rowOff>0</xdr:rowOff>
    </xdr:from>
    <xdr:to>
      <xdr:col>2</xdr:col>
      <xdr:colOff>47625</xdr:colOff>
      <xdr:row>3</xdr:row>
      <xdr:rowOff>19050</xdr:rowOff>
    </xdr:to>
    <xdr:pic>
      <xdr:nvPicPr>
        <xdr:cNvPr id="46154014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2771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790575</xdr:colOff>
      <xdr:row>0</xdr:row>
      <xdr:rowOff>0</xdr:rowOff>
    </xdr:from>
    <xdr:to>
      <xdr:col>4</xdr:col>
      <xdr:colOff>914400</xdr:colOff>
      <xdr:row>3</xdr:row>
      <xdr:rowOff>38100</xdr:rowOff>
    </xdr:to>
    <xdr:pic>
      <xdr:nvPicPr>
        <xdr:cNvPr id="46154015" name="6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37909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1031875</xdr:colOff>
      <xdr:row>0</xdr:row>
      <xdr:rowOff>79375</xdr:rowOff>
    </xdr:from>
    <xdr:to>
      <xdr:col>4</xdr:col>
      <xdr:colOff>1192495</xdr:colOff>
      <xdr:row>3</xdr:row>
      <xdr:rowOff>79375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775" y="79375"/>
          <a:ext cx="3827745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341312</xdr:colOff>
      <xdr:row>0</xdr:row>
      <xdr:rowOff>142874</xdr:rowOff>
    </xdr:from>
    <xdr:to>
      <xdr:col>2</xdr:col>
      <xdr:colOff>974148</xdr:colOff>
      <xdr:row>3</xdr:row>
      <xdr:rowOff>103185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312" y="142874"/>
          <a:ext cx="3642736" cy="903286"/>
        </a:xfrm>
        <a:prstGeom prst="rect">
          <a:avLst/>
        </a:prstGeom>
      </xdr:spPr>
    </xdr:pic>
    <xdr:clientData/>
  </xdr:twoCellAnchor>
  <xdr:twoCellAnchor editAs="oneCell">
    <xdr:from>
      <xdr:col>2</xdr:col>
      <xdr:colOff>1031875</xdr:colOff>
      <xdr:row>0</xdr:row>
      <xdr:rowOff>79375</xdr:rowOff>
    </xdr:from>
    <xdr:to>
      <xdr:col>4</xdr:col>
      <xdr:colOff>1192495</xdr:colOff>
      <xdr:row>3</xdr:row>
      <xdr:rowOff>79375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775" y="79375"/>
          <a:ext cx="3827745" cy="94297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666750</xdr:colOff>
      <xdr:row>1</xdr:row>
      <xdr:rowOff>171450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574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0</xdr:row>
      <xdr:rowOff>28575</xdr:rowOff>
    </xdr:from>
    <xdr:to>
      <xdr:col>7</xdr:col>
      <xdr:colOff>352425</xdr:colOff>
      <xdr:row>1</xdr:row>
      <xdr:rowOff>247650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28575"/>
          <a:ext cx="19716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23</xdr:row>
      <xdr:rowOff>0</xdr:rowOff>
    </xdr:from>
    <xdr:to>
      <xdr:col>13</xdr:col>
      <xdr:colOff>54265</xdr:colOff>
      <xdr:row>25</xdr:row>
      <xdr:rowOff>91847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172450" y="5667375"/>
          <a:ext cx="1425865" cy="549047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166007</xdr:colOff>
      <xdr:row>2</xdr:row>
      <xdr:rowOff>85725</xdr:rowOff>
    </xdr:to>
    <xdr:pic>
      <xdr:nvPicPr>
        <xdr:cNvPr id="4615189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574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28575</xdr:rowOff>
    </xdr:from>
    <xdr:to>
      <xdr:col>5</xdr:col>
      <xdr:colOff>284389</xdr:colOff>
      <xdr:row>2</xdr:row>
      <xdr:rowOff>209550</xdr:rowOff>
    </xdr:to>
    <xdr:pic>
      <xdr:nvPicPr>
        <xdr:cNvPr id="46151898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575"/>
          <a:ext cx="19526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27</xdr:row>
      <xdr:rowOff>0</xdr:rowOff>
    </xdr:from>
    <xdr:to>
      <xdr:col>12</xdr:col>
      <xdr:colOff>199686</xdr:colOff>
      <xdr:row>30</xdr:row>
      <xdr:rowOff>91849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191500" y="5225143"/>
          <a:ext cx="2009436" cy="581706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</xdr:col>
      <xdr:colOff>587829</xdr:colOff>
      <xdr:row>2</xdr:row>
      <xdr:rowOff>133350</xdr:rowOff>
    </xdr:to>
    <xdr:pic>
      <xdr:nvPicPr>
        <xdr:cNvPr id="46172558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52400" y="0"/>
          <a:ext cx="1905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0</xdr:row>
      <xdr:rowOff>0</xdr:rowOff>
    </xdr:from>
    <xdr:to>
      <xdr:col>3</xdr:col>
      <xdr:colOff>942974</xdr:colOff>
      <xdr:row>2</xdr:row>
      <xdr:rowOff>190500</xdr:rowOff>
    </xdr:to>
    <xdr:pic>
      <xdr:nvPicPr>
        <xdr:cNvPr id="46172559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0"/>
          <a:ext cx="2447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</xdr:row>
      <xdr:rowOff>145596</xdr:rowOff>
    </xdr:from>
    <xdr:to>
      <xdr:col>8</xdr:col>
      <xdr:colOff>789215</xdr:colOff>
      <xdr:row>43</xdr:row>
      <xdr:rowOff>54429</xdr:rowOff>
    </xdr:to>
    <xdr:graphicFrame macro="">
      <xdr:nvGraphicFramePr>
        <xdr:cNvPr id="46172561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789214</xdr:colOff>
      <xdr:row>6</xdr:row>
      <xdr:rowOff>149679</xdr:rowOff>
    </xdr:from>
    <xdr:to>
      <xdr:col>12</xdr:col>
      <xdr:colOff>294936</xdr:colOff>
      <xdr:row>8</xdr:row>
      <xdr:rowOff>37420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10790464" y="1510393"/>
          <a:ext cx="2091079" cy="581706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0</xdr:col>
      <xdr:colOff>2009775</xdr:colOff>
      <xdr:row>2</xdr:row>
      <xdr:rowOff>95250</xdr:rowOff>
    </xdr:to>
    <xdr:pic>
      <xdr:nvPicPr>
        <xdr:cNvPr id="4617355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14300" y="28575"/>
          <a:ext cx="18954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297413</xdr:colOff>
      <xdr:row>66</xdr:row>
      <xdr:rowOff>135931</xdr:rowOff>
    </xdr:from>
    <xdr:to>
      <xdr:col>9</xdr:col>
      <xdr:colOff>734480</xdr:colOff>
      <xdr:row>70</xdr:row>
      <xdr:rowOff>60551</xdr:rowOff>
    </xdr:to>
    <xdr:sp macro="" textlink="">
      <xdr:nvSpPr>
        <xdr:cNvPr id="3" name="5 Rectángulo redondeado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22433513" y="11918356"/>
          <a:ext cx="6761667" cy="562848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2105025</xdr:colOff>
      <xdr:row>0</xdr:row>
      <xdr:rowOff>0</xdr:rowOff>
    </xdr:from>
    <xdr:to>
      <xdr:col>0</xdr:col>
      <xdr:colOff>4572000</xdr:colOff>
      <xdr:row>3</xdr:row>
      <xdr:rowOff>19050</xdr:rowOff>
    </xdr:to>
    <xdr:pic>
      <xdr:nvPicPr>
        <xdr:cNvPr id="46173559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0"/>
          <a:ext cx="2466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30</xdr:row>
      <xdr:rowOff>68035</xdr:rowOff>
    </xdr:from>
    <xdr:to>
      <xdr:col>10</xdr:col>
      <xdr:colOff>108857</xdr:colOff>
      <xdr:row>72</xdr:row>
      <xdr:rowOff>99785</xdr:rowOff>
    </xdr:to>
    <xdr:graphicFrame macro="">
      <xdr:nvGraphicFramePr>
        <xdr:cNvPr id="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1074964</xdr:colOff>
      <xdr:row>8</xdr:row>
      <xdr:rowOff>231321</xdr:rowOff>
    </xdr:from>
    <xdr:to>
      <xdr:col>11</xdr:col>
      <xdr:colOff>9186</xdr:colOff>
      <xdr:row>11</xdr:row>
      <xdr:rowOff>23813</xdr:rowOff>
    </xdr:to>
    <xdr:sp macro="" textlink="">
      <xdr:nvSpPr>
        <xdr:cNvPr id="7" name="6 Rectángulo redondeado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15267214" y="1755321"/>
          <a:ext cx="2091079" cy="581706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83</xdr:row>
      <xdr:rowOff>0</xdr:rowOff>
    </xdr:from>
    <xdr:to>
      <xdr:col>5</xdr:col>
      <xdr:colOff>200025</xdr:colOff>
      <xdr:row>85</xdr:row>
      <xdr:rowOff>0</xdr:rowOff>
    </xdr:to>
    <xdr:sp macro="" textlink="">
      <xdr:nvSpPr>
        <xdr:cNvPr id="10" name="6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3048000" y="8467725"/>
          <a:ext cx="1323975" cy="37147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133350</xdr:colOff>
      <xdr:row>1</xdr:row>
      <xdr:rowOff>0</xdr:rowOff>
    </xdr:from>
    <xdr:to>
      <xdr:col>1</xdr:col>
      <xdr:colOff>1047750</xdr:colOff>
      <xdr:row>3</xdr:row>
      <xdr:rowOff>76200</xdr:rowOff>
    </xdr:to>
    <xdr:pic>
      <xdr:nvPicPr>
        <xdr:cNvPr id="46155229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23907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0</xdr:row>
      <xdr:rowOff>85725</xdr:rowOff>
    </xdr:from>
    <xdr:to>
      <xdr:col>4</xdr:col>
      <xdr:colOff>1040947</xdr:colOff>
      <xdr:row>3</xdr:row>
      <xdr:rowOff>85725</xdr:rowOff>
    </xdr:to>
    <xdr:pic>
      <xdr:nvPicPr>
        <xdr:cNvPr id="46155230" name="10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5725"/>
          <a:ext cx="2895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1042148</xdr:colOff>
      <xdr:row>18</xdr:row>
      <xdr:rowOff>313765</xdr:rowOff>
    </xdr:from>
    <xdr:to>
      <xdr:col>13</xdr:col>
      <xdr:colOff>613523</xdr:colOff>
      <xdr:row>31</xdr:row>
      <xdr:rowOff>91889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1042148</xdr:colOff>
      <xdr:row>36</xdr:row>
      <xdr:rowOff>11206</xdr:rowOff>
    </xdr:from>
    <xdr:to>
      <xdr:col>13</xdr:col>
      <xdr:colOff>613523</xdr:colOff>
      <xdr:row>50</xdr:row>
      <xdr:rowOff>125506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672353</xdr:colOff>
      <xdr:row>49</xdr:row>
      <xdr:rowOff>336177</xdr:rowOff>
    </xdr:from>
    <xdr:to>
      <xdr:col>13</xdr:col>
      <xdr:colOff>659466</xdr:colOff>
      <xdr:row>50</xdr:row>
      <xdr:rowOff>235325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3615147" y="10847295"/>
          <a:ext cx="1511113" cy="31376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133350</xdr:colOff>
      <xdr:row>1</xdr:row>
      <xdr:rowOff>0</xdr:rowOff>
    </xdr:from>
    <xdr:to>
      <xdr:col>1</xdr:col>
      <xdr:colOff>1047750</xdr:colOff>
      <xdr:row>3</xdr:row>
      <xdr:rowOff>76200</xdr:rowOff>
    </xdr:to>
    <xdr:pic>
      <xdr:nvPicPr>
        <xdr:cNvPr id="3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23907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0</xdr:row>
      <xdr:rowOff>85725</xdr:rowOff>
    </xdr:from>
    <xdr:to>
      <xdr:col>4</xdr:col>
      <xdr:colOff>714375</xdr:colOff>
      <xdr:row>3</xdr:row>
      <xdr:rowOff>85725</xdr:rowOff>
    </xdr:to>
    <xdr:pic>
      <xdr:nvPicPr>
        <xdr:cNvPr id="4" name="10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5725"/>
          <a:ext cx="2895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1042148</xdr:colOff>
      <xdr:row>17</xdr:row>
      <xdr:rowOff>0</xdr:rowOff>
    </xdr:from>
    <xdr:to>
      <xdr:col>13</xdr:col>
      <xdr:colOff>613523</xdr:colOff>
      <xdr:row>29</xdr:row>
      <xdr:rowOff>91889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1042148</xdr:colOff>
      <xdr:row>34</xdr:row>
      <xdr:rowOff>11206</xdr:rowOff>
    </xdr:from>
    <xdr:to>
      <xdr:col>13</xdr:col>
      <xdr:colOff>613523</xdr:colOff>
      <xdr:row>48</xdr:row>
      <xdr:rowOff>125506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1</xdr:col>
      <xdr:colOff>409575</xdr:colOff>
      <xdr:row>2</xdr:row>
      <xdr:rowOff>200025</xdr:rowOff>
    </xdr:to>
    <xdr:pic>
      <xdr:nvPicPr>
        <xdr:cNvPr id="46157249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57175" y="95250"/>
          <a:ext cx="1905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752475</xdr:colOff>
      <xdr:row>0</xdr:row>
      <xdr:rowOff>57150</xdr:rowOff>
    </xdr:from>
    <xdr:to>
      <xdr:col>4</xdr:col>
      <xdr:colOff>32657</xdr:colOff>
      <xdr:row>2</xdr:row>
      <xdr:rowOff>219075</xdr:rowOff>
    </xdr:to>
    <xdr:pic>
      <xdr:nvPicPr>
        <xdr:cNvPr id="46157250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57150"/>
          <a:ext cx="24669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371475</xdr:colOff>
      <xdr:row>23</xdr:row>
      <xdr:rowOff>3174</xdr:rowOff>
    </xdr:from>
    <xdr:to>
      <xdr:col>10</xdr:col>
      <xdr:colOff>1238250</xdr:colOff>
      <xdr:row>45</xdr:row>
      <xdr:rowOff>111124</xdr:rowOff>
    </xdr:to>
    <xdr:graphicFrame macro="">
      <xdr:nvGraphicFramePr>
        <xdr:cNvPr id="4615725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539750</xdr:colOff>
      <xdr:row>28</xdr:row>
      <xdr:rowOff>111125</xdr:rowOff>
    </xdr:from>
    <xdr:to>
      <xdr:col>13</xdr:col>
      <xdr:colOff>5505</xdr:colOff>
      <xdr:row>32</xdr:row>
      <xdr:rowOff>60167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13160375" y="7302500"/>
          <a:ext cx="1847005" cy="584042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>
    <xdr:from>
      <xdr:col>0</xdr:col>
      <xdr:colOff>333375</xdr:colOff>
      <xdr:row>50</xdr:row>
      <xdr:rowOff>95250</xdr:rowOff>
    </xdr:from>
    <xdr:to>
      <xdr:col>10</xdr:col>
      <xdr:colOff>1200150</xdr:colOff>
      <xdr:row>73</xdr:row>
      <xdr:rowOff>60325</xdr:rowOff>
    </xdr:to>
    <xdr:graphicFrame macro="">
      <xdr:nvGraphicFramePr>
        <xdr:cNvPr id="7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1</xdr:col>
      <xdr:colOff>409575</xdr:colOff>
      <xdr:row>2</xdr:row>
      <xdr:rowOff>200025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57175" y="95250"/>
          <a:ext cx="1905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752475</xdr:colOff>
      <xdr:row>0</xdr:row>
      <xdr:rowOff>57150</xdr:rowOff>
    </xdr:from>
    <xdr:to>
      <xdr:col>4</xdr:col>
      <xdr:colOff>32657</xdr:colOff>
      <xdr:row>2</xdr:row>
      <xdr:rowOff>219075</xdr:rowOff>
    </xdr:to>
    <xdr:pic>
      <xdr:nvPicPr>
        <xdr:cNvPr id="3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57150"/>
          <a:ext cx="2480582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371475</xdr:colOff>
      <xdr:row>23</xdr:row>
      <xdr:rowOff>3174</xdr:rowOff>
    </xdr:from>
    <xdr:to>
      <xdr:col>10</xdr:col>
      <xdr:colOff>1238250</xdr:colOff>
      <xdr:row>45</xdr:row>
      <xdr:rowOff>111124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539750</xdr:colOff>
      <xdr:row>28</xdr:row>
      <xdr:rowOff>111125</xdr:rowOff>
    </xdr:from>
    <xdr:to>
      <xdr:col>13</xdr:col>
      <xdr:colOff>5505</xdr:colOff>
      <xdr:row>32</xdr:row>
      <xdr:rowOff>60167</xdr:rowOff>
    </xdr:to>
    <xdr:sp macro="" textlink="">
      <xdr:nvSpPr>
        <xdr:cNvPr id="5" name="4 Rectángulo redondeado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13198475" y="7407275"/>
          <a:ext cx="1847005" cy="596742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>
    <xdr:from>
      <xdr:col>0</xdr:col>
      <xdr:colOff>333375</xdr:colOff>
      <xdr:row>50</xdr:row>
      <xdr:rowOff>95250</xdr:rowOff>
    </xdr:from>
    <xdr:to>
      <xdr:col>10</xdr:col>
      <xdr:colOff>1200150</xdr:colOff>
      <xdr:row>73</xdr:row>
      <xdr:rowOff>60325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19051</xdr:rowOff>
    </xdr:from>
    <xdr:to>
      <xdr:col>0</xdr:col>
      <xdr:colOff>1219200</xdr:colOff>
      <xdr:row>2</xdr:row>
      <xdr:rowOff>20357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95250" y="19051"/>
          <a:ext cx="1123950" cy="325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171451</xdr:colOff>
      <xdr:row>0</xdr:row>
      <xdr:rowOff>1</xdr:rowOff>
    </xdr:from>
    <xdr:to>
      <xdr:col>3</xdr:col>
      <xdr:colOff>444501</xdr:colOff>
      <xdr:row>2</xdr:row>
      <xdr:rowOff>22107</xdr:rowOff>
    </xdr:to>
    <xdr:pic>
      <xdr:nvPicPr>
        <xdr:cNvPr id="3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1" y="1"/>
          <a:ext cx="1409700" cy="345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619125</xdr:colOff>
      <xdr:row>22</xdr:row>
      <xdr:rowOff>0</xdr:rowOff>
    </xdr:from>
    <xdr:to>
      <xdr:col>18</xdr:col>
      <xdr:colOff>873125</xdr:colOff>
      <xdr:row>40</xdr:row>
      <xdr:rowOff>130175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26</xdr:row>
      <xdr:rowOff>0</xdr:rowOff>
    </xdr:from>
    <xdr:to>
      <xdr:col>22</xdr:col>
      <xdr:colOff>158750</xdr:colOff>
      <xdr:row>28</xdr:row>
      <xdr:rowOff>171292</xdr:rowOff>
    </xdr:to>
    <xdr:sp macro="" textlink="">
      <xdr:nvSpPr>
        <xdr:cNvPr id="5" name="4 Rectángulo redondeado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23272750" y="6794500"/>
          <a:ext cx="2444750" cy="584042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31752</xdr:colOff>
      <xdr:row>15</xdr:row>
      <xdr:rowOff>241415</xdr:rowOff>
    </xdr:from>
    <xdr:to>
      <xdr:col>13</xdr:col>
      <xdr:colOff>432954</xdr:colOff>
      <xdr:row>19</xdr:row>
      <xdr:rowOff>11302</xdr:rowOff>
    </xdr:to>
    <xdr:sp macro="" textlink="">
      <xdr:nvSpPr>
        <xdr:cNvPr id="9991560" name="4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3158934" y="5003915"/>
          <a:ext cx="1925202" cy="54920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171450</xdr:colOff>
      <xdr:row>0</xdr:row>
      <xdr:rowOff>133350</xdr:rowOff>
    </xdr:from>
    <xdr:to>
      <xdr:col>1</xdr:col>
      <xdr:colOff>847725</xdr:colOff>
      <xdr:row>3</xdr:row>
      <xdr:rowOff>66675</xdr:rowOff>
    </xdr:to>
    <xdr:pic>
      <xdr:nvPicPr>
        <xdr:cNvPr id="46161196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71450" y="133350"/>
          <a:ext cx="18859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1171575</xdr:colOff>
      <xdr:row>0</xdr:row>
      <xdr:rowOff>85725</xdr:rowOff>
    </xdr:from>
    <xdr:to>
      <xdr:col>3</xdr:col>
      <xdr:colOff>695325</xdr:colOff>
      <xdr:row>3</xdr:row>
      <xdr:rowOff>85725</xdr:rowOff>
    </xdr:to>
    <xdr:pic>
      <xdr:nvPicPr>
        <xdr:cNvPr id="46161197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85725"/>
          <a:ext cx="2438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19</xdr:row>
      <xdr:rowOff>95250</xdr:rowOff>
    </xdr:from>
    <xdr:to>
      <xdr:col>8</xdr:col>
      <xdr:colOff>1085850</xdr:colOff>
      <xdr:row>52</xdr:row>
      <xdr:rowOff>76200</xdr:rowOff>
    </xdr:to>
    <xdr:graphicFrame macro="">
      <xdr:nvGraphicFramePr>
        <xdr:cNvPr id="4616119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468234</xdr:colOff>
      <xdr:row>35</xdr:row>
      <xdr:rowOff>422</xdr:rowOff>
    </xdr:from>
    <xdr:to>
      <xdr:col>13</xdr:col>
      <xdr:colOff>95385</xdr:colOff>
      <xdr:row>38</xdr:row>
      <xdr:rowOff>56423</xdr:rowOff>
    </xdr:to>
    <xdr:sp macro="" textlink="">
      <xdr:nvSpPr>
        <xdr:cNvPr id="11572274" name="5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1742370" y="7464558"/>
          <a:ext cx="1913151" cy="627501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257175</xdr:colOff>
      <xdr:row>0</xdr:row>
      <xdr:rowOff>28575</xdr:rowOff>
    </xdr:from>
    <xdr:to>
      <xdr:col>1</xdr:col>
      <xdr:colOff>152400</xdr:colOff>
      <xdr:row>2</xdr:row>
      <xdr:rowOff>114300</xdr:rowOff>
    </xdr:to>
    <xdr:pic>
      <xdr:nvPicPr>
        <xdr:cNvPr id="4616025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57175" y="28575"/>
          <a:ext cx="1866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0</xdr:row>
      <xdr:rowOff>57150</xdr:rowOff>
    </xdr:from>
    <xdr:to>
      <xdr:col>3</xdr:col>
      <xdr:colOff>647700</xdr:colOff>
      <xdr:row>2</xdr:row>
      <xdr:rowOff>200025</xdr:rowOff>
    </xdr:to>
    <xdr:pic>
      <xdr:nvPicPr>
        <xdr:cNvPr id="46160254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57150"/>
          <a:ext cx="2457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28</xdr:row>
      <xdr:rowOff>133350</xdr:rowOff>
    </xdr:from>
    <xdr:to>
      <xdr:col>10</xdr:col>
      <xdr:colOff>85725</xdr:colOff>
      <xdr:row>55</xdr:row>
      <xdr:rowOff>9525</xdr:rowOff>
    </xdr:to>
    <xdr:graphicFrame macro="">
      <xdr:nvGraphicFramePr>
        <xdr:cNvPr id="4616025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51.10\Users\file:\PLANEACION13\Users\Users\Users\Users\Documents%20and%20Settings\LECASTROG\Mis%20documentos\ESTADISTICA%202010\ARCHIVO%20HISTORICO\estad.%20%2096-00\FUGARECP\1997\FUGAS%2019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51.10\Users\file:\Plan11\archivos1\EXEL\ANPRO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1\archivos1\EXEL\ANPRO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.PARTE%20Y%20NOVEDADES%20PP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.APLICATIVO%20SISIPEC%20Y%20ANEX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PARTE"/>
      <sheetName val="2.PPL POR ESTABLECIMIENTO"/>
      <sheetName val="2.POBLACIÓN POR ESTABLECIMI (2"/>
      <sheetName val="2A. UBICACION ERON"/>
      <sheetName val="3. PPL MUJERES"/>
      <sheetName val="4.CUPOS NUEVOS ERON 3GENERACIÓN"/>
      <sheetName val="5.OCUPACIÓN NUEVOS"/>
      <sheetName val="6. PPL POR GENERACIÓN"/>
      <sheetName val="7. CONSOLIDADO POR GENERACIÓN"/>
      <sheetName val="CONSOLIDADO GENERACIONES"/>
      <sheetName val="POBLACIÓN POR ESTABLECIMIEN (2"/>
      <sheetName val="8.GENERACIÓN ERON"/>
      <sheetName val="9.CAPACIDAD"/>
      <sheetName val="10. PPL ERON"/>
      <sheetName val="11. SOBREPOBLACIÓN"/>
      <sheetName val="12.HACINAMIENTO"/>
      <sheetName val="13.RESÚMEN CAPACIDAD"/>
      <sheetName val="14.CONSOLIDADO PPL"/>
      <sheetName val="15. SIND. COND. POR REGIONAL"/>
      <sheetName val="16. CAPACIDAD-PPL-HACINAMIENTO"/>
      <sheetName val="17. PPL POR REGIONAL"/>
      <sheetName val="18. SINDICADO-CONDENADO"/>
      <sheetName val="19.HISTORICO SINDICADOS POR MES"/>
      <sheetName val="20.HISTORICO CONDENADOS POR MES"/>
      <sheetName val="21. RESUMEN HACIN.PPL.CAPAC"/>
      <sheetName val="22.HISTORICO PPL POR MES"/>
      <sheetName val="23. COMPARATIVO PPL"/>
      <sheetName val="24. GRAF. HISTORICO PPL-HACI."/>
      <sheetName val="25.HISTORICO ANUAL PPL"/>
      <sheetName val="26. PPL REPATRIADOS"/>
      <sheetName val="27.JUSTICIA Y PAZ DIRAT"/>
      <sheetName val="28.PPL DOMICILIARIA"/>
      <sheetName val="29. HISTORICO PPL DOMICILIARIA"/>
      <sheetName val="30.PARTE MUNICIPALES"/>
      <sheetName val="31.PPL MUNICIPAL POR REGIONAL"/>
      <sheetName val="32.ESTABLECIMIENTOS FZA PÚBLICA"/>
      <sheetName val="33.MUJER-HOMB VIG. ELECTRONICA"/>
      <sheetName val="34. VIGILANCIA ELECTRONICA"/>
      <sheetName val="35. VIG. ELECTRONICA REGIONAL"/>
      <sheetName val="36. HISTORICO PPL VIG. ELECT."/>
      <sheetName val="37. ERON OPERACIÓN POR REGIONAL"/>
      <sheetName val="38. CLASIFICACIÓN ERON"/>
      <sheetName val="39.PLANTA PERSONAL"/>
      <sheetName val="40.PLANTA GUARDIA"/>
      <sheetName val="41.INTERNOS POR GUARDIA"/>
      <sheetName val="42.PRESUPUESTO"/>
      <sheetName val="43,. PLAN DE MEJORAMIENTO"/>
      <sheetName val="R MUJERES  (2)"/>
    </sheetNames>
    <sheetDataSet>
      <sheetData sheetId="0">
        <row r="10">
          <cell r="G10">
            <v>118</v>
          </cell>
          <cell r="H10">
            <v>176</v>
          </cell>
          <cell r="I10">
            <v>8</v>
          </cell>
          <cell r="J10">
            <v>98</v>
          </cell>
          <cell r="K10">
            <v>2</v>
          </cell>
          <cell r="L10">
            <v>100</v>
          </cell>
          <cell r="M10">
            <v>78</v>
          </cell>
          <cell r="N10">
            <v>6</v>
          </cell>
          <cell r="O10">
            <v>84</v>
          </cell>
        </row>
        <row r="11">
          <cell r="G11">
            <v>320</v>
          </cell>
          <cell r="H11">
            <v>412</v>
          </cell>
          <cell r="I11">
            <v>5</v>
          </cell>
          <cell r="J11">
            <v>59</v>
          </cell>
          <cell r="K11">
            <v>0</v>
          </cell>
          <cell r="L11">
            <v>59</v>
          </cell>
          <cell r="M11">
            <v>353</v>
          </cell>
          <cell r="N11">
            <v>5</v>
          </cell>
          <cell r="O11">
            <v>358</v>
          </cell>
        </row>
        <row r="12">
          <cell r="G12">
            <v>326</v>
          </cell>
          <cell r="H12">
            <v>525</v>
          </cell>
          <cell r="I12">
            <v>0</v>
          </cell>
          <cell r="J12">
            <v>81</v>
          </cell>
          <cell r="K12">
            <v>0</v>
          </cell>
          <cell r="L12">
            <v>81</v>
          </cell>
          <cell r="M12">
            <v>444</v>
          </cell>
          <cell r="N12">
            <v>0</v>
          </cell>
          <cell r="O12">
            <v>444</v>
          </cell>
        </row>
        <row r="13">
          <cell r="G13">
            <v>306</v>
          </cell>
          <cell r="H13">
            <v>399</v>
          </cell>
          <cell r="I13">
            <v>0</v>
          </cell>
          <cell r="J13">
            <v>84</v>
          </cell>
          <cell r="K13">
            <v>0</v>
          </cell>
          <cell r="L13">
            <v>84</v>
          </cell>
          <cell r="M13">
            <v>315</v>
          </cell>
          <cell r="N13">
            <v>0</v>
          </cell>
          <cell r="O13">
            <v>315</v>
          </cell>
        </row>
        <row r="14">
          <cell r="G14">
            <v>50</v>
          </cell>
          <cell r="H14">
            <v>53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53</v>
          </cell>
          <cell r="N14">
            <v>0</v>
          </cell>
          <cell r="O14">
            <v>53</v>
          </cell>
        </row>
        <row r="15">
          <cell r="G15">
            <v>55</v>
          </cell>
          <cell r="H15">
            <v>95</v>
          </cell>
          <cell r="I15">
            <v>0</v>
          </cell>
          <cell r="J15">
            <v>21</v>
          </cell>
          <cell r="K15">
            <v>0</v>
          </cell>
          <cell r="L15">
            <v>21</v>
          </cell>
          <cell r="M15">
            <v>74</v>
          </cell>
          <cell r="N15">
            <v>0</v>
          </cell>
          <cell r="O15">
            <v>74</v>
          </cell>
        </row>
        <row r="16">
          <cell r="G16">
            <v>73</v>
          </cell>
          <cell r="H16">
            <v>124</v>
          </cell>
          <cell r="I16">
            <v>0</v>
          </cell>
          <cell r="J16">
            <v>16</v>
          </cell>
          <cell r="K16">
            <v>0</v>
          </cell>
          <cell r="L16">
            <v>16</v>
          </cell>
          <cell r="M16">
            <v>108</v>
          </cell>
          <cell r="N16">
            <v>0</v>
          </cell>
          <cell r="O16">
            <v>108</v>
          </cell>
        </row>
        <row r="17">
          <cell r="G17">
            <v>122</v>
          </cell>
          <cell r="H17">
            <v>158</v>
          </cell>
          <cell r="I17">
            <v>0</v>
          </cell>
          <cell r="J17">
            <v>24</v>
          </cell>
          <cell r="K17">
            <v>0</v>
          </cell>
          <cell r="L17">
            <v>24</v>
          </cell>
          <cell r="M17">
            <v>134</v>
          </cell>
          <cell r="N17">
            <v>0</v>
          </cell>
          <cell r="O17">
            <v>134</v>
          </cell>
        </row>
        <row r="18">
          <cell r="G18">
            <v>395</v>
          </cell>
          <cell r="H18">
            <v>503</v>
          </cell>
          <cell r="I18">
            <v>177</v>
          </cell>
          <cell r="J18">
            <v>131</v>
          </cell>
          <cell r="K18">
            <v>63</v>
          </cell>
          <cell r="L18">
            <v>194</v>
          </cell>
          <cell r="M18">
            <v>372</v>
          </cell>
          <cell r="N18">
            <v>114</v>
          </cell>
          <cell r="O18">
            <v>486</v>
          </cell>
        </row>
        <row r="19">
          <cell r="G19">
            <v>6002</v>
          </cell>
          <cell r="H19">
            <v>9381</v>
          </cell>
          <cell r="I19">
            <v>2</v>
          </cell>
          <cell r="J19">
            <v>2300</v>
          </cell>
          <cell r="K19">
            <v>0</v>
          </cell>
          <cell r="L19">
            <v>2300</v>
          </cell>
          <cell r="M19">
            <v>7081</v>
          </cell>
          <cell r="N19">
            <v>2</v>
          </cell>
          <cell r="O19">
            <v>7083</v>
          </cell>
        </row>
        <row r="20">
          <cell r="G20">
            <v>3081</v>
          </cell>
          <cell r="H20">
            <v>4976</v>
          </cell>
          <cell r="I20">
            <v>0</v>
          </cell>
          <cell r="J20">
            <v>2731</v>
          </cell>
          <cell r="K20">
            <v>0</v>
          </cell>
          <cell r="L20">
            <v>2731</v>
          </cell>
          <cell r="M20">
            <v>2245</v>
          </cell>
          <cell r="N20">
            <v>0</v>
          </cell>
          <cell r="O20">
            <v>2245</v>
          </cell>
        </row>
        <row r="21">
          <cell r="G21">
            <v>108</v>
          </cell>
          <cell r="H21">
            <v>125</v>
          </cell>
          <cell r="I21">
            <v>0</v>
          </cell>
          <cell r="J21">
            <v>34</v>
          </cell>
          <cell r="K21">
            <v>0</v>
          </cell>
          <cell r="L21">
            <v>34</v>
          </cell>
          <cell r="M21">
            <v>91</v>
          </cell>
          <cell r="N21">
            <v>0</v>
          </cell>
          <cell r="O21">
            <v>91</v>
          </cell>
        </row>
        <row r="22">
          <cell r="G22">
            <v>112</v>
          </cell>
          <cell r="H22">
            <v>176</v>
          </cell>
          <cell r="I22">
            <v>0</v>
          </cell>
          <cell r="J22">
            <v>43</v>
          </cell>
          <cell r="K22">
            <v>0</v>
          </cell>
          <cell r="L22">
            <v>43</v>
          </cell>
          <cell r="M22">
            <v>133</v>
          </cell>
          <cell r="N22">
            <v>0</v>
          </cell>
          <cell r="O22">
            <v>133</v>
          </cell>
        </row>
        <row r="23">
          <cell r="G23">
            <v>153</v>
          </cell>
          <cell r="H23">
            <v>244</v>
          </cell>
          <cell r="I23">
            <v>0</v>
          </cell>
          <cell r="J23">
            <v>90</v>
          </cell>
          <cell r="K23">
            <v>0</v>
          </cell>
          <cell r="L23">
            <v>90</v>
          </cell>
          <cell r="M23">
            <v>154</v>
          </cell>
          <cell r="N23">
            <v>0</v>
          </cell>
          <cell r="O23">
            <v>154</v>
          </cell>
        </row>
        <row r="24">
          <cell r="G24">
            <v>58</v>
          </cell>
          <cell r="H24">
            <v>88</v>
          </cell>
          <cell r="I24">
            <v>0</v>
          </cell>
          <cell r="J24">
            <v>11</v>
          </cell>
          <cell r="K24">
            <v>0</v>
          </cell>
          <cell r="L24">
            <v>11</v>
          </cell>
          <cell r="M24">
            <v>77</v>
          </cell>
          <cell r="N24">
            <v>0</v>
          </cell>
          <cell r="O24">
            <v>77</v>
          </cell>
        </row>
        <row r="25">
          <cell r="G25">
            <v>60</v>
          </cell>
          <cell r="H25">
            <v>109</v>
          </cell>
          <cell r="I25">
            <v>0</v>
          </cell>
          <cell r="J25">
            <v>38</v>
          </cell>
          <cell r="K25">
            <v>0</v>
          </cell>
          <cell r="L25">
            <v>38</v>
          </cell>
          <cell r="M25">
            <v>71</v>
          </cell>
          <cell r="N25">
            <v>0</v>
          </cell>
          <cell r="O25">
            <v>71</v>
          </cell>
        </row>
        <row r="26">
          <cell r="G26">
            <v>117</v>
          </cell>
          <cell r="H26">
            <v>170</v>
          </cell>
          <cell r="I26">
            <v>0</v>
          </cell>
          <cell r="J26">
            <v>54</v>
          </cell>
          <cell r="K26">
            <v>0</v>
          </cell>
          <cell r="L26">
            <v>54</v>
          </cell>
          <cell r="M26">
            <v>116</v>
          </cell>
          <cell r="N26">
            <v>0</v>
          </cell>
          <cell r="O26">
            <v>116</v>
          </cell>
        </row>
        <row r="27">
          <cell r="G27">
            <v>70</v>
          </cell>
          <cell r="H27">
            <v>116</v>
          </cell>
          <cell r="I27">
            <v>0</v>
          </cell>
          <cell r="J27">
            <v>72</v>
          </cell>
          <cell r="K27">
            <v>0</v>
          </cell>
          <cell r="L27">
            <v>72</v>
          </cell>
          <cell r="M27">
            <v>44</v>
          </cell>
          <cell r="N27">
            <v>0</v>
          </cell>
          <cell r="O27">
            <v>44</v>
          </cell>
        </row>
        <row r="28">
          <cell r="G28">
            <v>152</v>
          </cell>
          <cell r="H28">
            <v>300</v>
          </cell>
          <cell r="I28">
            <v>0</v>
          </cell>
          <cell r="J28">
            <v>192</v>
          </cell>
          <cell r="K28">
            <v>0</v>
          </cell>
          <cell r="L28">
            <v>192</v>
          </cell>
          <cell r="M28">
            <v>108</v>
          </cell>
          <cell r="N28">
            <v>0</v>
          </cell>
          <cell r="O28">
            <v>108</v>
          </cell>
        </row>
        <row r="29">
          <cell r="G29">
            <v>1258</v>
          </cell>
          <cell r="H29">
            <v>0</v>
          </cell>
          <cell r="I29">
            <v>2258</v>
          </cell>
          <cell r="J29">
            <v>0</v>
          </cell>
          <cell r="K29">
            <v>972</v>
          </cell>
          <cell r="L29">
            <v>972</v>
          </cell>
          <cell r="M29">
            <v>0</v>
          </cell>
          <cell r="N29">
            <v>1286</v>
          </cell>
          <cell r="O29">
            <v>1286</v>
          </cell>
        </row>
        <row r="30">
          <cell r="G30">
            <v>1098</v>
          </cell>
          <cell r="H30">
            <v>1145</v>
          </cell>
          <cell r="I30">
            <v>0</v>
          </cell>
          <cell r="J30">
            <v>10</v>
          </cell>
          <cell r="K30">
            <v>0</v>
          </cell>
          <cell r="L30">
            <v>10</v>
          </cell>
          <cell r="M30">
            <v>1135</v>
          </cell>
          <cell r="N30">
            <v>0</v>
          </cell>
          <cell r="O30">
            <v>1135</v>
          </cell>
        </row>
        <row r="31">
          <cell r="G31">
            <v>899</v>
          </cell>
          <cell r="H31">
            <v>1815</v>
          </cell>
          <cell r="I31">
            <v>0</v>
          </cell>
          <cell r="J31">
            <v>1130</v>
          </cell>
          <cell r="K31">
            <v>0</v>
          </cell>
          <cell r="L31">
            <v>1130</v>
          </cell>
          <cell r="M31">
            <v>685</v>
          </cell>
          <cell r="N31">
            <v>0</v>
          </cell>
          <cell r="O31">
            <v>685</v>
          </cell>
        </row>
        <row r="32">
          <cell r="G32">
            <v>130</v>
          </cell>
          <cell r="H32">
            <v>266</v>
          </cell>
          <cell r="I32">
            <v>0</v>
          </cell>
          <cell r="J32">
            <v>140</v>
          </cell>
          <cell r="K32">
            <v>0</v>
          </cell>
          <cell r="L32">
            <v>140</v>
          </cell>
          <cell r="M32">
            <v>126</v>
          </cell>
          <cell r="N32">
            <v>0</v>
          </cell>
          <cell r="O32">
            <v>126</v>
          </cell>
        </row>
        <row r="33">
          <cell r="G33">
            <v>90</v>
          </cell>
          <cell r="H33">
            <v>151</v>
          </cell>
          <cell r="I33">
            <v>0</v>
          </cell>
          <cell r="J33">
            <v>57</v>
          </cell>
          <cell r="K33">
            <v>0</v>
          </cell>
          <cell r="L33">
            <v>57</v>
          </cell>
          <cell r="M33">
            <v>94</v>
          </cell>
          <cell r="N33">
            <v>0</v>
          </cell>
          <cell r="O33">
            <v>94</v>
          </cell>
        </row>
        <row r="34">
          <cell r="G34">
            <v>655</v>
          </cell>
          <cell r="H34">
            <v>864</v>
          </cell>
          <cell r="I34">
            <v>1</v>
          </cell>
          <cell r="J34">
            <v>163</v>
          </cell>
          <cell r="K34">
            <v>1</v>
          </cell>
          <cell r="L34">
            <v>164</v>
          </cell>
          <cell r="M34">
            <v>701</v>
          </cell>
          <cell r="N34">
            <v>0</v>
          </cell>
          <cell r="O34">
            <v>701</v>
          </cell>
        </row>
        <row r="35">
          <cell r="G35">
            <v>984</v>
          </cell>
          <cell r="H35">
            <v>1761</v>
          </cell>
          <cell r="I35">
            <v>176</v>
          </cell>
          <cell r="J35">
            <v>592</v>
          </cell>
          <cell r="K35">
            <v>71</v>
          </cell>
          <cell r="L35">
            <v>663</v>
          </cell>
          <cell r="M35">
            <v>1169</v>
          </cell>
          <cell r="N35">
            <v>105</v>
          </cell>
          <cell r="O35">
            <v>1274</v>
          </cell>
        </row>
        <row r="36">
          <cell r="G36">
            <v>291</v>
          </cell>
          <cell r="H36">
            <v>386</v>
          </cell>
          <cell r="I36">
            <v>51</v>
          </cell>
          <cell r="J36">
            <v>140</v>
          </cell>
          <cell r="K36">
            <v>13</v>
          </cell>
          <cell r="L36">
            <v>153</v>
          </cell>
          <cell r="M36">
            <v>246</v>
          </cell>
          <cell r="N36">
            <v>38</v>
          </cell>
          <cell r="O36">
            <v>284</v>
          </cell>
        </row>
        <row r="37">
          <cell r="G37">
            <v>304</v>
          </cell>
          <cell r="H37">
            <v>430</v>
          </cell>
          <cell r="I37">
            <v>0</v>
          </cell>
          <cell r="J37">
            <v>119</v>
          </cell>
          <cell r="K37">
            <v>0</v>
          </cell>
          <cell r="L37">
            <v>119</v>
          </cell>
          <cell r="M37">
            <v>311</v>
          </cell>
          <cell r="N37">
            <v>0</v>
          </cell>
          <cell r="O37">
            <v>311</v>
          </cell>
        </row>
        <row r="38">
          <cell r="G38">
            <v>690</v>
          </cell>
          <cell r="H38">
            <v>1216</v>
          </cell>
          <cell r="I38">
            <v>75</v>
          </cell>
          <cell r="J38">
            <v>672</v>
          </cell>
          <cell r="K38">
            <v>45</v>
          </cell>
          <cell r="L38">
            <v>717</v>
          </cell>
          <cell r="M38">
            <v>544</v>
          </cell>
          <cell r="N38">
            <v>30</v>
          </cell>
          <cell r="O38">
            <v>574</v>
          </cell>
        </row>
        <row r="39">
          <cell r="G39">
            <v>550</v>
          </cell>
          <cell r="H39">
            <v>817</v>
          </cell>
          <cell r="I39">
            <v>71</v>
          </cell>
          <cell r="J39">
            <v>457</v>
          </cell>
          <cell r="K39">
            <v>31</v>
          </cell>
          <cell r="L39">
            <v>488</v>
          </cell>
          <cell r="M39">
            <v>360</v>
          </cell>
          <cell r="N39">
            <v>40</v>
          </cell>
          <cell r="O39">
            <v>400</v>
          </cell>
        </row>
        <row r="40">
          <cell r="G40">
            <v>169</v>
          </cell>
          <cell r="H40">
            <v>264</v>
          </cell>
          <cell r="I40">
            <v>0</v>
          </cell>
          <cell r="J40">
            <v>104</v>
          </cell>
          <cell r="K40">
            <v>0</v>
          </cell>
          <cell r="L40">
            <v>104</v>
          </cell>
          <cell r="M40">
            <v>160</v>
          </cell>
          <cell r="N40">
            <v>0</v>
          </cell>
          <cell r="O40">
            <v>160</v>
          </cell>
        </row>
        <row r="41">
          <cell r="G41">
            <v>1118</v>
          </cell>
          <cell r="H41">
            <v>1060</v>
          </cell>
          <cell r="I41">
            <v>0</v>
          </cell>
          <cell r="J41">
            <v>66</v>
          </cell>
          <cell r="K41">
            <v>0</v>
          </cell>
          <cell r="L41">
            <v>66</v>
          </cell>
          <cell r="M41">
            <v>994</v>
          </cell>
          <cell r="N41">
            <v>0</v>
          </cell>
          <cell r="O41">
            <v>994</v>
          </cell>
        </row>
        <row r="42">
          <cell r="G42">
            <v>113</v>
          </cell>
          <cell r="H42">
            <v>124</v>
          </cell>
          <cell r="I42">
            <v>0</v>
          </cell>
          <cell r="J42">
            <v>53</v>
          </cell>
          <cell r="K42">
            <v>0</v>
          </cell>
          <cell r="L42">
            <v>53</v>
          </cell>
          <cell r="M42">
            <v>71</v>
          </cell>
          <cell r="N42">
            <v>0</v>
          </cell>
          <cell r="O42">
            <v>71</v>
          </cell>
        </row>
        <row r="43">
          <cell r="G43">
            <v>2376</v>
          </cell>
          <cell r="H43">
            <v>3003</v>
          </cell>
          <cell r="I43">
            <v>137</v>
          </cell>
          <cell r="J43">
            <v>175</v>
          </cell>
          <cell r="K43">
            <v>106</v>
          </cell>
          <cell r="L43">
            <v>281</v>
          </cell>
          <cell r="M43">
            <v>2828</v>
          </cell>
          <cell r="N43">
            <v>31</v>
          </cell>
          <cell r="O43">
            <v>2859</v>
          </cell>
        </row>
        <row r="44">
          <cell r="G44">
            <v>120</v>
          </cell>
          <cell r="H44">
            <v>216</v>
          </cell>
          <cell r="I44">
            <v>0</v>
          </cell>
          <cell r="J44">
            <v>44</v>
          </cell>
          <cell r="K44">
            <v>0</v>
          </cell>
          <cell r="L44">
            <v>44</v>
          </cell>
          <cell r="M44">
            <v>172</v>
          </cell>
          <cell r="N44">
            <v>0</v>
          </cell>
          <cell r="O44">
            <v>172</v>
          </cell>
        </row>
        <row r="45">
          <cell r="G45">
            <v>2664</v>
          </cell>
          <cell r="H45">
            <v>4289</v>
          </cell>
          <cell r="I45">
            <v>0</v>
          </cell>
          <cell r="J45">
            <v>311</v>
          </cell>
          <cell r="K45">
            <v>0</v>
          </cell>
          <cell r="L45">
            <v>311</v>
          </cell>
          <cell r="M45">
            <v>3978</v>
          </cell>
          <cell r="N45">
            <v>0</v>
          </cell>
          <cell r="O45">
            <v>3978</v>
          </cell>
        </row>
        <row r="46">
          <cell r="G46">
            <v>120</v>
          </cell>
          <cell r="H46">
            <v>176</v>
          </cell>
          <cell r="I46">
            <v>0</v>
          </cell>
          <cell r="J46">
            <v>38</v>
          </cell>
          <cell r="K46">
            <v>0</v>
          </cell>
          <cell r="L46">
            <v>38</v>
          </cell>
          <cell r="M46">
            <v>138</v>
          </cell>
          <cell r="N46">
            <v>0</v>
          </cell>
          <cell r="O46">
            <v>138</v>
          </cell>
        </row>
        <row r="47">
          <cell r="G47">
            <v>918</v>
          </cell>
          <cell r="H47">
            <v>1193</v>
          </cell>
          <cell r="I47">
            <v>76</v>
          </cell>
          <cell r="J47">
            <v>338</v>
          </cell>
          <cell r="K47">
            <v>24</v>
          </cell>
          <cell r="L47">
            <v>362</v>
          </cell>
          <cell r="M47">
            <v>855</v>
          </cell>
          <cell r="N47">
            <v>52</v>
          </cell>
          <cell r="O47">
            <v>907</v>
          </cell>
        </row>
        <row r="48">
          <cell r="G48">
            <v>2822</v>
          </cell>
          <cell r="H48">
            <v>3000</v>
          </cell>
          <cell r="I48">
            <v>0</v>
          </cell>
          <cell r="J48">
            <v>51</v>
          </cell>
          <cell r="K48">
            <v>0</v>
          </cell>
          <cell r="L48">
            <v>51</v>
          </cell>
          <cell r="M48">
            <v>2949</v>
          </cell>
          <cell r="N48">
            <v>0</v>
          </cell>
          <cell r="O48">
            <v>2949</v>
          </cell>
        </row>
        <row r="49">
          <cell r="G49">
            <v>1388</v>
          </cell>
          <cell r="H49">
            <v>1541</v>
          </cell>
          <cell r="I49">
            <v>0</v>
          </cell>
          <cell r="J49">
            <v>7</v>
          </cell>
          <cell r="K49">
            <v>0</v>
          </cell>
          <cell r="L49">
            <v>7</v>
          </cell>
          <cell r="M49">
            <v>1534</v>
          </cell>
          <cell r="N49">
            <v>0</v>
          </cell>
          <cell r="O49">
            <v>1534</v>
          </cell>
        </row>
        <row r="50">
          <cell r="G50">
            <v>100</v>
          </cell>
          <cell r="H50">
            <v>157</v>
          </cell>
          <cell r="I50">
            <v>0</v>
          </cell>
          <cell r="J50">
            <v>26</v>
          </cell>
          <cell r="K50">
            <v>0</v>
          </cell>
          <cell r="L50">
            <v>26</v>
          </cell>
          <cell r="M50">
            <v>131</v>
          </cell>
          <cell r="N50">
            <v>0</v>
          </cell>
          <cell r="O50">
            <v>131</v>
          </cell>
        </row>
        <row r="51">
          <cell r="G51">
            <v>186</v>
          </cell>
          <cell r="H51">
            <v>257</v>
          </cell>
          <cell r="I51">
            <v>0</v>
          </cell>
          <cell r="J51">
            <v>12</v>
          </cell>
          <cell r="K51">
            <v>0</v>
          </cell>
          <cell r="L51">
            <v>12</v>
          </cell>
          <cell r="M51">
            <v>245</v>
          </cell>
          <cell r="N51">
            <v>0</v>
          </cell>
          <cell r="O51">
            <v>245</v>
          </cell>
        </row>
        <row r="52">
          <cell r="G52">
            <v>108</v>
          </cell>
          <cell r="H52">
            <v>181</v>
          </cell>
          <cell r="I52">
            <v>0</v>
          </cell>
          <cell r="J52">
            <v>55</v>
          </cell>
          <cell r="K52">
            <v>0</v>
          </cell>
          <cell r="L52">
            <v>55</v>
          </cell>
          <cell r="M52">
            <v>126</v>
          </cell>
          <cell r="N52">
            <v>0</v>
          </cell>
          <cell r="O52">
            <v>126</v>
          </cell>
        </row>
        <row r="53">
          <cell r="G53">
            <v>64</v>
          </cell>
          <cell r="H53">
            <v>122</v>
          </cell>
          <cell r="I53">
            <v>0</v>
          </cell>
          <cell r="J53">
            <v>50</v>
          </cell>
          <cell r="K53">
            <v>0</v>
          </cell>
          <cell r="L53">
            <v>50</v>
          </cell>
          <cell r="M53">
            <v>72</v>
          </cell>
          <cell r="N53">
            <v>0</v>
          </cell>
          <cell r="O53">
            <v>72</v>
          </cell>
        </row>
        <row r="54">
          <cell r="G54">
            <v>230</v>
          </cell>
          <cell r="H54">
            <v>484</v>
          </cell>
          <cell r="I54">
            <v>0</v>
          </cell>
          <cell r="J54">
            <v>250</v>
          </cell>
          <cell r="K54">
            <v>0</v>
          </cell>
          <cell r="L54">
            <v>250</v>
          </cell>
          <cell r="M54">
            <v>234</v>
          </cell>
          <cell r="N54">
            <v>0</v>
          </cell>
          <cell r="O54">
            <v>234</v>
          </cell>
        </row>
        <row r="55">
          <cell r="G55">
            <v>100</v>
          </cell>
          <cell r="H55">
            <v>152</v>
          </cell>
          <cell r="I55">
            <v>0</v>
          </cell>
          <cell r="J55">
            <v>50</v>
          </cell>
          <cell r="K55">
            <v>0</v>
          </cell>
          <cell r="L55">
            <v>50</v>
          </cell>
          <cell r="M55">
            <v>102</v>
          </cell>
          <cell r="N55">
            <v>0</v>
          </cell>
          <cell r="O55">
            <v>102</v>
          </cell>
        </row>
        <row r="56">
          <cell r="G56">
            <v>100</v>
          </cell>
          <cell r="H56">
            <v>0</v>
          </cell>
          <cell r="I56">
            <v>173</v>
          </cell>
          <cell r="J56">
            <v>0</v>
          </cell>
          <cell r="K56">
            <v>65</v>
          </cell>
          <cell r="L56">
            <v>65</v>
          </cell>
          <cell r="M56">
            <v>0</v>
          </cell>
          <cell r="N56">
            <v>108</v>
          </cell>
          <cell r="O56">
            <v>108</v>
          </cell>
        </row>
        <row r="57">
          <cell r="G57">
            <v>568</v>
          </cell>
          <cell r="H57">
            <v>1163</v>
          </cell>
          <cell r="I57">
            <v>84</v>
          </cell>
          <cell r="J57">
            <v>538</v>
          </cell>
          <cell r="K57">
            <v>73</v>
          </cell>
          <cell r="L57">
            <v>611</v>
          </cell>
          <cell r="M57">
            <v>625</v>
          </cell>
          <cell r="N57">
            <v>11</v>
          </cell>
          <cell r="O57">
            <v>636</v>
          </cell>
        </row>
        <row r="58">
          <cell r="G58">
            <v>280</v>
          </cell>
          <cell r="H58">
            <v>372</v>
          </cell>
          <cell r="I58">
            <v>87</v>
          </cell>
          <cell r="J58">
            <v>163</v>
          </cell>
          <cell r="K58">
            <v>20</v>
          </cell>
          <cell r="L58">
            <v>183</v>
          </cell>
          <cell r="M58">
            <v>209</v>
          </cell>
          <cell r="N58">
            <v>67</v>
          </cell>
          <cell r="O58">
            <v>276</v>
          </cell>
        </row>
        <row r="59">
          <cell r="G59">
            <v>70</v>
          </cell>
          <cell r="H59">
            <v>116</v>
          </cell>
          <cell r="I59">
            <v>0</v>
          </cell>
          <cell r="J59">
            <v>40</v>
          </cell>
          <cell r="K59">
            <v>0</v>
          </cell>
          <cell r="L59">
            <v>40</v>
          </cell>
          <cell r="M59">
            <v>76</v>
          </cell>
          <cell r="N59">
            <v>0</v>
          </cell>
          <cell r="O59">
            <v>76</v>
          </cell>
        </row>
        <row r="60">
          <cell r="G60">
            <v>104</v>
          </cell>
          <cell r="H60">
            <v>169</v>
          </cell>
          <cell r="I60">
            <v>27</v>
          </cell>
          <cell r="J60">
            <v>104</v>
          </cell>
          <cell r="K60">
            <v>22</v>
          </cell>
          <cell r="L60">
            <v>126</v>
          </cell>
          <cell r="M60">
            <v>65</v>
          </cell>
          <cell r="N60">
            <v>5</v>
          </cell>
          <cell r="O60">
            <v>70</v>
          </cell>
        </row>
        <row r="61">
          <cell r="G61">
            <v>274</v>
          </cell>
          <cell r="H61">
            <v>570</v>
          </cell>
          <cell r="I61">
            <v>10</v>
          </cell>
          <cell r="J61">
            <v>493</v>
          </cell>
          <cell r="K61">
            <v>8</v>
          </cell>
          <cell r="L61">
            <v>501</v>
          </cell>
          <cell r="M61">
            <v>77</v>
          </cell>
          <cell r="N61">
            <v>2</v>
          </cell>
          <cell r="O61">
            <v>79</v>
          </cell>
        </row>
        <row r="62">
          <cell r="G62">
            <v>1257</v>
          </cell>
          <cell r="H62">
            <v>2476</v>
          </cell>
          <cell r="I62">
            <v>0</v>
          </cell>
          <cell r="J62">
            <v>702</v>
          </cell>
          <cell r="K62">
            <v>0</v>
          </cell>
          <cell r="L62">
            <v>702</v>
          </cell>
          <cell r="M62">
            <v>1774</v>
          </cell>
          <cell r="N62">
            <v>0</v>
          </cell>
          <cell r="O62">
            <v>1774</v>
          </cell>
        </row>
        <row r="63">
          <cell r="G63">
            <v>2046</v>
          </cell>
          <cell r="H63">
            <v>5988</v>
          </cell>
          <cell r="I63">
            <v>0</v>
          </cell>
          <cell r="J63">
            <v>2819</v>
          </cell>
          <cell r="K63">
            <v>0</v>
          </cell>
          <cell r="L63">
            <v>2819</v>
          </cell>
          <cell r="M63">
            <v>3169</v>
          </cell>
          <cell r="N63">
            <v>0</v>
          </cell>
          <cell r="O63">
            <v>3169</v>
          </cell>
        </row>
        <row r="64">
          <cell r="G64">
            <v>821</v>
          </cell>
          <cell r="H64">
            <v>997</v>
          </cell>
          <cell r="I64">
            <v>0</v>
          </cell>
          <cell r="J64">
            <v>377</v>
          </cell>
          <cell r="K64">
            <v>0</v>
          </cell>
          <cell r="L64">
            <v>377</v>
          </cell>
          <cell r="M64">
            <v>620</v>
          </cell>
          <cell r="N64">
            <v>0</v>
          </cell>
          <cell r="O64">
            <v>620</v>
          </cell>
        </row>
        <row r="65">
          <cell r="G65">
            <v>335</v>
          </cell>
          <cell r="H65">
            <v>568</v>
          </cell>
          <cell r="I65">
            <v>18</v>
          </cell>
          <cell r="J65">
            <v>453</v>
          </cell>
          <cell r="K65">
            <v>13</v>
          </cell>
          <cell r="L65">
            <v>466</v>
          </cell>
          <cell r="M65">
            <v>115</v>
          </cell>
          <cell r="N65">
            <v>5</v>
          </cell>
          <cell r="O65">
            <v>120</v>
          </cell>
        </row>
        <row r="66">
          <cell r="G66">
            <v>1078</v>
          </cell>
          <cell r="H66">
            <v>1571</v>
          </cell>
          <cell r="I66">
            <v>95</v>
          </cell>
          <cell r="J66">
            <v>534</v>
          </cell>
          <cell r="K66">
            <v>87</v>
          </cell>
          <cell r="L66">
            <v>621</v>
          </cell>
          <cell r="M66">
            <v>1037</v>
          </cell>
          <cell r="N66">
            <v>8</v>
          </cell>
          <cell r="O66">
            <v>1045</v>
          </cell>
        </row>
        <row r="67">
          <cell r="G67">
            <v>2524</v>
          </cell>
          <cell r="H67">
            <v>2585</v>
          </cell>
          <cell r="I67">
            <v>0</v>
          </cell>
          <cell r="J67">
            <v>630</v>
          </cell>
          <cell r="K67">
            <v>0</v>
          </cell>
          <cell r="L67">
            <v>630</v>
          </cell>
          <cell r="M67">
            <v>1955</v>
          </cell>
          <cell r="N67">
            <v>0</v>
          </cell>
          <cell r="O67">
            <v>1955</v>
          </cell>
        </row>
        <row r="68">
          <cell r="G68">
            <v>428</v>
          </cell>
          <cell r="H68">
            <v>574</v>
          </cell>
          <cell r="I68">
            <v>0</v>
          </cell>
          <cell r="J68">
            <v>151</v>
          </cell>
          <cell r="K68">
            <v>0</v>
          </cell>
          <cell r="L68">
            <v>151</v>
          </cell>
          <cell r="M68">
            <v>423</v>
          </cell>
          <cell r="N68">
            <v>0</v>
          </cell>
          <cell r="O68">
            <v>423</v>
          </cell>
        </row>
        <row r="69">
          <cell r="G69">
            <v>102</v>
          </cell>
          <cell r="H69">
            <v>143</v>
          </cell>
          <cell r="I69">
            <v>0</v>
          </cell>
          <cell r="J69">
            <v>27</v>
          </cell>
          <cell r="K69">
            <v>0</v>
          </cell>
          <cell r="L69">
            <v>27</v>
          </cell>
          <cell r="M69">
            <v>116</v>
          </cell>
          <cell r="N69">
            <v>0</v>
          </cell>
          <cell r="O69">
            <v>116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G71">
            <v>120</v>
          </cell>
          <cell r="H71">
            <v>149</v>
          </cell>
          <cell r="I71">
            <v>0</v>
          </cell>
          <cell r="J71">
            <v>52</v>
          </cell>
          <cell r="K71">
            <v>0</v>
          </cell>
          <cell r="L71">
            <v>52</v>
          </cell>
          <cell r="M71">
            <v>97</v>
          </cell>
          <cell r="N71">
            <v>0</v>
          </cell>
          <cell r="O71">
            <v>97</v>
          </cell>
        </row>
        <row r="72">
          <cell r="G72">
            <v>4520</v>
          </cell>
          <cell r="H72">
            <v>3827</v>
          </cell>
          <cell r="I72">
            <v>1234</v>
          </cell>
          <cell r="J72">
            <v>113</v>
          </cell>
          <cell r="K72">
            <v>362</v>
          </cell>
          <cell r="L72">
            <v>475</v>
          </cell>
          <cell r="M72">
            <v>3714</v>
          </cell>
          <cell r="N72">
            <v>872</v>
          </cell>
          <cell r="O72">
            <v>4586</v>
          </cell>
        </row>
        <row r="73">
          <cell r="G73">
            <v>454</v>
          </cell>
          <cell r="H73">
            <v>1028</v>
          </cell>
          <cell r="I73">
            <v>2</v>
          </cell>
          <cell r="J73">
            <v>971</v>
          </cell>
          <cell r="K73">
            <v>2</v>
          </cell>
          <cell r="L73">
            <v>973</v>
          </cell>
          <cell r="M73">
            <v>57</v>
          </cell>
          <cell r="N73">
            <v>0</v>
          </cell>
          <cell r="O73">
            <v>57</v>
          </cell>
        </row>
        <row r="74">
          <cell r="G74">
            <v>50</v>
          </cell>
          <cell r="H74">
            <v>65</v>
          </cell>
          <cell r="I74">
            <v>0</v>
          </cell>
          <cell r="J74">
            <v>51</v>
          </cell>
          <cell r="K74">
            <v>0</v>
          </cell>
          <cell r="L74">
            <v>51</v>
          </cell>
          <cell r="M74">
            <v>14</v>
          </cell>
          <cell r="N74">
            <v>0</v>
          </cell>
          <cell r="O74">
            <v>14</v>
          </cell>
        </row>
        <row r="75">
          <cell r="G75">
            <v>1386</v>
          </cell>
          <cell r="H75">
            <v>2621</v>
          </cell>
          <cell r="I75">
            <v>0</v>
          </cell>
          <cell r="J75">
            <v>1710</v>
          </cell>
          <cell r="K75">
            <v>0</v>
          </cell>
          <cell r="L75">
            <v>1710</v>
          </cell>
          <cell r="M75">
            <v>911</v>
          </cell>
          <cell r="N75">
            <v>0</v>
          </cell>
          <cell r="O75">
            <v>911</v>
          </cell>
        </row>
        <row r="76">
          <cell r="G76">
            <v>72</v>
          </cell>
          <cell r="H76">
            <v>147</v>
          </cell>
          <cell r="I76">
            <v>0</v>
          </cell>
          <cell r="J76">
            <v>98</v>
          </cell>
          <cell r="K76">
            <v>0</v>
          </cell>
          <cell r="L76">
            <v>98</v>
          </cell>
          <cell r="M76">
            <v>49</v>
          </cell>
          <cell r="N76">
            <v>0</v>
          </cell>
          <cell r="O76">
            <v>49</v>
          </cell>
        </row>
        <row r="77">
          <cell r="G77">
            <v>256</v>
          </cell>
          <cell r="H77">
            <v>906</v>
          </cell>
          <cell r="I77">
            <v>84</v>
          </cell>
          <cell r="J77">
            <v>622</v>
          </cell>
          <cell r="K77">
            <v>57</v>
          </cell>
          <cell r="L77">
            <v>679</v>
          </cell>
          <cell r="M77">
            <v>284</v>
          </cell>
          <cell r="N77">
            <v>27</v>
          </cell>
          <cell r="O77">
            <v>311</v>
          </cell>
        </row>
        <row r="78">
          <cell r="G78">
            <v>840</v>
          </cell>
          <cell r="H78">
            <v>1454</v>
          </cell>
          <cell r="I78">
            <v>82</v>
          </cell>
          <cell r="J78">
            <v>778</v>
          </cell>
          <cell r="K78">
            <v>45</v>
          </cell>
          <cell r="L78">
            <v>823</v>
          </cell>
          <cell r="M78">
            <v>676</v>
          </cell>
          <cell r="N78">
            <v>37</v>
          </cell>
          <cell r="O78">
            <v>713</v>
          </cell>
        </row>
        <row r="79">
          <cell r="G79">
            <v>100</v>
          </cell>
          <cell r="H79">
            <v>462</v>
          </cell>
          <cell r="I79">
            <v>0</v>
          </cell>
          <cell r="J79">
            <v>384</v>
          </cell>
          <cell r="K79">
            <v>0</v>
          </cell>
          <cell r="L79">
            <v>384</v>
          </cell>
          <cell r="M79">
            <v>78</v>
          </cell>
          <cell r="N79">
            <v>0</v>
          </cell>
          <cell r="O79">
            <v>78</v>
          </cell>
        </row>
        <row r="80">
          <cell r="G80">
            <v>312</v>
          </cell>
          <cell r="H80">
            <v>1286</v>
          </cell>
          <cell r="I80">
            <v>66</v>
          </cell>
          <cell r="J80">
            <v>865</v>
          </cell>
          <cell r="K80">
            <v>41</v>
          </cell>
          <cell r="L80">
            <v>906</v>
          </cell>
          <cell r="M80">
            <v>421</v>
          </cell>
          <cell r="N80">
            <v>25</v>
          </cell>
          <cell r="O80">
            <v>446</v>
          </cell>
        </row>
        <row r="81">
          <cell r="G81">
            <v>80</v>
          </cell>
          <cell r="H81">
            <v>159</v>
          </cell>
          <cell r="I81">
            <v>0</v>
          </cell>
          <cell r="J81">
            <v>106</v>
          </cell>
          <cell r="K81">
            <v>0</v>
          </cell>
          <cell r="L81">
            <v>106</v>
          </cell>
          <cell r="M81">
            <v>53</v>
          </cell>
          <cell r="N81">
            <v>0</v>
          </cell>
          <cell r="O81">
            <v>53</v>
          </cell>
        </row>
        <row r="82">
          <cell r="G82">
            <v>136</v>
          </cell>
          <cell r="H82">
            <v>255</v>
          </cell>
          <cell r="I82">
            <v>12</v>
          </cell>
          <cell r="J82">
            <v>183</v>
          </cell>
          <cell r="K82">
            <v>11</v>
          </cell>
          <cell r="L82">
            <v>194</v>
          </cell>
          <cell r="M82">
            <v>72</v>
          </cell>
          <cell r="N82">
            <v>1</v>
          </cell>
          <cell r="O82">
            <v>73</v>
          </cell>
        </row>
        <row r="83">
          <cell r="G83">
            <v>512</v>
          </cell>
          <cell r="H83">
            <v>790</v>
          </cell>
          <cell r="I83">
            <v>45</v>
          </cell>
          <cell r="J83">
            <v>608</v>
          </cell>
          <cell r="K83">
            <v>40</v>
          </cell>
          <cell r="L83">
            <v>648</v>
          </cell>
          <cell r="M83">
            <v>182</v>
          </cell>
          <cell r="N83">
            <v>5</v>
          </cell>
          <cell r="O83">
            <v>187</v>
          </cell>
        </row>
        <row r="84">
          <cell r="G84">
            <v>45</v>
          </cell>
          <cell r="H84">
            <v>51</v>
          </cell>
          <cell r="I84">
            <v>0</v>
          </cell>
          <cell r="J84">
            <v>21</v>
          </cell>
          <cell r="K84">
            <v>0</v>
          </cell>
          <cell r="L84">
            <v>21</v>
          </cell>
          <cell r="M84">
            <v>30</v>
          </cell>
          <cell r="N84">
            <v>0</v>
          </cell>
          <cell r="O84">
            <v>30</v>
          </cell>
        </row>
        <row r="85">
          <cell r="G85">
            <v>640</v>
          </cell>
          <cell r="H85">
            <v>1650</v>
          </cell>
          <cell r="I85">
            <v>1</v>
          </cell>
          <cell r="J85">
            <v>954</v>
          </cell>
          <cell r="K85">
            <v>0</v>
          </cell>
          <cell r="L85">
            <v>954</v>
          </cell>
          <cell r="M85">
            <v>696</v>
          </cell>
          <cell r="N85">
            <v>1</v>
          </cell>
          <cell r="O85">
            <v>697</v>
          </cell>
        </row>
        <row r="86">
          <cell r="G86">
            <v>1452</v>
          </cell>
          <cell r="H86">
            <v>1447</v>
          </cell>
          <cell r="I86">
            <v>0</v>
          </cell>
          <cell r="J86">
            <v>335</v>
          </cell>
          <cell r="K86">
            <v>0</v>
          </cell>
          <cell r="L86">
            <v>335</v>
          </cell>
          <cell r="M86">
            <v>1112</v>
          </cell>
          <cell r="N86">
            <v>0</v>
          </cell>
          <cell r="O86">
            <v>1112</v>
          </cell>
        </row>
        <row r="87">
          <cell r="G87">
            <v>1056</v>
          </cell>
          <cell r="H87">
            <v>1028</v>
          </cell>
          <cell r="I87">
            <v>0</v>
          </cell>
          <cell r="J87">
            <v>31</v>
          </cell>
          <cell r="K87">
            <v>0</v>
          </cell>
          <cell r="L87">
            <v>31</v>
          </cell>
          <cell r="M87">
            <v>997</v>
          </cell>
          <cell r="N87">
            <v>0</v>
          </cell>
          <cell r="O87">
            <v>997</v>
          </cell>
        </row>
        <row r="88">
          <cell r="G88">
            <v>212</v>
          </cell>
          <cell r="H88">
            <v>436</v>
          </cell>
          <cell r="I88">
            <v>39</v>
          </cell>
          <cell r="J88">
            <v>313</v>
          </cell>
          <cell r="K88">
            <v>32</v>
          </cell>
          <cell r="L88">
            <v>345</v>
          </cell>
          <cell r="M88">
            <v>123</v>
          </cell>
          <cell r="N88">
            <v>7</v>
          </cell>
          <cell r="O88">
            <v>130</v>
          </cell>
        </row>
        <row r="89">
          <cell r="G89">
            <v>70</v>
          </cell>
          <cell r="H89">
            <v>177</v>
          </cell>
          <cell r="I89">
            <v>0</v>
          </cell>
          <cell r="J89">
            <v>106</v>
          </cell>
          <cell r="K89">
            <v>0</v>
          </cell>
          <cell r="L89">
            <v>106</v>
          </cell>
          <cell r="M89">
            <v>71</v>
          </cell>
          <cell r="N89">
            <v>0</v>
          </cell>
          <cell r="O89">
            <v>71</v>
          </cell>
        </row>
        <row r="90">
          <cell r="E90">
            <v>280</v>
          </cell>
          <cell r="H90">
            <v>339</v>
          </cell>
          <cell r="I90">
            <v>0</v>
          </cell>
          <cell r="J90">
            <v>46</v>
          </cell>
          <cell r="K90">
            <v>0</v>
          </cell>
          <cell r="L90">
            <v>46</v>
          </cell>
          <cell r="M90">
            <v>293</v>
          </cell>
          <cell r="N90">
            <v>0</v>
          </cell>
          <cell r="O90">
            <v>293</v>
          </cell>
        </row>
        <row r="91">
          <cell r="G91">
            <v>198</v>
          </cell>
          <cell r="H91">
            <v>357</v>
          </cell>
          <cell r="I91">
            <v>20</v>
          </cell>
          <cell r="J91">
            <v>120</v>
          </cell>
          <cell r="K91">
            <v>9</v>
          </cell>
          <cell r="L91">
            <v>129</v>
          </cell>
          <cell r="M91">
            <v>237</v>
          </cell>
          <cell r="N91">
            <v>11</v>
          </cell>
          <cell r="O91">
            <v>248</v>
          </cell>
        </row>
        <row r="92">
          <cell r="G92">
            <v>1520</v>
          </cell>
          <cell r="H92">
            <v>2701</v>
          </cell>
          <cell r="I92">
            <v>0</v>
          </cell>
          <cell r="J92">
            <v>1138</v>
          </cell>
          <cell r="K92">
            <v>0</v>
          </cell>
          <cell r="L92">
            <v>1138</v>
          </cell>
          <cell r="M92">
            <v>1563</v>
          </cell>
          <cell r="N92">
            <v>0</v>
          </cell>
          <cell r="O92">
            <v>1563</v>
          </cell>
        </row>
        <row r="93">
          <cell r="G93">
            <v>200</v>
          </cell>
          <cell r="H93">
            <v>474</v>
          </cell>
          <cell r="I93">
            <v>0</v>
          </cell>
          <cell r="J93">
            <v>358</v>
          </cell>
          <cell r="K93">
            <v>0</v>
          </cell>
          <cell r="L93">
            <v>358</v>
          </cell>
          <cell r="M93">
            <v>116</v>
          </cell>
          <cell r="N93">
            <v>0</v>
          </cell>
          <cell r="O93">
            <v>116</v>
          </cell>
        </row>
        <row r="94">
          <cell r="G94">
            <v>60</v>
          </cell>
          <cell r="H94">
            <v>100</v>
          </cell>
          <cell r="I94">
            <v>0</v>
          </cell>
          <cell r="J94">
            <v>33</v>
          </cell>
          <cell r="K94">
            <v>0</v>
          </cell>
          <cell r="L94">
            <v>33</v>
          </cell>
          <cell r="M94">
            <v>67</v>
          </cell>
          <cell r="N94">
            <v>0</v>
          </cell>
          <cell r="O94">
            <v>67</v>
          </cell>
        </row>
        <row r="95">
          <cell r="G95">
            <v>262</v>
          </cell>
          <cell r="H95">
            <v>241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241</v>
          </cell>
          <cell r="N95">
            <v>0</v>
          </cell>
          <cell r="O95">
            <v>241</v>
          </cell>
        </row>
        <row r="96">
          <cell r="G96">
            <v>318</v>
          </cell>
          <cell r="H96">
            <v>515</v>
          </cell>
          <cell r="I96">
            <v>0</v>
          </cell>
          <cell r="J96">
            <v>142</v>
          </cell>
          <cell r="K96">
            <v>0</v>
          </cell>
          <cell r="L96">
            <v>142</v>
          </cell>
          <cell r="M96">
            <v>373</v>
          </cell>
          <cell r="N96">
            <v>0</v>
          </cell>
          <cell r="O96">
            <v>373</v>
          </cell>
        </row>
        <row r="97">
          <cell r="G97">
            <v>56</v>
          </cell>
          <cell r="H97">
            <v>33</v>
          </cell>
          <cell r="I97">
            <v>0</v>
          </cell>
          <cell r="J97">
            <v>17</v>
          </cell>
          <cell r="K97">
            <v>0</v>
          </cell>
          <cell r="L97">
            <v>17</v>
          </cell>
          <cell r="M97">
            <v>16</v>
          </cell>
          <cell r="N97">
            <v>0</v>
          </cell>
          <cell r="O97">
            <v>16</v>
          </cell>
        </row>
        <row r="98">
          <cell r="G98">
            <v>184</v>
          </cell>
          <cell r="H98">
            <v>310</v>
          </cell>
          <cell r="I98">
            <v>0</v>
          </cell>
          <cell r="J98">
            <v>204</v>
          </cell>
          <cell r="K98">
            <v>0</v>
          </cell>
          <cell r="L98">
            <v>204</v>
          </cell>
          <cell r="M98">
            <v>106</v>
          </cell>
          <cell r="N98">
            <v>0</v>
          </cell>
          <cell r="O98">
            <v>106</v>
          </cell>
        </row>
        <row r="99">
          <cell r="G99">
            <v>247</v>
          </cell>
          <cell r="H99">
            <v>0</v>
          </cell>
          <cell r="I99">
            <v>437</v>
          </cell>
          <cell r="J99">
            <v>0</v>
          </cell>
          <cell r="K99">
            <v>229</v>
          </cell>
          <cell r="L99">
            <v>229</v>
          </cell>
          <cell r="M99">
            <v>0</v>
          </cell>
          <cell r="N99">
            <v>208</v>
          </cell>
          <cell r="O99">
            <v>208</v>
          </cell>
        </row>
        <row r="100">
          <cell r="G100">
            <v>1622</v>
          </cell>
          <cell r="H100">
            <v>2045</v>
          </cell>
          <cell r="I100">
            <v>0</v>
          </cell>
          <cell r="J100">
            <v>279</v>
          </cell>
          <cell r="K100">
            <v>0</v>
          </cell>
          <cell r="L100">
            <v>279</v>
          </cell>
          <cell r="M100">
            <v>1766</v>
          </cell>
          <cell r="N100">
            <v>0</v>
          </cell>
          <cell r="O100">
            <v>1766</v>
          </cell>
        </row>
        <row r="101">
          <cell r="G101">
            <v>2651</v>
          </cell>
          <cell r="H101">
            <v>3809</v>
          </cell>
          <cell r="I101">
            <v>406</v>
          </cell>
          <cell r="J101">
            <v>1501</v>
          </cell>
          <cell r="K101">
            <v>0</v>
          </cell>
          <cell r="L101">
            <v>1501</v>
          </cell>
          <cell r="M101">
            <v>2308</v>
          </cell>
          <cell r="N101">
            <v>406</v>
          </cell>
          <cell r="O101">
            <v>2714</v>
          </cell>
        </row>
        <row r="102">
          <cell r="G102">
            <v>375</v>
          </cell>
          <cell r="H102">
            <v>1274</v>
          </cell>
          <cell r="I102">
            <v>0</v>
          </cell>
          <cell r="J102">
            <v>317</v>
          </cell>
          <cell r="K102">
            <v>0</v>
          </cell>
          <cell r="L102">
            <v>317</v>
          </cell>
          <cell r="M102">
            <v>957</v>
          </cell>
          <cell r="N102">
            <v>0</v>
          </cell>
          <cell r="O102">
            <v>957</v>
          </cell>
        </row>
        <row r="103">
          <cell r="G103">
            <v>1368</v>
          </cell>
          <cell r="H103">
            <v>3334</v>
          </cell>
          <cell r="I103">
            <v>0</v>
          </cell>
          <cell r="J103">
            <v>605</v>
          </cell>
          <cell r="K103">
            <v>0</v>
          </cell>
          <cell r="L103">
            <v>605</v>
          </cell>
          <cell r="M103">
            <v>2729</v>
          </cell>
          <cell r="N103">
            <v>0</v>
          </cell>
          <cell r="O103">
            <v>2729</v>
          </cell>
        </row>
        <row r="104">
          <cell r="G104">
            <v>168</v>
          </cell>
          <cell r="H104">
            <v>676</v>
          </cell>
          <cell r="I104">
            <v>27</v>
          </cell>
          <cell r="J104">
            <v>264</v>
          </cell>
          <cell r="K104">
            <v>10</v>
          </cell>
          <cell r="L104">
            <v>274</v>
          </cell>
          <cell r="M104">
            <v>412</v>
          </cell>
          <cell r="N104">
            <v>17</v>
          </cell>
          <cell r="O104">
            <v>429</v>
          </cell>
        </row>
        <row r="105">
          <cell r="G105">
            <v>50</v>
          </cell>
          <cell r="H105">
            <v>53</v>
          </cell>
          <cell r="I105">
            <v>0</v>
          </cell>
          <cell r="J105">
            <v>50</v>
          </cell>
          <cell r="K105">
            <v>0</v>
          </cell>
          <cell r="L105">
            <v>50</v>
          </cell>
          <cell r="M105">
            <v>3</v>
          </cell>
          <cell r="N105">
            <v>0</v>
          </cell>
          <cell r="O105">
            <v>3</v>
          </cell>
        </row>
        <row r="106">
          <cell r="G106">
            <v>99</v>
          </cell>
          <cell r="H106">
            <v>150</v>
          </cell>
          <cell r="I106">
            <v>0</v>
          </cell>
          <cell r="J106">
            <v>25</v>
          </cell>
          <cell r="K106">
            <v>0</v>
          </cell>
          <cell r="L106">
            <v>25</v>
          </cell>
          <cell r="M106">
            <v>125</v>
          </cell>
          <cell r="N106">
            <v>0</v>
          </cell>
          <cell r="O106">
            <v>125</v>
          </cell>
        </row>
        <row r="107">
          <cell r="G107">
            <v>63</v>
          </cell>
          <cell r="H107">
            <v>236</v>
          </cell>
          <cell r="I107">
            <v>0</v>
          </cell>
          <cell r="J107">
            <v>142</v>
          </cell>
          <cell r="K107">
            <v>0</v>
          </cell>
          <cell r="L107">
            <v>142</v>
          </cell>
          <cell r="M107">
            <v>94</v>
          </cell>
          <cell r="N107">
            <v>0</v>
          </cell>
          <cell r="O107">
            <v>94</v>
          </cell>
        </row>
        <row r="108">
          <cell r="G108">
            <v>83</v>
          </cell>
          <cell r="H108">
            <v>130</v>
          </cell>
          <cell r="I108">
            <v>0</v>
          </cell>
          <cell r="J108">
            <v>42</v>
          </cell>
          <cell r="K108">
            <v>0</v>
          </cell>
          <cell r="L108">
            <v>42</v>
          </cell>
          <cell r="M108">
            <v>88</v>
          </cell>
          <cell r="N108">
            <v>0</v>
          </cell>
          <cell r="O108">
            <v>88</v>
          </cell>
        </row>
        <row r="109">
          <cell r="G109">
            <v>114</v>
          </cell>
          <cell r="H109">
            <v>306</v>
          </cell>
          <cell r="I109">
            <v>0</v>
          </cell>
          <cell r="J109">
            <v>110</v>
          </cell>
          <cell r="K109">
            <v>0</v>
          </cell>
          <cell r="L109">
            <v>110</v>
          </cell>
          <cell r="M109">
            <v>196</v>
          </cell>
          <cell r="N109">
            <v>0</v>
          </cell>
          <cell r="O109">
            <v>196</v>
          </cell>
        </row>
        <row r="110">
          <cell r="G110">
            <v>150</v>
          </cell>
          <cell r="H110">
            <v>294</v>
          </cell>
          <cell r="I110">
            <v>13</v>
          </cell>
          <cell r="J110">
            <v>101</v>
          </cell>
          <cell r="K110">
            <v>4</v>
          </cell>
          <cell r="L110">
            <v>105</v>
          </cell>
          <cell r="M110">
            <v>193</v>
          </cell>
          <cell r="N110">
            <v>9</v>
          </cell>
          <cell r="O110">
            <v>202</v>
          </cell>
        </row>
        <row r="111">
          <cell r="G111">
            <v>50</v>
          </cell>
          <cell r="H111">
            <v>148</v>
          </cell>
          <cell r="I111">
            <v>0</v>
          </cell>
          <cell r="J111">
            <v>48</v>
          </cell>
          <cell r="K111">
            <v>0</v>
          </cell>
          <cell r="L111">
            <v>48</v>
          </cell>
          <cell r="M111">
            <v>100</v>
          </cell>
          <cell r="N111">
            <v>0</v>
          </cell>
          <cell r="O111">
            <v>100</v>
          </cell>
        </row>
        <row r="112">
          <cell r="G112">
            <v>115</v>
          </cell>
          <cell r="H112">
            <v>240</v>
          </cell>
          <cell r="I112">
            <v>0</v>
          </cell>
          <cell r="J112">
            <v>77</v>
          </cell>
          <cell r="K112">
            <v>0</v>
          </cell>
          <cell r="L112">
            <v>77</v>
          </cell>
          <cell r="M112">
            <v>163</v>
          </cell>
          <cell r="N112">
            <v>0</v>
          </cell>
          <cell r="O112">
            <v>163</v>
          </cell>
        </row>
        <row r="113">
          <cell r="G113">
            <v>76</v>
          </cell>
          <cell r="H113">
            <v>207</v>
          </cell>
          <cell r="I113">
            <v>0</v>
          </cell>
          <cell r="J113">
            <v>61</v>
          </cell>
          <cell r="K113">
            <v>0</v>
          </cell>
          <cell r="L113">
            <v>61</v>
          </cell>
          <cell r="M113">
            <v>146</v>
          </cell>
          <cell r="N113">
            <v>0</v>
          </cell>
          <cell r="O113">
            <v>146</v>
          </cell>
        </row>
        <row r="114">
          <cell r="G114">
            <v>75</v>
          </cell>
          <cell r="H114">
            <v>193</v>
          </cell>
          <cell r="I114">
            <v>0</v>
          </cell>
          <cell r="J114">
            <v>89</v>
          </cell>
          <cell r="K114">
            <v>0</v>
          </cell>
          <cell r="L114">
            <v>89</v>
          </cell>
          <cell r="M114">
            <v>104</v>
          </cell>
          <cell r="N114">
            <v>0</v>
          </cell>
          <cell r="O114">
            <v>104</v>
          </cell>
        </row>
        <row r="115">
          <cell r="G115">
            <v>50</v>
          </cell>
          <cell r="H115">
            <v>99</v>
          </cell>
          <cell r="I115">
            <v>0</v>
          </cell>
          <cell r="J115">
            <v>19</v>
          </cell>
          <cell r="K115">
            <v>0</v>
          </cell>
          <cell r="L115">
            <v>19</v>
          </cell>
          <cell r="M115">
            <v>80</v>
          </cell>
          <cell r="N115">
            <v>0</v>
          </cell>
          <cell r="O115">
            <v>80</v>
          </cell>
        </row>
        <row r="116">
          <cell r="G116">
            <v>191</v>
          </cell>
          <cell r="H116">
            <v>328</v>
          </cell>
          <cell r="I116">
            <v>0</v>
          </cell>
          <cell r="J116">
            <v>92</v>
          </cell>
          <cell r="K116">
            <v>0</v>
          </cell>
          <cell r="L116">
            <v>92</v>
          </cell>
          <cell r="M116">
            <v>236</v>
          </cell>
          <cell r="N116">
            <v>0</v>
          </cell>
          <cell r="O116">
            <v>236</v>
          </cell>
        </row>
        <row r="117">
          <cell r="G117">
            <v>286</v>
          </cell>
          <cell r="H117">
            <v>610</v>
          </cell>
          <cell r="I117">
            <v>15</v>
          </cell>
          <cell r="J117">
            <v>350</v>
          </cell>
          <cell r="K117">
            <v>10</v>
          </cell>
          <cell r="L117">
            <v>360</v>
          </cell>
          <cell r="M117">
            <v>260</v>
          </cell>
          <cell r="N117">
            <v>5</v>
          </cell>
          <cell r="O117">
            <v>265</v>
          </cell>
        </row>
        <row r="118">
          <cell r="G118">
            <v>296</v>
          </cell>
          <cell r="H118">
            <v>970</v>
          </cell>
          <cell r="I118">
            <v>0</v>
          </cell>
          <cell r="J118">
            <v>405</v>
          </cell>
          <cell r="K118">
            <v>0</v>
          </cell>
          <cell r="L118">
            <v>405</v>
          </cell>
          <cell r="M118">
            <v>565</v>
          </cell>
          <cell r="N118">
            <v>0</v>
          </cell>
          <cell r="O118">
            <v>565</v>
          </cell>
        </row>
        <row r="119">
          <cell r="G119">
            <v>81</v>
          </cell>
          <cell r="H119">
            <v>152</v>
          </cell>
          <cell r="I119">
            <v>0</v>
          </cell>
          <cell r="J119">
            <v>89</v>
          </cell>
          <cell r="K119">
            <v>0</v>
          </cell>
          <cell r="L119">
            <v>89</v>
          </cell>
          <cell r="M119">
            <v>63</v>
          </cell>
          <cell r="N119">
            <v>0</v>
          </cell>
          <cell r="O119">
            <v>63</v>
          </cell>
        </row>
        <row r="120">
          <cell r="G120">
            <v>1316</v>
          </cell>
          <cell r="H120">
            <v>1791</v>
          </cell>
          <cell r="I120">
            <v>1</v>
          </cell>
          <cell r="J120">
            <v>30</v>
          </cell>
          <cell r="K120">
            <v>0</v>
          </cell>
          <cell r="L120">
            <v>30</v>
          </cell>
          <cell r="M120">
            <v>1761</v>
          </cell>
          <cell r="N120">
            <v>1</v>
          </cell>
          <cell r="O120">
            <v>1762</v>
          </cell>
        </row>
        <row r="121">
          <cell r="G121">
            <v>2802</v>
          </cell>
          <cell r="H121">
            <v>2411</v>
          </cell>
          <cell r="I121">
            <v>1414</v>
          </cell>
          <cell r="J121">
            <v>1420</v>
          </cell>
          <cell r="K121">
            <v>638</v>
          </cell>
          <cell r="L121">
            <v>2058</v>
          </cell>
          <cell r="M121">
            <v>991</v>
          </cell>
          <cell r="N121">
            <v>776</v>
          </cell>
          <cell r="O121">
            <v>1767</v>
          </cell>
        </row>
        <row r="122">
          <cell r="G122">
            <v>670</v>
          </cell>
          <cell r="H122">
            <v>1387</v>
          </cell>
          <cell r="I122">
            <v>0</v>
          </cell>
          <cell r="J122">
            <v>404</v>
          </cell>
          <cell r="K122">
            <v>0</v>
          </cell>
          <cell r="L122">
            <v>404</v>
          </cell>
          <cell r="M122">
            <v>983</v>
          </cell>
          <cell r="N122">
            <v>0</v>
          </cell>
          <cell r="O122">
            <v>983</v>
          </cell>
        </row>
        <row r="123">
          <cell r="G123">
            <v>128</v>
          </cell>
          <cell r="H123">
            <v>223</v>
          </cell>
          <cell r="I123">
            <v>0</v>
          </cell>
          <cell r="J123">
            <v>104</v>
          </cell>
          <cell r="K123">
            <v>0</v>
          </cell>
          <cell r="L123">
            <v>104</v>
          </cell>
          <cell r="M123">
            <v>119</v>
          </cell>
          <cell r="N123">
            <v>0</v>
          </cell>
          <cell r="O123">
            <v>119</v>
          </cell>
        </row>
        <row r="124">
          <cell r="G124">
            <v>67</v>
          </cell>
          <cell r="H124">
            <v>103</v>
          </cell>
          <cell r="I124">
            <v>0</v>
          </cell>
          <cell r="J124">
            <v>30</v>
          </cell>
          <cell r="K124">
            <v>0</v>
          </cell>
          <cell r="L124">
            <v>30</v>
          </cell>
          <cell r="M124">
            <v>73</v>
          </cell>
          <cell r="N124">
            <v>0</v>
          </cell>
          <cell r="O124">
            <v>73</v>
          </cell>
        </row>
        <row r="125">
          <cell r="G125">
            <v>58</v>
          </cell>
          <cell r="H125">
            <v>74</v>
          </cell>
          <cell r="I125">
            <v>0</v>
          </cell>
          <cell r="J125">
            <v>9</v>
          </cell>
          <cell r="K125">
            <v>0</v>
          </cell>
          <cell r="L125">
            <v>9</v>
          </cell>
          <cell r="M125">
            <v>65</v>
          </cell>
          <cell r="N125">
            <v>0</v>
          </cell>
          <cell r="O125">
            <v>65</v>
          </cell>
        </row>
        <row r="126">
          <cell r="G126">
            <v>56</v>
          </cell>
          <cell r="H126">
            <v>131</v>
          </cell>
          <cell r="I126">
            <v>0</v>
          </cell>
          <cell r="J126">
            <v>75</v>
          </cell>
          <cell r="K126">
            <v>0</v>
          </cell>
          <cell r="L126">
            <v>75</v>
          </cell>
          <cell r="M126">
            <v>56</v>
          </cell>
          <cell r="N126">
            <v>0</v>
          </cell>
          <cell r="O126">
            <v>56</v>
          </cell>
        </row>
        <row r="127">
          <cell r="G127">
            <v>54</v>
          </cell>
          <cell r="H127">
            <v>110</v>
          </cell>
          <cell r="I127">
            <v>0</v>
          </cell>
          <cell r="J127">
            <v>64</v>
          </cell>
          <cell r="K127">
            <v>0</v>
          </cell>
          <cell r="L127">
            <v>64</v>
          </cell>
          <cell r="M127">
            <v>46</v>
          </cell>
          <cell r="N127">
            <v>0</v>
          </cell>
          <cell r="O127">
            <v>46</v>
          </cell>
        </row>
        <row r="128">
          <cell r="G128">
            <v>166</v>
          </cell>
          <cell r="H128">
            <v>225</v>
          </cell>
          <cell r="I128">
            <v>0</v>
          </cell>
          <cell r="J128">
            <v>47</v>
          </cell>
          <cell r="K128">
            <v>0</v>
          </cell>
          <cell r="L128">
            <v>47</v>
          </cell>
          <cell r="M128">
            <v>178</v>
          </cell>
          <cell r="N128">
            <v>0</v>
          </cell>
          <cell r="O128">
            <v>178</v>
          </cell>
        </row>
        <row r="129">
          <cell r="G129">
            <v>128</v>
          </cell>
          <cell r="H129">
            <v>0</v>
          </cell>
          <cell r="I129">
            <v>227</v>
          </cell>
          <cell r="J129">
            <v>0</v>
          </cell>
          <cell r="K129">
            <v>104</v>
          </cell>
          <cell r="L129">
            <v>104</v>
          </cell>
          <cell r="M129">
            <v>0</v>
          </cell>
          <cell r="N129">
            <v>123</v>
          </cell>
          <cell r="O129">
            <v>123</v>
          </cell>
        </row>
        <row r="130">
          <cell r="G130">
            <v>980</v>
          </cell>
          <cell r="H130">
            <v>1034</v>
          </cell>
          <cell r="I130">
            <v>0</v>
          </cell>
          <cell r="J130">
            <v>82</v>
          </cell>
          <cell r="K130">
            <v>0</v>
          </cell>
          <cell r="L130">
            <v>82</v>
          </cell>
          <cell r="M130">
            <v>952</v>
          </cell>
          <cell r="N130">
            <v>0</v>
          </cell>
          <cell r="O130">
            <v>952</v>
          </cell>
        </row>
        <row r="131">
          <cell r="G131">
            <v>350</v>
          </cell>
          <cell r="H131">
            <v>516</v>
          </cell>
          <cell r="I131">
            <v>0</v>
          </cell>
          <cell r="J131">
            <v>105</v>
          </cell>
          <cell r="K131">
            <v>0</v>
          </cell>
          <cell r="L131">
            <v>105</v>
          </cell>
          <cell r="M131">
            <v>411</v>
          </cell>
          <cell r="N131">
            <v>0</v>
          </cell>
          <cell r="O131">
            <v>411</v>
          </cell>
        </row>
        <row r="132">
          <cell r="G132">
            <v>156</v>
          </cell>
          <cell r="H132">
            <v>0</v>
          </cell>
          <cell r="I132">
            <v>221</v>
          </cell>
          <cell r="J132">
            <v>0</v>
          </cell>
          <cell r="K132">
            <v>51</v>
          </cell>
          <cell r="L132">
            <v>51</v>
          </cell>
          <cell r="M132">
            <v>0</v>
          </cell>
          <cell r="N132">
            <v>170</v>
          </cell>
          <cell r="O132">
            <v>170</v>
          </cell>
        </row>
        <row r="133">
          <cell r="G133">
            <v>676</v>
          </cell>
          <cell r="H133">
            <v>1285</v>
          </cell>
          <cell r="I133">
            <v>0</v>
          </cell>
          <cell r="J133">
            <v>283</v>
          </cell>
          <cell r="K133">
            <v>0</v>
          </cell>
          <cell r="L133">
            <v>283</v>
          </cell>
          <cell r="M133">
            <v>1002</v>
          </cell>
          <cell r="N133">
            <v>0</v>
          </cell>
          <cell r="O133">
            <v>1002</v>
          </cell>
        </row>
        <row r="134">
          <cell r="G134">
            <v>178</v>
          </cell>
          <cell r="H134">
            <v>265</v>
          </cell>
          <cell r="I134">
            <v>0</v>
          </cell>
          <cell r="J134">
            <v>67</v>
          </cell>
          <cell r="K134">
            <v>0</v>
          </cell>
          <cell r="L134">
            <v>67</v>
          </cell>
          <cell r="M134">
            <v>198</v>
          </cell>
          <cell r="N134">
            <v>0</v>
          </cell>
          <cell r="O134">
            <v>198</v>
          </cell>
        </row>
        <row r="135">
          <cell r="G135">
            <v>305</v>
          </cell>
          <cell r="H135">
            <v>0</v>
          </cell>
          <cell r="I135">
            <v>369</v>
          </cell>
          <cell r="J135">
            <v>0</v>
          </cell>
          <cell r="K135">
            <v>139</v>
          </cell>
          <cell r="L135">
            <v>139</v>
          </cell>
          <cell r="M135">
            <v>0</v>
          </cell>
          <cell r="N135">
            <v>230</v>
          </cell>
          <cell r="O135">
            <v>230</v>
          </cell>
        </row>
        <row r="136">
          <cell r="G136">
            <v>40</v>
          </cell>
          <cell r="H136">
            <v>86</v>
          </cell>
          <cell r="I136">
            <v>0</v>
          </cell>
          <cell r="J136">
            <v>25</v>
          </cell>
          <cell r="K136">
            <v>0</v>
          </cell>
          <cell r="L136">
            <v>25</v>
          </cell>
          <cell r="M136">
            <v>61</v>
          </cell>
          <cell r="N136">
            <v>0</v>
          </cell>
          <cell r="O136">
            <v>61</v>
          </cell>
        </row>
        <row r="137">
          <cell r="G137">
            <v>88</v>
          </cell>
          <cell r="H137">
            <v>116</v>
          </cell>
          <cell r="I137">
            <v>0</v>
          </cell>
          <cell r="J137">
            <v>28</v>
          </cell>
          <cell r="K137">
            <v>0</v>
          </cell>
          <cell r="L137">
            <v>28</v>
          </cell>
          <cell r="M137">
            <v>88</v>
          </cell>
          <cell r="N137">
            <v>0</v>
          </cell>
          <cell r="O137">
            <v>88</v>
          </cell>
        </row>
        <row r="138">
          <cell r="G138">
            <v>208</v>
          </cell>
          <cell r="H138">
            <v>323</v>
          </cell>
          <cell r="I138">
            <v>0</v>
          </cell>
          <cell r="J138">
            <v>118</v>
          </cell>
          <cell r="K138">
            <v>0</v>
          </cell>
          <cell r="L138">
            <v>118</v>
          </cell>
          <cell r="M138">
            <v>205</v>
          </cell>
          <cell r="N138">
            <v>0</v>
          </cell>
          <cell r="O138">
            <v>205</v>
          </cell>
        </row>
        <row r="139">
          <cell r="G139">
            <v>99</v>
          </cell>
          <cell r="H139">
            <v>137</v>
          </cell>
          <cell r="I139">
            <v>0</v>
          </cell>
          <cell r="J139">
            <v>6</v>
          </cell>
          <cell r="K139">
            <v>0</v>
          </cell>
          <cell r="L139">
            <v>6</v>
          </cell>
          <cell r="M139">
            <v>131</v>
          </cell>
          <cell r="N139">
            <v>0</v>
          </cell>
          <cell r="O139">
            <v>131</v>
          </cell>
        </row>
        <row r="140">
          <cell r="G140">
            <v>120</v>
          </cell>
          <cell r="H140">
            <v>217</v>
          </cell>
          <cell r="I140">
            <v>0</v>
          </cell>
          <cell r="J140">
            <v>77</v>
          </cell>
          <cell r="K140">
            <v>0</v>
          </cell>
          <cell r="L140">
            <v>77</v>
          </cell>
          <cell r="M140">
            <v>140</v>
          </cell>
          <cell r="N140">
            <v>0</v>
          </cell>
          <cell r="O140">
            <v>140</v>
          </cell>
        </row>
        <row r="141">
          <cell r="G141">
            <v>1524</v>
          </cell>
          <cell r="H141">
            <v>1535</v>
          </cell>
          <cell r="I141">
            <v>0</v>
          </cell>
          <cell r="J141">
            <v>109</v>
          </cell>
          <cell r="K141">
            <v>0</v>
          </cell>
          <cell r="L141">
            <v>109</v>
          </cell>
          <cell r="M141">
            <v>1426</v>
          </cell>
          <cell r="N141">
            <v>0</v>
          </cell>
          <cell r="O141">
            <v>1426</v>
          </cell>
        </row>
        <row r="142">
          <cell r="G142">
            <v>5176</v>
          </cell>
          <cell r="H142">
            <v>4706</v>
          </cell>
          <cell r="I142">
            <v>513</v>
          </cell>
          <cell r="J142">
            <v>1049</v>
          </cell>
          <cell r="K142">
            <v>169</v>
          </cell>
          <cell r="L142">
            <v>1218</v>
          </cell>
          <cell r="M142">
            <v>3657</v>
          </cell>
          <cell r="N142">
            <v>344</v>
          </cell>
          <cell r="O142">
            <v>4001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ELITOS PPL INTRAMURAL"/>
      <sheetName val="2. DELITOS PPL DOMICILIARIA"/>
      <sheetName val="PERFIL DELICTIVO CONTROL DOMICI"/>
      <sheetName val="3.DELITOS PPL VIG. ELECTRONICA"/>
      <sheetName val="4.PPL CONDICIONES EXCEPCIONALES"/>
      <sheetName val="5.NIÑOS"/>
      <sheetName val="6.EDADES"/>
      <sheetName val="7.EXTRANJEROS X PAÍS DE ORIGEN"/>
      <sheetName val="8.PPL FUERZA PÚBLICA"/>
      <sheetName val="9.OTROS PPL SERVIDORES PÚBLICOS"/>
      <sheetName val="10.PPLTRABAJO ESTUDIO ENSEÑANZA"/>
      <sheetName val="11. SINDICADOS PPL INTRAMURAL"/>
      <sheetName val="12.CONDENADOS PPL INTRAMURAL"/>
      <sheetName val="13.PRIMARIA INTRAMURAL PPL"/>
      <sheetName val="14. SECUNDARIA INTRAMURAL PPL"/>
      <sheetName val="15.EDUCACIÓN SUPERIOR PPL"/>
      <sheetName val="16.REINCIDENTES PPL INTRAMURAL"/>
      <sheetName val="17.DELITOS PPL EN LIBERTAD"/>
      <sheetName val="18.PPL EN ULTIMA ACTIVIDAD"/>
      <sheetName val="19.CARACTERIZACION PENA"/>
      <sheetName val="20.PPL DISCAPACITADOS"/>
      <sheetName val="21.PPL SUBROGADOS"/>
      <sheetName val="22.DELITOS PPL SUBROGADOS"/>
      <sheetName val="23. PPL EN LEY 600"/>
      <sheetName val="24. PPL EN LEY 9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C8" t="str">
            <v>Trabajo</v>
          </cell>
          <cell r="F8" t="str">
            <v>Estudio</v>
          </cell>
          <cell r="I8" t="str">
            <v>Enseñanza</v>
          </cell>
        </row>
        <row r="16">
          <cell r="E16">
            <v>51210</v>
          </cell>
          <cell r="H16">
            <v>49618</v>
          </cell>
          <cell r="K16">
            <v>1886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40"/>
  <sheetViews>
    <sheetView showGridLines="0" showRowColHeaders="0" zoomScaleNormal="100" workbookViewId="0"/>
  </sheetViews>
  <sheetFormatPr baseColWidth="10" defaultRowHeight="12.75"/>
  <cols>
    <col min="1" max="1" width="106.42578125" customWidth="1"/>
  </cols>
  <sheetData>
    <row r="6" spans="1:1" ht="18">
      <c r="A6" s="333" t="s">
        <v>279</v>
      </c>
    </row>
    <row r="7" spans="1:1" ht="14.25">
      <c r="A7" s="329"/>
    </row>
    <row r="8" spans="1:1" ht="14.25">
      <c r="A8" s="330"/>
    </row>
    <row r="9" spans="1:1" s="73" customFormat="1" ht="20.25" customHeight="1">
      <c r="A9" s="331" t="s">
        <v>299</v>
      </c>
    </row>
    <row r="10" spans="1:1" s="75" customFormat="1" ht="20.25" customHeight="1">
      <c r="A10" s="331" t="s">
        <v>280</v>
      </c>
    </row>
    <row r="11" spans="1:1" s="73" customFormat="1" ht="20.25" customHeight="1">
      <c r="A11" s="331" t="s">
        <v>281</v>
      </c>
    </row>
    <row r="12" spans="1:1" s="73" customFormat="1" ht="20.25" customHeight="1">
      <c r="A12" s="331" t="s">
        <v>289</v>
      </c>
    </row>
    <row r="13" spans="1:1" s="73" customFormat="1" ht="20.25" customHeight="1">
      <c r="A13" s="331" t="s">
        <v>290</v>
      </c>
    </row>
    <row r="14" spans="1:1" s="73" customFormat="1" ht="20.25" customHeight="1">
      <c r="A14" s="331" t="s">
        <v>282</v>
      </c>
    </row>
    <row r="15" spans="1:1" s="73" customFormat="1" ht="20.25" customHeight="1">
      <c r="A15" s="331" t="s">
        <v>291</v>
      </c>
    </row>
    <row r="16" spans="1:1" s="73" customFormat="1" ht="20.25" customHeight="1">
      <c r="A16" s="331" t="s">
        <v>283</v>
      </c>
    </row>
    <row r="17" spans="1:1" s="73" customFormat="1" ht="20.25" customHeight="1">
      <c r="A17" s="331" t="s">
        <v>284</v>
      </c>
    </row>
    <row r="18" spans="1:1" s="73" customFormat="1" ht="20.25" customHeight="1">
      <c r="A18" s="331" t="s">
        <v>285</v>
      </c>
    </row>
    <row r="19" spans="1:1" s="73" customFormat="1" ht="20.25" customHeight="1">
      <c r="A19" s="331" t="s">
        <v>292</v>
      </c>
    </row>
    <row r="20" spans="1:1" s="73" customFormat="1" ht="20.25" customHeight="1">
      <c r="A20" s="331" t="s">
        <v>288</v>
      </c>
    </row>
    <row r="21" spans="1:1" s="73" customFormat="1" ht="20.25" customHeight="1">
      <c r="A21" s="331" t="s">
        <v>308</v>
      </c>
    </row>
    <row r="22" spans="1:1" s="73" customFormat="1" ht="20.25" customHeight="1">
      <c r="A22" s="331" t="s">
        <v>295</v>
      </c>
    </row>
    <row r="23" spans="1:1" s="73" customFormat="1" ht="20.25" customHeight="1">
      <c r="A23" s="331" t="s">
        <v>297</v>
      </c>
    </row>
    <row r="24" spans="1:1" s="73" customFormat="1" ht="20.25" customHeight="1">
      <c r="A24" s="331" t="s">
        <v>300</v>
      </c>
    </row>
    <row r="25" spans="1:1" s="73" customFormat="1" ht="20.25" customHeight="1">
      <c r="A25" s="331" t="s">
        <v>306</v>
      </c>
    </row>
    <row r="26" spans="1:1" s="73" customFormat="1" ht="20.25" customHeight="1">
      <c r="A26" s="331" t="s">
        <v>301</v>
      </c>
    </row>
    <row r="27" spans="1:1" s="73" customFormat="1" ht="20.25" customHeight="1">
      <c r="A27" s="331" t="s">
        <v>302</v>
      </c>
    </row>
    <row r="28" spans="1:1" s="73" customFormat="1" ht="20.25" customHeight="1">
      <c r="A28" s="331" t="s">
        <v>303</v>
      </c>
    </row>
    <row r="29" spans="1:1" s="73" customFormat="1" ht="20.25" customHeight="1">
      <c r="A29" s="331" t="s">
        <v>304</v>
      </c>
    </row>
    <row r="30" spans="1:1" s="73" customFormat="1" ht="17.25" customHeight="1">
      <c r="A30" s="332"/>
    </row>
    <row r="31" spans="1:1" s="73" customFormat="1" ht="17.25" customHeight="1">
      <c r="A31" s="74"/>
    </row>
    <row r="32" spans="1:1" s="73" customFormat="1" ht="17.25" customHeight="1">
      <c r="A32" s="74"/>
    </row>
    <row r="33" spans="1:1" s="73" customFormat="1" ht="17.25" customHeight="1">
      <c r="A33" s="74"/>
    </row>
    <row r="34" spans="1:1" s="73" customFormat="1" ht="17.25" customHeight="1">
      <c r="A34" s="74"/>
    </row>
    <row r="35" spans="1:1" s="73" customFormat="1" ht="17.25" customHeight="1">
      <c r="A35" s="74"/>
    </row>
    <row r="36" spans="1:1" s="73" customFormat="1" ht="17.25" customHeight="1">
      <c r="A36" s="74"/>
    </row>
    <row r="37" spans="1:1" s="73" customFormat="1" ht="17.25" customHeight="1">
      <c r="A37" s="74"/>
    </row>
    <row r="38" spans="1:1" s="73" customFormat="1" ht="17.25" customHeight="1">
      <c r="A38" s="74"/>
    </row>
    <row r="39" spans="1:1" s="73" customFormat="1" ht="17.25" customHeight="1">
      <c r="A39" s="74"/>
    </row>
    <row r="40" spans="1:1" s="73" customFormat="1" ht="17.25" customHeight="1"/>
  </sheetData>
  <hyperlinks>
    <hyperlink ref="A9" location="'1.POBLACION POR ESTABLECIMIENTO'!A1" display="1. Población de Internos en Establecimientos de Reclusión y Regionales "/>
    <hyperlink ref="A10" location="'2. LEY 600'!A1" display="2. Población de internos por situación jurídica y sexo Ley 600 de 2000"/>
    <hyperlink ref="A11" location="'3. LEY 906 '!A1" display="3. Población de internos por situación jurídica y sexo Ley 906 de 2004"/>
    <hyperlink ref="A12" location="'4. DOMICILIARIA'!A1" display="4. Población de internos en Domiciliaria"/>
    <hyperlink ref="A13" location="'5. VIGILANCIA ELECTRONICA'!A1" display="5. Población de internos con control y vigilancia electrónica"/>
    <hyperlink ref="A14" location="'6. EDADES'!A1" display="6. Población de internos por edades y sexo"/>
    <hyperlink ref="A15" location="'7. CONDICIONES EXCEPCIONALES'!A1" display="7. Población de internos con condiciones excepcionales"/>
    <hyperlink ref="A16" location="'8.EXTRANJERO PAIS DE ORIGEN'!A1" display="8. Población de internos de otras nacionalidades"/>
    <hyperlink ref="A17" location="'9. PERFIL DELICTIVO ERON'!A1" display="9. Modalidad delictiva población de internos en ERON"/>
    <hyperlink ref="A18" location="'10. SINDICADOS MESES DETENCIÓN'!A1" display="10. Población de internos por meses de detención"/>
    <hyperlink ref="A19" location="'11. CONDENADOS AÑOS DE PENA IMP'!A1" display="11. Población de internos por años de condena"/>
    <hyperlink ref="A20" location="'12. REINCIDENTES'!A1" display="12. Reincidencia  población de internos"/>
    <hyperlink ref="A21" location="'13. TRABAJO ESTUDIO ENSEÑANZA'!A1" display="13. Población de internos ocupados en trabajo, estudio y enseñanza"/>
    <hyperlink ref="A22" location="'14. NIVEL ACADEMICO BAS Y MED '!A1" display="14. Población de internos iletrados, con educación basica primaria, basica secundaria y media vocacional"/>
    <hyperlink ref="A23" location="'15. NIVEL ACADEMICO SUPERIOR'!A1" display="15. Población de internos con educación superior "/>
    <hyperlink ref="A25" location="'17.ULTIMA ACTIVIDAD '!A1" display="17. Ultima actividad desarrollada internos condenados dados en libertad "/>
    <hyperlink ref="A24" location="'16. MO.DELICTIVACONDENADOS.LIBE'!A1" display="16. Modalidad delictiva población de internos condenados dados en libertad "/>
    <hyperlink ref="A26" location="'18. CARACTERIZACION PENA'!A1" display="18. Caracterizacion promedio pena impuesta Vs promedio pena cumplida "/>
    <hyperlink ref="A27" location="'19. CON DISCAPACIDAD  '!A1" display="19. Internos con discapacidad estructurar y/o funcional"/>
    <hyperlink ref="A28" location="'20. SUBROGADOS '!A1" display="20. Subrogados penales"/>
    <hyperlink ref="A29" location="'21. DELITOS SUBROGADOS'!A1" display="21. Modalidad delictiva subrogados penales"/>
  </hyperlinks>
  <pageMargins left="0.75" right="0.75" top="1" bottom="1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3"/>
  <sheetViews>
    <sheetView showGridLines="0" topLeftCell="A10" zoomScale="40" zoomScaleNormal="40" zoomScaleSheetLayoutView="70" workbookViewId="0">
      <selection activeCell="E26" sqref="E26"/>
    </sheetView>
  </sheetViews>
  <sheetFormatPr baseColWidth="10" defaultRowHeight="20.25"/>
  <cols>
    <col min="1" max="1" width="72" style="486" customWidth="1"/>
    <col min="2" max="2" width="21.140625" style="486" customWidth="1"/>
    <col min="3" max="3" width="26" style="486" customWidth="1"/>
    <col min="4" max="4" width="22" style="486" customWidth="1"/>
    <col min="5" max="5" width="21.7109375" style="486" customWidth="1"/>
    <col min="6" max="6" width="27.5703125" style="486" customWidth="1"/>
    <col min="7" max="7" width="16.5703125" style="486" bestFit="1" customWidth="1"/>
    <col min="8" max="8" width="25.85546875" style="486" customWidth="1"/>
    <col min="9" max="9" width="28.42578125" style="486" customWidth="1"/>
    <col min="10" max="10" width="18" style="486" bestFit="1" customWidth="1"/>
    <col min="11" max="11" width="24.5703125" style="486" customWidth="1"/>
    <col min="12" max="16384" width="11.42578125" style="486"/>
  </cols>
  <sheetData>
    <row r="1" spans="1:11">
      <c r="A1" s="483" t="s">
        <v>384</v>
      </c>
      <c r="B1" s="484"/>
      <c r="C1" s="484"/>
      <c r="D1" s="485"/>
      <c r="E1" s="485"/>
      <c r="F1" s="485"/>
      <c r="G1" s="485"/>
    </row>
    <row r="2" spans="1:11">
      <c r="A2" s="483"/>
      <c r="B2" s="484"/>
      <c r="C2" s="484"/>
      <c r="D2" s="485"/>
      <c r="E2" s="485"/>
      <c r="F2" s="485"/>
      <c r="G2" s="485"/>
    </row>
    <row r="3" spans="1:11">
      <c r="A3" s="483"/>
      <c r="B3" s="484"/>
      <c r="C3" s="484"/>
      <c r="D3" s="485"/>
      <c r="E3" s="485"/>
      <c r="F3" s="485"/>
      <c r="G3" s="485"/>
    </row>
    <row r="4" spans="1:11">
      <c r="A4" s="483"/>
      <c r="B4" s="484"/>
      <c r="C4" s="484"/>
      <c r="D4" s="485"/>
      <c r="E4" s="485"/>
      <c r="F4" s="485"/>
      <c r="G4" s="485"/>
    </row>
    <row r="5" spans="1:11">
      <c r="A5" s="816" t="s">
        <v>405</v>
      </c>
      <c r="B5" s="816"/>
      <c r="C5" s="816"/>
      <c r="D5" s="816"/>
      <c r="E5" s="816"/>
      <c r="F5" s="816"/>
      <c r="G5" s="816"/>
      <c r="H5" s="816"/>
      <c r="I5" s="816"/>
      <c r="J5" s="816"/>
      <c r="K5" s="816"/>
    </row>
    <row r="6" spans="1:11">
      <c r="A6" s="817" t="s">
        <v>547</v>
      </c>
      <c r="B6" s="817"/>
      <c r="C6" s="817"/>
      <c r="D6" s="817"/>
      <c r="E6" s="817"/>
      <c r="F6" s="817"/>
      <c r="G6" s="817"/>
      <c r="H6" s="817"/>
      <c r="I6" s="817"/>
      <c r="J6" s="817"/>
      <c r="K6" s="817"/>
    </row>
    <row r="7" spans="1:11" s="487" customFormat="1" ht="30" customHeight="1">
      <c r="A7" s="824" t="s">
        <v>446</v>
      </c>
      <c r="B7" s="818" t="s">
        <v>154</v>
      </c>
      <c r="C7" s="818"/>
      <c r="D7" s="818"/>
      <c r="E7" s="818" t="s">
        <v>156</v>
      </c>
      <c r="F7" s="818"/>
      <c r="G7" s="818"/>
      <c r="H7" s="818" t="s">
        <v>456</v>
      </c>
      <c r="I7" s="818"/>
      <c r="J7" s="818" t="s">
        <v>163</v>
      </c>
      <c r="K7" s="819" t="s">
        <v>451</v>
      </c>
    </row>
    <row r="8" spans="1:11" s="487" customFormat="1" ht="30" customHeight="1">
      <c r="A8" s="825"/>
      <c r="B8" s="488" t="s">
        <v>2</v>
      </c>
      <c r="C8" s="488" t="s">
        <v>4</v>
      </c>
      <c r="D8" s="488" t="s">
        <v>163</v>
      </c>
      <c r="E8" s="488" t="s">
        <v>447</v>
      </c>
      <c r="F8" s="488" t="s">
        <v>448</v>
      </c>
      <c r="G8" s="488" t="s">
        <v>163</v>
      </c>
      <c r="H8" s="488" t="s">
        <v>2</v>
      </c>
      <c r="I8" s="488" t="s">
        <v>4</v>
      </c>
      <c r="J8" s="488" t="s">
        <v>163</v>
      </c>
      <c r="K8" s="820"/>
    </row>
    <row r="9" spans="1:11" ht="24.95" customHeight="1">
      <c r="A9" s="489" t="s">
        <v>554</v>
      </c>
      <c r="B9" s="490">
        <v>7629</v>
      </c>
      <c r="C9" s="490">
        <v>20402</v>
      </c>
      <c r="D9" s="490">
        <v>28031</v>
      </c>
      <c r="E9" s="490">
        <v>487</v>
      </c>
      <c r="F9" s="490">
        <v>1169</v>
      </c>
      <c r="G9" s="490">
        <v>1656</v>
      </c>
      <c r="H9" s="490">
        <v>8116</v>
      </c>
      <c r="I9" s="490">
        <v>21571</v>
      </c>
      <c r="J9" s="490">
        <v>29687</v>
      </c>
      <c r="K9" s="491">
        <v>0.14878630857177455</v>
      </c>
    </row>
    <row r="10" spans="1:11" ht="24.95" customHeight="1">
      <c r="A10" s="492" t="s">
        <v>555</v>
      </c>
      <c r="B10" s="493">
        <v>6366</v>
      </c>
      <c r="C10" s="493">
        <v>21412</v>
      </c>
      <c r="D10" s="493">
        <v>27778</v>
      </c>
      <c r="E10" s="493">
        <v>331</v>
      </c>
      <c r="F10" s="493">
        <v>803</v>
      </c>
      <c r="G10" s="493">
        <v>1134</v>
      </c>
      <c r="H10" s="493">
        <v>6697</v>
      </c>
      <c r="I10" s="493">
        <v>22215</v>
      </c>
      <c r="J10" s="493">
        <v>28912</v>
      </c>
      <c r="K10" s="494">
        <v>0.14546637941038462</v>
      </c>
    </row>
    <row r="11" spans="1:11" ht="45.75" customHeight="1">
      <c r="A11" s="489" t="s">
        <v>556</v>
      </c>
      <c r="B11" s="490">
        <v>9831</v>
      </c>
      <c r="C11" s="490">
        <v>13284</v>
      </c>
      <c r="D11" s="490">
        <v>23115</v>
      </c>
      <c r="E11" s="490">
        <v>1333</v>
      </c>
      <c r="F11" s="490">
        <v>1631</v>
      </c>
      <c r="G11" s="490">
        <v>2964</v>
      </c>
      <c r="H11" s="490">
        <v>11164</v>
      </c>
      <c r="I11" s="490">
        <v>14915</v>
      </c>
      <c r="J11" s="490">
        <v>26079</v>
      </c>
      <c r="K11" s="491">
        <v>0.13181329687129473</v>
      </c>
    </row>
    <row r="12" spans="1:11" ht="24.95" customHeight="1">
      <c r="A12" s="492" t="s">
        <v>557</v>
      </c>
      <c r="B12" s="493">
        <v>7402</v>
      </c>
      <c r="C12" s="493">
        <v>14447</v>
      </c>
      <c r="D12" s="493">
        <v>21849</v>
      </c>
      <c r="E12" s="493">
        <v>1348</v>
      </c>
      <c r="F12" s="493">
        <v>2663</v>
      </c>
      <c r="G12" s="493">
        <v>4011</v>
      </c>
      <c r="H12" s="493">
        <v>8750</v>
      </c>
      <c r="I12" s="493">
        <v>17110</v>
      </c>
      <c r="J12" s="493">
        <v>25860</v>
      </c>
      <c r="K12" s="494">
        <v>0.13066292628041798</v>
      </c>
    </row>
    <row r="13" spans="1:11" ht="42.75" customHeight="1">
      <c r="A13" s="489" t="s">
        <v>558</v>
      </c>
      <c r="B13" s="490">
        <v>5258</v>
      </c>
      <c r="C13" s="490">
        <v>15129</v>
      </c>
      <c r="D13" s="490">
        <v>20387</v>
      </c>
      <c r="E13" s="490">
        <v>162</v>
      </c>
      <c r="F13" s="490">
        <v>387</v>
      </c>
      <c r="G13" s="490">
        <v>549</v>
      </c>
      <c r="H13" s="490">
        <v>5420</v>
      </c>
      <c r="I13" s="490">
        <v>15516</v>
      </c>
      <c r="J13" s="490">
        <v>20936</v>
      </c>
      <c r="K13" s="491">
        <v>0.10565750238399169</v>
      </c>
    </row>
    <row r="14" spans="1:11" ht="38.25" customHeight="1">
      <c r="A14" s="492" t="s">
        <v>559</v>
      </c>
      <c r="B14" s="493">
        <v>2969</v>
      </c>
      <c r="C14" s="493">
        <v>5308</v>
      </c>
      <c r="D14" s="493">
        <v>8277</v>
      </c>
      <c r="E14" s="493">
        <v>24</v>
      </c>
      <c r="F14" s="493">
        <v>63</v>
      </c>
      <c r="G14" s="493">
        <v>87</v>
      </c>
      <c r="H14" s="493">
        <v>2993</v>
      </c>
      <c r="I14" s="493">
        <v>5371</v>
      </c>
      <c r="J14" s="493">
        <v>8364</v>
      </c>
      <c r="K14" s="494">
        <v>4.2240800819386769E-2</v>
      </c>
    </row>
    <row r="15" spans="1:11" ht="46.5" customHeight="1">
      <c r="A15" s="489" t="s">
        <v>560</v>
      </c>
      <c r="B15" s="490">
        <v>2277</v>
      </c>
      <c r="C15" s="490">
        <v>4543</v>
      </c>
      <c r="D15" s="490">
        <v>6820</v>
      </c>
      <c r="E15" s="490">
        <v>30</v>
      </c>
      <c r="F15" s="490">
        <v>36</v>
      </c>
      <c r="G15" s="490">
        <v>66</v>
      </c>
      <c r="H15" s="490">
        <v>2307</v>
      </c>
      <c r="I15" s="490">
        <v>4579</v>
      </c>
      <c r="J15" s="490">
        <v>6886</v>
      </c>
      <c r="K15" s="491">
        <v>3.4808801344117214E-2</v>
      </c>
    </row>
    <row r="16" spans="1:11" ht="67.5" customHeight="1">
      <c r="A16" s="492" t="s">
        <v>561</v>
      </c>
      <c r="B16" s="493">
        <v>2012</v>
      </c>
      <c r="C16" s="493">
        <v>3392</v>
      </c>
      <c r="D16" s="493">
        <v>5404</v>
      </c>
      <c r="E16" s="493">
        <v>131</v>
      </c>
      <c r="F16" s="493">
        <v>143</v>
      </c>
      <c r="G16" s="493">
        <v>274</v>
      </c>
      <c r="H16" s="493">
        <v>2143</v>
      </c>
      <c r="I16" s="493">
        <v>3535</v>
      </c>
      <c r="J16" s="493">
        <v>5678</v>
      </c>
      <c r="K16" s="494">
        <v>2.8284989177434574E-2</v>
      </c>
    </row>
    <row r="17" spans="1:13" ht="24.95" customHeight="1">
      <c r="A17" s="489" t="s">
        <v>562</v>
      </c>
      <c r="B17" s="490">
        <v>2130</v>
      </c>
      <c r="C17" s="490">
        <v>2621</v>
      </c>
      <c r="D17" s="490">
        <v>4751</v>
      </c>
      <c r="E17" s="490">
        <v>250</v>
      </c>
      <c r="F17" s="490">
        <v>222</v>
      </c>
      <c r="G17" s="490">
        <v>472</v>
      </c>
      <c r="H17" s="490">
        <v>2380</v>
      </c>
      <c r="I17" s="490">
        <v>2843</v>
      </c>
      <c r="J17" s="490">
        <v>5223</v>
      </c>
      <c r="K17" s="491">
        <v>2.634752291911583E-2</v>
      </c>
    </row>
    <row r="18" spans="1:13" ht="24.95" customHeight="1">
      <c r="A18" s="492" t="s">
        <v>563</v>
      </c>
      <c r="B18" s="493">
        <v>1043</v>
      </c>
      <c r="C18" s="493">
        <v>2570</v>
      </c>
      <c r="D18" s="493">
        <v>3613</v>
      </c>
      <c r="E18" s="493">
        <v>11</v>
      </c>
      <c r="F18" s="493">
        <v>18</v>
      </c>
      <c r="G18" s="493">
        <v>29</v>
      </c>
      <c r="H18" s="493">
        <v>1054</v>
      </c>
      <c r="I18" s="493">
        <v>2588</v>
      </c>
      <c r="J18" s="493">
        <v>3642</v>
      </c>
      <c r="K18" s="494">
        <v>1.8345383633455604E-2</v>
      </c>
    </row>
    <row r="19" spans="1:13" ht="31.5" customHeight="1">
      <c r="A19" s="489" t="s">
        <v>564</v>
      </c>
      <c r="B19" s="490">
        <v>919</v>
      </c>
      <c r="C19" s="490">
        <v>1746</v>
      </c>
      <c r="D19" s="490">
        <v>2665</v>
      </c>
      <c r="E19" s="490">
        <v>26</v>
      </c>
      <c r="F19" s="490">
        <v>53</v>
      </c>
      <c r="G19" s="490">
        <v>79</v>
      </c>
      <c r="H19" s="490">
        <v>945</v>
      </c>
      <c r="I19" s="490">
        <v>1799</v>
      </c>
      <c r="J19" s="490">
        <v>2744</v>
      </c>
      <c r="K19" s="491">
        <v>1.3693446419471535E-2</v>
      </c>
    </row>
    <row r="20" spans="1:13" ht="63.75" customHeight="1">
      <c r="A20" s="492" t="s">
        <v>565</v>
      </c>
      <c r="B20" s="493">
        <v>731</v>
      </c>
      <c r="C20" s="493">
        <v>1823</v>
      </c>
      <c r="D20" s="493">
        <v>2554</v>
      </c>
      <c r="E20" s="493">
        <v>54</v>
      </c>
      <c r="F20" s="493">
        <v>58</v>
      </c>
      <c r="G20" s="493">
        <v>112</v>
      </c>
      <c r="H20" s="493">
        <v>785</v>
      </c>
      <c r="I20" s="493">
        <v>1881</v>
      </c>
      <c r="J20" s="493">
        <v>2666</v>
      </c>
      <c r="K20" s="494">
        <v>1.3390717316609232E-2</v>
      </c>
    </row>
    <row r="21" spans="1:13" ht="24.95" customHeight="1">
      <c r="A21" s="489" t="s">
        <v>566</v>
      </c>
      <c r="B21" s="490">
        <v>703</v>
      </c>
      <c r="C21" s="490">
        <v>1600</v>
      </c>
      <c r="D21" s="490">
        <v>2303</v>
      </c>
      <c r="E21" s="490">
        <v>71</v>
      </c>
      <c r="F21" s="490">
        <v>136</v>
      </c>
      <c r="G21" s="490">
        <v>207</v>
      </c>
      <c r="H21" s="490">
        <v>774</v>
      </c>
      <c r="I21" s="490">
        <v>1736</v>
      </c>
      <c r="J21" s="490">
        <v>2510</v>
      </c>
      <c r="K21" s="491">
        <v>1.2669212954787408E-2</v>
      </c>
    </row>
    <row r="22" spans="1:13" ht="48" customHeight="1">
      <c r="A22" s="492" t="s">
        <v>567</v>
      </c>
      <c r="B22" s="493">
        <v>853</v>
      </c>
      <c r="C22" s="493">
        <v>1250</v>
      </c>
      <c r="D22" s="493">
        <v>2103</v>
      </c>
      <c r="E22" s="493">
        <v>149</v>
      </c>
      <c r="F22" s="493">
        <v>193</v>
      </c>
      <c r="G22" s="493">
        <v>342</v>
      </c>
      <c r="H22" s="493">
        <v>1002</v>
      </c>
      <c r="I22" s="493">
        <v>1443</v>
      </c>
      <c r="J22" s="493">
        <v>2445</v>
      </c>
      <c r="K22" s="494">
        <v>1.2250437695827888E-2</v>
      </c>
    </row>
    <row r="23" spans="1:13" ht="24.95" customHeight="1">
      <c r="A23" s="489" t="s">
        <v>568</v>
      </c>
      <c r="B23" s="490">
        <v>595</v>
      </c>
      <c r="C23" s="490">
        <v>1483</v>
      </c>
      <c r="D23" s="490">
        <v>2078</v>
      </c>
      <c r="E23" s="490">
        <v>48</v>
      </c>
      <c r="F23" s="490">
        <v>122</v>
      </c>
      <c r="G23" s="490">
        <v>170</v>
      </c>
      <c r="H23" s="490">
        <v>643</v>
      </c>
      <c r="I23" s="490">
        <v>1605</v>
      </c>
      <c r="J23" s="490">
        <v>2248</v>
      </c>
      <c r="K23" s="491">
        <v>1.1382614267622618E-2</v>
      </c>
    </row>
    <row r="24" spans="1:13" s="495" customFormat="1" ht="24.75" customHeight="1">
      <c r="A24" s="655" t="s">
        <v>309</v>
      </c>
      <c r="B24" s="538">
        <v>8865</v>
      </c>
      <c r="C24" s="538">
        <v>13711</v>
      </c>
      <c r="D24" s="538">
        <v>22576</v>
      </c>
      <c r="E24" s="538">
        <v>881</v>
      </c>
      <c r="F24" s="538">
        <v>1203</v>
      </c>
      <c r="G24" s="538">
        <v>2084</v>
      </c>
      <c r="H24" s="538">
        <v>9746</v>
      </c>
      <c r="I24" s="538">
        <v>14914</v>
      </c>
      <c r="J24" s="538">
        <v>24660</v>
      </c>
      <c r="K24" s="539">
        <v>0.12419965993430779</v>
      </c>
    </row>
    <row r="25" spans="1:13" s="487" customFormat="1" ht="27.75" customHeight="1">
      <c r="A25" s="496" t="s">
        <v>213</v>
      </c>
      <c r="B25" s="497">
        <v>59583</v>
      </c>
      <c r="C25" s="497">
        <v>124721</v>
      </c>
      <c r="D25" s="497">
        <v>184304</v>
      </c>
      <c r="E25" s="497">
        <v>5336</v>
      </c>
      <c r="F25" s="497">
        <v>8900</v>
      </c>
      <c r="G25" s="497">
        <v>14236</v>
      </c>
      <c r="H25" s="497">
        <v>64919</v>
      </c>
      <c r="I25" s="497">
        <v>133621</v>
      </c>
      <c r="J25" s="497">
        <v>198540</v>
      </c>
      <c r="K25" s="498">
        <v>1</v>
      </c>
    </row>
    <row r="26" spans="1:13" ht="27.75" customHeight="1">
      <c r="A26" s="821" t="s">
        <v>155</v>
      </c>
      <c r="B26" s="499">
        <v>0.3232865266082125</v>
      </c>
      <c r="C26" s="499">
        <v>0.67671347339178745</v>
      </c>
      <c r="D26" s="499">
        <v>1</v>
      </c>
      <c r="E26" s="499">
        <v>0.37482438887327901</v>
      </c>
      <c r="F26" s="499">
        <v>0.62517561112672104</v>
      </c>
      <c r="G26" s="499">
        <v>1</v>
      </c>
      <c r="H26" s="499">
        <v>0.32698196836909438</v>
      </c>
      <c r="I26" s="499">
        <v>0.67301803163090557</v>
      </c>
      <c r="J26" s="499">
        <v>1</v>
      </c>
      <c r="K26" s="500"/>
    </row>
    <row r="27" spans="1:13" ht="27.75" customHeight="1">
      <c r="A27" s="822"/>
      <c r="B27" s="823">
        <v>0.92774153994592801</v>
      </c>
      <c r="C27" s="823"/>
      <c r="D27" s="823"/>
      <c r="E27" s="823">
        <v>7.225846005407198E-2</v>
      </c>
      <c r="F27" s="823"/>
      <c r="G27" s="823"/>
      <c r="H27" s="823">
        <v>1</v>
      </c>
      <c r="I27" s="823"/>
      <c r="J27" s="823"/>
      <c r="K27" s="501"/>
    </row>
    <row r="28" spans="1:13">
      <c r="A28" s="487" t="s">
        <v>397</v>
      </c>
      <c r="M28" s="486" t="s">
        <v>527</v>
      </c>
    </row>
    <row r="29" spans="1:13">
      <c r="A29" s="487" t="s">
        <v>490</v>
      </c>
      <c r="B29" s="502"/>
      <c r="C29" s="502"/>
      <c r="D29" s="502"/>
      <c r="E29" s="502"/>
      <c r="F29" s="502"/>
    </row>
    <row r="31" spans="1:13">
      <c r="B31" s="502"/>
      <c r="C31" s="502"/>
      <c r="D31" s="502"/>
      <c r="E31" s="502"/>
      <c r="F31" s="502"/>
    </row>
    <row r="34" spans="2:7">
      <c r="B34" s="502"/>
      <c r="C34" s="502"/>
      <c r="D34" s="502"/>
      <c r="E34" s="502"/>
      <c r="F34" s="502"/>
    </row>
    <row r="35" spans="2:7">
      <c r="B35" s="502"/>
      <c r="C35" s="502"/>
      <c r="D35" s="502"/>
      <c r="E35" s="502"/>
      <c r="F35" s="502"/>
    </row>
    <row r="37" spans="2:7">
      <c r="B37" s="502"/>
      <c r="C37" s="502"/>
      <c r="D37" s="502"/>
      <c r="E37" s="502"/>
      <c r="F37" s="502"/>
      <c r="G37" s="502"/>
    </row>
    <row r="59" spans="1:1">
      <c r="A59" s="487"/>
    </row>
    <row r="63" spans="1:1">
      <c r="A63" s="487" t="s">
        <v>489</v>
      </c>
    </row>
  </sheetData>
  <mergeCells count="11">
    <mergeCell ref="A26:A27"/>
    <mergeCell ref="B27:D27"/>
    <mergeCell ref="E27:G27"/>
    <mergeCell ref="H27:J27"/>
    <mergeCell ref="A7:A8"/>
    <mergeCell ref="A5:K5"/>
    <mergeCell ref="A6:K6"/>
    <mergeCell ref="B7:D7"/>
    <mergeCell ref="E7:G7"/>
    <mergeCell ref="H7:J7"/>
    <mergeCell ref="K7:K8"/>
  </mergeCells>
  <printOptions horizontalCentered="1" verticalCentered="1"/>
  <pageMargins left="0.78740157480314965" right="0.78740157480314965" top="0.98425196850393704" bottom="0.98425196850393704" header="0.19685039370078741" footer="0.19685039370078741"/>
  <pageSetup scale="92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O95"/>
  <sheetViews>
    <sheetView showGridLines="0" zoomScale="70" zoomScaleNormal="70" workbookViewId="0">
      <selection activeCell="L35" sqref="L35"/>
    </sheetView>
  </sheetViews>
  <sheetFormatPr baseColWidth="10" defaultRowHeight="14.25"/>
  <cols>
    <col min="1" max="1" width="17.28515625" style="2" customWidth="1"/>
    <col min="2" max="2" width="11.42578125" style="2" customWidth="1"/>
    <col min="3" max="3" width="12.140625" style="2" bestFit="1" customWidth="1"/>
    <col min="4" max="4" width="10.28515625" style="2" customWidth="1"/>
    <col min="5" max="5" width="10.7109375" style="2" customWidth="1"/>
    <col min="6" max="6" width="10.5703125" style="2" customWidth="1"/>
    <col min="7" max="7" width="11" style="2" customWidth="1"/>
    <col min="8" max="8" width="10.7109375" style="2" customWidth="1"/>
    <col min="9" max="9" width="11.140625" style="2" bestFit="1" customWidth="1"/>
    <col min="10" max="10" width="11.5703125" style="2" bestFit="1" customWidth="1"/>
    <col min="11" max="11" width="10" style="2" bestFit="1" customWidth="1"/>
    <col min="12" max="14" width="9.140625" style="2" customWidth="1"/>
    <col min="15" max="15" width="8.28515625" style="2" customWidth="1"/>
    <col min="16" max="17" width="11.42578125" style="2" customWidth="1"/>
    <col min="18" max="19" width="11.28515625" style="2" customWidth="1"/>
    <col min="20" max="20" width="15.28515625" style="2" customWidth="1"/>
    <col min="21" max="21" width="9.7109375" style="7" customWidth="1"/>
    <col min="22" max="22" width="18.42578125" style="2" customWidth="1"/>
    <col min="23" max="23" width="12.28515625" style="2" bestFit="1" customWidth="1"/>
    <col min="24" max="24" width="11.28515625" style="2" customWidth="1"/>
    <col min="25" max="25" width="9.28515625" style="2" bestFit="1" customWidth="1"/>
    <col min="26" max="26" width="12.28515625" style="2" bestFit="1" customWidth="1"/>
    <col min="27" max="29" width="9.28515625" style="2" bestFit="1" customWidth="1"/>
    <col min="30" max="30" width="21" style="2" bestFit="1" customWidth="1"/>
    <col min="31" max="31" width="10.85546875" style="2" bestFit="1" customWidth="1"/>
    <col min="32" max="16384" width="11.42578125" style="2"/>
  </cols>
  <sheetData>
    <row r="1" spans="1:41" ht="20.25" customHeight="1"/>
    <row r="2" spans="1:41" ht="20.2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</row>
    <row r="3" spans="1:41" ht="20.2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</row>
    <row r="4" spans="1:41" ht="20.2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</row>
    <row r="5" spans="1:41" ht="18">
      <c r="A5" s="826" t="s">
        <v>286</v>
      </c>
      <c r="B5" s="826"/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826"/>
      <c r="O5" s="826"/>
      <c r="P5" s="826"/>
      <c r="Q5" s="826"/>
      <c r="R5" s="826"/>
      <c r="S5" s="826"/>
      <c r="T5" s="826"/>
      <c r="AF5" s="68"/>
      <c r="AG5" s="68"/>
      <c r="AH5" s="68"/>
      <c r="AI5" s="68"/>
      <c r="AJ5" s="68"/>
      <c r="AK5" s="68"/>
      <c r="AL5" s="68"/>
      <c r="AM5" s="68"/>
      <c r="AN5" s="68"/>
      <c r="AO5" s="68"/>
    </row>
    <row r="6" spans="1:41" ht="18">
      <c r="A6" s="806" t="s">
        <v>547</v>
      </c>
      <c r="B6" s="805"/>
      <c r="C6" s="805"/>
      <c r="D6" s="805"/>
      <c r="E6" s="805"/>
      <c r="F6" s="805"/>
      <c r="G6" s="805"/>
      <c r="H6" s="805"/>
      <c r="I6" s="805"/>
      <c r="J6" s="805"/>
      <c r="K6" s="805"/>
      <c r="L6" s="805"/>
      <c r="M6" s="805"/>
      <c r="N6" s="805"/>
      <c r="O6" s="805"/>
      <c r="P6" s="805"/>
      <c r="Q6" s="805"/>
      <c r="R6" s="805"/>
      <c r="S6" s="805"/>
      <c r="T6" s="805"/>
      <c r="AF6" s="69"/>
      <c r="AG6" s="69"/>
      <c r="AH6" s="69"/>
      <c r="AI6" s="69"/>
      <c r="AJ6" s="69"/>
      <c r="AK6" s="69"/>
      <c r="AL6" s="69"/>
      <c r="AM6" s="69"/>
      <c r="AN6" s="69"/>
      <c r="AO6" s="69"/>
    </row>
    <row r="7" spans="1:41" s="78" customFormat="1" ht="21.75" customHeight="1">
      <c r="A7" s="833" t="s">
        <v>153</v>
      </c>
      <c r="B7" s="829" t="s">
        <v>182</v>
      </c>
      <c r="C7" s="829"/>
      <c r="D7" s="829" t="s">
        <v>183</v>
      </c>
      <c r="E7" s="829"/>
      <c r="F7" s="829" t="s">
        <v>184</v>
      </c>
      <c r="G7" s="829"/>
      <c r="H7" s="829" t="s">
        <v>185</v>
      </c>
      <c r="I7" s="829"/>
      <c r="J7" s="829" t="s">
        <v>186</v>
      </c>
      <c r="K7" s="829"/>
      <c r="L7" s="829" t="s">
        <v>187</v>
      </c>
      <c r="M7" s="829"/>
      <c r="N7" s="829" t="s">
        <v>188</v>
      </c>
      <c r="O7" s="829"/>
      <c r="P7" s="830" t="s">
        <v>189</v>
      </c>
      <c r="Q7" s="830"/>
      <c r="R7" s="830" t="s">
        <v>163</v>
      </c>
      <c r="S7" s="830"/>
      <c r="T7" s="831" t="s">
        <v>394</v>
      </c>
      <c r="U7" s="109"/>
    </row>
    <row r="8" spans="1:41" s="78" customFormat="1" ht="21.75" customHeight="1">
      <c r="A8" s="834"/>
      <c r="B8" s="239" t="s">
        <v>6</v>
      </c>
      <c r="C8" s="239" t="s">
        <v>7</v>
      </c>
      <c r="D8" s="240" t="s">
        <v>6</v>
      </c>
      <c r="E8" s="240" t="s">
        <v>7</v>
      </c>
      <c r="F8" s="240" t="s">
        <v>6</v>
      </c>
      <c r="G8" s="240" t="s">
        <v>7</v>
      </c>
      <c r="H8" s="240" t="s">
        <v>6</v>
      </c>
      <c r="I8" s="240" t="s">
        <v>7</v>
      </c>
      <c r="J8" s="240" t="s">
        <v>6</v>
      </c>
      <c r="K8" s="240" t="s">
        <v>7</v>
      </c>
      <c r="L8" s="240" t="s">
        <v>6</v>
      </c>
      <c r="M8" s="240" t="s">
        <v>7</v>
      </c>
      <c r="N8" s="240" t="s">
        <v>6</v>
      </c>
      <c r="O8" s="240" t="s">
        <v>7</v>
      </c>
      <c r="P8" s="240" t="s">
        <v>6</v>
      </c>
      <c r="Q8" s="240" t="s">
        <v>7</v>
      </c>
      <c r="R8" s="240" t="s">
        <v>6</v>
      </c>
      <c r="S8" s="240" t="s">
        <v>7</v>
      </c>
      <c r="T8" s="832"/>
      <c r="U8" s="109"/>
    </row>
    <row r="9" spans="1:41" ht="21.75" customHeight="1">
      <c r="A9" s="234" t="s">
        <v>157</v>
      </c>
      <c r="B9" s="235">
        <v>3235</v>
      </c>
      <c r="C9" s="235">
        <v>709</v>
      </c>
      <c r="D9" s="235">
        <v>2459</v>
      </c>
      <c r="E9" s="235">
        <v>258</v>
      </c>
      <c r="F9" s="235">
        <v>1639</v>
      </c>
      <c r="G9" s="235">
        <v>155</v>
      </c>
      <c r="H9" s="235">
        <v>1129</v>
      </c>
      <c r="I9" s="235">
        <v>100</v>
      </c>
      <c r="J9" s="235">
        <v>570</v>
      </c>
      <c r="K9" s="235">
        <v>37</v>
      </c>
      <c r="L9" s="235">
        <v>415</v>
      </c>
      <c r="M9" s="235">
        <v>19</v>
      </c>
      <c r="N9" s="235">
        <v>235</v>
      </c>
      <c r="O9" s="235">
        <v>10</v>
      </c>
      <c r="P9" s="235">
        <v>1090</v>
      </c>
      <c r="Q9" s="235">
        <v>40</v>
      </c>
      <c r="R9" s="235">
        <v>10772</v>
      </c>
      <c r="S9" s="235">
        <v>1328</v>
      </c>
      <c r="T9" s="235">
        <v>12100</v>
      </c>
      <c r="U9" s="29"/>
    </row>
    <row r="10" spans="1:41" ht="21.75" customHeight="1">
      <c r="A10" s="236" t="s">
        <v>158</v>
      </c>
      <c r="B10" s="237">
        <v>2530</v>
      </c>
      <c r="C10" s="237">
        <v>248</v>
      </c>
      <c r="D10" s="237">
        <v>1953</v>
      </c>
      <c r="E10" s="237">
        <v>199</v>
      </c>
      <c r="F10" s="237">
        <v>1055</v>
      </c>
      <c r="G10" s="237">
        <v>86</v>
      </c>
      <c r="H10" s="237">
        <v>704</v>
      </c>
      <c r="I10" s="237">
        <v>59</v>
      </c>
      <c r="J10" s="237">
        <v>415</v>
      </c>
      <c r="K10" s="237">
        <v>18</v>
      </c>
      <c r="L10" s="237">
        <v>296</v>
      </c>
      <c r="M10" s="237">
        <v>11</v>
      </c>
      <c r="N10" s="237">
        <v>196</v>
      </c>
      <c r="O10" s="237">
        <v>12</v>
      </c>
      <c r="P10" s="237">
        <v>464</v>
      </c>
      <c r="Q10" s="237">
        <v>17</v>
      </c>
      <c r="R10" s="237">
        <v>7613</v>
      </c>
      <c r="S10" s="237">
        <v>650</v>
      </c>
      <c r="T10" s="237">
        <v>8263</v>
      </c>
      <c r="U10" s="29"/>
    </row>
    <row r="11" spans="1:41" ht="21.75" customHeight="1">
      <c r="A11" s="234" t="s">
        <v>159</v>
      </c>
      <c r="B11" s="235">
        <v>2031</v>
      </c>
      <c r="C11" s="235">
        <v>53</v>
      </c>
      <c r="D11" s="235">
        <v>1542</v>
      </c>
      <c r="E11" s="235">
        <v>46</v>
      </c>
      <c r="F11" s="235">
        <v>1088</v>
      </c>
      <c r="G11" s="235">
        <v>31</v>
      </c>
      <c r="H11" s="235">
        <v>987</v>
      </c>
      <c r="I11" s="235">
        <v>23</v>
      </c>
      <c r="J11" s="235">
        <v>547</v>
      </c>
      <c r="K11" s="235">
        <v>8</v>
      </c>
      <c r="L11" s="235">
        <v>382</v>
      </c>
      <c r="M11" s="235">
        <v>7</v>
      </c>
      <c r="N11" s="235">
        <v>266</v>
      </c>
      <c r="O11" s="235">
        <v>5</v>
      </c>
      <c r="P11" s="235">
        <v>874</v>
      </c>
      <c r="Q11" s="235">
        <v>23</v>
      </c>
      <c r="R11" s="235">
        <v>7717</v>
      </c>
      <c r="S11" s="235">
        <v>196</v>
      </c>
      <c r="T11" s="235">
        <v>7913</v>
      </c>
      <c r="U11" s="29"/>
    </row>
    <row r="12" spans="1:41" ht="21.75" customHeight="1">
      <c r="A12" s="236" t="s">
        <v>160</v>
      </c>
      <c r="B12" s="237">
        <v>988</v>
      </c>
      <c r="C12" s="237">
        <v>8</v>
      </c>
      <c r="D12" s="237">
        <v>1150</v>
      </c>
      <c r="E12" s="237">
        <v>97</v>
      </c>
      <c r="F12" s="237">
        <v>690</v>
      </c>
      <c r="G12" s="237">
        <v>69</v>
      </c>
      <c r="H12" s="237">
        <v>487</v>
      </c>
      <c r="I12" s="237">
        <v>41</v>
      </c>
      <c r="J12" s="237">
        <v>261</v>
      </c>
      <c r="K12" s="237">
        <v>17</v>
      </c>
      <c r="L12" s="237">
        <v>223</v>
      </c>
      <c r="M12" s="237">
        <v>19</v>
      </c>
      <c r="N12" s="237">
        <v>126</v>
      </c>
      <c r="O12" s="237">
        <v>10</v>
      </c>
      <c r="P12" s="237">
        <v>332</v>
      </c>
      <c r="Q12" s="237">
        <v>9</v>
      </c>
      <c r="R12" s="237">
        <v>4257</v>
      </c>
      <c r="S12" s="237">
        <v>270</v>
      </c>
      <c r="T12" s="237">
        <v>4527</v>
      </c>
      <c r="U12" s="29"/>
    </row>
    <row r="13" spans="1:41" ht="21.75" customHeight="1">
      <c r="A13" s="234" t="s">
        <v>161</v>
      </c>
      <c r="B13" s="235">
        <v>1728</v>
      </c>
      <c r="C13" s="235">
        <v>413</v>
      </c>
      <c r="D13" s="235">
        <v>838</v>
      </c>
      <c r="E13" s="235">
        <v>116</v>
      </c>
      <c r="F13" s="235">
        <v>485</v>
      </c>
      <c r="G13" s="235">
        <v>51</v>
      </c>
      <c r="H13" s="235">
        <v>441</v>
      </c>
      <c r="I13" s="235">
        <v>37</v>
      </c>
      <c r="J13" s="235">
        <v>224</v>
      </c>
      <c r="K13" s="235">
        <v>9</v>
      </c>
      <c r="L13" s="235">
        <v>218</v>
      </c>
      <c r="M13" s="235">
        <v>4</v>
      </c>
      <c r="N13" s="235">
        <v>110</v>
      </c>
      <c r="O13" s="235">
        <v>8</v>
      </c>
      <c r="P13" s="235">
        <v>292</v>
      </c>
      <c r="Q13" s="235">
        <v>24</v>
      </c>
      <c r="R13" s="235">
        <v>4336</v>
      </c>
      <c r="S13" s="235">
        <v>662</v>
      </c>
      <c r="T13" s="235">
        <v>4998</v>
      </c>
      <c r="U13" s="29"/>
    </row>
    <row r="14" spans="1:41" ht="21.75" customHeight="1">
      <c r="A14" s="236" t="s">
        <v>162</v>
      </c>
      <c r="B14" s="237">
        <v>830</v>
      </c>
      <c r="C14" s="237">
        <v>171</v>
      </c>
      <c r="D14" s="237">
        <v>720</v>
      </c>
      <c r="E14" s="237">
        <v>133</v>
      </c>
      <c r="F14" s="237">
        <v>381</v>
      </c>
      <c r="G14" s="237">
        <v>59</v>
      </c>
      <c r="H14" s="237">
        <v>328</v>
      </c>
      <c r="I14" s="237">
        <v>53</v>
      </c>
      <c r="J14" s="237">
        <v>109</v>
      </c>
      <c r="K14" s="237">
        <v>18</v>
      </c>
      <c r="L14" s="237">
        <v>87</v>
      </c>
      <c r="M14" s="237">
        <v>9</v>
      </c>
      <c r="N14" s="237">
        <v>69</v>
      </c>
      <c r="O14" s="237">
        <v>9</v>
      </c>
      <c r="P14" s="237">
        <v>158</v>
      </c>
      <c r="Q14" s="237">
        <v>11</v>
      </c>
      <c r="R14" s="237">
        <v>2682</v>
      </c>
      <c r="S14" s="237">
        <v>463</v>
      </c>
      <c r="T14" s="237">
        <v>3145</v>
      </c>
      <c r="U14" s="29"/>
    </row>
    <row r="15" spans="1:41" s="78" customFormat="1" ht="23.25" customHeight="1">
      <c r="A15" s="241" t="s">
        <v>163</v>
      </c>
      <c r="B15" s="260">
        <v>11342</v>
      </c>
      <c r="C15" s="260">
        <v>1602</v>
      </c>
      <c r="D15" s="260">
        <v>8662</v>
      </c>
      <c r="E15" s="260">
        <v>849</v>
      </c>
      <c r="F15" s="260">
        <v>5338</v>
      </c>
      <c r="G15" s="260">
        <v>451</v>
      </c>
      <c r="H15" s="260">
        <v>4076</v>
      </c>
      <c r="I15" s="260">
        <v>313</v>
      </c>
      <c r="J15" s="260">
        <v>2126</v>
      </c>
      <c r="K15" s="260">
        <v>107</v>
      </c>
      <c r="L15" s="260">
        <v>1621</v>
      </c>
      <c r="M15" s="260">
        <v>69</v>
      </c>
      <c r="N15" s="260">
        <v>1002</v>
      </c>
      <c r="O15" s="260">
        <v>54</v>
      </c>
      <c r="P15" s="260">
        <v>3210</v>
      </c>
      <c r="Q15" s="260">
        <v>124</v>
      </c>
      <c r="R15" s="260">
        <v>37377</v>
      </c>
      <c r="S15" s="260">
        <v>3569</v>
      </c>
      <c r="T15" s="261">
        <v>40946</v>
      </c>
      <c r="U15" s="30"/>
    </row>
    <row r="16" spans="1:41">
      <c r="A16" s="827" t="s">
        <v>404</v>
      </c>
      <c r="B16" s="827"/>
      <c r="C16" s="827"/>
      <c r="D16" s="827"/>
      <c r="E16" s="827"/>
      <c r="F16" s="827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20">
      <c r="A17" s="828" t="s">
        <v>411</v>
      </c>
      <c r="B17" s="828"/>
      <c r="C17" s="828"/>
      <c r="D17" s="828"/>
      <c r="E17" s="828"/>
      <c r="F17" s="828"/>
      <c r="G17" s="828"/>
      <c r="H17" s="828"/>
      <c r="I17" s="828"/>
      <c r="J17" s="828"/>
      <c r="K17" s="828"/>
      <c r="L17" s="828"/>
      <c r="R17" s="3"/>
      <c r="S17" s="3"/>
    </row>
    <row r="18" spans="1:20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R18" s="3"/>
      <c r="S18" s="3"/>
    </row>
    <row r="20" spans="1:20" ht="15.75">
      <c r="A20" s="826" t="s">
        <v>181</v>
      </c>
      <c r="B20" s="826"/>
      <c r="C20" s="826"/>
      <c r="D20" s="826"/>
      <c r="E20" s="826"/>
      <c r="F20" s="826"/>
      <c r="G20" s="826"/>
      <c r="H20" s="826"/>
      <c r="I20" s="826"/>
      <c r="J20" s="826"/>
    </row>
    <row r="21" spans="1:20" ht="15.75">
      <c r="A21" s="806" t="s">
        <v>547</v>
      </c>
      <c r="B21" s="806"/>
      <c r="C21" s="806"/>
      <c r="D21" s="806"/>
      <c r="E21" s="806"/>
      <c r="F21" s="806"/>
      <c r="G21" s="806"/>
      <c r="H21" s="806"/>
      <c r="I21" s="806"/>
      <c r="J21" s="806"/>
    </row>
    <row r="22" spans="1:20" ht="30">
      <c r="A22" s="242" t="s">
        <v>153</v>
      </c>
      <c r="B22" s="243" t="s">
        <v>419</v>
      </c>
      <c r="C22" s="243" t="s">
        <v>420</v>
      </c>
      <c r="D22" s="243" t="s">
        <v>421</v>
      </c>
      <c r="E22" s="244" t="s">
        <v>422</v>
      </c>
      <c r="F22" s="243" t="s">
        <v>423</v>
      </c>
      <c r="G22" s="243" t="s">
        <v>424</v>
      </c>
      <c r="H22" s="243" t="s">
        <v>449</v>
      </c>
      <c r="I22" s="244" t="s">
        <v>189</v>
      </c>
      <c r="J22" s="245" t="s">
        <v>163</v>
      </c>
    </row>
    <row r="23" spans="1:20" ht="24.75" customHeight="1">
      <c r="A23" s="234" t="s">
        <v>157</v>
      </c>
      <c r="B23" s="238">
        <v>3944</v>
      </c>
      <c r="C23" s="238">
        <v>2717</v>
      </c>
      <c r="D23" s="238">
        <v>1794</v>
      </c>
      <c r="E23" s="238">
        <v>1229</v>
      </c>
      <c r="F23" s="238">
        <v>607</v>
      </c>
      <c r="G23" s="238">
        <v>434</v>
      </c>
      <c r="H23" s="238">
        <v>245</v>
      </c>
      <c r="I23" s="238">
        <v>1130</v>
      </c>
      <c r="J23" s="238">
        <v>12100</v>
      </c>
    </row>
    <row r="24" spans="1:20" ht="24.75" customHeight="1">
      <c r="A24" s="236" t="s">
        <v>158</v>
      </c>
      <c r="B24" s="252">
        <v>2778</v>
      </c>
      <c r="C24" s="252">
        <v>2152</v>
      </c>
      <c r="D24" s="252">
        <v>1141</v>
      </c>
      <c r="E24" s="252">
        <v>763</v>
      </c>
      <c r="F24" s="252">
        <v>433</v>
      </c>
      <c r="G24" s="252">
        <v>307</v>
      </c>
      <c r="H24" s="252">
        <v>208</v>
      </c>
      <c r="I24" s="252">
        <v>481</v>
      </c>
      <c r="J24" s="252">
        <v>8263</v>
      </c>
      <c r="S24" s="4"/>
    </row>
    <row r="25" spans="1:20" ht="24.75" customHeight="1">
      <c r="A25" s="234" t="s">
        <v>159</v>
      </c>
      <c r="B25" s="238">
        <v>2084</v>
      </c>
      <c r="C25" s="238">
        <v>1588</v>
      </c>
      <c r="D25" s="238">
        <v>1119</v>
      </c>
      <c r="E25" s="238">
        <v>1010</v>
      </c>
      <c r="F25" s="238">
        <v>555</v>
      </c>
      <c r="G25" s="238">
        <v>389</v>
      </c>
      <c r="H25" s="238">
        <v>271</v>
      </c>
      <c r="I25" s="238">
        <v>897</v>
      </c>
      <c r="J25" s="238">
        <v>7913</v>
      </c>
    </row>
    <row r="26" spans="1:20" ht="24.75" customHeight="1">
      <c r="A26" s="236" t="s">
        <v>160</v>
      </c>
      <c r="B26" s="252">
        <v>996</v>
      </c>
      <c r="C26" s="252">
        <v>1247</v>
      </c>
      <c r="D26" s="252">
        <v>759</v>
      </c>
      <c r="E26" s="252">
        <v>528</v>
      </c>
      <c r="F26" s="252">
        <v>278</v>
      </c>
      <c r="G26" s="252">
        <v>242</v>
      </c>
      <c r="H26" s="252">
        <v>136</v>
      </c>
      <c r="I26" s="252">
        <v>341</v>
      </c>
      <c r="J26" s="252">
        <v>4527</v>
      </c>
    </row>
    <row r="27" spans="1:20" ht="24.75" customHeight="1">
      <c r="A27" s="234" t="s">
        <v>161</v>
      </c>
      <c r="B27" s="238">
        <v>2141</v>
      </c>
      <c r="C27" s="238">
        <v>954</v>
      </c>
      <c r="D27" s="238">
        <v>536</v>
      </c>
      <c r="E27" s="238">
        <v>478</v>
      </c>
      <c r="F27" s="238">
        <v>233</v>
      </c>
      <c r="G27" s="238">
        <v>222</v>
      </c>
      <c r="H27" s="238">
        <v>118</v>
      </c>
      <c r="I27" s="238">
        <v>316</v>
      </c>
      <c r="J27" s="238">
        <v>4998</v>
      </c>
    </row>
    <row r="28" spans="1:20" ht="24.75" customHeight="1">
      <c r="A28" s="236" t="s">
        <v>162</v>
      </c>
      <c r="B28" s="252">
        <v>1001</v>
      </c>
      <c r="C28" s="252">
        <v>853</v>
      </c>
      <c r="D28" s="252">
        <v>440</v>
      </c>
      <c r="E28" s="252">
        <v>381</v>
      </c>
      <c r="F28" s="252">
        <v>127</v>
      </c>
      <c r="G28" s="252">
        <v>96</v>
      </c>
      <c r="H28" s="252">
        <v>78</v>
      </c>
      <c r="I28" s="252">
        <v>169</v>
      </c>
      <c r="J28" s="252">
        <v>3145</v>
      </c>
      <c r="T28" s="32"/>
    </row>
    <row r="29" spans="1:20" ht="24.75" customHeight="1">
      <c r="A29" s="246" t="s">
        <v>163</v>
      </c>
      <c r="B29" s="247">
        <v>12944</v>
      </c>
      <c r="C29" s="247">
        <v>9511</v>
      </c>
      <c r="D29" s="247">
        <v>5789</v>
      </c>
      <c r="E29" s="247">
        <v>4389</v>
      </c>
      <c r="F29" s="247">
        <v>2233</v>
      </c>
      <c r="G29" s="247">
        <v>1690</v>
      </c>
      <c r="H29" s="247">
        <v>1056</v>
      </c>
      <c r="I29" s="247">
        <v>3334</v>
      </c>
      <c r="J29" s="248">
        <v>40946</v>
      </c>
      <c r="T29" s="32"/>
    </row>
    <row r="30" spans="1:20" ht="24.75" customHeight="1">
      <c r="A30" s="249" t="s">
        <v>155</v>
      </c>
      <c r="B30" s="250">
        <v>0.31612367508425732</v>
      </c>
      <c r="C30" s="250">
        <v>0.23228154154251943</v>
      </c>
      <c r="D30" s="250">
        <v>0.14138133150979337</v>
      </c>
      <c r="E30" s="250">
        <v>0.10718995750500659</v>
      </c>
      <c r="F30" s="250">
        <v>5.4535241537634935E-2</v>
      </c>
      <c r="G30" s="250">
        <v>4.1273872905778344E-2</v>
      </c>
      <c r="H30" s="250">
        <v>2.5790064963610609E-2</v>
      </c>
      <c r="I30" s="250">
        <v>8.1424314951399401E-2</v>
      </c>
      <c r="J30" s="251">
        <v>1</v>
      </c>
      <c r="T30" s="32"/>
    </row>
    <row r="31" spans="1:20" ht="21.75" customHeight="1">
      <c r="A31" s="99" t="s">
        <v>404</v>
      </c>
      <c r="T31" s="32"/>
    </row>
    <row r="32" spans="1:20" ht="21.75" customHeight="1">
      <c r="T32" s="32"/>
    </row>
    <row r="33" spans="2:20" ht="21.75" customHeight="1">
      <c r="T33" s="32"/>
    </row>
    <row r="34" spans="2:20">
      <c r="T34" s="32"/>
    </row>
    <row r="38" spans="2:20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2:20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2:20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</row>
    <row r="41" spans="2:20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</row>
    <row r="42" spans="2:20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</row>
    <row r="43" spans="2:20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</row>
    <row r="44" spans="2:20" ht="15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2:20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2:20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2:20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2:20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8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8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8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8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8">
      <c r="A53" s="78" t="s">
        <v>491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8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8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8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8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8">
      <c r="B58" s="3"/>
    </row>
    <row r="61" spans="1:18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>
      <c r="A75" s="35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>
      <c r="A76" s="35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>
      <c r="A77" s="35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5"/>
    </row>
    <row r="78" spans="1:18">
      <c r="A78" s="35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5"/>
    </row>
    <row r="79" spans="1:18">
      <c r="A79" s="35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5"/>
    </row>
    <row r="80" spans="1:18">
      <c r="A80" s="35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5"/>
    </row>
    <row r="81" spans="1:18">
      <c r="A81" s="35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5"/>
    </row>
    <row r="82" spans="1:18">
      <c r="A82" s="35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5"/>
    </row>
    <row r="83" spans="1:18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</row>
    <row r="84" spans="1:18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</row>
    <row r="85" spans="1:18">
      <c r="A85" s="35"/>
      <c r="B85" s="36"/>
      <c r="C85" s="37"/>
      <c r="D85" s="36"/>
      <c r="E85" s="37"/>
      <c r="F85" s="36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5"/>
    </row>
    <row r="86" spans="1:18">
      <c r="A86" s="35"/>
      <c r="B86" s="36"/>
      <c r="C86" s="37"/>
      <c r="D86" s="36"/>
      <c r="E86" s="37"/>
      <c r="F86" s="36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5"/>
    </row>
    <row r="87" spans="1:18">
      <c r="A87" s="35"/>
      <c r="B87" s="36"/>
      <c r="C87" s="37"/>
      <c r="D87" s="36"/>
      <c r="E87" s="37"/>
      <c r="F87" s="36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5"/>
    </row>
    <row r="88" spans="1:18">
      <c r="A88" s="35"/>
      <c r="B88" s="36"/>
      <c r="C88" s="37"/>
      <c r="D88" s="36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5"/>
    </row>
    <row r="89" spans="1:18">
      <c r="A89" s="35"/>
      <c r="B89" s="36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5"/>
    </row>
    <row r="90" spans="1:18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5"/>
    </row>
    <row r="91" spans="1:18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</row>
    <row r="92" spans="1:18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</row>
    <row r="93" spans="1:18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</row>
    <row r="94" spans="1:18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</row>
    <row r="95" spans="1:18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</row>
  </sheetData>
  <mergeCells count="17">
    <mergeCell ref="A7:A8"/>
    <mergeCell ref="A21:J21"/>
    <mergeCell ref="A20:J20"/>
    <mergeCell ref="A16:F16"/>
    <mergeCell ref="A17:L17"/>
    <mergeCell ref="A5:T5"/>
    <mergeCell ref="A6:T6"/>
    <mergeCell ref="B7:C7"/>
    <mergeCell ref="P7:Q7"/>
    <mergeCell ref="D7:E7"/>
    <mergeCell ref="F7:G7"/>
    <mergeCell ref="H7:I7"/>
    <mergeCell ref="J7:K7"/>
    <mergeCell ref="L7:M7"/>
    <mergeCell ref="R7:S7"/>
    <mergeCell ref="T7:T8"/>
    <mergeCell ref="N7:O7"/>
  </mergeCells>
  <pageMargins left="0.75" right="0.75" top="1" bottom="1" header="0" footer="0"/>
  <pageSetup orientation="portrait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52"/>
  <sheetViews>
    <sheetView showGridLines="0" topLeftCell="A16" zoomScale="70" zoomScaleNormal="70" workbookViewId="0">
      <selection activeCell="B10" sqref="B10"/>
    </sheetView>
  </sheetViews>
  <sheetFormatPr baseColWidth="10" defaultColWidth="11" defaultRowHeight="12.75"/>
  <cols>
    <col min="1" max="1" width="20.5703125" style="18" customWidth="1"/>
    <col min="2" max="2" width="12.85546875" style="18" customWidth="1"/>
    <col min="3" max="4" width="11.28515625" style="18" customWidth="1"/>
    <col min="5" max="5" width="12.85546875" style="18" customWidth="1"/>
    <col min="6" max="9" width="11.28515625" style="18" customWidth="1"/>
    <col min="10" max="10" width="12.28515625" style="18" bestFit="1" customWidth="1"/>
    <col min="11" max="19" width="11.28515625" style="18" customWidth="1"/>
    <col min="20" max="20" width="16.42578125" style="18" customWidth="1"/>
    <col min="21" max="231" width="11.42578125" style="18" customWidth="1"/>
    <col min="232" max="232" width="19.140625" style="18" customWidth="1"/>
    <col min="233" max="237" width="13" style="18" bestFit="1" customWidth="1"/>
    <col min="238" max="238" width="10.42578125" style="18" customWidth="1"/>
    <col min="239" max="239" width="13" style="18" bestFit="1" customWidth="1"/>
    <col min="240" max="16384" width="11" style="18"/>
  </cols>
  <sheetData>
    <row r="1" spans="1:28" ht="18.75" customHeight="1">
      <c r="A1" s="38"/>
      <c r="B1" s="20"/>
      <c r="C1" s="20"/>
      <c r="D1" s="20"/>
      <c r="E1" s="20"/>
      <c r="F1" s="20"/>
      <c r="G1" s="20"/>
      <c r="H1" s="20"/>
      <c r="I1" s="20"/>
      <c r="J1" s="20"/>
    </row>
    <row r="2" spans="1:28" ht="18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8" ht="18.75" customHeight="1">
      <c r="A3" s="38"/>
      <c r="B3" s="39"/>
      <c r="C3" s="39"/>
      <c r="D3" s="39"/>
      <c r="E3" s="39"/>
      <c r="F3" s="39"/>
      <c r="G3" s="39"/>
      <c r="H3" s="39"/>
      <c r="I3" s="39"/>
      <c r="J3" s="39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8" ht="20.25">
      <c r="A4" s="835" t="s">
        <v>287</v>
      </c>
      <c r="B4" s="835"/>
      <c r="C4" s="835"/>
      <c r="D4" s="835"/>
      <c r="E4" s="835"/>
      <c r="F4" s="835"/>
      <c r="G4" s="835"/>
      <c r="H4" s="835"/>
      <c r="I4" s="835"/>
      <c r="J4" s="835"/>
      <c r="K4" s="835"/>
      <c r="L4" s="835"/>
      <c r="M4" s="835"/>
      <c r="N4" s="835"/>
      <c r="O4" s="835"/>
      <c r="P4" s="835"/>
      <c r="Q4" s="835"/>
      <c r="R4" s="835"/>
      <c r="S4" s="835"/>
      <c r="T4" s="835"/>
      <c r="U4" s="42"/>
      <c r="V4" s="70"/>
      <c r="W4" s="70"/>
      <c r="X4" s="70"/>
      <c r="Y4" s="70"/>
      <c r="Z4" s="70"/>
      <c r="AA4" s="70"/>
      <c r="AB4" s="70"/>
    </row>
    <row r="5" spans="1:28" ht="20.25">
      <c r="A5" s="836" t="s">
        <v>580</v>
      </c>
      <c r="B5" s="835"/>
      <c r="C5" s="835"/>
      <c r="D5" s="835"/>
      <c r="E5" s="835"/>
      <c r="F5" s="835"/>
      <c r="G5" s="835"/>
      <c r="H5" s="835"/>
      <c r="I5" s="835"/>
      <c r="J5" s="835"/>
      <c r="K5" s="835"/>
      <c r="L5" s="835"/>
      <c r="M5" s="835"/>
      <c r="N5" s="835"/>
      <c r="O5" s="835"/>
      <c r="P5" s="835"/>
      <c r="Q5" s="835"/>
      <c r="R5" s="835"/>
      <c r="S5" s="835"/>
      <c r="T5" s="835"/>
      <c r="U5" s="43"/>
      <c r="V5" s="70"/>
      <c r="W5" s="70"/>
      <c r="X5" s="70"/>
      <c r="Y5" s="70"/>
      <c r="Z5" s="70"/>
      <c r="AA5" s="70"/>
      <c r="AB5" s="70"/>
    </row>
    <row r="6" spans="1:28" s="110" customFormat="1" ht="18" customHeight="1">
      <c r="A6" s="838" t="s">
        <v>153</v>
      </c>
      <c r="B6" s="829" t="s">
        <v>419</v>
      </c>
      <c r="C6" s="829"/>
      <c r="D6" s="829" t="s">
        <v>420</v>
      </c>
      <c r="E6" s="829"/>
      <c r="F6" s="829" t="s">
        <v>421</v>
      </c>
      <c r="G6" s="829"/>
      <c r="H6" s="829" t="s">
        <v>422</v>
      </c>
      <c r="I6" s="829"/>
      <c r="J6" s="829" t="s">
        <v>423</v>
      </c>
      <c r="K6" s="829"/>
      <c r="L6" s="829" t="s">
        <v>424</v>
      </c>
      <c r="M6" s="829"/>
      <c r="N6" s="829" t="s">
        <v>425</v>
      </c>
      <c r="O6" s="829"/>
      <c r="P6" s="830" t="s">
        <v>191</v>
      </c>
      <c r="Q6" s="830"/>
      <c r="R6" s="830" t="s">
        <v>213</v>
      </c>
      <c r="S6" s="830" t="s">
        <v>192</v>
      </c>
      <c r="T6" s="831" t="s">
        <v>450</v>
      </c>
      <c r="U6" s="44"/>
    </row>
    <row r="7" spans="1:28" s="110" customFormat="1" ht="18">
      <c r="A7" s="839"/>
      <c r="B7" s="240" t="s">
        <v>6</v>
      </c>
      <c r="C7" s="240" t="s">
        <v>7</v>
      </c>
      <c r="D7" s="240" t="s">
        <v>6</v>
      </c>
      <c r="E7" s="240" t="s">
        <v>7</v>
      </c>
      <c r="F7" s="240" t="s">
        <v>6</v>
      </c>
      <c r="G7" s="240" t="s">
        <v>7</v>
      </c>
      <c r="H7" s="240" t="s">
        <v>6</v>
      </c>
      <c r="I7" s="240" t="s">
        <v>7</v>
      </c>
      <c r="J7" s="240" t="s">
        <v>6</v>
      </c>
      <c r="K7" s="240" t="s">
        <v>7</v>
      </c>
      <c r="L7" s="240" t="s">
        <v>6</v>
      </c>
      <c r="M7" s="240" t="s">
        <v>7</v>
      </c>
      <c r="N7" s="240" t="s">
        <v>6</v>
      </c>
      <c r="O7" s="240" t="s">
        <v>7</v>
      </c>
      <c r="P7" s="240" t="s">
        <v>6</v>
      </c>
      <c r="Q7" s="240" t="s">
        <v>7</v>
      </c>
      <c r="R7" s="240" t="s">
        <v>6</v>
      </c>
      <c r="S7" s="240" t="s">
        <v>7</v>
      </c>
      <c r="T7" s="832"/>
      <c r="U7" s="44"/>
    </row>
    <row r="8" spans="1:28" s="45" customFormat="1" ht="18">
      <c r="A8" s="234" t="s">
        <v>157</v>
      </c>
      <c r="B8" s="238">
        <v>8760</v>
      </c>
      <c r="C8" s="238">
        <v>683</v>
      </c>
      <c r="D8" s="238">
        <v>8340</v>
      </c>
      <c r="E8" s="238">
        <v>653</v>
      </c>
      <c r="F8" s="238">
        <v>4804</v>
      </c>
      <c r="G8" s="238">
        <v>175</v>
      </c>
      <c r="H8" s="238">
        <v>4828</v>
      </c>
      <c r="I8" s="238">
        <v>113</v>
      </c>
      <c r="J8" s="238">
        <v>1755</v>
      </c>
      <c r="K8" s="259">
        <v>26</v>
      </c>
      <c r="L8" s="238">
        <v>892</v>
      </c>
      <c r="M8" s="238">
        <v>21</v>
      </c>
      <c r="N8" s="238">
        <v>634</v>
      </c>
      <c r="O8" s="238">
        <v>12</v>
      </c>
      <c r="P8" s="238">
        <v>1219</v>
      </c>
      <c r="Q8" s="238">
        <v>26</v>
      </c>
      <c r="R8" s="238">
        <v>31232</v>
      </c>
      <c r="S8" s="238">
        <v>1709</v>
      </c>
      <c r="T8" s="238">
        <v>32941</v>
      </c>
      <c r="U8" s="46"/>
    </row>
    <row r="9" spans="1:28" s="45" customFormat="1" ht="18">
      <c r="A9" s="236" t="s">
        <v>158</v>
      </c>
      <c r="B9" s="253">
        <v>5207</v>
      </c>
      <c r="C9" s="253">
        <v>606</v>
      </c>
      <c r="D9" s="253">
        <v>3656</v>
      </c>
      <c r="E9" s="253">
        <v>229</v>
      </c>
      <c r="F9" s="253">
        <v>1824</v>
      </c>
      <c r="G9" s="253">
        <v>70</v>
      </c>
      <c r="H9" s="253">
        <v>2035</v>
      </c>
      <c r="I9" s="253">
        <v>71</v>
      </c>
      <c r="J9" s="253">
        <v>721</v>
      </c>
      <c r="K9" s="253">
        <v>33</v>
      </c>
      <c r="L9" s="253">
        <v>458</v>
      </c>
      <c r="M9" s="253">
        <v>26</v>
      </c>
      <c r="N9" s="253">
        <v>395</v>
      </c>
      <c r="O9" s="253">
        <v>22</v>
      </c>
      <c r="P9" s="253">
        <v>555</v>
      </c>
      <c r="Q9" s="253">
        <v>21</v>
      </c>
      <c r="R9" s="253">
        <v>14851</v>
      </c>
      <c r="S9" s="253">
        <v>1078</v>
      </c>
      <c r="T9" s="253">
        <v>15929</v>
      </c>
      <c r="U9" s="46"/>
    </row>
    <row r="10" spans="1:28" s="45" customFormat="1" ht="18">
      <c r="A10" s="234" t="s">
        <v>159</v>
      </c>
      <c r="B10" s="238">
        <v>1955</v>
      </c>
      <c r="C10" s="238">
        <v>48</v>
      </c>
      <c r="D10" s="238">
        <v>1606</v>
      </c>
      <c r="E10" s="238">
        <v>22</v>
      </c>
      <c r="F10" s="238">
        <v>558</v>
      </c>
      <c r="G10" s="238">
        <v>6</v>
      </c>
      <c r="H10" s="238">
        <v>472</v>
      </c>
      <c r="I10" s="238">
        <v>7</v>
      </c>
      <c r="J10" s="238">
        <v>204</v>
      </c>
      <c r="K10" s="259">
        <v>4</v>
      </c>
      <c r="L10" s="238">
        <v>194</v>
      </c>
      <c r="M10" s="238">
        <v>4</v>
      </c>
      <c r="N10" s="238">
        <v>183</v>
      </c>
      <c r="O10" s="238">
        <v>2</v>
      </c>
      <c r="P10" s="238">
        <v>460</v>
      </c>
      <c r="Q10" s="238">
        <v>3</v>
      </c>
      <c r="R10" s="238">
        <v>5632</v>
      </c>
      <c r="S10" s="238">
        <v>96</v>
      </c>
      <c r="T10" s="238">
        <v>5728</v>
      </c>
      <c r="U10" s="46"/>
    </row>
    <row r="11" spans="1:28" s="45" customFormat="1" ht="18">
      <c r="A11" s="236" t="s">
        <v>160</v>
      </c>
      <c r="B11" s="253">
        <v>1980</v>
      </c>
      <c r="C11" s="253">
        <v>335</v>
      </c>
      <c r="D11" s="253">
        <v>1683</v>
      </c>
      <c r="E11" s="253">
        <v>127</v>
      </c>
      <c r="F11" s="253">
        <v>975</v>
      </c>
      <c r="G11" s="253">
        <v>40</v>
      </c>
      <c r="H11" s="253">
        <v>1164</v>
      </c>
      <c r="I11" s="253">
        <v>55</v>
      </c>
      <c r="J11" s="253">
        <v>489</v>
      </c>
      <c r="K11" s="253">
        <v>21</v>
      </c>
      <c r="L11" s="253">
        <v>339</v>
      </c>
      <c r="M11" s="253">
        <v>20</v>
      </c>
      <c r="N11" s="253">
        <v>251</v>
      </c>
      <c r="O11" s="253">
        <v>15</v>
      </c>
      <c r="P11" s="253">
        <v>399</v>
      </c>
      <c r="Q11" s="253">
        <v>19</v>
      </c>
      <c r="R11" s="253">
        <v>7280</v>
      </c>
      <c r="S11" s="253">
        <v>632</v>
      </c>
      <c r="T11" s="253">
        <v>7912</v>
      </c>
      <c r="U11" s="46"/>
    </row>
    <row r="12" spans="1:28" s="45" customFormat="1" ht="18">
      <c r="A12" s="234" t="s">
        <v>161</v>
      </c>
      <c r="B12" s="238">
        <v>3568</v>
      </c>
      <c r="C12" s="238">
        <v>267</v>
      </c>
      <c r="D12" s="238">
        <v>3094</v>
      </c>
      <c r="E12" s="238">
        <v>254</v>
      </c>
      <c r="F12" s="238">
        <v>1317</v>
      </c>
      <c r="G12" s="238">
        <v>98</v>
      </c>
      <c r="H12" s="238">
        <v>846</v>
      </c>
      <c r="I12" s="238">
        <v>72</v>
      </c>
      <c r="J12" s="238">
        <v>182</v>
      </c>
      <c r="K12" s="259">
        <v>31</v>
      </c>
      <c r="L12" s="238">
        <v>99</v>
      </c>
      <c r="M12" s="238">
        <v>25</v>
      </c>
      <c r="N12" s="238">
        <v>64</v>
      </c>
      <c r="O12" s="238">
        <v>27</v>
      </c>
      <c r="P12" s="238">
        <v>96</v>
      </c>
      <c r="Q12" s="238">
        <v>34</v>
      </c>
      <c r="R12" s="238">
        <v>9266</v>
      </c>
      <c r="S12" s="238">
        <v>808</v>
      </c>
      <c r="T12" s="238">
        <v>10074</v>
      </c>
      <c r="U12" s="46"/>
    </row>
    <row r="13" spans="1:28" s="45" customFormat="1" ht="18">
      <c r="A13" s="236" t="s">
        <v>162</v>
      </c>
      <c r="B13" s="252">
        <v>4070</v>
      </c>
      <c r="C13" s="252">
        <v>445</v>
      </c>
      <c r="D13" s="252">
        <v>1857</v>
      </c>
      <c r="E13" s="252">
        <v>239</v>
      </c>
      <c r="F13" s="252">
        <v>840</v>
      </c>
      <c r="G13" s="252">
        <v>78</v>
      </c>
      <c r="H13" s="252">
        <v>1033</v>
      </c>
      <c r="I13" s="252">
        <v>58</v>
      </c>
      <c r="J13" s="252">
        <v>631</v>
      </c>
      <c r="K13" s="252">
        <v>18</v>
      </c>
      <c r="L13" s="252">
        <v>383</v>
      </c>
      <c r="M13" s="252">
        <v>7</v>
      </c>
      <c r="N13" s="252">
        <v>363</v>
      </c>
      <c r="O13" s="252">
        <v>10</v>
      </c>
      <c r="P13" s="252">
        <v>614</v>
      </c>
      <c r="Q13" s="252">
        <v>12</v>
      </c>
      <c r="R13" s="252">
        <v>9791</v>
      </c>
      <c r="S13" s="252">
        <v>867</v>
      </c>
      <c r="T13" s="252">
        <v>10658</v>
      </c>
      <c r="U13" s="46"/>
    </row>
    <row r="14" spans="1:28" s="110" customFormat="1" ht="23.25" customHeight="1">
      <c r="A14" s="255" t="s">
        <v>492</v>
      </c>
      <c r="B14" s="260">
        <v>25540</v>
      </c>
      <c r="C14" s="260">
        <v>2384</v>
      </c>
      <c r="D14" s="260">
        <v>20236</v>
      </c>
      <c r="E14" s="260">
        <v>1524</v>
      </c>
      <c r="F14" s="260">
        <v>10318</v>
      </c>
      <c r="G14" s="260">
        <v>467</v>
      </c>
      <c r="H14" s="260">
        <v>10378</v>
      </c>
      <c r="I14" s="260">
        <v>376</v>
      </c>
      <c r="J14" s="260">
        <v>3982</v>
      </c>
      <c r="K14" s="260">
        <v>133</v>
      </c>
      <c r="L14" s="260">
        <v>2365</v>
      </c>
      <c r="M14" s="260">
        <v>103</v>
      </c>
      <c r="N14" s="260">
        <v>1890</v>
      </c>
      <c r="O14" s="260">
        <v>88</v>
      </c>
      <c r="P14" s="260">
        <v>3343</v>
      </c>
      <c r="Q14" s="260">
        <v>115</v>
      </c>
      <c r="R14" s="260">
        <v>78052</v>
      </c>
      <c r="S14" s="260">
        <v>5190</v>
      </c>
      <c r="T14" s="261">
        <v>83242</v>
      </c>
      <c r="U14" s="65"/>
    </row>
    <row r="15" spans="1:28" s="45" customFormat="1" ht="18">
      <c r="A15" s="760" t="s">
        <v>404</v>
      </c>
      <c r="B15" s="760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65"/>
    </row>
    <row r="16" spans="1:28">
      <c r="A16" s="258" t="s">
        <v>411</v>
      </c>
      <c r="B16" s="258"/>
      <c r="C16" s="258"/>
      <c r="D16" s="258"/>
      <c r="E16" s="258"/>
      <c r="F16" s="258"/>
      <c r="G16" s="258"/>
      <c r="H16" s="258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47"/>
    </row>
    <row r="17" spans="1:21">
      <c r="T17" s="48"/>
    </row>
    <row r="18" spans="1:21">
      <c r="R18" s="48"/>
      <c r="S18" s="48"/>
      <c r="T18" s="48"/>
    </row>
    <row r="19" spans="1:21" ht="15.75">
      <c r="A19" s="837" t="s">
        <v>287</v>
      </c>
      <c r="B19" s="837"/>
      <c r="C19" s="837"/>
      <c r="D19" s="837"/>
      <c r="E19" s="837"/>
      <c r="F19" s="837"/>
      <c r="G19" s="837"/>
      <c r="H19" s="837"/>
      <c r="I19" s="837"/>
      <c r="J19" s="837"/>
      <c r="R19" s="48"/>
      <c r="S19" s="48"/>
      <c r="T19" s="48"/>
    </row>
    <row r="20" spans="1:21" ht="15.75">
      <c r="A20" s="837" t="s">
        <v>580</v>
      </c>
      <c r="B20" s="837"/>
      <c r="C20" s="837"/>
      <c r="D20" s="837"/>
      <c r="E20" s="837"/>
      <c r="F20" s="837"/>
      <c r="G20" s="837"/>
      <c r="H20" s="837"/>
      <c r="I20" s="837"/>
      <c r="J20" s="837"/>
      <c r="R20" s="48"/>
      <c r="S20" s="48"/>
      <c r="T20" s="48"/>
    </row>
    <row r="21" spans="1:21">
      <c r="R21" s="48"/>
      <c r="S21" s="48"/>
      <c r="T21" s="48"/>
    </row>
    <row r="22" spans="1:21" ht="30">
      <c r="A22" s="242" t="s">
        <v>153</v>
      </c>
      <c r="B22" s="243" t="s">
        <v>419</v>
      </c>
      <c r="C22" s="243" t="s">
        <v>420</v>
      </c>
      <c r="D22" s="243" t="s">
        <v>421</v>
      </c>
      <c r="E22" s="244" t="s">
        <v>422</v>
      </c>
      <c r="F22" s="243" t="s">
        <v>423</v>
      </c>
      <c r="G22" s="243" t="s">
        <v>424</v>
      </c>
      <c r="H22" s="243" t="s">
        <v>425</v>
      </c>
      <c r="I22" s="244" t="s">
        <v>191</v>
      </c>
      <c r="J22" s="245" t="s">
        <v>163</v>
      </c>
      <c r="R22" s="48"/>
      <c r="S22" s="48"/>
      <c r="T22" s="48"/>
    </row>
    <row r="23" spans="1:21" ht="19.5" customHeight="1">
      <c r="A23" s="234" t="s">
        <v>157</v>
      </c>
      <c r="B23" s="238">
        <v>9443</v>
      </c>
      <c r="C23" s="238">
        <v>8993</v>
      </c>
      <c r="D23" s="238">
        <v>4979</v>
      </c>
      <c r="E23" s="238">
        <v>4941</v>
      </c>
      <c r="F23" s="238">
        <v>1781</v>
      </c>
      <c r="G23" s="238">
        <v>913</v>
      </c>
      <c r="H23" s="238">
        <v>646</v>
      </c>
      <c r="I23" s="238">
        <v>1245</v>
      </c>
      <c r="J23" s="238">
        <v>32941</v>
      </c>
      <c r="S23" s="48"/>
      <c r="U23" s="48"/>
    </row>
    <row r="24" spans="1:21" ht="19.5" customHeight="1">
      <c r="A24" s="236" t="s">
        <v>158</v>
      </c>
      <c r="B24" s="252">
        <v>5813</v>
      </c>
      <c r="C24" s="252">
        <v>3885</v>
      </c>
      <c r="D24" s="252">
        <v>1894</v>
      </c>
      <c r="E24" s="252">
        <v>2106</v>
      </c>
      <c r="F24" s="252">
        <v>754</v>
      </c>
      <c r="G24" s="252">
        <v>484</v>
      </c>
      <c r="H24" s="252">
        <v>417</v>
      </c>
      <c r="I24" s="252">
        <v>576</v>
      </c>
      <c r="J24" s="252">
        <v>15929</v>
      </c>
    </row>
    <row r="25" spans="1:21" ht="19.5" customHeight="1">
      <c r="A25" s="234" t="s">
        <v>159</v>
      </c>
      <c r="B25" s="238">
        <v>2003</v>
      </c>
      <c r="C25" s="238">
        <v>1628</v>
      </c>
      <c r="D25" s="238">
        <v>564</v>
      </c>
      <c r="E25" s="238">
        <v>479</v>
      </c>
      <c r="F25" s="238">
        <v>208</v>
      </c>
      <c r="G25" s="238">
        <v>198</v>
      </c>
      <c r="H25" s="238">
        <v>185</v>
      </c>
      <c r="I25" s="238">
        <v>463</v>
      </c>
      <c r="J25" s="238">
        <v>5728</v>
      </c>
    </row>
    <row r="26" spans="1:21" ht="19.5" customHeight="1">
      <c r="A26" s="236" t="s">
        <v>160</v>
      </c>
      <c r="B26" s="252">
        <v>2315</v>
      </c>
      <c r="C26" s="252">
        <v>1810</v>
      </c>
      <c r="D26" s="252">
        <v>1015</v>
      </c>
      <c r="E26" s="252">
        <v>1219</v>
      </c>
      <c r="F26" s="252">
        <v>510</v>
      </c>
      <c r="G26" s="252">
        <v>359</v>
      </c>
      <c r="H26" s="252">
        <v>266</v>
      </c>
      <c r="I26" s="252">
        <v>418</v>
      </c>
      <c r="J26" s="252">
        <v>7912</v>
      </c>
    </row>
    <row r="27" spans="1:21" ht="19.5" customHeight="1">
      <c r="A27" s="234" t="s">
        <v>161</v>
      </c>
      <c r="B27" s="238">
        <v>3835</v>
      </c>
      <c r="C27" s="238">
        <v>3348</v>
      </c>
      <c r="D27" s="238">
        <v>1415</v>
      </c>
      <c r="E27" s="238">
        <v>918</v>
      </c>
      <c r="F27" s="238">
        <v>213</v>
      </c>
      <c r="G27" s="238">
        <v>124</v>
      </c>
      <c r="H27" s="238">
        <v>91</v>
      </c>
      <c r="I27" s="238">
        <v>130</v>
      </c>
      <c r="J27" s="238">
        <v>10074</v>
      </c>
    </row>
    <row r="28" spans="1:21" ht="19.5" customHeight="1">
      <c r="A28" s="236" t="s">
        <v>162</v>
      </c>
      <c r="B28" s="254">
        <v>4515</v>
      </c>
      <c r="C28" s="254">
        <v>2096</v>
      </c>
      <c r="D28" s="254">
        <v>918</v>
      </c>
      <c r="E28" s="254">
        <v>1091</v>
      </c>
      <c r="F28" s="254">
        <v>649</v>
      </c>
      <c r="G28" s="254">
        <v>390</v>
      </c>
      <c r="H28" s="254">
        <v>373</v>
      </c>
      <c r="I28" s="254">
        <v>626</v>
      </c>
      <c r="J28" s="254">
        <v>10658</v>
      </c>
    </row>
    <row r="29" spans="1:21" ht="22.5" customHeight="1">
      <c r="A29" s="256" t="s">
        <v>493</v>
      </c>
      <c r="B29" s="247">
        <v>27924</v>
      </c>
      <c r="C29" s="247">
        <v>21760</v>
      </c>
      <c r="D29" s="247">
        <v>10785</v>
      </c>
      <c r="E29" s="247">
        <v>10754</v>
      </c>
      <c r="F29" s="247">
        <v>4115</v>
      </c>
      <c r="G29" s="247">
        <v>2468</v>
      </c>
      <c r="H29" s="247">
        <v>1978</v>
      </c>
      <c r="I29" s="247">
        <v>3458</v>
      </c>
      <c r="J29" s="247">
        <v>83242</v>
      </c>
    </row>
    <row r="30" spans="1:21" ht="30.75" customHeight="1">
      <c r="A30" s="257" t="s">
        <v>494</v>
      </c>
      <c r="B30" s="250">
        <v>0.33545565940270539</v>
      </c>
      <c r="C30" s="250">
        <v>0.26140650152567213</v>
      </c>
      <c r="D30" s="250">
        <v>0.12956199995194734</v>
      </c>
      <c r="E30" s="250">
        <v>0.1291895917926047</v>
      </c>
      <c r="F30" s="250">
        <v>4.9434179861127796E-2</v>
      </c>
      <c r="G30" s="250">
        <v>2.9648494750246269E-2</v>
      </c>
      <c r="H30" s="250">
        <v>2.3762043199346484E-2</v>
      </c>
      <c r="I30" s="250">
        <v>4.1541529516349922E-2</v>
      </c>
      <c r="J30" s="251">
        <v>1</v>
      </c>
    </row>
    <row r="31" spans="1:21">
      <c r="A31" s="100" t="s">
        <v>397</v>
      </c>
      <c r="C31" s="103"/>
      <c r="D31" s="103"/>
      <c r="E31" s="103"/>
      <c r="F31" s="103"/>
      <c r="G31" s="103"/>
      <c r="H31" s="103"/>
      <c r="I31" s="103"/>
      <c r="J31" s="103"/>
    </row>
    <row r="39" spans="2:17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2:17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</row>
    <row r="41" spans="2:17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</row>
    <row r="42" spans="2:17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2:17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</row>
    <row r="44" spans="2:17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2:17" ht="15"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2:17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2:17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2:17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pans="2:17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2:17">
      <c r="B52" s="48"/>
    </row>
  </sheetData>
  <mergeCells count="16">
    <mergeCell ref="A19:J19"/>
    <mergeCell ref="A20:J20"/>
    <mergeCell ref="A6:A7"/>
    <mergeCell ref="B6:C6"/>
    <mergeCell ref="D6:E6"/>
    <mergeCell ref="F6:G6"/>
    <mergeCell ref="A15:B15"/>
    <mergeCell ref="A4:T4"/>
    <mergeCell ref="A5:T5"/>
    <mergeCell ref="J6:K6"/>
    <mergeCell ref="L6:M6"/>
    <mergeCell ref="N6:O6"/>
    <mergeCell ref="P6:Q6"/>
    <mergeCell ref="H6:I6"/>
    <mergeCell ref="R6:S6"/>
    <mergeCell ref="T6:T7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4"/>
  <sheetViews>
    <sheetView showGridLines="0" zoomScale="70" zoomScaleNormal="70" workbookViewId="0">
      <selection activeCell="L40" sqref="L40"/>
    </sheetView>
  </sheetViews>
  <sheetFormatPr baseColWidth="10" defaultRowHeight="12.75"/>
  <cols>
    <col min="1" max="1" width="19" style="18" customWidth="1"/>
    <col min="2" max="11" width="14" style="18" customWidth="1"/>
    <col min="12" max="12" width="20.140625" style="18" customWidth="1"/>
    <col min="13" max="16384" width="11.42578125" style="18"/>
  </cols>
  <sheetData>
    <row r="1" spans="1:14" ht="15" customHeight="1">
      <c r="A1" s="38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4" ht="1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4" ht="15" customHeight="1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4" ht="15" customHeight="1">
      <c r="A4" s="38"/>
      <c r="B4" s="38"/>
      <c r="C4" s="38"/>
      <c r="D4" s="17"/>
      <c r="E4" s="41"/>
      <c r="F4" s="41"/>
      <c r="G4" s="41"/>
      <c r="H4" s="41"/>
      <c r="I4" s="50"/>
      <c r="J4" s="50"/>
      <c r="K4" s="50"/>
    </row>
    <row r="5" spans="1:14" ht="15" customHeight="1">
      <c r="A5" s="835" t="s">
        <v>312</v>
      </c>
      <c r="B5" s="835"/>
      <c r="C5" s="835"/>
      <c r="D5" s="835"/>
      <c r="E5" s="835"/>
      <c r="F5" s="835"/>
      <c r="G5" s="835"/>
      <c r="H5" s="835"/>
      <c r="I5" s="835"/>
      <c r="J5" s="835"/>
      <c r="K5" s="835"/>
    </row>
    <row r="6" spans="1:14" ht="21" customHeight="1">
      <c r="A6" s="836" t="s">
        <v>547</v>
      </c>
      <c r="B6" s="835"/>
      <c r="C6" s="835"/>
      <c r="D6" s="835"/>
      <c r="E6" s="835"/>
      <c r="F6" s="835"/>
      <c r="G6" s="835"/>
      <c r="H6" s="835"/>
      <c r="I6" s="835"/>
      <c r="J6" s="835"/>
      <c r="K6" s="835"/>
    </row>
    <row r="7" spans="1:14" ht="22.5" customHeight="1">
      <c r="A7" s="840" t="s">
        <v>168</v>
      </c>
      <c r="B7" s="842" t="s">
        <v>193</v>
      </c>
      <c r="C7" s="842"/>
      <c r="D7" s="843" t="s">
        <v>194</v>
      </c>
      <c r="E7" s="842" t="s">
        <v>195</v>
      </c>
      <c r="F7" s="842"/>
      <c r="G7" s="843" t="s">
        <v>196</v>
      </c>
      <c r="H7" s="843" t="s">
        <v>197</v>
      </c>
      <c r="I7" s="843"/>
      <c r="J7" s="843" t="s">
        <v>198</v>
      </c>
      <c r="K7" s="845" t="s">
        <v>180</v>
      </c>
      <c r="L7" s="51"/>
    </row>
    <row r="8" spans="1:14" ht="29.25" customHeight="1">
      <c r="A8" s="841"/>
      <c r="B8" s="264" t="s">
        <v>6</v>
      </c>
      <c r="C8" s="264" t="s">
        <v>7</v>
      </c>
      <c r="D8" s="844"/>
      <c r="E8" s="264" t="s">
        <v>6</v>
      </c>
      <c r="F8" s="264" t="s">
        <v>7</v>
      </c>
      <c r="G8" s="844"/>
      <c r="H8" s="264" t="s">
        <v>6</v>
      </c>
      <c r="I8" s="264" t="s">
        <v>7</v>
      </c>
      <c r="J8" s="844"/>
      <c r="K8" s="846"/>
      <c r="L8" s="51"/>
    </row>
    <row r="9" spans="1:14" ht="21.75" customHeight="1">
      <c r="A9" s="234" t="s">
        <v>157</v>
      </c>
      <c r="B9" s="238">
        <v>6690</v>
      </c>
      <c r="C9" s="238">
        <v>394</v>
      </c>
      <c r="D9" s="238">
        <v>7084</v>
      </c>
      <c r="E9" s="238">
        <v>1010</v>
      </c>
      <c r="F9" s="238">
        <v>184</v>
      </c>
      <c r="G9" s="238">
        <v>1194</v>
      </c>
      <c r="H9" s="238">
        <v>336</v>
      </c>
      <c r="I9" s="238">
        <v>44</v>
      </c>
      <c r="J9" s="238">
        <v>380</v>
      </c>
      <c r="K9" s="262">
        <v>8658</v>
      </c>
    </row>
    <row r="10" spans="1:14" ht="21.75" customHeight="1">
      <c r="A10" s="263" t="s">
        <v>158</v>
      </c>
      <c r="B10" s="252">
        <v>3335</v>
      </c>
      <c r="C10" s="252">
        <v>222</v>
      </c>
      <c r="D10" s="252">
        <v>3557</v>
      </c>
      <c r="E10" s="252">
        <v>865</v>
      </c>
      <c r="F10" s="252">
        <v>112</v>
      </c>
      <c r="G10" s="252">
        <v>977</v>
      </c>
      <c r="H10" s="252">
        <v>30</v>
      </c>
      <c r="I10" s="252">
        <v>6</v>
      </c>
      <c r="J10" s="252">
        <v>36</v>
      </c>
      <c r="K10" s="252">
        <v>4570</v>
      </c>
    </row>
    <row r="11" spans="1:14" ht="21.75" customHeight="1">
      <c r="A11" s="234" t="s">
        <v>159</v>
      </c>
      <c r="B11" s="238">
        <v>1295</v>
      </c>
      <c r="C11" s="238">
        <v>24</v>
      </c>
      <c r="D11" s="238">
        <v>1319</v>
      </c>
      <c r="E11" s="238">
        <v>861</v>
      </c>
      <c r="F11" s="238">
        <v>93</v>
      </c>
      <c r="G11" s="238">
        <v>954</v>
      </c>
      <c r="H11" s="238">
        <v>82</v>
      </c>
      <c r="I11" s="238">
        <v>5</v>
      </c>
      <c r="J11" s="238">
        <v>87</v>
      </c>
      <c r="K11" s="262">
        <v>2360</v>
      </c>
    </row>
    <row r="12" spans="1:14" ht="21.75" customHeight="1">
      <c r="A12" s="263" t="s">
        <v>160</v>
      </c>
      <c r="B12" s="252">
        <v>1609</v>
      </c>
      <c r="C12" s="252">
        <v>99</v>
      </c>
      <c r="D12" s="252">
        <v>1708</v>
      </c>
      <c r="E12" s="252">
        <v>369</v>
      </c>
      <c r="F12" s="252">
        <v>52</v>
      </c>
      <c r="G12" s="252">
        <v>421</v>
      </c>
      <c r="H12" s="252">
        <v>51</v>
      </c>
      <c r="I12" s="252">
        <v>4</v>
      </c>
      <c r="J12" s="252">
        <v>55</v>
      </c>
      <c r="K12" s="252">
        <v>2184</v>
      </c>
      <c r="L12" s="52"/>
      <c r="M12" s="53"/>
      <c r="N12" s="53"/>
    </row>
    <row r="13" spans="1:14" ht="21.75" customHeight="1">
      <c r="A13" s="234" t="s">
        <v>161</v>
      </c>
      <c r="B13" s="238">
        <v>2345</v>
      </c>
      <c r="C13" s="238">
        <v>187</v>
      </c>
      <c r="D13" s="238">
        <v>2532</v>
      </c>
      <c r="E13" s="238">
        <v>535</v>
      </c>
      <c r="F13" s="238">
        <v>74</v>
      </c>
      <c r="G13" s="238">
        <v>609</v>
      </c>
      <c r="H13" s="238">
        <v>94</v>
      </c>
      <c r="I13" s="238">
        <v>10</v>
      </c>
      <c r="J13" s="238">
        <v>104</v>
      </c>
      <c r="K13" s="262">
        <v>3245</v>
      </c>
      <c r="L13" s="52"/>
      <c r="M13" s="53"/>
      <c r="N13" s="53"/>
    </row>
    <row r="14" spans="1:14" ht="21.75" customHeight="1">
      <c r="A14" s="263" t="s">
        <v>162</v>
      </c>
      <c r="B14" s="252">
        <v>2269</v>
      </c>
      <c r="C14" s="252">
        <v>197</v>
      </c>
      <c r="D14" s="252">
        <v>2466</v>
      </c>
      <c r="E14" s="252">
        <v>412</v>
      </c>
      <c r="F14" s="252">
        <v>52</v>
      </c>
      <c r="G14" s="252">
        <v>464</v>
      </c>
      <c r="H14" s="252">
        <v>46</v>
      </c>
      <c r="I14" s="252">
        <v>0</v>
      </c>
      <c r="J14" s="252">
        <v>46</v>
      </c>
      <c r="K14" s="252">
        <v>2976</v>
      </c>
      <c r="L14" s="52"/>
      <c r="M14" s="53"/>
      <c r="N14" s="53"/>
    </row>
    <row r="15" spans="1:14" s="108" customFormat="1" ht="24.75" customHeight="1">
      <c r="A15" s="265" t="s">
        <v>163</v>
      </c>
      <c r="B15" s="266">
        <v>17543</v>
      </c>
      <c r="C15" s="266">
        <v>1123</v>
      </c>
      <c r="D15" s="266">
        <v>18666</v>
      </c>
      <c r="E15" s="266">
        <v>4052</v>
      </c>
      <c r="F15" s="266">
        <v>567</v>
      </c>
      <c r="G15" s="266">
        <v>4619</v>
      </c>
      <c r="H15" s="266">
        <v>639</v>
      </c>
      <c r="I15" s="266">
        <v>69</v>
      </c>
      <c r="J15" s="266">
        <v>708</v>
      </c>
      <c r="K15" s="266">
        <v>23993</v>
      </c>
      <c r="M15" s="111"/>
    </row>
    <row r="16" spans="1:14">
      <c r="A16" s="851" t="s">
        <v>397</v>
      </c>
      <c r="B16" s="851"/>
      <c r="C16" s="851"/>
      <c r="D16" s="851"/>
      <c r="E16" s="851"/>
      <c r="F16" s="93"/>
      <c r="G16" s="93"/>
      <c r="H16" s="93"/>
      <c r="I16" s="93"/>
      <c r="J16" s="93"/>
      <c r="K16" s="93"/>
    </row>
    <row r="17" spans="1:18">
      <c r="A17" s="853" t="s">
        <v>406</v>
      </c>
      <c r="B17" s="854"/>
      <c r="C17" s="854"/>
      <c r="D17" s="854"/>
      <c r="E17" s="854"/>
      <c r="F17" s="854"/>
      <c r="G17" s="854"/>
      <c r="H17" s="854"/>
      <c r="I17" s="854"/>
      <c r="J17" s="854"/>
      <c r="K17" s="854"/>
    </row>
    <row r="18" spans="1:18">
      <c r="K18" s="54"/>
      <c r="L18" s="54"/>
      <c r="M18" s="54"/>
      <c r="N18" s="54"/>
      <c r="O18" s="54"/>
      <c r="P18" s="54"/>
      <c r="Q18" s="54"/>
      <c r="R18" s="54"/>
    </row>
    <row r="19" spans="1:18">
      <c r="A19" s="108"/>
      <c r="B19" s="108"/>
      <c r="C19" s="108"/>
      <c r="D19" s="108"/>
      <c r="F19" s="55"/>
      <c r="K19" s="54"/>
      <c r="L19" s="54"/>
      <c r="M19" s="54"/>
      <c r="N19" s="54"/>
      <c r="O19" s="54"/>
      <c r="P19" s="54"/>
      <c r="Q19" s="54"/>
      <c r="R19" s="54"/>
    </row>
    <row r="20" spans="1:18" ht="29.25" customHeight="1">
      <c r="A20" s="840" t="s">
        <v>168</v>
      </c>
      <c r="B20" s="843" t="s">
        <v>382</v>
      </c>
      <c r="C20" s="843"/>
      <c r="D20" s="845" t="s">
        <v>213</v>
      </c>
      <c r="K20" s="54"/>
      <c r="L20" s="54"/>
      <c r="M20" s="54"/>
      <c r="N20" s="54"/>
      <c r="O20" s="54"/>
      <c r="P20" s="54"/>
      <c r="Q20" s="54"/>
      <c r="R20" s="54"/>
    </row>
    <row r="21" spans="1:18" ht="26.25" customHeight="1">
      <c r="A21" s="841"/>
      <c r="B21" s="264" t="s">
        <v>6</v>
      </c>
      <c r="C21" s="264" t="s">
        <v>7</v>
      </c>
      <c r="D21" s="846"/>
      <c r="K21" s="54"/>
      <c r="L21" s="54"/>
      <c r="M21" s="54"/>
      <c r="N21" s="54"/>
      <c r="O21" s="54"/>
      <c r="P21" s="54"/>
      <c r="Q21" s="54"/>
      <c r="R21" s="54"/>
    </row>
    <row r="22" spans="1:18" ht="21.75" customHeight="1">
      <c r="A22" s="133" t="s">
        <v>190</v>
      </c>
      <c r="B22" s="134">
        <v>8036</v>
      </c>
      <c r="C22" s="134">
        <v>622</v>
      </c>
      <c r="D22" s="134">
        <v>8658</v>
      </c>
      <c r="K22" s="54"/>
      <c r="L22" s="54"/>
      <c r="M22" s="54"/>
      <c r="N22" s="54"/>
      <c r="O22" s="54"/>
      <c r="P22" s="54"/>
      <c r="Q22" s="54"/>
      <c r="R22" s="54"/>
    </row>
    <row r="23" spans="1:18" ht="21.75" customHeight="1">
      <c r="A23" s="236" t="s">
        <v>158</v>
      </c>
      <c r="B23" s="252">
        <v>4230</v>
      </c>
      <c r="C23" s="252">
        <v>340</v>
      </c>
      <c r="D23" s="252">
        <v>4570</v>
      </c>
      <c r="H23" s="849"/>
      <c r="I23" s="850"/>
    </row>
    <row r="24" spans="1:18" ht="21.75" customHeight="1">
      <c r="A24" s="133" t="s">
        <v>159</v>
      </c>
      <c r="B24" s="134">
        <v>2238</v>
      </c>
      <c r="C24" s="134">
        <v>122</v>
      </c>
      <c r="D24" s="134">
        <v>2360</v>
      </c>
      <c r="H24" s="849"/>
      <c r="I24" s="850"/>
    </row>
    <row r="25" spans="1:18" ht="21.75" customHeight="1">
      <c r="A25" s="236" t="s">
        <v>160</v>
      </c>
      <c r="B25" s="252">
        <v>2029</v>
      </c>
      <c r="C25" s="252">
        <v>155</v>
      </c>
      <c r="D25" s="252">
        <v>2184</v>
      </c>
      <c r="H25" s="849"/>
      <c r="I25" s="850"/>
    </row>
    <row r="26" spans="1:18" ht="21.75" customHeight="1">
      <c r="A26" s="133" t="s">
        <v>161</v>
      </c>
      <c r="B26" s="134">
        <v>2974</v>
      </c>
      <c r="C26" s="134">
        <v>271</v>
      </c>
      <c r="D26" s="134">
        <v>3245</v>
      </c>
      <c r="H26" s="849"/>
      <c r="I26" s="850"/>
    </row>
    <row r="27" spans="1:18" ht="21.75" customHeight="1">
      <c r="A27" s="236" t="s">
        <v>162</v>
      </c>
      <c r="B27" s="252">
        <v>2727</v>
      </c>
      <c r="C27" s="252">
        <v>249</v>
      </c>
      <c r="D27" s="252">
        <v>2976</v>
      </c>
      <c r="H27" s="849"/>
      <c r="I27" s="850"/>
    </row>
    <row r="28" spans="1:18" s="108" customFormat="1" ht="23.25" customHeight="1">
      <c r="A28" s="268" t="s">
        <v>163</v>
      </c>
      <c r="B28" s="266">
        <v>22234</v>
      </c>
      <c r="C28" s="266">
        <v>1759</v>
      </c>
      <c r="D28" s="267">
        <v>23993</v>
      </c>
      <c r="P28" s="108" t="s">
        <v>474</v>
      </c>
    </row>
    <row r="29" spans="1:18" ht="15">
      <c r="A29" s="852" t="s">
        <v>397</v>
      </c>
      <c r="B29" s="852"/>
      <c r="C29" s="852"/>
      <c r="D29" s="852"/>
      <c r="H29" s="849"/>
      <c r="I29" s="850"/>
    </row>
    <row r="30" spans="1:18" ht="54.75" customHeight="1">
      <c r="A30" s="847"/>
      <c r="B30" s="848"/>
      <c r="C30" s="848"/>
      <c r="D30" s="848"/>
      <c r="E30" s="848"/>
      <c r="F30" s="848"/>
      <c r="G30" s="848"/>
      <c r="H30" s="848"/>
      <c r="I30" s="848"/>
      <c r="J30" s="848"/>
      <c r="K30" s="848"/>
    </row>
    <row r="31" spans="1:18">
      <c r="F31" s="48">
        <f>+B15+E15+H15</f>
        <v>22234</v>
      </c>
    </row>
    <row r="34" ht="11.25" customHeight="1"/>
    <row r="54" spans="19:19">
      <c r="S54" s="18" t="s">
        <v>475</v>
      </c>
    </row>
  </sheetData>
  <mergeCells count="23">
    <mergeCell ref="A16:E16"/>
    <mergeCell ref="A29:D29"/>
    <mergeCell ref="A17:K17"/>
    <mergeCell ref="D20:D21"/>
    <mergeCell ref="H23:I23"/>
    <mergeCell ref="H24:I24"/>
    <mergeCell ref="H25:I25"/>
    <mergeCell ref="A30:K30"/>
    <mergeCell ref="H26:I26"/>
    <mergeCell ref="H27:I27"/>
    <mergeCell ref="H29:I29"/>
    <mergeCell ref="A20:A21"/>
    <mergeCell ref="B20:C20"/>
    <mergeCell ref="A5:K5"/>
    <mergeCell ref="A6:K6"/>
    <mergeCell ref="A7:A8"/>
    <mergeCell ref="B7:C7"/>
    <mergeCell ref="D7:D8"/>
    <mergeCell ref="E7:F7"/>
    <mergeCell ref="G7:G8"/>
    <mergeCell ref="H7:I7"/>
    <mergeCell ref="J7:J8"/>
    <mergeCell ref="K7:K8"/>
  </mergeCells>
  <pageMargins left="0.75" right="0.75" top="1" bottom="1" header="0" footer="0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1"/>
  <sheetViews>
    <sheetView showGridLines="0" topLeftCell="A13" zoomScale="55" zoomScaleNormal="55" workbookViewId="0">
      <selection activeCell="G59" sqref="G59"/>
    </sheetView>
  </sheetViews>
  <sheetFormatPr baseColWidth="10" defaultRowHeight="18"/>
  <cols>
    <col min="1" max="1" width="27.7109375" style="45" customWidth="1"/>
    <col min="2" max="11" width="17.42578125" style="45" customWidth="1"/>
    <col min="12" max="12" width="18.28515625" style="45" bestFit="1" customWidth="1"/>
    <col min="13" max="13" width="17.42578125" style="45" customWidth="1"/>
    <col min="14" max="14" width="18.5703125" style="45" customWidth="1"/>
    <col min="15" max="16384" width="11.42578125" style="45"/>
  </cols>
  <sheetData>
    <row r="1" spans="1:19" ht="16.5" customHeight="1">
      <c r="A1" s="503"/>
      <c r="B1" s="504"/>
      <c r="C1" s="504"/>
      <c r="D1" s="504"/>
      <c r="E1" s="504"/>
      <c r="F1" s="504"/>
      <c r="G1" s="504"/>
      <c r="H1" s="504"/>
      <c r="I1" s="504"/>
      <c r="J1" s="504"/>
      <c r="L1" s="503"/>
      <c r="M1" s="504"/>
      <c r="N1" s="504"/>
      <c r="O1" s="504"/>
      <c r="P1" s="504"/>
      <c r="Q1" s="504"/>
      <c r="R1" s="504"/>
      <c r="S1" s="504"/>
    </row>
    <row r="2" spans="1:19" ht="16.5" customHeight="1">
      <c r="A2" s="503"/>
      <c r="B2" s="504"/>
      <c r="C2" s="504"/>
      <c r="D2" s="504"/>
      <c r="E2" s="504"/>
      <c r="F2" s="504"/>
      <c r="G2" s="504"/>
      <c r="H2" s="504"/>
      <c r="I2" s="504"/>
      <c r="J2" s="504"/>
      <c r="L2" s="503"/>
      <c r="M2" s="504"/>
      <c r="N2" s="504"/>
      <c r="O2" s="504"/>
      <c r="P2" s="504"/>
      <c r="Q2" s="504"/>
      <c r="R2" s="504"/>
      <c r="S2" s="504"/>
    </row>
    <row r="3" spans="1:19" ht="16.5" customHeight="1">
      <c r="A3" s="503"/>
      <c r="B3" s="504"/>
      <c r="C3" s="504"/>
      <c r="D3" s="504"/>
      <c r="E3" s="504"/>
      <c r="F3" s="504"/>
      <c r="G3" s="504"/>
      <c r="H3" s="504"/>
      <c r="I3" s="504"/>
      <c r="J3" s="504"/>
      <c r="L3" s="503"/>
      <c r="M3" s="504"/>
      <c r="N3" s="504"/>
      <c r="O3" s="504"/>
      <c r="P3" s="504"/>
      <c r="Q3" s="504"/>
      <c r="R3" s="504"/>
      <c r="S3" s="504"/>
    </row>
    <row r="4" spans="1:19" ht="16.5" customHeight="1">
      <c r="A4" s="503"/>
      <c r="B4" s="503"/>
      <c r="C4" s="503"/>
      <c r="D4" s="504"/>
      <c r="E4" s="504"/>
      <c r="F4" s="504"/>
      <c r="G4" s="504"/>
      <c r="H4" s="504"/>
      <c r="I4" s="504"/>
      <c r="J4" s="504"/>
      <c r="L4" s="503"/>
      <c r="M4" s="503"/>
      <c r="N4" s="503"/>
      <c r="O4" s="504"/>
      <c r="P4" s="504"/>
      <c r="Q4" s="504"/>
      <c r="R4" s="504"/>
      <c r="S4" s="504"/>
    </row>
    <row r="5" spans="1:19">
      <c r="A5" s="864" t="s">
        <v>307</v>
      </c>
      <c r="B5" s="864"/>
      <c r="C5" s="864"/>
      <c r="D5" s="864"/>
      <c r="E5" s="864"/>
      <c r="F5" s="864"/>
      <c r="G5" s="864"/>
      <c r="H5" s="864"/>
      <c r="I5" s="864"/>
      <c r="J5" s="864"/>
      <c r="K5" s="864"/>
      <c r="L5" s="864"/>
      <c r="M5" s="864"/>
      <c r="N5" s="864"/>
      <c r="O5" s="504"/>
      <c r="P5" s="504"/>
      <c r="Q5" s="504"/>
      <c r="R5" s="504"/>
      <c r="S5" s="504"/>
    </row>
    <row r="6" spans="1:19" ht="16.5" customHeight="1">
      <c r="A6" s="864" t="s">
        <v>580</v>
      </c>
      <c r="B6" s="864"/>
      <c r="C6" s="864"/>
      <c r="D6" s="864"/>
      <c r="E6" s="864"/>
      <c r="F6" s="864"/>
      <c r="G6" s="864"/>
      <c r="H6" s="864"/>
      <c r="I6" s="864"/>
      <c r="J6" s="864"/>
      <c r="K6" s="864"/>
      <c r="L6" s="864"/>
      <c r="M6" s="864"/>
      <c r="N6" s="864"/>
      <c r="O6" s="504"/>
      <c r="P6" s="504"/>
      <c r="Q6" s="504"/>
      <c r="R6" s="504"/>
      <c r="S6" s="504"/>
    </row>
    <row r="7" spans="1:19" s="110" customFormat="1" ht="28.5" customHeight="1">
      <c r="A7" s="858" t="s">
        <v>153</v>
      </c>
      <c r="B7" s="865" t="s">
        <v>199</v>
      </c>
      <c r="C7" s="865"/>
      <c r="D7" s="865"/>
      <c r="E7" s="865" t="s">
        <v>200</v>
      </c>
      <c r="F7" s="865"/>
      <c r="G7" s="865"/>
      <c r="H7" s="865" t="s">
        <v>201</v>
      </c>
      <c r="I7" s="865"/>
      <c r="J7" s="865"/>
      <c r="K7" s="865" t="s">
        <v>163</v>
      </c>
      <c r="L7" s="865"/>
      <c r="M7" s="856" t="s">
        <v>457</v>
      </c>
      <c r="N7" s="866" t="s">
        <v>155</v>
      </c>
    </row>
    <row r="8" spans="1:19" s="110" customFormat="1" ht="28.5" customHeight="1">
      <c r="A8" s="859"/>
      <c r="B8" s="505" t="s">
        <v>154</v>
      </c>
      <c r="C8" s="505" t="s">
        <v>156</v>
      </c>
      <c r="D8" s="505" t="s">
        <v>163</v>
      </c>
      <c r="E8" s="505" t="s">
        <v>154</v>
      </c>
      <c r="F8" s="505" t="s">
        <v>156</v>
      </c>
      <c r="G8" s="505" t="s">
        <v>163</v>
      </c>
      <c r="H8" s="505" t="s">
        <v>154</v>
      </c>
      <c r="I8" s="505" t="s">
        <v>156</v>
      </c>
      <c r="J8" s="505" t="s">
        <v>163</v>
      </c>
      <c r="K8" s="505" t="s">
        <v>154</v>
      </c>
      <c r="L8" s="505" t="s">
        <v>156</v>
      </c>
      <c r="M8" s="857"/>
      <c r="N8" s="867"/>
    </row>
    <row r="9" spans="1:19" ht="22.5" customHeight="1">
      <c r="A9" s="506" t="s">
        <v>157</v>
      </c>
      <c r="B9" s="507">
        <v>18356</v>
      </c>
      <c r="C9" s="507">
        <v>951</v>
      </c>
      <c r="D9" s="507">
        <v>19307</v>
      </c>
      <c r="E9" s="507">
        <v>17466</v>
      </c>
      <c r="F9" s="507">
        <v>824</v>
      </c>
      <c r="G9" s="507">
        <v>18290</v>
      </c>
      <c r="H9" s="507">
        <v>771</v>
      </c>
      <c r="I9" s="507">
        <v>47</v>
      </c>
      <c r="J9" s="507">
        <v>818</v>
      </c>
      <c r="K9" s="507">
        <v>36593</v>
      </c>
      <c r="L9" s="507">
        <v>1822</v>
      </c>
      <c r="M9" s="507">
        <v>38415</v>
      </c>
      <c r="N9" s="508">
        <v>0.373709552970592</v>
      </c>
    </row>
    <row r="10" spans="1:19" ht="22.5" customHeight="1">
      <c r="A10" s="509" t="s">
        <v>158</v>
      </c>
      <c r="B10" s="510">
        <v>8080</v>
      </c>
      <c r="C10" s="510">
        <v>466</v>
      </c>
      <c r="D10" s="510">
        <v>8546</v>
      </c>
      <c r="E10" s="510">
        <v>9606</v>
      </c>
      <c r="F10" s="510">
        <v>1141</v>
      </c>
      <c r="G10" s="510">
        <v>10747</v>
      </c>
      <c r="H10" s="510">
        <v>262</v>
      </c>
      <c r="I10" s="510">
        <v>31</v>
      </c>
      <c r="J10" s="510">
        <v>293</v>
      </c>
      <c r="K10" s="510">
        <v>17948</v>
      </c>
      <c r="L10" s="510">
        <v>1638</v>
      </c>
      <c r="M10" s="510">
        <v>19586</v>
      </c>
      <c r="N10" s="511">
        <v>0.19207516579253225</v>
      </c>
    </row>
    <row r="11" spans="1:19" ht="22.5" customHeight="1">
      <c r="A11" s="512" t="s">
        <v>159</v>
      </c>
      <c r="B11" s="513">
        <v>5824</v>
      </c>
      <c r="C11" s="513">
        <v>196</v>
      </c>
      <c r="D11" s="513">
        <v>6020</v>
      </c>
      <c r="E11" s="513">
        <v>4094</v>
      </c>
      <c r="F11" s="513">
        <v>87</v>
      </c>
      <c r="G11" s="513">
        <v>4181</v>
      </c>
      <c r="H11" s="513">
        <v>173</v>
      </c>
      <c r="I11" s="513">
        <v>5</v>
      </c>
      <c r="J11" s="513">
        <v>178</v>
      </c>
      <c r="K11" s="513">
        <v>10091</v>
      </c>
      <c r="L11" s="513">
        <v>288</v>
      </c>
      <c r="M11" s="513">
        <v>10379</v>
      </c>
      <c r="N11" s="514">
        <v>0.10135075742037564</v>
      </c>
    </row>
    <row r="12" spans="1:19" ht="22.5" customHeight="1">
      <c r="A12" s="509" t="s">
        <v>160</v>
      </c>
      <c r="B12" s="510">
        <v>5874</v>
      </c>
      <c r="C12" s="510">
        <v>545</v>
      </c>
      <c r="D12" s="510">
        <v>6419</v>
      </c>
      <c r="E12" s="510">
        <v>4370</v>
      </c>
      <c r="F12" s="510">
        <v>321</v>
      </c>
      <c r="G12" s="510">
        <v>4691</v>
      </c>
      <c r="H12" s="510">
        <v>166</v>
      </c>
      <c r="I12" s="510">
        <v>21</v>
      </c>
      <c r="J12" s="510">
        <v>187</v>
      </c>
      <c r="K12" s="510">
        <v>10410</v>
      </c>
      <c r="L12" s="510">
        <v>887</v>
      </c>
      <c r="M12" s="510">
        <v>11297</v>
      </c>
      <c r="N12" s="511">
        <v>0.10911541504292536</v>
      </c>
    </row>
    <row r="13" spans="1:19" ht="22.5" customHeight="1">
      <c r="A13" s="512" t="s">
        <v>161</v>
      </c>
      <c r="B13" s="513">
        <v>3880</v>
      </c>
      <c r="C13" s="513">
        <v>449</v>
      </c>
      <c r="D13" s="513">
        <v>4329</v>
      </c>
      <c r="E13" s="513">
        <v>5808</v>
      </c>
      <c r="F13" s="513">
        <v>823</v>
      </c>
      <c r="G13" s="513">
        <v>6631</v>
      </c>
      <c r="H13" s="513">
        <v>167</v>
      </c>
      <c r="I13" s="513">
        <v>13</v>
      </c>
      <c r="J13" s="513">
        <v>180</v>
      </c>
      <c r="K13" s="513">
        <v>9855</v>
      </c>
      <c r="L13" s="513">
        <v>1285</v>
      </c>
      <c r="M13" s="513">
        <v>11140</v>
      </c>
      <c r="N13" s="514">
        <v>0.11071718089210544</v>
      </c>
    </row>
    <row r="14" spans="1:19" ht="22.5" customHeight="1">
      <c r="A14" s="515" t="s">
        <v>162</v>
      </c>
      <c r="B14" s="516">
        <v>6027</v>
      </c>
      <c r="C14" s="516">
        <v>562</v>
      </c>
      <c r="D14" s="516">
        <v>6589</v>
      </c>
      <c r="E14" s="516">
        <v>4454</v>
      </c>
      <c r="F14" s="516">
        <v>624</v>
      </c>
      <c r="G14" s="516">
        <v>5078</v>
      </c>
      <c r="H14" s="516">
        <v>195</v>
      </c>
      <c r="I14" s="516">
        <v>35</v>
      </c>
      <c r="J14" s="516">
        <v>230</v>
      </c>
      <c r="K14" s="516">
        <v>10676</v>
      </c>
      <c r="L14" s="516">
        <v>1221</v>
      </c>
      <c r="M14" s="516">
        <v>11897</v>
      </c>
      <c r="N14" s="517">
        <v>0.11303192788146933</v>
      </c>
    </row>
    <row r="15" spans="1:19" s="110" customFormat="1" ht="26.25" customHeight="1">
      <c r="A15" s="518" t="s">
        <v>163</v>
      </c>
      <c r="B15" s="519">
        <v>48041</v>
      </c>
      <c r="C15" s="519">
        <v>3169</v>
      </c>
      <c r="D15" s="519">
        <v>51210</v>
      </c>
      <c r="E15" s="519">
        <v>45798</v>
      </c>
      <c r="F15" s="519">
        <v>3820</v>
      </c>
      <c r="G15" s="519">
        <v>49618</v>
      </c>
      <c r="H15" s="519">
        <v>1734</v>
      </c>
      <c r="I15" s="519">
        <v>152</v>
      </c>
      <c r="J15" s="519">
        <v>1886</v>
      </c>
      <c r="K15" s="519">
        <v>95573</v>
      </c>
      <c r="L15" s="519">
        <v>7141</v>
      </c>
      <c r="M15" s="519">
        <v>102714</v>
      </c>
      <c r="N15" s="855">
        <v>1</v>
      </c>
    </row>
    <row r="16" spans="1:19" ht="26.25" customHeight="1">
      <c r="A16" s="860" t="s">
        <v>155</v>
      </c>
      <c r="B16" s="520">
        <v>0.93811755516500683</v>
      </c>
      <c r="C16" s="520">
        <v>6.1882444834993167E-2</v>
      </c>
      <c r="D16" s="520">
        <v>1</v>
      </c>
      <c r="E16" s="520">
        <v>0.92301181023015844</v>
      </c>
      <c r="F16" s="520">
        <v>7.6988189769841592E-2</v>
      </c>
      <c r="G16" s="520">
        <v>1</v>
      </c>
      <c r="H16" s="520">
        <v>0.91940615058324493</v>
      </c>
      <c r="I16" s="520">
        <v>8.0593849416755042E-2</v>
      </c>
      <c r="J16" s="520">
        <v>1</v>
      </c>
      <c r="K16" s="520">
        <v>0.93047685807192793</v>
      </c>
      <c r="L16" s="520">
        <v>6.9523141928072116E-2</v>
      </c>
      <c r="M16" s="520">
        <v>1</v>
      </c>
      <c r="N16" s="855"/>
    </row>
    <row r="17" spans="1:17" ht="26.25" customHeight="1">
      <c r="A17" s="861"/>
      <c r="B17" s="862">
        <v>0.499</v>
      </c>
      <c r="C17" s="862"/>
      <c r="D17" s="862"/>
      <c r="E17" s="862">
        <v>0.48299999999999998</v>
      </c>
      <c r="F17" s="862"/>
      <c r="G17" s="862"/>
      <c r="H17" s="862">
        <v>1.8410540400636801E-2</v>
      </c>
      <c r="I17" s="862"/>
      <c r="J17" s="862"/>
      <c r="K17" s="862">
        <v>1</v>
      </c>
      <c r="L17" s="862"/>
      <c r="M17" s="862"/>
      <c r="N17" s="863"/>
    </row>
    <row r="18" spans="1:17">
      <c r="A18" s="110" t="s">
        <v>397</v>
      </c>
      <c r="B18" s="521"/>
      <c r="C18" s="521"/>
    </row>
    <row r="23" spans="1:17" ht="20.100000000000001" customHeight="1"/>
    <row r="24" spans="1:17" ht="20.100000000000001" customHeight="1"/>
    <row r="25" spans="1:17" ht="20.100000000000001" customHeight="1"/>
    <row r="26" spans="1:17" ht="20.100000000000001" customHeight="1">
      <c r="Q26" s="15"/>
    </row>
    <row r="27" spans="1:17" ht="20.100000000000001" customHeight="1"/>
    <row r="28" spans="1:17" ht="20.100000000000001" customHeight="1"/>
    <row r="51" spans="1:9">
      <c r="A51" s="45" t="s">
        <v>488</v>
      </c>
      <c r="I51" s="45" t="s">
        <v>397</v>
      </c>
    </row>
  </sheetData>
  <mergeCells count="15">
    <mergeCell ref="A5:N5"/>
    <mergeCell ref="A6:N6"/>
    <mergeCell ref="B7:D7"/>
    <mergeCell ref="E7:G7"/>
    <mergeCell ref="H7:J7"/>
    <mergeCell ref="K7:L7"/>
    <mergeCell ref="N7:N8"/>
    <mergeCell ref="N15:N16"/>
    <mergeCell ref="M7:M8"/>
    <mergeCell ref="A7:A8"/>
    <mergeCell ref="A16:A17"/>
    <mergeCell ref="B17:D17"/>
    <mergeCell ref="E17:G17"/>
    <mergeCell ref="H17:J17"/>
    <mergeCell ref="K17:N17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1"/>
  <sheetViews>
    <sheetView showGridLines="0" zoomScale="70" zoomScaleNormal="70" workbookViewId="0">
      <selection activeCell="M51" sqref="M51"/>
    </sheetView>
  </sheetViews>
  <sheetFormatPr baseColWidth="10" defaultRowHeight="12.75"/>
  <cols>
    <col min="1" max="1" width="18.42578125" style="18" customWidth="1"/>
    <col min="2" max="7" width="13.85546875" style="18" customWidth="1"/>
    <col min="8" max="8" width="13.7109375" style="18" customWidth="1"/>
    <col min="9" max="9" width="12.140625" style="18" customWidth="1"/>
    <col min="10" max="10" width="13" style="18" customWidth="1"/>
    <col min="11" max="11" width="11.42578125" style="18"/>
    <col min="12" max="12" width="13.85546875" style="18" customWidth="1"/>
    <col min="13" max="14" width="11.42578125" style="18"/>
    <col min="15" max="15" width="16.42578125" style="18" bestFit="1" customWidth="1"/>
    <col min="16" max="16384" width="11.42578125" style="18"/>
  </cols>
  <sheetData>
    <row r="1" spans="1:20" ht="18">
      <c r="A1" s="15"/>
      <c r="B1" s="20"/>
      <c r="C1" s="20"/>
      <c r="D1" s="20"/>
      <c r="E1" s="20"/>
      <c r="F1" s="20"/>
      <c r="G1" s="20"/>
      <c r="H1" s="20"/>
      <c r="I1" s="20"/>
      <c r="J1" s="20"/>
      <c r="K1" s="56"/>
    </row>
    <row r="2" spans="1:20" ht="18">
      <c r="A2" s="15"/>
      <c r="B2" s="39"/>
      <c r="C2" s="39"/>
      <c r="D2" s="39"/>
      <c r="E2" s="39"/>
      <c r="F2" s="39"/>
      <c r="G2" s="39"/>
      <c r="H2" s="39"/>
      <c r="I2" s="39"/>
      <c r="J2" s="39"/>
      <c r="K2" s="56"/>
    </row>
    <row r="3" spans="1:20" ht="18">
      <c r="A3" s="15"/>
      <c r="B3" s="39"/>
      <c r="C3" s="39"/>
      <c r="D3" s="39"/>
      <c r="E3" s="39"/>
      <c r="F3" s="39"/>
      <c r="G3" s="39"/>
      <c r="H3" s="39"/>
      <c r="I3" s="39"/>
      <c r="J3" s="39"/>
      <c r="K3" s="56"/>
    </row>
    <row r="4" spans="1:20" ht="18">
      <c r="A4" s="15"/>
      <c r="B4" s="15"/>
      <c r="C4" s="20"/>
      <c r="D4" s="21"/>
      <c r="E4" s="57"/>
      <c r="F4" s="57"/>
      <c r="G4" s="57"/>
      <c r="H4" s="57"/>
      <c r="I4" s="57"/>
      <c r="J4" s="57"/>
      <c r="K4" s="56"/>
    </row>
    <row r="5" spans="1:20" ht="15.75">
      <c r="A5" s="811" t="s">
        <v>293</v>
      </c>
      <c r="B5" s="811"/>
      <c r="C5" s="811"/>
      <c r="D5" s="811"/>
      <c r="E5" s="811"/>
      <c r="F5" s="811"/>
      <c r="G5" s="811"/>
      <c r="H5" s="811"/>
      <c r="I5" s="811"/>
      <c r="J5" s="811"/>
      <c r="K5" s="56"/>
    </row>
    <row r="6" spans="1:20" ht="18">
      <c r="A6" s="868" t="s">
        <v>580</v>
      </c>
      <c r="B6" s="835"/>
      <c r="C6" s="835"/>
      <c r="D6" s="835"/>
      <c r="E6" s="835"/>
      <c r="F6" s="835"/>
      <c r="G6" s="835"/>
      <c r="H6" s="835"/>
      <c r="I6" s="835"/>
      <c r="J6" s="835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s="108" customFormat="1" ht="20.25" customHeight="1">
      <c r="A7" s="869" t="s">
        <v>153</v>
      </c>
      <c r="B7" s="842" t="s">
        <v>202</v>
      </c>
      <c r="C7" s="842"/>
      <c r="D7" s="842" t="s">
        <v>203</v>
      </c>
      <c r="E7" s="842"/>
      <c r="F7" s="842" t="s">
        <v>204</v>
      </c>
      <c r="G7" s="842"/>
      <c r="H7" s="842" t="s">
        <v>167</v>
      </c>
      <c r="I7" s="842"/>
      <c r="J7" s="871" t="s">
        <v>495</v>
      </c>
      <c r="K7" s="59"/>
      <c r="L7" s="52"/>
    </row>
    <row r="8" spans="1:20" s="108" customFormat="1" ht="20.25" customHeight="1">
      <c r="A8" s="870"/>
      <c r="B8" s="264" t="s">
        <v>6</v>
      </c>
      <c r="C8" s="264" t="s">
        <v>7</v>
      </c>
      <c r="D8" s="264" t="s">
        <v>6</v>
      </c>
      <c r="E8" s="264" t="s">
        <v>7</v>
      </c>
      <c r="F8" s="264" t="s">
        <v>6</v>
      </c>
      <c r="G8" s="264" t="s">
        <v>7</v>
      </c>
      <c r="H8" s="264" t="s">
        <v>6</v>
      </c>
      <c r="I8" s="264" t="s">
        <v>7</v>
      </c>
      <c r="J8" s="872"/>
      <c r="K8" s="59"/>
      <c r="L8" s="52"/>
    </row>
    <row r="9" spans="1:20" ht="20.25" customHeight="1">
      <c r="A9" s="234" t="s">
        <v>157</v>
      </c>
      <c r="B9" s="269">
        <v>1791</v>
      </c>
      <c r="C9" s="269">
        <v>82</v>
      </c>
      <c r="D9" s="269">
        <v>5220</v>
      </c>
      <c r="E9" s="269">
        <v>266</v>
      </c>
      <c r="F9" s="269">
        <v>8628</v>
      </c>
      <c r="G9" s="269">
        <v>528</v>
      </c>
      <c r="H9" s="269">
        <v>15639</v>
      </c>
      <c r="I9" s="269">
        <v>876</v>
      </c>
      <c r="J9" s="269">
        <v>16515</v>
      </c>
      <c r="K9" s="59"/>
      <c r="L9" s="52"/>
    </row>
    <row r="10" spans="1:20" ht="20.25" customHeight="1">
      <c r="A10" s="236" t="s">
        <v>158</v>
      </c>
      <c r="B10" s="252">
        <v>967</v>
      </c>
      <c r="C10" s="252">
        <v>64</v>
      </c>
      <c r="D10" s="252">
        <v>2753</v>
      </c>
      <c r="E10" s="252">
        <v>215</v>
      </c>
      <c r="F10" s="252">
        <v>4450</v>
      </c>
      <c r="G10" s="252">
        <v>336</v>
      </c>
      <c r="H10" s="252">
        <v>8170</v>
      </c>
      <c r="I10" s="252">
        <v>615</v>
      </c>
      <c r="J10" s="252">
        <v>8785</v>
      </c>
      <c r="K10" s="59"/>
      <c r="L10" s="52"/>
    </row>
    <row r="11" spans="1:20" ht="20.25" customHeight="1">
      <c r="A11" s="234" t="s">
        <v>159</v>
      </c>
      <c r="B11" s="238">
        <v>831</v>
      </c>
      <c r="C11" s="238">
        <v>13</v>
      </c>
      <c r="D11" s="238">
        <v>1624</v>
      </c>
      <c r="E11" s="238">
        <v>28</v>
      </c>
      <c r="F11" s="238">
        <v>2539</v>
      </c>
      <c r="G11" s="238">
        <v>60</v>
      </c>
      <c r="H11" s="238">
        <v>4994</v>
      </c>
      <c r="I11" s="238">
        <v>101</v>
      </c>
      <c r="J11" s="238">
        <v>5095</v>
      </c>
      <c r="K11" s="59"/>
      <c r="L11" s="52"/>
    </row>
    <row r="12" spans="1:20" ht="20.25" customHeight="1">
      <c r="A12" s="236" t="s">
        <v>160</v>
      </c>
      <c r="B12" s="252">
        <v>650</v>
      </c>
      <c r="C12" s="252">
        <v>44</v>
      </c>
      <c r="D12" s="252">
        <v>1728</v>
      </c>
      <c r="E12" s="252">
        <v>104</v>
      </c>
      <c r="F12" s="252">
        <v>2657</v>
      </c>
      <c r="G12" s="252">
        <v>185</v>
      </c>
      <c r="H12" s="252">
        <v>5035</v>
      </c>
      <c r="I12" s="252">
        <v>333</v>
      </c>
      <c r="J12" s="252">
        <v>5368</v>
      </c>
      <c r="K12" s="59"/>
      <c r="L12" s="52"/>
    </row>
    <row r="13" spans="1:20" ht="20.25" customHeight="1">
      <c r="A13" s="234" t="s">
        <v>161</v>
      </c>
      <c r="B13" s="238">
        <v>697</v>
      </c>
      <c r="C13" s="238">
        <v>59</v>
      </c>
      <c r="D13" s="238">
        <v>1723</v>
      </c>
      <c r="E13" s="238">
        <v>139</v>
      </c>
      <c r="F13" s="238">
        <v>2754</v>
      </c>
      <c r="G13" s="238">
        <v>259</v>
      </c>
      <c r="H13" s="238">
        <v>5174</v>
      </c>
      <c r="I13" s="238">
        <v>457</v>
      </c>
      <c r="J13" s="238">
        <v>5631</v>
      </c>
      <c r="K13" s="59"/>
      <c r="L13" s="52"/>
    </row>
    <row r="14" spans="1:20" ht="20.25" customHeight="1">
      <c r="A14" s="236" t="s">
        <v>162</v>
      </c>
      <c r="B14" s="252">
        <v>728</v>
      </c>
      <c r="C14" s="252">
        <v>60</v>
      </c>
      <c r="D14" s="252">
        <v>1828</v>
      </c>
      <c r="E14" s="252">
        <v>190</v>
      </c>
      <c r="F14" s="252">
        <v>2678</v>
      </c>
      <c r="G14" s="252">
        <v>271</v>
      </c>
      <c r="H14" s="252">
        <v>5234</v>
      </c>
      <c r="I14" s="252">
        <v>521</v>
      </c>
      <c r="J14" s="252">
        <v>5755</v>
      </c>
      <c r="K14" s="52"/>
      <c r="L14" s="52"/>
    </row>
    <row r="15" spans="1:20" s="108" customFormat="1" ht="20.25" customHeight="1">
      <c r="A15" s="268" t="s">
        <v>163</v>
      </c>
      <c r="B15" s="266">
        <v>5664</v>
      </c>
      <c r="C15" s="266">
        <v>322</v>
      </c>
      <c r="D15" s="266">
        <v>14876</v>
      </c>
      <c r="E15" s="266">
        <v>942</v>
      </c>
      <c r="F15" s="266">
        <v>23706</v>
      </c>
      <c r="G15" s="266">
        <v>1639</v>
      </c>
      <c r="H15" s="266">
        <v>44246</v>
      </c>
      <c r="I15" s="266">
        <v>2903</v>
      </c>
      <c r="J15" s="267">
        <v>47149</v>
      </c>
    </row>
    <row r="16" spans="1:20" ht="35.25" customHeight="1">
      <c r="A16" s="52"/>
      <c r="B16" s="52"/>
      <c r="C16" s="52"/>
      <c r="D16" s="52"/>
      <c r="E16" s="52"/>
      <c r="F16" s="52"/>
      <c r="G16" s="52"/>
      <c r="H16" s="52"/>
      <c r="I16" s="52"/>
      <c r="J16" s="60"/>
      <c r="K16" s="52"/>
      <c r="L16" s="52"/>
    </row>
    <row r="17" spans="1:16" s="78" customFormat="1" ht="20.25" customHeight="1">
      <c r="A17" s="869" t="s">
        <v>153</v>
      </c>
      <c r="B17" s="842" t="s">
        <v>205</v>
      </c>
      <c r="C17" s="842"/>
      <c r="D17" s="842" t="s">
        <v>206</v>
      </c>
      <c r="E17" s="842"/>
      <c r="F17" s="842" t="s">
        <v>207</v>
      </c>
      <c r="G17" s="842"/>
      <c r="H17" s="842" t="s">
        <v>208</v>
      </c>
      <c r="I17" s="842"/>
      <c r="J17" s="842" t="s">
        <v>167</v>
      </c>
      <c r="K17" s="842"/>
      <c r="L17" s="845" t="s">
        <v>495</v>
      </c>
      <c r="M17" s="112"/>
      <c r="N17" s="113"/>
      <c r="O17" s="113"/>
    </row>
    <row r="18" spans="1:16" s="78" customFormat="1" ht="20.25" customHeight="1">
      <c r="A18" s="870"/>
      <c r="B18" s="264" t="s">
        <v>6</v>
      </c>
      <c r="C18" s="264" t="s">
        <v>7</v>
      </c>
      <c r="D18" s="264" t="s">
        <v>6</v>
      </c>
      <c r="E18" s="264" t="s">
        <v>7</v>
      </c>
      <c r="F18" s="264" t="s">
        <v>6</v>
      </c>
      <c r="G18" s="264" t="s">
        <v>7</v>
      </c>
      <c r="H18" s="264" t="s">
        <v>6</v>
      </c>
      <c r="I18" s="264" t="s">
        <v>7</v>
      </c>
      <c r="J18" s="264" t="s">
        <v>6</v>
      </c>
      <c r="K18" s="264" t="s">
        <v>7</v>
      </c>
      <c r="L18" s="846"/>
      <c r="M18" s="112"/>
    </row>
    <row r="19" spans="1:16" s="2" customFormat="1" ht="20.25" customHeight="1">
      <c r="A19" s="234" t="s">
        <v>190</v>
      </c>
      <c r="B19" s="238">
        <v>7202</v>
      </c>
      <c r="C19" s="238">
        <v>538</v>
      </c>
      <c r="D19" s="238">
        <v>6460</v>
      </c>
      <c r="E19" s="238">
        <v>479</v>
      </c>
      <c r="F19" s="238">
        <v>2478</v>
      </c>
      <c r="G19" s="238">
        <v>277</v>
      </c>
      <c r="H19" s="238">
        <v>8513</v>
      </c>
      <c r="I19" s="238">
        <v>625</v>
      </c>
      <c r="J19" s="238">
        <v>24653</v>
      </c>
      <c r="K19" s="238">
        <v>1919</v>
      </c>
      <c r="L19" s="238">
        <v>26572</v>
      </c>
      <c r="M19" s="61"/>
      <c r="N19" s="3"/>
      <c r="P19" s="3"/>
    </row>
    <row r="20" spans="1:16" s="2" customFormat="1" ht="20.25" customHeight="1">
      <c r="A20" s="236" t="s">
        <v>158</v>
      </c>
      <c r="B20" s="252">
        <v>3946</v>
      </c>
      <c r="C20" s="252">
        <v>263</v>
      </c>
      <c r="D20" s="252">
        <v>3535</v>
      </c>
      <c r="E20" s="252">
        <v>297</v>
      </c>
      <c r="F20" s="252">
        <v>1967</v>
      </c>
      <c r="G20" s="252">
        <v>161</v>
      </c>
      <c r="H20" s="252">
        <v>4187</v>
      </c>
      <c r="I20" s="252">
        <v>311</v>
      </c>
      <c r="J20" s="252">
        <v>13635</v>
      </c>
      <c r="K20" s="252">
        <v>1032</v>
      </c>
      <c r="L20" s="252">
        <v>14667</v>
      </c>
      <c r="M20" s="61"/>
      <c r="N20" s="3"/>
      <c r="P20" s="3"/>
    </row>
    <row r="21" spans="1:16" s="2" customFormat="1" ht="20.25" customHeight="1">
      <c r="A21" s="234" t="s">
        <v>159</v>
      </c>
      <c r="B21" s="238">
        <v>2216</v>
      </c>
      <c r="C21" s="238">
        <v>45</v>
      </c>
      <c r="D21" s="238">
        <v>2026</v>
      </c>
      <c r="E21" s="238">
        <v>35</v>
      </c>
      <c r="F21" s="238">
        <v>812</v>
      </c>
      <c r="G21" s="238">
        <v>18</v>
      </c>
      <c r="H21" s="238">
        <v>2799</v>
      </c>
      <c r="I21" s="238">
        <v>66</v>
      </c>
      <c r="J21" s="238">
        <v>7853</v>
      </c>
      <c r="K21" s="238">
        <v>164</v>
      </c>
      <c r="L21" s="238">
        <v>8017</v>
      </c>
      <c r="M21" s="61"/>
      <c r="N21" s="3"/>
      <c r="P21" s="3"/>
    </row>
    <row r="22" spans="1:16" s="2" customFormat="1" ht="20.25" customHeight="1">
      <c r="A22" s="236" t="s">
        <v>160</v>
      </c>
      <c r="B22" s="252">
        <v>2000</v>
      </c>
      <c r="C22" s="252">
        <v>142</v>
      </c>
      <c r="D22" s="252">
        <v>1532</v>
      </c>
      <c r="E22" s="252">
        <v>127</v>
      </c>
      <c r="F22" s="252">
        <v>692</v>
      </c>
      <c r="G22" s="252">
        <v>77</v>
      </c>
      <c r="H22" s="252">
        <v>1925</v>
      </c>
      <c r="I22" s="252">
        <v>175</v>
      </c>
      <c r="J22" s="252">
        <v>6149</v>
      </c>
      <c r="K22" s="252">
        <v>521</v>
      </c>
      <c r="L22" s="252">
        <v>6670</v>
      </c>
      <c r="M22" s="61"/>
      <c r="N22" s="3"/>
      <c r="P22" s="3"/>
    </row>
    <row r="23" spans="1:16" s="2" customFormat="1" ht="20.25" customHeight="1">
      <c r="A23" s="234" t="s">
        <v>161</v>
      </c>
      <c r="B23" s="238">
        <v>2567</v>
      </c>
      <c r="C23" s="238">
        <v>247</v>
      </c>
      <c r="D23" s="238">
        <v>1924</v>
      </c>
      <c r="E23" s="238">
        <v>228</v>
      </c>
      <c r="F23" s="238">
        <v>769</v>
      </c>
      <c r="G23" s="238">
        <v>82</v>
      </c>
      <c r="H23" s="238">
        <v>2711</v>
      </c>
      <c r="I23" s="238">
        <v>348</v>
      </c>
      <c r="J23" s="238">
        <v>7971</v>
      </c>
      <c r="K23" s="238">
        <v>905</v>
      </c>
      <c r="L23" s="238">
        <v>8876</v>
      </c>
      <c r="M23" s="61"/>
      <c r="N23" s="3"/>
      <c r="P23" s="3"/>
    </row>
    <row r="24" spans="1:16" s="2" customFormat="1" ht="20.25" customHeight="1">
      <c r="A24" s="236" t="s">
        <v>162</v>
      </c>
      <c r="B24" s="252">
        <v>2336</v>
      </c>
      <c r="C24" s="252">
        <v>228</v>
      </c>
      <c r="D24" s="252">
        <v>1759</v>
      </c>
      <c r="E24" s="252">
        <v>212</v>
      </c>
      <c r="F24" s="252">
        <v>886</v>
      </c>
      <c r="G24" s="252">
        <v>83</v>
      </c>
      <c r="H24" s="252">
        <v>1910</v>
      </c>
      <c r="I24" s="252">
        <v>229</v>
      </c>
      <c r="J24" s="252">
        <v>6891</v>
      </c>
      <c r="K24" s="252">
        <v>752</v>
      </c>
      <c r="L24" s="252">
        <v>7643</v>
      </c>
      <c r="M24" s="61"/>
      <c r="N24" s="3"/>
      <c r="P24" s="3"/>
    </row>
    <row r="25" spans="1:16" s="78" customFormat="1" ht="20.25" customHeight="1">
      <c r="A25" s="268" t="s">
        <v>163</v>
      </c>
      <c r="B25" s="266">
        <v>20267</v>
      </c>
      <c r="C25" s="266">
        <v>1463</v>
      </c>
      <c r="D25" s="266">
        <v>17236</v>
      </c>
      <c r="E25" s="266">
        <v>1378</v>
      </c>
      <c r="F25" s="266">
        <v>7604</v>
      </c>
      <c r="G25" s="266">
        <v>698</v>
      </c>
      <c r="H25" s="266">
        <v>22045</v>
      </c>
      <c r="I25" s="266">
        <v>1754</v>
      </c>
      <c r="J25" s="266">
        <v>67152</v>
      </c>
      <c r="K25" s="266">
        <v>5293</v>
      </c>
      <c r="L25" s="267">
        <v>72445</v>
      </c>
      <c r="M25" s="114"/>
      <c r="N25" s="113"/>
      <c r="O25" s="113"/>
      <c r="P25" s="113"/>
    </row>
    <row r="26" spans="1:16" s="2" customFormat="1" ht="12.75" customHeight="1">
      <c r="A26" s="873" t="s">
        <v>397</v>
      </c>
      <c r="B26" s="873"/>
      <c r="C26" s="873"/>
      <c r="D26" s="873"/>
      <c r="E26" s="95"/>
      <c r="F26" s="96"/>
      <c r="G26" s="96"/>
      <c r="H26" s="96"/>
      <c r="I26" s="96"/>
      <c r="J26" s="96"/>
      <c r="K26" s="96"/>
      <c r="L26" s="96"/>
      <c r="M26" s="62"/>
      <c r="O26" s="3"/>
    </row>
    <row r="27" spans="1:16" s="2" customFormat="1">
      <c r="A27" s="873" t="s">
        <v>400</v>
      </c>
      <c r="B27" s="873"/>
      <c r="C27" s="873"/>
      <c r="D27" s="873"/>
      <c r="E27" s="873"/>
      <c r="F27" s="873"/>
      <c r="G27" s="873"/>
      <c r="H27" s="873"/>
      <c r="I27" s="873"/>
      <c r="J27" s="873"/>
      <c r="K27" s="873"/>
      <c r="L27" s="873"/>
    </row>
    <row r="28" spans="1:16">
      <c r="A28" s="874" t="s">
        <v>294</v>
      </c>
      <c r="B28" s="874"/>
      <c r="C28" s="874"/>
      <c r="D28" s="874"/>
      <c r="E28" s="874"/>
      <c r="F28" s="874"/>
      <c r="G28" s="101"/>
      <c r="H28" s="101"/>
      <c r="I28" s="101"/>
      <c r="J28" s="101"/>
      <c r="K28" s="101"/>
      <c r="L28" s="101"/>
    </row>
    <row r="29" spans="1:16">
      <c r="A29" s="94"/>
      <c r="B29" s="94"/>
      <c r="C29" s="94"/>
      <c r="D29" s="94"/>
      <c r="E29" s="94"/>
      <c r="L29" s="48"/>
    </row>
    <row r="30" spans="1:16" ht="30">
      <c r="M30" s="48"/>
      <c r="O30" s="80"/>
    </row>
    <row r="31" spans="1:16">
      <c r="L31" s="48"/>
    </row>
  </sheetData>
  <mergeCells count="18">
    <mergeCell ref="A26:D26"/>
    <mergeCell ref="A27:L27"/>
    <mergeCell ref="A28:F28"/>
    <mergeCell ref="L17:L18"/>
    <mergeCell ref="A17:A18"/>
    <mergeCell ref="B17:C17"/>
    <mergeCell ref="D17:E17"/>
    <mergeCell ref="F17:G17"/>
    <mergeCell ref="H17:I17"/>
    <mergeCell ref="J17:K17"/>
    <mergeCell ref="A5:J5"/>
    <mergeCell ref="A6:J6"/>
    <mergeCell ref="A7:A8"/>
    <mergeCell ref="B7:C7"/>
    <mergeCell ref="D7:E7"/>
    <mergeCell ref="F7:G7"/>
    <mergeCell ref="H7:I7"/>
    <mergeCell ref="J7:J8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3"/>
  <sheetViews>
    <sheetView showGridLines="0" showZeros="0" zoomScale="80" zoomScaleNormal="80" workbookViewId="0">
      <selection activeCell="K47" sqref="K47"/>
    </sheetView>
  </sheetViews>
  <sheetFormatPr baseColWidth="10" defaultRowHeight="12.75"/>
  <cols>
    <col min="1" max="1" width="20.42578125" style="18" customWidth="1"/>
    <col min="2" max="12" width="13.28515625" style="18" customWidth="1"/>
    <col min="13" max="13" width="3.42578125" style="18" customWidth="1"/>
    <col min="14" max="238" width="11.42578125" style="18"/>
    <col min="239" max="239" width="23.28515625" style="18" customWidth="1"/>
    <col min="240" max="240" width="10.42578125" style="18" bestFit="1" customWidth="1"/>
    <col min="241" max="241" width="8.7109375" style="18" bestFit="1" customWidth="1"/>
    <col min="242" max="242" width="10" style="18" bestFit="1" customWidth="1"/>
    <col min="243" max="243" width="7.42578125" style="18" bestFit="1" customWidth="1"/>
    <col min="244" max="244" width="12" style="18" customWidth="1"/>
    <col min="245" max="245" width="13" style="18" customWidth="1"/>
    <col min="246" max="246" width="10" style="18" bestFit="1" customWidth="1"/>
    <col min="247" max="247" width="7.42578125" style="18" bestFit="1" customWidth="1"/>
    <col min="248" max="248" width="10.42578125" style="18" bestFit="1" customWidth="1"/>
    <col min="249" max="249" width="9.28515625" style="18" bestFit="1" customWidth="1"/>
    <col min="250" max="250" width="15.7109375" style="18" bestFit="1" customWidth="1"/>
    <col min="251" max="251" width="3.42578125" style="18" customWidth="1"/>
    <col min="252" max="16384" width="11.42578125" style="18"/>
  </cols>
  <sheetData>
    <row r="1" spans="1:15" ht="18">
      <c r="A1" s="15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5" ht="18">
      <c r="A2" s="15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5" ht="18">
      <c r="A3" s="15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5" ht="15.75">
      <c r="A4" s="811" t="s">
        <v>296</v>
      </c>
      <c r="B4" s="811"/>
      <c r="C4" s="811"/>
      <c r="D4" s="811"/>
      <c r="E4" s="811"/>
      <c r="F4" s="811"/>
      <c r="G4" s="811"/>
      <c r="H4" s="811"/>
      <c r="I4" s="811"/>
      <c r="J4" s="811"/>
      <c r="K4" s="811"/>
      <c r="L4" s="811"/>
    </row>
    <row r="5" spans="1:15" s="16" customFormat="1" ht="18.75" customHeight="1">
      <c r="A5" s="836" t="s">
        <v>580</v>
      </c>
      <c r="B5" s="835"/>
      <c r="C5" s="835"/>
      <c r="D5" s="835"/>
      <c r="E5" s="835"/>
      <c r="F5" s="835"/>
      <c r="G5" s="835"/>
      <c r="H5" s="835"/>
      <c r="I5" s="835"/>
      <c r="J5" s="835"/>
      <c r="K5" s="835"/>
      <c r="L5" s="835"/>
    </row>
    <row r="6" spans="1:15" ht="25.5" customHeight="1">
      <c r="A6" s="875" t="s">
        <v>153</v>
      </c>
      <c r="B6" s="842" t="s">
        <v>209</v>
      </c>
      <c r="C6" s="842"/>
      <c r="D6" s="842" t="s">
        <v>210</v>
      </c>
      <c r="E6" s="842"/>
      <c r="F6" s="842" t="s">
        <v>211</v>
      </c>
      <c r="G6" s="842"/>
      <c r="H6" s="842" t="s">
        <v>212</v>
      </c>
      <c r="I6" s="842"/>
      <c r="J6" s="842" t="s">
        <v>167</v>
      </c>
      <c r="K6" s="842"/>
      <c r="L6" s="845" t="s">
        <v>495</v>
      </c>
    </row>
    <row r="7" spans="1:15" ht="25.5" customHeight="1">
      <c r="A7" s="876"/>
      <c r="B7" s="264" t="s">
        <v>6</v>
      </c>
      <c r="C7" s="264" t="s">
        <v>7</v>
      </c>
      <c r="D7" s="264" t="s">
        <v>6</v>
      </c>
      <c r="E7" s="264" t="s">
        <v>7</v>
      </c>
      <c r="F7" s="264" t="s">
        <v>6</v>
      </c>
      <c r="G7" s="264" t="s">
        <v>7</v>
      </c>
      <c r="H7" s="264" t="s">
        <v>6</v>
      </c>
      <c r="I7" s="264" t="s">
        <v>7</v>
      </c>
      <c r="J7" s="264" t="s">
        <v>6</v>
      </c>
      <c r="K7" s="264" t="s">
        <v>7</v>
      </c>
      <c r="L7" s="846"/>
    </row>
    <row r="8" spans="1:15" s="64" customFormat="1" ht="21.75" customHeight="1">
      <c r="A8" s="234" t="s">
        <v>157</v>
      </c>
      <c r="B8" s="238">
        <v>794</v>
      </c>
      <c r="C8" s="238">
        <v>104</v>
      </c>
      <c r="D8" s="238">
        <v>242</v>
      </c>
      <c r="E8" s="238">
        <v>34</v>
      </c>
      <c r="F8" s="238">
        <v>547</v>
      </c>
      <c r="G8" s="238">
        <v>73</v>
      </c>
      <c r="H8" s="238">
        <v>129</v>
      </c>
      <c r="I8" s="238">
        <v>31</v>
      </c>
      <c r="J8" s="238">
        <v>1712</v>
      </c>
      <c r="K8" s="238">
        <v>242</v>
      </c>
      <c r="L8" s="238">
        <v>1954</v>
      </c>
      <c r="M8" s="63"/>
      <c r="N8" s="63"/>
      <c r="O8" s="63"/>
    </row>
    <row r="9" spans="1:15" s="64" customFormat="1" ht="21.75" customHeight="1">
      <c r="A9" s="236" t="s">
        <v>158</v>
      </c>
      <c r="B9" s="252">
        <v>336</v>
      </c>
      <c r="C9" s="252">
        <v>34</v>
      </c>
      <c r="D9" s="252">
        <v>82</v>
      </c>
      <c r="E9" s="252">
        <v>14</v>
      </c>
      <c r="F9" s="252">
        <v>202</v>
      </c>
      <c r="G9" s="252">
        <v>26</v>
      </c>
      <c r="H9" s="252">
        <v>39</v>
      </c>
      <c r="I9" s="252">
        <v>7</v>
      </c>
      <c r="J9" s="252">
        <v>659</v>
      </c>
      <c r="K9" s="252">
        <v>81</v>
      </c>
      <c r="L9" s="252">
        <v>740</v>
      </c>
      <c r="M9" s="63"/>
      <c r="O9" s="63"/>
    </row>
    <row r="10" spans="1:15" s="64" customFormat="1" ht="21.75" customHeight="1">
      <c r="A10" s="234" t="s">
        <v>159</v>
      </c>
      <c r="B10" s="238">
        <v>259</v>
      </c>
      <c r="C10" s="238">
        <v>12</v>
      </c>
      <c r="D10" s="238">
        <v>82</v>
      </c>
      <c r="E10" s="238">
        <v>1</v>
      </c>
      <c r="F10" s="238">
        <v>125</v>
      </c>
      <c r="G10" s="238">
        <v>10</v>
      </c>
      <c r="H10" s="238">
        <v>36</v>
      </c>
      <c r="I10" s="238">
        <v>4</v>
      </c>
      <c r="J10" s="238">
        <v>502</v>
      </c>
      <c r="K10" s="238">
        <v>27</v>
      </c>
      <c r="L10" s="238">
        <v>529</v>
      </c>
      <c r="M10" s="63"/>
      <c r="O10" s="63"/>
    </row>
    <row r="11" spans="1:15" s="64" customFormat="1" ht="21.75" customHeight="1">
      <c r="A11" s="236" t="s">
        <v>160</v>
      </c>
      <c r="B11" s="252">
        <v>195</v>
      </c>
      <c r="C11" s="252">
        <v>22</v>
      </c>
      <c r="D11" s="252">
        <v>51</v>
      </c>
      <c r="E11" s="252">
        <v>4</v>
      </c>
      <c r="F11" s="252">
        <v>84</v>
      </c>
      <c r="G11" s="252">
        <v>13</v>
      </c>
      <c r="H11" s="252">
        <v>23</v>
      </c>
      <c r="I11" s="252">
        <v>9</v>
      </c>
      <c r="J11" s="252">
        <v>353</v>
      </c>
      <c r="K11" s="252">
        <v>48</v>
      </c>
      <c r="L11" s="252">
        <v>401</v>
      </c>
      <c r="M11" s="63"/>
      <c r="O11" s="63"/>
    </row>
    <row r="12" spans="1:15" s="64" customFormat="1" ht="21.75" customHeight="1">
      <c r="A12" s="234" t="s">
        <v>161</v>
      </c>
      <c r="B12" s="238">
        <v>271</v>
      </c>
      <c r="C12" s="238">
        <v>75</v>
      </c>
      <c r="D12" s="238">
        <v>71</v>
      </c>
      <c r="E12" s="238">
        <v>10</v>
      </c>
      <c r="F12" s="238">
        <v>92</v>
      </c>
      <c r="G12" s="238">
        <v>16</v>
      </c>
      <c r="H12" s="238">
        <v>23</v>
      </c>
      <c r="I12" s="238">
        <v>7</v>
      </c>
      <c r="J12" s="238">
        <v>457</v>
      </c>
      <c r="K12" s="238">
        <v>108</v>
      </c>
      <c r="L12" s="238">
        <v>565</v>
      </c>
      <c r="M12" s="63"/>
      <c r="O12" s="63"/>
    </row>
    <row r="13" spans="1:15" s="64" customFormat="1" ht="21.75" customHeight="1">
      <c r="A13" s="236" t="s">
        <v>162</v>
      </c>
      <c r="B13" s="252">
        <v>150</v>
      </c>
      <c r="C13" s="252">
        <v>30</v>
      </c>
      <c r="D13" s="252">
        <v>61</v>
      </c>
      <c r="E13" s="252">
        <v>3</v>
      </c>
      <c r="F13" s="252">
        <v>117</v>
      </c>
      <c r="G13" s="252">
        <v>20</v>
      </c>
      <c r="H13" s="252">
        <v>20</v>
      </c>
      <c r="I13" s="252">
        <v>4</v>
      </c>
      <c r="J13" s="252">
        <v>348</v>
      </c>
      <c r="K13" s="252">
        <v>57</v>
      </c>
      <c r="L13" s="252">
        <v>405</v>
      </c>
      <c r="M13" s="63"/>
      <c r="O13" s="63"/>
    </row>
    <row r="14" spans="1:15" s="64" customFormat="1" ht="21.75" customHeight="1">
      <c r="A14" s="268" t="s">
        <v>163</v>
      </c>
      <c r="B14" s="266">
        <v>2005</v>
      </c>
      <c r="C14" s="266">
        <v>277</v>
      </c>
      <c r="D14" s="266">
        <v>589</v>
      </c>
      <c r="E14" s="266">
        <v>66</v>
      </c>
      <c r="F14" s="266">
        <v>1167</v>
      </c>
      <c r="G14" s="266">
        <v>158</v>
      </c>
      <c r="H14" s="266">
        <v>270</v>
      </c>
      <c r="I14" s="266">
        <v>62</v>
      </c>
      <c r="J14" s="266">
        <v>4031</v>
      </c>
      <c r="K14" s="266">
        <v>563</v>
      </c>
      <c r="L14" s="267">
        <v>4594</v>
      </c>
      <c r="M14" s="63"/>
      <c r="O14" s="63"/>
    </row>
    <row r="15" spans="1:15">
      <c r="A15" s="100" t="s">
        <v>397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O15" s="48"/>
    </row>
    <row r="16" spans="1:15">
      <c r="A16" s="100" t="s">
        <v>400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</row>
    <row r="17" spans="1:16">
      <c r="L17" s="48"/>
      <c r="P17" s="48"/>
    </row>
    <row r="18" spans="1:16">
      <c r="P18" s="86"/>
    </row>
    <row r="19" spans="1:16">
      <c r="A19" s="48"/>
      <c r="K19" s="48"/>
      <c r="L19" s="48"/>
      <c r="O19" s="48"/>
    </row>
    <row r="20" spans="1:16">
      <c r="B20" s="48"/>
      <c r="D20" s="48"/>
      <c r="F20" s="48"/>
      <c r="H20" s="48"/>
      <c r="K20" s="48"/>
    </row>
    <row r="21" spans="1:16" ht="15">
      <c r="K21" s="49"/>
      <c r="L21" s="48"/>
      <c r="O21" s="48"/>
    </row>
    <row r="22" spans="1:16">
      <c r="C22" s="48"/>
      <c r="M22" s="48"/>
    </row>
    <row r="23" spans="1:16">
      <c r="C23" s="53"/>
      <c r="H23" s="53"/>
      <c r="L23" s="48"/>
    </row>
  </sheetData>
  <mergeCells count="9">
    <mergeCell ref="A4:L4"/>
    <mergeCell ref="A5:L5"/>
    <mergeCell ref="A6:A7"/>
    <mergeCell ref="B6:C6"/>
    <mergeCell ref="D6:E6"/>
    <mergeCell ref="F6:G6"/>
    <mergeCell ref="H6:I6"/>
    <mergeCell ref="J6:K6"/>
    <mergeCell ref="L6:L7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61"/>
  <sheetViews>
    <sheetView showGridLines="0" zoomScale="80" zoomScaleNormal="80" workbookViewId="0">
      <selection activeCell="K16" sqref="K16"/>
    </sheetView>
  </sheetViews>
  <sheetFormatPr baseColWidth="10" defaultRowHeight="12.75"/>
  <cols>
    <col min="1" max="1" width="79.28515625" style="2" customWidth="1"/>
    <col min="2" max="5" width="15.85546875" style="2" customWidth="1"/>
    <col min="6" max="16384" width="11.42578125" style="2"/>
  </cols>
  <sheetData>
    <row r="1" spans="1:7" s="1" customFormat="1" ht="23.25">
      <c r="A1" s="8"/>
      <c r="B1" s="14"/>
      <c r="C1" s="14"/>
      <c r="D1" s="9"/>
      <c r="E1" s="9"/>
      <c r="F1" s="9"/>
      <c r="G1" s="9"/>
    </row>
    <row r="2" spans="1:7" s="1" customFormat="1" ht="16.5" customHeight="1">
      <c r="A2" s="8"/>
      <c r="B2" s="14"/>
      <c r="C2" s="14"/>
      <c r="D2" s="9"/>
      <c r="E2" s="9"/>
      <c r="F2" s="9"/>
      <c r="G2" s="9"/>
    </row>
    <row r="3" spans="1:7" s="1" customFormat="1" ht="16.5" customHeight="1">
      <c r="A3" s="8"/>
      <c r="B3" s="14"/>
      <c r="C3" s="14"/>
      <c r="D3" s="9"/>
      <c r="E3" s="9"/>
      <c r="F3" s="9"/>
      <c r="G3" s="9"/>
    </row>
    <row r="4" spans="1:7" s="1" customFormat="1" ht="18">
      <c r="A4" s="805" t="s">
        <v>298</v>
      </c>
      <c r="B4" s="805"/>
      <c r="C4" s="805"/>
      <c r="D4" s="805"/>
      <c r="E4" s="805"/>
      <c r="F4" s="69"/>
      <c r="G4" s="69"/>
    </row>
    <row r="5" spans="1:7" s="1" customFormat="1" ht="18">
      <c r="A5" s="806" t="s">
        <v>580</v>
      </c>
      <c r="B5" s="805"/>
      <c r="C5" s="805"/>
      <c r="D5" s="805"/>
      <c r="E5" s="805"/>
      <c r="F5" s="69"/>
      <c r="G5" s="69"/>
    </row>
    <row r="6" spans="1:7" s="1" customFormat="1" ht="6.75" customHeight="1" thickBot="1">
      <c r="A6" s="214"/>
      <c r="B6" s="213"/>
      <c r="C6" s="213"/>
      <c r="D6" s="213"/>
      <c r="E6" s="213"/>
      <c r="F6" s="69"/>
      <c r="G6" s="69"/>
    </row>
    <row r="7" spans="1:7" ht="19.5" customHeight="1">
      <c r="A7" s="270" t="s">
        <v>446</v>
      </c>
      <c r="B7" s="271" t="s">
        <v>154</v>
      </c>
      <c r="C7" s="271" t="s">
        <v>156</v>
      </c>
      <c r="D7" s="271" t="s">
        <v>180</v>
      </c>
      <c r="E7" s="272" t="s">
        <v>451</v>
      </c>
    </row>
    <row r="8" spans="1:7" ht="14.25">
      <c r="A8" s="275" t="s">
        <v>431</v>
      </c>
      <c r="B8" s="276">
        <v>314</v>
      </c>
      <c r="C8" s="277">
        <v>54</v>
      </c>
      <c r="D8" s="276">
        <v>368</v>
      </c>
      <c r="E8" s="278">
        <v>0.23818770226537217</v>
      </c>
    </row>
    <row r="9" spans="1:7" ht="17.25" customHeight="1">
      <c r="A9" s="279" t="s">
        <v>432</v>
      </c>
      <c r="B9" s="280">
        <v>322</v>
      </c>
      <c r="C9" s="281">
        <v>16</v>
      </c>
      <c r="D9" s="281">
        <v>338</v>
      </c>
      <c r="E9" s="282">
        <v>0.21877022653721684</v>
      </c>
    </row>
    <row r="10" spans="1:7" ht="14.25">
      <c r="A10" s="275" t="s">
        <v>433</v>
      </c>
      <c r="B10" s="276">
        <v>238</v>
      </c>
      <c r="C10" s="277">
        <v>45</v>
      </c>
      <c r="D10" s="277">
        <v>283</v>
      </c>
      <c r="E10" s="278">
        <v>0.18317152103559869</v>
      </c>
    </row>
    <row r="11" spans="1:7" ht="14.25">
      <c r="A11" s="279" t="s">
        <v>436</v>
      </c>
      <c r="B11" s="280">
        <v>58</v>
      </c>
      <c r="C11" s="281">
        <v>5</v>
      </c>
      <c r="D11" s="281">
        <v>63</v>
      </c>
      <c r="E11" s="282">
        <v>4.0776699029126215E-2</v>
      </c>
    </row>
    <row r="12" spans="1:7" ht="14.25">
      <c r="A12" s="275" t="s">
        <v>441</v>
      </c>
      <c r="B12" s="276">
        <v>56</v>
      </c>
      <c r="C12" s="277">
        <v>4</v>
      </c>
      <c r="D12" s="277">
        <v>60</v>
      </c>
      <c r="E12" s="278">
        <v>3.8834951456310676E-2</v>
      </c>
    </row>
    <row r="13" spans="1:7" ht="14.25">
      <c r="A13" s="279" t="s">
        <v>434</v>
      </c>
      <c r="B13" s="280">
        <v>52</v>
      </c>
      <c r="C13" s="281">
        <v>2</v>
      </c>
      <c r="D13" s="281">
        <v>54</v>
      </c>
      <c r="E13" s="282">
        <v>3.4951456310679613E-2</v>
      </c>
    </row>
    <row r="14" spans="1:7" ht="14.25">
      <c r="A14" s="275" t="s">
        <v>435</v>
      </c>
      <c r="B14" s="276">
        <v>51</v>
      </c>
      <c r="C14" s="277">
        <v>2</v>
      </c>
      <c r="D14" s="277">
        <v>53</v>
      </c>
      <c r="E14" s="278">
        <v>3.4304207119741102E-2</v>
      </c>
    </row>
    <row r="15" spans="1:7" ht="14.25">
      <c r="A15" s="279" t="s">
        <v>442</v>
      </c>
      <c r="B15" s="280">
        <v>32</v>
      </c>
      <c r="C15" s="281">
        <v>1</v>
      </c>
      <c r="D15" s="281">
        <v>33</v>
      </c>
      <c r="E15" s="282">
        <v>2.1359223300970873E-2</v>
      </c>
    </row>
    <row r="16" spans="1:7" ht="28.5">
      <c r="A16" s="275" t="s">
        <v>439</v>
      </c>
      <c r="B16" s="276">
        <v>23</v>
      </c>
      <c r="C16" s="277">
        <v>2</v>
      </c>
      <c r="D16" s="277">
        <v>25</v>
      </c>
      <c r="E16" s="278">
        <v>1.6181229773462782E-2</v>
      </c>
    </row>
    <row r="17" spans="1:5" ht="14.25">
      <c r="A17" s="279" t="s">
        <v>440</v>
      </c>
      <c r="B17" s="280">
        <v>24</v>
      </c>
      <c r="C17" s="281">
        <v>0</v>
      </c>
      <c r="D17" s="281">
        <v>24</v>
      </c>
      <c r="E17" s="282">
        <v>1.5533980582524271E-2</v>
      </c>
    </row>
    <row r="18" spans="1:5" ht="14.25">
      <c r="A18" s="275" t="s">
        <v>545</v>
      </c>
      <c r="B18" s="276">
        <v>21</v>
      </c>
      <c r="C18" s="277">
        <v>1</v>
      </c>
      <c r="D18" s="277">
        <v>22</v>
      </c>
      <c r="E18" s="278">
        <v>1.423948220064725E-2</v>
      </c>
    </row>
    <row r="19" spans="1:5" ht="14.25">
      <c r="A19" s="279" t="s">
        <v>438</v>
      </c>
      <c r="B19" s="280">
        <v>19</v>
      </c>
      <c r="C19" s="281">
        <v>1</v>
      </c>
      <c r="D19" s="281">
        <v>20</v>
      </c>
      <c r="E19" s="282">
        <v>1.2944983818770227E-2</v>
      </c>
    </row>
    <row r="20" spans="1:5" ht="14.25">
      <c r="A20" s="283" t="s">
        <v>443</v>
      </c>
      <c r="B20" s="284">
        <v>17</v>
      </c>
      <c r="C20" s="285">
        <v>0</v>
      </c>
      <c r="D20" s="285">
        <v>17</v>
      </c>
      <c r="E20" s="286">
        <v>1.1003236245954692E-2</v>
      </c>
    </row>
    <row r="21" spans="1:5" ht="16.5" customHeight="1">
      <c r="A21" s="279" t="s">
        <v>471</v>
      </c>
      <c r="B21" s="280">
        <v>13</v>
      </c>
      <c r="C21" s="281">
        <v>4</v>
      </c>
      <c r="D21" s="281">
        <v>17</v>
      </c>
      <c r="E21" s="282">
        <v>1.1003236245954692E-2</v>
      </c>
    </row>
    <row r="22" spans="1:5" ht="16.5" customHeight="1">
      <c r="A22" s="283" t="s">
        <v>458</v>
      </c>
      <c r="B22" s="284">
        <v>13</v>
      </c>
      <c r="C22" s="285">
        <v>0</v>
      </c>
      <c r="D22" s="285">
        <v>13</v>
      </c>
      <c r="E22" s="286">
        <v>8.4142394822006479E-3</v>
      </c>
    </row>
    <row r="23" spans="1:5" ht="14.25">
      <c r="A23" s="641" t="s">
        <v>540</v>
      </c>
      <c r="B23" s="642">
        <v>137</v>
      </c>
      <c r="C23" s="643">
        <v>18</v>
      </c>
      <c r="D23" s="643">
        <v>155</v>
      </c>
      <c r="E23" s="644">
        <v>0.10032362459546926</v>
      </c>
    </row>
    <row r="24" spans="1:5" ht="20.25" customHeight="1" thickBot="1">
      <c r="A24" s="273" t="s">
        <v>180</v>
      </c>
      <c r="B24" s="274">
        <v>1390</v>
      </c>
      <c r="C24" s="274">
        <v>155</v>
      </c>
      <c r="D24" s="274">
        <v>1545</v>
      </c>
      <c r="E24" s="522">
        <v>1</v>
      </c>
    </row>
    <row r="25" spans="1:5" ht="12.75" customHeight="1">
      <c r="A25" s="877" t="s">
        <v>496</v>
      </c>
      <c r="B25" s="877"/>
      <c r="C25" s="877"/>
      <c r="D25" s="877"/>
      <c r="E25" s="877"/>
    </row>
    <row r="26" spans="1:5" ht="27.75" customHeight="1">
      <c r="A26" s="877"/>
      <c r="B26" s="877"/>
      <c r="C26" s="877"/>
      <c r="D26" s="877"/>
      <c r="E26" s="877"/>
    </row>
    <row r="28" spans="1:5">
      <c r="A28" s="77"/>
      <c r="B28" s="76"/>
      <c r="C28" s="77"/>
    </row>
    <row r="29" spans="1:5">
      <c r="A29" s="77"/>
      <c r="B29" s="76"/>
      <c r="C29" s="77"/>
    </row>
    <row r="30" spans="1:5">
      <c r="A30" s="77"/>
      <c r="B30" s="76"/>
      <c r="C30" s="77"/>
    </row>
    <row r="31" spans="1:5">
      <c r="A31" s="77"/>
      <c r="B31" s="76"/>
      <c r="C31" s="77"/>
    </row>
    <row r="32" spans="1:5">
      <c r="A32" s="77"/>
      <c r="B32" s="76"/>
      <c r="C32" s="77"/>
    </row>
    <row r="33" spans="1:3">
      <c r="A33" s="77"/>
      <c r="B33" s="76"/>
      <c r="C33" s="77"/>
    </row>
    <row r="34" spans="1:3">
      <c r="A34" s="77"/>
      <c r="B34" s="76"/>
      <c r="C34" s="77"/>
    </row>
    <row r="35" spans="1:3">
      <c r="A35" s="77"/>
      <c r="B35" s="76"/>
      <c r="C35" s="77"/>
    </row>
    <row r="36" spans="1:3">
      <c r="A36" s="77"/>
      <c r="B36" s="76"/>
      <c r="C36" s="77"/>
    </row>
    <row r="37" spans="1:3">
      <c r="A37" s="77"/>
      <c r="B37" s="76"/>
      <c r="C37" s="77"/>
    </row>
    <row r="38" spans="1:3">
      <c r="A38" s="77"/>
      <c r="B38" s="76"/>
      <c r="C38" s="77"/>
    </row>
    <row r="39" spans="1:3">
      <c r="A39" s="77"/>
      <c r="B39" s="76"/>
      <c r="C39" s="77"/>
    </row>
    <row r="40" spans="1:3">
      <c r="A40" s="77"/>
      <c r="B40" s="76"/>
      <c r="C40" s="77"/>
    </row>
    <row r="41" spans="1:3">
      <c r="A41" s="77" t="s">
        <v>309</v>
      </c>
      <c r="B41" s="76">
        <v>-192</v>
      </c>
      <c r="C41" s="77">
        <v>35</v>
      </c>
    </row>
    <row r="42" spans="1:3">
      <c r="B42" s="77"/>
      <c r="C42" s="77"/>
    </row>
    <row r="61" spans="1:1">
      <c r="A61" s="78" t="s">
        <v>497</v>
      </c>
    </row>
  </sheetData>
  <mergeCells count="3">
    <mergeCell ref="A4:E4"/>
    <mergeCell ref="A5:E5"/>
    <mergeCell ref="A25:E26"/>
  </mergeCells>
  <pageMargins left="0.75" right="0.75" top="1" bottom="1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98"/>
  <sheetViews>
    <sheetView showGridLines="0" topLeftCell="A58" zoomScale="85" zoomScaleNormal="85" workbookViewId="0">
      <selection activeCell="F79" sqref="F79"/>
    </sheetView>
  </sheetViews>
  <sheetFormatPr baseColWidth="10" defaultColWidth="17.28515625" defaultRowHeight="12.75"/>
  <cols>
    <col min="1" max="1" width="55.42578125" style="2" bestFit="1" customWidth="1"/>
    <col min="2" max="2" width="8.42578125" style="2" bestFit="1" customWidth="1"/>
    <col min="3" max="256" width="17.28515625" style="2"/>
    <col min="257" max="257" width="55.42578125" style="2" bestFit="1" customWidth="1"/>
    <col min="258" max="258" width="8.42578125" style="2" bestFit="1" customWidth="1"/>
    <col min="259" max="512" width="17.28515625" style="2"/>
    <col min="513" max="513" width="55.42578125" style="2" bestFit="1" customWidth="1"/>
    <col min="514" max="514" width="8.42578125" style="2" bestFit="1" customWidth="1"/>
    <col min="515" max="768" width="17.28515625" style="2"/>
    <col min="769" max="769" width="55.42578125" style="2" bestFit="1" customWidth="1"/>
    <col min="770" max="770" width="8.42578125" style="2" bestFit="1" customWidth="1"/>
    <col min="771" max="1024" width="17.28515625" style="2"/>
    <col min="1025" max="1025" width="55.42578125" style="2" bestFit="1" customWidth="1"/>
    <col min="1026" max="1026" width="8.42578125" style="2" bestFit="1" customWidth="1"/>
    <col min="1027" max="1280" width="17.28515625" style="2"/>
    <col min="1281" max="1281" width="55.42578125" style="2" bestFit="1" customWidth="1"/>
    <col min="1282" max="1282" width="8.42578125" style="2" bestFit="1" customWidth="1"/>
    <col min="1283" max="1536" width="17.28515625" style="2"/>
    <col min="1537" max="1537" width="55.42578125" style="2" bestFit="1" customWidth="1"/>
    <col min="1538" max="1538" width="8.42578125" style="2" bestFit="1" customWidth="1"/>
    <col min="1539" max="1792" width="17.28515625" style="2"/>
    <col min="1793" max="1793" width="55.42578125" style="2" bestFit="1" customWidth="1"/>
    <col min="1794" max="1794" width="8.42578125" style="2" bestFit="1" customWidth="1"/>
    <col min="1795" max="2048" width="17.28515625" style="2"/>
    <col min="2049" max="2049" width="55.42578125" style="2" bestFit="1" customWidth="1"/>
    <col min="2050" max="2050" width="8.42578125" style="2" bestFit="1" customWidth="1"/>
    <col min="2051" max="2304" width="17.28515625" style="2"/>
    <col min="2305" max="2305" width="55.42578125" style="2" bestFit="1" customWidth="1"/>
    <col min="2306" max="2306" width="8.42578125" style="2" bestFit="1" customWidth="1"/>
    <col min="2307" max="2560" width="17.28515625" style="2"/>
    <col min="2561" max="2561" width="55.42578125" style="2" bestFit="1" customWidth="1"/>
    <col min="2562" max="2562" width="8.42578125" style="2" bestFit="1" customWidth="1"/>
    <col min="2563" max="2816" width="17.28515625" style="2"/>
    <col min="2817" max="2817" width="55.42578125" style="2" bestFit="1" customWidth="1"/>
    <col min="2818" max="2818" width="8.42578125" style="2" bestFit="1" customWidth="1"/>
    <col min="2819" max="3072" width="17.28515625" style="2"/>
    <col min="3073" max="3073" width="55.42578125" style="2" bestFit="1" customWidth="1"/>
    <col min="3074" max="3074" width="8.42578125" style="2" bestFit="1" customWidth="1"/>
    <col min="3075" max="3328" width="17.28515625" style="2"/>
    <col min="3329" max="3329" width="55.42578125" style="2" bestFit="1" customWidth="1"/>
    <col min="3330" max="3330" width="8.42578125" style="2" bestFit="1" customWidth="1"/>
    <col min="3331" max="3584" width="17.28515625" style="2"/>
    <col min="3585" max="3585" width="55.42578125" style="2" bestFit="1" customWidth="1"/>
    <col min="3586" max="3586" width="8.42578125" style="2" bestFit="1" customWidth="1"/>
    <col min="3587" max="3840" width="17.28515625" style="2"/>
    <col min="3841" max="3841" width="55.42578125" style="2" bestFit="1" customWidth="1"/>
    <col min="3842" max="3842" width="8.42578125" style="2" bestFit="1" customWidth="1"/>
    <col min="3843" max="4096" width="17.28515625" style="2"/>
    <col min="4097" max="4097" width="55.42578125" style="2" bestFit="1" customWidth="1"/>
    <col min="4098" max="4098" width="8.42578125" style="2" bestFit="1" customWidth="1"/>
    <col min="4099" max="4352" width="17.28515625" style="2"/>
    <col min="4353" max="4353" width="55.42578125" style="2" bestFit="1" customWidth="1"/>
    <col min="4354" max="4354" width="8.42578125" style="2" bestFit="1" customWidth="1"/>
    <col min="4355" max="4608" width="17.28515625" style="2"/>
    <col min="4609" max="4609" width="55.42578125" style="2" bestFit="1" customWidth="1"/>
    <col min="4610" max="4610" width="8.42578125" style="2" bestFit="1" customWidth="1"/>
    <col min="4611" max="4864" width="17.28515625" style="2"/>
    <col min="4865" max="4865" width="55.42578125" style="2" bestFit="1" customWidth="1"/>
    <col min="4866" max="4866" width="8.42578125" style="2" bestFit="1" customWidth="1"/>
    <col min="4867" max="5120" width="17.28515625" style="2"/>
    <col min="5121" max="5121" width="55.42578125" style="2" bestFit="1" customWidth="1"/>
    <col min="5122" max="5122" width="8.42578125" style="2" bestFit="1" customWidth="1"/>
    <col min="5123" max="5376" width="17.28515625" style="2"/>
    <col min="5377" max="5377" width="55.42578125" style="2" bestFit="1" customWidth="1"/>
    <col min="5378" max="5378" width="8.42578125" style="2" bestFit="1" customWidth="1"/>
    <col min="5379" max="5632" width="17.28515625" style="2"/>
    <col min="5633" max="5633" width="55.42578125" style="2" bestFit="1" customWidth="1"/>
    <col min="5634" max="5634" width="8.42578125" style="2" bestFit="1" customWidth="1"/>
    <col min="5635" max="5888" width="17.28515625" style="2"/>
    <col min="5889" max="5889" width="55.42578125" style="2" bestFit="1" customWidth="1"/>
    <col min="5890" max="5890" width="8.42578125" style="2" bestFit="1" customWidth="1"/>
    <col min="5891" max="6144" width="17.28515625" style="2"/>
    <col min="6145" max="6145" width="55.42578125" style="2" bestFit="1" customWidth="1"/>
    <col min="6146" max="6146" width="8.42578125" style="2" bestFit="1" customWidth="1"/>
    <col min="6147" max="6400" width="17.28515625" style="2"/>
    <col min="6401" max="6401" width="55.42578125" style="2" bestFit="1" customWidth="1"/>
    <col min="6402" max="6402" width="8.42578125" style="2" bestFit="1" customWidth="1"/>
    <col min="6403" max="6656" width="17.28515625" style="2"/>
    <col min="6657" max="6657" width="55.42578125" style="2" bestFit="1" customWidth="1"/>
    <col min="6658" max="6658" width="8.42578125" style="2" bestFit="1" customWidth="1"/>
    <col min="6659" max="6912" width="17.28515625" style="2"/>
    <col min="6913" max="6913" width="55.42578125" style="2" bestFit="1" customWidth="1"/>
    <col min="6914" max="6914" width="8.42578125" style="2" bestFit="1" customWidth="1"/>
    <col min="6915" max="7168" width="17.28515625" style="2"/>
    <col min="7169" max="7169" width="55.42578125" style="2" bestFit="1" customWidth="1"/>
    <col min="7170" max="7170" width="8.42578125" style="2" bestFit="1" customWidth="1"/>
    <col min="7171" max="7424" width="17.28515625" style="2"/>
    <col min="7425" max="7425" width="55.42578125" style="2" bestFit="1" customWidth="1"/>
    <col min="7426" max="7426" width="8.42578125" style="2" bestFit="1" customWidth="1"/>
    <col min="7427" max="7680" width="17.28515625" style="2"/>
    <col min="7681" max="7681" width="55.42578125" style="2" bestFit="1" customWidth="1"/>
    <col min="7682" max="7682" width="8.42578125" style="2" bestFit="1" customWidth="1"/>
    <col min="7683" max="7936" width="17.28515625" style="2"/>
    <col min="7937" max="7937" width="55.42578125" style="2" bestFit="1" customWidth="1"/>
    <col min="7938" max="7938" width="8.42578125" style="2" bestFit="1" customWidth="1"/>
    <col min="7939" max="8192" width="17.28515625" style="2"/>
    <col min="8193" max="8193" width="55.42578125" style="2" bestFit="1" customWidth="1"/>
    <col min="8194" max="8194" width="8.42578125" style="2" bestFit="1" customWidth="1"/>
    <col min="8195" max="8448" width="17.28515625" style="2"/>
    <col min="8449" max="8449" width="55.42578125" style="2" bestFit="1" customWidth="1"/>
    <col min="8450" max="8450" width="8.42578125" style="2" bestFit="1" customWidth="1"/>
    <col min="8451" max="8704" width="17.28515625" style="2"/>
    <col min="8705" max="8705" width="55.42578125" style="2" bestFit="1" customWidth="1"/>
    <col min="8706" max="8706" width="8.42578125" style="2" bestFit="1" customWidth="1"/>
    <col min="8707" max="8960" width="17.28515625" style="2"/>
    <col min="8961" max="8961" width="55.42578125" style="2" bestFit="1" customWidth="1"/>
    <col min="8962" max="8962" width="8.42578125" style="2" bestFit="1" customWidth="1"/>
    <col min="8963" max="9216" width="17.28515625" style="2"/>
    <col min="9217" max="9217" width="55.42578125" style="2" bestFit="1" customWidth="1"/>
    <col min="9218" max="9218" width="8.42578125" style="2" bestFit="1" customWidth="1"/>
    <col min="9219" max="9472" width="17.28515625" style="2"/>
    <col min="9473" max="9473" width="55.42578125" style="2" bestFit="1" customWidth="1"/>
    <col min="9474" max="9474" width="8.42578125" style="2" bestFit="1" customWidth="1"/>
    <col min="9475" max="9728" width="17.28515625" style="2"/>
    <col min="9729" max="9729" width="55.42578125" style="2" bestFit="1" customWidth="1"/>
    <col min="9730" max="9730" width="8.42578125" style="2" bestFit="1" customWidth="1"/>
    <col min="9731" max="9984" width="17.28515625" style="2"/>
    <col min="9985" max="9985" width="55.42578125" style="2" bestFit="1" customWidth="1"/>
    <col min="9986" max="9986" width="8.42578125" style="2" bestFit="1" customWidth="1"/>
    <col min="9987" max="10240" width="17.28515625" style="2"/>
    <col min="10241" max="10241" width="55.42578125" style="2" bestFit="1" customWidth="1"/>
    <col min="10242" max="10242" width="8.42578125" style="2" bestFit="1" customWidth="1"/>
    <col min="10243" max="10496" width="17.28515625" style="2"/>
    <col min="10497" max="10497" width="55.42578125" style="2" bestFit="1" customWidth="1"/>
    <col min="10498" max="10498" width="8.42578125" style="2" bestFit="1" customWidth="1"/>
    <col min="10499" max="10752" width="17.28515625" style="2"/>
    <col min="10753" max="10753" width="55.42578125" style="2" bestFit="1" customWidth="1"/>
    <col min="10754" max="10754" width="8.42578125" style="2" bestFit="1" customWidth="1"/>
    <col min="10755" max="11008" width="17.28515625" style="2"/>
    <col min="11009" max="11009" width="55.42578125" style="2" bestFit="1" customWidth="1"/>
    <col min="11010" max="11010" width="8.42578125" style="2" bestFit="1" customWidth="1"/>
    <col min="11011" max="11264" width="17.28515625" style="2"/>
    <col min="11265" max="11265" width="55.42578125" style="2" bestFit="1" customWidth="1"/>
    <col min="11266" max="11266" width="8.42578125" style="2" bestFit="1" customWidth="1"/>
    <col min="11267" max="11520" width="17.28515625" style="2"/>
    <col min="11521" max="11521" width="55.42578125" style="2" bestFit="1" customWidth="1"/>
    <col min="11522" max="11522" width="8.42578125" style="2" bestFit="1" customWidth="1"/>
    <col min="11523" max="11776" width="17.28515625" style="2"/>
    <col min="11777" max="11777" width="55.42578125" style="2" bestFit="1" customWidth="1"/>
    <col min="11778" max="11778" width="8.42578125" style="2" bestFit="1" customWidth="1"/>
    <col min="11779" max="12032" width="17.28515625" style="2"/>
    <col min="12033" max="12033" width="55.42578125" style="2" bestFit="1" customWidth="1"/>
    <col min="12034" max="12034" width="8.42578125" style="2" bestFit="1" customWidth="1"/>
    <col min="12035" max="12288" width="17.28515625" style="2"/>
    <col min="12289" max="12289" width="55.42578125" style="2" bestFit="1" customWidth="1"/>
    <col min="12290" max="12290" width="8.42578125" style="2" bestFit="1" customWidth="1"/>
    <col min="12291" max="12544" width="17.28515625" style="2"/>
    <col min="12545" max="12545" width="55.42578125" style="2" bestFit="1" customWidth="1"/>
    <col min="12546" max="12546" width="8.42578125" style="2" bestFit="1" customWidth="1"/>
    <col min="12547" max="12800" width="17.28515625" style="2"/>
    <col min="12801" max="12801" width="55.42578125" style="2" bestFit="1" customWidth="1"/>
    <col min="12802" max="12802" width="8.42578125" style="2" bestFit="1" customWidth="1"/>
    <col min="12803" max="13056" width="17.28515625" style="2"/>
    <col min="13057" max="13057" width="55.42578125" style="2" bestFit="1" customWidth="1"/>
    <col min="13058" max="13058" width="8.42578125" style="2" bestFit="1" customWidth="1"/>
    <col min="13059" max="13312" width="17.28515625" style="2"/>
    <col min="13313" max="13313" width="55.42578125" style="2" bestFit="1" customWidth="1"/>
    <col min="13314" max="13314" width="8.42578125" style="2" bestFit="1" customWidth="1"/>
    <col min="13315" max="13568" width="17.28515625" style="2"/>
    <col min="13569" max="13569" width="55.42578125" style="2" bestFit="1" customWidth="1"/>
    <col min="13570" max="13570" width="8.42578125" style="2" bestFit="1" customWidth="1"/>
    <col min="13571" max="13824" width="17.28515625" style="2"/>
    <col min="13825" max="13825" width="55.42578125" style="2" bestFit="1" customWidth="1"/>
    <col min="13826" max="13826" width="8.42578125" style="2" bestFit="1" customWidth="1"/>
    <col min="13827" max="14080" width="17.28515625" style="2"/>
    <col min="14081" max="14081" width="55.42578125" style="2" bestFit="1" customWidth="1"/>
    <col min="14082" max="14082" width="8.42578125" style="2" bestFit="1" customWidth="1"/>
    <col min="14083" max="14336" width="17.28515625" style="2"/>
    <col min="14337" max="14337" width="55.42578125" style="2" bestFit="1" customWidth="1"/>
    <col min="14338" max="14338" width="8.42578125" style="2" bestFit="1" customWidth="1"/>
    <col min="14339" max="14592" width="17.28515625" style="2"/>
    <col min="14593" max="14593" width="55.42578125" style="2" bestFit="1" customWidth="1"/>
    <col min="14594" max="14594" width="8.42578125" style="2" bestFit="1" customWidth="1"/>
    <col min="14595" max="14848" width="17.28515625" style="2"/>
    <col min="14849" max="14849" width="55.42578125" style="2" bestFit="1" customWidth="1"/>
    <col min="14850" max="14850" width="8.42578125" style="2" bestFit="1" customWidth="1"/>
    <col min="14851" max="15104" width="17.28515625" style="2"/>
    <col min="15105" max="15105" width="55.42578125" style="2" bestFit="1" customWidth="1"/>
    <col min="15106" max="15106" width="8.42578125" style="2" bestFit="1" customWidth="1"/>
    <col min="15107" max="15360" width="17.28515625" style="2"/>
    <col min="15361" max="15361" width="55.42578125" style="2" bestFit="1" customWidth="1"/>
    <col min="15362" max="15362" width="8.42578125" style="2" bestFit="1" customWidth="1"/>
    <col min="15363" max="15616" width="17.28515625" style="2"/>
    <col min="15617" max="15617" width="55.42578125" style="2" bestFit="1" customWidth="1"/>
    <col min="15618" max="15618" width="8.42578125" style="2" bestFit="1" customWidth="1"/>
    <col min="15619" max="15872" width="17.28515625" style="2"/>
    <col min="15873" max="15873" width="55.42578125" style="2" bestFit="1" customWidth="1"/>
    <col min="15874" max="15874" width="8.42578125" style="2" bestFit="1" customWidth="1"/>
    <col min="15875" max="16128" width="17.28515625" style="2"/>
    <col min="16129" max="16129" width="55.42578125" style="2" bestFit="1" customWidth="1"/>
    <col min="16130" max="16130" width="8.42578125" style="2" bestFit="1" customWidth="1"/>
    <col min="16131" max="16384" width="17.28515625" style="2"/>
  </cols>
  <sheetData>
    <row r="1" spans="1:4" s="1" customFormat="1" ht="17.25" customHeight="1">
      <c r="A1" s="14"/>
      <c r="B1" s="9"/>
      <c r="C1" s="9"/>
    </row>
    <row r="2" spans="1:4" s="1" customFormat="1" ht="17.25" customHeight="1">
      <c r="A2" s="14"/>
      <c r="B2" s="9"/>
      <c r="C2" s="9"/>
    </row>
    <row r="3" spans="1:4" s="1" customFormat="1" ht="17.25" customHeight="1">
      <c r="A3" s="14"/>
      <c r="B3" s="9"/>
      <c r="C3" s="9"/>
    </row>
    <row r="4" spans="1:4" s="1" customFormat="1" ht="17.25" customHeight="1">
      <c r="A4" s="463"/>
      <c r="B4" s="6"/>
      <c r="C4" s="6"/>
    </row>
    <row r="5" spans="1:4" s="1" customFormat="1" ht="17.25" customHeight="1">
      <c r="A5" s="805" t="s">
        <v>310</v>
      </c>
      <c r="B5" s="805"/>
      <c r="C5" s="805"/>
      <c r="D5" s="805"/>
    </row>
    <row r="6" spans="1:4" s="1" customFormat="1" ht="21.75" customHeight="1" thickBot="1">
      <c r="A6" s="805" t="s">
        <v>553</v>
      </c>
      <c r="B6" s="805"/>
      <c r="C6" s="805"/>
      <c r="D6" s="805"/>
    </row>
    <row r="7" spans="1:4" ht="40.5" customHeight="1">
      <c r="A7" s="645" t="s">
        <v>532</v>
      </c>
      <c r="B7" s="645" t="s">
        <v>154</v>
      </c>
      <c r="C7" s="645" t="s">
        <v>156</v>
      </c>
      <c r="D7" s="645" t="s">
        <v>180</v>
      </c>
    </row>
    <row r="8" spans="1:4" ht="18" customHeight="1">
      <c r="A8" s="656" t="s">
        <v>430</v>
      </c>
      <c r="B8" s="657">
        <v>3</v>
      </c>
      <c r="C8" s="658">
        <v>0</v>
      </c>
      <c r="D8" s="658">
        <v>3</v>
      </c>
    </row>
    <row r="9" spans="1:4" ht="17.25" customHeight="1" thickBot="1">
      <c r="A9" s="656" t="s">
        <v>225</v>
      </c>
      <c r="B9" s="657">
        <v>10</v>
      </c>
      <c r="C9" s="658">
        <v>0</v>
      </c>
      <c r="D9" s="658">
        <v>10</v>
      </c>
    </row>
    <row r="10" spans="1:4" ht="18" customHeight="1" thickBot="1">
      <c r="A10" s="645" t="s">
        <v>226</v>
      </c>
      <c r="B10" s="645">
        <v>13</v>
      </c>
      <c r="C10" s="645">
        <v>0</v>
      </c>
      <c r="D10" s="645">
        <v>13</v>
      </c>
    </row>
    <row r="11" spans="1:4" ht="28.5" customHeight="1">
      <c r="A11" s="645" t="s">
        <v>532</v>
      </c>
      <c r="B11" s="645" t="s">
        <v>154</v>
      </c>
      <c r="C11" s="645" t="s">
        <v>156</v>
      </c>
      <c r="D11" s="645" t="s">
        <v>180</v>
      </c>
    </row>
    <row r="12" spans="1:4" ht="18" customHeight="1">
      <c r="A12" s="656" t="s">
        <v>390</v>
      </c>
      <c r="B12" s="657">
        <v>2</v>
      </c>
      <c r="C12" s="658">
        <v>1</v>
      </c>
      <c r="D12" s="658">
        <v>3</v>
      </c>
    </row>
    <row r="13" spans="1:4" ht="18" customHeight="1">
      <c r="A13" s="656" t="s">
        <v>246</v>
      </c>
      <c r="B13" s="657">
        <v>50</v>
      </c>
      <c r="C13" s="658">
        <v>7</v>
      </c>
      <c r="D13" s="658">
        <v>57</v>
      </c>
    </row>
    <row r="14" spans="1:4" ht="18" customHeight="1">
      <c r="A14" s="656" t="s">
        <v>569</v>
      </c>
      <c r="B14" s="657">
        <v>2</v>
      </c>
      <c r="C14" s="658">
        <v>0</v>
      </c>
      <c r="D14" s="658">
        <v>2</v>
      </c>
    </row>
    <row r="15" spans="1:4" ht="18" customHeight="1">
      <c r="A15" s="656" t="s">
        <v>247</v>
      </c>
      <c r="B15" s="657">
        <v>5</v>
      </c>
      <c r="C15" s="658">
        <v>1</v>
      </c>
      <c r="D15" s="658">
        <v>6</v>
      </c>
    </row>
    <row r="16" spans="1:4" ht="18" customHeight="1">
      <c r="A16" s="656" t="s">
        <v>429</v>
      </c>
      <c r="B16" s="657">
        <v>3</v>
      </c>
      <c r="C16" s="658">
        <v>0</v>
      </c>
      <c r="D16" s="658">
        <v>3</v>
      </c>
    </row>
    <row r="17" spans="1:4" ht="18" customHeight="1">
      <c r="A17" s="656" t="s">
        <v>227</v>
      </c>
      <c r="B17" s="657">
        <v>5</v>
      </c>
      <c r="C17" s="658">
        <v>2</v>
      </c>
      <c r="D17" s="658">
        <v>7</v>
      </c>
    </row>
    <row r="18" spans="1:4" ht="18" customHeight="1">
      <c r="A18" s="656" t="s">
        <v>533</v>
      </c>
      <c r="B18" s="657">
        <v>2</v>
      </c>
      <c r="C18" s="658">
        <v>0</v>
      </c>
      <c r="D18" s="658">
        <v>2</v>
      </c>
    </row>
    <row r="19" spans="1:4" ht="18" customHeight="1">
      <c r="A19" s="656" t="s">
        <v>570</v>
      </c>
      <c r="B19" s="657">
        <v>1</v>
      </c>
      <c r="C19" s="658">
        <v>0</v>
      </c>
      <c r="D19" s="658">
        <v>1</v>
      </c>
    </row>
    <row r="20" spans="1:4" ht="18" customHeight="1">
      <c r="A20" s="656" t="s">
        <v>228</v>
      </c>
      <c r="B20" s="657">
        <v>13</v>
      </c>
      <c r="C20" s="658">
        <v>1</v>
      </c>
      <c r="D20" s="658">
        <v>14</v>
      </c>
    </row>
    <row r="21" spans="1:4" ht="18" customHeight="1">
      <c r="A21" s="656" t="s">
        <v>229</v>
      </c>
      <c r="B21" s="657">
        <v>5</v>
      </c>
      <c r="C21" s="658">
        <v>1</v>
      </c>
      <c r="D21" s="658">
        <v>6</v>
      </c>
    </row>
    <row r="22" spans="1:4" ht="18" customHeight="1">
      <c r="A22" s="656" t="s">
        <v>230</v>
      </c>
      <c r="B22" s="657">
        <v>1</v>
      </c>
      <c r="C22" s="658">
        <v>1</v>
      </c>
      <c r="D22" s="658">
        <v>2</v>
      </c>
    </row>
    <row r="23" spans="1:4" ht="18" customHeight="1">
      <c r="A23" s="656" t="s">
        <v>385</v>
      </c>
      <c r="B23" s="657">
        <v>2</v>
      </c>
      <c r="C23" s="658">
        <v>0</v>
      </c>
      <c r="D23" s="658">
        <v>2</v>
      </c>
    </row>
    <row r="24" spans="1:4" ht="18" customHeight="1">
      <c r="A24" s="656" t="s">
        <v>541</v>
      </c>
      <c r="B24" s="657">
        <v>1</v>
      </c>
      <c r="C24" s="658">
        <v>0</v>
      </c>
      <c r="D24" s="658">
        <v>1</v>
      </c>
    </row>
    <row r="25" spans="1:4" ht="18" customHeight="1">
      <c r="A25" s="656" t="s">
        <v>231</v>
      </c>
      <c r="B25" s="657">
        <v>22</v>
      </c>
      <c r="C25" s="658">
        <v>1</v>
      </c>
      <c r="D25" s="658">
        <v>23</v>
      </c>
    </row>
    <row r="26" spans="1:4" ht="18" customHeight="1">
      <c r="A26" s="656" t="s">
        <v>315</v>
      </c>
      <c r="B26" s="657">
        <v>2</v>
      </c>
      <c r="C26" s="658">
        <v>1</v>
      </c>
      <c r="D26" s="658">
        <v>3</v>
      </c>
    </row>
    <row r="27" spans="1:4" ht="18" customHeight="1">
      <c r="A27" s="656" t="s">
        <v>233</v>
      </c>
      <c r="B27" s="657">
        <v>4</v>
      </c>
      <c r="C27" s="658">
        <v>0</v>
      </c>
      <c r="D27" s="658">
        <v>4</v>
      </c>
    </row>
    <row r="28" spans="1:4" ht="18" customHeight="1">
      <c r="A28" s="656" t="s">
        <v>232</v>
      </c>
      <c r="B28" s="657">
        <v>58</v>
      </c>
      <c r="C28" s="658">
        <v>3</v>
      </c>
      <c r="D28" s="658">
        <v>61</v>
      </c>
    </row>
    <row r="29" spans="1:4" ht="18" customHeight="1">
      <c r="A29" s="656" t="s">
        <v>472</v>
      </c>
      <c r="B29" s="657">
        <v>0</v>
      </c>
      <c r="C29" s="658">
        <v>1</v>
      </c>
      <c r="D29" s="658">
        <v>1</v>
      </c>
    </row>
    <row r="30" spans="1:4" ht="18" customHeight="1">
      <c r="A30" s="656" t="s">
        <v>316</v>
      </c>
      <c r="B30" s="657">
        <v>5</v>
      </c>
      <c r="C30" s="658">
        <v>0</v>
      </c>
      <c r="D30" s="658">
        <v>5</v>
      </c>
    </row>
    <row r="31" spans="1:4" ht="18" customHeight="1">
      <c r="A31" s="656" t="s">
        <v>234</v>
      </c>
      <c r="B31" s="657">
        <v>10</v>
      </c>
      <c r="C31" s="658">
        <v>1</v>
      </c>
      <c r="D31" s="658">
        <v>11</v>
      </c>
    </row>
    <row r="32" spans="1:4" ht="18" customHeight="1">
      <c r="A32" s="656" t="s">
        <v>426</v>
      </c>
      <c r="B32" s="657">
        <v>1</v>
      </c>
      <c r="C32" s="658">
        <v>0</v>
      </c>
      <c r="D32" s="658">
        <v>1</v>
      </c>
    </row>
    <row r="33" spans="1:4" ht="18" customHeight="1">
      <c r="A33" s="656" t="s">
        <v>571</v>
      </c>
      <c r="B33" s="657">
        <v>2</v>
      </c>
      <c r="C33" s="658">
        <v>0</v>
      </c>
      <c r="D33" s="658">
        <v>2</v>
      </c>
    </row>
    <row r="34" spans="1:4" ht="18" customHeight="1">
      <c r="A34" s="656" t="s">
        <v>239</v>
      </c>
      <c r="B34" s="657">
        <v>2</v>
      </c>
      <c r="C34" s="658">
        <v>0</v>
      </c>
      <c r="D34" s="658">
        <v>2</v>
      </c>
    </row>
    <row r="35" spans="1:4" ht="18" customHeight="1">
      <c r="A35" s="656" t="s">
        <v>236</v>
      </c>
      <c r="B35" s="657">
        <v>27</v>
      </c>
      <c r="C35" s="658">
        <v>5</v>
      </c>
      <c r="D35" s="658">
        <v>32</v>
      </c>
    </row>
    <row r="36" spans="1:4" ht="18" customHeight="1">
      <c r="A36" s="656" t="s">
        <v>235</v>
      </c>
      <c r="B36" s="657">
        <v>54</v>
      </c>
      <c r="C36" s="658">
        <v>8</v>
      </c>
      <c r="D36" s="658">
        <v>62</v>
      </c>
    </row>
    <row r="37" spans="1:4" ht="18" customHeight="1">
      <c r="A37" s="656" t="s">
        <v>238</v>
      </c>
      <c r="B37" s="657">
        <v>10</v>
      </c>
      <c r="C37" s="658">
        <v>0</v>
      </c>
      <c r="D37" s="658">
        <v>10</v>
      </c>
    </row>
    <row r="38" spans="1:4" ht="18" customHeight="1">
      <c r="A38" s="656" t="s">
        <v>237</v>
      </c>
      <c r="B38" s="657">
        <v>30</v>
      </c>
      <c r="C38" s="658">
        <v>4</v>
      </c>
      <c r="D38" s="658">
        <v>34</v>
      </c>
    </row>
    <row r="39" spans="1:4" ht="18" customHeight="1">
      <c r="A39" s="656" t="s">
        <v>473</v>
      </c>
      <c r="B39" s="657">
        <v>3</v>
      </c>
      <c r="C39" s="658">
        <v>0</v>
      </c>
      <c r="D39" s="658">
        <v>3</v>
      </c>
    </row>
    <row r="40" spans="1:4" ht="18" customHeight="1">
      <c r="A40" s="656" t="s">
        <v>240</v>
      </c>
      <c r="B40" s="657">
        <v>17</v>
      </c>
      <c r="C40" s="658">
        <v>3</v>
      </c>
      <c r="D40" s="658">
        <v>20</v>
      </c>
    </row>
    <row r="41" spans="1:4" ht="18" customHeight="1">
      <c r="A41" s="656" t="s">
        <v>241</v>
      </c>
      <c r="B41" s="657">
        <v>27</v>
      </c>
      <c r="C41" s="658">
        <v>3</v>
      </c>
      <c r="D41" s="658">
        <v>30</v>
      </c>
    </row>
    <row r="42" spans="1:4" ht="18" customHeight="1">
      <c r="A42" s="656" t="s">
        <v>542</v>
      </c>
      <c r="B42" s="657">
        <v>1</v>
      </c>
      <c r="C42" s="658">
        <v>1</v>
      </c>
      <c r="D42" s="658">
        <v>2</v>
      </c>
    </row>
    <row r="43" spans="1:4" ht="18" customHeight="1">
      <c r="A43" s="656" t="s">
        <v>242</v>
      </c>
      <c r="B43" s="657">
        <v>3</v>
      </c>
      <c r="C43" s="658">
        <v>2</v>
      </c>
      <c r="D43" s="658">
        <v>5</v>
      </c>
    </row>
    <row r="44" spans="1:4" ht="18" customHeight="1">
      <c r="A44" s="656" t="s">
        <v>572</v>
      </c>
      <c r="B44" s="657">
        <v>1</v>
      </c>
      <c r="C44" s="658">
        <v>0</v>
      </c>
      <c r="D44" s="658">
        <v>1</v>
      </c>
    </row>
    <row r="45" spans="1:4" ht="18" customHeight="1">
      <c r="A45" s="656" t="s">
        <v>243</v>
      </c>
      <c r="B45" s="657">
        <v>63</v>
      </c>
      <c r="C45" s="658">
        <v>6</v>
      </c>
      <c r="D45" s="658">
        <v>69</v>
      </c>
    </row>
    <row r="46" spans="1:4" ht="18" customHeight="1">
      <c r="A46" s="656" t="s">
        <v>573</v>
      </c>
      <c r="B46" s="657">
        <v>1</v>
      </c>
      <c r="C46" s="658">
        <v>0</v>
      </c>
      <c r="D46" s="658">
        <v>1</v>
      </c>
    </row>
    <row r="47" spans="1:4" ht="18" customHeight="1">
      <c r="A47" s="656" t="s">
        <v>245</v>
      </c>
      <c r="B47" s="657">
        <v>12</v>
      </c>
      <c r="C47" s="658">
        <v>2</v>
      </c>
      <c r="D47" s="658">
        <v>14</v>
      </c>
    </row>
    <row r="48" spans="1:4" ht="18" customHeight="1" thickBot="1">
      <c r="A48" s="656" t="s">
        <v>244</v>
      </c>
      <c r="B48" s="657">
        <v>9</v>
      </c>
      <c r="C48" s="658">
        <v>0</v>
      </c>
      <c r="D48" s="658">
        <v>9</v>
      </c>
    </row>
    <row r="49" spans="1:4" ht="18" customHeight="1" thickBot="1">
      <c r="A49" s="645" t="s">
        <v>248</v>
      </c>
      <c r="B49" s="645">
        <v>456</v>
      </c>
      <c r="C49" s="645">
        <v>55</v>
      </c>
      <c r="D49" s="645">
        <v>511</v>
      </c>
    </row>
    <row r="50" spans="1:4" ht="18" customHeight="1">
      <c r="A50" s="645" t="s">
        <v>532</v>
      </c>
      <c r="B50" s="645" t="s">
        <v>154</v>
      </c>
      <c r="C50" s="645" t="s">
        <v>156</v>
      </c>
      <c r="D50" s="645" t="s">
        <v>180</v>
      </c>
    </row>
    <row r="51" spans="1:4" ht="18" customHeight="1">
      <c r="A51" s="656" t="s">
        <v>543</v>
      </c>
      <c r="B51" s="657">
        <v>1</v>
      </c>
      <c r="C51" s="658">
        <v>0</v>
      </c>
      <c r="D51" s="658">
        <v>1</v>
      </c>
    </row>
    <row r="52" spans="1:4" ht="18" customHeight="1">
      <c r="A52" s="656" t="s">
        <v>272</v>
      </c>
      <c r="B52" s="657">
        <v>4</v>
      </c>
      <c r="C52" s="658">
        <v>0</v>
      </c>
      <c r="D52" s="658">
        <v>4</v>
      </c>
    </row>
    <row r="53" spans="1:4" ht="18" customHeight="1">
      <c r="A53" s="656" t="s">
        <v>249</v>
      </c>
      <c r="B53" s="657">
        <v>6</v>
      </c>
      <c r="C53" s="658">
        <v>2</v>
      </c>
      <c r="D53" s="658">
        <v>8</v>
      </c>
    </row>
    <row r="54" spans="1:4" ht="18" customHeight="1">
      <c r="A54" s="656" t="s">
        <v>534</v>
      </c>
      <c r="B54" s="657">
        <v>2</v>
      </c>
      <c r="C54" s="658">
        <v>0</v>
      </c>
      <c r="D54" s="658">
        <v>2</v>
      </c>
    </row>
    <row r="55" spans="1:4" ht="18" customHeight="1">
      <c r="A55" s="656" t="s">
        <v>250</v>
      </c>
      <c r="B55" s="657">
        <v>35</v>
      </c>
      <c r="C55" s="658">
        <v>3</v>
      </c>
      <c r="D55" s="658">
        <v>38</v>
      </c>
    </row>
    <row r="56" spans="1:4" ht="18" customHeight="1">
      <c r="A56" s="656" t="s">
        <v>386</v>
      </c>
      <c r="B56" s="657">
        <v>7</v>
      </c>
      <c r="C56" s="658">
        <v>1</v>
      </c>
      <c r="D56" s="658">
        <v>8</v>
      </c>
    </row>
    <row r="57" spans="1:4" ht="18" customHeight="1">
      <c r="A57" s="656" t="s">
        <v>252</v>
      </c>
      <c r="B57" s="657">
        <v>1</v>
      </c>
      <c r="C57" s="658">
        <v>0</v>
      </c>
      <c r="D57" s="658">
        <v>1</v>
      </c>
    </row>
    <row r="58" spans="1:4" ht="18" customHeight="1">
      <c r="A58" s="656" t="s">
        <v>463</v>
      </c>
      <c r="B58" s="657">
        <v>4</v>
      </c>
      <c r="C58" s="658">
        <v>0</v>
      </c>
      <c r="D58" s="658">
        <v>4</v>
      </c>
    </row>
    <row r="59" spans="1:4" ht="18" customHeight="1">
      <c r="A59" s="656" t="s">
        <v>314</v>
      </c>
      <c r="B59" s="657">
        <v>5</v>
      </c>
      <c r="C59" s="658">
        <v>0</v>
      </c>
      <c r="D59" s="658">
        <v>5</v>
      </c>
    </row>
    <row r="60" spans="1:4" ht="18" customHeight="1">
      <c r="A60" s="656" t="s">
        <v>254</v>
      </c>
      <c r="B60" s="657">
        <v>1</v>
      </c>
      <c r="C60" s="658">
        <v>1</v>
      </c>
      <c r="D60" s="658">
        <v>2</v>
      </c>
    </row>
    <row r="61" spans="1:4" ht="18" customHeight="1">
      <c r="A61" s="656" t="s">
        <v>251</v>
      </c>
      <c r="B61" s="657">
        <v>3</v>
      </c>
      <c r="C61" s="658">
        <v>0</v>
      </c>
      <c r="D61" s="658">
        <v>3</v>
      </c>
    </row>
    <row r="62" spans="1:4" ht="18" customHeight="1">
      <c r="A62" s="656" t="s">
        <v>253</v>
      </c>
      <c r="B62" s="657">
        <v>4</v>
      </c>
      <c r="C62" s="658">
        <v>0</v>
      </c>
      <c r="D62" s="658">
        <v>4</v>
      </c>
    </row>
    <row r="63" spans="1:4" ht="18" customHeight="1">
      <c r="A63" s="656" t="s">
        <v>258</v>
      </c>
      <c r="B63" s="657">
        <v>6</v>
      </c>
      <c r="C63" s="658">
        <v>0</v>
      </c>
      <c r="D63" s="658">
        <v>6</v>
      </c>
    </row>
    <row r="64" spans="1:4" ht="18" customHeight="1">
      <c r="A64" s="656" t="s">
        <v>255</v>
      </c>
      <c r="B64" s="657">
        <v>5</v>
      </c>
      <c r="C64" s="658">
        <v>5</v>
      </c>
      <c r="D64" s="658">
        <v>10</v>
      </c>
    </row>
    <row r="65" spans="1:4" ht="18" customHeight="1">
      <c r="A65" s="656" t="s">
        <v>257</v>
      </c>
      <c r="B65" s="657">
        <v>8</v>
      </c>
      <c r="C65" s="658">
        <v>0</v>
      </c>
      <c r="D65" s="658">
        <v>8</v>
      </c>
    </row>
    <row r="66" spans="1:4" ht="18" customHeight="1">
      <c r="A66" s="656" t="s">
        <v>256</v>
      </c>
      <c r="B66" s="657">
        <v>21</v>
      </c>
      <c r="C66" s="658">
        <v>1</v>
      </c>
      <c r="D66" s="658">
        <v>22</v>
      </c>
    </row>
    <row r="67" spans="1:4" ht="18" customHeight="1">
      <c r="A67" s="656" t="s">
        <v>574</v>
      </c>
      <c r="B67" s="657">
        <v>0</v>
      </c>
      <c r="C67" s="658">
        <v>1</v>
      </c>
      <c r="D67" s="658">
        <v>1</v>
      </c>
    </row>
    <row r="68" spans="1:4" ht="18" customHeight="1">
      <c r="A68" s="656" t="s">
        <v>259</v>
      </c>
      <c r="B68" s="657">
        <v>7</v>
      </c>
      <c r="C68" s="658">
        <v>1</v>
      </c>
      <c r="D68" s="658">
        <v>8</v>
      </c>
    </row>
    <row r="69" spans="1:4" ht="18" customHeight="1">
      <c r="A69" s="656" t="s">
        <v>428</v>
      </c>
      <c r="B69" s="657">
        <v>1</v>
      </c>
      <c r="C69" s="658">
        <v>0</v>
      </c>
      <c r="D69" s="658">
        <v>1</v>
      </c>
    </row>
    <row r="70" spans="1:4" ht="18" customHeight="1">
      <c r="A70" s="656" t="s">
        <v>575</v>
      </c>
      <c r="B70" s="657">
        <v>4</v>
      </c>
      <c r="C70" s="658">
        <v>0</v>
      </c>
      <c r="D70" s="658">
        <v>4</v>
      </c>
    </row>
    <row r="71" spans="1:4" ht="18" customHeight="1">
      <c r="A71" s="656" t="s">
        <v>427</v>
      </c>
      <c r="B71" s="657">
        <v>4</v>
      </c>
      <c r="C71" s="658">
        <v>0</v>
      </c>
      <c r="D71" s="658">
        <v>4</v>
      </c>
    </row>
    <row r="72" spans="1:4" ht="18" customHeight="1">
      <c r="A72" s="656" t="s">
        <v>544</v>
      </c>
      <c r="B72" s="657">
        <v>1</v>
      </c>
      <c r="C72" s="658">
        <v>0</v>
      </c>
      <c r="D72" s="658">
        <v>1</v>
      </c>
    </row>
    <row r="73" spans="1:4" ht="18" customHeight="1">
      <c r="A73" s="656" t="s">
        <v>261</v>
      </c>
      <c r="B73" s="657">
        <v>36</v>
      </c>
      <c r="C73" s="658">
        <v>2</v>
      </c>
      <c r="D73" s="658">
        <v>38</v>
      </c>
    </row>
    <row r="74" spans="1:4" ht="18" customHeight="1">
      <c r="A74" s="656" t="s">
        <v>260</v>
      </c>
      <c r="B74" s="657">
        <v>3</v>
      </c>
      <c r="C74" s="658">
        <v>2</v>
      </c>
      <c r="D74" s="658">
        <v>5</v>
      </c>
    </row>
    <row r="75" spans="1:4" ht="18" customHeight="1">
      <c r="A75" s="656" t="s">
        <v>470</v>
      </c>
      <c r="B75" s="657">
        <v>3</v>
      </c>
      <c r="C75" s="658">
        <v>0</v>
      </c>
      <c r="D75" s="658">
        <v>3</v>
      </c>
    </row>
    <row r="76" spans="1:4" ht="18" customHeight="1">
      <c r="A76" s="656" t="s">
        <v>535</v>
      </c>
      <c r="B76" s="657">
        <v>2</v>
      </c>
      <c r="C76" s="658">
        <v>0</v>
      </c>
      <c r="D76" s="658">
        <v>2</v>
      </c>
    </row>
    <row r="77" spans="1:4" ht="18" customHeight="1">
      <c r="A77" s="656" t="s">
        <v>576</v>
      </c>
      <c r="B77" s="657">
        <v>1</v>
      </c>
      <c r="C77" s="658">
        <v>0</v>
      </c>
      <c r="D77" s="658">
        <v>1</v>
      </c>
    </row>
    <row r="78" spans="1:4" ht="18" customHeight="1">
      <c r="A78" s="656" t="s">
        <v>264</v>
      </c>
      <c r="B78" s="657">
        <v>11</v>
      </c>
      <c r="C78" s="658">
        <v>3</v>
      </c>
      <c r="D78" s="658">
        <v>14</v>
      </c>
    </row>
    <row r="79" spans="1:4" ht="18" customHeight="1">
      <c r="A79" s="656" t="s">
        <v>262</v>
      </c>
      <c r="B79" s="657">
        <v>55</v>
      </c>
      <c r="C79" s="658">
        <v>2</v>
      </c>
      <c r="D79" s="658">
        <v>57</v>
      </c>
    </row>
    <row r="80" spans="1:4" ht="18" customHeight="1">
      <c r="A80" s="656" t="s">
        <v>263</v>
      </c>
      <c r="B80" s="657">
        <v>111</v>
      </c>
      <c r="C80" s="658">
        <v>5</v>
      </c>
      <c r="D80" s="658">
        <v>116</v>
      </c>
    </row>
    <row r="81" spans="1:4" ht="18" customHeight="1">
      <c r="A81" s="656" t="s">
        <v>265</v>
      </c>
      <c r="B81" s="657">
        <v>16</v>
      </c>
      <c r="C81" s="658">
        <v>0</v>
      </c>
      <c r="D81" s="658">
        <v>16</v>
      </c>
    </row>
    <row r="82" spans="1:4" ht="18" customHeight="1">
      <c r="A82" s="656" t="s">
        <v>459</v>
      </c>
      <c r="B82" s="657">
        <v>2</v>
      </c>
      <c r="C82" s="658">
        <v>0</v>
      </c>
      <c r="D82" s="658">
        <v>2</v>
      </c>
    </row>
    <row r="83" spans="1:4" ht="18" customHeight="1">
      <c r="A83" s="656" t="s">
        <v>268</v>
      </c>
      <c r="B83" s="657">
        <v>74</v>
      </c>
      <c r="C83" s="658">
        <v>1</v>
      </c>
      <c r="D83" s="658">
        <v>75</v>
      </c>
    </row>
    <row r="84" spans="1:4" ht="18" customHeight="1">
      <c r="A84" s="656" t="s">
        <v>266</v>
      </c>
      <c r="B84" s="657">
        <v>2</v>
      </c>
      <c r="C84" s="658">
        <v>1</v>
      </c>
      <c r="D84" s="658">
        <v>3</v>
      </c>
    </row>
    <row r="85" spans="1:4" ht="18" customHeight="1">
      <c r="A85" s="656" t="s">
        <v>267</v>
      </c>
      <c r="B85" s="657">
        <v>9</v>
      </c>
      <c r="C85" s="658">
        <v>1</v>
      </c>
      <c r="D85" s="658">
        <v>10</v>
      </c>
    </row>
    <row r="86" spans="1:4" ht="18" customHeight="1">
      <c r="A86" s="656" t="s">
        <v>269</v>
      </c>
      <c r="B86" s="657">
        <v>17</v>
      </c>
      <c r="C86" s="658">
        <v>1</v>
      </c>
      <c r="D86" s="658">
        <v>18</v>
      </c>
    </row>
    <row r="87" spans="1:4" ht="18" customHeight="1">
      <c r="A87" s="656" t="s">
        <v>387</v>
      </c>
      <c r="B87" s="657">
        <v>3</v>
      </c>
      <c r="C87" s="658">
        <v>1</v>
      </c>
      <c r="D87" s="658">
        <v>4</v>
      </c>
    </row>
    <row r="88" spans="1:4" ht="18" customHeight="1">
      <c r="A88" s="656" t="s">
        <v>271</v>
      </c>
      <c r="B88" s="657">
        <v>33</v>
      </c>
      <c r="C88" s="658">
        <v>2</v>
      </c>
      <c r="D88" s="658">
        <v>35</v>
      </c>
    </row>
    <row r="89" spans="1:4" ht="18" customHeight="1">
      <c r="A89" s="656" t="s">
        <v>274</v>
      </c>
      <c r="B89" s="657">
        <v>7</v>
      </c>
      <c r="C89" s="658">
        <v>0</v>
      </c>
      <c r="D89" s="658">
        <v>7</v>
      </c>
    </row>
    <row r="90" spans="1:4" ht="18" customHeight="1">
      <c r="A90" s="656" t="s">
        <v>270</v>
      </c>
      <c r="B90" s="657">
        <v>14</v>
      </c>
      <c r="C90" s="658">
        <v>4</v>
      </c>
      <c r="D90" s="658">
        <v>18</v>
      </c>
    </row>
    <row r="91" spans="1:4" ht="18" customHeight="1">
      <c r="A91" s="656" t="s">
        <v>444</v>
      </c>
      <c r="B91" s="657">
        <v>2</v>
      </c>
      <c r="C91" s="658">
        <v>0</v>
      </c>
      <c r="D91" s="658">
        <v>2</v>
      </c>
    </row>
    <row r="92" spans="1:4" ht="18" customHeight="1">
      <c r="A92" s="656" t="s">
        <v>273</v>
      </c>
      <c r="B92" s="657">
        <v>5</v>
      </c>
      <c r="C92" s="658">
        <v>4</v>
      </c>
      <c r="D92" s="658">
        <v>9</v>
      </c>
    </row>
    <row r="93" spans="1:4" ht="18" customHeight="1" thickBot="1">
      <c r="A93" s="656" t="s">
        <v>389</v>
      </c>
      <c r="B93" s="657">
        <v>3</v>
      </c>
      <c r="C93" s="658">
        <v>0</v>
      </c>
      <c r="D93" s="658">
        <v>3</v>
      </c>
    </row>
    <row r="94" spans="1:4" ht="18" customHeight="1" thickBot="1">
      <c r="A94" s="645" t="s">
        <v>275</v>
      </c>
      <c r="B94" s="645">
        <v>539</v>
      </c>
      <c r="C94" s="645">
        <v>44</v>
      </c>
      <c r="D94" s="645">
        <v>583</v>
      </c>
    </row>
    <row r="95" spans="1:4" ht="18" customHeight="1">
      <c r="A95" s="645" t="s">
        <v>150</v>
      </c>
      <c r="B95" s="645">
        <v>1008</v>
      </c>
      <c r="C95" s="645">
        <v>99</v>
      </c>
      <c r="D95" s="645">
        <v>1107</v>
      </c>
    </row>
    <row r="96" spans="1:4" ht="18" customHeight="1"/>
    <row r="98" spans="1:1">
      <c r="A98" s="464"/>
    </row>
  </sheetData>
  <mergeCells count="2">
    <mergeCell ref="A5:D5"/>
    <mergeCell ref="A6:D6"/>
  </mergeCells>
  <pageMargins left="0.75" right="0.75" top="1" bottom="1" header="0.3" footer="0.3"/>
  <pageSetup orientation="portrait" horizontalDpi="4294967294" verticalDpi="4294967294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36"/>
  <sheetViews>
    <sheetView zoomScale="90" zoomScaleNormal="90" workbookViewId="0">
      <selection activeCell="B34" sqref="B34:D34"/>
    </sheetView>
  </sheetViews>
  <sheetFormatPr baseColWidth="10" defaultRowHeight="12.75"/>
  <cols>
    <col min="1" max="1" width="19.7109375" style="4" customWidth="1"/>
    <col min="2" max="33" width="10.28515625" style="4" customWidth="1"/>
    <col min="34" max="16384" width="11.42578125" style="4"/>
  </cols>
  <sheetData>
    <row r="1" spans="1:33" s="82" customFormat="1" ht="23.25">
      <c r="A1" s="8"/>
      <c r="B1" s="660"/>
      <c r="C1" s="660"/>
      <c r="D1" s="9"/>
      <c r="E1" s="9"/>
      <c r="F1" s="9"/>
      <c r="G1" s="9"/>
    </row>
    <row r="2" spans="1:33" s="82" customFormat="1" ht="23.25">
      <c r="A2" s="8"/>
      <c r="B2" s="660"/>
      <c r="C2" s="660"/>
      <c r="D2" s="9"/>
      <c r="E2" s="9"/>
      <c r="F2" s="9"/>
      <c r="G2" s="9"/>
    </row>
    <row r="3" spans="1:33" s="82" customFormat="1" ht="23.25">
      <c r="A3" s="8"/>
      <c r="B3" s="660"/>
      <c r="C3" s="660"/>
      <c r="D3" s="9"/>
      <c r="E3" s="9"/>
      <c r="F3" s="9"/>
      <c r="G3" s="9"/>
    </row>
    <row r="4" spans="1:33" s="82" customFormat="1" ht="23.25">
      <c r="A4" s="8"/>
      <c r="B4" s="660"/>
      <c r="C4" s="660"/>
      <c r="D4" s="9"/>
      <c r="E4" s="9"/>
      <c r="F4" s="9"/>
      <c r="G4" s="9"/>
    </row>
    <row r="5" spans="1:33" s="82" customFormat="1" ht="15.75">
      <c r="A5" s="805" t="s">
        <v>581</v>
      </c>
      <c r="B5" s="805"/>
      <c r="C5" s="805"/>
      <c r="D5" s="805"/>
      <c r="E5" s="805"/>
      <c r="F5" s="805"/>
      <c r="G5" s="805"/>
      <c r="H5" s="805"/>
      <c r="I5" s="805"/>
      <c r="J5" s="805"/>
      <c r="K5" s="805"/>
      <c r="L5" s="805"/>
      <c r="M5" s="805"/>
      <c r="N5" s="805"/>
      <c r="O5" s="805"/>
      <c r="P5" s="805"/>
      <c r="Q5" s="805"/>
      <c r="R5" s="805"/>
      <c r="S5" s="805"/>
      <c r="T5" s="805"/>
      <c r="U5" s="805"/>
      <c r="V5" s="805"/>
      <c r="W5" s="805"/>
      <c r="X5" s="805"/>
      <c r="Y5" s="805"/>
      <c r="Z5" s="805"/>
      <c r="AA5" s="805"/>
      <c r="AB5" s="805"/>
      <c r="AC5" s="805"/>
      <c r="AD5" s="805"/>
      <c r="AE5" s="805"/>
      <c r="AF5" s="805"/>
      <c r="AG5" s="805"/>
    </row>
    <row r="6" spans="1:33" s="82" customFormat="1" ht="16.5" thickBot="1">
      <c r="A6" s="901" t="s">
        <v>580</v>
      </c>
      <c r="B6" s="901"/>
      <c r="C6" s="901"/>
      <c r="D6" s="901"/>
      <c r="E6" s="901"/>
      <c r="F6" s="901"/>
      <c r="G6" s="901"/>
      <c r="H6" s="901"/>
      <c r="I6" s="901"/>
      <c r="J6" s="901"/>
      <c r="K6" s="901"/>
      <c r="L6" s="901"/>
      <c r="M6" s="901"/>
      <c r="N6" s="901"/>
      <c r="O6" s="901"/>
      <c r="P6" s="901"/>
      <c r="Q6" s="901"/>
      <c r="R6" s="901"/>
      <c r="S6" s="901"/>
      <c r="T6" s="901"/>
      <c r="U6" s="901"/>
      <c r="V6" s="901"/>
      <c r="W6" s="901"/>
      <c r="X6" s="901"/>
      <c r="Y6" s="901"/>
      <c r="Z6" s="901"/>
      <c r="AA6" s="901"/>
      <c r="AB6" s="901"/>
      <c r="AC6" s="901"/>
      <c r="AD6" s="901"/>
      <c r="AE6" s="901"/>
      <c r="AF6" s="901"/>
      <c r="AG6" s="901"/>
    </row>
    <row r="7" spans="1:33" s="82" customFormat="1" ht="14.25">
      <c r="A7" s="878" t="s">
        <v>276</v>
      </c>
      <c r="B7" s="881" t="s">
        <v>582</v>
      </c>
      <c r="C7" s="881"/>
      <c r="D7" s="881"/>
      <c r="E7" s="881"/>
      <c r="F7" s="881" t="s">
        <v>583</v>
      </c>
      <c r="G7" s="881"/>
      <c r="H7" s="881"/>
      <c r="I7" s="881"/>
      <c r="J7" s="881" t="s">
        <v>584</v>
      </c>
      <c r="K7" s="881"/>
      <c r="L7" s="881"/>
      <c r="M7" s="881"/>
      <c r="N7" s="881" t="s">
        <v>585</v>
      </c>
      <c r="O7" s="881"/>
      <c r="P7" s="881"/>
      <c r="Q7" s="881"/>
      <c r="R7" s="881" t="s">
        <v>586</v>
      </c>
      <c r="S7" s="881"/>
      <c r="T7" s="881"/>
      <c r="U7" s="881"/>
      <c r="V7" s="881" t="s">
        <v>587</v>
      </c>
      <c r="W7" s="881"/>
      <c r="X7" s="881"/>
      <c r="Y7" s="881"/>
      <c r="Z7" s="881" t="s">
        <v>588</v>
      </c>
      <c r="AA7" s="881"/>
      <c r="AB7" s="881"/>
      <c r="AC7" s="881"/>
      <c r="AD7" s="881" t="s">
        <v>589</v>
      </c>
      <c r="AE7" s="881"/>
      <c r="AF7" s="881"/>
      <c r="AG7" s="882"/>
    </row>
    <row r="8" spans="1:33" ht="14.25">
      <c r="A8" s="879"/>
      <c r="B8" s="883" t="s">
        <v>590</v>
      </c>
      <c r="C8" s="883"/>
      <c r="D8" s="883" t="s">
        <v>591</v>
      </c>
      <c r="E8" s="883"/>
      <c r="F8" s="883" t="s">
        <v>590</v>
      </c>
      <c r="G8" s="883"/>
      <c r="H8" s="883" t="s">
        <v>591</v>
      </c>
      <c r="I8" s="883"/>
      <c r="J8" s="883" t="s">
        <v>590</v>
      </c>
      <c r="K8" s="883"/>
      <c r="L8" s="883" t="s">
        <v>591</v>
      </c>
      <c r="M8" s="883"/>
      <c r="N8" s="883" t="s">
        <v>590</v>
      </c>
      <c r="O8" s="883"/>
      <c r="P8" s="883" t="s">
        <v>591</v>
      </c>
      <c r="Q8" s="883"/>
      <c r="R8" s="883" t="s">
        <v>590</v>
      </c>
      <c r="S8" s="883"/>
      <c r="T8" s="883" t="s">
        <v>591</v>
      </c>
      <c r="U8" s="883"/>
      <c r="V8" s="883" t="s">
        <v>590</v>
      </c>
      <c r="W8" s="883"/>
      <c r="X8" s="883" t="s">
        <v>591</v>
      </c>
      <c r="Y8" s="883"/>
      <c r="Z8" s="883" t="s">
        <v>590</v>
      </c>
      <c r="AA8" s="883"/>
      <c r="AB8" s="883" t="s">
        <v>591</v>
      </c>
      <c r="AC8" s="883"/>
      <c r="AD8" s="883" t="s">
        <v>590</v>
      </c>
      <c r="AE8" s="883"/>
      <c r="AF8" s="883" t="s">
        <v>591</v>
      </c>
      <c r="AG8" s="884"/>
    </row>
    <row r="9" spans="1:33" ht="14.25">
      <c r="A9" s="880"/>
      <c r="B9" s="661" t="s">
        <v>7</v>
      </c>
      <c r="C9" s="661" t="s">
        <v>6</v>
      </c>
      <c r="D9" s="661" t="s">
        <v>7</v>
      </c>
      <c r="E9" s="661" t="s">
        <v>6</v>
      </c>
      <c r="F9" s="661" t="s">
        <v>7</v>
      </c>
      <c r="G9" s="661" t="s">
        <v>6</v>
      </c>
      <c r="H9" s="661" t="s">
        <v>7</v>
      </c>
      <c r="I9" s="661" t="s">
        <v>6</v>
      </c>
      <c r="J9" s="661" t="s">
        <v>7</v>
      </c>
      <c r="K9" s="661" t="s">
        <v>6</v>
      </c>
      <c r="L9" s="661" t="s">
        <v>7</v>
      </c>
      <c r="M9" s="661" t="s">
        <v>6</v>
      </c>
      <c r="N9" s="661" t="s">
        <v>7</v>
      </c>
      <c r="O9" s="661" t="s">
        <v>6</v>
      </c>
      <c r="P9" s="661" t="s">
        <v>7</v>
      </c>
      <c r="Q9" s="661" t="s">
        <v>6</v>
      </c>
      <c r="R9" s="661" t="s">
        <v>7</v>
      </c>
      <c r="S9" s="661" t="s">
        <v>6</v>
      </c>
      <c r="T9" s="661" t="s">
        <v>7</v>
      </c>
      <c r="U9" s="661" t="s">
        <v>6</v>
      </c>
      <c r="V9" s="661" t="s">
        <v>7</v>
      </c>
      <c r="W9" s="661" t="s">
        <v>6</v>
      </c>
      <c r="X9" s="661" t="s">
        <v>7</v>
      </c>
      <c r="Y9" s="661" t="s">
        <v>6</v>
      </c>
      <c r="Z9" s="661" t="s">
        <v>7</v>
      </c>
      <c r="AA9" s="661" t="s">
        <v>6</v>
      </c>
      <c r="AB9" s="661" t="s">
        <v>7</v>
      </c>
      <c r="AC9" s="661" t="s">
        <v>6</v>
      </c>
      <c r="AD9" s="661" t="s">
        <v>7</v>
      </c>
      <c r="AE9" s="661" t="s">
        <v>6</v>
      </c>
      <c r="AF9" s="661" t="s">
        <v>7</v>
      </c>
      <c r="AG9" s="662" t="s">
        <v>6</v>
      </c>
    </row>
    <row r="10" spans="1:33" ht="14.25">
      <c r="A10" s="663" t="s">
        <v>157</v>
      </c>
      <c r="B10" s="664">
        <v>3</v>
      </c>
      <c r="C10" s="664">
        <v>3</v>
      </c>
      <c r="D10" s="664">
        <v>3</v>
      </c>
      <c r="E10" s="664">
        <v>2</v>
      </c>
      <c r="F10" s="664">
        <v>8</v>
      </c>
      <c r="G10" s="664">
        <v>8</v>
      </c>
      <c r="H10" s="664">
        <v>5</v>
      </c>
      <c r="I10" s="664">
        <v>5</v>
      </c>
      <c r="J10" s="664">
        <v>13</v>
      </c>
      <c r="K10" s="664">
        <v>12</v>
      </c>
      <c r="L10" s="664">
        <v>7</v>
      </c>
      <c r="M10" s="664">
        <v>8</v>
      </c>
      <c r="N10" s="664">
        <v>18</v>
      </c>
      <c r="O10" s="664">
        <v>18</v>
      </c>
      <c r="P10" s="664">
        <v>14</v>
      </c>
      <c r="Q10" s="664">
        <v>12</v>
      </c>
      <c r="R10" s="665" t="s">
        <v>592</v>
      </c>
      <c r="S10" s="664"/>
      <c r="T10" s="664" t="s">
        <v>592</v>
      </c>
      <c r="U10" s="664"/>
      <c r="V10" s="664" t="s">
        <v>592</v>
      </c>
      <c r="W10" s="664" t="s">
        <v>592</v>
      </c>
      <c r="X10" s="664" t="s">
        <v>592</v>
      </c>
      <c r="Y10" s="664" t="s">
        <v>592</v>
      </c>
      <c r="Z10" s="664" t="s">
        <v>592</v>
      </c>
      <c r="AA10" s="664"/>
      <c r="AB10" s="665" t="s">
        <v>592</v>
      </c>
      <c r="AC10" s="664"/>
      <c r="AD10" s="664" t="s">
        <v>592</v>
      </c>
      <c r="AE10" s="664" t="s">
        <v>592</v>
      </c>
      <c r="AF10" s="664" t="s">
        <v>592</v>
      </c>
      <c r="AG10" s="666" t="s">
        <v>592</v>
      </c>
    </row>
    <row r="11" spans="1:33" s="31" customFormat="1" ht="14.25">
      <c r="A11" s="667" t="s">
        <v>158</v>
      </c>
      <c r="B11" s="668">
        <v>3</v>
      </c>
      <c r="C11" s="668">
        <v>2</v>
      </c>
      <c r="D11" s="668">
        <v>3</v>
      </c>
      <c r="E11" s="668">
        <v>2</v>
      </c>
      <c r="F11" s="668">
        <v>7</v>
      </c>
      <c r="G11" s="668">
        <v>8</v>
      </c>
      <c r="H11" s="668">
        <v>4</v>
      </c>
      <c r="I11" s="668">
        <v>5</v>
      </c>
      <c r="J11" s="668"/>
      <c r="K11" s="668">
        <v>12</v>
      </c>
      <c r="L11" s="668"/>
      <c r="M11" s="668">
        <v>8</v>
      </c>
      <c r="N11" s="668"/>
      <c r="O11" s="668">
        <v>17</v>
      </c>
      <c r="P11" s="668"/>
      <c r="Q11" s="668">
        <v>10</v>
      </c>
      <c r="R11" s="669" t="s">
        <v>592</v>
      </c>
      <c r="S11" s="668">
        <v>24</v>
      </c>
      <c r="T11" s="668" t="s">
        <v>592</v>
      </c>
      <c r="U11" s="668">
        <v>6</v>
      </c>
      <c r="V11" s="668" t="s">
        <v>592</v>
      </c>
      <c r="W11" s="668" t="s">
        <v>592</v>
      </c>
      <c r="X11" s="668" t="s">
        <v>592</v>
      </c>
      <c r="Y11" s="668" t="s">
        <v>592</v>
      </c>
      <c r="Z11" s="668" t="s">
        <v>592</v>
      </c>
      <c r="AA11" s="668"/>
      <c r="AB11" s="669" t="s">
        <v>592</v>
      </c>
      <c r="AC11" s="668"/>
      <c r="AD11" s="668" t="s">
        <v>592</v>
      </c>
      <c r="AE11" s="668">
        <v>41</v>
      </c>
      <c r="AF11" s="668">
        <v>0</v>
      </c>
      <c r="AG11" s="670">
        <v>10</v>
      </c>
    </row>
    <row r="12" spans="1:33" ht="14.25">
      <c r="A12" s="671" t="s">
        <v>159</v>
      </c>
      <c r="B12" s="672">
        <v>1</v>
      </c>
      <c r="C12" s="672">
        <v>3</v>
      </c>
      <c r="D12" s="672">
        <v>2</v>
      </c>
      <c r="E12" s="672">
        <v>2</v>
      </c>
      <c r="F12" s="672"/>
      <c r="G12" s="672">
        <v>8</v>
      </c>
      <c r="H12" s="672"/>
      <c r="I12" s="672">
        <v>6</v>
      </c>
      <c r="J12" s="672"/>
      <c r="K12" s="672">
        <v>14</v>
      </c>
      <c r="L12" s="672"/>
      <c r="M12" s="672">
        <v>10</v>
      </c>
      <c r="N12" s="672"/>
      <c r="O12" s="672">
        <v>16</v>
      </c>
      <c r="P12" s="672"/>
      <c r="Q12" s="672">
        <v>9</v>
      </c>
      <c r="R12" s="673" t="s">
        <v>592</v>
      </c>
      <c r="S12" s="672"/>
      <c r="T12" s="672" t="s">
        <v>592</v>
      </c>
      <c r="U12" s="672"/>
      <c r="V12" s="672" t="s">
        <v>592</v>
      </c>
      <c r="W12" s="672">
        <v>29</v>
      </c>
      <c r="X12" s="672" t="s">
        <v>592</v>
      </c>
      <c r="Y12" s="672">
        <v>13</v>
      </c>
      <c r="Z12" s="672">
        <v>0</v>
      </c>
      <c r="AA12" s="672"/>
      <c r="AB12" s="673">
        <v>0</v>
      </c>
      <c r="AC12" s="672"/>
      <c r="AD12" s="672">
        <v>0</v>
      </c>
      <c r="AE12" s="672"/>
      <c r="AF12" s="672" t="s">
        <v>592</v>
      </c>
      <c r="AG12" s="674"/>
    </row>
    <row r="13" spans="1:33" s="31" customFormat="1" ht="14.25">
      <c r="A13" s="667" t="s">
        <v>160</v>
      </c>
      <c r="B13" s="668">
        <v>3</v>
      </c>
      <c r="C13" s="668">
        <v>2</v>
      </c>
      <c r="D13" s="668">
        <v>2</v>
      </c>
      <c r="E13" s="668">
        <v>2</v>
      </c>
      <c r="F13" s="668" t="s">
        <v>592</v>
      </c>
      <c r="G13" s="668">
        <v>8</v>
      </c>
      <c r="H13" s="668" t="s">
        <v>592</v>
      </c>
      <c r="I13" s="668">
        <v>5</v>
      </c>
      <c r="J13" s="668" t="s">
        <v>592</v>
      </c>
      <c r="K13" s="668">
        <v>12</v>
      </c>
      <c r="L13" s="668" t="s">
        <v>592</v>
      </c>
      <c r="M13" s="668">
        <v>9</v>
      </c>
      <c r="N13" s="668" t="s">
        <v>592</v>
      </c>
      <c r="O13" s="668">
        <v>17</v>
      </c>
      <c r="P13" s="668" t="s">
        <v>592</v>
      </c>
      <c r="Q13" s="668">
        <v>9</v>
      </c>
      <c r="R13" s="669">
        <v>0</v>
      </c>
      <c r="S13" s="668" t="s">
        <v>592</v>
      </c>
      <c r="T13" s="668">
        <v>0</v>
      </c>
      <c r="U13" s="668" t="s">
        <v>592</v>
      </c>
      <c r="V13" s="668" t="s">
        <v>592</v>
      </c>
      <c r="W13" s="668" t="s">
        <v>592</v>
      </c>
      <c r="X13" s="668" t="s">
        <v>592</v>
      </c>
      <c r="Y13" s="668" t="s">
        <v>592</v>
      </c>
      <c r="Z13" s="668" t="s">
        <v>592</v>
      </c>
      <c r="AA13" s="668" t="s">
        <v>592</v>
      </c>
      <c r="AB13" s="669" t="s">
        <v>592</v>
      </c>
      <c r="AC13" s="668" t="s">
        <v>592</v>
      </c>
      <c r="AD13" s="668" t="s">
        <v>592</v>
      </c>
      <c r="AE13" s="668" t="s">
        <v>592</v>
      </c>
      <c r="AF13" s="668" t="s">
        <v>592</v>
      </c>
      <c r="AG13" s="670" t="s">
        <v>592</v>
      </c>
    </row>
    <row r="14" spans="1:33" ht="14.25">
      <c r="A14" s="671" t="s">
        <v>161</v>
      </c>
      <c r="B14" s="672">
        <v>3</v>
      </c>
      <c r="C14" s="672">
        <v>3</v>
      </c>
      <c r="D14" s="672">
        <v>3</v>
      </c>
      <c r="E14" s="672">
        <v>2</v>
      </c>
      <c r="F14" s="672">
        <v>7</v>
      </c>
      <c r="G14" s="672">
        <v>8</v>
      </c>
      <c r="H14" s="672">
        <v>5</v>
      </c>
      <c r="I14" s="672">
        <v>5</v>
      </c>
      <c r="J14" s="672">
        <v>12</v>
      </c>
      <c r="K14" s="672">
        <v>12</v>
      </c>
      <c r="L14" s="672">
        <v>9</v>
      </c>
      <c r="M14" s="672">
        <v>8</v>
      </c>
      <c r="N14" s="672" t="s">
        <v>592</v>
      </c>
      <c r="O14" s="672">
        <v>16</v>
      </c>
      <c r="P14" s="672" t="s">
        <v>592</v>
      </c>
      <c r="Q14" s="672">
        <v>9</v>
      </c>
      <c r="R14" s="673" t="s">
        <v>592</v>
      </c>
      <c r="S14" s="672"/>
      <c r="T14" s="672" t="s">
        <v>592</v>
      </c>
      <c r="U14" s="672"/>
      <c r="V14" s="672">
        <v>0</v>
      </c>
      <c r="W14" s="672" t="s">
        <v>592</v>
      </c>
      <c r="X14" s="672">
        <v>0</v>
      </c>
      <c r="Y14" s="672" t="s">
        <v>592</v>
      </c>
      <c r="Z14" s="672" t="s">
        <v>592</v>
      </c>
      <c r="AA14" s="673"/>
      <c r="AB14" s="673" t="s">
        <v>592</v>
      </c>
      <c r="AC14" s="673"/>
      <c r="AD14" s="672" t="s">
        <v>592</v>
      </c>
      <c r="AE14" s="672" t="s">
        <v>592</v>
      </c>
      <c r="AF14" s="672" t="s">
        <v>592</v>
      </c>
      <c r="AG14" s="674" t="s">
        <v>592</v>
      </c>
    </row>
    <row r="15" spans="1:33" s="31" customFormat="1" ht="14.25">
      <c r="A15" s="675" t="s">
        <v>162</v>
      </c>
      <c r="B15" s="676">
        <v>2</v>
      </c>
      <c r="C15" s="676">
        <v>3</v>
      </c>
      <c r="D15" s="676">
        <v>2</v>
      </c>
      <c r="E15" s="676">
        <v>2</v>
      </c>
      <c r="F15" s="676">
        <v>7</v>
      </c>
      <c r="G15" s="676">
        <v>8</v>
      </c>
      <c r="H15" s="676">
        <v>5</v>
      </c>
      <c r="I15" s="676">
        <v>5</v>
      </c>
      <c r="J15" s="676" t="s">
        <v>592</v>
      </c>
      <c r="K15" s="676">
        <v>13</v>
      </c>
      <c r="L15" s="676" t="s">
        <v>592</v>
      </c>
      <c r="M15" s="676">
        <v>7</v>
      </c>
      <c r="N15" s="676" t="s">
        <v>592</v>
      </c>
      <c r="O15" s="676">
        <v>17</v>
      </c>
      <c r="P15" s="676" t="s">
        <v>592</v>
      </c>
      <c r="Q15" s="676">
        <v>11</v>
      </c>
      <c r="R15" s="677" t="s">
        <v>592</v>
      </c>
      <c r="S15" s="676">
        <v>22</v>
      </c>
      <c r="T15" s="676" t="s">
        <v>592</v>
      </c>
      <c r="U15" s="676">
        <v>12</v>
      </c>
      <c r="V15" s="676" t="s">
        <v>592</v>
      </c>
      <c r="W15" s="676" t="s">
        <v>592</v>
      </c>
      <c r="X15" s="676" t="s">
        <v>592</v>
      </c>
      <c r="Y15" s="676" t="s">
        <v>592</v>
      </c>
      <c r="Z15" s="676" t="s">
        <v>592</v>
      </c>
      <c r="AA15" s="677">
        <v>35</v>
      </c>
      <c r="AB15" s="677" t="s">
        <v>592</v>
      </c>
      <c r="AC15" s="677">
        <v>16</v>
      </c>
      <c r="AD15" s="676" t="s">
        <v>592</v>
      </c>
      <c r="AE15" s="676" t="s">
        <v>592</v>
      </c>
      <c r="AF15" s="676" t="s">
        <v>592</v>
      </c>
      <c r="AG15" s="678" t="s">
        <v>592</v>
      </c>
    </row>
    <row r="16" spans="1:33" ht="15" thickBot="1">
      <c r="A16" s="679" t="s">
        <v>593</v>
      </c>
      <c r="B16" s="680">
        <v>2.5</v>
      </c>
      <c r="C16" s="680">
        <v>2.6666666666666665</v>
      </c>
      <c r="D16" s="680">
        <v>2.5</v>
      </c>
      <c r="E16" s="680">
        <v>2</v>
      </c>
      <c r="F16" s="680">
        <v>7.25</v>
      </c>
      <c r="G16" s="680">
        <v>8</v>
      </c>
      <c r="H16" s="680">
        <v>4.75</v>
      </c>
      <c r="I16" s="680">
        <v>5.166666666666667</v>
      </c>
      <c r="J16" s="680">
        <v>12.5</v>
      </c>
      <c r="K16" s="680">
        <v>12.5</v>
      </c>
      <c r="L16" s="680">
        <v>8</v>
      </c>
      <c r="M16" s="680">
        <v>8.3333333333333339</v>
      </c>
      <c r="N16" s="680">
        <v>18</v>
      </c>
      <c r="O16" s="680">
        <v>16.833333333333332</v>
      </c>
      <c r="P16" s="680">
        <v>14</v>
      </c>
      <c r="Q16" s="680">
        <v>10</v>
      </c>
      <c r="R16" s="680">
        <v>0</v>
      </c>
      <c r="S16" s="680">
        <v>23</v>
      </c>
      <c r="T16" s="680">
        <v>0</v>
      </c>
      <c r="U16" s="680">
        <v>9</v>
      </c>
      <c r="V16" s="680">
        <v>0</v>
      </c>
      <c r="W16" s="680">
        <v>29</v>
      </c>
      <c r="X16" s="680">
        <v>0</v>
      </c>
      <c r="Y16" s="680">
        <v>13</v>
      </c>
      <c r="Z16" s="680">
        <v>0</v>
      </c>
      <c r="AA16" s="680">
        <v>35</v>
      </c>
      <c r="AB16" s="680">
        <v>0</v>
      </c>
      <c r="AC16" s="680">
        <v>16</v>
      </c>
      <c r="AD16" s="680">
        <v>0</v>
      </c>
      <c r="AE16" s="680">
        <v>41</v>
      </c>
      <c r="AF16" s="680">
        <v>0</v>
      </c>
      <c r="AG16" s="681">
        <v>10</v>
      </c>
    </row>
    <row r="17" spans="1:7">
      <c r="A17" s="888" t="s">
        <v>594</v>
      </c>
      <c r="B17" s="888"/>
      <c r="C17" s="888"/>
      <c r="D17" s="888"/>
      <c r="E17" s="888"/>
    </row>
    <row r="18" spans="1:7">
      <c r="A18" s="4" t="s">
        <v>595</v>
      </c>
    </row>
    <row r="19" spans="1:7">
      <c r="A19" s="4" t="s">
        <v>596</v>
      </c>
    </row>
    <row r="20" spans="1:7">
      <c r="A20" s="4" t="s">
        <v>597</v>
      </c>
    </row>
    <row r="21" spans="1:7">
      <c r="A21" s="78" t="s">
        <v>598</v>
      </c>
    </row>
    <row r="22" spans="1:7">
      <c r="A22" s="78"/>
    </row>
    <row r="23" spans="1:7">
      <c r="A23" s="885" t="s">
        <v>599</v>
      </c>
      <c r="B23" s="886"/>
      <c r="C23" s="886"/>
      <c r="D23" s="886"/>
      <c r="E23" s="886"/>
      <c r="F23" s="886"/>
      <c r="G23" s="887"/>
    </row>
    <row r="24" spans="1:7" s="78" customFormat="1">
      <c r="A24" s="682" t="s">
        <v>600</v>
      </c>
      <c r="B24" s="890" t="s">
        <v>601</v>
      </c>
      <c r="C24" s="891"/>
      <c r="D24" s="892"/>
      <c r="E24" s="890" t="s">
        <v>602</v>
      </c>
      <c r="F24" s="891"/>
      <c r="G24" s="893"/>
    </row>
    <row r="25" spans="1:7">
      <c r="A25" s="683" t="s">
        <v>603</v>
      </c>
      <c r="B25" s="894">
        <v>3</v>
      </c>
      <c r="C25" s="894"/>
      <c r="D25" s="894"/>
      <c r="E25" s="894">
        <v>2</v>
      </c>
      <c r="F25" s="894"/>
      <c r="G25" s="894"/>
    </row>
    <row r="26" spans="1:7">
      <c r="A26" s="684" t="s">
        <v>604</v>
      </c>
      <c r="B26" s="895">
        <v>3</v>
      </c>
      <c r="C26" s="895"/>
      <c r="D26" s="895"/>
      <c r="E26" s="895">
        <v>2</v>
      </c>
      <c r="F26" s="895"/>
      <c r="G26" s="895"/>
    </row>
    <row r="27" spans="1:7">
      <c r="A27" s="685" t="s">
        <v>605</v>
      </c>
      <c r="B27" s="889">
        <v>5</v>
      </c>
      <c r="C27" s="889"/>
      <c r="D27" s="889"/>
      <c r="E27" s="889">
        <v>3</v>
      </c>
      <c r="F27" s="889"/>
      <c r="G27" s="889"/>
    </row>
    <row r="28" spans="1:7">
      <c r="A28" s="684" t="s">
        <v>606</v>
      </c>
      <c r="B28" s="895">
        <v>4</v>
      </c>
      <c r="C28" s="895"/>
      <c r="D28" s="895"/>
      <c r="E28" s="895">
        <v>2</v>
      </c>
      <c r="F28" s="895"/>
      <c r="G28" s="895"/>
    </row>
    <row r="29" spans="1:7">
      <c r="A29" s="685" t="s">
        <v>607</v>
      </c>
      <c r="B29" s="889">
        <v>3</v>
      </c>
      <c r="C29" s="889"/>
      <c r="D29" s="889"/>
      <c r="E29" s="889">
        <v>1</v>
      </c>
      <c r="F29" s="889"/>
      <c r="G29" s="889"/>
    </row>
    <row r="30" spans="1:7">
      <c r="A30" s="684" t="s">
        <v>608</v>
      </c>
      <c r="B30" s="895" t="s">
        <v>608</v>
      </c>
      <c r="C30" s="895"/>
      <c r="D30" s="895"/>
      <c r="E30" s="895" t="s">
        <v>608</v>
      </c>
      <c r="F30" s="895"/>
      <c r="G30" s="895"/>
    </row>
    <row r="31" spans="1:7">
      <c r="A31" s="685" t="s">
        <v>608</v>
      </c>
      <c r="B31" s="889" t="s">
        <v>608</v>
      </c>
      <c r="C31" s="889"/>
      <c r="D31" s="889"/>
      <c r="E31" s="889" t="s">
        <v>608</v>
      </c>
      <c r="F31" s="889"/>
      <c r="G31" s="889"/>
    </row>
    <row r="32" spans="1:7">
      <c r="A32" s="684" t="s">
        <v>608</v>
      </c>
      <c r="B32" s="895" t="s">
        <v>608</v>
      </c>
      <c r="C32" s="895"/>
      <c r="D32" s="895"/>
      <c r="E32" s="895" t="s">
        <v>608</v>
      </c>
      <c r="F32" s="895"/>
      <c r="G32" s="895"/>
    </row>
    <row r="33" spans="1:7">
      <c r="A33" s="686" t="s">
        <v>609</v>
      </c>
      <c r="B33" s="896">
        <v>3</v>
      </c>
      <c r="C33" s="896"/>
      <c r="D33" s="896"/>
      <c r="E33" s="896">
        <v>2</v>
      </c>
      <c r="F33" s="896"/>
      <c r="G33" s="896"/>
    </row>
    <row r="34" spans="1:7" s="78" customFormat="1">
      <c r="A34" s="687" t="s">
        <v>610</v>
      </c>
      <c r="B34" s="897">
        <v>3</v>
      </c>
      <c r="C34" s="898"/>
      <c r="D34" s="899"/>
      <c r="E34" s="897">
        <v>2</v>
      </c>
      <c r="F34" s="898"/>
      <c r="G34" s="900"/>
    </row>
    <row r="35" spans="1:7">
      <c r="B35" s="85"/>
      <c r="C35" s="85"/>
      <c r="D35" s="85"/>
      <c r="E35" s="85"/>
    </row>
    <row r="36" spans="1:7">
      <c r="A36" s="4" t="s">
        <v>611</v>
      </c>
    </row>
  </sheetData>
  <mergeCells count="51">
    <mergeCell ref="B33:D33"/>
    <mergeCell ref="E33:G33"/>
    <mergeCell ref="B34:D34"/>
    <mergeCell ref="E34:G34"/>
    <mergeCell ref="A6:AG6"/>
    <mergeCell ref="B30:D30"/>
    <mergeCell ref="E30:G30"/>
    <mergeCell ref="B31:D31"/>
    <mergeCell ref="E31:G31"/>
    <mergeCell ref="B32:D32"/>
    <mergeCell ref="E32:G32"/>
    <mergeCell ref="B27:D27"/>
    <mergeCell ref="E27:G27"/>
    <mergeCell ref="B28:D28"/>
    <mergeCell ref="E28:G28"/>
    <mergeCell ref="B29:D29"/>
    <mergeCell ref="E29:G29"/>
    <mergeCell ref="B24:D24"/>
    <mergeCell ref="E24:G24"/>
    <mergeCell ref="B25:D25"/>
    <mergeCell ref="E25:G25"/>
    <mergeCell ref="B26:D26"/>
    <mergeCell ref="E26:G26"/>
    <mergeCell ref="A23:G23"/>
    <mergeCell ref="N8:O8"/>
    <mergeCell ref="P8:Q8"/>
    <mergeCell ref="R8:S8"/>
    <mergeCell ref="T8:U8"/>
    <mergeCell ref="B8:C8"/>
    <mergeCell ref="D8:E8"/>
    <mergeCell ref="F8:G8"/>
    <mergeCell ref="H8:I8"/>
    <mergeCell ref="J8:K8"/>
    <mergeCell ref="L8:M8"/>
    <mergeCell ref="A17:E17"/>
    <mergeCell ref="A5:AG5"/>
    <mergeCell ref="A7:A9"/>
    <mergeCell ref="B7:E7"/>
    <mergeCell ref="F7:I7"/>
    <mergeCell ref="J7:M7"/>
    <mergeCell ref="N7:Q7"/>
    <mergeCell ref="R7:U7"/>
    <mergeCell ref="V7:Y7"/>
    <mergeCell ref="Z7:AC7"/>
    <mergeCell ref="AD7:AG7"/>
    <mergeCell ref="Z8:AA8"/>
    <mergeCell ref="AB8:AC8"/>
    <mergeCell ref="AD8:AE8"/>
    <mergeCell ref="AF8:AG8"/>
    <mergeCell ref="V8:W8"/>
    <mergeCell ref="X8:Y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07"/>
  <sheetViews>
    <sheetView showGridLines="0" zoomScale="50" zoomScaleNormal="50" workbookViewId="0">
      <pane ySplit="9" topLeftCell="A214" activePane="bottomLeft" state="frozen"/>
      <selection activeCell="A30" sqref="A30"/>
      <selection pane="bottomLeft" activeCell="K263" sqref="K263"/>
    </sheetView>
  </sheetViews>
  <sheetFormatPr baseColWidth="10" defaultColWidth="11.42578125" defaultRowHeight="15"/>
  <cols>
    <col min="1" max="1" width="15.140625" style="457" customWidth="1"/>
    <col min="2" max="2" width="30" style="334" customWidth="1"/>
    <col min="3" max="3" width="32.28515625" style="334" customWidth="1"/>
    <col min="4" max="4" width="22.7109375" style="453" customWidth="1"/>
    <col min="5" max="5" width="25.5703125" style="453" customWidth="1"/>
    <col min="6" max="6" width="28.140625" style="454" customWidth="1"/>
    <col min="7" max="7" width="20.85546875" style="455" bestFit="1" customWidth="1"/>
    <col min="8" max="8" width="16.5703125" style="453" bestFit="1" customWidth="1"/>
    <col min="9" max="9" width="20.85546875" style="453" bestFit="1" customWidth="1"/>
    <col min="10" max="10" width="17.85546875" style="455" customWidth="1"/>
    <col min="11" max="11" width="22.140625" style="453" customWidth="1"/>
    <col min="12" max="12" width="20.85546875" style="453" bestFit="1" customWidth="1"/>
    <col min="13" max="13" width="16.5703125" style="453" bestFit="1" customWidth="1"/>
    <col min="14" max="14" width="24.140625" style="456" customWidth="1"/>
    <col min="15" max="16384" width="11.42578125" style="457"/>
  </cols>
  <sheetData>
    <row r="1" spans="1:14" s="334" customFormat="1" ht="24.75" customHeight="1"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</row>
    <row r="2" spans="1:14" s="334" customFormat="1" ht="24.75" customHeight="1">
      <c r="C2" s="336"/>
      <c r="D2" s="337"/>
      <c r="E2" s="335"/>
      <c r="F2" s="335"/>
      <c r="G2" s="335"/>
      <c r="H2" s="335"/>
      <c r="I2" s="335"/>
      <c r="J2" s="335"/>
      <c r="K2" s="335"/>
      <c r="L2" s="335"/>
      <c r="M2" s="335"/>
      <c r="N2" s="335"/>
    </row>
    <row r="3" spans="1:14" s="334" customFormat="1" ht="24.75" customHeight="1">
      <c r="C3" s="336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</row>
    <row r="4" spans="1:14" s="334" customFormat="1" ht="24.75" customHeight="1">
      <c r="C4" s="336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</row>
    <row r="5" spans="1:14" ht="24.75" customHeight="1">
      <c r="A5" s="706" t="s">
        <v>0</v>
      </c>
      <c r="B5" s="706"/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</row>
    <row r="6" spans="1:14" s="465" customFormat="1" ht="24.75" customHeight="1" thickBot="1">
      <c r="A6" s="711" t="s">
        <v>547</v>
      </c>
      <c r="B6" s="711"/>
      <c r="C6" s="711"/>
      <c r="D6" s="711"/>
      <c r="E6" s="711"/>
      <c r="F6" s="711"/>
      <c r="G6" s="711"/>
      <c r="H6" s="711"/>
      <c r="I6" s="711"/>
      <c r="J6" s="711"/>
      <c r="K6" s="711"/>
      <c r="L6" s="711"/>
      <c r="M6" s="711"/>
      <c r="N6" s="711"/>
    </row>
    <row r="7" spans="1:14" s="374" customFormat="1" ht="31.5" customHeight="1">
      <c r="A7" s="707" t="s">
        <v>363</v>
      </c>
      <c r="B7" s="718" t="s">
        <v>514</v>
      </c>
      <c r="C7" s="719"/>
      <c r="D7" s="714" t="s">
        <v>365</v>
      </c>
      <c r="E7" s="714" t="s">
        <v>515</v>
      </c>
      <c r="F7" s="716" t="s">
        <v>374</v>
      </c>
      <c r="G7" s="712" t="s">
        <v>366</v>
      </c>
      <c r="H7" s="713"/>
      <c r="I7" s="712" t="s">
        <v>151</v>
      </c>
      <c r="J7" s="713"/>
      <c r="K7" s="709" t="s">
        <v>367</v>
      </c>
      <c r="L7" s="712" t="s">
        <v>152</v>
      </c>
      <c r="M7" s="713"/>
      <c r="N7" s="709" t="s">
        <v>368</v>
      </c>
    </row>
    <row r="8" spans="1:14" s="374" customFormat="1" ht="25.5" customHeight="1" thickBot="1">
      <c r="A8" s="708"/>
      <c r="B8" s="338" t="s">
        <v>516</v>
      </c>
      <c r="C8" s="338" t="s">
        <v>517</v>
      </c>
      <c r="D8" s="715"/>
      <c r="E8" s="715"/>
      <c r="F8" s="717"/>
      <c r="G8" s="339" t="s">
        <v>518</v>
      </c>
      <c r="H8" s="340" t="s">
        <v>519</v>
      </c>
      <c r="I8" s="339" t="s">
        <v>518</v>
      </c>
      <c r="J8" s="340" t="s">
        <v>519</v>
      </c>
      <c r="K8" s="710"/>
      <c r="L8" s="339" t="s">
        <v>518</v>
      </c>
      <c r="M8" s="340" t="s">
        <v>519</v>
      </c>
      <c r="N8" s="710"/>
    </row>
    <row r="9" spans="1:14" s="374" customFormat="1" ht="28.5" customHeight="1" thickBot="1">
      <c r="A9" s="341"/>
      <c r="B9" s="342"/>
      <c r="C9" s="343"/>
      <c r="D9" s="344"/>
      <c r="E9" s="344"/>
      <c r="F9" s="345"/>
      <c r="G9" s="344"/>
      <c r="H9" s="344"/>
      <c r="I9" s="346"/>
      <c r="J9" s="347"/>
      <c r="K9" s="346"/>
      <c r="L9" s="346"/>
      <c r="M9" s="348"/>
      <c r="N9" s="349"/>
    </row>
    <row r="10" spans="1:14" s="466" customFormat="1" ht="28.5" customHeight="1" thickBot="1">
      <c r="A10" s="350">
        <v>100</v>
      </c>
      <c r="B10" s="698" t="s">
        <v>329</v>
      </c>
      <c r="C10" s="699"/>
      <c r="D10" s="540">
        <f>+D12+D15+D27+D31+D36+D48+D54+D60+D67</f>
        <v>30535</v>
      </c>
      <c r="E10" s="540">
        <f>+E12+E15+E27+E31+E36+E48+E54+E60+E67</f>
        <v>45041</v>
      </c>
      <c r="F10" s="541">
        <f>+E10/D10-1</f>
        <v>0.47506140494514493</v>
      </c>
      <c r="G10" s="540">
        <f t="shared" ref="G10:N10" si="0">+G12+G15+G27+G31+G36+G48+G54+G60+G67</f>
        <v>42004</v>
      </c>
      <c r="H10" s="540">
        <f>+H12+H15+H27+H31+H36+H48+H54+H60+H67</f>
        <v>3037</v>
      </c>
      <c r="I10" s="540">
        <f t="shared" si="0"/>
        <v>10772</v>
      </c>
      <c r="J10" s="540">
        <f t="shared" si="0"/>
        <v>1328</v>
      </c>
      <c r="K10" s="540">
        <f t="shared" si="0"/>
        <v>12100</v>
      </c>
      <c r="L10" s="540">
        <f t="shared" si="0"/>
        <v>31232</v>
      </c>
      <c r="M10" s="540">
        <f t="shared" si="0"/>
        <v>1709</v>
      </c>
      <c r="N10" s="542">
        <f t="shared" si="0"/>
        <v>32941</v>
      </c>
    </row>
    <row r="11" spans="1:14" s="374" customFormat="1" ht="28.5" customHeight="1">
      <c r="A11" s="351"/>
      <c r="B11" s="352"/>
      <c r="C11" s="353"/>
      <c r="D11" s="543"/>
      <c r="E11" s="543"/>
      <c r="F11" s="544"/>
      <c r="G11" s="543"/>
      <c r="H11" s="545"/>
      <c r="I11" s="545"/>
      <c r="J11" s="545"/>
      <c r="K11" s="543"/>
      <c r="L11" s="545"/>
      <c r="M11" s="545"/>
      <c r="N11" s="546"/>
    </row>
    <row r="12" spans="1:14" s="466" customFormat="1" ht="28.5" customHeight="1">
      <c r="A12" s="354"/>
      <c r="B12" s="688" t="s">
        <v>330</v>
      </c>
      <c r="C12" s="689"/>
      <c r="D12" s="547">
        <f>+D13</f>
        <v>118</v>
      </c>
      <c r="E12" s="547">
        <f>+G12+H12</f>
        <v>184</v>
      </c>
      <c r="F12" s="548">
        <f t="shared" ref="F12:N12" si="1">+F13</f>
        <v>0.55932203389830515</v>
      </c>
      <c r="G12" s="547">
        <f t="shared" si="1"/>
        <v>176</v>
      </c>
      <c r="H12" s="547">
        <f t="shared" si="1"/>
        <v>8</v>
      </c>
      <c r="I12" s="547">
        <f t="shared" si="1"/>
        <v>98</v>
      </c>
      <c r="J12" s="547">
        <f t="shared" si="1"/>
        <v>2</v>
      </c>
      <c r="K12" s="547">
        <f t="shared" si="1"/>
        <v>100</v>
      </c>
      <c r="L12" s="547">
        <f t="shared" si="1"/>
        <v>78</v>
      </c>
      <c r="M12" s="547">
        <f t="shared" si="1"/>
        <v>6</v>
      </c>
      <c r="N12" s="547">
        <f t="shared" si="1"/>
        <v>84</v>
      </c>
    </row>
    <row r="13" spans="1:14" s="374" customFormat="1" ht="28.5" customHeight="1">
      <c r="A13" s="355">
        <v>101</v>
      </c>
      <c r="B13" s="356" t="s">
        <v>8</v>
      </c>
      <c r="C13" s="356" t="s">
        <v>9</v>
      </c>
      <c r="D13" s="549">
        <f>+'[4]1. PARTE'!G10</f>
        <v>118</v>
      </c>
      <c r="E13" s="549">
        <f>+G13+H13</f>
        <v>184</v>
      </c>
      <c r="F13" s="550">
        <f>+E13/D13-1</f>
        <v>0.55932203389830515</v>
      </c>
      <c r="G13" s="549">
        <f>+'[4]1. PARTE'!H10</f>
        <v>176</v>
      </c>
      <c r="H13" s="551">
        <f>+'[4]1. PARTE'!I10</f>
        <v>8</v>
      </c>
      <c r="I13" s="549">
        <f>+'[4]1. PARTE'!J10</f>
        <v>98</v>
      </c>
      <c r="J13" s="549">
        <f>+'[4]1. PARTE'!K10</f>
        <v>2</v>
      </c>
      <c r="K13" s="549">
        <f>+'[4]1. PARTE'!L10</f>
        <v>100</v>
      </c>
      <c r="L13" s="549">
        <f>+'[4]1. PARTE'!M10</f>
        <v>78</v>
      </c>
      <c r="M13" s="549">
        <f>+'[4]1. PARTE'!N10</f>
        <v>6</v>
      </c>
      <c r="N13" s="549">
        <f>+'[4]1. PARTE'!O10</f>
        <v>84</v>
      </c>
    </row>
    <row r="14" spans="1:14" s="374" customFormat="1" ht="28.5" customHeight="1">
      <c r="A14" s="355"/>
      <c r="B14" s="357"/>
      <c r="C14" s="357"/>
      <c r="D14" s="551"/>
      <c r="E14" s="551"/>
      <c r="F14" s="552"/>
      <c r="G14" s="551"/>
      <c r="H14" s="551"/>
      <c r="I14" s="551"/>
      <c r="J14" s="551"/>
      <c r="K14" s="551"/>
      <c r="L14" s="551"/>
      <c r="M14" s="551"/>
      <c r="N14" s="553"/>
    </row>
    <row r="15" spans="1:14" s="466" customFormat="1" ht="28.5" customHeight="1">
      <c r="A15" s="354"/>
      <c r="B15" s="688" t="s">
        <v>331</v>
      </c>
      <c r="C15" s="689"/>
      <c r="D15" s="547">
        <f>SUM(D16:D25)</f>
        <v>4431</v>
      </c>
      <c r="E15" s="547">
        <f>SUM(E16:E25)</f>
        <v>6956</v>
      </c>
      <c r="F15" s="554">
        <f t="shared" ref="F15:F25" si="2">+E15/D15-1</f>
        <v>0.56984879259760768</v>
      </c>
      <c r="G15" s="547">
        <f t="shared" ref="G15:N15" si="3">SUM(G16:G25)</f>
        <v>6774</v>
      </c>
      <c r="H15" s="547">
        <f t="shared" si="3"/>
        <v>182</v>
      </c>
      <c r="I15" s="547">
        <f t="shared" si="3"/>
        <v>771</v>
      </c>
      <c r="J15" s="547">
        <f t="shared" si="3"/>
        <v>63</v>
      </c>
      <c r="K15" s="547">
        <f t="shared" si="3"/>
        <v>834</v>
      </c>
      <c r="L15" s="547">
        <f t="shared" si="3"/>
        <v>6003</v>
      </c>
      <c r="M15" s="547">
        <f t="shared" si="3"/>
        <v>119</v>
      </c>
      <c r="N15" s="555">
        <f t="shared" si="3"/>
        <v>6122</v>
      </c>
    </row>
    <row r="16" spans="1:14" s="374" customFormat="1" ht="28.5" customHeight="1">
      <c r="A16" s="358">
        <v>104</v>
      </c>
      <c r="B16" s="359" t="s">
        <v>372</v>
      </c>
      <c r="C16" s="356" t="s">
        <v>10</v>
      </c>
      <c r="D16" s="549">
        <f>+'[4]1. PARTE'!G12</f>
        <v>326</v>
      </c>
      <c r="E16" s="549">
        <f t="shared" ref="E16:E25" si="4">+G16+H16</f>
        <v>525</v>
      </c>
      <c r="F16" s="550">
        <f t="shared" si="2"/>
        <v>0.61042944785276076</v>
      </c>
      <c r="G16" s="549">
        <f>+'[4]1. PARTE'!H12</f>
        <v>525</v>
      </c>
      <c r="H16" s="549">
        <f>+'[4]1. PARTE'!I12</f>
        <v>0</v>
      </c>
      <c r="I16" s="549">
        <f>+'[4]1. PARTE'!J12</f>
        <v>81</v>
      </c>
      <c r="J16" s="549">
        <f>+'[4]1. PARTE'!K12</f>
        <v>0</v>
      </c>
      <c r="K16" s="549">
        <f>+'[4]1. PARTE'!L12</f>
        <v>81</v>
      </c>
      <c r="L16" s="549">
        <f>+'[4]1. PARTE'!M12</f>
        <v>444</v>
      </c>
      <c r="M16" s="549">
        <f>+'[4]1. PARTE'!N12</f>
        <v>0</v>
      </c>
      <c r="N16" s="549">
        <f>+'[4]1. PARTE'!O12</f>
        <v>444</v>
      </c>
    </row>
    <row r="17" spans="1:14" s="374" customFormat="1" ht="28.5" customHeight="1">
      <c r="A17" s="358">
        <v>150</v>
      </c>
      <c r="B17" s="356" t="s">
        <v>11</v>
      </c>
      <c r="C17" s="356" t="s">
        <v>12</v>
      </c>
      <c r="D17" s="549">
        <f>+'[4]1. PARTE'!G45</f>
        <v>2664</v>
      </c>
      <c r="E17" s="549">
        <f t="shared" si="4"/>
        <v>4289</v>
      </c>
      <c r="F17" s="550">
        <f t="shared" si="2"/>
        <v>0.60998498498498499</v>
      </c>
      <c r="G17" s="549">
        <f>+'[4]1. PARTE'!H45</f>
        <v>4289</v>
      </c>
      <c r="H17" s="549">
        <f>+'[4]1. PARTE'!I45</f>
        <v>0</v>
      </c>
      <c r="I17" s="549">
        <f>+'[4]1. PARTE'!J45</f>
        <v>311</v>
      </c>
      <c r="J17" s="549">
        <f>+'[4]1. PARTE'!K45</f>
        <v>0</v>
      </c>
      <c r="K17" s="549">
        <f>+'[4]1. PARTE'!L45</f>
        <v>311</v>
      </c>
      <c r="L17" s="549">
        <f>+'[4]1. PARTE'!M45</f>
        <v>3978</v>
      </c>
      <c r="M17" s="549">
        <f>+'[4]1. PARTE'!N45</f>
        <v>0</v>
      </c>
      <c r="N17" s="549">
        <f>+'[4]1. PARTE'!O45</f>
        <v>3978</v>
      </c>
    </row>
    <row r="18" spans="1:14" s="374" customFormat="1" ht="28.5" customHeight="1">
      <c r="A18" s="358">
        <v>105</v>
      </c>
      <c r="B18" s="356" t="s">
        <v>8</v>
      </c>
      <c r="C18" s="356" t="s">
        <v>13</v>
      </c>
      <c r="D18" s="549">
        <f>+'[4]1. PARTE'!G13</f>
        <v>306</v>
      </c>
      <c r="E18" s="549">
        <f t="shared" si="4"/>
        <v>399</v>
      </c>
      <c r="F18" s="550">
        <f t="shared" si="2"/>
        <v>0.30392156862745101</v>
      </c>
      <c r="G18" s="549">
        <f>+'[4]1. PARTE'!H13</f>
        <v>399</v>
      </c>
      <c r="H18" s="549">
        <f>+'[4]1. PARTE'!I13</f>
        <v>0</v>
      </c>
      <c r="I18" s="549">
        <f>+'[4]1. PARTE'!J13</f>
        <v>84</v>
      </c>
      <c r="J18" s="549">
        <f>+'[4]1. PARTE'!K13</f>
        <v>0</v>
      </c>
      <c r="K18" s="549">
        <f>+'[4]1. PARTE'!L13</f>
        <v>84</v>
      </c>
      <c r="L18" s="549">
        <f>+'[4]1. PARTE'!M13</f>
        <v>315</v>
      </c>
      <c r="M18" s="549">
        <f>+'[4]1. PARTE'!N13</f>
        <v>0</v>
      </c>
      <c r="N18" s="549">
        <f>+'[4]1. PARTE'!O13</f>
        <v>315</v>
      </c>
    </row>
    <row r="19" spans="1:14" s="374" customFormat="1" ht="28.5" customHeight="1">
      <c r="A19" s="358">
        <v>106</v>
      </c>
      <c r="B19" s="360" t="s">
        <v>372</v>
      </c>
      <c r="C19" s="356" t="s">
        <v>15</v>
      </c>
      <c r="D19" s="549">
        <f>+'[4]1. PARTE'!G14</f>
        <v>50</v>
      </c>
      <c r="E19" s="549">
        <f t="shared" si="4"/>
        <v>53</v>
      </c>
      <c r="F19" s="550">
        <f t="shared" si="2"/>
        <v>6.0000000000000053E-2</v>
      </c>
      <c r="G19" s="549">
        <f>+'[4]1. PARTE'!H14</f>
        <v>53</v>
      </c>
      <c r="H19" s="549">
        <f>+'[4]1. PARTE'!I14</f>
        <v>0</v>
      </c>
      <c r="I19" s="549">
        <f>+'[4]1. PARTE'!J14</f>
        <v>0</v>
      </c>
      <c r="J19" s="549">
        <f>+'[4]1. PARTE'!K14</f>
        <v>0</v>
      </c>
      <c r="K19" s="549">
        <f>+'[4]1. PARTE'!L14</f>
        <v>0</v>
      </c>
      <c r="L19" s="549">
        <f>+'[4]1. PARTE'!M14</f>
        <v>53</v>
      </c>
      <c r="M19" s="549">
        <f>+'[4]1. PARTE'!N14</f>
        <v>0</v>
      </c>
      <c r="N19" s="549">
        <f>+'[4]1. PARTE'!O14</f>
        <v>53</v>
      </c>
    </row>
    <row r="20" spans="1:14" s="374" customFormat="1" ht="28.5" customHeight="1">
      <c r="A20" s="358">
        <v>107</v>
      </c>
      <c r="B20" s="356" t="s">
        <v>8</v>
      </c>
      <c r="C20" s="356" t="s">
        <v>16</v>
      </c>
      <c r="D20" s="549">
        <f>+'[4]1. PARTE'!G15</f>
        <v>55</v>
      </c>
      <c r="E20" s="549">
        <f t="shared" si="4"/>
        <v>95</v>
      </c>
      <c r="F20" s="550">
        <f t="shared" si="2"/>
        <v>0.72727272727272729</v>
      </c>
      <c r="G20" s="549">
        <f>+'[4]1. PARTE'!H15</f>
        <v>95</v>
      </c>
      <c r="H20" s="549">
        <f>+'[4]1. PARTE'!I15</f>
        <v>0</v>
      </c>
      <c r="I20" s="549">
        <f>+'[4]1. PARTE'!J15</f>
        <v>21</v>
      </c>
      <c r="J20" s="549">
        <f>+'[4]1. PARTE'!K15</f>
        <v>0</v>
      </c>
      <c r="K20" s="549">
        <f>+'[4]1. PARTE'!L15</f>
        <v>21</v>
      </c>
      <c r="L20" s="549">
        <f>+'[4]1. PARTE'!M15</f>
        <v>74</v>
      </c>
      <c r="M20" s="549">
        <f>+'[4]1. PARTE'!N15</f>
        <v>0</v>
      </c>
      <c r="N20" s="549">
        <f>+'[4]1. PARTE'!O15</f>
        <v>74</v>
      </c>
    </row>
    <row r="21" spans="1:14" s="374" customFormat="1" ht="28.5" customHeight="1">
      <c r="A21" s="358">
        <v>109</v>
      </c>
      <c r="B21" s="360" t="s">
        <v>372</v>
      </c>
      <c r="C21" s="356" t="s">
        <v>17</v>
      </c>
      <c r="D21" s="549">
        <f>+'[4]1. PARTE'!G16</f>
        <v>73</v>
      </c>
      <c r="E21" s="549">
        <f t="shared" si="4"/>
        <v>124</v>
      </c>
      <c r="F21" s="550">
        <f t="shared" si="2"/>
        <v>0.69863013698630128</v>
      </c>
      <c r="G21" s="549">
        <f>+'[4]1. PARTE'!H16</f>
        <v>124</v>
      </c>
      <c r="H21" s="549">
        <f>+'[4]1. PARTE'!I16</f>
        <v>0</v>
      </c>
      <c r="I21" s="549">
        <f>+'[4]1. PARTE'!J16</f>
        <v>16</v>
      </c>
      <c r="J21" s="549">
        <f>+'[4]1. PARTE'!K16</f>
        <v>0</v>
      </c>
      <c r="K21" s="549">
        <f>+'[4]1. PARTE'!L16</f>
        <v>16</v>
      </c>
      <c r="L21" s="549">
        <f>+'[4]1. PARTE'!M16</f>
        <v>108</v>
      </c>
      <c r="M21" s="549">
        <f>+'[4]1. PARTE'!N16</f>
        <v>0</v>
      </c>
      <c r="N21" s="549">
        <f>+'[4]1. PARTE'!O16</f>
        <v>108</v>
      </c>
    </row>
    <row r="22" spans="1:14" s="374" customFormat="1" ht="28.5" customHeight="1">
      <c r="A22" s="358">
        <v>110</v>
      </c>
      <c r="B22" s="360" t="s">
        <v>372</v>
      </c>
      <c r="C22" s="356" t="s">
        <v>18</v>
      </c>
      <c r="D22" s="549">
        <f>+'[4]1. PARTE'!G17</f>
        <v>122</v>
      </c>
      <c r="E22" s="549">
        <f t="shared" si="4"/>
        <v>158</v>
      </c>
      <c r="F22" s="550">
        <f t="shared" si="2"/>
        <v>0.29508196721311486</v>
      </c>
      <c r="G22" s="549">
        <f>+'[4]1. PARTE'!H17</f>
        <v>158</v>
      </c>
      <c r="H22" s="549">
        <f>+'[4]1. PARTE'!I17</f>
        <v>0</v>
      </c>
      <c r="I22" s="549">
        <f>+'[4]1. PARTE'!J17</f>
        <v>24</v>
      </c>
      <c r="J22" s="549">
        <f>+'[4]1. PARTE'!K17</f>
        <v>0</v>
      </c>
      <c r="K22" s="549">
        <f>+'[4]1. PARTE'!L17</f>
        <v>24</v>
      </c>
      <c r="L22" s="549">
        <f>+'[4]1. PARTE'!M17</f>
        <v>134</v>
      </c>
      <c r="M22" s="549">
        <f>+'[4]1. PARTE'!N17</f>
        <v>0</v>
      </c>
      <c r="N22" s="549">
        <f>+'[4]1. PARTE'!O17</f>
        <v>134</v>
      </c>
    </row>
    <row r="23" spans="1:14" s="374" customFormat="1" ht="28.5" customHeight="1">
      <c r="A23" s="358">
        <v>103</v>
      </c>
      <c r="B23" s="356" t="s">
        <v>20</v>
      </c>
      <c r="C23" s="356" t="s">
        <v>19</v>
      </c>
      <c r="D23" s="549">
        <f>+'[4]1. PARTE'!G11</f>
        <v>320</v>
      </c>
      <c r="E23" s="549">
        <f t="shared" si="4"/>
        <v>417</v>
      </c>
      <c r="F23" s="550">
        <f t="shared" si="2"/>
        <v>0.30312500000000009</v>
      </c>
      <c r="G23" s="549">
        <f>+'[4]1. PARTE'!H11</f>
        <v>412</v>
      </c>
      <c r="H23" s="551">
        <f>+'[4]1. PARTE'!I11</f>
        <v>5</v>
      </c>
      <c r="I23" s="549">
        <f>+'[4]1. PARTE'!J11</f>
        <v>59</v>
      </c>
      <c r="J23" s="549">
        <f>+'[4]1. PARTE'!K11</f>
        <v>0</v>
      </c>
      <c r="K23" s="549">
        <f>+'[4]1. PARTE'!L11</f>
        <v>59</v>
      </c>
      <c r="L23" s="549">
        <f>+'[4]1. PARTE'!M11</f>
        <v>353</v>
      </c>
      <c r="M23" s="549">
        <f>+'[4]1. PARTE'!N11</f>
        <v>5</v>
      </c>
      <c r="N23" s="549">
        <f>+'[4]1. PARTE'!O11</f>
        <v>358</v>
      </c>
    </row>
    <row r="24" spans="1:14" s="374" customFormat="1" ht="28.5" customHeight="1">
      <c r="A24" s="358">
        <v>112</v>
      </c>
      <c r="B24" s="356" t="s">
        <v>20</v>
      </c>
      <c r="C24" s="356" t="s">
        <v>21</v>
      </c>
      <c r="D24" s="549">
        <f>+'[4]1. PARTE'!G18</f>
        <v>395</v>
      </c>
      <c r="E24" s="549">
        <f t="shared" si="4"/>
        <v>680</v>
      </c>
      <c r="F24" s="550">
        <f t="shared" si="2"/>
        <v>0.72151898734177222</v>
      </c>
      <c r="G24" s="549">
        <f>+'[4]1. PARTE'!H18</f>
        <v>503</v>
      </c>
      <c r="H24" s="551">
        <f>+'[4]1. PARTE'!I18</f>
        <v>177</v>
      </c>
      <c r="I24" s="549">
        <f>+'[4]1. PARTE'!J18</f>
        <v>131</v>
      </c>
      <c r="J24" s="549">
        <f>+'[4]1. PARTE'!K18</f>
        <v>63</v>
      </c>
      <c r="K24" s="549">
        <f>+'[4]1. PARTE'!L18</f>
        <v>194</v>
      </c>
      <c r="L24" s="549">
        <f>+'[4]1. PARTE'!M18</f>
        <v>372</v>
      </c>
      <c r="M24" s="549">
        <f>+'[4]1. PARTE'!N18</f>
        <v>114</v>
      </c>
      <c r="N24" s="549">
        <f>+'[4]1. PARTE'!O18</f>
        <v>486</v>
      </c>
    </row>
    <row r="25" spans="1:14" s="374" customFormat="1" ht="28.5" customHeight="1">
      <c r="A25" s="358">
        <v>149</v>
      </c>
      <c r="B25" s="356" t="s">
        <v>372</v>
      </c>
      <c r="C25" s="356" t="s">
        <v>22</v>
      </c>
      <c r="D25" s="549">
        <f>+'[4]1. PARTE'!G44</f>
        <v>120</v>
      </c>
      <c r="E25" s="549">
        <f t="shared" si="4"/>
        <v>216</v>
      </c>
      <c r="F25" s="550">
        <f t="shared" si="2"/>
        <v>0.8</v>
      </c>
      <c r="G25" s="549">
        <f>+'[4]1. PARTE'!H44</f>
        <v>216</v>
      </c>
      <c r="H25" s="551">
        <f>+'[4]1. PARTE'!I44</f>
        <v>0</v>
      </c>
      <c r="I25" s="549">
        <f>+'[4]1. PARTE'!J44</f>
        <v>44</v>
      </c>
      <c r="J25" s="549">
        <f>+'[4]1. PARTE'!K44</f>
        <v>0</v>
      </c>
      <c r="K25" s="549">
        <f>+'[4]1. PARTE'!L44</f>
        <v>44</v>
      </c>
      <c r="L25" s="549">
        <f>+'[4]1. PARTE'!M44</f>
        <v>172</v>
      </c>
      <c r="M25" s="549">
        <f>+'[4]1. PARTE'!N44</f>
        <v>0</v>
      </c>
      <c r="N25" s="549">
        <f>+'[4]1. PARTE'!O44</f>
        <v>172</v>
      </c>
    </row>
    <row r="26" spans="1:14" s="374" customFormat="1" ht="28.5" customHeight="1">
      <c r="A26" s="355"/>
      <c r="B26" s="357"/>
      <c r="C26" s="357"/>
      <c r="D26" s="549"/>
      <c r="E26" s="549"/>
      <c r="F26" s="556"/>
      <c r="G26" s="551"/>
      <c r="H26" s="551"/>
      <c r="I26" s="551"/>
      <c r="J26" s="551"/>
      <c r="K26" s="551"/>
      <c r="L26" s="551"/>
      <c r="M26" s="551"/>
      <c r="N26" s="553"/>
    </row>
    <row r="27" spans="1:14" s="466" customFormat="1" ht="28.5" customHeight="1">
      <c r="A27" s="354"/>
      <c r="B27" s="688" t="s">
        <v>332</v>
      </c>
      <c r="C27" s="689"/>
      <c r="D27" s="547">
        <f>++D28+D29</f>
        <v>1938</v>
      </c>
      <c r="E27" s="547">
        <f>+E28+E29</f>
        <v>2429</v>
      </c>
      <c r="F27" s="554">
        <f>+E27/D27-1</f>
        <v>0.25335397316821462</v>
      </c>
      <c r="G27" s="547">
        <f t="shared" ref="G27:N27" si="5">+G28+G29</f>
        <v>2358</v>
      </c>
      <c r="H27" s="547">
        <f t="shared" si="5"/>
        <v>71</v>
      </c>
      <c r="I27" s="547">
        <f t="shared" si="5"/>
        <v>464</v>
      </c>
      <c r="J27" s="547">
        <f t="shared" si="5"/>
        <v>31</v>
      </c>
      <c r="K27" s="547">
        <f t="shared" si="5"/>
        <v>495</v>
      </c>
      <c r="L27" s="547">
        <f t="shared" si="5"/>
        <v>1894</v>
      </c>
      <c r="M27" s="547">
        <f t="shared" si="5"/>
        <v>40</v>
      </c>
      <c r="N27" s="555">
        <f t="shared" si="5"/>
        <v>1934</v>
      </c>
    </row>
    <row r="28" spans="1:14" s="374" customFormat="1" ht="28.5" customHeight="1">
      <c r="A28" s="358">
        <v>143</v>
      </c>
      <c r="B28" s="360" t="s">
        <v>8</v>
      </c>
      <c r="C28" s="361" t="s">
        <v>23</v>
      </c>
      <c r="D28" s="549">
        <f>+'[4]1. PARTE'!G39</f>
        <v>550</v>
      </c>
      <c r="E28" s="549">
        <f>+G28+H28</f>
        <v>888</v>
      </c>
      <c r="F28" s="550">
        <f>+E28/D28-1</f>
        <v>0.61454545454545451</v>
      </c>
      <c r="G28" s="549">
        <f>+'[4]1. PARTE'!H39</f>
        <v>817</v>
      </c>
      <c r="H28" s="551">
        <f>+'[4]1. PARTE'!I39</f>
        <v>71</v>
      </c>
      <c r="I28" s="549">
        <f>+'[4]1. PARTE'!J39</f>
        <v>457</v>
      </c>
      <c r="J28" s="549">
        <f>+'[4]1. PARTE'!K39</f>
        <v>31</v>
      </c>
      <c r="K28" s="549">
        <f>+'[4]1. PARTE'!L39</f>
        <v>488</v>
      </c>
      <c r="L28" s="549">
        <f>+'[4]1. PARTE'!M39</f>
        <v>360</v>
      </c>
      <c r="M28" s="549">
        <f>+'[4]1. PARTE'!N39</f>
        <v>40</v>
      </c>
      <c r="N28" s="549">
        <f>+'[4]1. PARTE'!O39</f>
        <v>400</v>
      </c>
    </row>
    <row r="29" spans="1:14" s="467" customFormat="1" ht="28.5" customHeight="1">
      <c r="A29" s="362">
        <v>157</v>
      </c>
      <c r="B29" s="363" t="s">
        <v>24</v>
      </c>
      <c r="C29" s="364" t="s">
        <v>25</v>
      </c>
      <c r="D29" s="557">
        <f>+'[4]1. PARTE'!G49</f>
        <v>1388</v>
      </c>
      <c r="E29" s="557">
        <f>+G29+H29</f>
        <v>1541</v>
      </c>
      <c r="F29" s="558">
        <f>+E29/D29-1</f>
        <v>0.11023054755043238</v>
      </c>
      <c r="G29" s="557">
        <f>+'[4]1. PARTE'!H49</f>
        <v>1541</v>
      </c>
      <c r="H29" s="557">
        <f>+'[4]1. PARTE'!I49</f>
        <v>0</v>
      </c>
      <c r="I29" s="557">
        <f>+'[4]1. PARTE'!J49</f>
        <v>7</v>
      </c>
      <c r="J29" s="557">
        <f>+'[4]1. PARTE'!K49</f>
        <v>0</v>
      </c>
      <c r="K29" s="557">
        <f>+'[4]1. PARTE'!L49</f>
        <v>7</v>
      </c>
      <c r="L29" s="557">
        <f>+'[4]1. PARTE'!M49</f>
        <v>1534</v>
      </c>
      <c r="M29" s="557">
        <f>+'[4]1. PARTE'!N49</f>
        <v>0</v>
      </c>
      <c r="N29" s="557">
        <f>+'[4]1. PARTE'!O49</f>
        <v>1534</v>
      </c>
    </row>
    <row r="30" spans="1:14" s="374" customFormat="1" ht="28.5" customHeight="1">
      <c r="A30" s="358"/>
      <c r="B30" s="357"/>
      <c r="C30" s="357"/>
      <c r="D30" s="357"/>
      <c r="E30" s="551"/>
      <c r="F30" s="552"/>
      <c r="G30" s="551"/>
      <c r="H30" s="357"/>
      <c r="I30" s="357"/>
      <c r="J30" s="357"/>
      <c r="K30" s="357"/>
      <c r="L30" s="357"/>
      <c r="M30" s="357"/>
      <c r="N30" s="559"/>
    </row>
    <row r="31" spans="1:14" s="466" customFormat="1" ht="28.5" customHeight="1">
      <c r="A31" s="365"/>
      <c r="B31" s="688" t="s">
        <v>333</v>
      </c>
      <c r="C31" s="689"/>
      <c r="D31" s="547">
        <f>+D32+D33+D34</f>
        <v>10341</v>
      </c>
      <c r="E31" s="547">
        <f>+E32+E33+E34</f>
        <v>16617</v>
      </c>
      <c r="F31" s="554">
        <f>+E31/D31-1</f>
        <v>0.60690455468523363</v>
      </c>
      <c r="G31" s="547">
        <f t="shared" ref="G31:N31" si="6">+G32+G33+G34</f>
        <v>14357</v>
      </c>
      <c r="H31" s="547">
        <f t="shared" si="6"/>
        <v>2260</v>
      </c>
      <c r="I31" s="547">
        <f t="shared" si="6"/>
        <v>5031</v>
      </c>
      <c r="J31" s="547">
        <f t="shared" si="6"/>
        <v>972</v>
      </c>
      <c r="K31" s="547">
        <f t="shared" si="6"/>
        <v>6003</v>
      </c>
      <c r="L31" s="547">
        <f t="shared" si="6"/>
        <v>9326</v>
      </c>
      <c r="M31" s="547">
        <f t="shared" si="6"/>
        <v>1288</v>
      </c>
      <c r="N31" s="547">
        <f t="shared" si="6"/>
        <v>10614</v>
      </c>
    </row>
    <row r="32" spans="1:14" s="374" customFormat="1" ht="28.5" customHeight="1">
      <c r="A32" s="362">
        <v>113</v>
      </c>
      <c r="B32" s="654" t="s">
        <v>74</v>
      </c>
      <c r="C32" s="654" t="s">
        <v>548</v>
      </c>
      <c r="D32" s="557">
        <f>+'[4]1. PARTE'!G19</f>
        <v>6002</v>
      </c>
      <c r="E32" s="549">
        <f>+G32+H32</f>
        <v>9383</v>
      </c>
      <c r="F32" s="550">
        <f t="shared" ref="F32:F46" si="7">+E32/D32-1</f>
        <v>0.56331222925691438</v>
      </c>
      <c r="G32" s="557">
        <f>+'[4]1. PARTE'!H19</f>
        <v>9381</v>
      </c>
      <c r="H32" s="557">
        <f>+'[4]1. PARTE'!I19</f>
        <v>2</v>
      </c>
      <c r="I32" s="557">
        <f>+'[4]1. PARTE'!J19</f>
        <v>2300</v>
      </c>
      <c r="J32" s="557">
        <f>+'[4]1. PARTE'!K19</f>
        <v>0</v>
      </c>
      <c r="K32" s="557">
        <f>+'[4]1. PARTE'!L19</f>
        <v>2300</v>
      </c>
      <c r="L32" s="557">
        <f>+'[4]1. PARTE'!M19</f>
        <v>7081</v>
      </c>
      <c r="M32" s="557">
        <f>+'[4]1. PARTE'!N19</f>
        <v>2</v>
      </c>
      <c r="N32" s="557">
        <f>+'[4]1. PARTE'!O19</f>
        <v>7083</v>
      </c>
    </row>
    <row r="33" spans="1:14" s="374" customFormat="1" ht="28.5" customHeight="1">
      <c r="A33" s="358">
        <v>114</v>
      </c>
      <c r="B33" s="366" t="s">
        <v>520</v>
      </c>
      <c r="C33" s="356" t="s">
        <v>26</v>
      </c>
      <c r="D33" s="549">
        <f>+'[4]1. PARTE'!G20</f>
        <v>3081</v>
      </c>
      <c r="E33" s="549">
        <f>+G33+H33</f>
        <v>4976</v>
      </c>
      <c r="F33" s="550">
        <f t="shared" si="7"/>
        <v>0.61506004543979231</v>
      </c>
      <c r="G33" s="549">
        <f>+'[4]1. PARTE'!H20</f>
        <v>4976</v>
      </c>
      <c r="H33" s="549">
        <f>+'[4]1. PARTE'!I20</f>
        <v>0</v>
      </c>
      <c r="I33" s="549">
        <f>+'[4]1. PARTE'!J20</f>
        <v>2731</v>
      </c>
      <c r="J33" s="549">
        <f>+'[4]1. PARTE'!K20</f>
        <v>0</v>
      </c>
      <c r="K33" s="549">
        <f>+'[4]1. PARTE'!L20</f>
        <v>2731</v>
      </c>
      <c r="L33" s="549">
        <f>+'[4]1. PARTE'!M20</f>
        <v>2245</v>
      </c>
      <c r="M33" s="549">
        <f>+'[4]1. PARTE'!N20</f>
        <v>0</v>
      </c>
      <c r="N33" s="549">
        <f>+'[4]1. PARTE'!O20</f>
        <v>2245</v>
      </c>
    </row>
    <row r="34" spans="1:14" s="374" customFormat="1" ht="28.5" customHeight="1">
      <c r="A34" s="358">
        <v>129</v>
      </c>
      <c r="B34" s="654" t="s">
        <v>538</v>
      </c>
      <c r="C34" s="654" t="s">
        <v>27</v>
      </c>
      <c r="D34" s="549">
        <f>+'[4]1. PARTE'!G29</f>
        <v>1258</v>
      </c>
      <c r="E34" s="549">
        <f>+G34+H34</f>
        <v>2258</v>
      </c>
      <c r="F34" s="550">
        <f>+E34/D34-1</f>
        <v>0.79491255961844187</v>
      </c>
      <c r="G34" s="549">
        <f>+'[4]1. PARTE'!H29</f>
        <v>0</v>
      </c>
      <c r="H34" s="551">
        <f>+'[4]1. PARTE'!I29</f>
        <v>2258</v>
      </c>
      <c r="I34" s="549">
        <f>+'[4]1. PARTE'!J29</f>
        <v>0</v>
      </c>
      <c r="J34" s="549">
        <f>+'[4]1. PARTE'!K29</f>
        <v>972</v>
      </c>
      <c r="K34" s="549">
        <f>+'[4]1. PARTE'!L29</f>
        <v>972</v>
      </c>
      <c r="L34" s="549">
        <f>+'[4]1. PARTE'!M29</f>
        <v>0</v>
      </c>
      <c r="M34" s="549">
        <f>+'[4]1. PARTE'!N29</f>
        <v>1286</v>
      </c>
      <c r="N34" s="549">
        <f>+'[4]1. PARTE'!O29</f>
        <v>1286</v>
      </c>
    </row>
    <row r="35" spans="1:14" s="374" customFormat="1" ht="28.5" customHeight="1">
      <c r="A35" s="358"/>
      <c r="B35" s="356"/>
      <c r="C35" s="356"/>
      <c r="D35" s="549"/>
      <c r="E35" s="549"/>
      <c r="F35" s="550"/>
      <c r="G35" s="549"/>
      <c r="H35" s="549"/>
      <c r="I35" s="549"/>
      <c r="J35" s="549"/>
      <c r="K35" s="549"/>
      <c r="L35" s="549"/>
      <c r="M35" s="549"/>
      <c r="N35" s="549"/>
    </row>
    <row r="36" spans="1:14" s="466" customFormat="1" ht="28.5" customHeight="1">
      <c r="A36" s="365"/>
      <c r="B36" s="688" t="s">
        <v>334</v>
      </c>
      <c r="C36" s="689"/>
      <c r="D36" s="547">
        <f>SUM(D37:D46)</f>
        <v>4307</v>
      </c>
      <c r="E36" s="547">
        <f>SUM(E37:E46)</f>
        <v>5193</v>
      </c>
      <c r="F36" s="554">
        <f>+E36/D36-1</f>
        <v>0.20571163222660793</v>
      </c>
      <c r="G36" s="547">
        <f t="shared" ref="G36:N36" si="8">SUM(G37:G46)</f>
        <v>5192</v>
      </c>
      <c r="H36" s="547">
        <f t="shared" si="8"/>
        <v>1</v>
      </c>
      <c r="I36" s="547">
        <f t="shared" si="8"/>
        <v>748</v>
      </c>
      <c r="J36" s="547">
        <f t="shared" si="8"/>
        <v>1</v>
      </c>
      <c r="K36" s="547">
        <f t="shared" si="8"/>
        <v>749</v>
      </c>
      <c r="L36" s="547">
        <f t="shared" si="8"/>
        <v>4444</v>
      </c>
      <c r="M36" s="547">
        <f t="shared" si="8"/>
        <v>0</v>
      </c>
      <c r="N36" s="547">
        <f t="shared" si="8"/>
        <v>4444</v>
      </c>
    </row>
    <row r="37" spans="1:14" s="374" customFormat="1" ht="28.5" customHeight="1">
      <c r="A37" s="358">
        <v>116</v>
      </c>
      <c r="B37" s="356" t="s">
        <v>8</v>
      </c>
      <c r="C37" s="356" t="s">
        <v>28</v>
      </c>
      <c r="D37" s="549">
        <f>+'[4]1. PARTE'!G21</f>
        <v>108</v>
      </c>
      <c r="E37" s="549">
        <f t="shared" ref="E37:E46" si="9">+G37+H37</f>
        <v>125</v>
      </c>
      <c r="F37" s="550">
        <f t="shared" si="7"/>
        <v>0.15740740740740744</v>
      </c>
      <c r="G37" s="549">
        <f>+'[4]1. PARTE'!H21</f>
        <v>125</v>
      </c>
      <c r="H37" s="549">
        <f>+'[4]1. PARTE'!I21</f>
        <v>0</v>
      </c>
      <c r="I37" s="549">
        <f>+'[4]1. PARTE'!J21</f>
        <v>34</v>
      </c>
      <c r="J37" s="549">
        <f>+'[4]1. PARTE'!K21</f>
        <v>0</v>
      </c>
      <c r="K37" s="549">
        <f>+'[4]1. PARTE'!L21</f>
        <v>34</v>
      </c>
      <c r="L37" s="549">
        <f>+'[4]1. PARTE'!M21</f>
        <v>91</v>
      </c>
      <c r="M37" s="549">
        <f>+'[4]1. PARTE'!N21</f>
        <v>0</v>
      </c>
      <c r="N37" s="549">
        <f>+'[4]1. PARTE'!O21</f>
        <v>91</v>
      </c>
    </row>
    <row r="38" spans="1:14" s="374" customFormat="1" ht="28.5" customHeight="1">
      <c r="A38" s="358">
        <v>117</v>
      </c>
      <c r="B38" s="360" t="s">
        <v>372</v>
      </c>
      <c r="C38" s="356" t="s">
        <v>29</v>
      </c>
      <c r="D38" s="549">
        <f>+'[4]1. PARTE'!G22</f>
        <v>112</v>
      </c>
      <c r="E38" s="549">
        <f t="shared" si="9"/>
        <v>176</v>
      </c>
      <c r="F38" s="550">
        <f t="shared" si="7"/>
        <v>0.5714285714285714</v>
      </c>
      <c r="G38" s="549">
        <f>+'[4]1. PARTE'!H22</f>
        <v>176</v>
      </c>
      <c r="H38" s="549">
        <f>+'[4]1. PARTE'!I22</f>
        <v>0</v>
      </c>
      <c r="I38" s="549">
        <f>+'[4]1. PARTE'!J22</f>
        <v>43</v>
      </c>
      <c r="J38" s="549">
        <f>+'[4]1. PARTE'!K22</f>
        <v>0</v>
      </c>
      <c r="K38" s="549">
        <f>+'[4]1. PARTE'!L22</f>
        <v>43</v>
      </c>
      <c r="L38" s="549">
        <f>+'[4]1. PARTE'!M22</f>
        <v>133</v>
      </c>
      <c r="M38" s="549">
        <f>+'[4]1. PARTE'!N22</f>
        <v>0</v>
      </c>
      <c r="N38" s="549">
        <f>+'[4]1. PARTE'!O22</f>
        <v>133</v>
      </c>
    </row>
    <row r="39" spans="1:14" s="374" customFormat="1" ht="28.5" customHeight="1">
      <c r="A39" s="358">
        <v>119</v>
      </c>
      <c r="B39" s="360" t="s">
        <v>372</v>
      </c>
      <c r="C39" s="356" t="s">
        <v>30</v>
      </c>
      <c r="D39" s="549">
        <f>+'[4]1. PARTE'!G23</f>
        <v>153</v>
      </c>
      <c r="E39" s="549">
        <f>+G39+H39</f>
        <v>244</v>
      </c>
      <c r="F39" s="550">
        <f t="shared" si="7"/>
        <v>0.59477124183006547</v>
      </c>
      <c r="G39" s="549">
        <f>+'[4]1. PARTE'!H23</f>
        <v>244</v>
      </c>
      <c r="H39" s="549">
        <f>+'[4]1. PARTE'!I23</f>
        <v>0</v>
      </c>
      <c r="I39" s="549">
        <f>+'[4]1. PARTE'!J23</f>
        <v>90</v>
      </c>
      <c r="J39" s="549">
        <f>+'[4]1. PARTE'!K23</f>
        <v>0</v>
      </c>
      <c r="K39" s="549">
        <f>+'[4]1. PARTE'!L23</f>
        <v>90</v>
      </c>
      <c r="L39" s="549">
        <f>+'[4]1. PARTE'!M23</f>
        <v>154</v>
      </c>
      <c r="M39" s="549">
        <f>+'[4]1. PARTE'!N23</f>
        <v>0</v>
      </c>
      <c r="N39" s="549">
        <f>+'[4]1. PARTE'!O23</f>
        <v>154</v>
      </c>
    </row>
    <row r="40" spans="1:14" s="374" customFormat="1" ht="28.5" customHeight="1">
      <c r="A40" s="358">
        <v>120</v>
      </c>
      <c r="B40" s="360" t="s">
        <v>372</v>
      </c>
      <c r="C40" s="356" t="s">
        <v>31</v>
      </c>
      <c r="D40" s="549">
        <f>+'[4]1. PARTE'!G24</f>
        <v>58</v>
      </c>
      <c r="E40" s="549">
        <f t="shared" si="9"/>
        <v>88</v>
      </c>
      <c r="F40" s="550">
        <f t="shared" si="7"/>
        <v>0.51724137931034475</v>
      </c>
      <c r="G40" s="549">
        <f>+'[4]1. PARTE'!H24</f>
        <v>88</v>
      </c>
      <c r="H40" s="549">
        <f>+'[4]1. PARTE'!I24</f>
        <v>0</v>
      </c>
      <c r="I40" s="549">
        <f>+'[4]1. PARTE'!J24</f>
        <v>11</v>
      </c>
      <c r="J40" s="549">
        <f>+'[4]1. PARTE'!K24</f>
        <v>0</v>
      </c>
      <c r="K40" s="549">
        <f>+'[4]1. PARTE'!L24</f>
        <v>11</v>
      </c>
      <c r="L40" s="549">
        <f>+'[4]1. PARTE'!M24</f>
        <v>77</v>
      </c>
      <c r="M40" s="549">
        <f>+'[4]1. PARTE'!N24</f>
        <v>0</v>
      </c>
      <c r="N40" s="549">
        <f>+'[4]1. PARTE'!O24</f>
        <v>77</v>
      </c>
    </row>
    <row r="41" spans="1:14" s="374" customFormat="1" ht="28.5" customHeight="1">
      <c r="A41" s="358">
        <v>138</v>
      </c>
      <c r="B41" s="356" t="s">
        <v>8</v>
      </c>
      <c r="C41" s="356" t="s">
        <v>32</v>
      </c>
      <c r="D41" s="549">
        <f>+'[4]1. PARTE'!G34</f>
        <v>655</v>
      </c>
      <c r="E41" s="549">
        <f t="shared" si="9"/>
        <v>865</v>
      </c>
      <c r="F41" s="550">
        <f t="shared" si="7"/>
        <v>0.32061068702290085</v>
      </c>
      <c r="G41" s="549">
        <f>+'[4]1. PARTE'!H34</f>
        <v>864</v>
      </c>
      <c r="H41" s="549">
        <f>+'[4]1. PARTE'!I34</f>
        <v>1</v>
      </c>
      <c r="I41" s="549">
        <f>+'[4]1. PARTE'!J34</f>
        <v>163</v>
      </c>
      <c r="J41" s="549">
        <f>+'[4]1. PARTE'!K34</f>
        <v>1</v>
      </c>
      <c r="K41" s="549">
        <f>+'[4]1. PARTE'!L34</f>
        <v>164</v>
      </c>
      <c r="L41" s="549">
        <f>+'[4]1. PARTE'!M34</f>
        <v>701</v>
      </c>
      <c r="M41" s="549">
        <f>+'[4]1. PARTE'!N34</f>
        <v>0</v>
      </c>
      <c r="N41" s="549">
        <f>+'[4]1. PARTE'!O34</f>
        <v>701</v>
      </c>
    </row>
    <row r="42" spans="1:14" s="374" customFormat="1" ht="28.5" customHeight="1">
      <c r="A42" s="362">
        <v>156</v>
      </c>
      <c r="B42" s="356" t="s">
        <v>24</v>
      </c>
      <c r="C42" s="356" t="s">
        <v>33</v>
      </c>
      <c r="D42" s="549">
        <f>+'[4]1. PARTE'!G48</f>
        <v>2822</v>
      </c>
      <c r="E42" s="549">
        <f t="shared" si="9"/>
        <v>3000</v>
      </c>
      <c r="F42" s="550">
        <f t="shared" si="7"/>
        <v>6.3075832742735649E-2</v>
      </c>
      <c r="G42" s="549">
        <f>+'[4]1. PARTE'!H48</f>
        <v>3000</v>
      </c>
      <c r="H42" s="549">
        <f>+'[4]1. PARTE'!I48</f>
        <v>0</v>
      </c>
      <c r="I42" s="549">
        <f>+'[4]1. PARTE'!J48</f>
        <v>51</v>
      </c>
      <c r="J42" s="549">
        <f>+'[4]1. PARTE'!K48</f>
        <v>0</v>
      </c>
      <c r="K42" s="549">
        <f>+'[4]1. PARTE'!L48</f>
        <v>51</v>
      </c>
      <c r="L42" s="549">
        <f>+'[4]1. PARTE'!M48</f>
        <v>2949</v>
      </c>
      <c r="M42" s="549">
        <f>+'[4]1. PARTE'!N48</f>
        <v>0</v>
      </c>
      <c r="N42" s="549">
        <f>+'[4]1. PARTE'!O48</f>
        <v>2949</v>
      </c>
    </row>
    <row r="43" spans="1:14" s="374" customFormat="1" ht="28.5" customHeight="1">
      <c r="A43" s="358">
        <v>124</v>
      </c>
      <c r="B43" s="360" t="s">
        <v>372</v>
      </c>
      <c r="C43" s="356" t="s">
        <v>34</v>
      </c>
      <c r="D43" s="549">
        <f>+'[4]1. PARTE'!G25</f>
        <v>60</v>
      </c>
      <c r="E43" s="549">
        <f t="shared" si="9"/>
        <v>109</v>
      </c>
      <c r="F43" s="550">
        <f t="shared" si="7"/>
        <v>0.81666666666666665</v>
      </c>
      <c r="G43" s="549">
        <f>+'[4]1. PARTE'!H25</f>
        <v>109</v>
      </c>
      <c r="H43" s="549">
        <f>+'[4]1. PARTE'!I25</f>
        <v>0</v>
      </c>
      <c r="I43" s="549">
        <f>+'[4]1. PARTE'!J25</f>
        <v>38</v>
      </c>
      <c r="J43" s="549">
        <f>+'[4]1. PARTE'!K25</f>
        <v>0</v>
      </c>
      <c r="K43" s="549">
        <f>+'[4]1. PARTE'!L25</f>
        <v>38</v>
      </c>
      <c r="L43" s="549">
        <f>+'[4]1. PARTE'!M25</f>
        <v>71</v>
      </c>
      <c r="M43" s="549">
        <f>+'[4]1. PARTE'!N25</f>
        <v>0</v>
      </c>
      <c r="N43" s="549">
        <f>+'[4]1. PARTE'!O25</f>
        <v>71</v>
      </c>
    </row>
    <row r="44" spans="1:14" s="374" customFormat="1" ht="28.5" customHeight="1">
      <c r="A44" s="358">
        <v>126</v>
      </c>
      <c r="B44" s="356" t="s">
        <v>372</v>
      </c>
      <c r="C44" s="356" t="s">
        <v>35</v>
      </c>
      <c r="D44" s="560">
        <f>+'[4]1. PARTE'!G26</f>
        <v>117</v>
      </c>
      <c r="E44" s="549">
        <f t="shared" si="9"/>
        <v>170</v>
      </c>
      <c r="F44" s="550">
        <f t="shared" si="7"/>
        <v>0.45299145299145294</v>
      </c>
      <c r="G44" s="560">
        <f>+'[4]1. PARTE'!H26</f>
        <v>170</v>
      </c>
      <c r="H44" s="560">
        <f>+'[4]1. PARTE'!I26</f>
        <v>0</v>
      </c>
      <c r="I44" s="560">
        <f>+'[4]1. PARTE'!J26</f>
        <v>54</v>
      </c>
      <c r="J44" s="560">
        <f>+'[4]1. PARTE'!K26</f>
        <v>0</v>
      </c>
      <c r="K44" s="560">
        <f>+'[4]1. PARTE'!L26</f>
        <v>54</v>
      </c>
      <c r="L44" s="560">
        <f>+'[4]1. PARTE'!M26</f>
        <v>116</v>
      </c>
      <c r="M44" s="560">
        <f>+'[4]1. PARTE'!N26</f>
        <v>0</v>
      </c>
      <c r="N44" s="560">
        <f>+'[4]1. PARTE'!O26</f>
        <v>116</v>
      </c>
    </row>
    <row r="45" spans="1:14" s="374" customFormat="1" ht="28.5" customHeight="1">
      <c r="A45" s="358">
        <v>127</v>
      </c>
      <c r="B45" s="356" t="s">
        <v>372</v>
      </c>
      <c r="C45" s="356" t="s">
        <v>36</v>
      </c>
      <c r="D45" s="549">
        <f>+'[4]1. PARTE'!G27</f>
        <v>70</v>
      </c>
      <c r="E45" s="549">
        <f t="shared" si="9"/>
        <v>116</v>
      </c>
      <c r="F45" s="550">
        <f t="shared" si="7"/>
        <v>0.65714285714285725</v>
      </c>
      <c r="G45" s="549">
        <f>+'[4]1. PARTE'!H27</f>
        <v>116</v>
      </c>
      <c r="H45" s="549">
        <f>+'[4]1. PARTE'!I27</f>
        <v>0</v>
      </c>
      <c r="I45" s="549">
        <f>+'[4]1. PARTE'!J27</f>
        <v>72</v>
      </c>
      <c r="J45" s="549">
        <f>+'[4]1. PARTE'!K27</f>
        <v>0</v>
      </c>
      <c r="K45" s="549">
        <f>+'[4]1. PARTE'!L27</f>
        <v>72</v>
      </c>
      <c r="L45" s="549">
        <f>+'[4]1. PARTE'!M27</f>
        <v>44</v>
      </c>
      <c r="M45" s="549">
        <f>+'[4]1. PARTE'!N27</f>
        <v>0</v>
      </c>
      <c r="N45" s="549">
        <f>+'[4]1. PARTE'!O27</f>
        <v>44</v>
      </c>
    </row>
    <row r="46" spans="1:14" s="374" customFormat="1" ht="28.5" customHeight="1">
      <c r="A46" s="358">
        <v>128</v>
      </c>
      <c r="B46" s="356" t="s">
        <v>8</v>
      </c>
      <c r="C46" s="356" t="s">
        <v>37</v>
      </c>
      <c r="D46" s="549">
        <f>+'[4]1. PARTE'!G28</f>
        <v>152</v>
      </c>
      <c r="E46" s="549">
        <f t="shared" si="9"/>
        <v>300</v>
      </c>
      <c r="F46" s="550">
        <f t="shared" si="7"/>
        <v>0.97368421052631571</v>
      </c>
      <c r="G46" s="549">
        <f>+'[4]1. PARTE'!H28</f>
        <v>300</v>
      </c>
      <c r="H46" s="549">
        <f>+'[4]1. PARTE'!I28</f>
        <v>0</v>
      </c>
      <c r="I46" s="549">
        <f>+'[4]1. PARTE'!J28</f>
        <v>192</v>
      </c>
      <c r="J46" s="549">
        <f>+'[4]1. PARTE'!K28</f>
        <v>0</v>
      </c>
      <c r="K46" s="549">
        <f>+'[4]1. PARTE'!L28</f>
        <v>192</v>
      </c>
      <c r="L46" s="549">
        <f>+'[4]1. PARTE'!M28</f>
        <v>108</v>
      </c>
      <c r="M46" s="549">
        <f>+'[4]1. PARTE'!N28</f>
        <v>0</v>
      </c>
      <c r="N46" s="549">
        <f>+'[4]1. PARTE'!O28</f>
        <v>108</v>
      </c>
    </row>
    <row r="47" spans="1:14" s="374" customFormat="1" ht="28.5" customHeight="1">
      <c r="A47" s="355"/>
      <c r="B47" s="357"/>
      <c r="C47" s="357"/>
      <c r="D47" s="357"/>
      <c r="E47" s="357"/>
      <c r="F47" s="552"/>
      <c r="G47" s="551"/>
      <c r="H47" s="357"/>
      <c r="I47" s="357"/>
      <c r="J47" s="357"/>
      <c r="K47" s="357"/>
      <c r="L47" s="357"/>
      <c r="M47" s="357"/>
      <c r="N47" s="559"/>
    </row>
    <row r="48" spans="1:14" s="466" customFormat="1" ht="28.5" customHeight="1">
      <c r="A48" s="365"/>
      <c r="B48" s="688" t="s">
        <v>335</v>
      </c>
      <c r="C48" s="689"/>
      <c r="D48" s="547">
        <f>SUM(D49:D52)</f>
        <v>2269</v>
      </c>
      <c r="E48" s="547">
        <f>SUM(E49:E52)</f>
        <v>4095</v>
      </c>
      <c r="F48" s="554">
        <f>+E48/D48-1</f>
        <v>0.8047598060819745</v>
      </c>
      <c r="G48" s="547">
        <f t="shared" ref="G48:N48" si="10">SUM(G49:G52)</f>
        <v>3793</v>
      </c>
      <c r="H48" s="547">
        <f t="shared" si="10"/>
        <v>302</v>
      </c>
      <c r="I48" s="547">
        <f t="shared" si="10"/>
        <v>1523</v>
      </c>
      <c r="J48" s="547">
        <f t="shared" si="10"/>
        <v>129</v>
      </c>
      <c r="K48" s="547">
        <f t="shared" si="10"/>
        <v>1652</v>
      </c>
      <c r="L48" s="547">
        <f t="shared" si="10"/>
        <v>2270</v>
      </c>
      <c r="M48" s="547">
        <f t="shared" si="10"/>
        <v>173</v>
      </c>
      <c r="N48" s="555">
        <f t="shared" si="10"/>
        <v>2443</v>
      </c>
    </row>
    <row r="49" spans="1:14" s="374" customFormat="1" ht="28.5" customHeight="1">
      <c r="A49" s="358">
        <v>140</v>
      </c>
      <c r="B49" s="356" t="s">
        <v>38</v>
      </c>
      <c r="C49" s="356" t="s">
        <v>39</v>
      </c>
      <c r="D49" s="549">
        <f>+'[4]1. PARTE'!G36</f>
        <v>291</v>
      </c>
      <c r="E49" s="549">
        <f>+G49+H49</f>
        <v>437</v>
      </c>
      <c r="F49" s="550">
        <f>+E49/D49-1</f>
        <v>0.50171821305841924</v>
      </c>
      <c r="G49" s="549">
        <f>+'[4]1. PARTE'!H36</f>
        <v>386</v>
      </c>
      <c r="H49" s="551">
        <f>+'[4]1. PARTE'!I36</f>
        <v>51</v>
      </c>
      <c r="I49" s="549">
        <f>+'[4]1. PARTE'!J36</f>
        <v>140</v>
      </c>
      <c r="J49" s="549">
        <f>+'[4]1. PARTE'!K36</f>
        <v>13</v>
      </c>
      <c r="K49" s="549">
        <f>+'[4]1. PARTE'!L36</f>
        <v>153</v>
      </c>
      <c r="L49" s="549">
        <f>+'[4]1. PARTE'!M36</f>
        <v>246</v>
      </c>
      <c r="M49" s="549">
        <f>+'[4]1. PARTE'!N36</f>
        <v>38</v>
      </c>
      <c r="N49" s="549">
        <f>+'[4]1. PARTE'!O36</f>
        <v>284</v>
      </c>
    </row>
    <row r="50" spans="1:14" s="374" customFormat="1" ht="28.5" customHeight="1">
      <c r="A50" s="358">
        <v>141</v>
      </c>
      <c r="B50" s="356" t="s">
        <v>8</v>
      </c>
      <c r="C50" s="356" t="s">
        <v>40</v>
      </c>
      <c r="D50" s="549">
        <f>+'[4]1. PARTE'!G37</f>
        <v>304</v>
      </c>
      <c r="E50" s="549">
        <f>+G50+H50</f>
        <v>430</v>
      </c>
      <c r="F50" s="550">
        <f>+E50/D50-1</f>
        <v>0.41447368421052633</v>
      </c>
      <c r="G50" s="549">
        <f>+'[4]1. PARTE'!H37</f>
        <v>430</v>
      </c>
      <c r="H50" s="551">
        <f>+'[4]1. PARTE'!I37</f>
        <v>0</v>
      </c>
      <c r="I50" s="549">
        <f>+'[4]1. PARTE'!J37</f>
        <v>119</v>
      </c>
      <c r="J50" s="549">
        <f>+'[4]1. PARTE'!K37</f>
        <v>0</v>
      </c>
      <c r="K50" s="549">
        <f>+'[4]1. PARTE'!L37</f>
        <v>119</v>
      </c>
      <c r="L50" s="549">
        <f>+'[4]1. PARTE'!M37</f>
        <v>311</v>
      </c>
      <c r="M50" s="549">
        <f>+'[4]1. PARTE'!N37</f>
        <v>0</v>
      </c>
      <c r="N50" s="549">
        <f>+'[4]1. PARTE'!O37</f>
        <v>311</v>
      </c>
    </row>
    <row r="51" spans="1:14" s="374" customFormat="1" ht="28.5" customHeight="1">
      <c r="A51" s="358">
        <v>139</v>
      </c>
      <c r="B51" s="356" t="s">
        <v>8</v>
      </c>
      <c r="C51" s="356" t="s">
        <v>41</v>
      </c>
      <c r="D51" s="549">
        <f>+'[4]1. PARTE'!G35</f>
        <v>984</v>
      </c>
      <c r="E51" s="549">
        <f>+G51+H51</f>
        <v>1937</v>
      </c>
      <c r="F51" s="550">
        <f>+E51/D51-1</f>
        <v>0.9684959349593496</v>
      </c>
      <c r="G51" s="549">
        <f>+'[4]1. PARTE'!H35</f>
        <v>1761</v>
      </c>
      <c r="H51" s="551">
        <f>+'[4]1. PARTE'!I35</f>
        <v>176</v>
      </c>
      <c r="I51" s="549">
        <f>+'[4]1. PARTE'!J35</f>
        <v>592</v>
      </c>
      <c r="J51" s="549">
        <f>+'[4]1. PARTE'!K35</f>
        <v>71</v>
      </c>
      <c r="K51" s="549">
        <f>+'[4]1. PARTE'!L35</f>
        <v>663</v>
      </c>
      <c r="L51" s="549">
        <f>+'[4]1. PARTE'!M35</f>
        <v>1169</v>
      </c>
      <c r="M51" s="549">
        <f>+'[4]1. PARTE'!N35</f>
        <v>105</v>
      </c>
      <c r="N51" s="549">
        <f>+'[4]1. PARTE'!O35</f>
        <v>1274</v>
      </c>
    </row>
    <row r="52" spans="1:14" s="374" customFormat="1" ht="28.5" customHeight="1">
      <c r="A52" s="358">
        <v>142</v>
      </c>
      <c r="B52" s="356" t="s">
        <v>8</v>
      </c>
      <c r="C52" s="356" t="s">
        <v>42</v>
      </c>
      <c r="D52" s="549">
        <f>+'[4]1. PARTE'!G38</f>
        <v>690</v>
      </c>
      <c r="E52" s="549">
        <f>+G52+H52</f>
        <v>1291</v>
      </c>
      <c r="F52" s="550">
        <f>+E52/D52-1</f>
        <v>0.87101449275362319</v>
      </c>
      <c r="G52" s="549">
        <f>+'[4]1. PARTE'!H38</f>
        <v>1216</v>
      </c>
      <c r="H52" s="551">
        <f>+'[4]1. PARTE'!I38</f>
        <v>75</v>
      </c>
      <c r="I52" s="549">
        <f>+'[4]1. PARTE'!J38</f>
        <v>672</v>
      </c>
      <c r="J52" s="549">
        <f>+'[4]1. PARTE'!K38</f>
        <v>45</v>
      </c>
      <c r="K52" s="549">
        <f>+'[4]1. PARTE'!L38</f>
        <v>717</v>
      </c>
      <c r="L52" s="549">
        <f>+'[4]1. PARTE'!M38</f>
        <v>544</v>
      </c>
      <c r="M52" s="549">
        <f>+'[4]1. PARTE'!N38</f>
        <v>30</v>
      </c>
      <c r="N52" s="549">
        <f>+'[4]1. PARTE'!O38</f>
        <v>574</v>
      </c>
    </row>
    <row r="53" spans="1:14" s="374" customFormat="1" ht="28.5" customHeight="1">
      <c r="A53" s="358"/>
      <c r="B53" s="357"/>
      <c r="C53" s="357"/>
      <c r="D53" s="367"/>
      <c r="E53" s="367"/>
      <c r="F53" s="556"/>
      <c r="G53" s="551"/>
      <c r="H53" s="561"/>
      <c r="I53" s="357"/>
      <c r="J53" s="357"/>
      <c r="K53" s="357"/>
      <c r="L53" s="357"/>
      <c r="M53" s="357"/>
      <c r="N53" s="559"/>
    </row>
    <row r="54" spans="1:14" s="466" customFormat="1" ht="28.5" customHeight="1">
      <c r="A54" s="365"/>
      <c r="B54" s="688" t="s">
        <v>336</v>
      </c>
      <c r="C54" s="689"/>
      <c r="D54" s="547">
        <f>SUM(D55:D58)</f>
        <v>4503</v>
      </c>
      <c r="E54" s="547">
        <f>SUM(E55:E58)</f>
        <v>6366</v>
      </c>
      <c r="F54" s="554">
        <f>+E54/D54-1</f>
        <v>0.41372418387741505</v>
      </c>
      <c r="G54" s="547">
        <f t="shared" ref="G54:N54" si="11">SUM(G55:G58)</f>
        <v>6229</v>
      </c>
      <c r="H54" s="547">
        <f t="shared" si="11"/>
        <v>137</v>
      </c>
      <c r="I54" s="547">
        <f t="shared" si="11"/>
        <v>1455</v>
      </c>
      <c r="J54" s="547">
        <f t="shared" si="11"/>
        <v>106</v>
      </c>
      <c r="K54" s="547">
        <f t="shared" si="11"/>
        <v>1561</v>
      </c>
      <c r="L54" s="547">
        <f t="shared" si="11"/>
        <v>4774</v>
      </c>
      <c r="M54" s="547">
        <f t="shared" si="11"/>
        <v>31</v>
      </c>
      <c r="N54" s="555">
        <f t="shared" si="11"/>
        <v>4805</v>
      </c>
    </row>
    <row r="55" spans="1:14" s="374" customFormat="1" ht="28.5" customHeight="1">
      <c r="A55" s="358">
        <v>130</v>
      </c>
      <c r="B55" s="654" t="s">
        <v>539</v>
      </c>
      <c r="C55" s="654" t="s">
        <v>43</v>
      </c>
      <c r="D55" s="549">
        <f>+'[4]1. PARTE'!G30</f>
        <v>1098</v>
      </c>
      <c r="E55" s="549">
        <f>+G55+H55</f>
        <v>1145</v>
      </c>
      <c r="F55" s="550">
        <f>+E55/D55-1</f>
        <v>4.2805100182149447E-2</v>
      </c>
      <c r="G55" s="549">
        <f>+'[4]1. PARTE'!H30</f>
        <v>1145</v>
      </c>
      <c r="H55" s="549">
        <f>+'[4]1. PARTE'!I30</f>
        <v>0</v>
      </c>
      <c r="I55" s="549">
        <f>+'[4]1. PARTE'!J30</f>
        <v>10</v>
      </c>
      <c r="J55" s="549">
        <f>+'[4]1. PARTE'!K30</f>
        <v>0</v>
      </c>
      <c r="K55" s="549">
        <f>+'[4]1. PARTE'!L30</f>
        <v>10</v>
      </c>
      <c r="L55" s="549">
        <f>+'[4]1. PARTE'!M30</f>
        <v>1135</v>
      </c>
      <c r="M55" s="549">
        <f>+'[4]1. PARTE'!N30</f>
        <v>0</v>
      </c>
      <c r="N55" s="549">
        <f>+'[4]1. PARTE'!O30</f>
        <v>1135</v>
      </c>
    </row>
    <row r="56" spans="1:14" s="374" customFormat="1" ht="28.5" customHeight="1">
      <c r="A56" s="358">
        <v>148</v>
      </c>
      <c r="B56" s="364" t="s">
        <v>372</v>
      </c>
      <c r="C56" s="356" t="s">
        <v>43</v>
      </c>
      <c r="D56" s="549">
        <f>+'[4]1. PARTE'!G43</f>
        <v>2376</v>
      </c>
      <c r="E56" s="549">
        <f>+G56+H56</f>
        <v>3140</v>
      </c>
      <c r="F56" s="550">
        <f>+E56/D56-1</f>
        <v>0.32154882154882158</v>
      </c>
      <c r="G56" s="549">
        <f>+'[4]1. PARTE'!H43</f>
        <v>3003</v>
      </c>
      <c r="H56" s="549">
        <f>+'[4]1. PARTE'!I43</f>
        <v>137</v>
      </c>
      <c r="I56" s="549">
        <f>+'[4]1. PARTE'!J43</f>
        <v>175</v>
      </c>
      <c r="J56" s="549">
        <f>+'[4]1. PARTE'!K43</f>
        <v>106</v>
      </c>
      <c r="K56" s="549">
        <f>+'[4]1. PARTE'!L43</f>
        <v>281</v>
      </c>
      <c r="L56" s="549">
        <f>+'[4]1. PARTE'!M43</f>
        <v>2828</v>
      </c>
      <c r="M56" s="549">
        <f>+'[4]1. PARTE'!N43</f>
        <v>31</v>
      </c>
      <c r="N56" s="549">
        <f>+'[4]1. PARTE'!O43</f>
        <v>2859</v>
      </c>
    </row>
    <row r="57" spans="1:14" s="374" customFormat="1" ht="28.5" customHeight="1">
      <c r="A57" s="358">
        <v>133</v>
      </c>
      <c r="B57" s="364" t="s">
        <v>8</v>
      </c>
      <c r="C57" s="356" t="s">
        <v>44</v>
      </c>
      <c r="D57" s="549">
        <f>+'[4]1. PARTE'!G32</f>
        <v>130</v>
      </c>
      <c r="E57" s="549">
        <f>+G57+H57</f>
        <v>266</v>
      </c>
      <c r="F57" s="550">
        <f>+E57/D57-1</f>
        <v>1.046153846153846</v>
      </c>
      <c r="G57" s="549">
        <f>+'[4]1. PARTE'!H32</f>
        <v>266</v>
      </c>
      <c r="H57" s="549">
        <f>+'[4]1. PARTE'!I32</f>
        <v>0</v>
      </c>
      <c r="I57" s="549">
        <f>+'[4]1. PARTE'!J32</f>
        <v>140</v>
      </c>
      <c r="J57" s="549">
        <f>+'[4]1. PARTE'!K32</f>
        <v>0</v>
      </c>
      <c r="K57" s="549">
        <f>+'[4]1. PARTE'!L32</f>
        <v>140</v>
      </c>
      <c r="L57" s="549">
        <f>+'[4]1. PARTE'!M32</f>
        <v>126</v>
      </c>
      <c r="M57" s="549">
        <f>+'[4]1. PARTE'!N32</f>
        <v>0</v>
      </c>
      <c r="N57" s="549">
        <f>+'[4]1. PARTE'!O32</f>
        <v>126</v>
      </c>
    </row>
    <row r="58" spans="1:14" s="374" customFormat="1" ht="28.5" customHeight="1">
      <c r="A58" s="358">
        <v>131</v>
      </c>
      <c r="B58" s="364" t="s">
        <v>8</v>
      </c>
      <c r="C58" s="356" t="s">
        <v>45</v>
      </c>
      <c r="D58" s="549">
        <f>+'[4]1. PARTE'!G31</f>
        <v>899</v>
      </c>
      <c r="E58" s="549">
        <f>+G58+H58</f>
        <v>1815</v>
      </c>
      <c r="F58" s="550">
        <f>+E58/D58-1</f>
        <v>1.0189098998887651</v>
      </c>
      <c r="G58" s="549">
        <f>+'[4]1. PARTE'!H31</f>
        <v>1815</v>
      </c>
      <c r="H58" s="549">
        <f>+'[4]1. PARTE'!I31</f>
        <v>0</v>
      </c>
      <c r="I58" s="549">
        <f>+'[4]1. PARTE'!J31</f>
        <v>1130</v>
      </c>
      <c r="J58" s="549">
        <f>+'[4]1. PARTE'!K31</f>
        <v>0</v>
      </c>
      <c r="K58" s="549">
        <f>+'[4]1. PARTE'!L31</f>
        <v>1130</v>
      </c>
      <c r="L58" s="549">
        <f>+'[4]1. PARTE'!M31</f>
        <v>685</v>
      </c>
      <c r="M58" s="549">
        <f>+'[4]1. PARTE'!N31</f>
        <v>0</v>
      </c>
      <c r="N58" s="549">
        <f>+'[4]1. PARTE'!O31</f>
        <v>685</v>
      </c>
    </row>
    <row r="59" spans="1:14" s="374" customFormat="1" ht="28.5" customHeight="1">
      <c r="A59" s="358"/>
      <c r="B59" s="357"/>
      <c r="C59" s="357"/>
      <c r="D59" s="551"/>
      <c r="E59" s="551"/>
      <c r="F59" s="552"/>
      <c r="G59" s="551"/>
      <c r="H59" s="551"/>
      <c r="I59" s="551"/>
      <c r="J59" s="551"/>
      <c r="K59" s="551"/>
      <c r="L59" s="551"/>
      <c r="M59" s="551"/>
      <c r="N59" s="559"/>
    </row>
    <row r="60" spans="1:14" s="466" customFormat="1" ht="28.5" customHeight="1">
      <c r="A60" s="365"/>
      <c r="B60" s="688" t="s">
        <v>337</v>
      </c>
      <c r="C60" s="689"/>
      <c r="D60" s="547">
        <f>SUM(D61:D65)</f>
        <v>1590</v>
      </c>
      <c r="E60" s="547">
        <f>SUM(E61:E65)</f>
        <v>1756</v>
      </c>
      <c r="F60" s="554">
        <f t="shared" ref="F60:F65" si="12">+E60/D60-1</f>
        <v>0.10440251572327042</v>
      </c>
      <c r="G60" s="547">
        <f t="shared" ref="G60:N60" si="13">SUM(G61:G65)</f>
        <v>1756</v>
      </c>
      <c r="H60" s="547">
        <f t="shared" si="13"/>
        <v>0</v>
      </c>
      <c r="I60" s="547">
        <f t="shared" si="13"/>
        <v>306</v>
      </c>
      <c r="J60" s="547">
        <f t="shared" si="13"/>
        <v>0</v>
      </c>
      <c r="K60" s="547">
        <f t="shared" si="13"/>
        <v>306</v>
      </c>
      <c r="L60" s="547">
        <f t="shared" si="13"/>
        <v>1450</v>
      </c>
      <c r="M60" s="547">
        <f t="shared" si="13"/>
        <v>0</v>
      </c>
      <c r="N60" s="555">
        <f t="shared" si="13"/>
        <v>1450</v>
      </c>
    </row>
    <row r="61" spans="1:14" s="374" customFormat="1" ht="28.5" customHeight="1">
      <c r="A61" s="358">
        <v>144</v>
      </c>
      <c r="B61" s="356" t="s">
        <v>8</v>
      </c>
      <c r="C61" s="356" t="s">
        <v>46</v>
      </c>
      <c r="D61" s="549">
        <f>+'[4]1. PARTE'!G40</f>
        <v>169</v>
      </c>
      <c r="E61" s="549">
        <f>+G61+H61</f>
        <v>264</v>
      </c>
      <c r="F61" s="550">
        <f t="shared" si="12"/>
        <v>0.56213017751479288</v>
      </c>
      <c r="G61" s="549">
        <f>+'[4]1. PARTE'!H40</f>
        <v>264</v>
      </c>
      <c r="H61" s="549">
        <f>+'[4]1. PARTE'!I40</f>
        <v>0</v>
      </c>
      <c r="I61" s="549">
        <f>+'[4]1. PARTE'!J40</f>
        <v>104</v>
      </c>
      <c r="J61" s="549">
        <f>+'[4]1. PARTE'!K40</f>
        <v>0</v>
      </c>
      <c r="K61" s="549">
        <f>+'[4]1. PARTE'!L40</f>
        <v>104</v>
      </c>
      <c r="L61" s="549">
        <f>+'[4]1. PARTE'!M40</f>
        <v>160</v>
      </c>
      <c r="M61" s="549">
        <f>+'[4]1. PARTE'!N40</f>
        <v>0</v>
      </c>
      <c r="N61" s="549">
        <f>+'[4]1. PARTE'!O40</f>
        <v>160</v>
      </c>
    </row>
    <row r="62" spans="1:14" s="374" customFormat="1" ht="28.5" customHeight="1">
      <c r="A62" s="358">
        <v>145</v>
      </c>
      <c r="B62" s="356" t="s">
        <v>388</v>
      </c>
      <c r="C62" s="356" t="s">
        <v>47</v>
      </c>
      <c r="D62" s="549">
        <f>+'[4]1. PARTE'!G41</f>
        <v>1118</v>
      </c>
      <c r="E62" s="549">
        <f>+G62+H62</f>
        <v>1060</v>
      </c>
      <c r="F62" s="550">
        <f t="shared" si="12"/>
        <v>-5.1878354203935606E-2</v>
      </c>
      <c r="G62" s="549">
        <f>+'[4]1. PARTE'!H41</f>
        <v>1060</v>
      </c>
      <c r="H62" s="549">
        <f>+'[4]1. PARTE'!I41</f>
        <v>0</v>
      </c>
      <c r="I62" s="549">
        <f>+'[4]1. PARTE'!J41</f>
        <v>66</v>
      </c>
      <c r="J62" s="549">
        <f>+'[4]1. PARTE'!K41</f>
        <v>0</v>
      </c>
      <c r="K62" s="549">
        <f>+'[4]1. PARTE'!L41</f>
        <v>66</v>
      </c>
      <c r="L62" s="549">
        <f>+'[4]1. PARTE'!M41</f>
        <v>994</v>
      </c>
      <c r="M62" s="549">
        <f>+'[4]1. PARTE'!N41</f>
        <v>0</v>
      </c>
      <c r="N62" s="549">
        <f>+'[4]1. PARTE'!O41</f>
        <v>994</v>
      </c>
    </row>
    <row r="63" spans="1:14" s="374" customFormat="1" ht="28.5" customHeight="1">
      <c r="A63" s="362">
        <v>158</v>
      </c>
      <c r="B63" s="356" t="s">
        <v>48</v>
      </c>
      <c r="C63" s="356" t="s">
        <v>49</v>
      </c>
      <c r="D63" s="549">
        <f>+'[4]1. PARTE'!G50</f>
        <v>100</v>
      </c>
      <c r="E63" s="549">
        <f>+G63+H63</f>
        <v>157</v>
      </c>
      <c r="F63" s="550">
        <f t="shared" si="12"/>
        <v>0.57000000000000006</v>
      </c>
      <c r="G63" s="549">
        <f>+'[4]1. PARTE'!H50</f>
        <v>157</v>
      </c>
      <c r="H63" s="549">
        <f>+'[4]1. PARTE'!I50</f>
        <v>0</v>
      </c>
      <c r="I63" s="549">
        <f>+'[4]1. PARTE'!J50</f>
        <v>26</v>
      </c>
      <c r="J63" s="549">
        <f>+'[4]1. PARTE'!K50</f>
        <v>0</v>
      </c>
      <c r="K63" s="549">
        <f>+'[4]1. PARTE'!L50</f>
        <v>26</v>
      </c>
      <c r="L63" s="549">
        <f>+'[4]1. PARTE'!M50</f>
        <v>131</v>
      </c>
      <c r="M63" s="549">
        <f>+'[4]1. PARTE'!N50</f>
        <v>0</v>
      </c>
      <c r="N63" s="549">
        <f>+'[4]1. PARTE'!O50</f>
        <v>131</v>
      </c>
    </row>
    <row r="64" spans="1:14" s="374" customFormat="1" ht="28.5" customHeight="1">
      <c r="A64" s="358">
        <v>136</v>
      </c>
      <c r="B64" s="360" t="s">
        <v>372</v>
      </c>
      <c r="C64" s="356" t="s">
        <v>50</v>
      </c>
      <c r="D64" s="549">
        <f>+'[4]1. PARTE'!G33</f>
        <v>90</v>
      </c>
      <c r="E64" s="549">
        <f>+G64+H64</f>
        <v>151</v>
      </c>
      <c r="F64" s="550">
        <f t="shared" si="12"/>
        <v>0.67777777777777781</v>
      </c>
      <c r="G64" s="549">
        <f>+'[4]1. PARTE'!H33</f>
        <v>151</v>
      </c>
      <c r="H64" s="549">
        <f>+'[4]1. PARTE'!I33</f>
        <v>0</v>
      </c>
      <c r="I64" s="549">
        <f>+'[4]1. PARTE'!J33</f>
        <v>57</v>
      </c>
      <c r="J64" s="549">
        <f>+'[4]1. PARTE'!K33</f>
        <v>0</v>
      </c>
      <c r="K64" s="549">
        <f>+'[4]1. PARTE'!L33</f>
        <v>57</v>
      </c>
      <c r="L64" s="549">
        <f>+'[4]1. PARTE'!M33</f>
        <v>94</v>
      </c>
      <c r="M64" s="549">
        <f>+'[4]1. PARTE'!N33</f>
        <v>0</v>
      </c>
      <c r="N64" s="549">
        <f>+'[4]1. PARTE'!O33</f>
        <v>94</v>
      </c>
    </row>
    <row r="65" spans="1:14" s="374" customFormat="1" ht="28.5" customHeight="1">
      <c r="A65" s="358">
        <v>147</v>
      </c>
      <c r="B65" s="360" t="s">
        <v>372</v>
      </c>
      <c r="C65" s="356" t="s">
        <v>51</v>
      </c>
      <c r="D65" s="549">
        <f>+'[4]1. PARTE'!G42</f>
        <v>113</v>
      </c>
      <c r="E65" s="549">
        <f>+G65+H65</f>
        <v>124</v>
      </c>
      <c r="F65" s="550">
        <f t="shared" si="12"/>
        <v>9.7345132743362761E-2</v>
      </c>
      <c r="G65" s="549">
        <f>+'[4]1. PARTE'!H42</f>
        <v>124</v>
      </c>
      <c r="H65" s="549">
        <f>+'[4]1. PARTE'!I42</f>
        <v>0</v>
      </c>
      <c r="I65" s="549">
        <f>+'[4]1. PARTE'!J42</f>
        <v>53</v>
      </c>
      <c r="J65" s="549">
        <f>+'[4]1. PARTE'!K42</f>
        <v>0</v>
      </c>
      <c r="K65" s="549">
        <f>+'[4]1. PARTE'!L42</f>
        <v>53</v>
      </c>
      <c r="L65" s="549">
        <f>+'[4]1. PARTE'!M42</f>
        <v>71</v>
      </c>
      <c r="M65" s="549">
        <f>+'[4]1. PARTE'!N42</f>
        <v>0</v>
      </c>
      <c r="N65" s="549">
        <f>+'[4]1. PARTE'!O42</f>
        <v>71</v>
      </c>
    </row>
    <row r="66" spans="1:14" s="374" customFormat="1" ht="28.5" customHeight="1">
      <c r="A66" s="358"/>
      <c r="B66" s="367"/>
      <c r="C66" s="357"/>
      <c r="D66" s="551"/>
      <c r="E66" s="357"/>
      <c r="F66" s="552"/>
      <c r="G66" s="551"/>
      <c r="H66" s="357"/>
      <c r="I66" s="551"/>
      <c r="J66" s="551"/>
      <c r="K66" s="551"/>
      <c r="L66" s="551"/>
      <c r="M66" s="551"/>
      <c r="N66" s="559"/>
    </row>
    <row r="67" spans="1:14" s="466" customFormat="1" ht="28.5" customHeight="1">
      <c r="A67" s="365"/>
      <c r="B67" s="700" t="s">
        <v>338</v>
      </c>
      <c r="C67" s="701"/>
      <c r="D67" s="547">
        <f>+D68+D69</f>
        <v>1038</v>
      </c>
      <c r="E67" s="547">
        <f>+E68+E69</f>
        <v>1445</v>
      </c>
      <c r="F67" s="554">
        <f>+E67/D67-1</f>
        <v>0.39210019267822727</v>
      </c>
      <c r="G67" s="547">
        <f t="shared" ref="G67:N67" si="14">+G68+G69</f>
        <v>1369</v>
      </c>
      <c r="H67" s="547">
        <f t="shared" si="14"/>
        <v>76</v>
      </c>
      <c r="I67" s="547">
        <f t="shared" si="14"/>
        <v>376</v>
      </c>
      <c r="J67" s="547">
        <f t="shared" si="14"/>
        <v>24</v>
      </c>
      <c r="K67" s="547">
        <f t="shared" si="14"/>
        <v>400</v>
      </c>
      <c r="L67" s="547">
        <f t="shared" si="14"/>
        <v>993</v>
      </c>
      <c r="M67" s="547">
        <f t="shared" si="14"/>
        <v>52</v>
      </c>
      <c r="N67" s="555">
        <f t="shared" si="14"/>
        <v>1045</v>
      </c>
    </row>
    <row r="68" spans="1:14" s="470" customFormat="1" ht="28.5" customHeight="1">
      <c r="A68" s="358">
        <v>152</v>
      </c>
      <c r="B68" s="360" t="s">
        <v>372</v>
      </c>
      <c r="C68" s="356" t="s">
        <v>52</v>
      </c>
      <c r="D68" s="549">
        <f>+'[4]1. PARTE'!G46</f>
        <v>120</v>
      </c>
      <c r="E68" s="549">
        <f>+G68+H68</f>
        <v>176</v>
      </c>
      <c r="F68" s="550">
        <f>+E68/D68-1</f>
        <v>0.46666666666666656</v>
      </c>
      <c r="G68" s="549">
        <f>+'[4]1. PARTE'!H46</f>
        <v>176</v>
      </c>
      <c r="H68" s="549">
        <f>+'[4]1. PARTE'!I46</f>
        <v>0</v>
      </c>
      <c r="I68" s="549">
        <f>+'[4]1. PARTE'!J46</f>
        <v>38</v>
      </c>
      <c r="J68" s="549">
        <f>+'[4]1. PARTE'!K46</f>
        <v>0</v>
      </c>
      <c r="K68" s="549">
        <f>+'[4]1. PARTE'!L46</f>
        <v>38</v>
      </c>
      <c r="L68" s="549">
        <f>+'[4]1. PARTE'!M46</f>
        <v>138</v>
      </c>
      <c r="M68" s="549">
        <f>+'[4]1. PARTE'!N46</f>
        <v>0</v>
      </c>
      <c r="N68" s="549">
        <f>+'[4]1. PARTE'!O46</f>
        <v>138</v>
      </c>
    </row>
    <row r="69" spans="1:14" s="471" customFormat="1" ht="28.5" customHeight="1">
      <c r="A69" s="368">
        <v>153</v>
      </c>
      <c r="B69" s="369" t="s">
        <v>53</v>
      </c>
      <c r="C69" s="369" t="s">
        <v>54</v>
      </c>
      <c r="D69" s="562">
        <f>+'[4]1. PARTE'!G47</f>
        <v>918</v>
      </c>
      <c r="E69" s="562">
        <f>+G69+H69</f>
        <v>1269</v>
      </c>
      <c r="F69" s="563">
        <f>+E69/D69-1</f>
        <v>0.38235294117647056</v>
      </c>
      <c r="G69" s="562">
        <f>+'[4]1. PARTE'!H47</f>
        <v>1193</v>
      </c>
      <c r="H69" s="562">
        <f>+'[4]1. PARTE'!I47</f>
        <v>76</v>
      </c>
      <c r="I69" s="562">
        <f>+'[4]1. PARTE'!J47</f>
        <v>338</v>
      </c>
      <c r="J69" s="562">
        <f>+'[4]1. PARTE'!K47</f>
        <v>24</v>
      </c>
      <c r="K69" s="562">
        <f>+'[4]1. PARTE'!L47</f>
        <v>362</v>
      </c>
      <c r="L69" s="562">
        <f>+'[4]1. PARTE'!M47</f>
        <v>855</v>
      </c>
      <c r="M69" s="562">
        <f>+'[4]1. PARTE'!N47</f>
        <v>52</v>
      </c>
      <c r="N69" s="562">
        <f>+'[4]1. PARTE'!O47</f>
        <v>907</v>
      </c>
    </row>
    <row r="70" spans="1:14" s="470" customFormat="1" ht="28.5" customHeight="1">
      <c r="A70" s="370"/>
      <c r="B70" s="370"/>
      <c r="C70" s="370"/>
      <c r="D70" s="371"/>
      <c r="E70" s="371"/>
      <c r="F70" s="372"/>
      <c r="G70" s="373"/>
      <c r="H70" s="371"/>
      <c r="I70" s="371"/>
      <c r="J70" s="371"/>
      <c r="K70" s="371"/>
      <c r="L70" s="371"/>
      <c r="M70" s="371"/>
      <c r="N70" s="371"/>
    </row>
    <row r="71" spans="1:14" s="470" customFormat="1" ht="28.5" customHeight="1">
      <c r="A71" s="374"/>
      <c r="B71" s="375"/>
      <c r="C71" s="376"/>
      <c r="D71" s="377"/>
      <c r="E71" s="378"/>
      <c r="F71" s="379"/>
      <c r="G71" s="378"/>
      <c r="H71" s="377"/>
      <c r="I71" s="380"/>
      <c r="J71" s="381"/>
      <c r="K71" s="377"/>
      <c r="L71" s="378"/>
      <c r="M71" s="378"/>
      <c r="N71" s="371"/>
    </row>
    <row r="72" spans="1:14" s="470" customFormat="1" ht="28.5" customHeight="1" thickBot="1">
      <c r="A72" s="374"/>
      <c r="B72" s="375"/>
      <c r="C72" s="376"/>
      <c r="D72" s="377"/>
      <c r="E72" s="378"/>
      <c r="F72" s="379"/>
      <c r="G72" s="377"/>
      <c r="H72" s="378"/>
      <c r="I72" s="377"/>
      <c r="J72" s="381"/>
      <c r="K72" s="377"/>
      <c r="L72" s="377"/>
      <c r="M72" s="380"/>
      <c r="N72" s="382"/>
    </row>
    <row r="73" spans="1:14" s="473" customFormat="1" ht="28.5" customHeight="1" thickBot="1">
      <c r="A73" s="383">
        <v>200</v>
      </c>
      <c r="B73" s="702" t="s">
        <v>339</v>
      </c>
      <c r="C73" s="703"/>
      <c r="D73" s="540">
        <f>+D75+D84+D91+D93</f>
        <v>15315</v>
      </c>
      <c r="E73" s="540">
        <f>+E75+E84+E91+E93</f>
        <v>24192</v>
      </c>
      <c r="F73" s="541">
        <f>+E73/D73-1</f>
        <v>0.57962781586679735</v>
      </c>
      <c r="G73" s="540">
        <f t="shared" ref="G73:N73" si="15">+G75+G84+G91+G93</f>
        <v>22464</v>
      </c>
      <c r="H73" s="540">
        <f t="shared" si="15"/>
        <v>1728</v>
      </c>
      <c r="I73" s="540">
        <f t="shared" si="15"/>
        <v>7613</v>
      </c>
      <c r="J73" s="540">
        <f t="shared" si="15"/>
        <v>650</v>
      </c>
      <c r="K73" s="540">
        <f t="shared" si="15"/>
        <v>8263</v>
      </c>
      <c r="L73" s="540">
        <f t="shared" si="15"/>
        <v>14851</v>
      </c>
      <c r="M73" s="540">
        <f t="shared" si="15"/>
        <v>1078</v>
      </c>
      <c r="N73" s="542">
        <f t="shared" si="15"/>
        <v>15929</v>
      </c>
    </row>
    <row r="74" spans="1:14" s="470" customFormat="1" ht="28.5" customHeight="1">
      <c r="A74" s="384"/>
      <c r="B74" s="385"/>
      <c r="C74" s="353"/>
      <c r="D74" s="543"/>
      <c r="E74" s="543"/>
      <c r="F74" s="544"/>
      <c r="G74" s="564"/>
      <c r="H74" s="564"/>
      <c r="I74" s="564"/>
      <c r="J74" s="565"/>
      <c r="K74" s="564"/>
      <c r="L74" s="564"/>
      <c r="M74" s="564"/>
      <c r="N74" s="566"/>
    </row>
    <row r="75" spans="1:14" s="473" customFormat="1" ht="28.5" customHeight="1">
      <c r="A75" s="365"/>
      <c r="B75" s="692" t="s">
        <v>340</v>
      </c>
      <c r="C75" s="693"/>
      <c r="D75" s="547">
        <f>SUM(D76:D82)</f>
        <v>3312</v>
      </c>
      <c r="E75" s="547">
        <f>SUM(E76:E82)</f>
        <v>3954</v>
      </c>
      <c r="F75" s="554">
        <f t="shared" ref="F75:F82" si="16">+E75/D75-1</f>
        <v>0.19384057971014501</v>
      </c>
      <c r="G75" s="547">
        <f t="shared" ref="G75:N75" si="17">SUM(G76:G82)</f>
        <v>3781</v>
      </c>
      <c r="H75" s="547">
        <f t="shared" si="17"/>
        <v>173</v>
      </c>
      <c r="I75" s="547">
        <f t="shared" si="17"/>
        <v>1047</v>
      </c>
      <c r="J75" s="547">
        <f t="shared" si="17"/>
        <v>65</v>
      </c>
      <c r="K75" s="547">
        <f t="shared" si="17"/>
        <v>1112</v>
      </c>
      <c r="L75" s="547">
        <f t="shared" si="17"/>
        <v>2734</v>
      </c>
      <c r="M75" s="547">
        <f t="shared" si="17"/>
        <v>108</v>
      </c>
      <c r="N75" s="555">
        <f t="shared" si="17"/>
        <v>2842</v>
      </c>
    </row>
    <row r="76" spans="1:14" s="470" customFormat="1" ht="28.5" customHeight="1">
      <c r="A76" s="358">
        <v>202</v>
      </c>
      <c r="B76" s="356" t="s">
        <v>8</v>
      </c>
      <c r="C76" s="356" t="s">
        <v>55</v>
      </c>
      <c r="D76" s="549">
        <f>+'[4]1. PARTE'!G51</f>
        <v>186</v>
      </c>
      <c r="E76" s="549">
        <f>+G76+H76</f>
        <v>257</v>
      </c>
      <c r="F76" s="550">
        <f t="shared" si="16"/>
        <v>0.38172043010752699</v>
      </c>
      <c r="G76" s="549">
        <f>+'[4]1. PARTE'!H51</f>
        <v>257</v>
      </c>
      <c r="H76" s="549">
        <f>+'[4]1. PARTE'!I51</f>
        <v>0</v>
      </c>
      <c r="I76" s="549">
        <f>+'[4]1. PARTE'!J51</f>
        <v>12</v>
      </c>
      <c r="J76" s="549">
        <f>+'[4]1. PARTE'!K51</f>
        <v>0</v>
      </c>
      <c r="K76" s="549">
        <f>+'[4]1. PARTE'!L51</f>
        <v>12</v>
      </c>
      <c r="L76" s="549">
        <f>+'[4]1. PARTE'!M51</f>
        <v>245</v>
      </c>
      <c r="M76" s="549">
        <f>+'[4]1. PARTE'!N51</f>
        <v>0</v>
      </c>
      <c r="N76" s="549">
        <f>+'[4]1. PARTE'!O51</f>
        <v>245</v>
      </c>
    </row>
    <row r="77" spans="1:14" s="470" customFormat="1" ht="28.5" customHeight="1">
      <c r="A77" s="358">
        <v>204</v>
      </c>
      <c r="B77" s="360" t="s">
        <v>372</v>
      </c>
      <c r="C77" s="386" t="s">
        <v>56</v>
      </c>
      <c r="D77" s="549">
        <f>+'[4]1. PARTE'!G52</f>
        <v>108</v>
      </c>
      <c r="E77" s="549">
        <f t="shared" ref="E77:E82" si="18">+G77+H77</f>
        <v>181</v>
      </c>
      <c r="F77" s="550">
        <f t="shared" si="16"/>
        <v>0.67592592592592582</v>
      </c>
      <c r="G77" s="549">
        <f>+'[4]1. PARTE'!H52</f>
        <v>181</v>
      </c>
      <c r="H77" s="549">
        <f>+'[4]1. PARTE'!I52</f>
        <v>0</v>
      </c>
      <c r="I77" s="549">
        <f>+'[4]1. PARTE'!J52</f>
        <v>55</v>
      </c>
      <c r="J77" s="549">
        <f>+'[4]1. PARTE'!K52</f>
        <v>0</v>
      </c>
      <c r="K77" s="549">
        <f>+'[4]1. PARTE'!L52</f>
        <v>55</v>
      </c>
      <c r="L77" s="549">
        <f>+'[4]1. PARTE'!M52</f>
        <v>126</v>
      </c>
      <c r="M77" s="549">
        <f>+'[4]1. PARTE'!N52</f>
        <v>0</v>
      </c>
      <c r="N77" s="549">
        <f>+'[4]1. PARTE'!O52</f>
        <v>126</v>
      </c>
    </row>
    <row r="78" spans="1:14" s="470" customFormat="1" ht="28.5" customHeight="1">
      <c r="A78" s="358">
        <v>235</v>
      </c>
      <c r="B78" s="356" t="s">
        <v>521</v>
      </c>
      <c r="C78" s="386" t="s">
        <v>57</v>
      </c>
      <c r="D78" s="549">
        <f>+'[4]1. PARTE'!G67</f>
        <v>2524</v>
      </c>
      <c r="E78" s="549">
        <f t="shared" si="18"/>
        <v>2585</v>
      </c>
      <c r="F78" s="550">
        <f t="shared" si="16"/>
        <v>2.4167987321711548E-2</v>
      </c>
      <c r="G78" s="549">
        <f>+'[4]1. PARTE'!H67</f>
        <v>2585</v>
      </c>
      <c r="H78" s="549">
        <f>+'[4]1. PARTE'!I67</f>
        <v>0</v>
      </c>
      <c r="I78" s="549">
        <f>+'[4]1. PARTE'!J67</f>
        <v>630</v>
      </c>
      <c r="J78" s="549">
        <f>+'[4]1. PARTE'!K67</f>
        <v>0</v>
      </c>
      <c r="K78" s="549">
        <f>+'[4]1. PARTE'!L67</f>
        <v>630</v>
      </c>
      <c r="L78" s="549">
        <f>+'[4]1. PARTE'!M67</f>
        <v>1955</v>
      </c>
      <c r="M78" s="549">
        <f>+'[4]1. PARTE'!N67</f>
        <v>0</v>
      </c>
      <c r="N78" s="549">
        <f>+'[4]1. PARTE'!O67</f>
        <v>1955</v>
      </c>
    </row>
    <row r="79" spans="1:14" s="470" customFormat="1" ht="28.5" customHeight="1">
      <c r="A79" s="358">
        <v>209</v>
      </c>
      <c r="B79" s="360" t="s">
        <v>522</v>
      </c>
      <c r="C79" s="386" t="s">
        <v>57</v>
      </c>
      <c r="D79" s="549">
        <f>+'[4]1. PARTE'!G56</f>
        <v>100</v>
      </c>
      <c r="E79" s="549">
        <f t="shared" si="18"/>
        <v>173</v>
      </c>
      <c r="F79" s="550">
        <f t="shared" si="16"/>
        <v>0.73</v>
      </c>
      <c r="G79" s="549">
        <f>+'[4]1. PARTE'!H56</f>
        <v>0</v>
      </c>
      <c r="H79" s="551">
        <f>+'[4]1. PARTE'!I56</f>
        <v>173</v>
      </c>
      <c r="I79" s="549">
        <f>+'[4]1. PARTE'!J56</f>
        <v>0</v>
      </c>
      <c r="J79" s="549">
        <f>+'[4]1. PARTE'!K56</f>
        <v>65</v>
      </c>
      <c r="K79" s="549">
        <f>+'[4]1. PARTE'!L56</f>
        <v>65</v>
      </c>
      <c r="L79" s="549">
        <f>+'[4]1. PARTE'!M56</f>
        <v>0</v>
      </c>
      <c r="M79" s="549">
        <f>+'[4]1. PARTE'!N56</f>
        <v>108</v>
      </c>
      <c r="N79" s="549">
        <f>+'[4]1. PARTE'!O56</f>
        <v>108</v>
      </c>
    </row>
    <row r="80" spans="1:14" s="470" customFormat="1" ht="28.5" customHeight="1">
      <c r="A80" s="358">
        <v>206</v>
      </c>
      <c r="B80" s="356" t="s">
        <v>8</v>
      </c>
      <c r="C80" s="386" t="s">
        <v>59</v>
      </c>
      <c r="D80" s="549">
        <f>+'[4]1. PARTE'!G53</f>
        <v>64</v>
      </c>
      <c r="E80" s="549">
        <f t="shared" si="18"/>
        <v>122</v>
      </c>
      <c r="F80" s="550">
        <f t="shared" si="16"/>
        <v>0.90625</v>
      </c>
      <c r="G80" s="549">
        <f>+'[4]1. PARTE'!H53</f>
        <v>122</v>
      </c>
      <c r="H80" s="549">
        <f>+'[4]1. PARTE'!I53</f>
        <v>0</v>
      </c>
      <c r="I80" s="549">
        <f>+'[4]1. PARTE'!J53</f>
        <v>50</v>
      </c>
      <c r="J80" s="549">
        <f>+'[4]1. PARTE'!K53</f>
        <v>0</v>
      </c>
      <c r="K80" s="549">
        <f>+'[4]1. PARTE'!L53</f>
        <v>50</v>
      </c>
      <c r="L80" s="549">
        <f>+'[4]1. PARTE'!M53</f>
        <v>72</v>
      </c>
      <c r="M80" s="549">
        <f>+'[4]1. PARTE'!N53</f>
        <v>0</v>
      </c>
      <c r="N80" s="549">
        <f>+'[4]1. PARTE'!O53</f>
        <v>72</v>
      </c>
    </row>
    <row r="81" spans="1:14" s="470" customFormat="1" ht="28.5" customHeight="1">
      <c r="A81" s="358">
        <v>207</v>
      </c>
      <c r="B81" s="356" t="s">
        <v>8</v>
      </c>
      <c r="C81" s="386" t="s">
        <v>60</v>
      </c>
      <c r="D81" s="549">
        <f>+'[4]1. PARTE'!G54</f>
        <v>230</v>
      </c>
      <c r="E81" s="549">
        <f t="shared" si="18"/>
        <v>484</v>
      </c>
      <c r="F81" s="550">
        <f t="shared" si="16"/>
        <v>1.1043478260869564</v>
      </c>
      <c r="G81" s="549">
        <f>+'[4]1. PARTE'!H54</f>
        <v>484</v>
      </c>
      <c r="H81" s="557">
        <f>+'[4]1. PARTE'!I54</f>
        <v>0</v>
      </c>
      <c r="I81" s="549">
        <f>+'[4]1. PARTE'!J54</f>
        <v>250</v>
      </c>
      <c r="J81" s="549">
        <f>+'[4]1. PARTE'!K54</f>
        <v>0</v>
      </c>
      <c r="K81" s="549">
        <f>+'[4]1. PARTE'!L54</f>
        <v>250</v>
      </c>
      <c r="L81" s="549">
        <f>+'[4]1. PARTE'!M54</f>
        <v>234</v>
      </c>
      <c r="M81" s="549">
        <f>+'[4]1. PARTE'!N54</f>
        <v>0</v>
      </c>
      <c r="N81" s="549">
        <f>+'[4]1. PARTE'!O54</f>
        <v>234</v>
      </c>
    </row>
    <row r="82" spans="1:14" s="470" customFormat="1" ht="28.5" customHeight="1">
      <c r="A82" s="358">
        <v>208</v>
      </c>
      <c r="B82" s="356" t="s">
        <v>8</v>
      </c>
      <c r="C82" s="386" t="s">
        <v>61</v>
      </c>
      <c r="D82" s="549">
        <f>+'[4]1. PARTE'!G55</f>
        <v>100</v>
      </c>
      <c r="E82" s="549">
        <f t="shared" si="18"/>
        <v>152</v>
      </c>
      <c r="F82" s="550">
        <f t="shared" si="16"/>
        <v>0.52</v>
      </c>
      <c r="G82" s="549">
        <f>+'[4]1. PARTE'!H55</f>
        <v>152</v>
      </c>
      <c r="H82" s="549">
        <f>+'[4]1. PARTE'!I55</f>
        <v>0</v>
      </c>
      <c r="I82" s="549">
        <f>+'[4]1. PARTE'!J55</f>
        <v>50</v>
      </c>
      <c r="J82" s="549">
        <f>+'[4]1. PARTE'!K55</f>
        <v>0</v>
      </c>
      <c r="K82" s="549">
        <f>+'[4]1. PARTE'!L55</f>
        <v>50</v>
      </c>
      <c r="L82" s="549">
        <f>+'[4]1. PARTE'!M55</f>
        <v>102</v>
      </c>
      <c r="M82" s="549">
        <f>+'[4]1. PARTE'!N55</f>
        <v>0</v>
      </c>
      <c r="N82" s="549">
        <f>+'[4]1. PARTE'!O55</f>
        <v>102</v>
      </c>
    </row>
    <row r="83" spans="1:14" s="470" customFormat="1" ht="28.5" customHeight="1">
      <c r="A83" s="358"/>
      <c r="B83" s="387"/>
      <c r="C83" s="388"/>
      <c r="D83" s="551"/>
      <c r="E83" s="551"/>
      <c r="F83" s="552"/>
      <c r="G83" s="551"/>
      <c r="H83" s="551"/>
      <c r="I83" s="551"/>
      <c r="J83" s="551"/>
      <c r="K83" s="551"/>
      <c r="L83" s="551"/>
      <c r="M83" s="551"/>
      <c r="N83" s="567"/>
    </row>
    <row r="84" spans="1:14" s="473" customFormat="1" ht="28.5" customHeight="1">
      <c r="A84" s="365"/>
      <c r="B84" s="692" t="s">
        <v>341</v>
      </c>
      <c r="C84" s="693"/>
      <c r="D84" s="547">
        <f>SUM(D85:D89)</f>
        <v>1296</v>
      </c>
      <c r="E84" s="547">
        <f>SUM(E85:E90)</f>
        <v>2598</v>
      </c>
      <c r="F84" s="554">
        <f t="shared" ref="F84:F89" si="19">+E84/D84-1</f>
        <v>1.0046296296296298</v>
      </c>
      <c r="G84" s="547">
        <f>SUM(G85:G89)</f>
        <v>2390</v>
      </c>
      <c r="H84" s="547">
        <f t="shared" ref="H84:N84" si="20">SUM(H85:H90)</f>
        <v>208</v>
      </c>
      <c r="I84" s="547">
        <f t="shared" si="20"/>
        <v>1338</v>
      </c>
      <c r="J84" s="547">
        <f t="shared" si="20"/>
        <v>123</v>
      </c>
      <c r="K84" s="547">
        <f t="shared" si="20"/>
        <v>1461</v>
      </c>
      <c r="L84" s="547">
        <f t="shared" si="20"/>
        <v>1052</v>
      </c>
      <c r="M84" s="547">
        <f t="shared" si="20"/>
        <v>85</v>
      </c>
      <c r="N84" s="555">
        <f t="shared" si="20"/>
        <v>1137</v>
      </c>
    </row>
    <row r="85" spans="1:14" s="470" customFormat="1" ht="28.5" customHeight="1">
      <c r="A85" s="358">
        <v>217</v>
      </c>
      <c r="B85" s="356" t="s">
        <v>8</v>
      </c>
      <c r="C85" s="386" t="s">
        <v>62</v>
      </c>
      <c r="D85" s="549">
        <f>+'[4]1. PARTE'!G58</f>
        <v>280</v>
      </c>
      <c r="E85" s="549">
        <f>+G85+H85</f>
        <v>459</v>
      </c>
      <c r="F85" s="550">
        <f t="shared" si="19"/>
        <v>0.63928571428571423</v>
      </c>
      <c r="G85" s="549">
        <f>+'[4]1. PARTE'!H58</f>
        <v>372</v>
      </c>
      <c r="H85" s="549">
        <f>+'[4]1. PARTE'!I58</f>
        <v>87</v>
      </c>
      <c r="I85" s="549">
        <f>+'[4]1. PARTE'!J58</f>
        <v>163</v>
      </c>
      <c r="J85" s="549">
        <f>+'[4]1. PARTE'!K58</f>
        <v>20</v>
      </c>
      <c r="K85" s="549">
        <f>+'[4]1. PARTE'!L58</f>
        <v>183</v>
      </c>
      <c r="L85" s="549">
        <f>+'[4]1. PARTE'!M58</f>
        <v>209</v>
      </c>
      <c r="M85" s="549">
        <f>+'[4]1. PARTE'!N58</f>
        <v>67</v>
      </c>
      <c r="N85" s="549">
        <f>+'[4]1. PARTE'!O58</f>
        <v>276</v>
      </c>
    </row>
    <row r="86" spans="1:14" s="470" customFormat="1" ht="28.5" customHeight="1">
      <c r="A86" s="358">
        <v>219</v>
      </c>
      <c r="B86" s="356" t="s">
        <v>8</v>
      </c>
      <c r="C86" s="386" t="s">
        <v>63</v>
      </c>
      <c r="D86" s="549">
        <f>+'[4]1. PARTE'!G59</f>
        <v>70</v>
      </c>
      <c r="E86" s="549">
        <f>+G86+H86</f>
        <v>116</v>
      </c>
      <c r="F86" s="550">
        <f t="shared" si="19"/>
        <v>0.65714285714285725</v>
      </c>
      <c r="G86" s="549">
        <f>+'[4]1. PARTE'!H59</f>
        <v>116</v>
      </c>
      <c r="H86" s="549">
        <f>+'[4]1. PARTE'!I59</f>
        <v>0</v>
      </c>
      <c r="I86" s="549">
        <f>+'[4]1. PARTE'!J59</f>
        <v>40</v>
      </c>
      <c r="J86" s="549">
        <f>+'[4]1. PARTE'!K59</f>
        <v>0</v>
      </c>
      <c r="K86" s="549">
        <f>+'[4]1. PARTE'!L59</f>
        <v>40</v>
      </c>
      <c r="L86" s="549">
        <f>+'[4]1. PARTE'!M59</f>
        <v>76</v>
      </c>
      <c r="M86" s="549">
        <f>+'[4]1. PARTE'!N59</f>
        <v>0</v>
      </c>
      <c r="N86" s="549">
        <f>+'[4]1. PARTE'!O59</f>
        <v>76</v>
      </c>
    </row>
    <row r="87" spans="1:14" s="470" customFormat="1" ht="28.5" customHeight="1">
      <c r="A87" s="358">
        <v>215</v>
      </c>
      <c r="B87" s="356" t="s">
        <v>64</v>
      </c>
      <c r="C87" s="386" t="s">
        <v>65</v>
      </c>
      <c r="D87" s="549">
        <f>+'[4]1. PARTE'!G57</f>
        <v>568</v>
      </c>
      <c r="E87" s="549">
        <f>+G87+H87</f>
        <v>1247</v>
      </c>
      <c r="F87" s="550">
        <f t="shared" si="19"/>
        <v>1.1954225352112675</v>
      </c>
      <c r="G87" s="549">
        <f>+'[4]1. PARTE'!H57</f>
        <v>1163</v>
      </c>
      <c r="H87" s="551">
        <f>+'[4]1. PARTE'!I57</f>
        <v>84</v>
      </c>
      <c r="I87" s="549">
        <f>+'[4]1. PARTE'!J57</f>
        <v>538</v>
      </c>
      <c r="J87" s="549">
        <f>+'[4]1. PARTE'!K57</f>
        <v>73</v>
      </c>
      <c r="K87" s="549">
        <f>+'[4]1. PARTE'!L57</f>
        <v>611</v>
      </c>
      <c r="L87" s="549">
        <f>+'[4]1. PARTE'!M57</f>
        <v>625</v>
      </c>
      <c r="M87" s="549">
        <f>+'[4]1. PARTE'!N57</f>
        <v>11</v>
      </c>
      <c r="N87" s="549">
        <f>+'[4]1. PARTE'!O57</f>
        <v>636</v>
      </c>
    </row>
    <row r="88" spans="1:14" s="470" customFormat="1" ht="28.5" customHeight="1">
      <c r="A88" s="358">
        <v>222</v>
      </c>
      <c r="B88" s="356" t="s">
        <v>8</v>
      </c>
      <c r="C88" s="386" t="s">
        <v>66</v>
      </c>
      <c r="D88" s="549">
        <f>+'[4]1. PARTE'!G61</f>
        <v>274</v>
      </c>
      <c r="E88" s="549">
        <f>+G88+H88</f>
        <v>580</v>
      </c>
      <c r="F88" s="550">
        <f t="shared" si="19"/>
        <v>1.1167883211678831</v>
      </c>
      <c r="G88" s="549">
        <f>+'[4]1. PARTE'!H61</f>
        <v>570</v>
      </c>
      <c r="H88" s="549">
        <f>+'[4]1. PARTE'!I61</f>
        <v>10</v>
      </c>
      <c r="I88" s="549">
        <f>+'[4]1. PARTE'!J61</f>
        <v>493</v>
      </c>
      <c r="J88" s="549">
        <f>+'[4]1. PARTE'!K61</f>
        <v>8</v>
      </c>
      <c r="K88" s="549">
        <f>+'[4]1. PARTE'!L61</f>
        <v>501</v>
      </c>
      <c r="L88" s="549">
        <f>+'[4]1. PARTE'!M61</f>
        <v>77</v>
      </c>
      <c r="M88" s="549">
        <f>+'[4]1. PARTE'!N61</f>
        <v>2</v>
      </c>
      <c r="N88" s="549">
        <f>+'[4]1. PARTE'!O61</f>
        <v>79</v>
      </c>
    </row>
    <row r="89" spans="1:14" s="470" customFormat="1" ht="28.5" customHeight="1">
      <c r="A89" s="358">
        <v>221</v>
      </c>
      <c r="B89" s="356" t="s">
        <v>8</v>
      </c>
      <c r="C89" s="386" t="s">
        <v>67</v>
      </c>
      <c r="D89" s="549">
        <f>+'[4]1. PARTE'!G60</f>
        <v>104</v>
      </c>
      <c r="E89" s="549">
        <f>+G89+H89</f>
        <v>196</v>
      </c>
      <c r="F89" s="550">
        <f t="shared" si="19"/>
        <v>0.88461538461538458</v>
      </c>
      <c r="G89" s="549">
        <f>+'[4]1. PARTE'!H60</f>
        <v>169</v>
      </c>
      <c r="H89" s="549">
        <f>+'[4]1. PARTE'!I60</f>
        <v>27</v>
      </c>
      <c r="I89" s="549">
        <f>+'[4]1. PARTE'!J60</f>
        <v>104</v>
      </c>
      <c r="J89" s="549">
        <f>+'[4]1. PARTE'!K60</f>
        <v>22</v>
      </c>
      <c r="K89" s="549">
        <f>+'[4]1. PARTE'!L60</f>
        <v>126</v>
      </c>
      <c r="L89" s="549">
        <f>+'[4]1. PARTE'!M60</f>
        <v>65</v>
      </c>
      <c r="M89" s="549">
        <f>+'[4]1. PARTE'!N60</f>
        <v>5</v>
      </c>
      <c r="N89" s="549">
        <f>+'[4]1. PARTE'!O60</f>
        <v>70</v>
      </c>
    </row>
    <row r="90" spans="1:14" s="470" customFormat="1" ht="28.5" customHeight="1">
      <c r="A90" s="358"/>
      <c r="B90" s="387"/>
      <c r="C90" s="388"/>
      <c r="D90" s="549"/>
      <c r="E90" s="568"/>
      <c r="F90" s="550"/>
      <c r="G90" s="549"/>
      <c r="H90" s="551"/>
      <c r="I90" s="551"/>
      <c r="J90" s="551"/>
      <c r="K90" s="549"/>
      <c r="L90" s="551"/>
      <c r="M90" s="551"/>
      <c r="N90" s="569"/>
    </row>
    <row r="91" spans="1:14" s="473" customFormat="1" ht="28.5" customHeight="1">
      <c r="A91" s="365"/>
      <c r="B91" s="692" t="s">
        <v>342</v>
      </c>
      <c r="C91" s="693"/>
      <c r="D91" s="547">
        <v>0</v>
      </c>
      <c r="E91" s="547">
        <v>0</v>
      </c>
      <c r="F91" s="554">
        <v>0</v>
      </c>
      <c r="G91" s="547">
        <v>0</v>
      </c>
      <c r="H91" s="547">
        <v>0</v>
      </c>
      <c r="I91" s="547">
        <v>0</v>
      </c>
      <c r="J91" s="547">
        <v>0</v>
      </c>
      <c r="K91" s="547">
        <v>0</v>
      </c>
      <c r="L91" s="547">
        <v>0</v>
      </c>
      <c r="M91" s="547">
        <v>0</v>
      </c>
      <c r="N91" s="547">
        <v>0</v>
      </c>
    </row>
    <row r="92" spans="1:14" s="470" customFormat="1" ht="28.5" customHeight="1">
      <c r="A92" s="358"/>
      <c r="B92" s="387"/>
      <c r="C92" s="388"/>
      <c r="D92" s="551"/>
      <c r="E92" s="551"/>
      <c r="F92" s="552"/>
      <c r="G92" s="551"/>
      <c r="H92" s="551"/>
      <c r="I92" s="551"/>
      <c r="J92" s="551"/>
      <c r="K92" s="551"/>
      <c r="L92" s="551"/>
      <c r="M92" s="551"/>
      <c r="N92" s="567"/>
    </row>
    <row r="93" spans="1:14" s="473" customFormat="1" ht="28.5" customHeight="1">
      <c r="A93" s="365"/>
      <c r="B93" s="692" t="s">
        <v>343</v>
      </c>
      <c r="C93" s="693"/>
      <c r="D93" s="547">
        <f>SUM(D94:D103)</f>
        <v>10707</v>
      </c>
      <c r="E93" s="547">
        <f>SUM(E94:E103)</f>
        <v>17640</v>
      </c>
      <c r="F93" s="554">
        <f t="shared" ref="F93:F103" si="21">+E93/D93-1</f>
        <v>0.64752031381339314</v>
      </c>
      <c r="G93" s="547">
        <f t="shared" ref="G93:N93" si="22">SUM(G94:G103)</f>
        <v>16293</v>
      </c>
      <c r="H93" s="547">
        <f t="shared" si="22"/>
        <v>1347</v>
      </c>
      <c r="I93" s="547">
        <f t="shared" si="22"/>
        <v>5228</v>
      </c>
      <c r="J93" s="547">
        <f t="shared" si="22"/>
        <v>462</v>
      </c>
      <c r="K93" s="547">
        <f t="shared" si="22"/>
        <v>5690</v>
      </c>
      <c r="L93" s="547">
        <f t="shared" si="22"/>
        <v>11065</v>
      </c>
      <c r="M93" s="547">
        <f t="shared" si="22"/>
        <v>885</v>
      </c>
      <c r="N93" s="555">
        <f t="shared" si="22"/>
        <v>11950</v>
      </c>
    </row>
    <row r="94" spans="1:14" s="470" customFormat="1" ht="28.5" customHeight="1">
      <c r="A94" s="358">
        <v>228</v>
      </c>
      <c r="B94" s="356" t="s">
        <v>8</v>
      </c>
      <c r="C94" s="386" t="s">
        <v>68</v>
      </c>
      <c r="D94" s="549">
        <f>+'[4]1. PARTE'!G65</f>
        <v>335</v>
      </c>
      <c r="E94" s="549">
        <f t="shared" ref="E94:E103" si="23">+G94+H94</f>
        <v>586</v>
      </c>
      <c r="F94" s="550">
        <f t="shared" si="21"/>
        <v>0.74925373134328366</v>
      </c>
      <c r="G94" s="549">
        <f>+'[4]1. PARTE'!H65</f>
        <v>568</v>
      </c>
      <c r="H94" s="549">
        <f>+'[4]1. PARTE'!I65</f>
        <v>18</v>
      </c>
      <c r="I94" s="549">
        <f>+'[4]1. PARTE'!J65</f>
        <v>453</v>
      </c>
      <c r="J94" s="549">
        <f>+'[4]1. PARTE'!K65</f>
        <v>13</v>
      </c>
      <c r="K94" s="549">
        <f>+'[4]1. PARTE'!L65</f>
        <v>466</v>
      </c>
      <c r="L94" s="549">
        <f>+'[4]1. PARTE'!M65</f>
        <v>115</v>
      </c>
      <c r="M94" s="549">
        <f>+'[4]1. PARTE'!N65</f>
        <v>5</v>
      </c>
      <c r="N94" s="549">
        <f>+'[4]1. PARTE'!O65</f>
        <v>120</v>
      </c>
    </row>
    <row r="95" spans="1:14" s="470" customFormat="1" ht="28.5" customHeight="1">
      <c r="A95" s="358">
        <v>227</v>
      </c>
      <c r="B95" s="356" t="s">
        <v>8</v>
      </c>
      <c r="C95" s="386" t="s">
        <v>69</v>
      </c>
      <c r="D95" s="549">
        <f>+'[4]1. PARTE'!G64</f>
        <v>821</v>
      </c>
      <c r="E95" s="549">
        <f t="shared" si="23"/>
        <v>997</v>
      </c>
      <c r="F95" s="550">
        <f t="shared" si="21"/>
        <v>0.2143727161997564</v>
      </c>
      <c r="G95" s="549">
        <f>+'[4]1. PARTE'!H64</f>
        <v>997</v>
      </c>
      <c r="H95" s="549">
        <f>+'[4]1. PARTE'!I64</f>
        <v>0</v>
      </c>
      <c r="I95" s="549">
        <f>+'[4]1. PARTE'!J64</f>
        <v>377</v>
      </c>
      <c r="J95" s="549">
        <f>+'[4]1. PARTE'!K64</f>
        <v>0</v>
      </c>
      <c r="K95" s="549">
        <f>+'[4]1. PARTE'!L64</f>
        <v>377</v>
      </c>
      <c r="L95" s="549">
        <f>+'[4]1. PARTE'!M64</f>
        <v>620</v>
      </c>
      <c r="M95" s="549">
        <f>+'[4]1. PARTE'!N64</f>
        <v>0</v>
      </c>
      <c r="N95" s="549">
        <f>+'[4]1. PARTE'!O64</f>
        <v>620</v>
      </c>
    </row>
    <row r="96" spans="1:14" s="474" customFormat="1" ht="28.5" customHeight="1">
      <c r="A96" s="362">
        <v>239</v>
      </c>
      <c r="B96" s="356" t="s">
        <v>8</v>
      </c>
      <c r="C96" s="386" t="s">
        <v>70</v>
      </c>
      <c r="D96" s="549">
        <f>+'[4]1. PARTE'!G69</f>
        <v>102</v>
      </c>
      <c r="E96" s="549">
        <f t="shared" si="23"/>
        <v>143</v>
      </c>
      <c r="F96" s="550">
        <f t="shared" si="21"/>
        <v>0.40196078431372539</v>
      </c>
      <c r="G96" s="549">
        <f>+'[4]1. PARTE'!H69</f>
        <v>143</v>
      </c>
      <c r="H96" s="549">
        <f>+'[4]1. PARTE'!I69</f>
        <v>0</v>
      </c>
      <c r="I96" s="549">
        <f>+'[4]1. PARTE'!J69</f>
        <v>27</v>
      </c>
      <c r="J96" s="549">
        <f>+'[4]1. PARTE'!K69</f>
        <v>0</v>
      </c>
      <c r="K96" s="549">
        <f>+'[4]1. PARTE'!L69</f>
        <v>27</v>
      </c>
      <c r="L96" s="549">
        <f>+'[4]1. PARTE'!M69</f>
        <v>116</v>
      </c>
      <c r="M96" s="549">
        <f>+'[4]1. PARTE'!N69</f>
        <v>0</v>
      </c>
      <c r="N96" s="549">
        <f>+'[4]1. PARTE'!O69</f>
        <v>116</v>
      </c>
    </row>
    <row r="97" spans="1:14" s="470" customFormat="1" ht="28.5" customHeight="1">
      <c r="A97" s="358">
        <v>226</v>
      </c>
      <c r="B97" s="361" t="s">
        <v>71</v>
      </c>
      <c r="C97" s="361" t="s">
        <v>72</v>
      </c>
      <c r="D97" s="549">
        <f>+'[4]1. PARTE'!G63</f>
        <v>2046</v>
      </c>
      <c r="E97" s="549">
        <f t="shared" si="23"/>
        <v>5988</v>
      </c>
      <c r="F97" s="550">
        <f t="shared" si="21"/>
        <v>1.9266862170087977</v>
      </c>
      <c r="G97" s="549">
        <f>+'[4]1. PARTE'!H63</f>
        <v>5988</v>
      </c>
      <c r="H97" s="549">
        <f>+'[4]1. PARTE'!I63</f>
        <v>0</v>
      </c>
      <c r="I97" s="549">
        <f>+'[4]1. PARTE'!J63</f>
        <v>2819</v>
      </c>
      <c r="J97" s="549">
        <f>+'[4]1. PARTE'!K63</f>
        <v>0</v>
      </c>
      <c r="K97" s="549">
        <f>+'[4]1. PARTE'!L63</f>
        <v>2819</v>
      </c>
      <c r="L97" s="549">
        <f>+'[4]1. PARTE'!M63</f>
        <v>3169</v>
      </c>
      <c r="M97" s="549">
        <f>+'[4]1. PARTE'!N63</f>
        <v>0</v>
      </c>
      <c r="N97" s="549">
        <f>+'[4]1. PARTE'!O63</f>
        <v>3169</v>
      </c>
    </row>
    <row r="98" spans="1:14" s="470" customFormat="1" ht="28.5" customHeight="1">
      <c r="A98" s="362">
        <v>238</v>
      </c>
      <c r="B98" s="356" t="s">
        <v>8</v>
      </c>
      <c r="C98" s="386" t="s">
        <v>73</v>
      </c>
      <c r="D98" s="549">
        <f>+'[4]1. PARTE'!G68</f>
        <v>428</v>
      </c>
      <c r="E98" s="549">
        <f t="shared" si="23"/>
        <v>574</v>
      </c>
      <c r="F98" s="550">
        <f t="shared" si="21"/>
        <v>0.3411214953271029</v>
      </c>
      <c r="G98" s="549">
        <f>+'[4]1. PARTE'!H68</f>
        <v>574</v>
      </c>
      <c r="H98" s="549">
        <f>+'[4]1. PARTE'!I68</f>
        <v>0</v>
      </c>
      <c r="I98" s="549">
        <f>+'[4]1. PARTE'!J68</f>
        <v>151</v>
      </c>
      <c r="J98" s="549">
        <f>+'[4]1. PARTE'!K68</f>
        <v>0</v>
      </c>
      <c r="K98" s="549">
        <f>+'[4]1. PARTE'!L68</f>
        <v>151</v>
      </c>
      <c r="L98" s="549">
        <f>+'[4]1. PARTE'!M68</f>
        <v>423</v>
      </c>
      <c r="M98" s="549">
        <f>+'[4]1. PARTE'!N68</f>
        <v>0</v>
      </c>
      <c r="N98" s="549">
        <f>+'[4]1. PARTE'!O68</f>
        <v>423</v>
      </c>
    </row>
    <row r="99" spans="1:14" s="476" customFormat="1" ht="28.5" customHeight="1">
      <c r="A99" s="362">
        <v>242</v>
      </c>
      <c r="B99" s="364" t="s">
        <v>74</v>
      </c>
      <c r="C99" s="364" t="s">
        <v>75</v>
      </c>
      <c r="D99" s="557">
        <f>+'[4]1. PARTE'!G72</f>
        <v>4520</v>
      </c>
      <c r="E99" s="549">
        <f t="shared" si="23"/>
        <v>5061</v>
      </c>
      <c r="F99" s="570">
        <f t="shared" si="21"/>
        <v>0.11969026548672557</v>
      </c>
      <c r="G99" s="557">
        <f>+'[4]1. PARTE'!H72</f>
        <v>3827</v>
      </c>
      <c r="H99" s="551">
        <f>+'[4]1. PARTE'!I72</f>
        <v>1234</v>
      </c>
      <c r="I99" s="557">
        <f>+'[4]1. PARTE'!J72</f>
        <v>113</v>
      </c>
      <c r="J99" s="557">
        <f>+'[4]1. PARTE'!K72</f>
        <v>362</v>
      </c>
      <c r="K99" s="557">
        <f>+'[4]1. PARTE'!L72</f>
        <v>475</v>
      </c>
      <c r="L99" s="557">
        <f>+'[4]1. PARTE'!M72</f>
        <v>3714</v>
      </c>
      <c r="M99" s="557">
        <f>+'[4]1. PARTE'!N72</f>
        <v>872</v>
      </c>
      <c r="N99" s="557">
        <f>+'[4]1. PARTE'!O72</f>
        <v>4586</v>
      </c>
    </row>
    <row r="100" spans="1:14" s="470" customFormat="1" ht="28.5" customHeight="1">
      <c r="A100" s="358">
        <v>225</v>
      </c>
      <c r="B100" s="654" t="s">
        <v>549</v>
      </c>
      <c r="C100" s="654" t="s">
        <v>76</v>
      </c>
      <c r="D100" s="549">
        <f>+'[4]1. PARTE'!G62</f>
        <v>1257</v>
      </c>
      <c r="E100" s="549">
        <f t="shared" si="23"/>
        <v>2476</v>
      </c>
      <c r="F100" s="550">
        <f t="shared" si="21"/>
        <v>0.96976929196499606</v>
      </c>
      <c r="G100" s="549">
        <f>+'[4]1. PARTE'!H62</f>
        <v>2476</v>
      </c>
      <c r="H100" s="549">
        <f>+'[4]1. PARTE'!I62</f>
        <v>0</v>
      </c>
      <c r="I100" s="549">
        <f>+'[4]1. PARTE'!J62</f>
        <v>702</v>
      </c>
      <c r="J100" s="549">
        <f>+'[4]1. PARTE'!K62</f>
        <v>0</v>
      </c>
      <c r="K100" s="549">
        <f>+'[4]1. PARTE'!L62</f>
        <v>702</v>
      </c>
      <c r="L100" s="549">
        <f>+'[4]1. PARTE'!M62</f>
        <v>1774</v>
      </c>
      <c r="M100" s="549">
        <f>+'[4]1. PARTE'!N62</f>
        <v>0</v>
      </c>
      <c r="N100" s="549">
        <f>+'[4]1. PARTE'!O62</f>
        <v>1774</v>
      </c>
    </row>
    <row r="101" spans="1:14" s="474" customFormat="1" ht="28.5" customHeight="1">
      <c r="A101" s="362">
        <v>240</v>
      </c>
      <c r="B101" s="364" t="s">
        <v>8</v>
      </c>
      <c r="C101" s="364" t="s">
        <v>537</v>
      </c>
      <c r="D101" s="557">
        <f>+'[4]1. PARTE'!G70</f>
        <v>0</v>
      </c>
      <c r="E101" s="549">
        <f t="shared" si="23"/>
        <v>0</v>
      </c>
      <c r="F101" s="558" t="e">
        <f t="shared" si="21"/>
        <v>#DIV/0!</v>
      </c>
      <c r="G101" s="557">
        <f>+'[4]1. PARTE'!H70</f>
        <v>0</v>
      </c>
      <c r="H101" s="557">
        <f>+'[4]1. PARTE'!I70</f>
        <v>0</v>
      </c>
      <c r="I101" s="557">
        <f>+'[4]1. PARTE'!J70</f>
        <v>0</v>
      </c>
      <c r="J101" s="557">
        <f>+'[4]1. PARTE'!K70</f>
        <v>0</v>
      </c>
      <c r="K101" s="557">
        <f>+'[4]1. PARTE'!L70</f>
        <v>0</v>
      </c>
      <c r="L101" s="557">
        <f>+'[4]1. PARTE'!M70</f>
        <v>0</v>
      </c>
      <c r="M101" s="557">
        <f>+'[4]1. PARTE'!N70</f>
        <v>0</v>
      </c>
      <c r="N101" s="557">
        <f>+'[4]1. PARTE'!O70</f>
        <v>0</v>
      </c>
    </row>
    <row r="102" spans="1:14" s="474" customFormat="1" ht="28.5" customHeight="1">
      <c r="A102" s="362">
        <v>241</v>
      </c>
      <c r="B102" s="356" t="s">
        <v>8</v>
      </c>
      <c r="C102" s="386" t="s">
        <v>77</v>
      </c>
      <c r="D102" s="549">
        <f>+'[4]1. PARTE'!G71</f>
        <v>120</v>
      </c>
      <c r="E102" s="549">
        <f t="shared" si="23"/>
        <v>149</v>
      </c>
      <c r="F102" s="550">
        <f t="shared" si="21"/>
        <v>0.2416666666666667</v>
      </c>
      <c r="G102" s="549">
        <f>+'[4]1. PARTE'!H71</f>
        <v>149</v>
      </c>
      <c r="H102" s="549">
        <f>+'[4]1. PARTE'!I71</f>
        <v>0</v>
      </c>
      <c r="I102" s="549">
        <f>+'[4]1. PARTE'!J71</f>
        <v>52</v>
      </c>
      <c r="J102" s="549">
        <f>+'[4]1. PARTE'!K71</f>
        <v>0</v>
      </c>
      <c r="K102" s="549">
        <f>+'[4]1. PARTE'!L71</f>
        <v>52</v>
      </c>
      <c r="L102" s="549">
        <f>+'[4]1. PARTE'!M71</f>
        <v>97</v>
      </c>
      <c r="M102" s="549">
        <f>+'[4]1. PARTE'!N71</f>
        <v>0</v>
      </c>
      <c r="N102" s="549">
        <f>+'[4]1. PARTE'!O71</f>
        <v>97</v>
      </c>
    </row>
    <row r="103" spans="1:14" s="470" customFormat="1" ht="28.5" customHeight="1">
      <c r="A103" s="389">
        <v>233</v>
      </c>
      <c r="B103" s="369" t="s">
        <v>388</v>
      </c>
      <c r="C103" s="390" t="s">
        <v>78</v>
      </c>
      <c r="D103" s="562">
        <f>+'[4]1. PARTE'!G66</f>
        <v>1078</v>
      </c>
      <c r="E103" s="549">
        <f t="shared" si="23"/>
        <v>1666</v>
      </c>
      <c r="F103" s="563">
        <f t="shared" si="21"/>
        <v>0.54545454545454541</v>
      </c>
      <c r="G103" s="562">
        <f>+'[4]1. PARTE'!H66</f>
        <v>1571</v>
      </c>
      <c r="H103" s="562">
        <f>+'[4]1. PARTE'!I66</f>
        <v>95</v>
      </c>
      <c r="I103" s="562">
        <f>+'[4]1. PARTE'!J66</f>
        <v>534</v>
      </c>
      <c r="J103" s="562">
        <f>+'[4]1. PARTE'!K66</f>
        <v>87</v>
      </c>
      <c r="K103" s="562">
        <f>+'[4]1. PARTE'!L66</f>
        <v>621</v>
      </c>
      <c r="L103" s="562">
        <f>+'[4]1. PARTE'!M66</f>
        <v>1037</v>
      </c>
      <c r="M103" s="562">
        <f>+'[4]1. PARTE'!N66</f>
        <v>8</v>
      </c>
      <c r="N103" s="562">
        <f>+'[4]1. PARTE'!O66</f>
        <v>1045</v>
      </c>
    </row>
    <row r="104" spans="1:14" s="474" customFormat="1" ht="22.5" customHeight="1">
      <c r="A104" s="391"/>
      <c r="B104" s="391"/>
      <c r="C104" s="391"/>
      <c r="D104" s="380"/>
      <c r="E104" s="380"/>
      <c r="F104" s="571"/>
      <c r="G104" s="377"/>
      <c r="H104" s="380"/>
      <c r="I104" s="380"/>
      <c r="J104" s="381"/>
      <c r="K104" s="380"/>
      <c r="L104" s="380"/>
      <c r="M104" s="572"/>
      <c r="N104" s="391"/>
    </row>
    <row r="105" spans="1:14" s="474" customFormat="1" ht="22.5" customHeight="1">
      <c r="A105" s="391"/>
      <c r="B105" s="391"/>
      <c r="C105" s="391"/>
      <c r="D105" s="380"/>
      <c r="E105" s="380"/>
      <c r="F105" s="571"/>
      <c r="G105" s="377"/>
      <c r="H105" s="380"/>
      <c r="I105" s="380"/>
      <c r="J105" s="381"/>
      <c r="K105" s="380"/>
      <c r="L105" s="380"/>
      <c r="M105" s="572"/>
      <c r="N105" s="391"/>
    </row>
    <row r="106" spans="1:14" s="371" customFormat="1" ht="28.5" customHeight="1">
      <c r="B106" s="392"/>
      <c r="C106" s="393"/>
      <c r="D106" s="573"/>
      <c r="E106" s="573"/>
      <c r="F106" s="574"/>
      <c r="G106" s="573"/>
      <c r="H106" s="573"/>
      <c r="I106" s="573"/>
      <c r="J106" s="575"/>
      <c r="K106" s="573"/>
      <c r="L106" s="573"/>
      <c r="M106" s="573"/>
    </row>
    <row r="107" spans="1:14" s="374" customFormat="1" ht="28.5" customHeight="1" thickBot="1">
      <c r="B107" s="375"/>
      <c r="C107" s="376"/>
      <c r="D107" s="377"/>
      <c r="E107" s="378"/>
      <c r="F107" s="379"/>
      <c r="G107" s="377"/>
      <c r="H107" s="378"/>
      <c r="I107" s="377"/>
      <c r="J107" s="381"/>
      <c r="K107" s="377"/>
      <c r="L107" s="377"/>
      <c r="M107" s="380"/>
      <c r="N107" s="382"/>
    </row>
    <row r="108" spans="1:14" s="466" customFormat="1" ht="37.5" customHeight="1" thickBot="1">
      <c r="A108" s="383">
        <v>300</v>
      </c>
      <c r="B108" s="694" t="s">
        <v>344</v>
      </c>
      <c r="C108" s="695"/>
      <c r="D108" s="540">
        <f>+D110+D115+D119+D123+D127+D130+D134+D137</f>
        <v>7391</v>
      </c>
      <c r="E108" s="540">
        <f>+E110+E115+E119+E123+E127+E130+E134+E137</f>
        <v>13641</v>
      </c>
      <c r="F108" s="541">
        <f>+E108/D108-1</f>
        <v>0.84562305506697344</v>
      </c>
      <c r="G108" s="540">
        <f t="shared" ref="G108:N108" si="24">+G110+G115+G119+G123+G127+G130+G134+G137</f>
        <v>13349</v>
      </c>
      <c r="H108" s="540">
        <f t="shared" si="24"/>
        <v>292</v>
      </c>
      <c r="I108" s="540">
        <f t="shared" si="24"/>
        <v>7717</v>
      </c>
      <c r="J108" s="576">
        <f t="shared" si="24"/>
        <v>196</v>
      </c>
      <c r="K108" s="540">
        <f t="shared" si="24"/>
        <v>7913</v>
      </c>
      <c r="L108" s="540">
        <f t="shared" si="24"/>
        <v>5632</v>
      </c>
      <c r="M108" s="540">
        <f t="shared" si="24"/>
        <v>96</v>
      </c>
      <c r="N108" s="542">
        <f t="shared" si="24"/>
        <v>5728</v>
      </c>
    </row>
    <row r="109" spans="1:14" s="374" customFormat="1" ht="27.75" customHeight="1">
      <c r="A109" s="384"/>
      <c r="B109" s="394"/>
      <c r="C109" s="395"/>
      <c r="D109" s="543"/>
      <c r="E109" s="543"/>
      <c r="F109" s="544"/>
      <c r="G109" s="564"/>
      <c r="H109" s="564"/>
      <c r="I109" s="564"/>
      <c r="J109" s="565"/>
      <c r="K109" s="564"/>
      <c r="L109" s="564"/>
      <c r="M109" s="564"/>
      <c r="N109" s="566"/>
    </row>
    <row r="110" spans="1:14" s="466" customFormat="1" ht="27.75" customHeight="1">
      <c r="A110" s="365"/>
      <c r="B110" s="696" t="s">
        <v>345</v>
      </c>
      <c r="C110" s="697"/>
      <c r="D110" s="577">
        <f>SUM(D111:D113)</f>
        <v>1144</v>
      </c>
      <c r="E110" s="547">
        <f>SUM(E111:E113)</f>
        <v>2746</v>
      </c>
      <c r="F110" s="578">
        <f>+E110/D110-1</f>
        <v>1.4003496503496504</v>
      </c>
      <c r="G110" s="577">
        <f>SUM(G111:G113)</f>
        <v>2743</v>
      </c>
      <c r="H110" s="577">
        <f t="shared" ref="H110:N110" si="25">SUM(H111:H113)</f>
        <v>3</v>
      </c>
      <c r="I110" s="577">
        <f t="shared" si="25"/>
        <v>1976</v>
      </c>
      <c r="J110" s="577">
        <f t="shared" si="25"/>
        <v>2</v>
      </c>
      <c r="K110" s="577">
        <f t="shared" si="25"/>
        <v>1978</v>
      </c>
      <c r="L110" s="577">
        <f t="shared" si="25"/>
        <v>767</v>
      </c>
      <c r="M110" s="577">
        <f t="shared" si="25"/>
        <v>1</v>
      </c>
      <c r="N110" s="579">
        <f t="shared" si="25"/>
        <v>768</v>
      </c>
    </row>
    <row r="111" spans="1:14" s="374" customFormat="1" ht="27.75" customHeight="1">
      <c r="A111" s="358">
        <v>301</v>
      </c>
      <c r="B111" s="356" t="s">
        <v>391</v>
      </c>
      <c r="C111" s="386" t="s">
        <v>79</v>
      </c>
      <c r="D111" s="560">
        <f>+'[4]1. PARTE'!G73</f>
        <v>454</v>
      </c>
      <c r="E111" s="549">
        <f>+G111+H111</f>
        <v>1030</v>
      </c>
      <c r="F111" s="580">
        <f>+E111/D111-1</f>
        <v>1.2687224669603525</v>
      </c>
      <c r="G111" s="560">
        <f>+'[4]1. PARTE'!H73</f>
        <v>1028</v>
      </c>
      <c r="H111" s="560">
        <f>+'[4]1. PARTE'!I73</f>
        <v>2</v>
      </c>
      <c r="I111" s="560">
        <f>+'[4]1. PARTE'!J73</f>
        <v>971</v>
      </c>
      <c r="J111" s="560">
        <f>+'[4]1. PARTE'!K73</f>
        <v>2</v>
      </c>
      <c r="K111" s="560">
        <f>+'[4]1. PARTE'!L73</f>
        <v>973</v>
      </c>
      <c r="L111" s="560">
        <f>+'[4]1. PARTE'!M73</f>
        <v>57</v>
      </c>
      <c r="M111" s="560">
        <f>+'[4]1. PARTE'!N73</f>
        <v>0</v>
      </c>
      <c r="N111" s="560">
        <f>+'[4]1. PARTE'!O73</f>
        <v>57</v>
      </c>
    </row>
    <row r="112" spans="1:14" s="374" customFormat="1" ht="27.75" customHeight="1">
      <c r="A112" s="358">
        <v>322</v>
      </c>
      <c r="B112" s="359" t="s">
        <v>523</v>
      </c>
      <c r="C112" s="361" t="s">
        <v>79</v>
      </c>
      <c r="D112" s="560">
        <f>+'[4]1. PARTE'!G85</f>
        <v>640</v>
      </c>
      <c r="E112" s="549">
        <f>+G112+H112</f>
        <v>1651</v>
      </c>
      <c r="F112" s="580">
        <f>+E112/D112-1</f>
        <v>1.5796874999999999</v>
      </c>
      <c r="G112" s="560">
        <f>+'[4]1. PARTE'!H85</f>
        <v>1650</v>
      </c>
      <c r="H112" s="560">
        <f>+'[4]1. PARTE'!I85</f>
        <v>1</v>
      </c>
      <c r="I112" s="560">
        <f>+'[4]1. PARTE'!J85</f>
        <v>954</v>
      </c>
      <c r="J112" s="560">
        <f>+'[4]1. PARTE'!K85</f>
        <v>0</v>
      </c>
      <c r="K112" s="560">
        <f>+'[4]1. PARTE'!L85</f>
        <v>954</v>
      </c>
      <c r="L112" s="560">
        <f>+'[4]1. PARTE'!M85</f>
        <v>696</v>
      </c>
      <c r="M112" s="560">
        <f>+'[4]1. PARTE'!N85</f>
        <v>1</v>
      </c>
      <c r="N112" s="560">
        <f>+'[4]1. PARTE'!O85</f>
        <v>697</v>
      </c>
    </row>
    <row r="113" spans="1:14" s="374" customFormat="1" ht="27.75" customHeight="1">
      <c r="A113" s="358">
        <v>302</v>
      </c>
      <c r="B113" s="356" t="s">
        <v>80</v>
      </c>
      <c r="C113" s="361" t="s">
        <v>81</v>
      </c>
      <c r="D113" s="560">
        <f>+'[4]1. PARTE'!G74</f>
        <v>50</v>
      </c>
      <c r="E113" s="549">
        <f>+G113+H113</f>
        <v>65</v>
      </c>
      <c r="F113" s="580">
        <f>+E113/D113-1</f>
        <v>0.30000000000000004</v>
      </c>
      <c r="G113" s="560">
        <f>+'[4]1. PARTE'!H74</f>
        <v>65</v>
      </c>
      <c r="H113" s="560">
        <f>+'[4]1. PARTE'!I74</f>
        <v>0</v>
      </c>
      <c r="I113" s="560">
        <f>+'[4]1. PARTE'!J74</f>
        <v>51</v>
      </c>
      <c r="J113" s="560">
        <f>+'[4]1. PARTE'!K74</f>
        <v>0</v>
      </c>
      <c r="K113" s="560">
        <f>+'[4]1. PARTE'!L74</f>
        <v>51</v>
      </c>
      <c r="L113" s="560">
        <f>+'[4]1. PARTE'!M74</f>
        <v>14</v>
      </c>
      <c r="M113" s="560">
        <f>+'[4]1. PARTE'!N74</f>
        <v>0</v>
      </c>
      <c r="N113" s="560">
        <f>+'[4]1. PARTE'!O74</f>
        <v>14</v>
      </c>
    </row>
    <row r="114" spans="1:14" s="374" customFormat="1" ht="27.75" customHeight="1">
      <c r="A114" s="358"/>
      <c r="B114" s="396"/>
      <c r="C114" s="397"/>
      <c r="D114" s="581"/>
      <c r="E114" s="551"/>
      <c r="F114" s="582"/>
      <c r="G114" s="581"/>
      <c r="H114" s="581"/>
      <c r="I114" s="581"/>
      <c r="J114" s="581"/>
      <c r="K114" s="581"/>
      <c r="L114" s="581"/>
      <c r="M114" s="581"/>
      <c r="N114" s="583"/>
    </row>
    <row r="115" spans="1:14" s="466" customFormat="1" ht="27.75" customHeight="1">
      <c r="A115" s="365"/>
      <c r="B115" s="696" t="s">
        <v>346</v>
      </c>
      <c r="C115" s="697"/>
      <c r="D115" s="577">
        <f>+D116+D117</f>
        <v>1458</v>
      </c>
      <c r="E115" s="547">
        <f>+E116+E117</f>
        <v>2768</v>
      </c>
      <c r="F115" s="578">
        <f>+E115/D115-1</f>
        <v>0.89849108367626895</v>
      </c>
      <c r="G115" s="577">
        <f>+G116+G117</f>
        <v>2768</v>
      </c>
      <c r="H115" s="577">
        <f t="shared" ref="H115:N115" si="26">+H116+H117</f>
        <v>0</v>
      </c>
      <c r="I115" s="577">
        <f t="shared" si="26"/>
        <v>1808</v>
      </c>
      <c r="J115" s="577">
        <f t="shared" si="26"/>
        <v>0</v>
      </c>
      <c r="K115" s="577">
        <f t="shared" si="26"/>
        <v>1808</v>
      </c>
      <c r="L115" s="577">
        <f t="shared" si="26"/>
        <v>960</v>
      </c>
      <c r="M115" s="577">
        <f t="shared" si="26"/>
        <v>0</v>
      </c>
      <c r="N115" s="579">
        <f t="shared" si="26"/>
        <v>960</v>
      </c>
    </row>
    <row r="116" spans="1:14" s="374" customFormat="1" ht="27.75" customHeight="1">
      <c r="A116" s="358">
        <v>303</v>
      </c>
      <c r="B116" s="356" t="s">
        <v>8</v>
      </c>
      <c r="C116" s="361" t="s">
        <v>82</v>
      </c>
      <c r="D116" s="560">
        <f>+'[4]1. PARTE'!G75</f>
        <v>1386</v>
      </c>
      <c r="E116" s="549">
        <f>+G116+H116</f>
        <v>2621</v>
      </c>
      <c r="F116" s="580">
        <f>+E116/D116-1</f>
        <v>0.8910533910533911</v>
      </c>
      <c r="G116" s="560">
        <f>+'[4]1. PARTE'!H75</f>
        <v>2621</v>
      </c>
      <c r="H116" s="560">
        <f>+'[4]1. PARTE'!I75</f>
        <v>0</v>
      </c>
      <c r="I116" s="560">
        <f>+'[4]1. PARTE'!J75</f>
        <v>1710</v>
      </c>
      <c r="J116" s="560">
        <f>+'[4]1. PARTE'!K75</f>
        <v>0</v>
      </c>
      <c r="K116" s="560">
        <f>+'[4]1. PARTE'!L75</f>
        <v>1710</v>
      </c>
      <c r="L116" s="560">
        <f>+'[4]1. PARTE'!M75</f>
        <v>911</v>
      </c>
      <c r="M116" s="560">
        <f>+'[4]1. PARTE'!N75</f>
        <v>0</v>
      </c>
      <c r="N116" s="560">
        <f>+'[4]1. PARTE'!O75</f>
        <v>911</v>
      </c>
    </row>
    <row r="117" spans="1:14" s="374" customFormat="1" ht="27.75" customHeight="1">
      <c r="A117" s="358">
        <v>305</v>
      </c>
      <c r="B117" s="356" t="s">
        <v>8</v>
      </c>
      <c r="C117" s="386" t="s">
        <v>83</v>
      </c>
      <c r="D117" s="560">
        <f>+'[4]1. PARTE'!G76</f>
        <v>72</v>
      </c>
      <c r="E117" s="549">
        <f>+G117+H117</f>
        <v>147</v>
      </c>
      <c r="F117" s="580">
        <f>+E117/D117-1</f>
        <v>1.0416666666666665</v>
      </c>
      <c r="G117" s="560">
        <f>+'[4]1. PARTE'!H76</f>
        <v>147</v>
      </c>
      <c r="H117" s="560">
        <f>+'[4]1. PARTE'!I76</f>
        <v>0</v>
      </c>
      <c r="I117" s="560">
        <f>+'[4]1. PARTE'!J76</f>
        <v>98</v>
      </c>
      <c r="J117" s="560">
        <f>+'[4]1. PARTE'!K76</f>
        <v>0</v>
      </c>
      <c r="K117" s="560">
        <f>+'[4]1. PARTE'!L76</f>
        <v>98</v>
      </c>
      <c r="L117" s="560">
        <f>+'[4]1. PARTE'!M76</f>
        <v>49</v>
      </c>
      <c r="M117" s="560">
        <f>+'[4]1. PARTE'!N76</f>
        <v>0</v>
      </c>
      <c r="N117" s="560">
        <f>+'[4]1. PARTE'!O76</f>
        <v>49</v>
      </c>
    </row>
    <row r="118" spans="1:14" s="374" customFormat="1" ht="27.75" customHeight="1">
      <c r="A118" s="358"/>
      <c r="B118" s="396"/>
      <c r="C118" s="397"/>
      <c r="D118" s="581"/>
      <c r="E118" s="551"/>
      <c r="F118" s="582"/>
      <c r="G118" s="581"/>
      <c r="H118" s="581"/>
      <c r="I118" s="581"/>
      <c r="J118" s="581"/>
      <c r="K118" s="581"/>
      <c r="L118" s="581"/>
      <c r="M118" s="581"/>
      <c r="N118" s="583"/>
    </row>
    <row r="119" spans="1:14" s="466" customFormat="1" ht="27.75" customHeight="1">
      <c r="A119" s="365"/>
      <c r="B119" s="696" t="s">
        <v>347</v>
      </c>
      <c r="C119" s="697"/>
      <c r="D119" s="577">
        <f>+D120+D121</f>
        <v>1708</v>
      </c>
      <c r="E119" s="547">
        <f>+E120+E121</f>
        <v>2437</v>
      </c>
      <c r="F119" s="578">
        <f>+E119/D119-1</f>
        <v>0.42681498829039821</v>
      </c>
      <c r="G119" s="577">
        <f t="shared" ref="G119:N119" si="27">+G120+G121</f>
        <v>2353</v>
      </c>
      <c r="H119" s="577">
        <f t="shared" si="27"/>
        <v>84</v>
      </c>
      <c r="I119" s="577">
        <f t="shared" si="27"/>
        <v>957</v>
      </c>
      <c r="J119" s="577">
        <f t="shared" si="27"/>
        <v>57</v>
      </c>
      <c r="K119" s="577">
        <f t="shared" si="27"/>
        <v>1014</v>
      </c>
      <c r="L119" s="577">
        <f t="shared" si="27"/>
        <v>1396</v>
      </c>
      <c r="M119" s="577">
        <f t="shared" si="27"/>
        <v>27</v>
      </c>
      <c r="N119" s="579">
        <f t="shared" si="27"/>
        <v>1423</v>
      </c>
    </row>
    <row r="120" spans="1:14" s="374" customFormat="1" ht="27.75" customHeight="1">
      <c r="A120" s="358">
        <v>307</v>
      </c>
      <c r="B120" s="356" t="s">
        <v>84</v>
      </c>
      <c r="C120" s="361" t="s">
        <v>85</v>
      </c>
      <c r="D120" s="560">
        <f>+'[4]1. PARTE'!G77</f>
        <v>256</v>
      </c>
      <c r="E120" s="549">
        <f>+G120+H120</f>
        <v>990</v>
      </c>
      <c r="F120" s="580">
        <f>+E120/D120-1</f>
        <v>2.8671875</v>
      </c>
      <c r="G120" s="560">
        <f>+'[4]1. PARTE'!H77</f>
        <v>906</v>
      </c>
      <c r="H120" s="560">
        <f>+'[4]1. PARTE'!I77</f>
        <v>84</v>
      </c>
      <c r="I120" s="560">
        <f>+'[4]1. PARTE'!J77</f>
        <v>622</v>
      </c>
      <c r="J120" s="560">
        <f>+'[4]1. PARTE'!K77</f>
        <v>57</v>
      </c>
      <c r="K120" s="560">
        <f>+'[4]1. PARTE'!L77</f>
        <v>679</v>
      </c>
      <c r="L120" s="560">
        <f>+'[4]1. PARTE'!M77</f>
        <v>284</v>
      </c>
      <c r="M120" s="560">
        <f>+'[4]1. PARTE'!N77</f>
        <v>27</v>
      </c>
      <c r="N120" s="560">
        <f>+'[4]1. PARTE'!O77</f>
        <v>311</v>
      </c>
    </row>
    <row r="121" spans="1:14" s="374" customFormat="1" ht="27.75" customHeight="1">
      <c r="A121" s="358">
        <v>323</v>
      </c>
      <c r="B121" s="356" t="s">
        <v>86</v>
      </c>
      <c r="C121" s="361" t="s">
        <v>85</v>
      </c>
      <c r="D121" s="560">
        <f>+'[4]1. PARTE'!G86</f>
        <v>1452</v>
      </c>
      <c r="E121" s="549">
        <f>+G121+H121</f>
        <v>1447</v>
      </c>
      <c r="F121" s="580">
        <f>+E121/D121-1</f>
        <v>-3.4435261707989051E-3</v>
      </c>
      <c r="G121" s="560">
        <f>+'[4]1. PARTE'!H86</f>
        <v>1447</v>
      </c>
      <c r="H121" s="560">
        <f>+'[4]1. PARTE'!I86</f>
        <v>0</v>
      </c>
      <c r="I121" s="560">
        <f>+'[4]1. PARTE'!J86</f>
        <v>335</v>
      </c>
      <c r="J121" s="560">
        <f>+'[4]1. PARTE'!K86</f>
        <v>0</v>
      </c>
      <c r="K121" s="560">
        <f>+'[4]1. PARTE'!L86</f>
        <v>335</v>
      </c>
      <c r="L121" s="560">
        <f>+'[4]1. PARTE'!M86</f>
        <v>1112</v>
      </c>
      <c r="M121" s="560">
        <f>+'[4]1. PARTE'!N86</f>
        <v>0</v>
      </c>
      <c r="N121" s="560">
        <f>+'[4]1. PARTE'!O86</f>
        <v>1112</v>
      </c>
    </row>
    <row r="122" spans="1:14" s="374" customFormat="1" ht="27.75" customHeight="1">
      <c r="A122" s="355"/>
      <c r="B122" s="396"/>
      <c r="C122" s="397"/>
      <c r="D122" s="581"/>
      <c r="E122" s="551"/>
      <c r="F122" s="582"/>
      <c r="G122" s="581"/>
      <c r="H122" s="581"/>
      <c r="I122" s="581"/>
      <c r="J122" s="581"/>
      <c r="K122" s="581"/>
      <c r="L122" s="581"/>
      <c r="M122" s="581"/>
      <c r="N122" s="583"/>
    </row>
    <row r="123" spans="1:14" s="466" customFormat="1" ht="27.75" customHeight="1">
      <c r="A123" s="354"/>
      <c r="B123" s="696" t="s">
        <v>348</v>
      </c>
      <c r="C123" s="697"/>
      <c r="D123" s="577">
        <f>+D124+D125</f>
        <v>1896</v>
      </c>
      <c r="E123" s="547">
        <f t="shared" ref="E123:N123" si="28">+E124+E125</f>
        <v>2564</v>
      </c>
      <c r="F123" s="578">
        <f t="shared" si="28"/>
        <v>0.80205627705627702</v>
      </c>
      <c r="G123" s="577">
        <f t="shared" si="28"/>
        <v>2482</v>
      </c>
      <c r="H123" s="577">
        <f t="shared" si="28"/>
        <v>82</v>
      </c>
      <c r="I123" s="577">
        <f t="shared" si="28"/>
        <v>809</v>
      </c>
      <c r="J123" s="577">
        <f t="shared" si="28"/>
        <v>45</v>
      </c>
      <c r="K123" s="577">
        <f t="shared" si="28"/>
        <v>854</v>
      </c>
      <c r="L123" s="577">
        <f t="shared" si="28"/>
        <v>1673</v>
      </c>
      <c r="M123" s="577">
        <f t="shared" si="28"/>
        <v>37</v>
      </c>
      <c r="N123" s="579">
        <f t="shared" si="28"/>
        <v>1710</v>
      </c>
    </row>
    <row r="124" spans="1:14" s="374" customFormat="1" ht="27.75" customHeight="1">
      <c r="A124" s="358">
        <v>308</v>
      </c>
      <c r="B124" s="356" t="s">
        <v>383</v>
      </c>
      <c r="C124" s="361" t="s">
        <v>87</v>
      </c>
      <c r="D124" s="560">
        <f>+'[4]1. PARTE'!G78</f>
        <v>840</v>
      </c>
      <c r="E124" s="549">
        <f>+G124+H124</f>
        <v>1536</v>
      </c>
      <c r="F124" s="580">
        <f>+E124/D124-1</f>
        <v>0.82857142857142851</v>
      </c>
      <c r="G124" s="560">
        <f>+'[4]1. PARTE'!H78</f>
        <v>1454</v>
      </c>
      <c r="H124" s="560">
        <f>+'[4]1. PARTE'!I78</f>
        <v>82</v>
      </c>
      <c r="I124" s="560">
        <f>+'[4]1. PARTE'!J78</f>
        <v>778</v>
      </c>
      <c r="J124" s="560">
        <f>+'[4]1. PARTE'!K78</f>
        <v>45</v>
      </c>
      <c r="K124" s="560">
        <f>+'[4]1. PARTE'!L78</f>
        <v>823</v>
      </c>
      <c r="L124" s="560">
        <f>+'[4]1. PARTE'!M78</f>
        <v>676</v>
      </c>
      <c r="M124" s="560">
        <f>+'[4]1. PARTE'!N78</f>
        <v>37</v>
      </c>
      <c r="N124" s="560">
        <f>+'[4]1. PARTE'!O78</f>
        <v>713</v>
      </c>
    </row>
    <row r="125" spans="1:14" s="374" customFormat="1" ht="27.75" customHeight="1">
      <c r="A125" s="398">
        <v>324</v>
      </c>
      <c r="B125" s="356" t="s">
        <v>48</v>
      </c>
      <c r="C125" s="361" t="s">
        <v>88</v>
      </c>
      <c r="D125" s="560">
        <f>+'[4]1. PARTE'!G87</f>
        <v>1056</v>
      </c>
      <c r="E125" s="549">
        <f>+G125+H125</f>
        <v>1028</v>
      </c>
      <c r="F125" s="580">
        <f>+E125/D125-1</f>
        <v>-2.6515151515151492E-2</v>
      </c>
      <c r="G125" s="560">
        <f>+'[4]1. PARTE'!H87</f>
        <v>1028</v>
      </c>
      <c r="H125" s="560">
        <f>+'[4]1. PARTE'!I87</f>
        <v>0</v>
      </c>
      <c r="I125" s="560">
        <f>+'[4]1. PARTE'!J87</f>
        <v>31</v>
      </c>
      <c r="J125" s="560">
        <f>+'[4]1. PARTE'!K87</f>
        <v>0</v>
      </c>
      <c r="K125" s="560">
        <f>+'[4]1. PARTE'!L87</f>
        <v>31</v>
      </c>
      <c r="L125" s="560">
        <f>+'[4]1. PARTE'!M87</f>
        <v>997</v>
      </c>
      <c r="M125" s="560">
        <f>+'[4]1. PARTE'!N87</f>
        <v>0</v>
      </c>
      <c r="N125" s="560">
        <f>+'[4]1. PARTE'!O87</f>
        <v>997</v>
      </c>
    </row>
    <row r="126" spans="1:14" s="374" customFormat="1" ht="27.75" customHeight="1">
      <c r="A126" s="355"/>
      <c r="B126" s="396"/>
      <c r="C126" s="397"/>
      <c r="D126" s="584"/>
      <c r="E126" s="585"/>
      <c r="F126" s="582"/>
      <c r="G126" s="581"/>
      <c r="H126" s="581"/>
      <c r="I126" s="581"/>
      <c r="J126" s="581"/>
      <c r="K126" s="581"/>
      <c r="L126" s="581"/>
      <c r="M126" s="581"/>
      <c r="N126" s="583"/>
    </row>
    <row r="127" spans="1:14" s="466" customFormat="1" ht="27.75" customHeight="1">
      <c r="A127" s="365"/>
      <c r="B127" s="696" t="s">
        <v>349</v>
      </c>
      <c r="C127" s="697"/>
      <c r="D127" s="577">
        <f>+D128</f>
        <v>100</v>
      </c>
      <c r="E127" s="547">
        <f>+E128</f>
        <v>462</v>
      </c>
      <c r="F127" s="578">
        <f>+E127/D127-1</f>
        <v>3.62</v>
      </c>
      <c r="G127" s="577">
        <f t="shared" ref="G127:N127" si="29">+G128</f>
        <v>462</v>
      </c>
      <c r="H127" s="577">
        <f t="shared" si="29"/>
        <v>0</v>
      </c>
      <c r="I127" s="577">
        <f t="shared" si="29"/>
        <v>384</v>
      </c>
      <c r="J127" s="577">
        <f t="shared" si="29"/>
        <v>0</v>
      </c>
      <c r="K127" s="577">
        <f t="shared" si="29"/>
        <v>384</v>
      </c>
      <c r="L127" s="577">
        <f t="shared" si="29"/>
        <v>78</v>
      </c>
      <c r="M127" s="577">
        <f t="shared" si="29"/>
        <v>0</v>
      </c>
      <c r="N127" s="579">
        <f t="shared" si="29"/>
        <v>78</v>
      </c>
    </row>
    <row r="128" spans="1:14" s="374" customFormat="1" ht="27.75" customHeight="1">
      <c r="A128" s="358">
        <v>313</v>
      </c>
      <c r="B128" s="356" t="s">
        <v>8</v>
      </c>
      <c r="C128" s="361" t="s">
        <v>89</v>
      </c>
      <c r="D128" s="560">
        <f>+'[4]1. PARTE'!G79</f>
        <v>100</v>
      </c>
      <c r="E128" s="549">
        <f>+G128+H128</f>
        <v>462</v>
      </c>
      <c r="F128" s="580">
        <f>+E128/D128-1</f>
        <v>3.62</v>
      </c>
      <c r="G128" s="560">
        <f>+'[4]1. PARTE'!H79</f>
        <v>462</v>
      </c>
      <c r="H128" s="560">
        <f>+'[4]1. PARTE'!I79</f>
        <v>0</v>
      </c>
      <c r="I128" s="560">
        <f>+'[4]1. PARTE'!J79</f>
        <v>384</v>
      </c>
      <c r="J128" s="560">
        <f>+'[4]1. PARTE'!K79</f>
        <v>0</v>
      </c>
      <c r="K128" s="560">
        <f>+'[4]1. PARTE'!L79</f>
        <v>384</v>
      </c>
      <c r="L128" s="560">
        <f>+'[4]1. PARTE'!M79</f>
        <v>78</v>
      </c>
      <c r="M128" s="560">
        <f>+'[4]1. PARTE'!N79</f>
        <v>0</v>
      </c>
      <c r="N128" s="560">
        <f>+'[4]1. PARTE'!O79</f>
        <v>78</v>
      </c>
    </row>
    <row r="129" spans="1:14" s="374" customFormat="1" ht="27.75" customHeight="1">
      <c r="A129" s="358"/>
      <c r="B129" s="396"/>
      <c r="C129" s="397"/>
      <c r="D129" s="581"/>
      <c r="E129" s="551"/>
      <c r="F129" s="582"/>
      <c r="G129" s="581"/>
      <c r="H129" s="581"/>
      <c r="I129" s="581"/>
      <c r="J129" s="581"/>
      <c r="K129" s="581"/>
      <c r="L129" s="581"/>
      <c r="M129" s="581"/>
      <c r="N129" s="583"/>
    </row>
    <row r="130" spans="1:14" s="466" customFormat="1" ht="27.75" customHeight="1">
      <c r="A130" s="365"/>
      <c r="B130" s="696" t="s">
        <v>350</v>
      </c>
      <c r="C130" s="697"/>
      <c r="D130" s="577">
        <f>+D131+D132</f>
        <v>392</v>
      </c>
      <c r="E130" s="547">
        <f t="shared" ref="E130:N130" si="30">+E131+E132</f>
        <v>1511</v>
      </c>
      <c r="F130" s="578">
        <f>+E130/D130-1</f>
        <v>2.8545918367346941</v>
      </c>
      <c r="G130" s="577">
        <f t="shared" si="30"/>
        <v>1445</v>
      </c>
      <c r="H130" s="577">
        <f t="shared" si="30"/>
        <v>66</v>
      </c>
      <c r="I130" s="577">
        <f t="shared" si="30"/>
        <v>971</v>
      </c>
      <c r="J130" s="577">
        <f t="shared" si="30"/>
        <v>41</v>
      </c>
      <c r="K130" s="577">
        <f t="shared" si="30"/>
        <v>1012</v>
      </c>
      <c r="L130" s="577">
        <f t="shared" si="30"/>
        <v>474</v>
      </c>
      <c r="M130" s="577">
        <f t="shared" si="30"/>
        <v>25</v>
      </c>
      <c r="N130" s="579">
        <f t="shared" si="30"/>
        <v>499</v>
      </c>
    </row>
    <row r="131" spans="1:14" s="374" customFormat="1" ht="27.75" customHeight="1">
      <c r="A131" s="358">
        <v>316</v>
      </c>
      <c r="B131" s="356" t="s">
        <v>8</v>
      </c>
      <c r="C131" s="361" t="s">
        <v>90</v>
      </c>
      <c r="D131" s="586">
        <f>+'[4]1. PARTE'!G81</f>
        <v>80</v>
      </c>
      <c r="E131" s="549">
        <f>+G131+H131</f>
        <v>159</v>
      </c>
      <c r="F131" s="587">
        <f>+E131/D131-1</f>
        <v>0.98750000000000004</v>
      </c>
      <c r="G131" s="586">
        <f>+'[4]1. PARTE'!H81</f>
        <v>159</v>
      </c>
      <c r="H131" s="586">
        <f>+'[4]1. PARTE'!I81</f>
        <v>0</v>
      </c>
      <c r="I131" s="586">
        <f>+'[4]1. PARTE'!J81</f>
        <v>106</v>
      </c>
      <c r="J131" s="586">
        <f>+'[4]1. PARTE'!K81</f>
        <v>0</v>
      </c>
      <c r="K131" s="586">
        <f>+'[4]1. PARTE'!L81</f>
        <v>106</v>
      </c>
      <c r="L131" s="586">
        <f>+'[4]1. PARTE'!M81</f>
        <v>53</v>
      </c>
      <c r="M131" s="586">
        <f>+'[4]1. PARTE'!N81</f>
        <v>0</v>
      </c>
      <c r="N131" s="586">
        <f>+'[4]1. PARTE'!O81</f>
        <v>53</v>
      </c>
    </row>
    <row r="132" spans="1:14" s="374" customFormat="1" ht="27.75" customHeight="1">
      <c r="A132" s="358">
        <v>314</v>
      </c>
      <c r="B132" s="356" t="s">
        <v>8</v>
      </c>
      <c r="C132" s="361" t="s">
        <v>91</v>
      </c>
      <c r="D132" s="586">
        <f>+'[4]1. PARTE'!G80</f>
        <v>312</v>
      </c>
      <c r="E132" s="549">
        <f>+G132+H132</f>
        <v>1352</v>
      </c>
      <c r="F132" s="587">
        <f>+E132/D132-1</f>
        <v>3.333333333333333</v>
      </c>
      <c r="G132" s="586">
        <f>+'[4]1. PARTE'!H80</f>
        <v>1286</v>
      </c>
      <c r="H132" s="586">
        <f>+'[4]1. PARTE'!I80</f>
        <v>66</v>
      </c>
      <c r="I132" s="586">
        <f>+'[4]1. PARTE'!J80</f>
        <v>865</v>
      </c>
      <c r="J132" s="586">
        <f>+'[4]1. PARTE'!K80</f>
        <v>41</v>
      </c>
      <c r="K132" s="586">
        <f>+'[4]1. PARTE'!L80</f>
        <v>906</v>
      </c>
      <c r="L132" s="586">
        <f>+'[4]1. PARTE'!M80</f>
        <v>421</v>
      </c>
      <c r="M132" s="586">
        <f>+'[4]1. PARTE'!N80</f>
        <v>25</v>
      </c>
      <c r="N132" s="586">
        <f>+'[4]1. PARTE'!O80</f>
        <v>446</v>
      </c>
    </row>
    <row r="133" spans="1:14" s="374" customFormat="1" ht="27.75" customHeight="1">
      <c r="A133" s="358"/>
      <c r="B133" s="396"/>
      <c r="C133" s="397"/>
      <c r="D133" s="581"/>
      <c r="E133" s="551"/>
      <c r="F133" s="587"/>
      <c r="G133" s="581"/>
      <c r="H133" s="581"/>
      <c r="I133" s="581"/>
      <c r="J133" s="581"/>
      <c r="K133" s="581"/>
      <c r="L133" s="581"/>
      <c r="M133" s="581"/>
      <c r="N133" s="583"/>
    </row>
    <row r="134" spans="1:14" s="466" customFormat="1" ht="27.75" customHeight="1">
      <c r="A134" s="365"/>
      <c r="B134" s="696" t="s">
        <v>351</v>
      </c>
      <c r="C134" s="697"/>
      <c r="D134" s="577">
        <f>+D135</f>
        <v>136</v>
      </c>
      <c r="E134" s="547">
        <f>+E135</f>
        <v>267</v>
      </c>
      <c r="F134" s="578">
        <f>+E134/D134-1</f>
        <v>0.96323529411764697</v>
      </c>
      <c r="G134" s="577">
        <f t="shared" ref="G134:N134" si="31">+G135</f>
        <v>255</v>
      </c>
      <c r="H134" s="577">
        <f t="shared" si="31"/>
        <v>12</v>
      </c>
      <c r="I134" s="577">
        <f t="shared" si="31"/>
        <v>183</v>
      </c>
      <c r="J134" s="577">
        <f t="shared" si="31"/>
        <v>11</v>
      </c>
      <c r="K134" s="577">
        <f t="shared" si="31"/>
        <v>194</v>
      </c>
      <c r="L134" s="577">
        <f t="shared" si="31"/>
        <v>72</v>
      </c>
      <c r="M134" s="577">
        <f t="shared" si="31"/>
        <v>1</v>
      </c>
      <c r="N134" s="579">
        <f t="shared" si="31"/>
        <v>73</v>
      </c>
    </row>
    <row r="135" spans="1:14" s="374" customFormat="1" ht="27.75" customHeight="1">
      <c r="A135" s="358">
        <v>318</v>
      </c>
      <c r="B135" s="356" t="s">
        <v>8</v>
      </c>
      <c r="C135" s="361" t="s">
        <v>92</v>
      </c>
      <c r="D135" s="560">
        <f>+'[4]1. PARTE'!G82</f>
        <v>136</v>
      </c>
      <c r="E135" s="549">
        <f>+G135+H135</f>
        <v>267</v>
      </c>
      <c r="F135" s="580">
        <f>+E135/D135-1</f>
        <v>0.96323529411764697</v>
      </c>
      <c r="G135" s="560">
        <f>+'[4]1. PARTE'!H82</f>
        <v>255</v>
      </c>
      <c r="H135" s="560">
        <f>+'[4]1. PARTE'!I82</f>
        <v>12</v>
      </c>
      <c r="I135" s="560">
        <f>+'[4]1. PARTE'!J82</f>
        <v>183</v>
      </c>
      <c r="J135" s="560">
        <f>+'[4]1. PARTE'!K82</f>
        <v>11</v>
      </c>
      <c r="K135" s="560">
        <f>+'[4]1. PARTE'!L82</f>
        <v>194</v>
      </c>
      <c r="L135" s="560">
        <f>+'[4]1. PARTE'!M82</f>
        <v>72</v>
      </c>
      <c r="M135" s="560">
        <f>+'[4]1. PARTE'!N82</f>
        <v>1</v>
      </c>
      <c r="N135" s="560">
        <f>+'[4]1. PARTE'!O82</f>
        <v>73</v>
      </c>
    </row>
    <row r="136" spans="1:14" s="468" customFormat="1" ht="27.75" customHeight="1">
      <c r="A136" s="358"/>
      <c r="B136" s="396"/>
      <c r="C136" s="397"/>
      <c r="D136" s="581"/>
      <c r="E136" s="551"/>
      <c r="F136" s="582"/>
      <c r="G136" s="581"/>
      <c r="H136" s="581"/>
      <c r="I136" s="581"/>
      <c r="J136" s="581"/>
      <c r="K136" s="581"/>
      <c r="L136" s="581"/>
      <c r="M136" s="581"/>
      <c r="N136" s="583"/>
    </row>
    <row r="137" spans="1:14" s="472" customFormat="1" ht="27.75" customHeight="1">
      <c r="A137" s="365"/>
      <c r="B137" s="696" t="s">
        <v>352</v>
      </c>
      <c r="C137" s="697"/>
      <c r="D137" s="577">
        <f>+D138+D139</f>
        <v>557</v>
      </c>
      <c r="E137" s="547">
        <f>+E138+E139</f>
        <v>886</v>
      </c>
      <c r="F137" s="578">
        <f>+E137/D137-1</f>
        <v>0.59066427289048473</v>
      </c>
      <c r="G137" s="577">
        <f t="shared" ref="G137:N137" si="32">+G138+G139</f>
        <v>841</v>
      </c>
      <c r="H137" s="577">
        <f t="shared" si="32"/>
        <v>45</v>
      </c>
      <c r="I137" s="577">
        <f t="shared" si="32"/>
        <v>629</v>
      </c>
      <c r="J137" s="577">
        <f t="shared" si="32"/>
        <v>40</v>
      </c>
      <c r="K137" s="577">
        <f t="shared" si="32"/>
        <v>669</v>
      </c>
      <c r="L137" s="577">
        <f t="shared" si="32"/>
        <v>212</v>
      </c>
      <c r="M137" s="577">
        <f t="shared" si="32"/>
        <v>5</v>
      </c>
      <c r="N137" s="579">
        <f t="shared" si="32"/>
        <v>217</v>
      </c>
    </row>
    <row r="138" spans="1:14" s="468" customFormat="1" ht="27.75" customHeight="1">
      <c r="A138" s="358">
        <v>320</v>
      </c>
      <c r="B138" s="356" t="s">
        <v>93</v>
      </c>
      <c r="C138" s="361" t="s">
        <v>94</v>
      </c>
      <c r="D138" s="560">
        <f>+'[4]1. PARTE'!G84</f>
        <v>45</v>
      </c>
      <c r="E138" s="549">
        <f>+G138+H138</f>
        <v>51</v>
      </c>
      <c r="F138" s="580">
        <f>+E138/D138-1</f>
        <v>0.1333333333333333</v>
      </c>
      <c r="G138" s="560">
        <f>+'[4]1. PARTE'!H84</f>
        <v>51</v>
      </c>
      <c r="H138" s="560">
        <f>+'[4]1. PARTE'!I84</f>
        <v>0</v>
      </c>
      <c r="I138" s="560">
        <f>+'[4]1. PARTE'!J84</f>
        <v>21</v>
      </c>
      <c r="J138" s="560">
        <f>+'[4]1. PARTE'!K84</f>
        <v>0</v>
      </c>
      <c r="K138" s="560">
        <f>+'[4]1. PARTE'!L84</f>
        <v>21</v>
      </c>
      <c r="L138" s="560">
        <f>+'[4]1. PARTE'!M84</f>
        <v>30</v>
      </c>
      <c r="M138" s="560">
        <f>+'[4]1. PARTE'!N84</f>
        <v>0</v>
      </c>
      <c r="N138" s="560">
        <f>+'[4]1. PARTE'!O84</f>
        <v>30</v>
      </c>
    </row>
    <row r="139" spans="1:14" s="468" customFormat="1" ht="27.75" customHeight="1">
      <c r="A139" s="389">
        <v>319</v>
      </c>
      <c r="B139" s="369" t="s">
        <v>8</v>
      </c>
      <c r="C139" s="399" t="s">
        <v>95</v>
      </c>
      <c r="D139" s="588">
        <f>+'[4]1. PARTE'!G83</f>
        <v>512</v>
      </c>
      <c r="E139" s="562">
        <f>+G139+H139</f>
        <v>835</v>
      </c>
      <c r="F139" s="589">
        <f>+E139/D139-1</f>
        <v>0.630859375</v>
      </c>
      <c r="G139" s="588">
        <f>+'[4]1. PARTE'!H83</f>
        <v>790</v>
      </c>
      <c r="H139" s="588">
        <f>+'[4]1. PARTE'!I83</f>
        <v>45</v>
      </c>
      <c r="I139" s="588">
        <f>+'[4]1. PARTE'!J83</f>
        <v>608</v>
      </c>
      <c r="J139" s="588">
        <f>+'[4]1. PARTE'!K83</f>
        <v>40</v>
      </c>
      <c r="K139" s="588">
        <f>+'[4]1. PARTE'!L83</f>
        <v>648</v>
      </c>
      <c r="L139" s="588">
        <f>+'[4]1. PARTE'!M83</f>
        <v>182</v>
      </c>
      <c r="M139" s="588">
        <f>+'[4]1. PARTE'!N83</f>
        <v>5</v>
      </c>
      <c r="N139" s="588">
        <f>+'[4]1. PARTE'!O83</f>
        <v>187</v>
      </c>
    </row>
    <row r="140" spans="1:14" s="468" customFormat="1" ht="20.25" customHeight="1">
      <c r="A140" s="391"/>
      <c r="B140" s="391"/>
      <c r="C140" s="391"/>
      <c r="D140" s="377"/>
      <c r="E140" s="380"/>
      <c r="F140" s="571"/>
      <c r="G140" s="377"/>
      <c r="H140" s="377"/>
      <c r="I140" s="380"/>
      <c r="J140" s="381"/>
      <c r="K140" s="377"/>
      <c r="L140" s="380"/>
      <c r="M140" s="380"/>
      <c r="N140" s="391"/>
    </row>
    <row r="141" spans="1:14" s="468" customFormat="1" ht="20.25" customHeight="1">
      <c r="A141" s="391"/>
      <c r="B141" s="391"/>
      <c r="C141" s="391"/>
      <c r="D141" s="377"/>
      <c r="E141" s="377"/>
      <c r="F141" s="571"/>
      <c r="G141" s="377"/>
      <c r="H141" s="377"/>
      <c r="I141" s="380"/>
      <c r="J141" s="381"/>
      <c r="K141" s="377"/>
      <c r="L141" s="377"/>
      <c r="M141" s="380"/>
      <c r="N141" s="391"/>
    </row>
    <row r="142" spans="1:14" s="468" customFormat="1" ht="20.25" customHeight="1" thickBot="1">
      <c r="A142" s="391"/>
      <c r="B142" s="391"/>
      <c r="C142" s="391"/>
      <c r="D142" s="377"/>
      <c r="E142" s="380"/>
      <c r="F142" s="571"/>
      <c r="G142" s="377"/>
      <c r="H142" s="378"/>
      <c r="I142" s="377"/>
      <c r="J142" s="381"/>
      <c r="K142" s="377"/>
      <c r="L142" s="377"/>
      <c r="M142" s="380"/>
      <c r="N142" s="382"/>
    </row>
    <row r="143" spans="1:14" s="472" customFormat="1" ht="39.75" customHeight="1" thickBot="1">
      <c r="A143" s="400">
        <v>400</v>
      </c>
      <c r="B143" s="690" t="s">
        <v>353</v>
      </c>
      <c r="C143" s="691"/>
      <c r="D143" s="540">
        <f>+D145+D148+D151+D156</f>
        <v>7880</v>
      </c>
      <c r="E143" s="540">
        <f>+E145+E148+E151+E156</f>
        <v>12439</v>
      </c>
      <c r="F143" s="541">
        <f>+E143/D143-1</f>
        <v>0.57855329949238588</v>
      </c>
      <c r="G143" s="540">
        <f t="shared" ref="G143:N143" si="33">+G145+G148+G151+G156</f>
        <v>11537</v>
      </c>
      <c r="H143" s="576">
        <f t="shared" si="33"/>
        <v>902</v>
      </c>
      <c r="I143" s="576">
        <f t="shared" si="33"/>
        <v>4257</v>
      </c>
      <c r="J143" s="576">
        <f t="shared" si="33"/>
        <v>270</v>
      </c>
      <c r="K143" s="540">
        <f t="shared" si="33"/>
        <v>4527</v>
      </c>
      <c r="L143" s="540">
        <f t="shared" si="33"/>
        <v>7280</v>
      </c>
      <c r="M143" s="540">
        <f t="shared" si="33"/>
        <v>632</v>
      </c>
      <c r="N143" s="542">
        <f t="shared" si="33"/>
        <v>7912</v>
      </c>
    </row>
    <row r="144" spans="1:14" s="468" customFormat="1" ht="27.75" customHeight="1">
      <c r="A144" s="401"/>
      <c r="B144" s="385"/>
      <c r="C144" s="353"/>
      <c r="D144" s="590"/>
      <c r="E144" s="543"/>
      <c r="F144" s="544"/>
      <c r="G144" s="564"/>
      <c r="H144" s="564"/>
      <c r="I144" s="564"/>
      <c r="J144" s="565"/>
      <c r="K144" s="564"/>
      <c r="L144" s="564"/>
      <c r="M144" s="564"/>
      <c r="N144" s="566"/>
    </row>
    <row r="145" spans="1:14" s="472" customFormat="1" ht="27.75" customHeight="1">
      <c r="A145" s="402"/>
      <c r="B145" s="692" t="s">
        <v>96</v>
      </c>
      <c r="C145" s="693"/>
      <c r="D145" s="547">
        <f>D146</f>
        <v>212</v>
      </c>
      <c r="E145" s="591">
        <f>+E146</f>
        <v>475</v>
      </c>
      <c r="F145" s="592">
        <f>+E145/D145-1</f>
        <v>1.2405660377358489</v>
      </c>
      <c r="G145" s="591">
        <f t="shared" ref="G145:N145" si="34">+G146</f>
        <v>436</v>
      </c>
      <c r="H145" s="591">
        <f t="shared" si="34"/>
        <v>39</v>
      </c>
      <c r="I145" s="591">
        <f t="shared" si="34"/>
        <v>313</v>
      </c>
      <c r="J145" s="591">
        <f t="shared" si="34"/>
        <v>32</v>
      </c>
      <c r="K145" s="591">
        <f t="shared" si="34"/>
        <v>345</v>
      </c>
      <c r="L145" s="591">
        <f t="shared" si="34"/>
        <v>123</v>
      </c>
      <c r="M145" s="591">
        <f t="shared" si="34"/>
        <v>7</v>
      </c>
      <c r="N145" s="593">
        <f t="shared" si="34"/>
        <v>130</v>
      </c>
    </row>
    <row r="146" spans="1:14" s="468" customFormat="1" ht="27.75" customHeight="1">
      <c r="A146" s="403">
        <v>401</v>
      </c>
      <c r="B146" s="356" t="s">
        <v>8</v>
      </c>
      <c r="C146" s="361" t="s">
        <v>96</v>
      </c>
      <c r="D146" s="549">
        <f>+'[4]1. PARTE'!G88</f>
        <v>212</v>
      </c>
      <c r="E146" s="549">
        <f>+G146+H146</f>
        <v>475</v>
      </c>
      <c r="F146" s="550">
        <f>+E146/D146-1</f>
        <v>1.2405660377358489</v>
      </c>
      <c r="G146" s="549">
        <f>+'[4]1. PARTE'!H88</f>
        <v>436</v>
      </c>
      <c r="H146" s="549">
        <f>+'[4]1. PARTE'!I88</f>
        <v>39</v>
      </c>
      <c r="I146" s="549">
        <f>+'[4]1. PARTE'!J88</f>
        <v>313</v>
      </c>
      <c r="J146" s="549">
        <f>+'[4]1. PARTE'!K88</f>
        <v>32</v>
      </c>
      <c r="K146" s="549">
        <f>+'[4]1. PARTE'!L88</f>
        <v>345</v>
      </c>
      <c r="L146" s="549">
        <f>+'[4]1. PARTE'!M88</f>
        <v>123</v>
      </c>
      <c r="M146" s="549">
        <f>+'[4]1. PARTE'!N88</f>
        <v>7</v>
      </c>
      <c r="N146" s="549">
        <f>+'[4]1. PARTE'!O88</f>
        <v>130</v>
      </c>
    </row>
    <row r="147" spans="1:14" s="468" customFormat="1" ht="27.75" customHeight="1">
      <c r="A147" s="403"/>
      <c r="B147" s="404"/>
      <c r="C147" s="388"/>
      <c r="D147" s="549"/>
      <c r="E147" s="551"/>
      <c r="F147" s="594"/>
      <c r="G147" s="551"/>
      <c r="H147" s="551"/>
      <c r="I147" s="551"/>
      <c r="J147" s="551"/>
      <c r="K147" s="551"/>
      <c r="L147" s="551"/>
      <c r="M147" s="551"/>
      <c r="N147" s="567"/>
    </row>
    <row r="148" spans="1:14" s="472" customFormat="1" ht="27.75" customHeight="1">
      <c r="A148" s="402"/>
      <c r="B148" s="692" t="s">
        <v>347</v>
      </c>
      <c r="C148" s="693"/>
      <c r="D148" s="547">
        <f>+D149</f>
        <v>70</v>
      </c>
      <c r="E148" s="591">
        <f>+E149</f>
        <v>177</v>
      </c>
      <c r="F148" s="592">
        <f>+E148/D148-1</f>
        <v>1.5285714285714285</v>
      </c>
      <c r="G148" s="591">
        <f t="shared" ref="G148:N148" si="35">+G149</f>
        <v>177</v>
      </c>
      <c r="H148" s="591">
        <f t="shared" si="35"/>
        <v>0</v>
      </c>
      <c r="I148" s="591">
        <f t="shared" si="35"/>
        <v>106</v>
      </c>
      <c r="J148" s="591">
        <f t="shared" si="35"/>
        <v>0</v>
      </c>
      <c r="K148" s="591">
        <f t="shared" si="35"/>
        <v>106</v>
      </c>
      <c r="L148" s="591">
        <f t="shared" si="35"/>
        <v>71</v>
      </c>
      <c r="M148" s="591">
        <f t="shared" si="35"/>
        <v>0</v>
      </c>
      <c r="N148" s="593">
        <f t="shared" si="35"/>
        <v>71</v>
      </c>
    </row>
    <row r="149" spans="1:14" s="468" customFormat="1" ht="27.75" customHeight="1">
      <c r="A149" s="403">
        <v>405</v>
      </c>
      <c r="B149" s="356" t="s">
        <v>8</v>
      </c>
      <c r="C149" s="361" t="s">
        <v>97</v>
      </c>
      <c r="D149" s="549">
        <f>+'[4]1. PARTE'!G89</f>
        <v>70</v>
      </c>
      <c r="E149" s="549">
        <f>+G149+H149</f>
        <v>177</v>
      </c>
      <c r="F149" s="550">
        <f>+E149/D149-1</f>
        <v>1.5285714285714285</v>
      </c>
      <c r="G149" s="549">
        <f>+'[4]1. PARTE'!H89</f>
        <v>177</v>
      </c>
      <c r="H149" s="549">
        <f>+'[4]1. PARTE'!I89</f>
        <v>0</v>
      </c>
      <c r="I149" s="549">
        <f>+'[4]1. PARTE'!J89</f>
        <v>106</v>
      </c>
      <c r="J149" s="549">
        <f>+'[4]1. PARTE'!K89</f>
        <v>0</v>
      </c>
      <c r="K149" s="549">
        <f>+'[4]1. PARTE'!L89</f>
        <v>106</v>
      </c>
      <c r="L149" s="549">
        <f>+'[4]1. PARTE'!M89</f>
        <v>71</v>
      </c>
      <c r="M149" s="549">
        <f>+'[4]1. PARTE'!N89</f>
        <v>0</v>
      </c>
      <c r="N149" s="549">
        <f>+'[4]1. PARTE'!O89</f>
        <v>71</v>
      </c>
    </row>
    <row r="150" spans="1:14" s="468" customFormat="1" ht="27.75" customHeight="1">
      <c r="A150" s="403"/>
      <c r="B150" s="404"/>
      <c r="C150" s="388"/>
      <c r="D150" s="549"/>
      <c r="E150" s="551"/>
      <c r="F150" s="595"/>
      <c r="G150" s="551"/>
      <c r="H150" s="551"/>
      <c r="I150" s="551"/>
      <c r="J150" s="551"/>
      <c r="K150" s="551"/>
      <c r="L150" s="551"/>
      <c r="M150" s="551"/>
      <c r="N150" s="567"/>
    </row>
    <row r="151" spans="1:14" s="472" customFormat="1" ht="27.75" customHeight="1">
      <c r="A151" s="402"/>
      <c r="B151" s="692" t="s">
        <v>354</v>
      </c>
      <c r="C151" s="693"/>
      <c r="D151" s="547">
        <f>SUM(D152:D154)</f>
        <v>3129</v>
      </c>
      <c r="E151" s="591">
        <f>SUM(E152:E154)</f>
        <v>4931</v>
      </c>
      <c r="F151" s="592">
        <f>+E151/D151-1</f>
        <v>0.57590284435922023</v>
      </c>
      <c r="G151" s="591">
        <f t="shared" ref="G151:N151" si="36">SUM(G152:G154)</f>
        <v>4505</v>
      </c>
      <c r="H151" s="591">
        <f t="shared" si="36"/>
        <v>426</v>
      </c>
      <c r="I151" s="591">
        <f t="shared" si="36"/>
        <v>1667</v>
      </c>
      <c r="J151" s="591">
        <f t="shared" si="36"/>
        <v>9</v>
      </c>
      <c r="K151" s="591">
        <f t="shared" si="36"/>
        <v>1676</v>
      </c>
      <c r="L151" s="591">
        <f t="shared" si="36"/>
        <v>2838</v>
      </c>
      <c r="M151" s="591">
        <f t="shared" si="36"/>
        <v>417</v>
      </c>
      <c r="N151" s="593">
        <f t="shared" si="36"/>
        <v>3255</v>
      </c>
    </row>
    <row r="152" spans="1:14" s="468" customFormat="1" ht="27.75" customHeight="1">
      <c r="A152" s="405">
        <v>422</v>
      </c>
      <c r="B152" s="364" t="s">
        <v>550</v>
      </c>
      <c r="C152" s="364" t="s">
        <v>98</v>
      </c>
      <c r="D152" s="557">
        <f>+'[4]1. PARTE'!G101</f>
        <v>2651</v>
      </c>
      <c r="E152" s="549">
        <f>+G152+H152</f>
        <v>4215</v>
      </c>
      <c r="F152" s="558">
        <f>+E152/D152-1</f>
        <v>0.58996605054696349</v>
      </c>
      <c r="G152" s="557">
        <f>+'[4]1. PARTE'!H101</f>
        <v>3809</v>
      </c>
      <c r="H152" s="551">
        <f>+'[4]1. PARTE'!I101</f>
        <v>406</v>
      </c>
      <c r="I152" s="557">
        <f>+'[4]1. PARTE'!J101</f>
        <v>1501</v>
      </c>
      <c r="J152" s="557">
        <f>+'[4]1. PARTE'!K101</f>
        <v>0</v>
      </c>
      <c r="K152" s="557">
        <f>+'[4]1. PARTE'!L101</f>
        <v>1501</v>
      </c>
      <c r="L152" s="557">
        <f>+'[4]1. PARTE'!M101</f>
        <v>2308</v>
      </c>
      <c r="M152" s="557">
        <f>+'[4]1. PARTE'!N101</f>
        <v>406</v>
      </c>
      <c r="N152" s="557">
        <f>+'[4]1. PARTE'!O101</f>
        <v>2714</v>
      </c>
    </row>
    <row r="153" spans="1:14" s="468" customFormat="1" ht="27.75" customHeight="1">
      <c r="A153" s="403">
        <v>408</v>
      </c>
      <c r="B153" s="356" t="s">
        <v>8</v>
      </c>
      <c r="C153" s="361" t="s">
        <v>99</v>
      </c>
      <c r="D153" s="549">
        <f>+'[4]1. PARTE'!G91</f>
        <v>198</v>
      </c>
      <c r="E153" s="549">
        <f>+G153+H153</f>
        <v>377</v>
      </c>
      <c r="F153" s="558">
        <f>+E153/D153-1</f>
        <v>0.90404040404040398</v>
      </c>
      <c r="G153" s="549">
        <f>+'[4]1. PARTE'!H91</f>
        <v>357</v>
      </c>
      <c r="H153" s="549">
        <f>+'[4]1. PARTE'!I91</f>
        <v>20</v>
      </c>
      <c r="I153" s="549">
        <f>+'[4]1. PARTE'!J91</f>
        <v>120</v>
      </c>
      <c r="J153" s="549">
        <f>+'[4]1. PARTE'!K91</f>
        <v>9</v>
      </c>
      <c r="K153" s="549">
        <f>+'[4]1. PARTE'!L91</f>
        <v>129</v>
      </c>
      <c r="L153" s="549">
        <f>+'[4]1. PARTE'!M91</f>
        <v>237</v>
      </c>
      <c r="M153" s="549">
        <f>+'[4]1. PARTE'!N91</f>
        <v>11</v>
      </c>
      <c r="N153" s="549">
        <f>+'[4]1. PARTE'!O91</f>
        <v>248</v>
      </c>
    </row>
    <row r="154" spans="1:14" s="468" customFormat="1" ht="27.75" customHeight="1">
      <c r="A154" s="403">
        <v>407</v>
      </c>
      <c r="B154" s="356" t="s">
        <v>8</v>
      </c>
      <c r="C154" s="361" t="s">
        <v>100</v>
      </c>
      <c r="D154" s="549">
        <f>+'[4]1. PARTE'!E90</f>
        <v>280</v>
      </c>
      <c r="E154" s="549">
        <f>+G154+H154</f>
        <v>339</v>
      </c>
      <c r="F154" s="558">
        <f>+E154/D154-1</f>
        <v>0.21071428571428563</v>
      </c>
      <c r="G154" s="549">
        <f>+'[4]1. PARTE'!H90</f>
        <v>339</v>
      </c>
      <c r="H154" s="549">
        <f>+'[4]1. PARTE'!I90</f>
        <v>0</v>
      </c>
      <c r="I154" s="549">
        <f>+'[4]1. PARTE'!J90</f>
        <v>46</v>
      </c>
      <c r="J154" s="549">
        <f>+'[4]1. PARTE'!K90</f>
        <v>0</v>
      </c>
      <c r="K154" s="549">
        <f>+'[4]1. PARTE'!L90</f>
        <v>46</v>
      </c>
      <c r="L154" s="549">
        <f>+'[4]1. PARTE'!M90</f>
        <v>293</v>
      </c>
      <c r="M154" s="549">
        <f>+'[4]1. PARTE'!N90</f>
        <v>0</v>
      </c>
      <c r="N154" s="549">
        <f>+'[4]1. PARTE'!O90</f>
        <v>293</v>
      </c>
    </row>
    <row r="155" spans="1:14" s="468" customFormat="1" ht="27.75" customHeight="1">
      <c r="A155" s="403"/>
      <c r="B155" s="404"/>
      <c r="C155" s="388"/>
      <c r="D155" s="549"/>
      <c r="E155" s="549"/>
      <c r="F155" s="552"/>
      <c r="G155" s="551"/>
      <c r="H155" s="551"/>
      <c r="I155" s="551"/>
      <c r="J155" s="551"/>
      <c r="K155" s="551"/>
      <c r="L155" s="551"/>
      <c r="M155" s="551"/>
      <c r="N155" s="596"/>
    </row>
    <row r="156" spans="1:14" s="472" customFormat="1" ht="27.75" customHeight="1">
      <c r="A156" s="402"/>
      <c r="B156" s="692" t="s">
        <v>355</v>
      </c>
      <c r="C156" s="693"/>
      <c r="D156" s="547">
        <f>SUM(D157:D165)</f>
        <v>4469</v>
      </c>
      <c r="E156" s="547">
        <f>SUM(E157:E165)</f>
        <v>6856</v>
      </c>
      <c r="F156" s="592">
        <f t="shared" ref="F156:F165" si="37">+E156/D156-1</f>
        <v>0.53412396509286197</v>
      </c>
      <c r="G156" s="547">
        <f t="shared" ref="G156:N156" si="38">SUM(G157:G165)</f>
        <v>6419</v>
      </c>
      <c r="H156" s="547">
        <f t="shared" si="38"/>
        <v>437</v>
      </c>
      <c r="I156" s="547">
        <f t="shared" si="38"/>
        <v>2171</v>
      </c>
      <c r="J156" s="547">
        <f t="shared" si="38"/>
        <v>229</v>
      </c>
      <c r="K156" s="547">
        <f t="shared" si="38"/>
        <v>2400</v>
      </c>
      <c r="L156" s="547">
        <f t="shared" si="38"/>
        <v>4248</v>
      </c>
      <c r="M156" s="547">
        <f t="shared" si="38"/>
        <v>208</v>
      </c>
      <c r="N156" s="555">
        <f t="shared" si="38"/>
        <v>4456</v>
      </c>
    </row>
    <row r="157" spans="1:14" s="468" customFormat="1" ht="27.75" customHeight="1">
      <c r="A157" s="403">
        <v>411</v>
      </c>
      <c r="B157" s="356" t="s">
        <v>8</v>
      </c>
      <c r="C157" s="361" t="s">
        <v>101</v>
      </c>
      <c r="D157" s="549">
        <f>+'[4]1. PARTE'!G93</f>
        <v>200</v>
      </c>
      <c r="E157" s="549">
        <f t="shared" ref="E157:E165" si="39">+G157+H157</f>
        <v>474</v>
      </c>
      <c r="F157" s="550">
        <f t="shared" si="37"/>
        <v>1.37</v>
      </c>
      <c r="G157" s="549">
        <f>+'[4]1. PARTE'!H93</f>
        <v>474</v>
      </c>
      <c r="H157" s="549">
        <f>+'[4]1. PARTE'!I93</f>
        <v>0</v>
      </c>
      <c r="I157" s="549">
        <f>+'[4]1. PARTE'!J93</f>
        <v>358</v>
      </c>
      <c r="J157" s="549">
        <f>+'[4]1. PARTE'!K93</f>
        <v>0</v>
      </c>
      <c r="K157" s="549">
        <f>+'[4]1. PARTE'!L93</f>
        <v>358</v>
      </c>
      <c r="L157" s="549">
        <f>+'[4]1. PARTE'!M93</f>
        <v>116</v>
      </c>
      <c r="M157" s="549">
        <f>+'[4]1. PARTE'!N93</f>
        <v>0</v>
      </c>
      <c r="N157" s="549">
        <f>+'[4]1. PARTE'!O93</f>
        <v>116</v>
      </c>
    </row>
    <row r="158" spans="1:14" s="468" customFormat="1" ht="27.75" customHeight="1">
      <c r="A158" s="403">
        <v>410</v>
      </c>
      <c r="B158" s="356" t="s">
        <v>392</v>
      </c>
      <c r="C158" s="361" t="s">
        <v>102</v>
      </c>
      <c r="D158" s="549">
        <f>+'[4]1. PARTE'!G92</f>
        <v>1520</v>
      </c>
      <c r="E158" s="549">
        <f t="shared" si="39"/>
        <v>2701</v>
      </c>
      <c r="F158" s="550">
        <f t="shared" si="37"/>
        <v>0.77697368421052637</v>
      </c>
      <c r="G158" s="549">
        <f>+'[4]1. PARTE'!H92</f>
        <v>2701</v>
      </c>
      <c r="H158" s="549">
        <f>+'[4]1. PARTE'!I92</f>
        <v>0</v>
      </c>
      <c r="I158" s="549">
        <f>+'[4]1. PARTE'!J92</f>
        <v>1138</v>
      </c>
      <c r="J158" s="549">
        <f>+'[4]1. PARTE'!K92</f>
        <v>0</v>
      </c>
      <c r="K158" s="549">
        <f>+'[4]1. PARTE'!L92</f>
        <v>1138</v>
      </c>
      <c r="L158" s="549">
        <f>+'[4]1. PARTE'!M92</f>
        <v>1563</v>
      </c>
      <c r="M158" s="549">
        <f>+'[4]1. PARTE'!N92</f>
        <v>0</v>
      </c>
      <c r="N158" s="549">
        <f>+'[4]1. PARTE'!O92</f>
        <v>1563</v>
      </c>
    </row>
    <row r="159" spans="1:14" s="469" customFormat="1" ht="27.75" customHeight="1">
      <c r="A159" s="403">
        <v>420</v>
      </c>
      <c r="B159" s="360" t="s">
        <v>522</v>
      </c>
      <c r="C159" s="361" t="s">
        <v>102</v>
      </c>
      <c r="D159" s="549">
        <f>+'[4]1. PARTE'!G99</f>
        <v>247</v>
      </c>
      <c r="E159" s="549">
        <f t="shared" si="39"/>
        <v>437</v>
      </c>
      <c r="F159" s="550">
        <f t="shared" si="37"/>
        <v>0.76923076923076916</v>
      </c>
      <c r="G159" s="549">
        <f>+'[4]1. PARTE'!H99</f>
        <v>0</v>
      </c>
      <c r="H159" s="551">
        <f>+'[4]1. PARTE'!I99</f>
        <v>437</v>
      </c>
      <c r="I159" s="549">
        <f>+'[4]1. PARTE'!J99</f>
        <v>0</v>
      </c>
      <c r="J159" s="549">
        <f>+'[4]1. PARTE'!K99</f>
        <v>229</v>
      </c>
      <c r="K159" s="549">
        <f>+'[4]1. PARTE'!L99</f>
        <v>229</v>
      </c>
      <c r="L159" s="549">
        <f>+'[4]1. PARTE'!M99</f>
        <v>0</v>
      </c>
      <c r="M159" s="549">
        <f>+'[4]1. PARTE'!N99</f>
        <v>208</v>
      </c>
      <c r="N159" s="549">
        <f>+'[4]1. PARTE'!O99</f>
        <v>208</v>
      </c>
    </row>
    <row r="160" spans="1:14" s="475" customFormat="1" ht="27.75" customHeight="1">
      <c r="A160" s="405">
        <v>421</v>
      </c>
      <c r="B160" s="364" t="s">
        <v>103</v>
      </c>
      <c r="C160" s="364" t="s">
        <v>104</v>
      </c>
      <c r="D160" s="557">
        <f>+'[4]1. PARTE'!G100</f>
        <v>1622</v>
      </c>
      <c r="E160" s="549">
        <f t="shared" si="39"/>
        <v>2045</v>
      </c>
      <c r="F160" s="558">
        <f t="shared" si="37"/>
        <v>0.26078914919852036</v>
      </c>
      <c r="G160" s="557">
        <f>+'[4]1. PARTE'!H100</f>
        <v>2045</v>
      </c>
      <c r="H160" s="557">
        <f>+'[4]1. PARTE'!I100</f>
        <v>0</v>
      </c>
      <c r="I160" s="557">
        <f>+'[4]1. PARTE'!J100</f>
        <v>279</v>
      </c>
      <c r="J160" s="557">
        <f>+'[4]1. PARTE'!K100</f>
        <v>0</v>
      </c>
      <c r="K160" s="557">
        <f>+'[4]1. PARTE'!L100</f>
        <v>279</v>
      </c>
      <c r="L160" s="557">
        <f>+'[4]1. PARTE'!M100</f>
        <v>1766</v>
      </c>
      <c r="M160" s="557">
        <f>+'[4]1. PARTE'!N100</f>
        <v>0</v>
      </c>
      <c r="N160" s="557">
        <f>+'[4]1. PARTE'!O100</f>
        <v>1766</v>
      </c>
    </row>
    <row r="161" spans="1:14" s="468" customFormat="1" ht="27.75" customHeight="1">
      <c r="A161" s="403">
        <v>413</v>
      </c>
      <c r="B161" s="356" t="s">
        <v>8</v>
      </c>
      <c r="C161" s="361" t="s">
        <v>105</v>
      </c>
      <c r="D161" s="549">
        <f>+'[4]1. PARTE'!G94</f>
        <v>60</v>
      </c>
      <c r="E161" s="549">
        <f t="shared" si="39"/>
        <v>100</v>
      </c>
      <c r="F161" s="550">
        <f t="shared" si="37"/>
        <v>0.66666666666666674</v>
      </c>
      <c r="G161" s="549">
        <f>+'[4]1. PARTE'!H94</f>
        <v>100</v>
      </c>
      <c r="H161" s="549">
        <f>+'[4]1. PARTE'!I94</f>
        <v>0</v>
      </c>
      <c r="I161" s="549">
        <f>+'[4]1. PARTE'!J94</f>
        <v>33</v>
      </c>
      <c r="J161" s="549">
        <f>+'[4]1. PARTE'!K94</f>
        <v>0</v>
      </c>
      <c r="K161" s="549">
        <f>+'[4]1. PARTE'!L94</f>
        <v>33</v>
      </c>
      <c r="L161" s="549">
        <f>+'[4]1. PARTE'!M94</f>
        <v>67</v>
      </c>
      <c r="M161" s="549">
        <f>+'[4]1. PARTE'!N94</f>
        <v>0</v>
      </c>
      <c r="N161" s="549">
        <f>+'[4]1. PARTE'!O94</f>
        <v>67</v>
      </c>
    </row>
    <row r="162" spans="1:14" s="468" customFormat="1" ht="27.75" customHeight="1">
      <c r="A162" s="403">
        <v>415</v>
      </c>
      <c r="B162" s="356" t="s">
        <v>14</v>
      </c>
      <c r="C162" s="361" t="s">
        <v>106</v>
      </c>
      <c r="D162" s="549">
        <f>+'[4]1. PARTE'!G95</f>
        <v>262</v>
      </c>
      <c r="E162" s="549">
        <f t="shared" si="39"/>
        <v>241</v>
      </c>
      <c r="F162" s="550">
        <f t="shared" si="37"/>
        <v>-8.0152671755725158E-2</v>
      </c>
      <c r="G162" s="549">
        <f>+'[4]1. PARTE'!H95</f>
        <v>241</v>
      </c>
      <c r="H162" s="549">
        <f>+'[4]1. PARTE'!I95</f>
        <v>0</v>
      </c>
      <c r="I162" s="549">
        <f>+'[4]1. PARTE'!J95</f>
        <v>0</v>
      </c>
      <c r="J162" s="549">
        <f>+'[4]1. PARTE'!K95</f>
        <v>0</v>
      </c>
      <c r="K162" s="549">
        <f>+'[4]1. PARTE'!L95</f>
        <v>0</v>
      </c>
      <c r="L162" s="549">
        <f>+'[4]1. PARTE'!M95</f>
        <v>241</v>
      </c>
      <c r="M162" s="549">
        <f>+'[4]1. PARTE'!N95</f>
        <v>0</v>
      </c>
      <c r="N162" s="549">
        <f>+'[4]1. PARTE'!O95</f>
        <v>241</v>
      </c>
    </row>
    <row r="163" spans="1:14" s="468" customFormat="1" ht="27.75" customHeight="1">
      <c r="A163" s="403">
        <v>417</v>
      </c>
      <c r="B163" s="360" t="s">
        <v>372</v>
      </c>
      <c r="C163" s="361" t="s">
        <v>107</v>
      </c>
      <c r="D163" s="549">
        <f>+'[4]1. PARTE'!G97</f>
        <v>56</v>
      </c>
      <c r="E163" s="549">
        <f t="shared" si="39"/>
        <v>33</v>
      </c>
      <c r="F163" s="550">
        <f t="shared" si="37"/>
        <v>-0.4107142857142857</v>
      </c>
      <c r="G163" s="549">
        <f>+'[4]1. PARTE'!H97</f>
        <v>33</v>
      </c>
      <c r="H163" s="549">
        <f>+'[4]1. PARTE'!I97</f>
        <v>0</v>
      </c>
      <c r="I163" s="549">
        <f>+'[4]1. PARTE'!J97</f>
        <v>17</v>
      </c>
      <c r="J163" s="549">
        <f>+'[4]1. PARTE'!K97</f>
        <v>0</v>
      </c>
      <c r="K163" s="549">
        <f>+'[4]1. PARTE'!L97</f>
        <v>17</v>
      </c>
      <c r="L163" s="549">
        <f>+'[4]1. PARTE'!M97</f>
        <v>16</v>
      </c>
      <c r="M163" s="549">
        <f>+'[4]1. PARTE'!N97</f>
        <v>0</v>
      </c>
      <c r="N163" s="549">
        <f>+'[4]1. PARTE'!O97</f>
        <v>16</v>
      </c>
    </row>
    <row r="164" spans="1:14" s="468" customFormat="1" ht="27.75" customHeight="1">
      <c r="A164" s="403">
        <v>416</v>
      </c>
      <c r="B164" s="356" t="s">
        <v>8</v>
      </c>
      <c r="C164" s="361" t="s">
        <v>108</v>
      </c>
      <c r="D164" s="549">
        <f>+'[4]1. PARTE'!G96</f>
        <v>318</v>
      </c>
      <c r="E164" s="549">
        <f t="shared" si="39"/>
        <v>515</v>
      </c>
      <c r="F164" s="550">
        <f t="shared" si="37"/>
        <v>0.61949685534591192</v>
      </c>
      <c r="G164" s="549">
        <f>+'[4]1. PARTE'!H96</f>
        <v>515</v>
      </c>
      <c r="H164" s="549">
        <f>+'[4]1. PARTE'!I96</f>
        <v>0</v>
      </c>
      <c r="I164" s="549">
        <f>+'[4]1. PARTE'!J96</f>
        <v>142</v>
      </c>
      <c r="J164" s="549">
        <f>+'[4]1. PARTE'!K96</f>
        <v>0</v>
      </c>
      <c r="K164" s="549">
        <f>+'[4]1. PARTE'!L96</f>
        <v>142</v>
      </c>
      <c r="L164" s="549">
        <f>+'[4]1. PARTE'!M96</f>
        <v>373</v>
      </c>
      <c r="M164" s="549">
        <f>+'[4]1. PARTE'!N96</f>
        <v>0</v>
      </c>
      <c r="N164" s="549">
        <f>+'[4]1. PARTE'!O96</f>
        <v>373</v>
      </c>
    </row>
    <row r="165" spans="1:14" s="468" customFormat="1" ht="27.75" customHeight="1">
      <c r="A165" s="406">
        <v>418</v>
      </c>
      <c r="B165" s="369" t="s">
        <v>8</v>
      </c>
      <c r="C165" s="399" t="s">
        <v>109</v>
      </c>
      <c r="D165" s="562">
        <f>+'[4]1. PARTE'!G98</f>
        <v>184</v>
      </c>
      <c r="E165" s="562">
        <f t="shared" si="39"/>
        <v>310</v>
      </c>
      <c r="F165" s="563">
        <f t="shared" si="37"/>
        <v>0.68478260869565211</v>
      </c>
      <c r="G165" s="562">
        <f>+'[4]1. PARTE'!H98</f>
        <v>310</v>
      </c>
      <c r="H165" s="562">
        <f>+'[4]1. PARTE'!I98</f>
        <v>0</v>
      </c>
      <c r="I165" s="562">
        <f>+'[4]1. PARTE'!J98</f>
        <v>204</v>
      </c>
      <c r="J165" s="562">
        <f>+'[4]1. PARTE'!K98</f>
        <v>0</v>
      </c>
      <c r="K165" s="562">
        <f>+'[4]1. PARTE'!L98</f>
        <v>204</v>
      </c>
      <c r="L165" s="562">
        <f>+'[4]1. PARTE'!M98</f>
        <v>106</v>
      </c>
      <c r="M165" s="562">
        <f>+'[4]1. PARTE'!N98</f>
        <v>0</v>
      </c>
      <c r="N165" s="562">
        <f>+'[4]1. PARTE'!O98</f>
        <v>106</v>
      </c>
    </row>
    <row r="166" spans="1:14" s="424" customFormat="1" ht="24" customHeight="1">
      <c r="A166" s="407"/>
      <c r="B166" s="408"/>
      <c r="C166" s="407"/>
      <c r="D166" s="597"/>
      <c r="E166" s="598"/>
      <c r="F166" s="599"/>
      <c r="G166" s="597"/>
      <c r="H166" s="597"/>
      <c r="I166" s="597"/>
      <c r="J166" s="600"/>
      <c r="K166" s="597"/>
      <c r="L166" s="597"/>
      <c r="M166" s="597"/>
      <c r="N166" s="601"/>
    </row>
    <row r="167" spans="1:14" s="469" customFormat="1" ht="24" customHeight="1">
      <c r="A167" s="407"/>
      <c r="B167" s="408"/>
      <c r="C167" s="407"/>
      <c r="D167" s="597"/>
      <c r="E167" s="598"/>
      <c r="F167" s="599"/>
      <c r="G167" s="597"/>
      <c r="H167" s="597"/>
      <c r="I167" s="597"/>
      <c r="J167" s="600"/>
      <c r="K167" s="597"/>
      <c r="L167" s="597"/>
      <c r="M167" s="597"/>
      <c r="N167" s="601"/>
    </row>
    <row r="168" spans="1:14" s="469" customFormat="1" ht="24" customHeight="1" thickBot="1">
      <c r="A168" s="391"/>
      <c r="B168" s="391"/>
      <c r="C168" s="391"/>
      <c r="D168" s="377"/>
      <c r="E168" s="380"/>
      <c r="F168" s="571"/>
      <c r="G168" s="377"/>
      <c r="H168" s="378"/>
      <c r="I168" s="377"/>
      <c r="J168" s="381"/>
      <c r="K168" s="377"/>
      <c r="L168" s="377"/>
      <c r="M168" s="380"/>
      <c r="N168" s="382"/>
    </row>
    <row r="169" spans="1:14" s="477" customFormat="1" ht="45" customHeight="1" thickBot="1">
      <c r="A169" s="383">
        <v>500</v>
      </c>
      <c r="B169" s="698" t="s">
        <v>356</v>
      </c>
      <c r="C169" s="699"/>
      <c r="D169" s="602">
        <f>+D171+D191</f>
        <v>7808</v>
      </c>
      <c r="E169" s="602">
        <f>+E171+E191</f>
        <v>15072</v>
      </c>
      <c r="F169" s="603">
        <f>+E169/D169-1</f>
        <v>0.93032786885245899</v>
      </c>
      <c r="G169" s="602">
        <f t="shared" ref="G169:N169" si="40">+G171+G191</f>
        <v>13602</v>
      </c>
      <c r="H169" s="602">
        <f t="shared" si="40"/>
        <v>1470</v>
      </c>
      <c r="I169" s="602">
        <f t="shared" si="40"/>
        <v>4336</v>
      </c>
      <c r="J169" s="604">
        <f t="shared" si="40"/>
        <v>662</v>
      </c>
      <c r="K169" s="602">
        <f t="shared" si="40"/>
        <v>4998</v>
      </c>
      <c r="L169" s="602">
        <f t="shared" si="40"/>
        <v>9266</v>
      </c>
      <c r="M169" s="602">
        <f t="shared" si="40"/>
        <v>808</v>
      </c>
      <c r="N169" s="605">
        <f t="shared" si="40"/>
        <v>10074</v>
      </c>
    </row>
    <row r="170" spans="1:14" s="469" customFormat="1" ht="28.5" customHeight="1">
      <c r="A170" s="384"/>
      <c r="B170" s="409"/>
      <c r="C170" s="353"/>
      <c r="D170" s="606"/>
      <c r="E170" s="607"/>
      <c r="F170" s="608"/>
      <c r="G170" s="564"/>
      <c r="H170" s="564"/>
      <c r="I170" s="564"/>
      <c r="J170" s="565"/>
      <c r="K170" s="564"/>
      <c r="L170" s="564"/>
      <c r="M170" s="564"/>
      <c r="N170" s="566"/>
    </row>
    <row r="171" spans="1:14" s="478" customFormat="1" ht="28.5" customHeight="1">
      <c r="A171" s="365"/>
      <c r="B171" s="688" t="s">
        <v>357</v>
      </c>
      <c r="C171" s="689"/>
      <c r="D171" s="547">
        <f>SUM(D172:D189)</f>
        <v>7441</v>
      </c>
      <c r="E171" s="547">
        <f>SUM(E172:E189)</f>
        <v>14295</v>
      </c>
      <c r="F171" s="592">
        <f t="shared" ref="F171:F189" si="41">+E171/D171-1</f>
        <v>0.92111275366214218</v>
      </c>
      <c r="G171" s="547">
        <f t="shared" ref="G171:N171" si="42">SUM(G172:G189)</f>
        <v>12840</v>
      </c>
      <c r="H171" s="547">
        <f t="shared" si="42"/>
        <v>1455</v>
      </c>
      <c r="I171" s="547">
        <f t="shared" si="42"/>
        <v>3897</v>
      </c>
      <c r="J171" s="547">
        <f t="shared" si="42"/>
        <v>652</v>
      </c>
      <c r="K171" s="547">
        <f t="shared" si="42"/>
        <v>4549</v>
      </c>
      <c r="L171" s="547">
        <f t="shared" si="42"/>
        <v>8943</v>
      </c>
      <c r="M171" s="547">
        <f t="shared" si="42"/>
        <v>803</v>
      </c>
      <c r="N171" s="547">
        <f t="shared" si="42"/>
        <v>9746</v>
      </c>
    </row>
    <row r="172" spans="1:14" s="469" customFormat="1" ht="28.5" customHeight="1">
      <c r="A172" s="358">
        <v>505</v>
      </c>
      <c r="B172" s="356" t="s">
        <v>8</v>
      </c>
      <c r="C172" s="386" t="s">
        <v>110</v>
      </c>
      <c r="D172" s="549">
        <f>+'[4]1. PARTE'!G104</f>
        <v>168</v>
      </c>
      <c r="E172" s="549">
        <f t="shared" ref="E172:E188" si="43">+G172+H172</f>
        <v>703</v>
      </c>
      <c r="F172" s="550">
        <f t="shared" si="41"/>
        <v>3.1845238095238093</v>
      </c>
      <c r="G172" s="549">
        <f>+'[4]1. PARTE'!H104</f>
        <v>676</v>
      </c>
      <c r="H172" s="549">
        <f>+'[4]1. PARTE'!I104</f>
        <v>27</v>
      </c>
      <c r="I172" s="549">
        <f>+'[4]1. PARTE'!J104</f>
        <v>264</v>
      </c>
      <c r="J172" s="549">
        <f>+'[4]1. PARTE'!K104</f>
        <v>10</v>
      </c>
      <c r="K172" s="549">
        <f>+'[4]1. PARTE'!L104</f>
        <v>274</v>
      </c>
      <c r="L172" s="549">
        <f>+'[4]1. PARTE'!M104</f>
        <v>412</v>
      </c>
      <c r="M172" s="549">
        <f>+'[4]1. PARTE'!N104</f>
        <v>17</v>
      </c>
      <c r="N172" s="549">
        <f>+'[4]1. PARTE'!O104</f>
        <v>429</v>
      </c>
    </row>
    <row r="173" spans="1:14" s="479" customFormat="1" ht="28.5" customHeight="1">
      <c r="A173" s="358">
        <v>531</v>
      </c>
      <c r="B173" s="356" t="s">
        <v>8</v>
      </c>
      <c r="C173" s="386" t="s">
        <v>111</v>
      </c>
      <c r="D173" s="549">
        <f>+'[4]1. PARTE'!G118</f>
        <v>296</v>
      </c>
      <c r="E173" s="549">
        <f t="shared" si="43"/>
        <v>970</v>
      </c>
      <c r="F173" s="550">
        <f t="shared" si="41"/>
        <v>2.2770270270270272</v>
      </c>
      <c r="G173" s="549">
        <f>+'[4]1. PARTE'!H118</f>
        <v>970</v>
      </c>
      <c r="H173" s="549">
        <f>+'[4]1. PARTE'!I118</f>
        <v>0</v>
      </c>
      <c r="I173" s="549">
        <f>+'[4]1. PARTE'!J118</f>
        <v>405</v>
      </c>
      <c r="J173" s="549">
        <f>+'[4]1. PARTE'!K118</f>
        <v>0</v>
      </c>
      <c r="K173" s="549">
        <f>+'[4]1. PARTE'!L118</f>
        <v>405</v>
      </c>
      <c r="L173" s="549">
        <f>+'[4]1. PARTE'!M118</f>
        <v>565</v>
      </c>
      <c r="M173" s="549">
        <f>+'[4]1. PARTE'!N118</f>
        <v>0</v>
      </c>
      <c r="N173" s="549">
        <f>+'[4]1. PARTE'!O118</f>
        <v>565</v>
      </c>
    </row>
    <row r="174" spans="1:14" s="469" customFormat="1" ht="28.5" customHeight="1">
      <c r="A174" s="358">
        <v>507</v>
      </c>
      <c r="B174" s="356" t="s">
        <v>8</v>
      </c>
      <c r="C174" s="386" t="s">
        <v>112</v>
      </c>
      <c r="D174" s="549">
        <f>+'[4]1. PARTE'!G106</f>
        <v>99</v>
      </c>
      <c r="E174" s="549">
        <f t="shared" si="43"/>
        <v>150</v>
      </c>
      <c r="F174" s="550">
        <f t="shared" si="41"/>
        <v>0.51515151515151514</v>
      </c>
      <c r="G174" s="549">
        <f>+'[4]1. PARTE'!H106</f>
        <v>150</v>
      </c>
      <c r="H174" s="549">
        <f>+'[4]1. PARTE'!I106</f>
        <v>0</v>
      </c>
      <c r="I174" s="549">
        <f>+'[4]1. PARTE'!J106</f>
        <v>25</v>
      </c>
      <c r="J174" s="549">
        <f>+'[4]1. PARTE'!K106</f>
        <v>0</v>
      </c>
      <c r="K174" s="549">
        <f>+'[4]1. PARTE'!L106</f>
        <v>25</v>
      </c>
      <c r="L174" s="549">
        <f>+'[4]1. PARTE'!M106</f>
        <v>125</v>
      </c>
      <c r="M174" s="549">
        <f>+'[4]1. PARTE'!N106</f>
        <v>0</v>
      </c>
      <c r="N174" s="549">
        <f>+'[4]1. PARTE'!O106</f>
        <v>125</v>
      </c>
    </row>
    <row r="175" spans="1:14" s="469" customFormat="1" ht="28.5" customHeight="1">
      <c r="A175" s="358">
        <v>508</v>
      </c>
      <c r="B175" s="356" t="s">
        <v>8</v>
      </c>
      <c r="C175" s="386" t="s">
        <v>113</v>
      </c>
      <c r="D175" s="549">
        <f>+'[4]1. PARTE'!G107</f>
        <v>63</v>
      </c>
      <c r="E175" s="549">
        <f t="shared" si="43"/>
        <v>236</v>
      </c>
      <c r="F175" s="550">
        <f t="shared" si="41"/>
        <v>2.746031746031746</v>
      </c>
      <c r="G175" s="549">
        <f>+'[4]1. PARTE'!H107</f>
        <v>236</v>
      </c>
      <c r="H175" s="609">
        <f>+'[4]1. PARTE'!I107</f>
        <v>0</v>
      </c>
      <c r="I175" s="549">
        <f>+'[4]1. PARTE'!J107</f>
        <v>142</v>
      </c>
      <c r="J175" s="549">
        <f>+'[4]1. PARTE'!K107</f>
        <v>0</v>
      </c>
      <c r="K175" s="549">
        <f>+'[4]1. PARTE'!L107</f>
        <v>142</v>
      </c>
      <c r="L175" s="549">
        <f>+'[4]1. PARTE'!M107</f>
        <v>94</v>
      </c>
      <c r="M175" s="549">
        <f>+'[4]1. PARTE'!N107</f>
        <v>0</v>
      </c>
      <c r="N175" s="549">
        <f>+'[4]1. PARTE'!O107</f>
        <v>94</v>
      </c>
    </row>
    <row r="176" spans="1:14" s="468" customFormat="1" ht="28.5" customHeight="1">
      <c r="A176" s="358">
        <v>501</v>
      </c>
      <c r="B176" s="356" t="s">
        <v>393</v>
      </c>
      <c r="C176" s="386" t="s">
        <v>114</v>
      </c>
      <c r="D176" s="549">
        <f>+'[4]1. PARTE'!G102</f>
        <v>375</v>
      </c>
      <c r="E176" s="549">
        <f t="shared" si="43"/>
        <v>1274</v>
      </c>
      <c r="F176" s="550">
        <f t="shared" si="41"/>
        <v>2.3973333333333335</v>
      </c>
      <c r="G176" s="549">
        <f>+'[4]1. PARTE'!H102</f>
        <v>1274</v>
      </c>
      <c r="H176" s="549">
        <f>+'[4]1. PARTE'!I102</f>
        <v>0</v>
      </c>
      <c r="I176" s="549">
        <f>+'[4]1. PARTE'!J102</f>
        <v>317</v>
      </c>
      <c r="J176" s="549">
        <f>+'[4]1. PARTE'!K102</f>
        <v>0</v>
      </c>
      <c r="K176" s="549">
        <f>+'[4]1. PARTE'!L102</f>
        <v>317</v>
      </c>
      <c r="L176" s="549">
        <f>+'[4]1. PARTE'!M102</f>
        <v>957</v>
      </c>
      <c r="M176" s="549">
        <f>+'[4]1. PARTE'!N102</f>
        <v>0</v>
      </c>
      <c r="N176" s="549">
        <f>+'[4]1. PARTE'!O102</f>
        <v>957</v>
      </c>
    </row>
    <row r="177" spans="1:14" s="469" customFormat="1" ht="28.5" customHeight="1">
      <c r="A177" s="358">
        <v>513</v>
      </c>
      <c r="B177" s="360" t="s">
        <v>372</v>
      </c>
      <c r="C177" s="386" t="s">
        <v>115</v>
      </c>
      <c r="D177" s="549">
        <f>+'[4]1. PARTE'!G108</f>
        <v>83</v>
      </c>
      <c r="E177" s="549">
        <f t="shared" si="43"/>
        <v>130</v>
      </c>
      <c r="F177" s="550">
        <f t="shared" si="41"/>
        <v>0.56626506024096379</v>
      </c>
      <c r="G177" s="549">
        <f>+'[4]1. PARTE'!H108</f>
        <v>130</v>
      </c>
      <c r="H177" s="549">
        <f>+'[4]1. PARTE'!I108</f>
        <v>0</v>
      </c>
      <c r="I177" s="549">
        <f>+'[4]1. PARTE'!J108</f>
        <v>42</v>
      </c>
      <c r="J177" s="549">
        <f>+'[4]1. PARTE'!K108</f>
        <v>0</v>
      </c>
      <c r="K177" s="549">
        <f>+'[4]1. PARTE'!L108</f>
        <v>42</v>
      </c>
      <c r="L177" s="549">
        <f>+'[4]1. PARTE'!M108</f>
        <v>88</v>
      </c>
      <c r="M177" s="549">
        <f>+'[4]1. PARTE'!N108</f>
        <v>0</v>
      </c>
      <c r="N177" s="549">
        <f>+'[4]1. PARTE'!O108</f>
        <v>88</v>
      </c>
    </row>
    <row r="178" spans="1:14" s="469" customFormat="1" ht="28.5" customHeight="1">
      <c r="A178" s="358">
        <v>514</v>
      </c>
      <c r="B178" s="356" t="s">
        <v>8</v>
      </c>
      <c r="C178" s="386" t="s">
        <v>116</v>
      </c>
      <c r="D178" s="549">
        <f>+'[4]1. PARTE'!G109</f>
        <v>114</v>
      </c>
      <c r="E178" s="549">
        <f t="shared" si="43"/>
        <v>306</v>
      </c>
      <c r="F178" s="550">
        <f t="shared" si="41"/>
        <v>1.6842105263157894</v>
      </c>
      <c r="G178" s="549">
        <f>+'[4]1. PARTE'!H109</f>
        <v>306</v>
      </c>
      <c r="H178" s="549">
        <f>+'[4]1. PARTE'!I109</f>
        <v>0</v>
      </c>
      <c r="I178" s="549">
        <f>+'[4]1. PARTE'!J109</f>
        <v>110</v>
      </c>
      <c r="J178" s="549">
        <f>+'[4]1. PARTE'!K109</f>
        <v>0</v>
      </c>
      <c r="K178" s="549">
        <f>+'[4]1. PARTE'!L109</f>
        <v>110</v>
      </c>
      <c r="L178" s="549">
        <f>+'[4]1. PARTE'!M109</f>
        <v>196</v>
      </c>
      <c r="M178" s="549">
        <f>+'[4]1. PARTE'!N109</f>
        <v>0</v>
      </c>
      <c r="N178" s="549">
        <f>+'[4]1. PARTE'!O109</f>
        <v>196</v>
      </c>
    </row>
    <row r="179" spans="1:14" s="468" customFormat="1" ht="28.5" customHeight="1">
      <c r="A179" s="358">
        <v>502</v>
      </c>
      <c r="B179" s="356" t="s">
        <v>8</v>
      </c>
      <c r="C179" s="386" t="s">
        <v>117</v>
      </c>
      <c r="D179" s="549">
        <f>+'[4]1. PARTE'!G103</f>
        <v>1368</v>
      </c>
      <c r="E179" s="549">
        <f t="shared" si="43"/>
        <v>3334</v>
      </c>
      <c r="F179" s="550">
        <f t="shared" si="41"/>
        <v>1.4371345029239766</v>
      </c>
      <c r="G179" s="549">
        <f>+'[4]1. PARTE'!H103</f>
        <v>3334</v>
      </c>
      <c r="H179" s="549">
        <f>+'[4]1. PARTE'!I103</f>
        <v>0</v>
      </c>
      <c r="I179" s="549">
        <f>+'[4]1. PARTE'!J103</f>
        <v>605</v>
      </c>
      <c r="J179" s="549">
        <f>+'[4]1. PARTE'!K103</f>
        <v>0</v>
      </c>
      <c r="K179" s="549">
        <f>+'[4]1. PARTE'!L103</f>
        <v>605</v>
      </c>
      <c r="L179" s="549">
        <f>+'[4]1. PARTE'!M103</f>
        <v>2729</v>
      </c>
      <c r="M179" s="549">
        <f>+'[4]1. PARTE'!N103</f>
        <v>0</v>
      </c>
      <c r="N179" s="549">
        <f>+'[4]1. PARTE'!O103</f>
        <v>2729</v>
      </c>
    </row>
    <row r="180" spans="1:14" s="468" customFormat="1" ht="28.5" customHeight="1">
      <c r="A180" s="362">
        <v>537</v>
      </c>
      <c r="B180" s="364" t="s">
        <v>74</v>
      </c>
      <c r="C180" s="364" t="s">
        <v>118</v>
      </c>
      <c r="D180" s="557">
        <f>+'[4]1. PARTE'!G121</f>
        <v>2802</v>
      </c>
      <c r="E180" s="549">
        <f t="shared" si="43"/>
        <v>3825</v>
      </c>
      <c r="F180" s="550">
        <f t="shared" si="41"/>
        <v>0.36509635974304078</v>
      </c>
      <c r="G180" s="557">
        <f>+'[4]1. PARTE'!H121</f>
        <v>2411</v>
      </c>
      <c r="H180" s="551">
        <f>+'[4]1. PARTE'!I121</f>
        <v>1414</v>
      </c>
      <c r="I180" s="557">
        <f>+'[4]1. PARTE'!J121</f>
        <v>1420</v>
      </c>
      <c r="J180" s="557">
        <f>+'[4]1. PARTE'!K121</f>
        <v>638</v>
      </c>
      <c r="K180" s="557">
        <f>+'[4]1. PARTE'!L121</f>
        <v>2058</v>
      </c>
      <c r="L180" s="557">
        <f>+'[4]1. PARTE'!M121</f>
        <v>991</v>
      </c>
      <c r="M180" s="557">
        <f>+'[4]1. PARTE'!N121</f>
        <v>776</v>
      </c>
      <c r="N180" s="557">
        <f>+'[4]1. PARTE'!O121</f>
        <v>1767</v>
      </c>
    </row>
    <row r="181" spans="1:14" s="469" customFormat="1" ht="28.5" customHeight="1">
      <c r="A181" s="358">
        <v>515</v>
      </c>
      <c r="B181" s="364" t="s">
        <v>8</v>
      </c>
      <c r="C181" s="364" t="s">
        <v>119</v>
      </c>
      <c r="D181" s="557">
        <f>+'[4]1. PARTE'!G110</f>
        <v>150</v>
      </c>
      <c r="E181" s="549">
        <f t="shared" si="43"/>
        <v>307</v>
      </c>
      <c r="F181" s="550">
        <f t="shared" si="41"/>
        <v>1.0466666666666669</v>
      </c>
      <c r="G181" s="557">
        <f>+'[4]1. PARTE'!H110</f>
        <v>294</v>
      </c>
      <c r="H181" s="557">
        <f>+'[4]1. PARTE'!I110</f>
        <v>13</v>
      </c>
      <c r="I181" s="557">
        <f>+'[4]1. PARTE'!J110</f>
        <v>101</v>
      </c>
      <c r="J181" s="557">
        <f>+'[4]1. PARTE'!K110</f>
        <v>4</v>
      </c>
      <c r="K181" s="557">
        <f>+'[4]1. PARTE'!L110</f>
        <v>105</v>
      </c>
      <c r="L181" s="557">
        <f>+'[4]1. PARTE'!M110</f>
        <v>193</v>
      </c>
      <c r="M181" s="557">
        <f>+'[4]1. PARTE'!N110</f>
        <v>9</v>
      </c>
      <c r="N181" s="557">
        <f>+'[4]1. PARTE'!O110</f>
        <v>202</v>
      </c>
    </row>
    <row r="182" spans="1:14" s="480" customFormat="1" ht="28.5" customHeight="1">
      <c r="A182" s="362">
        <v>535</v>
      </c>
      <c r="B182" s="654" t="s">
        <v>372</v>
      </c>
      <c r="C182" s="654" t="s">
        <v>120</v>
      </c>
      <c r="D182" s="549">
        <f>+'[4]1. PARTE'!G120</f>
        <v>1316</v>
      </c>
      <c r="E182" s="549">
        <f t="shared" si="43"/>
        <v>1792</v>
      </c>
      <c r="F182" s="550">
        <f t="shared" si="41"/>
        <v>0.36170212765957444</v>
      </c>
      <c r="G182" s="549">
        <f>+'[4]1. PARTE'!H120</f>
        <v>1791</v>
      </c>
      <c r="H182" s="549">
        <f>+'[4]1. PARTE'!I120</f>
        <v>1</v>
      </c>
      <c r="I182" s="549">
        <f>+'[4]1. PARTE'!J120</f>
        <v>30</v>
      </c>
      <c r="J182" s="549">
        <f>+'[4]1. PARTE'!K120</f>
        <v>0</v>
      </c>
      <c r="K182" s="549">
        <f>+'[4]1. PARTE'!L120</f>
        <v>30</v>
      </c>
      <c r="L182" s="549">
        <f>+'[4]1. PARTE'!M120</f>
        <v>1761</v>
      </c>
      <c r="M182" s="549">
        <f>+'[4]1. PARTE'!N120</f>
        <v>1</v>
      </c>
      <c r="N182" s="549">
        <f>+'[4]1. PARTE'!O120</f>
        <v>1762</v>
      </c>
    </row>
    <row r="183" spans="1:14" s="469" customFormat="1" ht="28.5" customHeight="1">
      <c r="A183" s="358">
        <v>517</v>
      </c>
      <c r="B183" s="356" t="s">
        <v>8</v>
      </c>
      <c r="C183" s="386" t="s">
        <v>121</v>
      </c>
      <c r="D183" s="549">
        <f>+'[4]1. PARTE'!G111</f>
        <v>50</v>
      </c>
      <c r="E183" s="549">
        <f t="shared" si="43"/>
        <v>148</v>
      </c>
      <c r="F183" s="550">
        <f t="shared" si="41"/>
        <v>1.96</v>
      </c>
      <c r="G183" s="549">
        <f>+'[4]1. PARTE'!H111</f>
        <v>148</v>
      </c>
      <c r="H183" s="549">
        <f>+'[4]1. PARTE'!I111</f>
        <v>0</v>
      </c>
      <c r="I183" s="549">
        <f>+'[4]1. PARTE'!J111</f>
        <v>48</v>
      </c>
      <c r="J183" s="549">
        <f>+'[4]1. PARTE'!K111</f>
        <v>0</v>
      </c>
      <c r="K183" s="549">
        <f>+'[4]1. PARTE'!L111</f>
        <v>48</v>
      </c>
      <c r="L183" s="549">
        <f>+'[4]1. PARTE'!M111</f>
        <v>100</v>
      </c>
      <c r="M183" s="549">
        <f>+'[4]1. PARTE'!N111</f>
        <v>0</v>
      </c>
      <c r="N183" s="549">
        <f>+'[4]1. PARTE'!O111</f>
        <v>100</v>
      </c>
    </row>
    <row r="184" spans="1:14" s="469" customFormat="1" ht="28.5" customHeight="1">
      <c r="A184" s="358">
        <v>506</v>
      </c>
      <c r="B184" s="360" t="s">
        <v>524</v>
      </c>
      <c r="C184" s="386" t="s">
        <v>122</v>
      </c>
      <c r="D184" s="549">
        <f>+'[4]1. PARTE'!G105</f>
        <v>50</v>
      </c>
      <c r="E184" s="549">
        <f t="shared" si="43"/>
        <v>53</v>
      </c>
      <c r="F184" s="550">
        <f t="shared" si="41"/>
        <v>6.0000000000000053E-2</v>
      </c>
      <c r="G184" s="549">
        <f>+'[4]1. PARTE'!H105</f>
        <v>53</v>
      </c>
      <c r="H184" s="549">
        <f>+'[4]1. PARTE'!I105</f>
        <v>0</v>
      </c>
      <c r="I184" s="549">
        <f>+'[4]1. PARTE'!J105</f>
        <v>50</v>
      </c>
      <c r="J184" s="549">
        <f>+'[4]1. PARTE'!K105</f>
        <v>0</v>
      </c>
      <c r="K184" s="549">
        <f>+'[4]1. PARTE'!L105</f>
        <v>50</v>
      </c>
      <c r="L184" s="549">
        <f>+'[4]1. PARTE'!M105</f>
        <v>3</v>
      </c>
      <c r="M184" s="549">
        <f>+'[4]1. PARTE'!N105</f>
        <v>0</v>
      </c>
      <c r="N184" s="549">
        <f>+'[4]1. PARTE'!O105</f>
        <v>3</v>
      </c>
    </row>
    <row r="185" spans="1:14" s="469" customFormat="1" ht="28.5" customHeight="1">
      <c r="A185" s="358">
        <v>519</v>
      </c>
      <c r="B185" s="356" t="s">
        <v>8</v>
      </c>
      <c r="C185" s="386" t="s">
        <v>123</v>
      </c>
      <c r="D185" s="549">
        <f>+'[4]1. PARTE'!G113</f>
        <v>76</v>
      </c>
      <c r="E185" s="549">
        <f t="shared" si="43"/>
        <v>207</v>
      </c>
      <c r="F185" s="550">
        <f t="shared" si="41"/>
        <v>1.7236842105263159</v>
      </c>
      <c r="G185" s="549">
        <f>+'[4]1. PARTE'!H113</f>
        <v>207</v>
      </c>
      <c r="H185" s="549">
        <f>+'[4]1. PARTE'!I113</f>
        <v>0</v>
      </c>
      <c r="I185" s="549">
        <f>+'[4]1. PARTE'!J113</f>
        <v>61</v>
      </c>
      <c r="J185" s="549">
        <f>+'[4]1. PARTE'!K113</f>
        <v>0</v>
      </c>
      <c r="K185" s="549">
        <f>+'[4]1. PARTE'!L113</f>
        <v>61</v>
      </c>
      <c r="L185" s="549">
        <f>+'[4]1. PARTE'!M113</f>
        <v>146</v>
      </c>
      <c r="M185" s="549">
        <f>+'[4]1. PARTE'!N113</f>
        <v>0</v>
      </c>
      <c r="N185" s="549">
        <f>+'[4]1. PARTE'!O113</f>
        <v>146</v>
      </c>
    </row>
    <row r="186" spans="1:14" s="469" customFormat="1" ht="28.5" customHeight="1">
      <c r="A186" s="358">
        <v>518</v>
      </c>
      <c r="B186" s="360" t="s">
        <v>372</v>
      </c>
      <c r="C186" s="386" t="s">
        <v>124</v>
      </c>
      <c r="D186" s="549">
        <f>+'[4]1. PARTE'!G112</f>
        <v>115</v>
      </c>
      <c r="E186" s="549">
        <f t="shared" si="43"/>
        <v>240</v>
      </c>
      <c r="F186" s="550">
        <f t="shared" si="41"/>
        <v>1.0869565217391304</v>
      </c>
      <c r="G186" s="549">
        <f>+'[4]1. PARTE'!H112</f>
        <v>240</v>
      </c>
      <c r="H186" s="549">
        <f>+'[4]1. PARTE'!I112</f>
        <v>0</v>
      </c>
      <c r="I186" s="549">
        <f>+'[4]1. PARTE'!J112</f>
        <v>77</v>
      </c>
      <c r="J186" s="549">
        <f>+'[4]1. PARTE'!K112</f>
        <v>0</v>
      </c>
      <c r="K186" s="549">
        <f>+'[4]1. PARTE'!L112</f>
        <v>77</v>
      </c>
      <c r="L186" s="549">
        <f>+'[4]1. PARTE'!M112</f>
        <v>163</v>
      </c>
      <c r="M186" s="549">
        <f>+'[4]1. PARTE'!N112</f>
        <v>0</v>
      </c>
      <c r="N186" s="549">
        <f>+'[4]1. PARTE'!O112</f>
        <v>163</v>
      </c>
    </row>
    <row r="187" spans="1:14" s="469" customFormat="1" ht="28.5" customHeight="1">
      <c r="A187" s="358">
        <v>521</v>
      </c>
      <c r="B187" s="356" t="s">
        <v>8</v>
      </c>
      <c r="C187" s="386" t="s">
        <v>125</v>
      </c>
      <c r="D187" s="549">
        <f>+'[4]1. PARTE'!G114</f>
        <v>75</v>
      </c>
      <c r="E187" s="549">
        <f t="shared" si="43"/>
        <v>193</v>
      </c>
      <c r="F187" s="550">
        <f t="shared" si="41"/>
        <v>1.5733333333333333</v>
      </c>
      <c r="G187" s="549">
        <f>+'[4]1. PARTE'!H114</f>
        <v>193</v>
      </c>
      <c r="H187" s="549">
        <f>+'[4]1. PARTE'!I114</f>
        <v>0</v>
      </c>
      <c r="I187" s="549">
        <f>+'[4]1. PARTE'!J114</f>
        <v>89</v>
      </c>
      <c r="J187" s="549">
        <f>+'[4]1. PARTE'!K114</f>
        <v>0</v>
      </c>
      <c r="K187" s="549">
        <f>+'[4]1. PARTE'!L114</f>
        <v>89</v>
      </c>
      <c r="L187" s="549">
        <f>+'[4]1. PARTE'!M114</f>
        <v>104</v>
      </c>
      <c r="M187" s="549">
        <f>+'[4]1. PARTE'!N114</f>
        <v>0</v>
      </c>
      <c r="N187" s="549">
        <f>+'[4]1. PARTE'!O114</f>
        <v>104</v>
      </c>
    </row>
    <row r="188" spans="1:14" s="469" customFormat="1" ht="28.5" customHeight="1">
      <c r="A188" s="358">
        <v>523</v>
      </c>
      <c r="B188" s="356" t="s">
        <v>8</v>
      </c>
      <c r="C188" s="386" t="s">
        <v>126</v>
      </c>
      <c r="D188" s="549">
        <f>+'[4]1. PARTE'!G115</f>
        <v>50</v>
      </c>
      <c r="E188" s="549">
        <f t="shared" si="43"/>
        <v>99</v>
      </c>
      <c r="F188" s="550">
        <f t="shared" si="41"/>
        <v>0.98</v>
      </c>
      <c r="G188" s="549">
        <f>+'[4]1. PARTE'!H115</f>
        <v>99</v>
      </c>
      <c r="H188" s="549">
        <f>+'[4]1. PARTE'!I115</f>
        <v>0</v>
      </c>
      <c r="I188" s="549">
        <f>+'[4]1. PARTE'!J115</f>
        <v>19</v>
      </c>
      <c r="J188" s="549">
        <f>+'[4]1. PARTE'!K115</f>
        <v>0</v>
      </c>
      <c r="K188" s="549">
        <f>+'[4]1. PARTE'!L115</f>
        <v>19</v>
      </c>
      <c r="L188" s="549">
        <f>+'[4]1. PARTE'!M115</f>
        <v>80</v>
      </c>
      <c r="M188" s="549">
        <f>+'[4]1. PARTE'!N115</f>
        <v>0</v>
      </c>
      <c r="N188" s="549">
        <f>+'[4]1. PARTE'!O115</f>
        <v>80</v>
      </c>
    </row>
    <row r="189" spans="1:14" s="469" customFormat="1" ht="28.5" customHeight="1">
      <c r="A189" s="358">
        <v>527</v>
      </c>
      <c r="B189" s="356" t="s">
        <v>8</v>
      </c>
      <c r="C189" s="386" t="s">
        <v>127</v>
      </c>
      <c r="D189" s="549">
        <f>+'[4]1. PARTE'!G116</f>
        <v>191</v>
      </c>
      <c r="E189" s="549">
        <f>+'[4]1. PARTE'!H116</f>
        <v>328</v>
      </c>
      <c r="F189" s="550">
        <f t="shared" si="41"/>
        <v>0.7172774869109948</v>
      </c>
      <c r="G189" s="549">
        <f>+'[4]1. PARTE'!H116</f>
        <v>328</v>
      </c>
      <c r="H189" s="549">
        <f>+'[4]1. PARTE'!I116</f>
        <v>0</v>
      </c>
      <c r="I189" s="549">
        <f>+'[4]1. PARTE'!J116</f>
        <v>92</v>
      </c>
      <c r="J189" s="549">
        <f>+'[4]1. PARTE'!K116</f>
        <v>0</v>
      </c>
      <c r="K189" s="549">
        <f>+'[4]1. PARTE'!L116</f>
        <v>92</v>
      </c>
      <c r="L189" s="549">
        <f>+'[4]1. PARTE'!M116</f>
        <v>236</v>
      </c>
      <c r="M189" s="549">
        <f>+'[4]1. PARTE'!N116</f>
        <v>0</v>
      </c>
      <c r="N189" s="549">
        <f>+'[4]1. PARTE'!O116</f>
        <v>236</v>
      </c>
    </row>
    <row r="190" spans="1:14" s="480" customFormat="1" ht="28.5" customHeight="1">
      <c r="A190" s="410"/>
      <c r="B190" s="396"/>
      <c r="C190" s="411"/>
      <c r="D190" s="551"/>
      <c r="E190" s="610"/>
      <c r="F190" s="552"/>
      <c r="G190" s="585"/>
      <c r="H190" s="551"/>
      <c r="I190" s="551"/>
      <c r="J190" s="551"/>
      <c r="K190" s="551"/>
      <c r="L190" s="551"/>
      <c r="M190" s="551"/>
      <c r="N190" s="611"/>
    </row>
    <row r="191" spans="1:14" s="473" customFormat="1" ht="28.5" customHeight="1">
      <c r="A191" s="365"/>
      <c r="B191" s="688" t="s">
        <v>358</v>
      </c>
      <c r="C191" s="689"/>
      <c r="D191" s="612">
        <f>D192+D193</f>
        <v>367</v>
      </c>
      <c r="E191" s="613">
        <f>E192+E193</f>
        <v>777</v>
      </c>
      <c r="F191" s="554">
        <f>+E191/D191-1</f>
        <v>1.1171662125340598</v>
      </c>
      <c r="G191" s="547">
        <f>SUM(G192:G193)</f>
        <v>762</v>
      </c>
      <c r="H191" s="547">
        <f t="shared" ref="H191:N191" si="44">SUM(H192:H193)</f>
        <v>15</v>
      </c>
      <c r="I191" s="547">
        <f t="shared" si="44"/>
        <v>439</v>
      </c>
      <c r="J191" s="547">
        <f t="shared" si="44"/>
        <v>10</v>
      </c>
      <c r="K191" s="547">
        <f t="shared" si="44"/>
        <v>449</v>
      </c>
      <c r="L191" s="547">
        <f t="shared" si="44"/>
        <v>323</v>
      </c>
      <c r="M191" s="547">
        <f t="shared" si="44"/>
        <v>5</v>
      </c>
      <c r="N191" s="547">
        <f t="shared" si="44"/>
        <v>328</v>
      </c>
    </row>
    <row r="192" spans="1:14" s="471" customFormat="1" ht="28.5" customHeight="1">
      <c r="A192" s="362">
        <v>533</v>
      </c>
      <c r="B192" s="356" t="s">
        <v>8</v>
      </c>
      <c r="C192" s="412" t="s">
        <v>128</v>
      </c>
      <c r="D192" s="549">
        <f>+'[4]1. PARTE'!G119</f>
        <v>81</v>
      </c>
      <c r="E192" s="549">
        <f>+G192+H192</f>
        <v>152</v>
      </c>
      <c r="F192" s="550">
        <f>+E192/D192-1</f>
        <v>0.87654320987654311</v>
      </c>
      <c r="G192" s="549">
        <f>+'[4]1. PARTE'!H119</f>
        <v>152</v>
      </c>
      <c r="H192" s="549">
        <f>+'[4]1. PARTE'!I119</f>
        <v>0</v>
      </c>
      <c r="I192" s="549">
        <f>+'[4]1. PARTE'!J119</f>
        <v>89</v>
      </c>
      <c r="J192" s="549">
        <f>+'[4]1. PARTE'!K119</f>
        <v>0</v>
      </c>
      <c r="K192" s="549">
        <f>+'[4]1. PARTE'!L119</f>
        <v>89</v>
      </c>
      <c r="L192" s="549">
        <f>+'[4]1. PARTE'!M119</f>
        <v>63</v>
      </c>
      <c r="M192" s="549">
        <f>+'[4]1. PARTE'!N119</f>
        <v>0</v>
      </c>
      <c r="N192" s="549">
        <f>+'[4]1. PARTE'!O119</f>
        <v>63</v>
      </c>
    </row>
    <row r="193" spans="1:14" s="471" customFormat="1" ht="28.5" customHeight="1">
      <c r="A193" s="389">
        <v>530</v>
      </c>
      <c r="B193" s="369" t="s">
        <v>8</v>
      </c>
      <c r="C193" s="390" t="s">
        <v>129</v>
      </c>
      <c r="D193" s="562">
        <f>+'[4]1. PARTE'!G117</f>
        <v>286</v>
      </c>
      <c r="E193" s="562">
        <f>+G193+H193</f>
        <v>625</v>
      </c>
      <c r="F193" s="563">
        <f>+E193/D193-1</f>
        <v>1.1853146853146854</v>
      </c>
      <c r="G193" s="562">
        <f>+'[4]1. PARTE'!H117</f>
        <v>610</v>
      </c>
      <c r="H193" s="562">
        <f>+'[4]1. PARTE'!I117</f>
        <v>15</v>
      </c>
      <c r="I193" s="562">
        <f>+'[4]1. PARTE'!J117</f>
        <v>350</v>
      </c>
      <c r="J193" s="562">
        <f>+'[4]1. PARTE'!K117</f>
        <v>10</v>
      </c>
      <c r="K193" s="562">
        <f>+'[4]1. PARTE'!L117</f>
        <v>360</v>
      </c>
      <c r="L193" s="562">
        <f>+'[4]1. PARTE'!M117</f>
        <v>260</v>
      </c>
      <c r="M193" s="562">
        <f>+'[4]1. PARTE'!N117</f>
        <v>5</v>
      </c>
      <c r="N193" s="562">
        <f>+'[4]1. PARTE'!O117</f>
        <v>265</v>
      </c>
    </row>
    <row r="194" spans="1:14" s="471" customFormat="1" ht="24" customHeight="1">
      <c r="A194" s="391"/>
      <c r="B194" s="391"/>
      <c r="C194" s="391"/>
      <c r="D194" s="377"/>
      <c r="E194" s="380"/>
      <c r="F194" s="571"/>
      <c r="G194" s="377"/>
      <c r="H194" s="377"/>
      <c r="I194" s="380"/>
      <c r="J194" s="381"/>
      <c r="K194" s="377"/>
      <c r="L194" s="380"/>
      <c r="M194" s="380"/>
      <c r="N194" s="391"/>
    </row>
    <row r="195" spans="1:14" s="471" customFormat="1" ht="24" customHeight="1">
      <c r="A195" s="391"/>
      <c r="B195" s="391"/>
      <c r="C195" s="391"/>
      <c r="D195" s="377"/>
      <c r="E195" s="380"/>
      <c r="F195" s="571"/>
      <c r="G195" s="377"/>
      <c r="H195" s="377"/>
      <c r="I195" s="380"/>
      <c r="J195" s="381"/>
      <c r="K195" s="377"/>
      <c r="L195" s="380"/>
      <c r="M195" s="380"/>
      <c r="N195" s="391"/>
    </row>
    <row r="196" spans="1:14" s="471" customFormat="1" ht="24" customHeight="1" thickBot="1">
      <c r="A196" s="391"/>
      <c r="B196" s="391"/>
      <c r="C196" s="391"/>
      <c r="D196" s="377"/>
      <c r="E196" s="380"/>
      <c r="F196" s="571"/>
      <c r="G196" s="377"/>
      <c r="H196" s="378"/>
      <c r="I196" s="377"/>
      <c r="J196" s="381"/>
      <c r="K196" s="377"/>
      <c r="L196" s="377"/>
      <c r="M196" s="380"/>
      <c r="N196" s="382"/>
    </row>
    <row r="197" spans="1:14" s="481" customFormat="1" ht="35.25" customHeight="1" thickBot="1">
      <c r="A197" s="383">
        <v>600</v>
      </c>
      <c r="B197" s="690" t="s">
        <v>359</v>
      </c>
      <c r="C197" s="691"/>
      <c r="D197" s="602">
        <f>D199+D202+D213+D218+D223</f>
        <v>11227</v>
      </c>
      <c r="E197" s="602">
        <f t="shared" ref="E197:N197" si="45">E199+E202+E213+E218+E223</f>
        <v>13803</v>
      </c>
      <c r="F197" s="614">
        <f>E197/D197-1</f>
        <v>0.22944686915471624</v>
      </c>
      <c r="G197" s="602">
        <f t="shared" si="45"/>
        <v>12473</v>
      </c>
      <c r="H197" s="602">
        <f t="shared" si="45"/>
        <v>1330</v>
      </c>
      <c r="I197" s="602">
        <f t="shared" si="45"/>
        <v>2682</v>
      </c>
      <c r="J197" s="602">
        <f t="shared" si="45"/>
        <v>463</v>
      </c>
      <c r="K197" s="602">
        <f t="shared" si="45"/>
        <v>3145</v>
      </c>
      <c r="L197" s="602">
        <f t="shared" si="45"/>
        <v>9791</v>
      </c>
      <c r="M197" s="602">
        <f t="shared" si="45"/>
        <v>867</v>
      </c>
      <c r="N197" s="602">
        <f t="shared" si="45"/>
        <v>10658</v>
      </c>
    </row>
    <row r="198" spans="1:14" s="471" customFormat="1" ht="28.5" customHeight="1">
      <c r="A198" s="384"/>
      <c r="B198" s="413"/>
      <c r="C198" s="353"/>
      <c r="D198" s="607"/>
      <c r="E198" s="607"/>
      <c r="F198" s="608"/>
      <c r="G198" s="564"/>
      <c r="H198" s="564"/>
      <c r="I198" s="564"/>
      <c r="J198" s="565"/>
      <c r="K198" s="564"/>
      <c r="L198" s="564"/>
      <c r="M198" s="564"/>
      <c r="N198" s="566"/>
    </row>
    <row r="199" spans="1:14" s="481" customFormat="1" ht="28.5" customHeight="1">
      <c r="A199" s="365"/>
      <c r="B199" s="692" t="s">
        <v>331</v>
      </c>
      <c r="C199" s="693"/>
      <c r="D199" s="547">
        <f>+D200</f>
        <v>120</v>
      </c>
      <c r="E199" s="547">
        <f>+E200</f>
        <v>217</v>
      </c>
      <c r="F199" s="554">
        <f>+E199/D199-1</f>
        <v>0.80833333333333335</v>
      </c>
      <c r="G199" s="547">
        <f>+SUM(G200)</f>
        <v>217</v>
      </c>
      <c r="H199" s="547">
        <f t="shared" ref="H199:N199" si="46">+SUM(H200)</f>
        <v>0</v>
      </c>
      <c r="I199" s="547">
        <f t="shared" si="46"/>
        <v>77</v>
      </c>
      <c r="J199" s="547">
        <f t="shared" si="46"/>
        <v>0</v>
      </c>
      <c r="K199" s="547">
        <f t="shared" si="46"/>
        <v>77</v>
      </c>
      <c r="L199" s="547">
        <f t="shared" si="46"/>
        <v>140</v>
      </c>
      <c r="M199" s="547">
        <f t="shared" si="46"/>
        <v>0</v>
      </c>
      <c r="N199" s="547">
        <f t="shared" si="46"/>
        <v>140</v>
      </c>
    </row>
    <row r="200" spans="1:14" s="471" customFormat="1" ht="28.5" customHeight="1">
      <c r="A200" s="358">
        <v>633</v>
      </c>
      <c r="B200" s="356" t="s">
        <v>8</v>
      </c>
      <c r="C200" s="386" t="s">
        <v>130</v>
      </c>
      <c r="D200" s="549">
        <f>+'[4]1. PARTE'!G140</f>
        <v>120</v>
      </c>
      <c r="E200" s="549">
        <f>+G200+H200</f>
        <v>217</v>
      </c>
      <c r="F200" s="550">
        <f>+E200/D200-1</f>
        <v>0.80833333333333335</v>
      </c>
      <c r="G200" s="549">
        <f>+'[4]1. PARTE'!H140</f>
        <v>217</v>
      </c>
      <c r="H200" s="549">
        <f>+'[4]1. PARTE'!I140</f>
        <v>0</v>
      </c>
      <c r="I200" s="549">
        <f>+'[4]1. PARTE'!J140</f>
        <v>77</v>
      </c>
      <c r="J200" s="549">
        <f>+'[4]1. PARTE'!K140</f>
        <v>0</v>
      </c>
      <c r="K200" s="549">
        <f>+'[4]1. PARTE'!L140</f>
        <v>77</v>
      </c>
      <c r="L200" s="549">
        <f>+'[4]1. PARTE'!M140</f>
        <v>140</v>
      </c>
      <c r="M200" s="549">
        <f>+'[4]1. PARTE'!N140</f>
        <v>0</v>
      </c>
      <c r="N200" s="549">
        <f>+'[4]1. PARTE'!O140</f>
        <v>140</v>
      </c>
    </row>
    <row r="201" spans="1:14" s="471" customFormat="1" ht="28.5" customHeight="1">
      <c r="A201" s="358"/>
      <c r="B201" s="404"/>
      <c r="C201" s="388"/>
      <c r="D201" s="357"/>
      <c r="E201" s="357"/>
      <c r="F201" s="552"/>
      <c r="G201" s="551"/>
      <c r="H201" s="357"/>
      <c r="I201" s="357"/>
      <c r="J201" s="357"/>
      <c r="K201" s="357"/>
      <c r="L201" s="357"/>
      <c r="M201" s="357"/>
      <c r="N201" s="567"/>
    </row>
    <row r="202" spans="1:14" s="481" customFormat="1" ht="28.5" customHeight="1">
      <c r="A202" s="365"/>
      <c r="B202" s="692" t="s">
        <v>360</v>
      </c>
      <c r="C202" s="693"/>
      <c r="D202" s="547">
        <f>SUM(D203:D211)</f>
        <v>2851</v>
      </c>
      <c r="E202" s="547">
        <f>SUM(E203:E211)</f>
        <v>4015</v>
      </c>
      <c r="F202" s="554">
        <f t="shared" ref="F202:F211" si="47">+E202/D202-1</f>
        <v>0.40827779726411784</v>
      </c>
      <c r="G202" s="547">
        <f>+SUM(G203:G211)</f>
        <v>3788</v>
      </c>
      <c r="H202" s="547">
        <f t="shared" ref="H202:N202" si="48">+SUM(H203:H211)</f>
        <v>227</v>
      </c>
      <c r="I202" s="547">
        <f t="shared" si="48"/>
        <v>842</v>
      </c>
      <c r="J202" s="547">
        <f t="shared" si="48"/>
        <v>104</v>
      </c>
      <c r="K202" s="547">
        <f t="shared" si="48"/>
        <v>946</v>
      </c>
      <c r="L202" s="547">
        <f t="shared" si="48"/>
        <v>2946</v>
      </c>
      <c r="M202" s="547">
        <f t="shared" si="48"/>
        <v>123</v>
      </c>
      <c r="N202" s="547">
        <f t="shared" si="48"/>
        <v>3069</v>
      </c>
    </row>
    <row r="203" spans="1:14" s="471" customFormat="1" ht="28.5" customHeight="1">
      <c r="A203" s="358">
        <v>603</v>
      </c>
      <c r="B203" s="356" t="s">
        <v>8</v>
      </c>
      <c r="C203" s="386" t="s">
        <v>131</v>
      </c>
      <c r="D203" s="549">
        <f>+'[4]1. PARTE'!G124</f>
        <v>67</v>
      </c>
      <c r="E203" s="549">
        <f t="shared" ref="E203:E211" si="49">+G203+H203</f>
        <v>103</v>
      </c>
      <c r="F203" s="550">
        <f t="shared" si="47"/>
        <v>0.53731343283582089</v>
      </c>
      <c r="G203" s="549">
        <f>+'[4]1. PARTE'!H124</f>
        <v>103</v>
      </c>
      <c r="H203" s="549">
        <f>+'[4]1. PARTE'!I124</f>
        <v>0</v>
      </c>
      <c r="I203" s="549">
        <f>+'[4]1. PARTE'!J124</f>
        <v>30</v>
      </c>
      <c r="J203" s="549">
        <f>+'[4]1. PARTE'!K124</f>
        <v>0</v>
      </c>
      <c r="K203" s="549">
        <f>+'[4]1. PARTE'!L124</f>
        <v>30</v>
      </c>
      <c r="L203" s="549">
        <f>+'[4]1. PARTE'!M124</f>
        <v>73</v>
      </c>
      <c r="M203" s="549">
        <f>+'[4]1. PARTE'!N124</f>
        <v>0</v>
      </c>
      <c r="N203" s="549">
        <f>+'[4]1. PARTE'!O124</f>
        <v>73</v>
      </c>
    </row>
    <row r="204" spans="1:14" s="471" customFormat="1" ht="28.5" customHeight="1">
      <c r="A204" s="358">
        <v>602</v>
      </c>
      <c r="B204" s="356" t="s">
        <v>8</v>
      </c>
      <c r="C204" s="386" t="s">
        <v>132</v>
      </c>
      <c r="D204" s="549">
        <f>+'[4]1. PARTE'!G123</f>
        <v>128</v>
      </c>
      <c r="E204" s="549">
        <f t="shared" si="49"/>
        <v>223</v>
      </c>
      <c r="F204" s="550">
        <f t="shared" si="47"/>
        <v>0.7421875</v>
      </c>
      <c r="G204" s="549">
        <f>+'[4]1. PARTE'!H123</f>
        <v>223</v>
      </c>
      <c r="H204" s="549">
        <f>+'[4]1. PARTE'!I123</f>
        <v>0</v>
      </c>
      <c r="I204" s="549">
        <f>+'[4]1. PARTE'!J123</f>
        <v>104</v>
      </c>
      <c r="J204" s="549">
        <f>+'[4]1. PARTE'!K123</f>
        <v>0</v>
      </c>
      <c r="K204" s="549">
        <f>+'[4]1. PARTE'!L123</f>
        <v>104</v>
      </c>
      <c r="L204" s="549">
        <f>+'[4]1. PARTE'!M123</f>
        <v>119</v>
      </c>
      <c r="M204" s="549">
        <f>+'[4]1. PARTE'!N123</f>
        <v>0</v>
      </c>
      <c r="N204" s="549">
        <f>+'[4]1. PARTE'!O123</f>
        <v>119</v>
      </c>
    </row>
    <row r="205" spans="1:14" s="471" customFormat="1" ht="28.5" customHeight="1">
      <c r="A205" s="358">
        <v>637</v>
      </c>
      <c r="B205" s="356" t="s">
        <v>133</v>
      </c>
      <c r="C205" s="386" t="s">
        <v>134</v>
      </c>
      <c r="D205" s="549">
        <f>+'[4]1. PARTE'!G141</f>
        <v>1524</v>
      </c>
      <c r="E205" s="549">
        <f t="shared" si="49"/>
        <v>1535</v>
      </c>
      <c r="F205" s="550">
        <f t="shared" si="47"/>
        <v>7.2178477690287846E-3</v>
      </c>
      <c r="G205" s="549">
        <f>+'[4]1. PARTE'!H141</f>
        <v>1535</v>
      </c>
      <c r="H205" s="549">
        <f>+'[4]1. PARTE'!I141</f>
        <v>0</v>
      </c>
      <c r="I205" s="549">
        <f>+'[4]1. PARTE'!J141</f>
        <v>109</v>
      </c>
      <c r="J205" s="549">
        <f>+'[4]1. PARTE'!K141</f>
        <v>0</v>
      </c>
      <c r="K205" s="549">
        <f>+'[4]1. PARTE'!L141</f>
        <v>109</v>
      </c>
      <c r="L205" s="549">
        <f>+'[4]1. PARTE'!M141</f>
        <v>1426</v>
      </c>
      <c r="M205" s="549">
        <f>+'[4]1. PARTE'!N141</f>
        <v>0</v>
      </c>
      <c r="N205" s="549">
        <f>+'[4]1. PARTE'!O141</f>
        <v>1426</v>
      </c>
    </row>
    <row r="206" spans="1:14" s="471" customFormat="1" ht="28.5" customHeight="1">
      <c r="A206" s="358">
        <v>601</v>
      </c>
      <c r="B206" s="356" t="s">
        <v>8</v>
      </c>
      <c r="C206" s="386" t="s">
        <v>135</v>
      </c>
      <c r="D206" s="549">
        <f>+'[4]1. PARTE'!G122</f>
        <v>670</v>
      </c>
      <c r="E206" s="549">
        <f t="shared" si="49"/>
        <v>1387</v>
      </c>
      <c r="F206" s="550">
        <f t="shared" si="47"/>
        <v>1.0701492537313433</v>
      </c>
      <c r="G206" s="549">
        <f>+'[4]1. PARTE'!H122</f>
        <v>1387</v>
      </c>
      <c r="H206" s="549">
        <f>+'[4]1. PARTE'!I122</f>
        <v>0</v>
      </c>
      <c r="I206" s="549">
        <f>+'[4]1. PARTE'!J122</f>
        <v>404</v>
      </c>
      <c r="J206" s="549">
        <f>+'[4]1. PARTE'!K122</f>
        <v>0</v>
      </c>
      <c r="K206" s="549">
        <f>+'[4]1. PARTE'!L122</f>
        <v>404</v>
      </c>
      <c r="L206" s="549">
        <f>+'[4]1. PARTE'!M122</f>
        <v>983</v>
      </c>
      <c r="M206" s="549">
        <f>+'[4]1. PARTE'!N122</f>
        <v>0</v>
      </c>
      <c r="N206" s="549">
        <f>+'[4]1. PARTE'!O122</f>
        <v>983</v>
      </c>
    </row>
    <row r="207" spans="1:14" s="471" customFormat="1" ht="28.5" customHeight="1">
      <c r="A207" s="358">
        <v>611</v>
      </c>
      <c r="B207" s="356" t="s">
        <v>58</v>
      </c>
      <c r="C207" s="386" t="s">
        <v>135</v>
      </c>
      <c r="D207" s="549">
        <f>+'[4]1. PARTE'!G129</f>
        <v>128</v>
      </c>
      <c r="E207" s="549">
        <f t="shared" si="49"/>
        <v>227</v>
      </c>
      <c r="F207" s="550">
        <f t="shared" si="47"/>
        <v>0.7734375</v>
      </c>
      <c r="G207" s="549">
        <f>+'[4]1. PARTE'!H129</f>
        <v>0</v>
      </c>
      <c r="H207" s="551">
        <f>+'[4]1. PARTE'!I129</f>
        <v>227</v>
      </c>
      <c r="I207" s="549">
        <f>+'[4]1. PARTE'!J129</f>
        <v>0</v>
      </c>
      <c r="J207" s="549">
        <f>+'[4]1. PARTE'!K129</f>
        <v>104</v>
      </c>
      <c r="K207" s="549">
        <f>+'[4]1. PARTE'!L129</f>
        <v>104</v>
      </c>
      <c r="L207" s="549">
        <f>+'[4]1. PARTE'!M129</f>
        <v>0</v>
      </c>
      <c r="M207" s="549">
        <f>+'[4]1. PARTE'!N129</f>
        <v>123</v>
      </c>
      <c r="N207" s="549">
        <f>+'[4]1. PARTE'!O129</f>
        <v>123</v>
      </c>
    </row>
    <row r="208" spans="1:14" s="471" customFormat="1" ht="28.5" customHeight="1">
      <c r="A208" s="358">
        <v>607</v>
      </c>
      <c r="B208" s="356" t="s">
        <v>8</v>
      </c>
      <c r="C208" s="386" t="s">
        <v>136</v>
      </c>
      <c r="D208" s="549">
        <f>+'[4]1. PARTE'!G125</f>
        <v>58</v>
      </c>
      <c r="E208" s="549">
        <f t="shared" si="49"/>
        <v>74</v>
      </c>
      <c r="F208" s="550">
        <f t="shared" si="47"/>
        <v>0.27586206896551735</v>
      </c>
      <c r="G208" s="549">
        <f>+'[4]1. PARTE'!H125</f>
        <v>74</v>
      </c>
      <c r="H208" s="549">
        <f>+'[4]1. PARTE'!I125</f>
        <v>0</v>
      </c>
      <c r="I208" s="549">
        <f>+'[4]1. PARTE'!J125</f>
        <v>9</v>
      </c>
      <c r="J208" s="549">
        <f>+'[4]1. PARTE'!K125</f>
        <v>0</v>
      </c>
      <c r="K208" s="549">
        <f>+'[4]1. PARTE'!L125</f>
        <v>9</v>
      </c>
      <c r="L208" s="549">
        <f>+'[4]1. PARTE'!M125</f>
        <v>65</v>
      </c>
      <c r="M208" s="549">
        <f>+'[4]1. PARTE'!N125</f>
        <v>0</v>
      </c>
      <c r="N208" s="549">
        <f>+'[4]1. PARTE'!O125</f>
        <v>65</v>
      </c>
    </row>
    <row r="209" spans="1:14" s="471" customFormat="1" ht="28.5" customHeight="1">
      <c r="A209" s="358">
        <v>608</v>
      </c>
      <c r="B209" s="356" t="s">
        <v>8</v>
      </c>
      <c r="C209" s="386" t="s">
        <v>137</v>
      </c>
      <c r="D209" s="549">
        <f>+'[4]1. PARTE'!G126</f>
        <v>56</v>
      </c>
      <c r="E209" s="549">
        <f t="shared" si="49"/>
        <v>131</v>
      </c>
      <c r="F209" s="550">
        <f t="shared" si="47"/>
        <v>1.3392857142857144</v>
      </c>
      <c r="G209" s="549">
        <f>+'[4]1. PARTE'!H126</f>
        <v>131</v>
      </c>
      <c r="H209" s="549">
        <f>+'[4]1. PARTE'!I126</f>
        <v>0</v>
      </c>
      <c r="I209" s="549">
        <f>+'[4]1. PARTE'!J126</f>
        <v>75</v>
      </c>
      <c r="J209" s="549">
        <f>+'[4]1. PARTE'!K126</f>
        <v>0</v>
      </c>
      <c r="K209" s="549">
        <f>+'[4]1. PARTE'!L126</f>
        <v>75</v>
      </c>
      <c r="L209" s="549">
        <f>+'[4]1. PARTE'!M126</f>
        <v>56</v>
      </c>
      <c r="M209" s="549">
        <f>+'[4]1. PARTE'!N126</f>
        <v>0</v>
      </c>
      <c r="N209" s="549">
        <f>+'[4]1. PARTE'!O126</f>
        <v>56</v>
      </c>
    </row>
    <row r="210" spans="1:14" s="471" customFormat="1" ht="28.5" customHeight="1">
      <c r="A210" s="358">
        <v>609</v>
      </c>
      <c r="B210" s="356" t="s">
        <v>8</v>
      </c>
      <c r="C210" s="386" t="s">
        <v>138</v>
      </c>
      <c r="D210" s="549">
        <f>+'[4]1. PARTE'!G127</f>
        <v>54</v>
      </c>
      <c r="E210" s="549">
        <f t="shared" si="49"/>
        <v>110</v>
      </c>
      <c r="F210" s="550">
        <f t="shared" si="47"/>
        <v>1.0370370370370372</v>
      </c>
      <c r="G210" s="549">
        <f>+'[4]1. PARTE'!H127</f>
        <v>110</v>
      </c>
      <c r="H210" s="549">
        <f>+'[4]1. PARTE'!I127</f>
        <v>0</v>
      </c>
      <c r="I210" s="549">
        <f>+'[4]1. PARTE'!J127</f>
        <v>64</v>
      </c>
      <c r="J210" s="549">
        <f>+'[4]1. PARTE'!K127</f>
        <v>0</v>
      </c>
      <c r="K210" s="549">
        <f>+'[4]1. PARTE'!L127</f>
        <v>64</v>
      </c>
      <c r="L210" s="549">
        <f>+'[4]1. PARTE'!M127</f>
        <v>46</v>
      </c>
      <c r="M210" s="549">
        <f>+'[4]1. PARTE'!N127</f>
        <v>0</v>
      </c>
      <c r="N210" s="549">
        <f>+'[4]1. PARTE'!O127</f>
        <v>46</v>
      </c>
    </row>
    <row r="211" spans="1:14" s="471" customFormat="1" ht="28.5" customHeight="1">
      <c r="A211" s="358">
        <v>610</v>
      </c>
      <c r="B211" s="356" t="s">
        <v>8</v>
      </c>
      <c r="C211" s="386" t="s">
        <v>139</v>
      </c>
      <c r="D211" s="549">
        <f>+'[4]1. PARTE'!G128</f>
        <v>166</v>
      </c>
      <c r="E211" s="549">
        <f t="shared" si="49"/>
        <v>225</v>
      </c>
      <c r="F211" s="550">
        <f t="shared" si="47"/>
        <v>0.35542168674698793</v>
      </c>
      <c r="G211" s="549">
        <f>+'[4]1. PARTE'!H128</f>
        <v>225</v>
      </c>
      <c r="H211" s="549">
        <f>+'[4]1. PARTE'!I128</f>
        <v>0</v>
      </c>
      <c r="I211" s="549">
        <f>+'[4]1. PARTE'!J128</f>
        <v>47</v>
      </c>
      <c r="J211" s="549">
        <f>+'[4]1. PARTE'!K128</f>
        <v>0</v>
      </c>
      <c r="K211" s="549">
        <f>+'[4]1. PARTE'!L128</f>
        <v>47</v>
      </c>
      <c r="L211" s="549">
        <f>+'[4]1. PARTE'!M128</f>
        <v>178</v>
      </c>
      <c r="M211" s="549">
        <f>+'[4]1. PARTE'!N128</f>
        <v>0</v>
      </c>
      <c r="N211" s="549">
        <f>+'[4]1. PARTE'!O128</f>
        <v>178</v>
      </c>
    </row>
    <row r="212" spans="1:14" s="471" customFormat="1" ht="28.5" customHeight="1">
      <c r="A212" s="358"/>
      <c r="B212" s="404"/>
      <c r="C212" s="388"/>
      <c r="D212" s="357"/>
      <c r="E212" s="357"/>
      <c r="F212" s="552"/>
      <c r="G212" s="551"/>
      <c r="H212" s="357"/>
      <c r="I212" s="357"/>
      <c r="J212" s="357"/>
      <c r="K212" s="357"/>
      <c r="L212" s="357"/>
      <c r="M212" s="357"/>
      <c r="N212" s="567"/>
    </row>
    <row r="213" spans="1:14" s="481" customFormat="1" ht="28.5" customHeight="1">
      <c r="A213" s="365"/>
      <c r="B213" s="692" t="s">
        <v>361</v>
      </c>
      <c r="C213" s="693"/>
      <c r="D213" s="547">
        <f>+D214+D215+D216</f>
        <v>1486</v>
      </c>
      <c r="E213" s="547">
        <f>+E214+E215+E216</f>
        <v>1771</v>
      </c>
      <c r="F213" s="554">
        <f>+E213/D213-1</f>
        <v>0.19179004037685066</v>
      </c>
      <c r="G213" s="547">
        <f>SUM(G214:G216)</f>
        <v>1550</v>
      </c>
      <c r="H213" s="547">
        <f t="shared" ref="H213:N213" si="50">SUM(H214:H216)</f>
        <v>221</v>
      </c>
      <c r="I213" s="547">
        <f t="shared" si="50"/>
        <v>187</v>
      </c>
      <c r="J213" s="547">
        <f t="shared" si="50"/>
        <v>51</v>
      </c>
      <c r="K213" s="547">
        <f t="shared" si="50"/>
        <v>238</v>
      </c>
      <c r="L213" s="547">
        <f t="shared" si="50"/>
        <v>1363</v>
      </c>
      <c r="M213" s="547">
        <f t="shared" si="50"/>
        <v>170</v>
      </c>
      <c r="N213" s="547">
        <f t="shared" si="50"/>
        <v>1533</v>
      </c>
    </row>
    <row r="214" spans="1:14" s="471" customFormat="1" ht="28.5" customHeight="1">
      <c r="A214" s="358">
        <v>613</v>
      </c>
      <c r="B214" s="356" t="s">
        <v>8</v>
      </c>
      <c r="C214" s="386" t="s">
        <v>140</v>
      </c>
      <c r="D214" s="549">
        <f>+'[4]1. PARTE'!G131</f>
        <v>350</v>
      </c>
      <c r="E214" s="549">
        <f>+G214+H214</f>
        <v>516</v>
      </c>
      <c r="F214" s="550">
        <f>+E214/D214-1</f>
        <v>0.4742857142857142</v>
      </c>
      <c r="G214" s="549">
        <f>+'[4]1. PARTE'!H131</f>
        <v>516</v>
      </c>
      <c r="H214" s="549">
        <f>+'[4]1. PARTE'!I131</f>
        <v>0</v>
      </c>
      <c r="I214" s="549">
        <f>+'[4]1. PARTE'!J131</f>
        <v>105</v>
      </c>
      <c r="J214" s="549">
        <f>+'[4]1. PARTE'!K131</f>
        <v>0</v>
      </c>
      <c r="K214" s="549">
        <f>+'[4]1. PARTE'!L131</f>
        <v>105</v>
      </c>
      <c r="L214" s="549">
        <f>+'[4]1. PARTE'!M131</f>
        <v>411</v>
      </c>
      <c r="M214" s="549">
        <f>+'[4]1. PARTE'!N131</f>
        <v>0</v>
      </c>
      <c r="N214" s="549">
        <f>+'[4]1. PARTE'!O131</f>
        <v>411</v>
      </c>
    </row>
    <row r="215" spans="1:14" s="471" customFormat="1" ht="28.5" customHeight="1">
      <c r="A215" s="358">
        <v>615</v>
      </c>
      <c r="B215" s="356" t="s">
        <v>58</v>
      </c>
      <c r="C215" s="386" t="s">
        <v>140</v>
      </c>
      <c r="D215" s="549">
        <f>+'[4]1. PARTE'!G132</f>
        <v>156</v>
      </c>
      <c r="E215" s="549">
        <f>+G215+H215</f>
        <v>221</v>
      </c>
      <c r="F215" s="550">
        <f>+E215/D215-1</f>
        <v>0.41666666666666674</v>
      </c>
      <c r="G215" s="549">
        <f>+'[4]1. PARTE'!H132</f>
        <v>0</v>
      </c>
      <c r="H215" s="551">
        <f>+'[4]1. PARTE'!I132</f>
        <v>221</v>
      </c>
      <c r="I215" s="549">
        <f>+'[4]1. PARTE'!J132</f>
        <v>0</v>
      </c>
      <c r="J215" s="549">
        <f>+'[4]1. PARTE'!K132</f>
        <v>51</v>
      </c>
      <c r="K215" s="549">
        <f>+'[4]1. PARTE'!L132</f>
        <v>51</v>
      </c>
      <c r="L215" s="549">
        <f>+'[4]1. PARTE'!M132</f>
        <v>0</v>
      </c>
      <c r="M215" s="549">
        <f>+'[4]1. PARTE'!N132</f>
        <v>170</v>
      </c>
      <c r="N215" s="549">
        <f>+'[4]1. PARTE'!O132</f>
        <v>170</v>
      </c>
    </row>
    <row r="216" spans="1:14" s="471" customFormat="1" ht="28.5" customHeight="1">
      <c r="A216" s="358">
        <v>612</v>
      </c>
      <c r="B216" s="356" t="s">
        <v>8</v>
      </c>
      <c r="C216" s="386" t="s">
        <v>141</v>
      </c>
      <c r="D216" s="549">
        <f>+'[4]1. PARTE'!G130</f>
        <v>980</v>
      </c>
      <c r="E216" s="549">
        <f>+G216+H216</f>
        <v>1034</v>
      </c>
      <c r="F216" s="550">
        <f>+E216/D216-1</f>
        <v>5.5102040816326525E-2</v>
      </c>
      <c r="G216" s="549">
        <f>+'[4]1. PARTE'!H130</f>
        <v>1034</v>
      </c>
      <c r="H216" s="549">
        <f>+'[4]1. PARTE'!I130</f>
        <v>0</v>
      </c>
      <c r="I216" s="549">
        <f>+'[4]1. PARTE'!J130</f>
        <v>82</v>
      </c>
      <c r="J216" s="549">
        <f>+'[4]1. PARTE'!K130</f>
        <v>0</v>
      </c>
      <c r="K216" s="549">
        <f>+'[4]1. PARTE'!L130</f>
        <v>82</v>
      </c>
      <c r="L216" s="549">
        <f>+'[4]1. PARTE'!M130</f>
        <v>952</v>
      </c>
      <c r="M216" s="549">
        <f>+'[4]1. PARTE'!N130</f>
        <v>0</v>
      </c>
      <c r="N216" s="549">
        <f>+'[4]1. PARTE'!O130</f>
        <v>952</v>
      </c>
    </row>
    <row r="217" spans="1:14" s="471" customFormat="1" ht="28.5" customHeight="1">
      <c r="A217" s="358"/>
      <c r="B217" s="404"/>
      <c r="C217" s="388"/>
      <c r="D217" s="367"/>
      <c r="E217" s="367"/>
      <c r="F217" s="556"/>
      <c r="G217" s="551"/>
      <c r="H217" s="357"/>
      <c r="I217" s="357"/>
      <c r="J217" s="357"/>
      <c r="K217" s="357"/>
      <c r="L217" s="357"/>
      <c r="M217" s="357"/>
      <c r="N217" s="615"/>
    </row>
    <row r="218" spans="1:14" s="481" customFormat="1" ht="28.5" customHeight="1">
      <c r="A218" s="365"/>
      <c r="B218" s="692" t="s">
        <v>362</v>
      </c>
      <c r="C218" s="693"/>
      <c r="D218" s="547">
        <f>SUM(D219:D221)</f>
        <v>1159</v>
      </c>
      <c r="E218" s="547">
        <f>SUM(E219:E221)</f>
        <v>1919</v>
      </c>
      <c r="F218" s="554">
        <f>+E218/D218-1</f>
        <v>0.65573770491803285</v>
      </c>
      <c r="G218" s="547">
        <f>SUM(G219:G221)</f>
        <v>1550</v>
      </c>
      <c r="H218" s="547">
        <f t="shared" ref="H218:N218" si="51">SUM(H219:H221)</f>
        <v>369</v>
      </c>
      <c r="I218" s="547">
        <f t="shared" si="51"/>
        <v>350</v>
      </c>
      <c r="J218" s="547">
        <f t="shared" si="51"/>
        <v>139</v>
      </c>
      <c r="K218" s="547">
        <f t="shared" si="51"/>
        <v>489</v>
      </c>
      <c r="L218" s="547">
        <f t="shared" si="51"/>
        <v>1200</v>
      </c>
      <c r="M218" s="547">
        <f t="shared" si="51"/>
        <v>230</v>
      </c>
      <c r="N218" s="547">
        <f t="shared" si="51"/>
        <v>1430</v>
      </c>
    </row>
    <row r="219" spans="1:14" s="471" customFormat="1" ht="28.5" customHeight="1">
      <c r="A219" s="358">
        <v>616</v>
      </c>
      <c r="B219" s="356" t="s">
        <v>142</v>
      </c>
      <c r="C219" s="386" t="s">
        <v>143</v>
      </c>
      <c r="D219" s="549">
        <f>+'[4]1. PARTE'!G133</f>
        <v>676</v>
      </c>
      <c r="E219" s="549">
        <f>+G219+H219</f>
        <v>1285</v>
      </c>
      <c r="F219" s="550">
        <f>+E219/D219-1</f>
        <v>0.90088757396449703</v>
      </c>
      <c r="G219" s="549">
        <f>+'[4]1. PARTE'!H133</f>
        <v>1285</v>
      </c>
      <c r="H219" s="549">
        <f>+'[4]1. PARTE'!I133</f>
        <v>0</v>
      </c>
      <c r="I219" s="549">
        <f>+'[4]1. PARTE'!J133</f>
        <v>283</v>
      </c>
      <c r="J219" s="549">
        <f>+'[4]1. PARTE'!K133</f>
        <v>0</v>
      </c>
      <c r="K219" s="549">
        <f>+'[4]1. PARTE'!L133</f>
        <v>283</v>
      </c>
      <c r="L219" s="549">
        <f>+'[4]1. PARTE'!M133</f>
        <v>1002</v>
      </c>
      <c r="M219" s="549">
        <f>+'[4]1. PARTE'!N133</f>
        <v>0</v>
      </c>
      <c r="N219" s="549">
        <f>+'[4]1. PARTE'!O133</f>
        <v>1002</v>
      </c>
    </row>
    <row r="220" spans="1:14" s="471" customFormat="1" ht="28.5" customHeight="1">
      <c r="A220" s="358">
        <v>620</v>
      </c>
      <c r="B220" s="356" t="s">
        <v>58</v>
      </c>
      <c r="C220" s="386" t="s">
        <v>143</v>
      </c>
      <c r="D220" s="549">
        <f>+'[4]1. PARTE'!G135</f>
        <v>305</v>
      </c>
      <c r="E220" s="549">
        <f>+G220+H220</f>
        <v>369</v>
      </c>
      <c r="F220" s="550">
        <f>+E220/D220-1</f>
        <v>0.20983606557377055</v>
      </c>
      <c r="G220" s="549">
        <f>+'[4]1. PARTE'!H135</f>
        <v>0</v>
      </c>
      <c r="H220" s="551">
        <f>+'[4]1. PARTE'!I135</f>
        <v>369</v>
      </c>
      <c r="I220" s="549">
        <f>+'[4]1. PARTE'!J135</f>
        <v>0</v>
      </c>
      <c r="J220" s="549">
        <f>+'[4]1. PARTE'!K135</f>
        <v>139</v>
      </c>
      <c r="K220" s="549">
        <f>+'[4]1. PARTE'!L135</f>
        <v>139</v>
      </c>
      <c r="L220" s="549">
        <f>+'[4]1. PARTE'!M135</f>
        <v>0</v>
      </c>
      <c r="M220" s="549">
        <f>+'[4]1. PARTE'!N135</f>
        <v>230</v>
      </c>
      <c r="N220" s="549">
        <f>+'[4]1. PARTE'!O135</f>
        <v>230</v>
      </c>
    </row>
    <row r="221" spans="1:14" s="471" customFormat="1" ht="28.5" customHeight="1">
      <c r="A221" s="358">
        <v>617</v>
      </c>
      <c r="B221" s="356" t="s">
        <v>8</v>
      </c>
      <c r="C221" s="386" t="s">
        <v>144</v>
      </c>
      <c r="D221" s="549">
        <f>+'[4]1. PARTE'!G134</f>
        <v>178</v>
      </c>
      <c r="E221" s="549">
        <f>+G221+H221</f>
        <v>265</v>
      </c>
      <c r="F221" s="550">
        <f>+E221/D221-1</f>
        <v>0.4887640449438202</v>
      </c>
      <c r="G221" s="549">
        <f>+'[4]1. PARTE'!H134</f>
        <v>265</v>
      </c>
      <c r="H221" s="549">
        <f>+'[4]1. PARTE'!I134</f>
        <v>0</v>
      </c>
      <c r="I221" s="549">
        <f>+'[4]1. PARTE'!J134</f>
        <v>67</v>
      </c>
      <c r="J221" s="549">
        <f>+'[4]1. PARTE'!K134</f>
        <v>0</v>
      </c>
      <c r="K221" s="549">
        <f>+'[4]1. PARTE'!L134</f>
        <v>67</v>
      </c>
      <c r="L221" s="549">
        <f>+'[4]1. PARTE'!M134</f>
        <v>198</v>
      </c>
      <c r="M221" s="549">
        <f>+'[4]1. PARTE'!N134</f>
        <v>0</v>
      </c>
      <c r="N221" s="549">
        <f>+'[4]1. PARTE'!O134</f>
        <v>198</v>
      </c>
    </row>
    <row r="222" spans="1:14" s="471" customFormat="1" ht="28.5" customHeight="1">
      <c r="A222" s="358"/>
      <c r="B222" s="404"/>
      <c r="C222" s="388"/>
      <c r="D222" s="367"/>
      <c r="E222" s="367"/>
      <c r="F222" s="556"/>
      <c r="G222" s="549"/>
      <c r="H222" s="357"/>
      <c r="I222" s="357"/>
      <c r="J222" s="357"/>
      <c r="K222" s="357"/>
      <c r="L222" s="357"/>
      <c r="M222" s="357"/>
      <c r="N222" s="615"/>
    </row>
    <row r="223" spans="1:14" s="481" customFormat="1" ht="28.5" customHeight="1">
      <c r="A223" s="365"/>
      <c r="B223" s="692" t="s">
        <v>337</v>
      </c>
      <c r="C223" s="693"/>
      <c r="D223" s="547">
        <f>SUM(D224:D228)</f>
        <v>5611</v>
      </c>
      <c r="E223" s="547">
        <f>SUM(E224:E228)</f>
        <v>5881</v>
      </c>
      <c r="F223" s="554">
        <f t="shared" ref="F223:F228" si="52">+E223/D223-1</f>
        <v>4.8119764747816873E-2</v>
      </c>
      <c r="G223" s="547">
        <f>SUM(G224:G228)</f>
        <v>5368</v>
      </c>
      <c r="H223" s="547">
        <f t="shared" ref="H223:N223" si="53">SUM(H224:H228)</f>
        <v>513</v>
      </c>
      <c r="I223" s="547">
        <f t="shared" si="53"/>
        <v>1226</v>
      </c>
      <c r="J223" s="547">
        <f t="shared" si="53"/>
        <v>169</v>
      </c>
      <c r="K223" s="547">
        <f t="shared" si="53"/>
        <v>1395</v>
      </c>
      <c r="L223" s="547">
        <f t="shared" si="53"/>
        <v>4142</v>
      </c>
      <c r="M223" s="547">
        <f t="shared" si="53"/>
        <v>344</v>
      </c>
      <c r="N223" s="547">
        <f t="shared" si="53"/>
        <v>4486</v>
      </c>
    </row>
    <row r="224" spans="1:14" s="471" customFormat="1" ht="28.5" customHeight="1">
      <c r="A224" s="358">
        <v>623</v>
      </c>
      <c r="B224" s="356" t="s">
        <v>8</v>
      </c>
      <c r="C224" s="386" t="s">
        <v>145</v>
      </c>
      <c r="D224" s="549">
        <f>+'[4]1. PARTE'!G136</f>
        <v>40</v>
      </c>
      <c r="E224" s="549">
        <f>+G224+H224</f>
        <v>86</v>
      </c>
      <c r="F224" s="550">
        <f t="shared" si="52"/>
        <v>1.1499999999999999</v>
      </c>
      <c r="G224" s="549">
        <f>+'[4]1. PARTE'!H136</f>
        <v>86</v>
      </c>
      <c r="H224" s="549">
        <f>+'[4]1. PARTE'!I136</f>
        <v>0</v>
      </c>
      <c r="I224" s="549">
        <f>+'[4]1. PARTE'!J136</f>
        <v>25</v>
      </c>
      <c r="J224" s="549">
        <f>+'[4]1. PARTE'!K136</f>
        <v>0</v>
      </c>
      <c r="K224" s="549">
        <f>+'[4]1. PARTE'!L136</f>
        <v>25</v>
      </c>
      <c r="L224" s="549">
        <f>+'[4]1. PARTE'!M136</f>
        <v>61</v>
      </c>
      <c r="M224" s="549">
        <f>+'[4]1. PARTE'!N136</f>
        <v>0</v>
      </c>
      <c r="N224" s="549">
        <f>+'[4]1. PARTE'!O136</f>
        <v>61</v>
      </c>
    </row>
    <row r="225" spans="1:14" s="471" customFormat="1" ht="28.5" customHeight="1">
      <c r="A225" s="358">
        <v>626</v>
      </c>
      <c r="B225" s="356" t="s">
        <v>8</v>
      </c>
      <c r="C225" s="386" t="s">
        <v>146</v>
      </c>
      <c r="D225" s="549">
        <f>+'[4]1. PARTE'!G137</f>
        <v>88</v>
      </c>
      <c r="E225" s="549">
        <f>+G225+H225</f>
        <v>116</v>
      </c>
      <c r="F225" s="550">
        <f t="shared" si="52"/>
        <v>0.31818181818181812</v>
      </c>
      <c r="G225" s="549">
        <f>+'[4]1. PARTE'!H137</f>
        <v>116</v>
      </c>
      <c r="H225" s="549">
        <f>+'[4]1. PARTE'!I137</f>
        <v>0</v>
      </c>
      <c r="I225" s="549">
        <f>+'[4]1. PARTE'!J137</f>
        <v>28</v>
      </c>
      <c r="J225" s="549">
        <f>+'[4]1. PARTE'!K137</f>
        <v>0</v>
      </c>
      <c r="K225" s="549">
        <f>+'[4]1. PARTE'!L137</f>
        <v>28</v>
      </c>
      <c r="L225" s="549">
        <f>+'[4]1. PARTE'!M137</f>
        <v>88</v>
      </c>
      <c r="M225" s="549">
        <f>+'[4]1. PARTE'!N137</f>
        <v>0</v>
      </c>
      <c r="N225" s="549">
        <f>+'[4]1. PARTE'!O137</f>
        <v>88</v>
      </c>
    </row>
    <row r="226" spans="1:14" s="471" customFormat="1" ht="28.5" customHeight="1">
      <c r="A226" s="358">
        <v>628</v>
      </c>
      <c r="B226" s="356" t="s">
        <v>8</v>
      </c>
      <c r="C226" s="386" t="s">
        <v>147</v>
      </c>
      <c r="D226" s="549">
        <f>+'[4]1. PARTE'!G138</f>
        <v>208</v>
      </c>
      <c r="E226" s="549">
        <f>+G226+H226</f>
        <v>323</v>
      </c>
      <c r="F226" s="550">
        <f t="shared" si="52"/>
        <v>0.55288461538461542</v>
      </c>
      <c r="G226" s="549">
        <f>+'[4]1. PARTE'!H138</f>
        <v>323</v>
      </c>
      <c r="H226" s="549">
        <f>+'[4]1. PARTE'!I138</f>
        <v>0</v>
      </c>
      <c r="I226" s="549">
        <f>+'[4]1. PARTE'!J138</f>
        <v>118</v>
      </c>
      <c r="J226" s="549">
        <f>+'[4]1. PARTE'!K138</f>
        <v>0</v>
      </c>
      <c r="K226" s="549">
        <f>+'[4]1. PARTE'!L138</f>
        <v>118</v>
      </c>
      <c r="L226" s="549">
        <f>+'[4]1. PARTE'!M138</f>
        <v>205</v>
      </c>
      <c r="M226" s="549">
        <f>+'[4]1. PARTE'!N138</f>
        <v>0</v>
      </c>
      <c r="N226" s="549">
        <f>+'[4]1. PARTE'!O138</f>
        <v>205</v>
      </c>
    </row>
    <row r="227" spans="1:14" s="471" customFormat="1" ht="28.5" customHeight="1">
      <c r="A227" s="362">
        <v>639</v>
      </c>
      <c r="B227" s="364" t="s">
        <v>74</v>
      </c>
      <c r="C227" s="414" t="s">
        <v>148</v>
      </c>
      <c r="D227" s="549">
        <f>+'[4]1. PARTE'!G142</f>
        <v>5176</v>
      </c>
      <c r="E227" s="549">
        <f>+G227+H227</f>
        <v>5219</v>
      </c>
      <c r="F227" s="550">
        <f t="shared" si="52"/>
        <v>8.3075734157651571E-3</v>
      </c>
      <c r="G227" s="549">
        <f>+'[4]1. PARTE'!H142</f>
        <v>4706</v>
      </c>
      <c r="H227" s="551">
        <f>+'[4]1. PARTE'!I142</f>
        <v>513</v>
      </c>
      <c r="I227" s="549">
        <f>+'[4]1. PARTE'!J142</f>
        <v>1049</v>
      </c>
      <c r="J227" s="549">
        <f>+'[4]1. PARTE'!K142</f>
        <v>169</v>
      </c>
      <c r="K227" s="549">
        <f>+'[4]1. PARTE'!L142</f>
        <v>1218</v>
      </c>
      <c r="L227" s="549">
        <f>+'[4]1. PARTE'!M142</f>
        <v>3657</v>
      </c>
      <c r="M227" s="549">
        <f>+'[4]1. PARTE'!N142</f>
        <v>344</v>
      </c>
      <c r="N227" s="549">
        <f>+'[4]1. PARTE'!O142</f>
        <v>4001</v>
      </c>
    </row>
    <row r="228" spans="1:14" s="471" customFormat="1" ht="28.5" customHeight="1">
      <c r="A228" s="358">
        <v>629</v>
      </c>
      <c r="B228" s="356" t="s">
        <v>8</v>
      </c>
      <c r="C228" s="386" t="s">
        <v>149</v>
      </c>
      <c r="D228" s="549">
        <f>+'[4]1. PARTE'!G139</f>
        <v>99</v>
      </c>
      <c r="E228" s="549">
        <f>+G228+H228</f>
        <v>137</v>
      </c>
      <c r="F228" s="550">
        <f t="shared" si="52"/>
        <v>0.38383838383838387</v>
      </c>
      <c r="G228" s="549">
        <f>+'[4]1. PARTE'!H139</f>
        <v>137</v>
      </c>
      <c r="H228" s="549">
        <f>+'[4]1. PARTE'!I139</f>
        <v>0</v>
      </c>
      <c r="I228" s="549">
        <f>+'[4]1. PARTE'!J139</f>
        <v>6</v>
      </c>
      <c r="J228" s="549">
        <f>+'[4]1. PARTE'!K139</f>
        <v>0</v>
      </c>
      <c r="K228" s="549">
        <f>+'[4]1. PARTE'!L139</f>
        <v>6</v>
      </c>
      <c r="L228" s="549">
        <f>+'[4]1. PARTE'!M139</f>
        <v>131</v>
      </c>
      <c r="M228" s="549">
        <f>+'[4]1. PARTE'!N139</f>
        <v>0</v>
      </c>
      <c r="N228" s="549">
        <f>+'[4]1. PARTE'!O139</f>
        <v>131</v>
      </c>
    </row>
    <row r="229" spans="1:14" s="471" customFormat="1" ht="28.5" customHeight="1" thickBot="1">
      <c r="A229" s="415"/>
      <c r="B229" s="416"/>
      <c r="C229" s="417"/>
      <c r="D229" s="616"/>
      <c r="E229" s="616"/>
      <c r="F229" s="617"/>
      <c r="G229" s="616"/>
      <c r="H229" s="618"/>
      <c r="I229" s="618"/>
      <c r="J229" s="618"/>
      <c r="K229" s="618"/>
      <c r="L229" s="618"/>
      <c r="M229" s="618"/>
      <c r="N229" s="619"/>
    </row>
    <row r="230" spans="1:14" s="468" customFormat="1" ht="24.75" customHeight="1" thickBot="1">
      <c r="A230" s="418"/>
      <c r="B230" s="407"/>
      <c r="C230" s="419"/>
      <c r="D230" s="597"/>
      <c r="E230" s="407"/>
      <c r="F230" s="620"/>
      <c r="G230" s="597"/>
      <c r="H230" s="407"/>
      <c r="I230" s="597"/>
      <c r="J230" s="600"/>
      <c r="K230" s="621"/>
      <c r="L230" s="597"/>
      <c r="M230" s="597"/>
      <c r="N230" s="622"/>
    </row>
    <row r="231" spans="1:14" s="472" customFormat="1" ht="32.25" customHeight="1" thickBot="1">
      <c r="A231" s="730" t="s">
        <v>150</v>
      </c>
      <c r="B231" s="731"/>
      <c r="C231" s="732"/>
      <c r="D231" s="623">
        <f>D10+D73+D108+D143+D169+D197</f>
        <v>80156</v>
      </c>
      <c r="E231" s="623">
        <f>E10+E73+E108+E143+E169+E197</f>
        <v>124188</v>
      </c>
      <c r="F231" s="624">
        <f>E231/D231-1</f>
        <v>0.54932880882279544</v>
      </c>
      <c r="G231" s="623">
        <f t="shared" ref="G231:N231" si="54">G10+G73+G108+G143+G169+G197</f>
        <v>115429</v>
      </c>
      <c r="H231" s="623">
        <f t="shared" si="54"/>
        <v>8759</v>
      </c>
      <c r="I231" s="623">
        <f t="shared" si="54"/>
        <v>37377</v>
      </c>
      <c r="J231" s="623">
        <f t="shared" si="54"/>
        <v>3569</v>
      </c>
      <c r="K231" s="623">
        <f t="shared" si="54"/>
        <v>40946</v>
      </c>
      <c r="L231" s="623">
        <f t="shared" si="54"/>
        <v>78052</v>
      </c>
      <c r="M231" s="623">
        <f t="shared" si="54"/>
        <v>5190</v>
      </c>
      <c r="N231" s="623">
        <f t="shared" si="54"/>
        <v>83242</v>
      </c>
    </row>
    <row r="232" spans="1:14" s="468" customFormat="1" ht="18.75" customHeight="1">
      <c r="A232" s="420"/>
      <c r="B232" s="370"/>
      <c r="C232" s="370"/>
      <c r="D232" s="373"/>
      <c r="E232" s="373"/>
      <c r="F232" s="372"/>
      <c r="G232" s="373"/>
      <c r="H232" s="373"/>
      <c r="I232" s="373"/>
      <c r="J232" s="421"/>
      <c r="K232" s="373"/>
      <c r="L232" s="373"/>
      <c r="M232" s="373"/>
      <c r="N232" s="422"/>
    </row>
    <row r="233" spans="1:14" s="468" customFormat="1" ht="18" customHeight="1" thickBot="1">
      <c r="A233" s="423"/>
      <c r="B233" s="424"/>
      <c r="C233" s="424"/>
      <c r="D233" s="424"/>
      <c r="E233" s="424"/>
      <c r="F233" s="425"/>
      <c r="G233" s="426"/>
      <c r="H233" s="424"/>
      <c r="I233" s="427"/>
      <c r="J233" s="428"/>
      <c r="K233" s="429"/>
      <c r="L233" s="429"/>
      <c r="M233" s="429"/>
      <c r="N233" s="430"/>
    </row>
    <row r="234" spans="1:14" s="472" customFormat="1" ht="28.5" customHeight="1">
      <c r="A234" s="733" t="s">
        <v>363</v>
      </c>
      <c r="B234" s="736" t="str">
        <f>A6</f>
        <v>Enero 31 de 2020</v>
      </c>
      <c r="C234" s="737"/>
      <c r="D234" s="737"/>
      <c r="E234" s="737"/>
      <c r="F234" s="737"/>
      <c r="G234" s="737"/>
      <c r="H234" s="737"/>
      <c r="I234" s="737"/>
      <c r="J234" s="737"/>
      <c r="K234" s="737"/>
      <c r="L234" s="737"/>
      <c r="M234" s="737"/>
      <c r="N234" s="738"/>
    </row>
    <row r="235" spans="1:14" s="472" customFormat="1" ht="28.5" customHeight="1">
      <c r="A235" s="734"/>
      <c r="B235" s="739" t="s">
        <v>364</v>
      </c>
      <c r="C235" s="740"/>
      <c r="D235" s="743" t="s">
        <v>365</v>
      </c>
      <c r="E235" s="743" t="s">
        <v>515</v>
      </c>
      <c r="F235" s="744" t="s">
        <v>374</v>
      </c>
      <c r="G235" s="745" t="s">
        <v>366</v>
      </c>
      <c r="H235" s="746"/>
      <c r="I235" s="745" t="s">
        <v>151</v>
      </c>
      <c r="J235" s="746"/>
      <c r="K235" s="743" t="s">
        <v>367</v>
      </c>
      <c r="L235" s="745" t="s">
        <v>152</v>
      </c>
      <c r="M235" s="746"/>
      <c r="N235" s="704" t="s">
        <v>368</v>
      </c>
    </row>
    <row r="236" spans="1:14" s="472" customFormat="1" ht="44.25" customHeight="1" thickBot="1">
      <c r="A236" s="735"/>
      <c r="B236" s="741"/>
      <c r="C236" s="742"/>
      <c r="D236" s="715"/>
      <c r="E236" s="715"/>
      <c r="F236" s="717"/>
      <c r="G236" s="339" t="s">
        <v>518</v>
      </c>
      <c r="H236" s="340" t="s">
        <v>519</v>
      </c>
      <c r="I236" s="340" t="s">
        <v>518</v>
      </c>
      <c r="J236" s="339" t="s">
        <v>525</v>
      </c>
      <c r="K236" s="715"/>
      <c r="L236" s="340" t="s">
        <v>518</v>
      </c>
      <c r="M236" s="340" t="s">
        <v>519</v>
      </c>
      <c r="N236" s="705"/>
    </row>
    <row r="237" spans="1:14" s="468" customFormat="1" ht="28.5" customHeight="1">
      <c r="A237" s="431">
        <v>100</v>
      </c>
      <c r="B237" s="722" t="s">
        <v>329</v>
      </c>
      <c r="C237" s="723"/>
      <c r="D237" s="625">
        <f>+D12+D15+D27+D31+D36+D48+D54+D60+D67</f>
        <v>30535</v>
      </c>
      <c r="E237" s="625">
        <f>+E12+E15+E27+E31+E36+E48+E54+E60+E67</f>
        <v>45041</v>
      </c>
      <c r="F237" s="626">
        <f>+E237/D237-1</f>
        <v>0.47506140494514493</v>
      </c>
      <c r="G237" s="625">
        <f t="shared" ref="G237:N237" si="55">+G12+G15+G27+G31+G36+G48+G54+G60+G67</f>
        <v>42004</v>
      </c>
      <c r="H237" s="625">
        <f t="shared" si="55"/>
        <v>3037</v>
      </c>
      <c r="I237" s="625">
        <f t="shared" si="55"/>
        <v>10772</v>
      </c>
      <c r="J237" s="625">
        <f t="shared" si="55"/>
        <v>1328</v>
      </c>
      <c r="K237" s="625">
        <f t="shared" si="55"/>
        <v>12100</v>
      </c>
      <c r="L237" s="625">
        <f t="shared" si="55"/>
        <v>31232</v>
      </c>
      <c r="M237" s="625">
        <f t="shared" si="55"/>
        <v>1709</v>
      </c>
      <c r="N237" s="625">
        <f t="shared" si="55"/>
        <v>32941</v>
      </c>
    </row>
    <row r="238" spans="1:14" s="468" customFormat="1" ht="28.5" customHeight="1">
      <c r="A238" s="432">
        <v>200</v>
      </c>
      <c r="B238" s="724" t="s">
        <v>369</v>
      </c>
      <c r="C238" s="725"/>
      <c r="D238" s="627">
        <f>+D73</f>
        <v>15315</v>
      </c>
      <c r="E238" s="627">
        <f>+E73</f>
        <v>24192</v>
      </c>
      <c r="F238" s="628">
        <f t="shared" ref="F238:F242" si="56">+E238/D238-1</f>
        <v>0.57962781586679735</v>
      </c>
      <c r="G238" s="627">
        <f t="shared" ref="G238:N238" si="57">+G73</f>
        <v>22464</v>
      </c>
      <c r="H238" s="627">
        <f t="shared" si="57"/>
        <v>1728</v>
      </c>
      <c r="I238" s="627">
        <f t="shared" si="57"/>
        <v>7613</v>
      </c>
      <c r="J238" s="629">
        <f t="shared" si="57"/>
        <v>650</v>
      </c>
      <c r="K238" s="627">
        <f t="shared" si="57"/>
        <v>8263</v>
      </c>
      <c r="L238" s="627">
        <f t="shared" si="57"/>
        <v>14851</v>
      </c>
      <c r="M238" s="627">
        <f t="shared" si="57"/>
        <v>1078</v>
      </c>
      <c r="N238" s="630">
        <f t="shared" si="57"/>
        <v>15929</v>
      </c>
    </row>
    <row r="239" spans="1:14" s="468" customFormat="1" ht="28.5" customHeight="1">
      <c r="A239" s="432">
        <v>300</v>
      </c>
      <c r="B239" s="724" t="s">
        <v>344</v>
      </c>
      <c r="C239" s="725"/>
      <c r="D239" s="627">
        <f>+D108</f>
        <v>7391</v>
      </c>
      <c r="E239" s="627">
        <f>+E108</f>
        <v>13641</v>
      </c>
      <c r="F239" s="628">
        <f t="shared" si="56"/>
        <v>0.84562305506697344</v>
      </c>
      <c r="G239" s="627">
        <f t="shared" ref="G239:N239" si="58">+G108</f>
        <v>13349</v>
      </c>
      <c r="H239" s="627">
        <f t="shared" si="58"/>
        <v>292</v>
      </c>
      <c r="I239" s="627">
        <f t="shared" si="58"/>
        <v>7717</v>
      </c>
      <c r="J239" s="629">
        <f t="shared" si="58"/>
        <v>196</v>
      </c>
      <c r="K239" s="627">
        <f t="shared" si="58"/>
        <v>7913</v>
      </c>
      <c r="L239" s="627">
        <f t="shared" si="58"/>
        <v>5632</v>
      </c>
      <c r="M239" s="627">
        <f t="shared" si="58"/>
        <v>96</v>
      </c>
      <c r="N239" s="630">
        <f t="shared" si="58"/>
        <v>5728</v>
      </c>
    </row>
    <row r="240" spans="1:14" s="468" customFormat="1" ht="28.5" customHeight="1">
      <c r="A240" s="432">
        <v>400</v>
      </c>
      <c r="B240" s="724" t="s">
        <v>353</v>
      </c>
      <c r="C240" s="725"/>
      <c r="D240" s="627">
        <f>+D143</f>
        <v>7880</v>
      </c>
      <c r="E240" s="627">
        <f>+E143</f>
        <v>12439</v>
      </c>
      <c r="F240" s="628">
        <f t="shared" si="56"/>
        <v>0.57855329949238588</v>
      </c>
      <c r="G240" s="627">
        <f t="shared" ref="G240:N240" si="59">+G143</f>
        <v>11537</v>
      </c>
      <c r="H240" s="627">
        <f t="shared" si="59"/>
        <v>902</v>
      </c>
      <c r="I240" s="627">
        <f t="shared" si="59"/>
        <v>4257</v>
      </c>
      <c r="J240" s="629">
        <f t="shared" si="59"/>
        <v>270</v>
      </c>
      <c r="K240" s="627">
        <f t="shared" si="59"/>
        <v>4527</v>
      </c>
      <c r="L240" s="627">
        <f t="shared" si="59"/>
        <v>7280</v>
      </c>
      <c r="M240" s="627">
        <f t="shared" si="59"/>
        <v>632</v>
      </c>
      <c r="N240" s="630">
        <f t="shared" si="59"/>
        <v>7912</v>
      </c>
    </row>
    <row r="241" spans="1:14" s="468" customFormat="1" ht="28.5" customHeight="1">
      <c r="A241" s="432">
        <v>500</v>
      </c>
      <c r="B241" s="724" t="s">
        <v>370</v>
      </c>
      <c r="C241" s="725"/>
      <c r="D241" s="627">
        <f>+D169</f>
        <v>7808</v>
      </c>
      <c r="E241" s="627">
        <f>+E169</f>
        <v>15072</v>
      </c>
      <c r="F241" s="628">
        <f t="shared" si="56"/>
        <v>0.93032786885245899</v>
      </c>
      <c r="G241" s="627">
        <f t="shared" ref="G241:N241" si="60">+G169</f>
        <v>13602</v>
      </c>
      <c r="H241" s="627">
        <f t="shared" si="60"/>
        <v>1470</v>
      </c>
      <c r="I241" s="627">
        <f t="shared" si="60"/>
        <v>4336</v>
      </c>
      <c r="J241" s="629">
        <f t="shared" si="60"/>
        <v>662</v>
      </c>
      <c r="K241" s="627">
        <f t="shared" si="60"/>
        <v>4998</v>
      </c>
      <c r="L241" s="627">
        <f t="shared" si="60"/>
        <v>9266</v>
      </c>
      <c r="M241" s="627">
        <f t="shared" si="60"/>
        <v>808</v>
      </c>
      <c r="N241" s="630">
        <f t="shared" si="60"/>
        <v>10074</v>
      </c>
    </row>
    <row r="242" spans="1:14" s="468" customFormat="1" ht="28.5" customHeight="1" thickBot="1">
      <c r="A242" s="433">
        <v>600</v>
      </c>
      <c r="B242" s="726" t="s">
        <v>359</v>
      </c>
      <c r="C242" s="727"/>
      <c r="D242" s="631">
        <f>+D197</f>
        <v>11227</v>
      </c>
      <c r="E242" s="631">
        <f>+E197</f>
        <v>13803</v>
      </c>
      <c r="F242" s="632">
        <f t="shared" si="56"/>
        <v>0.22944686915471624</v>
      </c>
      <c r="G242" s="631">
        <f t="shared" ref="G242:N242" si="61">+G197</f>
        <v>12473</v>
      </c>
      <c r="H242" s="631">
        <f t="shared" si="61"/>
        <v>1330</v>
      </c>
      <c r="I242" s="631">
        <f t="shared" si="61"/>
        <v>2682</v>
      </c>
      <c r="J242" s="633">
        <f t="shared" si="61"/>
        <v>463</v>
      </c>
      <c r="K242" s="631">
        <f t="shared" si="61"/>
        <v>3145</v>
      </c>
      <c r="L242" s="631">
        <f t="shared" si="61"/>
        <v>9791</v>
      </c>
      <c r="M242" s="631">
        <f t="shared" si="61"/>
        <v>867</v>
      </c>
      <c r="N242" s="634">
        <f t="shared" si="61"/>
        <v>10658</v>
      </c>
    </row>
    <row r="243" spans="1:14" s="472" customFormat="1" ht="31.5" customHeight="1" thickBot="1">
      <c r="A243" s="383"/>
      <c r="B243" s="690" t="s">
        <v>371</v>
      </c>
      <c r="C243" s="691"/>
      <c r="D243" s="635">
        <f>SUM(D237:D242)</f>
        <v>80156</v>
      </c>
      <c r="E243" s="635">
        <f>SUM(E237:E242)</f>
        <v>124188</v>
      </c>
      <c r="F243" s="603">
        <f>+E243/D243-1</f>
        <v>0.54932880882279544</v>
      </c>
      <c r="G243" s="635">
        <f>SUM(G237:G242)</f>
        <v>115429</v>
      </c>
      <c r="H243" s="635">
        <f t="shared" ref="H243:N243" si="62">SUM(H237:H242)</f>
        <v>8759</v>
      </c>
      <c r="I243" s="635">
        <f t="shared" si="62"/>
        <v>37377</v>
      </c>
      <c r="J243" s="635">
        <f t="shared" si="62"/>
        <v>3569</v>
      </c>
      <c r="K243" s="635">
        <f t="shared" si="62"/>
        <v>40946</v>
      </c>
      <c r="L243" s="635">
        <f t="shared" si="62"/>
        <v>78052</v>
      </c>
      <c r="M243" s="635">
        <f t="shared" si="62"/>
        <v>5190</v>
      </c>
      <c r="N243" s="635">
        <f t="shared" si="62"/>
        <v>83242</v>
      </c>
    </row>
    <row r="244" spans="1:14" s="434" customFormat="1" ht="33" customHeight="1">
      <c r="A244" s="728" t="s">
        <v>551</v>
      </c>
      <c r="B244" s="728"/>
      <c r="C244" s="728"/>
    </row>
    <row r="245" spans="1:14" s="438" customFormat="1" ht="69" customHeight="1">
      <c r="A245" s="720" t="s">
        <v>552</v>
      </c>
      <c r="B245" s="720"/>
      <c r="C245" s="720"/>
      <c r="D245" s="720"/>
      <c r="E245" s="720"/>
      <c r="F245" s="720"/>
      <c r="G245" s="720"/>
      <c r="H245" s="720"/>
      <c r="I245" s="720"/>
      <c r="J245" s="720"/>
      <c r="K245" s="720"/>
      <c r="L245" s="720"/>
      <c r="M245" s="720"/>
      <c r="N245" s="720"/>
    </row>
    <row r="246" spans="1:14" s="482" customFormat="1" ht="20.25">
      <c r="A246" s="435"/>
      <c r="B246" s="436"/>
      <c r="C246" s="437"/>
      <c r="D246" s="435"/>
      <c r="E246" s="435"/>
      <c r="F246" s="435"/>
      <c r="G246" s="435"/>
      <c r="H246" s="435"/>
      <c r="I246" s="438"/>
      <c r="J246" s="438"/>
      <c r="K246" s="438"/>
      <c r="L246" s="438"/>
      <c r="M246" s="439"/>
      <c r="N246" s="440"/>
    </row>
    <row r="247" spans="1:14" s="434" customFormat="1" ht="18">
      <c r="A247" s="721" t="s">
        <v>526</v>
      </c>
      <c r="B247" s="721"/>
      <c r="C247" s="721"/>
      <c r="D247" s="441"/>
      <c r="E247" s="442"/>
      <c r="F247" s="441"/>
      <c r="G247" s="442"/>
      <c r="H247" s="439"/>
      <c r="I247" s="442"/>
      <c r="J247" s="443"/>
      <c r="K247" s="442"/>
      <c r="L247" s="442"/>
      <c r="M247" s="442"/>
      <c r="N247" s="444"/>
    </row>
    <row r="248" spans="1:14" s="434" customFormat="1" ht="18">
      <c r="A248" s="445" t="s">
        <v>318</v>
      </c>
      <c r="B248" s="729" t="s">
        <v>319</v>
      </c>
      <c r="C248" s="729"/>
      <c r="D248" s="439"/>
      <c r="E248" s="442"/>
      <c r="F248" s="441"/>
      <c r="G248" s="442"/>
      <c r="H248" s="442"/>
      <c r="I248" s="442"/>
      <c r="J248" s="443"/>
      <c r="K248" s="442"/>
      <c r="L248" s="442"/>
      <c r="M248" s="442"/>
      <c r="N248" s="444"/>
    </row>
    <row r="249" spans="1:14" s="434" customFormat="1" ht="21.75" customHeight="1">
      <c r="A249" s="446" t="s">
        <v>8</v>
      </c>
      <c r="B249" s="653" t="s">
        <v>320</v>
      </c>
      <c r="C249" s="653"/>
      <c r="D249" s="442"/>
      <c r="E249" s="442"/>
      <c r="F249" s="441"/>
      <c r="G249" s="442"/>
      <c r="H249" s="439"/>
      <c r="I249" s="442"/>
      <c r="J249" s="443"/>
      <c r="K249" s="442"/>
      <c r="L249" s="442"/>
      <c r="M249" s="442"/>
      <c r="N249" s="447"/>
    </row>
    <row r="250" spans="1:14" s="434" customFormat="1" ht="21.75" customHeight="1">
      <c r="A250" s="448" t="s">
        <v>24</v>
      </c>
      <c r="B250" s="653" t="s">
        <v>321</v>
      </c>
      <c r="C250" s="653"/>
      <c r="D250" s="439"/>
      <c r="E250" s="442"/>
      <c r="F250" s="441"/>
      <c r="G250" s="442"/>
      <c r="H250" s="439"/>
      <c r="I250" s="442"/>
      <c r="J250" s="443"/>
      <c r="K250" s="442"/>
      <c r="L250" s="442"/>
      <c r="M250" s="442"/>
      <c r="N250" s="447"/>
    </row>
    <row r="251" spans="1:14" s="434" customFormat="1" ht="18">
      <c r="A251" s="445" t="s">
        <v>322</v>
      </c>
      <c r="B251" s="653" t="s">
        <v>323</v>
      </c>
      <c r="C251" s="653"/>
      <c r="D251" s="439"/>
      <c r="E251" s="442"/>
      <c r="F251" s="441"/>
      <c r="G251" s="442"/>
      <c r="H251" s="439"/>
      <c r="I251" s="442"/>
      <c r="J251" s="449"/>
      <c r="K251" s="442"/>
      <c r="L251" s="442"/>
      <c r="M251" s="442"/>
      <c r="N251" s="444"/>
    </row>
    <row r="252" spans="1:14" s="434" customFormat="1" ht="18">
      <c r="A252" s="446" t="s">
        <v>539</v>
      </c>
      <c r="B252" s="653" t="s">
        <v>324</v>
      </c>
      <c r="C252" s="653"/>
      <c r="D252" s="439"/>
      <c r="E252" s="442"/>
      <c r="F252" s="441"/>
      <c r="G252" s="449"/>
      <c r="H252" s="439"/>
      <c r="I252" s="439"/>
      <c r="J252" s="443"/>
      <c r="K252" s="442"/>
      <c r="L252" s="442"/>
      <c r="M252" s="442"/>
      <c r="N252" s="447"/>
    </row>
    <row r="253" spans="1:14" s="434" customFormat="1" ht="18">
      <c r="A253" s="445" t="s">
        <v>325</v>
      </c>
      <c r="B253" s="653" t="s">
        <v>326</v>
      </c>
      <c r="C253" s="653"/>
      <c r="D253" s="439"/>
      <c r="E253" s="442"/>
      <c r="F253" s="442"/>
      <c r="G253" s="442"/>
      <c r="H253" s="439"/>
      <c r="I253" s="439"/>
      <c r="J253" s="443"/>
      <c r="K253" s="442"/>
      <c r="L253" s="442"/>
      <c r="M253" s="442"/>
      <c r="N253" s="447"/>
    </row>
    <row r="254" spans="1:14" s="434" customFormat="1" ht="18">
      <c r="A254" s="445" t="s">
        <v>327</v>
      </c>
      <c r="B254" s="653" t="s">
        <v>328</v>
      </c>
      <c r="C254" s="653"/>
      <c r="D254" s="439"/>
      <c r="E254" s="439"/>
      <c r="F254" s="441"/>
      <c r="G254" s="443"/>
      <c r="H254" s="439"/>
      <c r="I254" s="439"/>
      <c r="J254" s="443"/>
      <c r="K254" s="439"/>
      <c r="L254" s="439"/>
      <c r="M254" s="439"/>
      <c r="N254" s="447"/>
    </row>
    <row r="255" spans="1:14" s="434" customFormat="1" ht="18">
      <c r="A255" s="450" t="s">
        <v>373</v>
      </c>
      <c r="B255" s="451" t="s">
        <v>469</v>
      </c>
      <c r="C255" s="451"/>
      <c r="D255" s="439"/>
      <c r="E255" s="439"/>
      <c r="F255" s="441"/>
      <c r="G255" s="443"/>
      <c r="H255" s="439"/>
      <c r="I255" s="439"/>
      <c r="J255" s="443"/>
      <c r="K255" s="439"/>
      <c r="L255" s="439"/>
      <c r="M255" s="439"/>
      <c r="N255" s="452"/>
    </row>
    <row r="256" spans="1:14" s="450" customFormat="1" ht="18">
      <c r="A256" s="636"/>
      <c r="B256" s="637"/>
      <c r="C256" s="637"/>
      <c r="D256" s="453"/>
      <c r="E256" s="453"/>
      <c r="F256" s="454"/>
      <c r="G256" s="455"/>
      <c r="H256" s="453"/>
      <c r="I256" s="453"/>
      <c r="J256" s="455"/>
      <c r="K256" s="453"/>
      <c r="L256" s="453"/>
      <c r="M256" s="453"/>
      <c r="N256" s="456"/>
    </row>
    <row r="257" spans="2:14">
      <c r="D257" s="458"/>
      <c r="G257" s="454"/>
    </row>
    <row r="259" spans="2:14">
      <c r="E259" s="459"/>
    </row>
    <row r="260" spans="2:14">
      <c r="E260" s="458"/>
      <c r="G260" s="458"/>
      <c r="H260" s="458"/>
    </row>
    <row r="261" spans="2:14" ht="31.5" customHeight="1">
      <c r="E261" s="459"/>
    </row>
    <row r="262" spans="2:14" ht="31.5" customHeight="1">
      <c r="E262" s="458"/>
    </row>
    <row r="263" spans="2:14" ht="31.5" customHeight="1">
      <c r="E263" s="458"/>
    </row>
    <row r="264" spans="2:14" ht="31.5" customHeight="1">
      <c r="E264" s="458"/>
    </row>
    <row r="265" spans="2:14" ht="31.5" customHeight="1">
      <c r="E265" s="458"/>
    </row>
    <row r="266" spans="2:14" ht="31.5" customHeight="1">
      <c r="C266" s="334" t="s">
        <v>375</v>
      </c>
    </row>
    <row r="269" spans="2:14">
      <c r="B269" s="457"/>
      <c r="C269" s="457"/>
      <c r="D269" s="457"/>
      <c r="E269" s="457"/>
      <c r="F269" s="457"/>
      <c r="G269" s="457"/>
      <c r="H269" s="457"/>
      <c r="I269" s="457"/>
      <c r="J269" s="457"/>
      <c r="K269" s="457"/>
      <c r="L269" s="457"/>
      <c r="M269" s="457"/>
    </row>
    <row r="270" spans="2:14">
      <c r="B270" s="457"/>
      <c r="C270" s="457"/>
      <c r="D270" s="457"/>
      <c r="E270" s="457"/>
      <c r="F270" s="457"/>
      <c r="G270" s="457"/>
      <c r="H270" s="457"/>
      <c r="I270" s="457"/>
      <c r="J270" s="457"/>
      <c r="K270" s="457"/>
      <c r="L270" s="457"/>
      <c r="M270" s="457"/>
      <c r="N270" s="457"/>
    </row>
    <row r="271" spans="2:14">
      <c r="B271" s="457"/>
      <c r="C271" s="457"/>
      <c r="D271" s="457"/>
      <c r="E271" s="457"/>
      <c r="F271" s="457"/>
      <c r="G271" s="457"/>
      <c r="H271" s="457"/>
      <c r="I271" s="457"/>
      <c r="J271" s="457"/>
      <c r="K271" s="457"/>
      <c r="L271" s="457"/>
      <c r="M271" s="457"/>
      <c r="N271" s="457"/>
    </row>
    <row r="272" spans="2:14">
      <c r="B272" s="457"/>
      <c r="C272" s="457"/>
      <c r="D272" s="457"/>
      <c r="E272" s="457"/>
      <c r="F272" s="457"/>
      <c r="G272" s="457"/>
      <c r="H272" s="457"/>
      <c r="I272" s="457"/>
      <c r="J272" s="457"/>
      <c r="K272" s="457"/>
      <c r="L272" s="457"/>
      <c r="M272" s="457"/>
      <c r="N272" s="457"/>
    </row>
    <row r="273" spans="2:14">
      <c r="B273" s="457"/>
      <c r="C273" s="457"/>
      <c r="D273" s="457"/>
      <c r="E273" s="457"/>
      <c r="F273" s="457"/>
      <c r="G273" s="457"/>
      <c r="H273" s="457"/>
      <c r="I273" s="457"/>
      <c r="J273" s="457"/>
      <c r="K273" s="457"/>
      <c r="L273" s="457"/>
      <c r="M273" s="457"/>
      <c r="N273" s="457"/>
    </row>
    <row r="274" spans="2:14">
      <c r="B274" s="457"/>
      <c r="C274" s="457"/>
      <c r="D274" s="457"/>
      <c r="E274" s="457"/>
      <c r="F274" s="457"/>
      <c r="G274" s="457"/>
      <c r="H274" s="457"/>
      <c r="I274" s="457"/>
      <c r="J274" s="457"/>
      <c r="K274" s="457"/>
      <c r="L274" s="457"/>
      <c r="M274" s="457"/>
      <c r="N274" s="457"/>
    </row>
    <row r="275" spans="2:14">
      <c r="B275" s="457"/>
      <c r="C275" s="457"/>
      <c r="D275" s="457"/>
      <c r="E275" s="457"/>
      <c r="F275" s="457"/>
      <c r="G275" s="457"/>
      <c r="H275" s="457"/>
      <c r="I275" s="457"/>
      <c r="J275" s="457"/>
      <c r="K275" s="457"/>
      <c r="L275" s="457"/>
      <c r="M275" s="457"/>
      <c r="N275" s="457"/>
    </row>
    <row r="276" spans="2:14">
      <c r="B276" s="457"/>
      <c r="C276" s="457"/>
      <c r="D276" s="457"/>
      <c r="E276" s="457"/>
      <c r="F276" s="457"/>
      <c r="G276" s="457"/>
      <c r="H276" s="457"/>
      <c r="I276" s="457"/>
      <c r="J276" s="457"/>
      <c r="K276" s="457"/>
      <c r="L276" s="457"/>
      <c r="M276" s="457"/>
      <c r="N276" s="457"/>
    </row>
    <row r="277" spans="2:14">
      <c r="B277" s="457"/>
      <c r="C277" s="457"/>
      <c r="D277" s="457"/>
      <c r="E277" s="457"/>
      <c r="F277" s="457"/>
      <c r="G277" s="457"/>
      <c r="H277" s="457"/>
      <c r="I277" s="457"/>
      <c r="J277" s="457"/>
      <c r="K277" s="457"/>
      <c r="L277" s="457"/>
      <c r="M277" s="457"/>
      <c r="N277" s="457"/>
    </row>
    <row r="278" spans="2:14">
      <c r="B278" s="457"/>
      <c r="C278" s="457"/>
      <c r="D278" s="457"/>
      <c r="E278" s="457"/>
      <c r="F278" s="457"/>
      <c r="G278" s="457"/>
      <c r="H278" s="457"/>
      <c r="I278" s="457"/>
      <c r="J278" s="457"/>
      <c r="K278" s="457"/>
      <c r="L278" s="457"/>
      <c r="M278" s="457"/>
      <c r="N278" s="457"/>
    </row>
    <row r="279" spans="2:14">
      <c r="B279" s="457"/>
      <c r="C279" s="457"/>
      <c r="D279" s="457"/>
      <c r="E279" s="457"/>
      <c r="F279" s="457"/>
      <c r="G279" s="457"/>
      <c r="H279" s="457"/>
      <c r="I279" s="457"/>
      <c r="J279" s="457"/>
      <c r="K279" s="457"/>
      <c r="L279" s="457"/>
      <c r="M279" s="457"/>
      <c r="N279" s="457"/>
    </row>
    <row r="280" spans="2:14">
      <c r="B280" s="457"/>
      <c r="C280" s="457"/>
      <c r="D280" s="457"/>
      <c r="E280" s="457"/>
      <c r="F280" s="457"/>
      <c r="G280" s="457"/>
      <c r="H280" s="457"/>
      <c r="I280" s="457"/>
      <c r="J280" s="457"/>
      <c r="K280" s="457"/>
      <c r="L280" s="457"/>
      <c r="M280" s="457"/>
      <c r="N280" s="457"/>
    </row>
    <row r="281" spans="2:14">
      <c r="B281" s="457"/>
      <c r="C281" s="457"/>
      <c r="D281" s="457"/>
      <c r="E281" s="457"/>
      <c r="F281" s="457"/>
      <c r="G281" s="457"/>
      <c r="H281" s="457"/>
      <c r="I281" s="457"/>
      <c r="J281" s="457"/>
      <c r="K281" s="457"/>
      <c r="L281" s="457"/>
      <c r="M281" s="457"/>
      <c r="N281" s="457"/>
    </row>
    <row r="282" spans="2:14">
      <c r="B282" s="457"/>
      <c r="C282" s="457"/>
      <c r="D282" s="457"/>
      <c r="E282" s="457"/>
      <c r="F282" s="457"/>
      <c r="G282" s="457"/>
      <c r="H282" s="457"/>
      <c r="I282" s="457"/>
      <c r="J282" s="457"/>
      <c r="K282" s="457"/>
      <c r="L282" s="457"/>
      <c r="M282" s="457"/>
      <c r="N282" s="457"/>
    </row>
    <row r="283" spans="2:14">
      <c r="B283" s="457"/>
      <c r="C283" s="457"/>
      <c r="D283" s="457"/>
      <c r="E283" s="457"/>
      <c r="F283" s="457"/>
      <c r="G283" s="457"/>
      <c r="H283" s="457"/>
      <c r="I283" s="457"/>
      <c r="J283" s="457"/>
      <c r="K283" s="457"/>
      <c r="L283" s="457"/>
      <c r="M283" s="457"/>
      <c r="N283" s="457"/>
    </row>
    <row r="284" spans="2:14">
      <c r="B284" s="457"/>
      <c r="C284" s="457"/>
      <c r="D284" s="457"/>
      <c r="E284" s="457"/>
      <c r="F284" s="457"/>
      <c r="G284" s="457"/>
      <c r="H284" s="457"/>
      <c r="I284" s="457"/>
      <c r="J284" s="457"/>
      <c r="K284" s="457"/>
      <c r="L284" s="457"/>
      <c r="M284" s="457"/>
      <c r="N284" s="457"/>
    </row>
    <row r="285" spans="2:14">
      <c r="B285" s="457"/>
      <c r="C285" s="457"/>
      <c r="D285" s="457"/>
      <c r="E285" s="457"/>
      <c r="F285" s="457"/>
      <c r="G285" s="457"/>
      <c r="H285" s="457"/>
      <c r="I285" s="457"/>
      <c r="J285" s="457"/>
      <c r="K285" s="457"/>
      <c r="L285" s="457"/>
      <c r="M285" s="457"/>
      <c r="N285" s="457"/>
    </row>
    <row r="286" spans="2:14">
      <c r="B286" s="457"/>
      <c r="C286" s="457"/>
      <c r="D286" s="457"/>
      <c r="E286" s="457"/>
      <c r="F286" s="457"/>
      <c r="G286" s="457"/>
      <c r="H286" s="457"/>
      <c r="I286" s="457"/>
      <c r="J286" s="457"/>
      <c r="K286" s="457"/>
      <c r="L286" s="457"/>
      <c r="M286" s="457"/>
      <c r="N286" s="457"/>
    </row>
    <row r="287" spans="2:14">
      <c r="B287" s="457"/>
      <c r="C287" s="457"/>
      <c r="D287" s="457"/>
      <c r="E287" s="457"/>
      <c r="F287" s="457"/>
      <c r="G287" s="457"/>
      <c r="H287" s="457"/>
      <c r="I287" s="457"/>
      <c r="J287" s="457"/>
      <c r="K287" s="457"/>
      <c r="L287" s="457"/>
      <c r="M287" s="457"/>
      <c r="N287" s="457"/>
    </row>
    <row r="288" spans="2:14">
      <c r="B288" s="457"/>
      <c r="C288" s="457"/>
      <c r="D288" s="457"/>
      <c r="E288" s="457"/>
      <c r="F288" s="457"/>
      <c r="G288" s="457"/>
      <c r="H288" s="457"/>
      <c r="I288" s="457"/>
      <c r="J288" s="457"/>
      <c r="K288" s="457"/>
      <c r="L288" s="457"/>
      <c r="M288" s="457"/>
      <c r="N288" s="457"/>
    </row>
    <row r="289" spans="2:14">
      <c r="B289" s="457"/>
      <c r="C289" s="457"/>
      <c r="D289" s="457"/>
      <c r="E289" s="457"/>
      <c r="F289" s="457"/>
      <c r="G289" s="457"/>
      <c r="H289" s="457"/>
      <c r="I289" s="457"/>
      <c r="J289" s="457"/>
      <c r="K289" s="457"/>
      <c r="L289" s="457"/>
      <c r="M289" s="457"/>
      <c r="N289" s="457"/>
    </row>
    <row r="290" spans="2:14">
      <c r="B290" s="457"/>
      <c r="C290" s="457"/>
      <c r="D290" s="457"/>
      <c r="E290" s="457"/>
      <c r="F290" s="457"/>
      <c r="G290" s="457"/>
      <c r="H290" s="457"/>
      <c r="I290" s="457"/>
      <c r="J290" s="457"/>
      <c r="K290" s="457"/>
      <c r="L290" s="457"/>
      <c r="M290" s="457"/>
      <c r="N290" s="457"/>
    </row>
    <row r="291" spans="2:14">
      <c r="B291" s="457"/>
      <c r="C291" s="457"/>
      <c r="D291" s="457"/>
      <c r="E291" s="457"/>
      <c r="F291" s="457"/>
      <c r="G291" s="457"/>
      <c r="H291" s="457"/>
      <c r="I291" s="457"/>
      <c r="J291" s="457"/>
      <c r="K291" s="457"/>
      <c r="L291" s="457"/>
      <c r="M291" s="457"/>
      <c r="N291" s="457"/>
    </row>
    <row r="292" spans="2:14">
      <c r="B292" s="457"/>
      <c r="C292" s="457"/>
      <c r="D292" s="457"/>
      <c r="E292" s="457"/>
      <c r="F292" s="457"/>
      <c r="G292" s="457"/>
      <c r="H292" s="457"/>
      <c r="I292" s="457"/>
      <c r="J292" s="457"/>
      <c r="K292" s="457"/>
      <c r="L292" s="457"/>
      <c r="M292" s="457"/>
      <c r="N292" s="457"/>
    </row>
    <row r="293" spans="2:14">
      <c r="B293" s="457"/>
      <c r="C293" s="457"/>
      <c r="D293" s="457"/>
      <c r="E293" s="457"/>
      <c r="F293" s="457"/>
      <c r="G293" s="457"/>
      <c r="H293" s="457"/>
      <c r="I293" s="457"/>
      <c r="J293" s="457"/>
      <c r="K293" s="457"/>
      <c r="L293" s="457"/>
      <c r="M293" s="457"/>
      <c r="N293" s="457"/>
    </row>
    <row r="294" spans="2:14">
      <c r="B294" s="457"/>
      <c r="C294" s="457"/>
      <c r="D294" s="457"/>
      <c r="E294" s="457"/>
      <c r="F294" s="457"/>
      <c r="G294" s="457"/>
      <c r="H294" s="457"/>
      <c r="I294" s="457"/>
      <c r="J294" s="457"/>
      <c r="K294" s="457"/>
      <c r="L294" s="457"/>
      <c r="M294" s="457"/>
      <c r="N294" s="457"/>
    </row>
    <row r="295" spans="2:14">
      <c r="B295" s="457"/>
      <c r="C295" s="457"/>
      <c r="D295" s="457"/>
      <c r="E295" s="457"/>
      <c r="F295" s="457"/>
      <c r="G295" s="457"/>
      <c r="H295" s="457"/>
      <c r="I295" s="457"/>
      <c r="J295" s="457"/>
      <c r="K295" s="457"/>
      <c r="L295" s="457"/>
      <c r="M295" s="457"/>
      <c r="N295" s="457"/>
    </row>
    <row r="296" spans="2:14">
      <c r="B296" s="457"/>
      <c r="C296" s="457"/>
      <c r="D296" s="457"/>
      <c r="E296" s="457"/>
      <c r="F296" s="457"/>
      <c r="G296" s="457"/>
      <c r="H296" s="457"/>
      <c r="I296" s="457"/>
      <c r="J296" s="457"/>
      <c r="K296" s="457"/>
      <c r="L296" s="457"/>
      <c r="M296" s="457"/>
      <c r="N296" s="457"/>
    </row>
    <row r="297" spans="2:14">
      <c r="B297" s="457"/>
      <c r="C297" s="457"/>
      <c r="D297" s="457"/>
      <c r="E297" s="457"/>
      <c r="F297" s="457"/>
      <c r="G297" s="457"/>
      <c r="H297" s="457"/>
      <c r="I297" s="457"/>
      <c r="J297" s="457"/>
      <c r="K297" s="457"/>
      <c r="L297" s="457"/>
      <c r="M297" s="457"/>
      <c r="N297" s="457"/>
    </row>
    <row r="298" spans="2:14">
      <c r="B298" s="457"/>
      <c r="C298" s="457"/>
      <c r="D298" s="457"/>
      <c r="E298" s="457"/>
      <c r="F298" s="457"/>
      <c r="G298" s="457"/>
      <c r="H298" s="457"/>
      <c r="I298" s="457"/>
      <c r="J298" s="457"/>
      <c r="K298" s="457"/>
      <c r="L298" s="457"/>
      <c r="M298" s="457"/>
      <c r="N298" s="457"/>
    </row>
    <row r="299" spans="2:14">
      <c r="B299" s="457"/>
      <c r="C299" s="457"/>
      <c r="D299" s="457"/>
      <c r="E299" s="457"/>
      <c r="F299" s="457"/>
      <c r="G299" s="457"/>
      <c r="H299" s="457"/>
      <c r="I299" s="457"/>
      <c r="J299" s="457"/>
      <c r="K299" s="457"/>
      <c r="L299" s="457"/>
      <c r="M299" s="457"/>
      <c r="N299" s="457"/>
    </row>
    <row r="300" spans="2:14">
      <c r="B300" s="457"/>
      <c r="C300" s="457"/>
      <c r="D300" s="457"/>
      <c r="E300" s="457"/>
      <c r="F300" s="457"/>
      <c r="G300" s="457"/>
      <c r="H300" s="457"/>
      <c r="I300" s="457"/>
      <c r="J300" s="457"/>
      <c r="K300" s="457"/>
      <c r="L300" s="457"/>
      <c r="M300" s="457"/>
      <c r="N300" s="457"/>
    </row>
    <row r="301" spans="2:14">
      <c r="B301" s="457"/>
      <c r="C301" s="457"/>
      <c r="D301" s="457"/>
      <c r="E301" s="457"/>
      <c r="F301" s="457"/>
      <c r="G301" s="457"/>
      <c r="H301" s="457"/>
      <c r="I301" s="457"/>
      <c r="J301" s="457"/>
      <c r="K301" s="457"/>
      <c r="L301" s="457"/>
      <c r="M301" s="457"/>
      <c r="N301" s="457"/>
    </row>
    <row r="302" spans="2:14">
      <c r="B302" s="457"/>
      <c r="C302" s="457"/>
      <c r="D302" s="457"/>
      <c r="E302" s="457"/>
      <c r="F302" s="457"/>
      <c r="G302" s="457"/>
      <c r="H302" s="457"/>
      <c r="I302" s="457"/>
      <c r="J302" s="457"/>
      <c r="K302" s="457"/>
      <c r="L302" s="457"/>
      <c r="M302" s="457"/>
      <c r="N302" s="457"/>
    </row>
    <row r="303" spans="2:14">
      <c r="B303" s="457"/>
      <c r="C303" s="457"/>
      <c r="D303" s="457"/>
      <c r="E303" s="457"/>
      <c r="F303" s="457"/>
      <c r="G303" s="457"/>
      <c r="H303" s="457"/>
      <c r="I303" s="457"/>
      <c r="J303" s="457"/>
      <c r="K303" s="457"/>
      <c r="L303" s="457"/>
      <c r="M303" s="457"/>
      <c r="N303" s="457"/>
    </row>
    <row r="304" spans="2:14">
      <c r="B304" s="457"/>
      <c r="C304" s="457"/>
      <c r="D304" s="457"/>
      <c r="E304" s="457"/>
      <c r="F304" s="457"/>
      <c r="G304" s="457"/>
      <c r="H304" s="457"/>
      <c r="I304" s="457"/>
      <c r="J304" s="457"/>
      <c r="K304" s="457"/>
      <c r="L304" s="457"/>
      <c r="M304" s="457"/>
      <c r="N304" s="457"/>
    </row>
    <row r="305" spans="2:14">
      <c r="B305" s="457"/>
      <c r="C305" s="457"/>
      <c r="D305" s="457"/>
      <c r="E305" s="457"/>
      <c r="F305" s="457"/>
      <c r="G305" s="457"/>
      <c r="H305" s="457"/>
      <c r="I305" s="457"/>
      <c r="J305" s="457"/>
      <c r="K305" s="457"/>
      <c r="L305" s="457"/>
      <c r="M305" s="457"/>
      <c r="N305" s="457"/>
    </row>
    <row r="306" spans="2:14">
      <c r="B306" s="457"/>
      <c r="C306" s="457"/>
      <c r="D306" s="457"/>
      <c r="E306" s="457"/>
      <c r="F306" s="457"/>
      <c r="G306" s="457"/>
      <c r="H306" s="457"/>
      <c r="I306" s="457"/>
      <c r="J306" s="457"/>
      <c r="K306" s="457"/>
      <c r="L306" s="457"/>
      <c r="M306" s="457"/>
      <c r="N306" s="457"/>
    </row>
    <row r="307" spans="2:14">
      <c r="B307" s="457"/>
      <c r="C307" s="457"/>
      <c r="D307" s="457"/>
      <c r="E307" s="457"/>
      <c r="F307" s="457"/>
      <c r="G307" s="457"/>
      <c r="H307" s="457"/>
      <c r="I307" s="457"/>
      <c r="J307" s="457"/>
      <c r="K307" s="457"/>
      <c r="L307" s="457"/>
      <c r="M307" s="457"/>
      <c r="N307" s="457"/>
    </row>
  </sheetData>
  <mergeCells count="73">
    <mergeCell ref="B130:C130"/>
    <mergeCell ref="B248:C248"/>
    <mergeCell ref="B213:C213"/>
    <mergeCell ref="B218:C218"/>
    <mergeCell ref="B223:C223"/>
    <mergeCell ref="A231:C231"/>
    <mergeCell ref="A234:A236"/>
    <mergeCell ref="B234:N234"/>
    <mergeCell ref="B235:C236"/>
    <mergeCell ref="D235:D236"/>
    <mergeCell ref="E235:E236"/>
    <mergeCell ref="F235:F236"/>
    <mergeCell ref="G235:H235"/>
    <mergeCell ref="I235:J235"/>
    <mergeCell ref="K235:K236"/>
    <mergeCell ref="L235:M235"/>
    <mergeCell ref="A245:N245"/>
    <mergeCell ref="A247:C247"/>
    <mergeCell ref="B237:C237"/>
    <mergeCell ref="B238:C238"/>
    <mergeCell ref="B239:C239"/>
    <mergeCell ref="B240:C240"/>
    <mergeCell ref="B241:C241"/>
    <mergeCell ref="B242:C242"/>
    <mergeCell ref="B243:C243"/>
    <mergeCell ref="A244:C244"/>
    <mergeCell ref="N235:N236"/>
    <mergeCell ref="A5:N5"/>
    <mergeCell ref="B12:C12"/>
    <mergeCell ref="B15:C15"/>
    <mergeCell ref="B27:C27"/>
    <mergeCell ref="A7:A8"/>
    <mergeCell ref="N7:N8"/>
    <mergeCell ref="A6:N6"/>
    <mergeCell ref="L7:M7"/>
    <mergeCell ref="E7:E8"/>
    <mergeCell ref="G7:H7"/>
    <mergeCell ref="F7:F8"/>
    <mergeCell ref="I7:J7"/>
    <mergeCell ref="K7:K8"/>
    <mergeCell ref="B7:C7"/>
    <mergeCell ref="D7:D8"/>
    <mergeCell ref="B10:C10"/>
    <mergeCell ref="B54:C54"/>
    <mergeCell ref="B31:C31"/>
    <mergeCell ref="B60:C60"/>
    <mergeCell ref="B84:C84"/>
    <mergeCell ref="B36:C36"/>
    <mergeCell ref="B48:C48"/>
    <mergeCell ref="B75:C75"/>
    <mergeCell ref="B67:C67"/>
    <mergeCell ref="B73:C73"/>
    <mergeCell ref="B91:C91"/>
    <mergeCell ref="B93:C93"/>
    <mergeCell ref="B108:C108"/>
    <mergeCell ref="B110:C110"/>
    <mergeCell ref="B169:C169"/>
    <mergeCell ref="B151:C151"/>
    <mergeCell ref="B156:C156"/>
    <mergeCell ref="B134:C134"/>
    <mergeCell ref="B137:C137"/>
    <mergeCell ref="B143:C143"/>
    <mergeCell ref="B145:C145"/>
    <mergeCell ref="B148:C148"/>
    <mergeCell ref="B115:C115"/>
    <mergeCell ref="B119:C119"/>
    <mergeCell ref="B123:C123"/>
    <mergeCell ref="B127:C127"/>
    <mergeCell ref="B171:C171"/>
    <mergeCell ref="B191:C191"/>
    <mergeCell ref="B197:C197"/>
    <mergeCell ref="B199:C199"/>
    <mergeCell ref="B202:C202"/>
  </mergeCells>
  <dataValidations count="2">
    <dataValidation allowBlank="1" showErrorMessage="1" errorTitle="Operación no permitida" error="La celda se encuentra protegida ante modificaciones" sqref="E151:N151 E145:N145 F146:F148 E148:N148 F156">
      <formula1>0</formula1>
      <formula2>0</formula2>
    </dataValidation>
    <dataValidation allowBlank="1" showInputMessage="1" showErrorMessage="1" errorTitle="Operación no permitida" error="La celda se encuentra protegida ante modificaciones" sqref="B237:B243 D213:N213 B228:B229 D202:N202 B222:B223 D223:N223 B212:B213 B201:B202 D110:N110 B217:B218 B197:B199 D73:N73 D67:E67 D9 G67:N67 B67 D75:N75 F199:N199 D108:N108 B147 B143:B144 E114:E115 E129:E130 G156:N156 G143:N143 E143:F144 B108 E118:E119 E122:E123 E126:E127 E133:E134 E136:E137 F119:N119 F123:N123 F130:N130 F134:N134 F137:N137 F115:N115 F127:N127 D127 D119 D123 D148 D143:D145 D130 D151 D134 D137 D156:E156 D115 F197:N197 D84:N84 D93:N93 D218:N218 D197:E199 D91:N91"/>
  </dataValidation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1"/>
  <sheetViews>
    <sheetView showGridLines="0" zoomScale="70" zoomScaleNormal="70" workbookViewId="0">
      <selection activeCell="L53" sqref="L53"/>
    </sheetView>
  </sheetViews>
  <sheetFormatPr baseColWidth="10" defaultRowHeight="12.75"/>
  <cols>
    <col min="1" max="1" width="21.7109375" style="2" customWidth="1"/>
    <col min="2" max="11" width="12.7109375" style="2" customWidth="1"/>
    <col min="12" max="12" width="15.7109375" style="2" customWidth="1"/>
    <col min="13" max="16384" width="11.42578125" style="2"/>
  </cols>
  <sheetData>
    <row r="1" spans="1:17" s="1" customFormat="1" ht="17.25" customHeight="1">
      <c r="A1" s="8"/>
      <c r="B1" s="14"/>
      <c r="C1" s="14"/>
      <c r="D1" s="9"/>
      <c r="E1" s="9"/>
      <c r="F1" s="9"/>
    </row>
    <row r="2" spans="1:17" s="1" customFormat="1" ht="17.25" customHeight="1">
      <c r="A2" s="8"/>
      <c r="B2" s="14"/>
      <c r="C2" s="14"/>
      <c r="D2" s="9"/>
      <c r="E2" s="9"/>
      <c r="F2" s="9"/>
    </row>
    <row r="3" spans="1:17" s="1" customFormat="1" ht="17.25" customHeight="1">
      <c r="A3" s="8"/>
      <c r="B3" s="14"/>
      <c r="C3" s="14"/>
      <c r="D3" s="9"/>
      <c r="E3" s="9"/>
      <c r="F3" s="9"/>
    </row>
    <row r="4" spans="1:17" s="1" customFormat="1" ht="17.25" customHeight="1">
      <c r="A4" s="8"/>
      <c r="B4" s="14"/>
      <c r="C4" s="14"/>
      <c r="D4" s="9"/>
      <c r="E4" s="9"/>
      <c r="F4" s="9"/>
    </row>
    <row r="5" spans="1:17" s="1" customFormat="1" ht="17.25" customHeight="1">
      <c r="A5" s="805" t="s">
        <v>476</v>
      </c>
      <c r="B5" s="805"/>
      <c r="C5" s="805"/>
      <c r="D5" s="805"/>
      <c r="E5" s="805"/>
      <c r="F5" s="805"/>
      <c r="G5" s="805"/>
      <c r="H5" s="805"/>
      <c r="I5" s="805"/>
      <c r="J5" s="805"/>
      <c r="K5" s="805"/>
      <c r="L5" s="805"/>
    </row>
    <row r="6" spans="1:17" s="1" customFormat="1" ht="21.75" customHeight="1">
      <c r="A6" s="805" t="s">
        <v>579</v>
      </c>
      <c r="B6" s="805"/>
      <c r="C6" s="805"/>
      <c r="D6" s="805"/>
      <c r="E6" s="805"/>
      <c r="F6" s="805"/>
      <c r="G6" s="805"/>
      <c r="H6" s="805"/>
      <c r="I6" s="805"/>
      <c r="J6" s="805"/>
      <c r="K6" s="805"/>
      <c r="L6" s="805"/>
    </row>
    <row r="7" spans="1:17" s="1" customFormat="1" ht="21.75" customHeight="1" thickBot="1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7" ht="18" customHeight="1">
      <c r="A8" s="903" t="s">
        <v>276</v>
      </c>
      <c r="B8" s="906" t="s">
        <v>277</v>
      </c>
      <c r="C8" s="906"/>
      <c r="D8" s="906"/>
      <c r="E8" s="906"/>
      <c r="F8" s="906" t="s">
        <v>278</v>
      </c>
      <c r="G8" s="906"/>
      <c r="H8" s="906"/>
      <c r="I8" s="906"/>
      <c r="J8" s="906" t="s">
        <v>180</v>
      </c>
      <c r="K8" s="906"/>
      <c r="L8" s="908" t="s">
        <v>511</v>
      </c>
    </row>
    <row r="9" spans="1:17" ht="18" customHeight="1">
      <c r="A9" s="904"/>
      <c r="B9" s="907" t="s">
        <v>2</v>
      </c>
      <c r="C9" s="907"/>
      <c r="D9" s="907" t="s">
        <v>4</v>
      </c>
      <c r="E9" s="907"/>
      <c r="F9" s="907" t="s">
        <v>2</v>
      </c>
      <c r="G9" s="907"/>
      <c r="H9" s="907" t="s">
        <v>4</v>
      </c>
      <c r="I9" s="907"/>
      <c r="J9" s="907"/>
      <c r="K9" s="907"/>
      <c r="L9" s="909"/>
    </row>
    <row r="10" spans="1:17" ht="18" customHeight="1">
      <c r="A10" s="905"/>
      <c r="B10" s="308" t="s">
        <v>7</v>
      </c>
      <c r="C10" s="308" t="s">
        <v>6</v>
      </c>
      <c r="D10" s="308" t="s">
        <v>7</v>
      </c>
      <c r="E10" s="308" t="s">
        <v>6</v>
      </c>
      <c r="F10" s="308" t="s">
        <v>7</v>
      </c>
      <c r="G10" s="308" t="s">
        <v>6</v>
      </c>
      <c r="H10" s="308" t="s">
        <v>7</v>
      </c>
      <c r="I10" s="308" t="s">
        <v>6</v>
      </c>
      <c r="J10" s="308" t="s">
        <v>156</v>
      </c>
      <c r="K10" s="308" t="s">
        <v>154</v>
      </c>
      <c r="L10" s="910"/>
    </row>
    <row r="11" spans="1:17" ht="14.25">
      <c r="A11" s="295" t="s">
        <v>157</v>
      </c>
      <c r="B11" s="287">
        <v>3</v>
      </c>
      <c r="C11" s="287">
        <v>19</v>
      </c>
      <c r="D11" s="287">
        <v>4</v>
      </c>
      <c r="E11" s="287">
        <v>206</v>
      </c>
      <c r="F11" s="287">
        <v>4</v>
      </c>
      <c r="G11" s="287">
        <v>19</v>
      </c>
      <c r="H11" s="287">
        <v>7</v>
      </c>
      <c r="I11" s="287">
        <v>210</v>
      </c>
      <c r="J11" s="287">
        <v>18</v>
      </c>
      <c r="K11" s="287">
        <v>454</v>
      </c>
      <c r="L11" s="288">
        <v>472</v>
      </c>
      <c r="O11" s="3"/>
      <c r="Q11" s="3"/>
    </row>
    <row r="12" spans="1:17" ht="14.25">
      <c r="A12" s="296" t="s">
        <v>158</v>
      </c>
      <c r="B12" s="289">
        <v>1</v>
      </c>
      <c r="C12" s="289">
        <v>15</v>
      </c>
      <c r="D12" s="289">
        <v>4</v>
      </c>
      <c r="E12" s="289">
        <v>87</v>
      </c>
      <c r="F12" s="289">
        <v>0</v>
      </c>
      <c r="G12" s="289">
        <v>16</v>
      </c>
      <c r="H12" s="289">
        <v>3</v>
      </c>
      <c r="I12" s="289">
        <v>95</v>
      </c>
      <c r="J12" s="289">
        <v>8</v>
      </c>
      <c r="K12" s="289">
        <v>213</v>
      </c>
      <c r="L12" s="290">
        <v>221</v>
      </c>
      <c r="O12" s="3"/>
      <c r="Q12" s="3"/>
    </row>
    <row r="13" spans="1:17" ht="14.25">
      <c r="A13" s="297" t="s">
        <v>159</v>
      </c>
      <c r="B13" s="291">
        <v>0</v>
      </c>
      <c r="C13" s="291">
        <v>16</v>
      </c>
      <c r="D13" s="291">
        <v>0</v>
      </c>
      <c r="E13" s="291">
        <v>30</v>
      </c>
      <c r="F13" s="291">
        <v>0</v>
      </c>
      <c r="G13" s="291">
        <v>20</v>
      </c>
      <c r="H13" s="291">
        <v>0</v>
      </c>
      <c r="I13" s="291">
        <v>15</v>
      </c>
      <c r="J13" s="291">
        <v>0</v>
      </c>
      <c r="K13" s="291">
        <v>81</v>
      </c>
      <c r="L13" s="292">
        <v>81</v>
      </c>
      <c r="O13" s="3"/>
      <c r="Q13" s="3"/>
    </row>
    <row r="14" spans="1:17" ht="14.25">
      <c r="A14" s="296" t="s">
        <v>160</v>
      </c>
      <c r="B14" s="289">
        <v>0</v>
      </c>
      <c r="C14" s="289">
        <v>11</v>
      </c>
      <c r="D14" s="289">
        <v>3</v>
      </c>
      <c r="E14" s="289">
        <v>43</v>
      </c>
      <c r="F14" s="289">
        <v>1</v>
      </c>
      <c r="G14" s="289">
        <v>24</v>
      </c>
      <c r="H14" s="289">
        <v>6</v>
      </c>
      <c r="I14" s="289">
        <v>78</v>
      </c>
      <c r="J14" s="289">
        <v>10</v>
      </c>
      <c r="K14" s="289">
        <v>156</v>
      </c>
      <c r="L14" s="290">
        <v>166</v>
      </c>
      <c r="O14" s="3"/>
      <c r="Q14" s="3"/>
    </row>
    <row r="15" spans="1:17" ht="14.25">
      <c r="A15" s="297" t="s">
        <v>161</v>
      </c>
      <c r="B15" s="291">
        <v>0</v>
      </c>
      <c r="C15" s="291">
        <v>10</v>
      </c>
      <c r="D15" s="291">
        <v>2</v>
      </c>
      <c r="E15" s="291">
        <v>39</v>
      </c>
      <c r="F15" s="291">
        <v>2</v>
      </c>
      <c r="G15" s="291">
        <v>13</v>
      </c>
      <c r="H15" s="291">
        <v>6</v>
      </c>
      <c r="I15" s="291">
        <v>47</v>
      </c>
      <c r="J15" s="291">
        <v>10</v>
      </c>
      <c r="K15" s="291">
        <v>109</v>
      </c>
      <c r="L15" s="292">
        <v>119</v>
      </c>
      <c r="O15" s="3"/>
      <c r="Q15" s="3"/>
    </row>
    <row r="16" spans="1:17" ht="14.25">
      <c r="A16" s="298" t="s">
        <v>162</v>
      </c>
      <c r="B16" s="293">
        <v>0</v>
      </c>
      <c r="C16" s="293">
        <v>9</v>
      </c>
      <c r="D16" s="293">
        <v>1</v>
      </c>
      <c r="E16" s="293">
        <v>54</v>
      </c>
      <c r="F16" s="293">
        <v>1</v>
      </c>
      <c r="G16" s="293">
        <v>12</v>
      </c>
      <c r="H16" s="293">
        <v>1</v>
      </c>
      <c r="I16" s="293">
        <v>65</v>
      </c>
      <c r="J16" s="293">
        <v>3</v>
      </c>
      <c r="K16" s="293">
        <v>140</v>
      </c>
      <c r="L16" s="294">
        <v>143</v>
      </c>
      <c r="O16" s="3"/>
      <c r="Q16" s="3"/>
    </row>
    <row r="17" spans="1:17" s="78" customFormat="1" ht="21" customHeight="1" thickBot="1">
      <c r="A17" s="309" t="s">
        <v>213</v>
      </c>
      <c r="B17" s="310">
        <v>4</v>
      </c>
      <c r="C17" s="310">
        <v>80</v>
      </c>
      <c r="D17" s="310">
        <v>14</v>
      </c>
      <c r="E17" s="310">
        <v>459</v>
      </c>
      <c r="F17" s="310">
        <v>8</v>
      </c>
      <c r="G17" s="310">
        <v>104</v>
      </c>
      <c r="H17" s="310">
        <v>23</v>
      </c>
      <c r="I17" s="310">
        <v>510</v>
      </c>
      <c r="J17" s="310">
        <v>49</v>
      </c>
      <c r="K17" s="310">
        <v>1153</v>
      </c>
      <c r="L17" s="311">
        <v>1202</v>
      </c>
      <c r="O17" s="113"/>
      <c r="Q17" s="113"/>
    </row>
    <row r="18" spans="1:17" ht="14.25" customHeight="1">
      <c r="A18" t="s">
        <v>477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7" ht="34.5" customHeight="1">
      <c r="A19" s="902" t="s">
        <v>478</v>
      </c>
      <c r="B19" s="902"/>
      <c r="C19" s="902"/>
      <c r="D19" s="902"/>
      <c r="E19" s="902"/>
      <c r="F19" s="902"/>
      <c r="G19" s="902"/>
      <c r="H19" s="902"/>
      <c r="I19" s="902"/>
      <c r="J19" s="902"/>
      <c r="K19" s="902"/>
      <c r="L19" s="902"/>
    </row>
    <row r="20" spans="1:17">
      <c r="A20" t="s">
        <v>479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7">
      <c r="A21" t="s">
        <v>480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41" spans="12:12">
      <c r="L41" s="2" t="s">
        <v>311</v>
      </c>
    </row>
  </sheetData>
  <mergeCells count="12">
    <mergeCell ref="A19:L19"/>
    <mergeCell ref="A5:L5"/>
    <mergeCell ref="A6:L6"/>
    <mergeCell ref="A8:A10"/>
    <mergeCell ref="B8:E8"/>
    <mergeCell ref="F8:I8"/>
    <mergeCell ref="J8:K9"/>
    <mergeCell ref="L8:L10"/>
    <mergeCell ref="B9:C9"/>
    <mergeCell ref="D9:E9"/>
    <mergeCell ref="F9:G9"/>
    <mergeCell ref="H9:I9"/>
  </mergeCells>
  <pageMargins left="0.75" right="0.75" top="1" bottom="1" header="0.3" footer="0.3"/>
  <pageSetup orientation="portrait" horizontalDpi="4294967294" verticalDpi="4294967294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5"/>
  <sheetViews>
    <sheetView showGridLines="0" zoomScale="70" zoomScaleNormal="70" workbookViewId="0">
      <selection activeCell="D50" sqref="D49:D50"/>
    </sheetView>
  </sheetViews>
  <sheetFormatPr baseColWidth="10" defaultRowHeight="12.75"/>
  <cols>
    <col min="1" max="1" width="22" customWidth="1"/>
    <col min="2" max="8" width="16.5703125" customWidth="1"/>
    <col min="9" max="9" width="12.28515625" customWidth="1"/>
    <col min="10" max="10" width="15.85546875" customWidth="1"/>
  </cols>
  <sheetData>
    <row r="1" spans="1:10" ht="17.25" customHeight="1"/>
    <row r="2" spans="1:10" ht="17.25" customHeight="1"/>
    <row r="3" spans="1:10" ht="17.25" customHeight="1"/>
    <row r="4" spans="1:10" ht="17.25" customHeight="1"/>
    <row r="5" spans="1:10" ht="17.25" customHeight="1">
      <c r="A5" s="911" t="s">
        <v>305</v>
      </c>
      <c r="B5" s="911"/>
      <c r="C5" s="911"/>
      <c r="D5" s="911"/>
      <c r="E5" s="911"/>
      <c r="F5" s="911"/>
      <c r="G5" s="911"/>
      <c r="H5" s="911"/>
      <c r="I5" s="911"/>
      <c r="J5" s="911"/>
    </row>
    <row r="6" spans="1:10" ht="21.75" customHeight="1">
      <c r="A6" s="912" t="s">
        <v>580</v>
      </c>
      <c r="B6" s="911"/>
      <c r="C6" s="911"/>
      <c r="D6" s="911"/>
      <c r="E6" s="911"/>
      <c r="F6" s="911"/>
      <c r="G6" s="911"/>
      <c r="H6" s="911"/>
      <c r="I6" s="911"/>
      <c r="J6" s="911"/>
    </row>
    <row r="8" spans="1:10" s="78" customFormat="1" ht="42" customHeight="1">
      <c r="A8" s="913" t="s">
        <v>153</v>
      </c>
      <c r="B8" s="917" t="s">
        <v>407</v>
      </c>
      <c r="C8" s="918"/>
      <c r="D8" s="917" t="s">
        <v>509</v>
      </c>
      <c r="E8" s="918"/>
      <c r="F8" s="915" t="s">
        <v>510</v>
      </c>
      <c r="G8" s="915"/>
      <c r="H8" s="916"/>
    </row>
    <row r="9" spans="1:10" s="78" customFormat="1" ht="26.45" customHeight="1">
      <c r="A9" s="914"/>
      <c r="B9" s="306" t="s">
        <v>6</v>
      </c>
      <c r="C9" s="306" t="s">
        <v>7</v>
      </c>
      <c r="D9" s="306" t="s">
        <v>6</v>
      </c>
      <c r="E9" s="306" t="s">
        <v>7</v>
      </c>
      <c r="F9" s="306" t="s">
        <v>154</v>
      </c>
      <c r="G9" s="306" t="s">
        <v>156</v>
      </c>
      <c r="H9" s="307" t="s">
        <v>163</v>
      </c>
    </row>
    <row r="10" spans="1:10" s="2" customFormat="1" ht="18" customHeight="1">
      <c r="A10" s="299" t="s">
        <v>157</v>
      </c>
      <c r="B10" s="300">
        <v>136</v>
      </c>
      <c r="C10" s="300">
        <v>6</v>
      </c>
      <c r="D10" s="300">
        <v>29</v>
      </c>
      <c r="E10" s="300">
        <v>2</v>
      </c>
      <c r="F10" s="300">
        <v>165</v>
      </c>
      <c r="G10" s="300">
        <v>8</v>
      </c>
      <c r="H10" s="300">
        <v>173</v>
      </c>
    </row>
    <row r="11" spans="1:10" s="2" customFormat="1" ht="18" customHeight="1">
      <c r="A11" s="301" t="s">
        <v>158</v>
      </c>
      <c r="B11" s="302">
        <v>141</v>
      </c>
      <c r="C11" s="302">
        <v>16</v>
      </c>
      <c r="D11" s="302">
        <v>9</v>
      </c>
      <c r="E11" s="302">
        <v>0</v>
      </c>
      <c r="F11" s="302">
        <v>150</v>
      </c>
      <c r="G11" s="302">
        <v>16</v>
      </c>
      <c r="H11" s="302">
        <v>166</v>
      </c>
    </row>
    <row r="12" spans="1:10" s="2" customFormat="1" ht="18" customHeight="1">
      <c r="A12" s="299" t="s">
        <v>159</v>
      </c>
      <c r="B12" s="300">
        <v>62</v>
      </c>
      <c r="C12" s="300">
        <v>1</v>
      </c>
      <c r="D12" s="300">
        <v>8</v>
      </c>
      <c r="E12" s="300">
        <v>0</v>
      </c>
      <c r="F12" s="300">
        <v>70</v>
      </c>
      <c r="G12" s="300">
        <v>1</v>
      </c>
      <c r="H12" s="300">
        <v>71</v>
      </c>
    </row>
    <row r="13" spans="1:10" s="2" customFormat="1" ht="18" customHeight="1">
      <c r="A13" s="301" t="s">
        <v>160</v>
      </c>
      <c r="B13" s="302">
        <v>59</v>
      </c>
      <c r="C13" s="302">
        <v>5</v>
      </c>
      <c r="D13" s="302">
        <v>2</v>
      </c>
      <c r="E13" s="302">
        <v>1</v>
      </c>
      <c r="F13" s="302">
        <v>61</v>
      </c>
      <c r="G13" s="302">
        <v>6</v>
      </c>
      <c r="H13" s="302">
        <v>67</v>
      </c>
    </row>
    <row r="14" spans="1:10" s="2" customFormat="1" ht="18" customHeight="1">
      <c r="A14" s="299" t="s">
        <v>161</v>
      </c>
      <c r="B14" s="300">
        <v>73</v>
      </c>
      <c r="C14" s="300">
        <v>20</v>
      </c>
      <c r="D14" s="300">
        <v>2</v>
      </c>
      <c r="E14" s="300">
        <v>0</v>
      </c>
      <c r="F14" s="300">
        <v>75</v>
      </c>
      <c r="G14" s="300">
        <v>20</v>
      </c>
      <c r="H14" s="300">
        <v>95</v>
      </c>
    </row>
    <row r="15" spans="1:10" s="2" customFormat="1" ht="18" customHeight="1">
      <c r="A15" s="301" t="s">
        <v>162</v>
      </c>
      <c r="B15" s="302">
        <v>92</v>
      </c>
      <c r="C15" s="302">
        <v>7</v>
      </c>
      <c r="D15" s="302">
        <v>5</v>
      </c>
      <c r="E15" s="302">
        <v>2</v>
      </c>
      <c r="F15" s="302">
        <v>97</v>
      </c>
      <c r="G15" s="302">
        <v>9</v>
      </c>
      <c r="H15" s="302">
        <v>106</v>
      </c>
    </row>
    <row r="16" spans="1:10" s="78" customFormat="1" ht="18" customHeight="1">
      <c r="A16" s="303" t="s">
        <v>213</v>
      </c>
      <c r="B16" s="304">
        <v>563</v>
      </c>
      <c r="C16" s="304">
        <v>55</v>
      </c>
      <c r="D16" s="304">
        <v>55</v>
      </c>
      <c r="E16" s="304">
        <v>5</v>
      </c>
      <c r="F16" s="304">
        <v>618</v>
      </c>
      <c r="G16" s="304">
        <v>60</v>
      </c>
      <c r="H16" s="305">
        <v>678</v>
      </c>
    </row>
    <row r="17" spans="1:1">
      <c r="A17" s="106" t="s">
        <v>488</v>
      </c>
    </row>
    <row r="45" spans="1:1">
      <c r="A45" s="106" t="s">
        <v>488</v>
      </c>
    </row>
  </sheetData>
  <mergeCells count="6">
    <mergeCell ref="A5:J5"/>
    <mergeCell ref="A6:J6"/>
    <mergeCell ref="A8:A9"/>
    <mergeCell ref="F8:H8"/>
    <mergeCell ref="B8:C8"/>
    <mergeCell ref="D8:E8"/>
  </mergeCells>
  <pageMargins left="0.75" right="0.75" top="1" bottom="1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L74"/>
  <sheetViews>
    <sheetView showGridLines="0" tabSelected="1" zoomScale="70" zoomScaleNormal="70" workbookViewId="0">
      <selection activeCell="L52" sqref="L52"/>
    </sheetView>
  </sheetViews>
  <sheetFormatPr baseColWidth="10" defaultColWidth="47.42578125" defaultRowHeight="12.75"/>
  <cols>
    <col min="1" max="1" width="87.85546875" customWidth="1"/>
    <col min="2" max="10" width="13.85546875" customWidth="1"/>
    <col min="12" max="12" width="47.42578125" customWidth="1"/>
  </cols>
  <sheetData>
    <row r="6" spans="1:10" ht="18">
      <c r="A6" s="911" t="s">
        <v>408</v>
      </c>
      <c r="B6" s="911"/>
      <c r="C6" s="911"/>
      <c r="D6" s="911"/>
      <c r="E6" s="911"/>
      <c r="F6" s="911"/>
      <c r="G6" s="911"/>
      <c r="H6" s="911"/>
      <c r="I6" s="911"/>
      <c r="J6" s="911"/>
    </row>
    <row r="7" spans="1:10" ht="18">
      <c r="A7" s="912" t="s">
        <v>579</v>
      </c>
      <c r="B7" s="911"/>
      <c r="C7" s="911"/>
      <c r="D7" s="911"/>
      <c r="E7" s="911"/>
      <c r="F7" s="911"/>
      <c r="G7" s="911"/>
      <c r="H7" s="911"/>
      <c r="I7" s="911"/>
      <c r="J7" s="911"/>
    </row>
    <row r="8" spans="1:10" s="215" customFormat="1" ht="18.75" thickBot="1">
      <c r="A8" s="217"/>
      <c r="B8" s="216"/>
      <c r="C8" s="216"/>
      <c r="D8" s="216"/>
      <c r="E8" s="216"/>
      <c r="F8" s="216"/>
      <c r="G8" s="216"/>
      <c r="H8" s="216"/>
      <c r="I8" s="216"/>
      <c r="J8" s="216"/>
    </row>
    <row r="9" spans="1:10" s="312" customFormat="1" ht="23.25" customHeight="1">
      <c r="A9" s="922" t="s">
        <v>452</v>
      </c>
      <c r="B9" s="919" t="s">
        <v>512</v>
      </c>
      <c r="C9" s="919"/>
      <c r="D9" s="919" t="s">
        <v>167</v>
      </c>
      <c r="E9" s="919" t="s">
        <v>513</v>
      </c>
      <c r="F9" s="919"/>
      <c r="G9" s="919" t="s">
        <v>453</v>
      </c>
      <c r="H9" s="919" t="s">
        <v>163</v>
      </c>
      <c r="I9" s="919"/>
      <c r="J9" s="920" t="s">
        <v>498</v>
      </c>
    </row>
    <row r="10" spans="1:10" s="312" customFormat="1" ht="23.25" customHeight="1">
      <c r="A10" s="923"/>
      <c r="B10" s="328" t="s">
        <v>6</v>
      </c>
      <c r="C10" s="328" t="s">
        <v>7</v>
      </c>
      <c r="D10" s="924"/>
      <c r="E10" s="328" t="s">
        <v>6</v>
      </c>
      <c r="F10" s="328" t="s">
        <v>7</v>
      </c>
      <c r="G10" s="924"/>
      <c r="H10" s="328" t="s">
        <v>6</v>
      </c>
      <c r="I10" s="328" t="s">
        <v>7</v>
      </c>
      <c r="J10" s="921"/>
    </row>
    <row r="11" spans="1:10" s="313" customFormat="1" ht="15">
      <c r="A11" s="316" t="s">
        <v>431</v>
      </c>
      <c r="B11" s="317">
        <v>229</v>
      </c>
      <c r="C11" s="318">
        <v>35</v>
      </c>
      <c r="D11" s="318">
        <v>264</v>
      </c>
      <c r="E11" s="318">
        <v>0</v>
      </c>
      <c r="F11" s="318">
        <v>1</v>
      </c>
      <c r="G11" s="318">
        <v>1</v>
      </c>
      <c r="H11" s="318">
        <v>229</v>
      </c>
      <c r="I11" s="318">
        <v>36</v>
      </c>
      <c r="J11" s="318">
        <v>265</v>
      </c>
    </row>
    <row r="12" spans="1:10" s="313" customFormat="1" ht="15">
      <c r="A12" s="320" t="s">
        <v>433</v>
      </c>
      <c r="B12" s="321">
        <v>143</v>
      </c>
      <c r="C12" s="322">
        <v>27</v>
      </c>
      <c r="D12" s="322">
        <v>170</v>
      </c>
      <c r="E12" s="322">
        <v>7</v>
      </c>
      <c r="F12" s="322">
        <v>1</v>
      </c>
      <c r="G12" s="322">
        <v>8</v>
      </c>
      <c r="H12" s="322">
        <v>150</v>
      </c>
      <c r="I12" s="322">
        <v>28</v>
      </c>
      <c r="J12" s="322">
        <v>178</v>
      </c>
    </row>
    <row r="13" spans="1:10" s="313" customFormat="1" ht="15">
      <c r="A13" s="316" t="s">
        <v>432</v>
      </c>
      <c r="B13" s="317">
        <v>144</v>
      </c>
      <c r="C13" s="318">
        <v>4</v>
      </c>
      <c r="D13" s="318">
        <v>148</v>
      </c>
      <c r="E13" s="318">
        <v>8</v>
      </c>
      <c r="F13" s="318">
        <v>3</v>
      </c>
      <c r="G13" s="318">
        <v>11</v>
      </c>
      <c r="H13" s="318">
        <v>152</v>
      </c>
      <c r="I13" s="318">
        <v>7</v>
      </c>
      <c r="J13" s="318">
        <v>159</v>
      </c>
    </row>
    <row r="14" spans="1:10" s="313" customFormat="1" ht="15">
      <c r="A14" s="320" t="s">
        <v>434</v>
      </c>
      <c r="B14" s="321">
        <v>41</v>
      </c>
      <c r="C14" s="322">
        <v>2</v>
      </c>
      <c r="D14" s="322">
        <v>43</v>
      </c>
      <c r="E14" s="322">
        <v>1</v>
      </c>
      <c r="F14" s="322">
        <v>0</v>
      </c>
      <c r="G14" s="322">
        <v>1</v>
      </c>
      <c r="H14" s="322">
        <v>42</v>
      </c>
      <c r="I14" s="322">
        <v>2</v>
      </c>
      <c r="J14" s="322">
        <v>44</v>
      </c>
    </row>
    <row r="15" spans="1:10" s="313" customFormat="1" ht="15">
      <c r="A15" s="316" t="s">
        <v>435</v>
      </c>
      <c r="B15" s="317">
        <v>39</v>
      </c>
      <c r="C15" s="318">
        <v>1</v>
      </c>
      <c r="D15" s="318">
        <v>40</v>
      </c>
      <c r="E15" s="318">
        <v>1</v>
      </c>
      <c r="F15" s="318">
        <v>0</v>
      </c>
      <c r="G15" s="318">
        <v>1</v>
      </c>
      <c r="H15" s="318">
        <v>40</v>
      </c>
      <c r="I15" s="318">
        <v>1</v>
      </c>
      <c r="J15" s="318">
        <v>41</v>
      </c>
    </row>
    <row r="16" spans="1:10" s="313" customFormat="1" ht="15">
      <c r="A16" s="320" t="s">
        <v>436</v>
      </c>
      <c r="B16" s="321">
        <v>31</v>
      </c>
      <c r="C16" s="322">
        <v>5</v>
      </c>
      <c r="D16" s="322">
        <v>36</v>
      </c>
      <c r="E16" s="322">
        <v>4</v>
      </c>
      <c r="F16" s="322">
        <v>0</v>
      </c>
      <c r="G16" s="322">
        <v>4</v>
      </c>
      <c r="H16" s="322">
        <v>35</v>
      </c>
      <c r="I16" s="322">
        <v>5</v>
      </c>
      <c r="J16" s="322">
        <v>40</v>
      </c>
    </row>
    <row r="17" spans="1:12" s="313" customFormat="1" ht="15">
      <c r="A17" s="326" t="s">
        <v>440</v>
      </c>
      <c r="B17" s="319">
        <v>5</v>
      </c>
      <c r="C17" s="319">
        <v>0</v>
      </c>
      <c r="D17" s="318">
        <v>5</v>
      </c>
      <c r="E17" s="319">
        <v>17</v>
      </c>
      <c r="F17" s="319">
        <v>0</v>
      </c>
      <c r="G17" s="318">
        <v>17</v>
      </c>
      <c r="H17" s="318">
        <v>22</v>
      </c>
      <c r="I17" s="318">
        <v>0</v>
      </c>
      <c r="J17" s="318">
        <v>22</v>
      </c>
    </row>
    <row r="18" spans="1:12" s="313" customFormat="1" ht="28.5">
      <c r="A18" s="327" t="s">
        <v>439</v>
      </c>
      <c r="B18" s="323">
        <v>16</v>
      </c>
      <c r="C18" s="323">
        <v>1</v>
      </c>
      <c r="D18" s="322">
        <v>17</v>
      </c>
      <c r="E18" s="323">
        <v>3</v>
      </c>
      <c r="F18" s="323">
        <v>1</v>
      </c>
      <c r="G18" s="322">
        <v>4</v>
      </c>
      <c r="H18" s="322">
        <v>19</v>
      </c>
      <c r="I18" s="322">
        <v>2</v>
      </c>
      <c r="J18" s="322">
        <v>21</v>
      </c>
    </row>
    <row r="19" spans="1:12" s="313" customFormat="1" ht="15">
      <c r="A19" s="316" t="s">
        <v>471</v>
      </c>
      <c r="B19" s="317">
        <v>8</v>
      </c>
      <c r="C19" s="318">
        <v>4</v>
      </c>
      <c r="D19" s="318">
        <v>12</v>
      </c>
      <c r="E19" s="318">
        <v>0</v>
      </c>
      <c r="F19" s="318">
        <v>0</v>
      </c>
      <c r="G19" s="318">
        <v>0</v>
      </c>
      <c r="H19" s="318">
        <v>8</v>
      </c>
      <c r="I19" s="318">
        <v>4</v>
      </c>
      <c r="J19" s="318">
        <v>12</v>
      </c>
    </row>
    <row r="20" spans="1:12" s="313" customFormat="1" ht="15">
      <c r="A20" s="320" t="s">
        <v>536</v>
      </c>
      <c r="B20" s="321">
        <v>8</v>
      </c>
      <c r="C20" s="322">
        <v>3</v>
      </c>
      <c r="D20" s="322">
        <v>11</v>
      </c>
      <c r="E20" s="322">
        <v>0</v>
      </c>
      <c r="F20" s="322">
        <v>0</v>
      </c>
      <c r="G20" s="322">
        <v>0</v>
      </c>
      <c r="H20" s="322">
        <v>8</v>
      </c>
      <c r="I20" s="322">
        <v>3</v>
      </c>
      <c r="J20" s="322">
        <v>11</v>
      </c>
      <c r="L20" s="313" t="s">
        <v>311</v>
      </c>
    </row>
    <row r="21" spans="1:12" s="313" customFormat="1" ht="15">
      <c r="A21" s="316" t="s">
        <v>438</v>
      </c>
      <c r="B21" s="317">
        <v>5</v>
      </c>
      <c r="C21" s="318">
        <v>0</v>
      </c>
      <c r="D21" s="318">
        <v>5</v>
      </c>
      <c r="E21" s="318">
        <v>6</v>
      </c>
      <c r="F21" s="318">
        <v>0</v>
      </c>
      <c r="G21" s="318">
        <v>6</v>
      </c>
      <c r="H21" s="318">
        <v>11</v>
      </c>
      <c r="I21" s="318">
        <v>0</v>
      </c>
      <c r="J21" s="318">
        <v>11</v>
      </c>
    </row>
    <row r="22" spans="1:12" s="313" customFormat="1" ht="28.5">
      <c r="A22" s="320" t="s">
        <v>437</v>
      </c>
      <c r="B22" s="321">
        <v>8</v>
      </c>
      <c r="C22" s="322">
        <v>0</v>
      </c>
      <c r="D22" s="322">
        <v>8</v>
      </c>
      <c r="E22" s="322">
        <v>1</v>
      </c>
      <c r="F22" s="322">
        <v>0</v>
      </c>
      <c r="G22" s="322">
        <v>1</v>
      </c>
      <c r="H22" s="322">
        <v>9</v>
      </c>
      <c r="I22" s="322">
        <v>0</v>
      </c>
      <c r="J22" s="322">
        <v>9</v>
      </c>
    </row>
    <row r="23" spans="1:12" s="313" customFormat="1" ht="15">
      <c r="A23" s="316" t="s">
        <v>577</v>
      </c>
      <c r="B23" s="317">
        <v>4</v>
      </c>
      <c r="C23" s="318">
        <v>5</v>
      </c>
      <c r="D23" s="318">
        <v>9</v>
      </c>
      <c r="E23" s="318">
        <v>0</v>
      </c>
      <c r="F23" s="318">
        <v>0</v>
      </c>
      <c r="G23" s="318">
        <v>0</v>
      </c>
      <c r="H23" s="318">
        <v>4</v>
      </c>
      <c r="I23" s="318">
        <v>5</v>
      </c>
      <c r="J23" s="318">
        <v>9</v>
      </c>
    </row>
    <row r="24" spans="1:12" s="313" customFormat="1" ht="15">
      <c r="A24" s="320" t="s">
        <v>458</v>
      </c>
      <c r="B24" s="321">
        <v>6</v>
      </c>
      <c r="C24" s="322">
        <v>0</v>
      </c>
      <c r="D24" s="322">
        <v>6</v>
      </c>
      <c r="E24" s="322">
        <v>0</v>
      </c>
      <c r="F24" s="322">
        <v>0</v>
      </c>
      <c r="G24" s="322">
        <v>0</v>
      </c>
      <c r="H24" s="322">
        <v>6</v>
      </c>
      <c r="I24" s="322">
        <v>0</v>
      </c>
      <c r="J24" s="322">
        <v>6</v>
      </c>
    </row>
    <row r="25" spans="1:12" s="313" customFormat="1" ht="15">
      <c r="A25" s="316" t="s">
        <v>578</v>
      </c>
      <c r="B25" s="317">
        <v>5</v>
      </c>
      <c r="C25" s="318">
        <v>0</v>
      </c>
      <c r="D25" s="318">
        <v>5</v>
      </c>
      <c r="E25" s="318">
        <v>1</v>
      </c>
      <c r="F25" s="318">
        <v>0</v>
      </c>
      <c r="G25" s="318">
        <v>1</v>
      </c>
      <c r="H25" s="318">
        <v>6</v>
      </c>
      <c r="I25" s="318">
        <v>0</v>
      </c>
      <c r="J25" s="318">
        <v>6</v>
      </c>
    </row>
    <row r="26" spans="1:12" s="313" customFormat="1" ht="15">
      <c r="A26" s="659" t="s">
        <v>546</v>
      </c>
      <c r="B26" s="324">
        <v>80</v>
      </c>
      <c r="C26" s="324">
        <v>5</v>
      </c>
      <c r="D26" s="324">
        <v>85</v>
      </c>
      <c r="E26" s="324">
        <v>3</v>
      </c>
      <c r="F26" s="324">
        <v>0</v>
      </c>
      <c r="G26" s="325">
        <v>3</v>
      </c>
      <c r="H26" s="325">
        <v>83</v>
      </c>
      <c r="I26" s="325">
        <v>5</v>
      </c>
      <c r="J26" s="325">
        <v>88</v>
      </c>
    </row>
    <row r="27" spans="1:12" s="312" customFormat="1" ht="26.25" customHeight="1" thickBot="1">
      <c r="A27" s="314" t="s">
        <v>180</v>
      </c>
      <c r="B27" s="315">
        <v>772</v>
      </c>
      <c r="C27" s="315">
        <v>92</v>
      </c>
      <c r="D27" s="315">
        <v>864</v>
      </c>
      <c r="E27" s="315">
        <v>52</v>
      </c>
      <c r="F27" s="315">
        <v>6</v>
      </c>
      <c r="G27" s="315">
        <v>58</v>
      </c>
      <c r="H27" s="315">
        <v>824</v>
      </c>
      <c r="I27" s="315">
        <v>98</v>
      </c>
      <c r="J27" s="315">
        <v>922</v>
      </c>
    </row>
    <row r="28" spans="1:12">
      <c r="A28" s="877" t="s">
        <v>416</v>
      </c>
      <c r="B28" s="877"/>
      <c r="C28" s="877"/>
      <c r="D28" s="877"/>
      <c r="E28" s="877"/>
      <c r="F28" s="877"/>
      <c r="G28" s="877"/>
      <c r="H28" s="877"/>
      <c r="I28" s="877"/>
      <c r="J28" s="877"/>
    </row>
    <row r="29" spans="1:12">
      <c r="A29" s="902" t="s">
        <v>417</v>
      </c>
      <c r="B29" s="902"/>
      <c r="C29" s="902"/>
      <c r="D29" s="902"/>
      <c r="E29" s="902"/>
      <c r="F29" s="902"/>
      <c r="G29" s="902"/>
      <c r="H29" s="902"/>
      <c r="I29" s="902"/>
      <c r="J29" s="902"/>
    </row>
    <row r="67" spans="1:1">
      <c r="A67" s="106" t="s">
        <v>397</v>
      </c>
    </row>
    <row r="74" spans="1:1">
      <c r="A74" s="106" t="s">
        <v>397</v>
      </c>
    </row>
  </sheetData>
  <mergeCells count="11">
    <mergeCell ref="H9:I9"/>
    <mergeCell ref="J9:J10"/>
    <mergeCell ref="A29:J29"/>
    <mergeCell ref="A28:J28"/>
    <mergeCell ref="A6:J6"/>
    <mergeCell ref="A7:J7"/>
    <mergeCell ref="A9:A10"/>
    <mergeCell ref="B9:C9"/>
    <mergeCell ref="D9:D10"/>
    <mergeCell ref="E9:F9"/>
    <mergeCell ref="G9:G10"/>
  </mergeCells>
  <pageMargins left="0.75" right="0.75" top="1" bottom="1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P87"/>
  <sheetViews>
    <sheetView showGridLines="0" zoomScale="70" zoomScaleNormal="70" workbookViewId="0">
      <selection activeCell="K12" sqref="K12"/>
    </sheetView>
  </sheetViews>
  <sheetFormatPr baseColWidth="10" defaultRowHeight="12.75"/>
  <cols>
    <col min="1" max="1" width="22.140625" style="85" customWidth="1"/>
    <col min="2" max="8" width="17.28515625" style="85" customWidth="1"/>
    <col min="9" max="16384" width="11.42578125" style="85"/>
  </cols>
  <sheetData>
    <row r="6" spans="1:16" s="82" customFormat="1" ht="15" customHeight="1">
      <c r="A6" s="754" t="s">
        <v>395</v>
      </c>
      <c r="B6" s="754"/>
      <c r="C6" s="754"/>
      <c r="D6" s="754"/>
      <c r="E6" s="754"/>
      <c r="F6" s="754"/>
      <c r="G6" s="754"/>
      <c r="H6" s="754"/>
    </row>
    <row r="7" spans="1:16" s="82" customFormat="1" ht="15" customHeight="1">
      <c r="A7" s="755" t="s">
        <v>547</v>
      </c>
      <c r="B7" s="755"/>
      <c r="C7" s="755"/>
      <c r="D7" s="755"/>
      <c r="E7" s="755"/>
      <c r="F7" s="755"/>
      <c r="G7" s="755"/>
      <c r="H7" s="755"/>
    </row>
    <row r="8" spans="1:16" s="104" customFormat="1" ht="15">
      <c r="A8" s="749" t="s">
        <v>153</v>
      </c>
      <c r="B8" s="748" t="s">
        <v>2</v>
      </c>
      <c r="C8" s="748"/>
      <c r="D8" s="751" t="s">
        <v>3</v>
      </c>
      <c r="E8" s="748" t="s">
        <v>4</v>
      </c>
      <c r="F8" s="748"/>
      <c r="G8" s="751" t="s">
        <v>5</v>
      </c>
      <c r="H8" s="757" t="s">
        <v>1</v>
      </c>
    </row>
    <row r="9" spans="1:16" s="104" customFormat="1" ht="15">
      <c r="A9" s="750"/>
      <c r="B9" s="162" t="s">
        <v>154</v>
      </c>
      <c r="C9" s="162" t="s">
        <v>156</v>
      </c>
      <c r="D9" s="752"/>
      <c r="E9" s="162" t="s">
        <v>154</v>
      </c>
      <c r="F9" s="162" t="s">
        <v>156</v>
      </c>
      <c r="G9" s="752"/>
      <c r="H9" s="758"/>
    </row>
    <row r="10" spans="1:16" s="82" customFormat="1" ht="15">
      <c r="A10" s="144" t="s">
        <v>157</v>
      </c>
      <c r="B10" s="523">
        <v>452</v>
      </c>
      <c r="C10" s="523">
        <v>34</v>
      </c>
      <c r="D10" s="523">
        <v>486</v>
      </c>
      <c r="E10" s="523">
        <v>1740</v>
      </c>
      <c r="F10" s="523">
        <v>51</v>
      </c>
      <c r="G10" s="523">
        <v>1791</v>
      </c>
      <c r="H10" s="523">
        <f>+G10+D10</f>
        <v>2277</v>
      </c>
    </row>
    <row r="11" spans="1:16" s="82" customFormat="1" ht="15">
      <c r="A11" s="132" t="s">
        <v>158</v>
      </c>
      <c r="B11" s="524">
        <v>21</v>
      </c>
      <c r="C11" s="524">
        <v>1</v>
      </c>
      <c r="D11" s="525">
        <v>22</v>
      </c>
      <c r="E11" s="524">
        <v>634</v>
      </c>
      <c r="F11" s="524">
        <v>37</v>
      </c>
      <c r="G11" s="525">
        <v>671</v>
      </c>
      <c r="H11" s="524">
        <f t="shared" ref="H11:H16" si="0">+G11+D11</f>
        <v>693</v>
      </c>
    </row>
    <row r="12" spans="1:16" s="82" customFormat="1" ht="15">
      <c r="A12" s="144" t="s">
        <v>159</v>
      </c>
      <c r="B12" s="523">
        <v>250</v>
      </c>
      <c r="C12" s="523">
        <v>5</v>
      </c>
      <c r="D12" s="523">
        <v>255</v>
      </c>
      <c r="E12" s="523">
        <v>894</v>
      </c>
      <c r="F12" s="523">
        <v>10</v>
      </c>
      <c r="G12" s="523">
        <v>904</v>
      </c>
      <c r="H12" s="523">
        <f t="shared" si="0"/>
        <v>1159</v>
      </c>
    </row>
    <row r="13" spans="1:16" s="82" customFormat="1" ht="15">
      <c r="A13" s="132" t="s">
        <v>160</v>
      </c>
      <c r="B13" s="524">
        <v>67</v>
      </c>
      <c r="C13" s="524">
        <v>2</v>
      </c>
      <c r="D13" s="525">
        <v>69</v>
      </c>
      <c r="E13" s="524">
        <v>471</v>
      </c>
      <c r="F13" s="524">
        <v>25</v>
      </c>
      <c r="G13" s="525">
        <v>496</v>
      </c>
      <c r="H13" s="524">
        <f t="shared" si="0"/>
        <v>565</v>
      </c>
    </row>
    <row r="14" spans="1:16" s="82" customFormat="1" ht="15">
      <c r="A14" s="144" t="s">
        <v>161</v>
      </c>
      <c r="B14" s="523">
        <v>88</v>
      </c>
      <c r="C14" s="523">
        <v>0</v>
      </c>
      <c r="D14" s="523">
        <v>88</v>
      </c>
      <c r="E14" s="523">
        <v>258</v>
      </c>
      <c r="F14" s="523">
        <v>32</v>
      </c>
      <c r="G14" s="523">
        <v>290</v>
      </c>
      <c r="H14" s="523">
        <f t="shared" si="0"/>
        <v>378</v>
      </c>
    </row>
    <row r="15" spans="1:16" s="82" customFormat="1" ht="15">
      <c r="A15" s="132" t="s">
        <v>162</v>
      </c>
      <c r="B15" s="524">
        <v>23</v>
      </c>
      <c r="C15" s="524">
        <v>0</v>
      </c>
      <c r="D15" s="525">
        <v>23</v>
      </c>
      <c r="E15" s="524">
        <v>478</v>
      </c>
      <c r="F15" s="524">
        <v>27</v>
      </c>
      <c r="G15" s="525">
        <v>505</v>
      </c>
      <c r="H15" s="524">
        <f t="shared" si="0"/>
        <v>528</v>
      </c>
    </row>
    <row r="16" spans="1:16" s="104" customFormat="1" ht="28.5" customHeight="1">
      <c r="A16" s="158" t="s">
        <v>163</v>
      </c>
      <c r="B16" s="526">
        <f>SUM(B10:B15)</f>
        <v>901</v>
      </c>
      <c r="C16" s="526">
        <f t="shared" ref="C16:G16" si="1">SUM(C10:C15)</f>
        <v>42</v>
      </c>
      <c r="D16" s="526">
        <f t="shared" si="1"/>
        <v>943</v>
      </c>
      <c r="E16" s="526">
        <f t="shared" si="1"/>
        <v>4475</v>
      </c>
      <c r="F16" s="526">
        <f t="shared" si="1"/>
        <v>182</v>
      </c>
      <c r="G16" s="526">
        <f t="shared" si="1"/>
        <v>4657</v>
      </c>
      <c r="H16" s="526">
        <f t="shared" si="0"/>
        <v>5600</v>
      </c>
      <c r="K16" s="105"/>
      <c r="L16" s="105"/>
      <c r="O16" s="105"/>
      <c r="P16" s="105"/>
    </row>
    <row r="17" spans="1:16" s="82" customFormat="1" ht="13.5" customHeight="1">
      <c r="A17" s="760" t="s">
        <v>397</v>
      </c>
      <c r="B17" s="760"/>
      <c r="C17" s="760"/>
      <c r="D17" s="97"/>
      <c r="E17" s="97"/>
      <c r="F17" s="97"/>
      <c r="G17" s="97"/>
      <c r="H17" s="97"/>
      <c r="O17" s="83"/>
      <c r="P17" s="83"/>
    </row>
    <row r="18" spans="1:16" ht="30.75" customHeight="1">
      <c r="A18" s="753" t="s">
        <v>409</v>
      </c>
      <c r="B18" s="753"/>
      <c r="C18" s="753"/>
      <c r="D18" s="753"/>
      <c r="E18" s="753"/>
      <c r="F18" s="753"/>
      <c r="G18" s="753"/>
      <c r="H18" s="753"/>
    </row>
    <row r="19" spans="1:16" ht="32.25" customHeight="1">
      <c r="A19" s="759" t="s">
        <v>396</v>
      </c>
      <c r="B19" s="759"/>
      <c r="C19" s="759"/>
      <c r="D19" s="759"/>
      <c r="E19" s="759"/>
      <c r="F19" s="759"/>
      <c r="G19" s="759"/>
      <c r="H19" s="759"/>
    </row>
    <row r="20" spans="1:16" ht="32.25" customHeight="1">
      <c r="A20" s="136"/>
      <c r="B20" s="136"/>
      <c r="C20" s="136"/>
      <c r="D20" s="136"/>
      <c r="E20" s="136"/>
      <c r="F20" s="136"/>
      <c r="G20" s="136"/>
      <c r="H20" s="136"/>
    </row>
    <row r="21" spans="1:16" ht="20.25" customHeight="1">
      <c r="A21" s="754" t="s">
        <v>395</v>
      </c>
      <c r="B21" s="754"/>
      <c r="C21" s="754"/>
      <c r="D21" s="754"/>
      <c r="E21" s="754"/>
      <c r="F21" s="136"/>
      <c r="G21" s="136"/>
      <c r="H21" s="136"/>
    </row>
    <row r="22" spans="1:16" ht="20.25" customHeight="1">
      <c r="A22" s="755" t="str">
        <f>+A7</f>
        <v>Enero 31 de 2020</v>
      </c>
      <c r="B22" s="755"/>
      <c r="C22" s="755"/>
      <c r="D22" s="755"/>
      <c r="E22" s="755"/>
      <c r="F22" s="136"/>
      <c r="G22" s="136"/>
      <c r="H22" s="136"/>
    </row>
    <row r="23" spans="1:16" s="106" customFormat="1" ht="29.25" customHeight="1">
      <c r="A23" s="155" t="s">
        <v>153</v>
      </c>
      <c r="B23" s="156" t="s">
        <v>2</v>
      </c>
      <c r="C23" s="156" t="s">
        <v>155</v>
      </c>
      <c r="D23" s="156" t="s">
        <v>4</v>
      </c>
      <c r="E23" s="157" t="s">
        <v>155</v>
      </c>
      <c r="F23" s="79"/>
      <c r="G23" s="79"/>
      <c r="H23" s="79"/>
    </row>
    <row r="24" spans="1:16" ht="17.25" customHeight="1">
      <c r="A24" s="141" t="s">
        <v>157</v>
      </c>
      <c r="B24" s="142">
        <v>486</v>
      </c>
      <c r="C24" s="143">
        <v>0.2134387351778656</v>
      </c>
      <c r="D24" s="142">
        <v>1791</v>
      </c>
      <c r="E24" s="143">
        <v>0.7865612648221344</v>
      </c>
      <c r="F24" s="84"/>
      <c r="G24" s="84"/>
      <c r="H24" s="84"/>
    </row>
    <row r="25" spans="1:16" ht="17.25" customHeight="1">
      <c r="A25" s="132" t="s">
        <v>158</v>
      </c>
      <c r="B25" s="139">
        <v>22</v>
      </c>
      <c r="C25" s="140">
        <v>3.1746031746031744E-2</v>
      </c>
      <c r="D25" s="139">
        <v>671</v>
      </c>
      <c r="E25" s="140">
        <v>0.96825396825396826</v>
      </c>
      <c r="F25" s="84"/>
      <c r="G25" s="84"/>
      <c r="H25" s="84"/>
    </row>
    <row r="26" spans="1:16" ht="17.25" customHeight="1">
      <c r="A26" s="144" t="s">
        <v>159</v>
      </c>
      <c r="B26" s="145">
        <v>255</v>
      </c>
      <c r="C26" s="146">
        <v>0.22001725625539259</v>
      </c>
      <c r="D26" s="145">
        <v>904</v>
      </c>
      <c r="E26" s="146">
        <v>0.77998274374460741</v>
      </c>
      <c r="F26" s="84"/>
      <c r="G26" s="84"/>
      <c r="H26" s="84"/>
    </row>
    <row r="27" spans="1:16" ht="17.25" customHeight="1">
      <c r="A27" s="132" t="s">
        <v>160</v>
      </c>
      <c r="B27" s="139">
        <v>69</v>
      </c>
      <c r="C27" s="140">
        <v>0.12212389380530973</v>
      </c>
      <c r="D27" s="139">
        <v>496</v>
      </c>
      <c r="E27" s="140">
        <v>0.87787610619469025</v>
      </c>
      <c r="F27" s="84"/>
      <c r="G27" s="84"/>
      <c r="H27" s="84"/>
    </row>
    <row r="28" spans="1:16" ht="17.25" customHeight="1">
      <c r="A28" s="144" t="s">
        <v>161</v>
      </c>
      <c r="B28" s="145">
        <v>88</v>
      </c>
      <c r="C28" s="146">
        <v>0.23280423280423279</v>
      </c>
      <c r="D28" s="145">
        <v>290</v>
      </c>
      <c r="E28" s="146">
        <v>0.76719576719576721</v>
      </c>
      <c r="F28" s="84"/>
      <c r="G28" s="84"/>
      <c r="H28" s="84"/>
    </row>
    <row r="29" spans="1:16" ht="17.25" customHeight="1">
      <c r="A29" s="132" t="s">
        <v>162</v>
      </c>
      <c r="B29" s="139">
        <v>23</v>
      </c>
      <c r="C29" s="140">
        <v>4.3560606060606064E-2</v>
      </c>
      <c r="D29" s="139">
        <v>505</v>
      </c>
      <c r="E29" s="140">
        <v>0.95643939393939392</v>
      </c>
      <c r="F29" s="84"/>
      <c r="G29" s="84"/>
      <c r="H29" s="84"/>
    </row>
    <row r="30" spans="1:16" s="106" customFormat="1" ht="26.25" customHeight="1">
      <c r="A30" s="158" t="s">
        <v>163</v>
      </c>
      <c r="B30" s="159">
        <v>943</v>
      </c>
      <c r="C30" s="160">
        <v>0.16839285714285715</v>
      </c>
      <c r="D30" s="159">
        <v>4657</v>
      </c>
      <c r="E30" s="161">
        <v>0.83160714285714288</v>
      </c>
      <c r="F30" s="79"/>
      <c r="G30" s="79"/>
      <c r="H30" s="79"/>
    </row>
    <row r="31" spans="1:16">
      <c r="A31" s="756" t="s">
        <v>397</v>
      </c>
      <c r="B31" s="756"/>
      <c r="C31" s="84"/>
      <c r="D31" s="87"/>
      <c r="E31" s="84"/>
      <c r="F31" s="84"/>
      <c r="G31" s="84"/>
      <c r="H31" s="84"/>
    </row>
    <row r="32" spans="1:16">
      <c r="A32" s="84"/>
      <c r="B32" s="87"/>
      <c r="C32" s="87"/>
      <c r="D32" s="87"/>
      <c r="E32" s="87"/>
      <c r="F32" s="84"/>
      <c r="G32" s="84"/>
      <c r="H32" s="84"/>
    </row>
    <row r="33" spans="1:12">
      <c r="A33" s="84"/>
      <c r="B33" s="84"/>
      <c r="C33" s="87"/>
      <c r="D33" s="84"/>
      <c r="E33" s="84"/>
      <c r="F33" s="84"/>
      <c r="G33" s="747" t="s">
        <v>454</v>
      </c>
      <c r="H33" s="747"/>
      <c r="I33" s="747"/>
      <c r="J33" s="747"/>
      <c r="K33" s="747"/>
      <c r="L33" s="747"/>
    </row>
    <row r="34" spans="1:12">
      <c r="A34" s="84"/>
      <c r="B34" s="84"/>
      <c r="C34" s="84"/>
      <c r="D34" s="84"/>
      <c r="E34" s="84"/>
      <c r="F34" s="84"/>
      <c r="G34" s="84"/>
      <c r="H34" s="84"/>
    </row>
    <row r="35" spans="1:12">
      <c r="A35" s="84"/>
      <c r="B35" s="84"/>
      <c r="C35" s="84"/>
      <c r="D35" s="84"/>
      <c r="E35" s="84"/>
      <c r="F35" s="84"/>
    </row>
    <row r="36" spans="1:12">
      <c r="A36" s="84"/>
      <c r="B36" s="84"/>
      <c r="C36" s="84"/>
      <c r="D36" s="84"/>
      <c r="E36" s="84"/>
      <c r="F36" s="84"/>
      <c r="G36" s="135"/>
      <c r="H36" s="135"/>
      <c r="I36" s="135"/>
      <c r="J36" s="135"/>
      <c r="K36" s="135"/>
      <c r="L36" s="135"/>
    </row>
    <row r="37" spans="1:12">
      <c r="A37" s="84"/>
      <c r="B37" s="84"/>
      <c r="C37" s="84"/>
      <c r="D37" s="84"/>
      <c r="E37" s="84"/>
      <c r="F37" s="84"/>
      <c r="G37" s="135"/>
      <c r="H37" s="135"/>
      <c r="I37" s="135"/>
      <c r="J37" s="135"/>
      <c r="K37" s="135"/>
      <c r="L37" s="135"/>
    </row>
    <row r="38" spans="1:12" ht="15.75">
      <c r="A38" s="754" t="s">
        <v>224</v>
      </c>
      <c r="B38" s="754"/>
      <c r="C38" s="754"/>
      <c r="D38" s="754"/>
      <c r="E38" s="754"/>
      <c r="F38" s="84"/>
      <c r="G38" s="84"/>
      <c r="H38" s="84"/>
    </row>
    <row r="39" spans="1:12" ht="15.75">
      <c r="A39" s="755" t="s">
        <v>547</v>
      </c>
      <c r="B39" s="755"/>
      <c r="C39" s="755"/>
      <c r="D39" s="755"/>
      <c r="E39" s="755"/>
      <c r="F39" s="84"/>
    </row>
    <row r="40" spans="1:12" s="106" customFormat="1" ht="33.75" customHeight="1">
      <c r="A40" s="155" t="s">
        <v>153</v>
      </c>
      <c r="B40" s="156" t="s">
        <v>154</v>
      </c>
      <c r="C40" s="156" t="s">
        <v>155</v>
      </c>
      <c r="D40" s="156" t="s">
        <v>156</v>
      </c>
      <c r="E40" s="157" t="s">
        <v>155</v>
      </c>
      <c r="F40" s="79"/>
      <c r="G40" s="79"/>
      <c r="H40" s="79"/>
    </row>
    <row r="41" spans="1:12" ht="13.5" customHeight="1">
      <c r="A41" s="141" t="s">
        <v>157</v>
      </c>
      <c r="B41" s="142">
        <v>2192</v>
      </c>
      <c r="C41" s="143">
        <v>0.96267018006148442</v>
      </c>
      <c r="D41" s="142">
        <v>85</v>
      </c>
      <c r="E41" s="143">
        <v>3.7329819938515592E-2</v>
      </c>
      <c r="F41" s="84"/>
      <c r="G41" s="84"/>
      <c r="H41" s="84"/>
    </row>
    <row r="42" spans="1:12" ht="15">
      <c r="A42" s="132" t="s">
        <v>158</v>
      </c>
      <c r="B42" s="139">
        <v>655</v>
      </c>
      <c r="C42" s="140">
        <v>0.94516594516594521</v>
      </c>
      <c r="D42" s="139">
        <v>38</v>
      </c>
      <c r="E42" s="140">
        <v>5.4834054834054832E-2</v>
      </c>
      <c r="F42" s="84"/>
      <c r="G42" s="84"/>
      <c r="H42" s="84"/>
    </row>
    <row r="43" spans="1:12" ht="15">
      <c r="A43" s="144" t="s">
        <v>159</v>
      </c>
      <c r="B43" s="145">
        <v>1144</v>
      </c>
      <c r="C43" s="146">
        <v>0.98705780845556512</v>
      </c>
      <c r="D43" s="145">
        <v>15</v>
      </c>
      <c r="E43" s="146">
        <v>1.2942191544434857E-2</v>
      </c>
      <c r="F43" s="84"/>
      <c r="G43" s="84"/>
      <c r="H43" s="84"/>
    </row>
    <row r="44" spans="1:12" ht="15">
      <c r="A44" s="132" t="s">
        <v>160</v>
      </c>
      <c r="B44" s="139">
        <v>538</v>
      </c>
      <c r="C44" s="140">
        <v>0.95221238938053099</v>
      </c>
      <c r="D44" s="139">
        <v>27</v>
      </c>
      <c r="E44" s="140">
        <v>4.7787610619469026E-2</v>
      </c>
      <c r="F44" s="84"/>
      <c r="G44" s="84"/>
      <c r="H44" s="84"/>
    </row>
    <row r="45" spans="1:12" ht="15">
      <c r="A45" s="144" t="s">
        <v>161</v>
      </c>
      <c r="B45" s="145">
        <v>346</v>
      </c>
      <c r="C45" s="146">
        <v>0.91534391534391535</v>
      </c>
      <c r="D45" s="145">
        <v>32</v>
      </c>
      <c r="E45" s="146">
        <v>8.4656084656084651E-2</v>
      </c>
      <c r="F45" s="84"/>
      <c r="G45" s="84"/>
      <c r="H45" s="84"/>
    </row>
    <row r="46" spans="1:12" s="106" customFormat="1" ht="15">
      <c r="A46" s="132" t="s">
        <v>162</v>
      </c>
      <c r="B46" s="139">
        <v>501</v>
      </c>
      <c r="C46" s="140">
        <v>0.94886363636363635</v>
      </c>
      <c r="D46" s="139">
        <v>27</v>
      </c>
      <c r="E46" s="140">
        <v>5.113636363636364E-2</v>
      </c>
      <c r="F46" s="79"/>
      <c r="G46" s="79"/>
      <c r="H46" s="79"/>
    </row>
    <row r="47" spans="1:12" ht="30" customHeight="1">
      <c r="A47" s="158" t="s">
        <v>163</v>
      </c>
      <c r="B47" s="159">
        <v>5376</v>
      </c>
      <c r="C47" s="160">
        <v>0.96</v>
      </c>
      <c r="D47" s="159">
        <v>224</v>
      </c>
      <c r="E47" s="161">
        <v>0.04</v>
      </c>
      <c r="F47" s="84"/>
      <c r="G47" s="84"/>
      <c r="H47" s="84"/>
    </row>
    <row r="49" spans="1:12">
      <c r="C49" s="115"/>
    </row>
    <row r="50" spans="1:12" ht="32.25" customHeight="1">
      <c r="A50" s="136"/>
      <c r="B50" s="136"/>
      <c r="C50" s="136"/>
      <c r="D50" s="527"/>
      <c r="E50" s="136"/>
      <c r="F50" s="136"/>
      <c r="G50" s="136"/>
      <c r="H50" s="136"/>
    </row>
    <row r="51" spans="1:12" ht="12.75" customHeight="1">
      <c r="A51" s="136"/>
      <c r="B51" s="136"/>
      <c r="C51" s="136"/>
      <c r="D51" s="136"/>
      <c r="E51" s="136"/>
      <c r="F51" s="136"/>
      <c r="G51" s="747" t="s">
        <v>454</v>
      </c>
      <c r="H51" s="747"/>
      <c r="I51" s="747"/>
      <c r="J51" s="747"/>
      <c r="K51" s="747"/>
      <c r="L51" s="747"/>
    </row>
    <row r="52" spans="1:12" ht="32.25" customHeight="1">
      <c r="A52" s="136"/>
      <c r="B52" s="136"/>
      <c r="C52" s="136"/>
      <c r="D52" s="136"/>
      <c r="E52" s="136"/>
      <c r="F52" s="136"/>
      <c r="G52" s="136"/>
      <c r="H52" s="136"/>
    </row>
    <row r="53" spans="1:12" ht="32.25" customHeight="1">
      <c r="A53" s="136"/>
      <c r="B53" s="136"/>
      <c r="C53" s="136"/>
      <c r="D53" s="136"/>
      <c r="E53" s="136"/>
      <c r="F53" s="136"/>
      <c r="G53" s="136"/>
      <c r="H53" s="136"/>
    </row>
    <row r="54" spans="1:12" ht="32.25" customHeight="1">
      <c r="A54" s="136"/>
      <c r="B54" s="136"/>
      <c r="C54" s="136"/>
      <c r="D54" s="136"/>
      <c r="E54" s="136"/>
      <c r="F54" s="136"/>
      <c r="G54" s="136"/>
      <c r="H54" s="136"/>
    </row>
    <row r="55" spans="1:12" ht="32.25" customHeight="1">
      <c r="A55" s="136"/>
      <c r="B55" s="136"/>
      <c r="C55" s="136"/>
      <c r="D55" s="136"/>
      <c r="E55" s="136"/>
      <c r="F55" s="136"/>
      <c r="G55" s="136"/>
      <c r="H55" s="136"/>
    </row>
    <row r="56" spans="1:12" ht="32.25" customHeight="1">
      <c r="A56" s="136"/>
      <c r="B56" s="136"/>
      <c r="C56" s="136"/>
      <c r="D56" s="136"/>
      <c r="E56" s="136"/>
      <c r="F56" s="136"/>
      <c r="G56" s="136"/>
      <c r="H56" s="136"/>
    </row>
    <row r="57" spans="1:12" ht="32.25" customHeight="1">
      <c r="A57" s="136"/>
      <c r="B57" s="136"/>
      <c r="C57" s="136"/>
      <c r="D57" s="136"/>
      <c r="E57" s="136"/>
      <c r="F57" s="136"/>
      <c r="G57" s="136"/>
      <c r="H57" s="136"/>
    </row>
    <row r="58" spans="1:12" ht="32.25" customHeight="1">
      <c r="A58" s="136"/>
      <c r="B58" s="136"/>
      <c r="C58" s="136"/>
      <c r="D58" s="136"/>
      <c r="E58" s="136"/>
      <c r="F58" s="136"/>
      <c r="G58" s="136"/>
      <c r="H58" s="136"/>
    </row>
    <row r="59" spans="1:12" ht="32.25" customHeight="1">
      <c r="A59" s="136"/>
      <c r="B59" s="136"/>
      <c r="C59" s="136"/>
      <c r="D59" s="136"/>
      <c r="E59" s="136"/>
      <c r="F59" s="136"/>
      <c r="G59" s="136"/>
      <c r="H59" s="136"/>
    </row>
    <row r="60" spans="1:12" ht="32.25" customHeight="1">
      <c r="A60" s="136"/>
      <c r="B60" s="136"/>
      <c r="C60" s="136"/>
      <c r="D60" s="136"/>
      <c r="E60" s="136"/>
      <c r="F60" s="136"/>
      <c r="G60" s="136"/>
      <c r="H60" s="136"/>
    </row>
    <row r="61" spans="1:12" ht="32.25" customHeight="1">
      <c r="A61" s="136"/>
      <c r="B61" s="136"/>
      <c r="C61" s="136"/>
      <c r="D61" s="136"/>
      <c r="E61" s="136"/>
      <c r="F61" s="136"/>
      <c r="G61" s="136"/>
      <c r="H61" s="136"/>
    </row>
    <row r="62" spans="1:12" ht="32.25" customHeight="1">
      <c r="A62" s="136"/>
      <c r="B62" s="136"/>
      <c r="C62" s="136"/>
      <c r="D62" s="136"/>
      <c r="E62" s="136"/>
      <c r="F62" s="136"/>
      <c r="G62" s="136"/>
      <c r="H62" s="136"/>
    </row>
    <row r="63" spans="1:12" ht="32.25" customHeight="1">
      <c r="A63" s="136"/>
      <c r="B63" s="136"/>
      <c r="C63" s="136"/>
      <c r="D63" s="136"/>
      <c r="E63" s="136"/>
      <c r="F63" s="136"/>
      <c r="G63" s="136"/>
      <c r="H63" s="136"/>
    </row>
    <row r="64" spans="1:12" ht="32.25" customHeight="1">
      <c r="A64" s="136"/>
      <c r="B64" s="136"/>
      <c r="C64" s="136"/>
      <c r="D64" s="136"/>
      <c r="E64" s="136"/>
      <c r="F64" s="136"/>
      <c r="G64" s="136"/>
      <c r="H64" s="136"/>
    </row>
    <row r="65" spans="1:8" ht="32.25" customHeight="1">
      <c r="A65" s="136"/>
      <c r="B65" s="136"/>
      <c r="C65" s="136"/>
      <c r="D65" s="136"/>
      <c r="E65" s="136"/>
      <c r="F65" s="136"/>
      <c r="G65" s="136"/>
      <c r="H65" s="136"/>
    </row>
    <row r="66" spans="1:8" ht="32.25" customHeight="1">
      <c r="A66" s="136"/>
      <c r="B66" s="136"/>
      <c r="C66" s="136"/>
      <c r="D66" s="136"/>
      <c r="E66" s="136"/>
      <c r="F66" s="136"/>
      <c r="G66" s="136"/>
      <c r="H66" s="136"/>
    </row>
    <row r="67" spans="1:8" ht="32.25" customHeight="1">
      <c r="A67" s="136"/>
      <c r="B67" s="136"/>
      <c r="C67" s="136"/>
      <c r="D67" s="136"/>
      <c r="E67" s="136"/>
      <c r="F67" s="136"/>
      <c r="G67" s="136"/>
      <c r="H67" s="136"/>
    </row>
    <row r="68" spans="1:8" ht="32.25" customHeight="1">
      <c r="A68" s="136"/>
      <c r="B68" s="136"/>
      <c r="C68" s="136"/>
      <c r="D68" s="136"/>
      <c r="E68" s="136"/>
      <c r="F68" s="136"/>
      <c r="G68" s="136"/>
      <c r="H68" s="136"/>
    </row>
    <row r="69" spans="1:8" ht="32.25" customHeight="1">
      <c r="A69" s="136"/>
      <c r="B69" s="136"/>
      <c r="C69" s="136"/>
      <c r="D69" s="136"/>
      <c r="E69" s="136"/>
      <c r="F69" s="136"/>
      <c r="G69" s="136"/>
      <c r="H69" s="136"/>
    </row>
    <row r="70" spans="1:8" ht="32.25" customHeight="1">
      <c r="A70" s="136"/>
      <c r="B70" s="136"/>
      <c r="C70" s="136"/>
      <c r="D70" s="136"/>
      <c r="E70" s="136"/>
      <c r="F70" s="136"/>
      <c r="G70" s="136"/>
      <c r="H70" s="136"/>
    </row>
    <row r="71" spans="1:8" ht="32.25" customHeight="1">
      <c r="A71" s="136"/>
      <c r="B71" s="136"/>
      <c r="C71" s="136"/>
      <c r="D71" s="136"/>
      <c r="E71" s="136"/>
      <c r="F71" s="136"/>
      <c r="G71" s="136"/>
      <c r="H71" s="136"/>
    </row>
    <row r="72" spans="1:8" ht="32.25" customHeight="1">
      <c r="A72" s="136"/>
      <c r="B72" s="136"/>
      <c r="C72" s="136"/>
      <c r="D72" s="136"/>
      <c r="E72" s="136"/>
      <c r="F72" s="136"/>
      <c r="G72" s="136"/>
      <c r="H72" s="136"/>
    </row>
    <row r="73" spans="1:8" ht="32.25" customHeight="1">
      <c r="A73" s="136"/>
      <c r="B73" s="136"/>
      <c r="C73" s="136"/>
      <c r="D73" s="136"/>
      <c r="E73" s="136"/>
      <c r="F73" s="136"/>
      <c r="G73" s="136"/>
      <c r="H73" s="136"/>
    </row>
    <row r="74" spans="1:8" ht="32.25" customHeight="1">
      <c r="A74" s="136"/>
      <c r="B74" s="136"/>
      <c r="C74" s="136"/>
      <c r="D74" s="136"/>
      <c r="E74" s="136"/>
      <c r="F74" s="136"/>
      <c r="G74" s="136"/>
      <c r="H74" s="136"/>
    </row>
    <row r="75" spans="1:8" ht="32.25" customHeight="1">
      <c r="A75" s="136"/>
      <c r="B75" s="136"/>
      <c r="C75" s="136"/>
      <c r="D75" s="136"/>
      <c r="E75" s="136"/>
      <c r="F75" s="136"/>
      <c r="G75" s="136"/>
      <c r="H75" s="136"/>
    </row>
    <row r="76" spans="1:8" ht="32.25" customHeight="1">
      <c r="A76" s="136"/>
      <c r="B76" s="136"/>
      <c r="C76" s="136"/>
      <c r="D76" s="136"/>
      <c r="E76" s="136"/>
      <c r="F76" s="136"/>
      <c r="G76" s="136"/>
      <c r="H76" s="136"/>
    </row>
    <row r="77" spans="1:8" ht="32.25" customHeight="1">
      <c r="A77" s="136"/>
      <c r="B77" s="136"/>
      <c r="C77" s="136"/>
      <c r="D77" s="136"/>
      <c r="E77" s="136"/>
      <c r="F77" s="136"/>
      <c r="G77" s="136"/>
      <c r="H77" s="136"/>
    </row>
    <row r="78" spans="1:8" ht="32.25" customHeight="1">
      <c r="A78" s="136"/>
      <c r="B78" s="136"/>
      <c r="C78" s="136"/>
      <c r="D78" s="136"/>
      <c r="E78" s="136"/>
      <c r="F78" s="136"/>
      <c r="G78" s="136"/>
      <c r="H78" s="136"/>
    </row>
    <row r="79" spans="1:8" ht="32.25" customHeight="1">
      <c r="A79" s="136"/>
      <c r="B79" s="136"/>
      <c r="C79" s="136"/>
      <c r="D79" s="136"/>
      <c r="E79" s="136"/>
      <c r="F79" s="136"/>
      <c r="G79" s="136"/>
      <c r="H79" s="136"/>
    </row>
    <row r="80" spans="1:8" ht="32.25" customHeight="1">
      <c r="A80" s="136"/>
      <c r="B80" s="136"/>
      <c r="C80" s="136"/>
      <c r="D80" s="136"/>
      <c r="E80" s="136"/>
      <c r="F80" s="136"/>
      <c r="G80" s="136"/>
      <c r="H80" s="136"/>
    </row>
    <row r="81" spans="1:12" ht="32.25" customHeight="1">
      <c r="A81" s="136"/>
      <c r="B81" s="136"/>
      <c r="C81" s="136"/>
      <c r="D81" s="136"/>
      <c r="E81" s="136"/>
      <c r="F81" s="136"/>
      <c r="G81" s="136"/>
      <c r="H81" s="136"/>
    </row>
    <row r="82" spans="1:12" ht="32.25" customHeight="1">
      <c r="A82" s="136"/>
      <c r="B82" s="136"/>
      <c r="C82" s="136"/>
      <c r="D82" s="136"/>
      <c r="E82" s="136"/>
      <c r="F82" s="136"/>
      <c r="G82" s="136"/>
      <c r="H82" s="136"/>
    </row>
    <row r="83" spans="1:12">
      <c r="C83" s="115"/>
    </row>
    <row r="84" spans="1:12">
      <c r="B84" s="115"/>
      <c r="C84" s="115"/>
    </row>
    <row r="87" spans="1:12">
      <c r="G87" s="747"/>
      <c r="H87" s="747"/>
      <c r="I87" s="747"/>
      <c r="J87" s="747"/>
      <c r="K87" s="747"/>
      <c r="L87" s="747"/>
    </row>
  </sheetData>
  <mergeCells count="19">
    <mergeCell ref="A6:H6"/>
    <mergeCell ref="A7:H7"/>
    <mergeCell ref="G8:G9"/>
    <mergeCell ref="H8:H9"/>
    <mergeCell ref="A19:H19"/>
    <mergeCell ref="A17:C17"/>
    <mergeCell ref="G87:L87"/>
    <mergeCell ref="B8:C8"/>
    <mergeCell ref="A8:A9"/>
    <mergeCell ref="E8:F8"/>
    <mergeCell ref="D8:D9"/>
    <mergeCell ref="A18:H18"/>
    <mergeCell ref="G51:L51"/>
    <mergeCell ref="A21:E21"/>
    <mergeCell ref="A22:E22"/>
    <mergeCell ref="A31:B31"/>
    <mergeCell ref="G33:L33"/>
    <mergeCell ref="A38:E38"/>
    <mergeCell ref="A39:E39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P85"/>
  <sheetViews>
    <sheetView showGridLines="0" zoomScale="55" zoomScaleNormal="55" workbookViewId="0">
      <selection activeCell="H60" sqref="H60"/>
    </sheetView>
  </sheetViews>
  <sheetFormatPr baseColWidth="10" defaultRowHeight="12.75"/>
  <cols>
    <col min="1" max="1" width="22.140625" style="85" customWidth="1"/>
    <col min="2" max="8" width="19.7109375" style="85" customWidth="1"/>
    <col min="9" max="16384" width="11.42578125" style="85"/>
  </cols>
  <sheetData>
    <row r="6" spans="1:16" s="82" customFormat="1" ht="15" customHeight="1">
      <c r="A6" s="754" t="s">
        <v>499</v>
      </c>
      <c r="B6" s="754"/>
      <c r="C6" s="754"/>
      <c r="D6" s="754"/>
      <c r="E6" s="754"/>
      <c r="F6" s="754"/>
      <c r="G6" s="754"/>
      <c r="H6" s="754"/>
    </row>
    <row r="7" spans="1:16" s="82" customFormat="1" ht="15" customHeight="1">
      <c r="A7" s="755" t="s">
        <v>547</v>
      </c>
      <c r="B7" s="755"/>
      <c r="C7" s="755"/>
      <c r="D7" s="755"/>
      <c r="E7" s="755"/>
      <c r="F7" s="755"/>
      <c r="G7" s="755"/>
      <c r="H7" s="755"/>
    </row>
    <row r="8" spans="1:16" s="104" customFormat="1" ht="15">
      <c r="A8" s="749" t="s">
        <v>153</v>
      </c>
      <c r="B8" s="748" t="s">
        <v>501</v>
      </c>
      <c r="C8" s="748"/>
      <c r="D8" s="751" t="s">
        <v>3</v>
      </c>
      <c r="E8" s="748" t="s">
        <v>4</v>
      </c>
      <c r="F8" s="748"/>
      <c r="G8" s="751" t="s">
        <v>5</v>
      </c>
      <c r="H8" s="757" t="s">
        <v>1</v>
      </c>
    </row>
    <row r="9" spans="1:16" s="104" customFormat="1" ht="15">
      <c r="A9" s="750"/>
      <c r="B9" s="162" t="s">
        <v>154</v>
      </c>
      <c r="C9" s="162" t="s">
        <v>156</v>
      </c>
      <c r="D9" s="752"/>
      <c r="E9" s="162" t="s">
        <v>154</v>
      </c>
      <c r="F9" s="162" t="s">
        <v>156</v>
      </c>
      <c r="G9" s="752"/>
      <c r="H9" s="758"/>
    </row>
    <row r="10" spans="1:16" s="82" customFormat="1" ht="15">
      <c r="A10" s="144" t="s">
        <v>157</v>
      </c>
      <c r="B10" s="145">
        <v>9805</v>
      </c>
      <c r="C10" s="145">
        <v>912</v>
      </c>
      <c r="D10" s="145">
        <v>10717</v>
      </c>
      <c r="E10" s="145">
        <v>29967</v>
      </c>
      <c r="F10" s="145">
        <v>2031</v>
      </c>
      <c r="G10" s="145">
        <v>31998</v>
      </c>
      <c r="H10" s="145">
        <v>42715</v>
      </c>
    </row>
    <row r="11" spans="1:16" s="82" customFormat="1" ht="15">
      <c r="A11" s="132" t="s">
        <v>158</v>
      </c>
      <c r="B11" s="147">
        <v>7441</v>
      </c>
      <c r="C11" s="147">
        <v>626</v>
      </c>
      <c r="D11" s="139">
        <v>8067</v>
      </c>
      <c r="E11" s="147">
        <v>14401</v>
      </c>
      <c r="F11" s="147">
        <v>1071</v>
      </c>
      <c r="G11" s="139">
        <v>15472</v>
      </c>
      <c r="H11" s="147">
        <v>23539</v>
      </c>
    </row>
    <row r="12" spans="1:16" s="82" customFormat="1" ht="15">
      <c r="A12" s="144" t="s">
        <v>159</v>
      </c>
      <c r="B12" s="145">
        <v>7175</v>
      </c>
      <c r="C12" s="145">
        <v>191</v>
      </c>
      <c r="D12" s="145">
        <v>7366</v>
      </c>
      <c r="E12" s="145">
        <v>4972</v>
      </c>
      <c r="F12" s="145">
        <v>90</v>
      </c>
      <c r="G12" s="145">
        <v>5062</v>
      </c>
      <c r="H12" s="145">
        <v>12428</v>
      </c>
    </row>
    <row r="13" spans="1:16" s="82" customFormat="1" ht="15">
      <c r="A13" s="132" t="s">
        <v>160</v>
      </c>
      <c r="B13" s="147">
        <v>4085</v>
      </c>
      <c r="C13" s="147">
        <v>375</v>
      </c>
      <c r="D13" s="139">
        <v>4460</v>
      </c>
      <c r="E13" s="147">
        <v>6865</v>
      </c>
      <c r="F13" s="147">
        <v>497</v>
      </c>
      <c r="G13" s="139">
        <v>7362</v>
      </c>
      <c r="H13" s="147">
        <v>11822</v>
      </c>
    </row>
    <row r="14" spans="1:16" s="82" customFormat="1" ht="15">
      <c r="A14" s="144" t="s">
        <v>161</v>
      </c>
      <c r="B14" s="145">
        <v>3544</v>
      </c>
      <c r="C14" s="145">
        <v>436</v>
      </c>
      <c r="D14" s="145">
        <v>3980</v>
      </c>
      <c r="E14" s="145">
        <v>9640</v>
      </c>
      <c r="F14" s="145">
        <v>1020</v>
      </c>
      <c r="G14" s="145">
        <v>10660</v>
      </c>
      <c r="H14" s="145">
        <v>14640</v>
      </c>
    </row>
    <row r="15" spans="1:16" s="82" customFormat="1" ht="15">
      <c r="A15" s="132" t="s">
        <v>162</v>
      </c>
      <c r="B15" s="147">
        <v>2534</v>
      </c>
      <c r="C15" s="147">
        <v>410</v>
      </c>
      <c r="D15" s="139">
        <v>2944</v>
      </c>
      <c r="E15" s="147">
        <v>9446</v>
      </c>
      <c r="F15" s="147">
        <v>891</v>
      </c>
      <c r="G15" s="139">
        <v>10337</v>
      </c>
      <c r="H15" s="147">
        <v>13281</v>
      </c>
    </row>
    <row r="16" spans="1:16" s="104" customFormat="1" ht="28.5" customHeight="1">
      <c r="A16" s="158" t="s">
        <v>163</v>
      </c>
      <c r="B16" s="159">
        <f>SUM(B10:B15)</f>
        <v>34584</v>
      </c>
      <c r="C16" s="159">
        <f t="shared" ref="C16:H16" si="0">SUM(C10:C15)</f>
        <v>2950</v>
      </c>
      <c r="D16" s="159">
        <f t="shared" si="0"/>
        <v>37534</v>
      </c>
      <c r="E16" s="159">
        <f t="shared" si="0"/>
        <v>75291</v>
      </c>
      <c r="F16" s="159">
        <f t="shared" si="0"/>
        <v>5600</v>
      </c>
      <c r="G16" s="159">
        <f t="shared" si="0"/>
        <v>80891</v>
      </c>
      <c r="H16" s="159">
        <f t="shared" si="0"/>
        <v>118425</v>
      </c>
      <c r="K16" s="105"/>
      <c r="L16" s="105"/>
      <c r="O16" s="105"/>
      <c r="P16" s="105"/>
    </row>
    <row r="17" spans="1:16" s="82" customFormat="1" ht="13.5" customHeight="1">
      <c r="A17" s="760" t="s">
        <v>397</v>
      </c>
      <c r="B17" s="760"/>
      <c r="C17" s="760"/>
      <c r="D17" s="97"/>
      <c r="E17" s="97"/>
      <c r="F17" s="97"/>
      <c r="G17" s="97"/>
      <c r="H17" s="97"/>
      <c r="O17" s="83"/>
      <c r="P17" s="83"/>
    </row>
    <row r="18" spans="1:16" ht="32.25" customHeight="1">
      <c r="A18" s="137"/>
      <c r="B18" s="137"/>
      <c r="C18" s="137"/>
      <c r="D18" s="137"/>
      <c r="E18" s="137"/>
      <c r="F18" s="137"/>
      <c r="G18" s="137"/>
      <c r="H18" s="137"/>
    </row>
    <row r="19" spans="1:16" ht="20.25" customHeight="1">
      <c r="A19" s="754" t="s">
        <v>499</v>
      </c>
      <c r="B19" s="754"/>
      <c r="C19" s="754"/>
      <c r="D19" s="754"/>
      <c r="E19" s="754"/>
      <c r="F19" s="137"/>
      <c r="G19" s="137"/>
      <c r="H19" s="137"/>
    </row>
    <row r="20" spans="1:16" ht="20.25" customHeight="1">
      <c r="A20" s="755" t="s">
        <v>547</v>
      </c>
      <c r="B20" s="755"/>
      <c r="C20" s="755"/>
      <c r="D20" s="755"/>
      <c r="E20" s="755"/>
      <c r="F20" s="137" t="s">
        <v>527</v>
      </c>
      <c r="G20" s="137"/>
      <c r="H20" s="137"/>
    </row>
    <row r="21" spans="1:16" s="106" customFormat="1" ht="29.25" customHeight="1">
      <c r="A21" s="155" t="s">
        <v>153</v>
      </c>
      <c r="B21" s="156" t="s">
        <v>502</v>
      </c>
      <c r="C21" s="156" t="s">
        <v>155</v>
      </c>
      <c r="D21" s="156" t="s">
        <v>4</v>
      </c>
      <c r="E21" s="157" t="s">
        <v>155</v>
      </c>
      <c r="F21" s="79"/>
      <c r="G21" s="79"/>
      <c r="H21" s="79"/>
    </row>
    <row r="22" spans="1:16" ht="17.25" customHeight="1">
      <c r="A22" s="141" t="s">
        <v>157</v>
      </c>
      <c r="B22" s="142">
        <v>10717</v>
      </c>
      <c r="C22" s="143">
        <v>0.25089546997541845</v>
      </c>
      <c r="D22" s="142">
        <v>31998</v>
      </c>
      <c r="E22" s="143">
        <v>0.74910453002458155</v>
      </c>
      <c r="F22" s="84"/>
      <c r="G22" s="84"/>
      <c r="H22" s="84"/>
    </row>
    <row r="23" spans="1:16" ht="17.25" customHeight="1">
      <c r="A23" s="132" t="s">
        <v>158</v>
      </c>
      <c r="B23" s="139">
        <v>8067</v>
      </c>
      <c r="C23" s="140">
        <v>0.34270784655252984</v>
      </c>
      <c r="D23" s="139">
        <v>15472</v>
      </c>
      <c r="E23" s="140">
        <v>0.65729215344747016</v>
      </c>
      <c r="F23" s="84"/>
      <c r="G23" s="84"/>
      <c r="H23" s="84"/>
    </row>
    <row r="24" spans="1:16" ht="17.25" customHeight="1">
      <c r="A24" s="144" t="s">
        <v>159</v>
      </c>
      <c r="B24" s="145">
        <v>7366</v>
      </c>
      <c r="C24" s="146">
        <v>0.59269391696169937</v>
      </c>
      <c r="D24" s="145">
        <v>5062</v>
      </c>
      <c r="E24" s="146">
        <v>0.40730608303830063</v>
      </c>
      <c r="F24" s="84"/>
      <c r="G24" s="84"/>
      <c r="H24" s="84"/>
    </row>
    <row r="25" spans="1:16" ht="17.25" customHeight="1">
      <c r="A25" s="132" t="s">
        <v>160</v>
      </c>
      <c r="B25" s="139">
        <v>4460</v>
      </c>
      <c r="C25" s="140">
        <v>0.37726273050245307</v>
      </c>
      <c r="D25" s="139">
        <v>7362</v>
      </c>
      <c r="E25" s="140">
        <v>0.62273726949754693</v>
      </c>
      <c r="F25" s="84"/>
      <c r="G25" s="84"/>
      <c r="H25" s="84"/>
    </row>
    <row r="26" spans="1:16" ht="17.25" customHeight="1">
      <c r="A26" s="144" t="s">
        <v>161</v>
      </c>
      <c r="B26" s="145">
        <v>3980</v>
      </c>
      <c r="C26" s="146">
        <v>0.27185792349726778</v>
      </c>
      <c r="D26" s="145">
        <v>10660</v>
      </c>
      <c r="E26" s="146">
        <v>0.72814207650273222</v>
      </c>
      <c r="F26" s="84"/>
      <c r="G26" s="84"/>
      <c r="H26" s="84"/>
    </row>
    <row r="27" spans="1:16" ht="17.25" customHeight="1">
      <c r="A27" s="132" t="s">
        <v>162</v>
      </c>
      <c r="B27" s="139">
        <v>2944</v>
      </c>
      <c r="C27" s="140">
        <v>0.22167005496574052</v>
      </c>
      <c r="D27" s="139">
        <v>10337</v>
      </c>
      <c r="E27" s="140">
        <v>0.77832994503425945</v>
      </c>
      <c r="F27" s="84"/>
      <c r="G27" s="84"/>
      <c r="H27" s="84"/>
    </row>
    <row r="28" spans="1:16" s="106" customFormat="1" ht="26.25" customHeight="1">
      <c r="A28" s="158" t="s">
        <v>163</v>
      </c>
      <c r="B28" s="159">
        <f>SUM(B22:B27)</f>
        <v>37534</v>
      </c>
      <c r="C28" s="160">
        <v>0.31694321300401096</v>
      </c>
      <c r="D28" s="159">
        <v>80891</v>
      </c>
      <c r="E28" s="161">
        <v>0.68305678699598904</v>
      </c>
      <c r="F28" s="79"/>
      <c r="G28" s="79"/>
      <c r="H28" s="79"/>
    </row>
    <row r="29" spans="1:16">
      <c r="A29" s="756" t="s">
        <v>397</v>
      </c>
      <c r="B29" s="756"/>
      <c r="C29" s="84"/>
      <c r="D29" s="87"/>
      <c r="E29" s="84"/>
      <c r="F29" s="84"/>
      <c r="G29" s="84"/>
      <c r="H29" s="84"/>
    </row>
    <row r="30" spans="1:16">
      <c r="A30" s="84"/>
      <c r="B30" s="87"/>
      <c r="C30" s="87"/>
      <c r="D30" s="87"/>
      <c r="E30" s="87"/>
      <c r="F30" s="84"/>
      <c r="G30" s="84"/>
      <c r="H30" s="84"/>
    </row>
    <row r="31" spans="1:16">
      <c r="A31" s="84"/>
      <c r="B31" s="84"/>
      <c r="C31" s="87"/>
      <c r="D31" s="84"/>
      <c r="E31" s="84"/>
      <c r="F31" s="84"/>
      <c r="G31" s="747" t="s">
        <v>454</v>
      </c>
      <c r="H31" s="747"/>
      <c r="I31" s="747"/>
      <c r="J31" s="747"/>
      <c r="K31" s="747"/>
      <c r="L31" s="747"/>
    </row>
    <row r="32" spans="1:16">
      <c r="A32" s="84"/>
      <c r="B32" s="84"/>
      <c r="C32" s="84"/>
      <c r="D32" s="84"/>
      <c r="E32" s="84"/>
      <c r="F32" s="84"/>
      <c r="G32" s="84"/>
      <c r="H32" s="84"/>
    </row>
    <row r="33" spans="1:12">
      <c r="A33" s="84"/>
      <c r="B33" s="84"/>
      <c r="C33" s="84"/>
      <c r="E33" s="84"/>
      <c r="F33" s="84"/>
    </row>
    <row r="34" spans="1:12">
      <c r="A34" s="84"/>
      <c r="B34" s="84"/>
      <c r="C34" s="84"/>
      <c r="D34" s="84"/>
      <c r="E34" s="84"/>
      <c r="F34" s="84"/>
      <c r="G34" s="138"/>
      <c r="H34" s="138"/>
      <c r="I34" s="138"/>
      <c r="J34" s="138"/>
      <c r="K34" s="138"/>
      <c r="L34" s="138"/>
    </row>
    <row r="35" spans="1:12">
      <c r="A35" s="84"/>
      <c r="B35" s="84"/>
      <c r="C35" s="84"/>
      <c r="D35" s="84"/>
      <c r="E35" s="84"/>
      <c r="F35" s="84"/>
      <c r="G35" s="138"/>
      <c r="H35" s="138"/>
      <c r="I35" s="138"/>
      <c r="J35" s="138"/>
      <c r="K35" s="138"/>
      <c r="L35" s="138"/>
    </row>
    <row r="36" spans="1:12" ht="15.75">
      <c r="A36" s="754" t="s">
        <v>500</v>
      </c>
      <c r="B36" s="754"/>
      <c r="C36" s="754"/>
      <c r="D36" s="754"/>
      <c r="E36" s="754"/>
      <c r="F36" s="84"/>
      <c r="G36" s="84"/>
      <c r="H36" s="84"/>
    </row>
    <row r="37" spans="1:12" ht="15.75">
      <c r="A37" s="755" t="s">
        <v>547</v>
      </c>
      <c r="B37" s="755"/>
      <c r="C37" s="755"/>
      <c r="D37" s="755"/>
      <c r="E37" s="755"/>
      <c r="F37" s="84"/>
    </row>
    <row r="38" spans="1:12" s="106" customFormat="1" ht="33.75" customHeight="1">
      <c r="A38" s="155" t="s">
        <v>153</v>
      </c>
      <c r="B38" s="156" t="s">
        <v>154</v>
      </c>
      <c r="C38" s="156" t="s">
        <v>155</v>
      </c>
      <c r="D38" s="156" t="s">
        <v>156</v>
      </c>
      <c r="E38" s="157" t="s">
        <v>155</v>
      </c>
      <c r="F38" s="79"/>
      <c r="G38" s="79"/>
      <c r="H38" s="79"/>
    </row>
    <row r="39" spans="1:12" ht="13.5" customHeight="1">
      <c r="A39" s="141" t="s">
        <v>157</v>
      </c>
      <c r="B39" s="142">
        <v>39772</v>
      </c>
      <c r="C39" s="143">
        <v>0.93110148659721415</v>
      </c>
      <c r="D39" s="142">
        <v>2943</v>
      </c>
      <c r="E39" s="143">
        <v>6.889851340278591E-2</v>
      </c>
      <c r="F39" s="84"/>
      <c r="G39" s="84"/>
      <c r="H39" s="84"/>
    </row>
    <row r="40" spans="1:12" ht="15">
      <c r="A40" s="132" t="s">
        <v>158</v>
      </c>
      <c r="B40" s="139">
        <v>21842</v>
      </c>
      <c r="C40" s="140">
        <v>0.92790687794723647</v>
      </c>
      <c r="D40" s="139">
        <v>1697</v>
      </c>
      <c r="E40" s="140">
        <v>7.2093122052763497E-2</v>
      </c>
      <c r="F40" s="84"/>
      <c r="G40" s="84"/>
      <c r="H40" s="84"/>
    </row>
    <row r="41" spans="1:12" ht="15">
      <c r="A41" s="144" t="s">
        <v>159</v>
      </c>
      <c r="B41" s="145">
        <v>12147</v>
      </c>
      <c r="C41" s="146">
        <v>0.97738976504666886</v>
      </c>
      <c r="D41" s="145">
        <v>281</v>
      </c>
      <c r="E41" s="146">
        <v>2.2610234953331188E-2</v>
      </c>
      <c r="F41" s="84"/>
      <c r="G41" s="84"/>
      <c r="H41" s="84"/>
    </row>
    <row r="42" spans="1:12" ht="15">
      <c r="A42" s="132" t="s">
        <v>160</v>
      </c>
      <c r="B42" s="139">
        <v>10950</v>
      </c>
      <c r="C42" s="140">
        <v>0.92623921502283879</v>
      </c>
      <c r="D42" s="139">
        <v>872</v>
      </c>
      <c r="E42" s="140">
        <v>7.3760784977161223E-2</v>
      </c>
      <c r="F42" s="84"/>
      <c r="G42" s="84"/>
      <c r="H42" s="84"/>
    </row>
    <row r="43" spans="1:12" ht="15">
      <c r="A43" s="144" t="s">
        <v>161</v>
      </c>
      <c r="B43" s="145">
        <v>13184</v>
      </c>
      <c r="C43" s="146">
        <v>0.90054644808743167</v>
      </c>
      <c r="D43" s="145">
        <v>1456</v>
      </c>
      <c r="E43" s="146">
        <v>9.94535519125683E-2</v>
      </c>
      <c r="F43" s="84"/>
      <c r="G43" s="84"/>
      <c r="H43" s="84"/>
    </row>
    <row r="44" spans="1:12" s="106" customFormat="1" ht="15">
      <c r="A44" s="132" t="s">
        <v>162</v>
      </c>
      <c r="B44" s="139">
        <v>11980</v>
      </c>
      <c r="C44" s="140">
        <v>0.9020405089978164</v>
      </c>
      <c r="D44" s="139">
        <v>1301</v>
      </c>
      <c r="E44" s="140">
        <v>9.7959491002183569E-2</v>
      </c>
      <c r="F44" s="79"/>
      <c r="G44" s="79"/>
      <c r="H44" s="79"/>
    </row>
    <row r="45" spans="1:12" ht="30" customHeight="1">
      <c r="A45" s="158" t="s">
        <v>163</v>
      </c>
      <c r="B45" s="159">
        <v>109875</v>
      </c>
      <c r="C45" s="160">
        <v>0.92780240658644708</v>
      </c>
      <c r="D45" s="159">
        <v>8550</v>
      </c>
      <c r="E45" s="161">
        <v>7.2197593413552877E-2</v>
      </c>
      <c r="F45" s="84"/>
      <c r="G45" s="84"/>
      <c r="H45" s="84"/>
    </row>
    <row r="46" spans="1:12">
      <c r="A46" s="756" t="s">
        <v>397</v>
      </c>
      <c r="B46" s="756"/>
    </row>
    <row r="47" spans="1:12">
      <c r="C47" s="115"/>
    </row>
    <row r="48" spans="1:12" ht="32.25" customHeight="1">
      <c r="A48" s="137"/>
      <c r="B48" s="137"/>
      <c r="C48" s="137"/>
      <c r="D48" s="137"/>
      <c r="E48" s="137"/>
      <c r="F48" s="137"/>
      <c r="G48" s="137"/>
      <c r="H48" s="137"/>
    </row>
    <row r="49" spans="1:12" ht="12.75" customHeight="1">
      <c r="A49" s="137"/>
      <c r="B49" s="137"/>
      <c r="C49" s="137"/>
      <c r="D49" s="137"/>
      <c r="E49" s="137"/>
      <c r="F49" s="137"/>
      <c r="G49" s="747" t="s">
        <v>454</v>
      </c>
      <c r="H49" s="747"/>
      <c r="I49" s="747"/>
      <c r="J49" s="747"/>
      <c r="K49" s="747"/>
      <c r="L49" s="747"/>
    </row>
    <row r="50" spans="1:12" ht="32.25" customHeight="1">
      <c r="A50" s="137"/>
      <c r="B50" s="527"/>
      <c r="C50" s="137"/>
      <c r="D50" s="137"/>
      <c r="E50" s="137"/>
      <c r="F50" s="137"/>
      <c r="G50" s="137"/>
      <c r="H50" s="137"/>
    </row>
    <row r="51" spans="1:12" ht="32.25" customHeight="1">
      <c r="A51" s="137"/>
      <c r="B51" s="137"/>
      <c r="C51" s="527"/>
      <c r="D51" s="137"/>
      <c r="E51" s="137"/>
      <c r="F51" s="137"/>
      <c r="G51" s="137"/>
      <c r="H51" s="137"/>
    </row>
    <row r="52" spans="1:12" ht="32.25" customHeight="1">
      <c r="A52" s="137"/>
      <c r="B52" s="137"/>
      <c r="C52" s="527"/>
      <c r="D52" s="137"/>
      <c r="E52" s="137"/>
      <c r="F52" s="137"/>
      <c r="G52" s="137"/>
      <c r="H52" s="137"/>
    </row>
    <row r="53" spans="1:12" ht="32.25" customHeight="1">
      <c r="A53" s="137"/>
      <c r="B53" s="137"/>
      <c r="C53" s="137"/>
      <c r="D53" s="137"/>
      <c r="E53" s="137"/>
      <c r="F53" s="137"/>
      <c r="G53" s="137"/>
      <c r="H53" s="137"/>
    </row>
    <row r="54" spans="1:12" ht="32.25" customHeight="1">
      <c r="A54" s="137"/>
      <c r="B54" s="137"/>
      <c r="C54" s="137"/>
      <c r="D54" s="137"/>
      <c r="E54" s="137"/>
      <c r="F54" s="137"/>
      <c r="G54" s="137"/>
      <c r="H54" s="137"/>
    </row>
    <row r="55" spans="1:12" ht="32.25" customHeight="1">
      <c r="A55" s="137"/>
      <c r="B55" s="137"/>
      <c r="C55" s="137"/>
      <c r="D55" s="137"/>
      <c r="E55" s="137"/>
      <c r="F55" s="137"/>
      <c r="G55" s="137"/>
      <c r="H55" s="137"/>
    </row>
    <row r="56" spans="1:12" ht="32.25" customHeight="1">
      <c r="A56" s="137"/>
      <c r="B56" s="137"/>
      <c r="C56" s="137"/>
      <c r="D56" s="137"/>
      <c r="E56" s="137"/>
      <c r="F56" s="137"/>
      <c r="G56" s="137"/>
      <c r="H56" s="137"/>
    </row>
    <row r="57" spans="1:12" ht="32.25" customHeight="1">
      <c r="A57" s="137"/>
      <c r="B57" s="137"/>
      <c r="C57" s="137"/>
      <c r="D57" s="137"/>
      <c r="E57" s="137"/>
      <c r="F57" s="137"/>
      <c r="G57" s="137"/>
      <c r="H57" s="137"/>
    </row>
    <row r="58" spans="1:12" ht="32.25" customHeight="1">
      <c r="A58" s="137"/>
      <c r="B58" s="137"/>
      <c r="C58" s="137"/>
      <c r="D58" s="137"/>
      <c r="E58" s="137"/>
      <c r="F58" s="137"/>
      <c r="G58" s="137"/>
      <c r="H58" s="137"/>
    </row>
    <row r="59" spans="1:12" ht="32.25" customHeight="1">
      <c r="A59" s="137"/>
      <c r="B59" s="137"/>
      <c r="C59" s="137"/>
      <c r="D59" s="137"/>
      <c r="E59" s="137"/>
      <c r="F59" s="137"/>
      <c r="G59" s="137"/>
      <c r="H59" s="137"/>
    </row>
    <row r="60" spans="1:12" ht="32.25" customHeight="1">
      <c r="A60" s="137"/>
      <c r="B60" s="137"/>
      <c r="C60" s="137"/>
      <c r="D60" s="137"/>
      <c r="E60" s="137"/>
      <c r="F60" s="137"/>
      <c r="G60" s="137"/>
      <c r="H60" s="137"/>
    </row>
    <row r="61" spans="1:12" ht="32.25" customHeight="1">
      <c r="A61" s="137"/>
      <c r="B61" s="137"/>
      <c r="C61" s="137"/>
      <c r="D61" s="137"/>
      <c r="E61" s="137"/>
      <c r="F61" s="137"/>
      <c r="G61" s="137"/>
      <c r="H61" s="137"/>
    </row>
    <row r="62" spans="1:12" ht="32.25" customHeight="1">
      <c r="A62" s="137"/>
      <c r="B62" s="137"/>
      <c r="C62" s="137"/>
      <c r="D62" s="137"/>
      <c r="E62" s="137"/>
      <c r="F62" s="137"/>
      <c r="G62" s="137"/>
      <c r="H62" s="137"/>
    </row>
    <row r="63" spans="1:12" ht="32.25" customHeight="1">
      <c r="A63" s="137"/>
      <c r="B63" s="137"/>
      <c r="C63" s="137"/>
      <c r="D63" s="137"/>
      <c r="E63" s="137"/>
      <c r="F63" s="137"/>
      <c r="G63" s="137"/>
      <c r="H63" s="137"/>
    </row>
    <row r="64" spans="1:12" ht="32.25" customHeight="1">
      <c r="A64" s="137"/>
      <c r="B64" s="137"/>
      <c r="C64" s="137"/>
      <c r="D64" s="137"/>
      <c r="E64" s="137"/>
      <c r="F64" s="137"/>
      <c r="G64" s="137"/>
      <c r="H64" s="137"/>
    </row>
    <row r="65" spans="1:8" ht="32.25" customHeight="1">
      <c r="A65" s="137"/>
      <c r="B65" s="137"/>
      <c r="C65" s="137"/>
      <c r="D65" s="137"/>
      <c r="E65" s="137"/>
      <c r="F65" s="137"/>
      <c r="G65" s="137"/>
      <c r="H65" s="137"/>
    </row>
    <row r="66" spans="1:8" ht="32.25" customHeight="1">
      <c r="A66" s="137"/>
      <c r="B66" s="137"/>
      <c r="C66" s="137"/>
      <c r="D66" s="137"/>
      <c r="E66" s="137"/>
      <c r="F66" s="137"/>
      <c r="G66" s="137"/>
      <c r="H66" s="137"/>
    </row>
    <row r="67" spans="1:8" ht="32.25" customHeight="1">
      <c r="A67" s="137"/>
      <c r="B67" s="137"/>
      <c r="C67" s="137"/>
      <c r="D67" s="137"/>
      <c r="E67" s="137"/>
      <c r="F67" s="137"/>
      <c r="G67" s="137"/>
      <c r="H67" s="137"/>
    </row>
    <row r="68" spans="1:8" ht="32.25" customHeight="1">
      <c r="A68" s="137"/>
      <c r="B68" s="137"/>
      <c r="C68" s="137"/>
      <c r="D68" s="137"/>
      <c r="E68" s="137"/>
      <c r="F68" s="137"/>
      <c r="G68" s="137"/>
      <c r="H68" s="137"/>
    </row>
    <row r="69" spans="1:8" ht="32.25" customHeight="1">
      <c r="A69" s="137"/>
      <c r="B69" s="137"/>
      <c r="C69" s="137"/>
      <c r="D69" s="137"/>
      <c r="E69" s="137"/>
      <c r="F69" s="137"/>
      <c r="G69" s="137"/>
      <c r="H69" s="137"/>
    </row>
    <row r="70" spans="1:8" ht="32.25" customHeight="1">
      <c r="A70" s="137"/>
      <c r="B70" s="137"/>
      <c r="C70" s="137"/>
      <c r="D70" s="137"/>
      <c r="E70" s="137"/>
      <c r="F70" s="137"/>
      <c r="G70" s="137"/>
      <c r="H70" s="137"/>
    </row>
    <row r="71" spans="1:8" ht="32.25" customHeight="1">
      <c r="A71" s="137"/>
      <c r="B71" s="137"/>
      <c r="C71" s="137"/>
      <c r="D71" s="137"/>
      <c r="E71" s="137"/>
      <c r="F71" s="137"/>
      <c r="G71" s="137"/>
      <c r="H71" s="137"/>
    </row>
    <row r="72" spans="1:8" ht="32.25" customHeight="1">
      <c r="A72" s="137"/>
      <c r="B72" s="137"/>
      <c r="C72" s="137"/>
      <c r="D72" s="137"/>
      <c r="E72" s="137"/>
      <c r="F72" s="137"/>
      <c r="G72" s="137"/>
      <c r="H72" s="137"/>
    </row>
    <row r="73" spans="1:8" ht="32.25" customHeight="1">
      <c r="A73" s="137"/>
      <c r="B73" s="137"/>
      <c r="C73" s="137"/>
      <c r="D73" s="137"/>
      <c r="E73" s="137"/>
      <c r="F73" s="137"/>
      <c r="G73" s="137"/>
      <c r="H73" s="137"/>
    </row>
    <row r="74" spans="1:8" ht="32.25" customHeight="1">
      <c r="A74" s="137"/>
      <c r="B74" s="137"/>
      <c r="C74" s="137"/>
      <c r="D74" s="137"/>
      <c r="E74" s="137"/>
      <c r="F74" s="137"/>
      <c r="G74" s="137"/>
      <c r="H74" s="137"/>
    </row>
    <row r="75" spans="1:8" ht="32.25" customHeight="1">
      <c r="A75" s="137"/>
      <c r="B75" s="137"/>
      <c r="C75" s="137"/>
      <c r="D75" s="137"/>
      <c r="E75" s="137"/>
      <c r="F75" s="137"/>
      <c r="G75" s="137"/>
      <c r="H75" s="137"/>
    </row>
    <row r="76" spans="1:8" ht="32.25" customHeight="1">
      <c r="A76" s="137"/>
      <c r="B76" s="137"/>
      <c r="C76" s="137"/>
      <c r="D76" s="137"/>
      <c r="E76" s="137"/>
      <c r="F76" s="137"/>
      <c r="G76" s="137"/>
      <c r="H76" s="137"/>
    </row>
    <row r="77" spans="1:8" ht="32.25" customHeight="1">
      <c r="A77" s="137"/>
      <c r="B77" s="137"/>
      <c r="C77" s="137"/>
      <c r="D77" s="137"/>
      <c r="E77" s="137"/>
      <c r="F77" s="137"/>
      <c r="G77" s="137"/>
      <c r="H77" s="137"/>
    </row>
    <row r="78" spans="1:8" ht="32.25" customHeight="1">
      <c r="A78" s="137"/>
      <c r="B78" s="137"/>
      <c r="C78" s="137"/>
      <c r="D78" s="137"/>
      <c r="E78" s="137"/>
      <c r="F78" s="137"/>
      <c r="G78" s="137"/>
      <c r="H78" s="137"/>
    </row>
    <row r="79" spans="1:8" ht="32.25" customHeight="1">
      <c r="A79" s="137"/>
      <c r="B79" s="137"/>
      <c r="C79" s="137"/>
      <c r="D79" s="137"/>
      <c r="E79" s="137"/>
      <c r="F79" s="137"/>
      <c r="G79" s="137"/>
      <c r="H79" s="137"/>
    </row>
    <row r="80" spans="1:8" ht="32.25" customHeight="1">
      <c r="A80" s="137"/>
      <c r="B80" s="137"/>
      <c r="C80" s="137"/>
      <c r="D80" s="137"/>
      <c r="E80" s="137"/>
      <c r="F80" s="137"/>
      <c r="G80" s="137"/>
      <c r="H80" s="137"/>
    </row>
    <row r="81" spans="2:12">
      <c r="C81" s="115"/>
    </row>
    <row r="82" spans="2:12">
      <c r="B82" s="115"/>
      <c r="C82" s="115"/>
    </row>
    <row r="85" spans="2:12">
      <c r="G85" s="747"/>
      <c r="H85" s="747"/>
      <c r="I85" s="747"/>
      <c r="J85" s="747"/>
      <c r="K85" s="747"/>
      <c r="L85" s="747"/>
    </row>
  </sheetData>
  <mergeCells count="18">
    <mergeCell ref="G31:L31"/>
    <mergeCell ref="A36:E36"/>
    <mergeCell ref="A37:E37"/>
    <mergeCell ref="G49:L49"/>
    <mergeCell ref="G85:L85"/>
    <mergeCell ref="A46:B46"/>
    <mergeCell ref="A17:C17"/>
    <mergeCell ref="A19:E19"/>
    <mergeCell ref="A20:E20"/>
    <mergeCell ref="A29:B29"/>
    <mergeCell ref="A6:H6"/>
    <mergeCell ref="A7:H7"/>
    <mergeCell ref="A8:A9"/>
    <mergeCell ref="B8:C8"/>
    <mergeCell ref="D8:D9"/>
    <mergeCell ref="E8:F8"/>
    <mergeCell ref="G8:G9"/>
    <mergeCell ref="H8:H9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75"/>
  <sheetViews>
    <sheetView showGridLines="0" topLeftCell="A7" zoomScale="55" zoomScaleNormal="55" workbookViewId="0">
      <selection activeCell="V23" sqref="V23"/>
    </sheetView>
  </sheetViews>
  <sheetFormatPr baseColWidth="10" defaultRowHeight="12.75"/>
  <cols>
    <col min="1" max="1" width="26.28515625" style="117" customWidth="1"/>
    <col min="2" max="10" width="16" style="117" customWidth="1"/>
    <col min="11" max="11" width="19.5703125" style="117" customWidth="1"/>
    <col min="12" max="12" width="15.140625" style="117" customWidth="1"/>
    <col min="13" max="13" width="20.5703125" style="117" customWidth="1"/>
    <col min="14" max="14" width="14" style="117" customWidth="1"/>
    <col min="15" max="16384" width="11.42578125" style="117"/>
  </cols>
  <sheetData>
    <row r="1" spans="1:14" ht="18" customHeight="1">
      <c r="A1" s="66"/>
      <c r="B1" s="66"/>
      <c r="C1" s="66"/>
      <c r="D1" s="66"/>
      <c r="E1" s="66"/>
      <c r="F1" s="66"/>
      <c r="G1" s="116"/>
    </row>
    <row r="2" spans="1:14" ht="18" customHeight="1">
      <c r="A2" s="67"/>
      <c r="B2" s="67"/>
      <c r="C2" s="67"/>
      <c r="D2" s="67"/>
      <c r="E2" s="67"/>
      <c r="F2" s="67"/>
      <c r="G2" s="116"/>
    </row>
    <row r="3" spans="1:14" ht="18" customHeight="1">
      <c r="A3" s="66"/>
      <c r="B3" s="66"/>
      <c r="C3" s="66"/>
      <c r="D3" s="66"/>
      <c r="E3" s="66"/>
      <c r="F3" s="66"/>
      <c r="G3" s="116"/>
    </row>
    <row r="4" spans="1:14" ht="18" customHeight="1">
      <c r="A4" s="66"/>
      <c r="B4" s="66"/>
      <c r="C4" s="66"/>
      <c r="D4" s="66"/>
      <c r="E4" s="66"/>
      <c r="F4" s="66"/>
      <c r="G4" s="116"/>
    </row>
    <row r="5" spans="1:14" ht="18" customHeight="1">
      <c r="A5" s="764" t="s">
        <v>164</v>
      </c>
      <c r="B5" s="764"/>
      <c r="C5" s="764"/>
      <c r="D5" s="764"/>
      <c r="E5" s="764"/>
      <c r="F5" s="764"/>
      <c r="G5" s="764"/>
      <c r="H5" s="764"/>
      <c r="I5" s="764"/>
      <c r="J5" s="764"/>
      <c r="K5" s="764"/>
      <c r="L5" s="130"/>
      <c r="M5" s="130"/>
      <c r="N5" s="130"/>
    </row>
    <row r="6" spans="1:14" ht="18" customHeight="1">
      <c r="A6" s="773" t="s">
        <v>580</v>
      </c>
      <c r="B6" s="773"/>
      <c r="C6" s="773"/>
      <c r="D6" s="773"/>
      <c r="E6" s="773"/>
      <c r="F6" s="773"/>
      <c r="G6" s="773"/>
      <c r="H6" s="773"/>
      <c r="I6" s="773"/>
      <c r="J6" s="773"/>
      <c r="K6" s="773"/>
      <c r="L6" s="130"/>
      <c r="M6" s="130"/>
      <c r="N6" s="130"/>
    </row>
    <row r="7" spans="1:14" s="118" customFormat="1" ht="12.75" customHeight="1" thickBot="1"/>
    <row r="8" spans="1:14" s="118" customFormat="1" ht="34.5" customHeight="1">
      <c r="A8" s="777" t="s">
        <v>153</v>
      </c>
      <c r="B8" s="779" t="s">
        <v>165</v>
      </c>
      <c r="C8" s="780"/>
      <c r="D8" s="781"/>
      <c r="E8" s="774" t="s">
        <v>166</v>
      </c>
      <c r="F8" s="775"/>
      <c r="G8" s="776"/>
      <c r="H8" s="774" t="s">
        <v>455</v>
      </c>
      <c r="I8" s="775"/>
      <c r="J8" s="776"/>
      <c r="K8" s="766" t="s">
        <v>451</v>
      </c>
    </row>
    <row r="9" spans="1:14" s="118" customFormat="1" ht="25.5" customHeight="1" thickBot="1">
      <c r="A9" s="778"/>
      <c r="B9" s="168" t="s">
        <v>154</v>
      </c>
      <c r="C9" s="168" t="s">
        <v>156</v>
      </c>
      <c r="D9" s="168" t="s">
        <v>163</v>
      </c>
      <c r="E9" s="169" t="s">
        <v>154</v>
      </c>
      <c r="F9" s="169" t="s">
        <v>156</v>
      </c>
      <c r="G9" s="168" t="s">
        <v>163</v>
      </c>
      <c r="H9" s="168" t="s">
        <v>154</v>
      </c>
      <c r="I9" s="168" t="s">
        <v>156</v>
      </c>
      <c r="J9" s="168" t="s">
        <v>163</v>
      </c>
      <c r="K9" s="767"/>
    </row>
    <row r="10" spans="1:14" s="118" customFormat="1" ht="25.5" customHeight="1">
      <c r="A10" s="197" t="s">
        <v>157</v>
      </c>
      <c r="B10" s="198">
        <v>4331</v>
      </c>
      <c r="C10" s="198">
        <v>1261</v>
      </c>
      <c r="D10" s="198">
        <v>5592</v>
      </c>
      <c r="E10" s="198">
        <v>6764</v>
      </c>
      <c r="F10" s="198">
        <v>1547</v>
      </c>
      <c r="G10" s="198">
        <v>8311</v>
      </c>
      <c r="H10" s="198">
        <v>11095</v>
      </c>
      <c r="I10" s="198">
        <v>2808</v>
      </c>
      <c r="J10" s="198">
        <v>13903</v>
      </c>
      <c r="K10" s="199">
        <v>0.22441860465116278</v>
      </c>
    </row>
    <row r="11" spans="1:14" s="118" customFormat="1" ht="25.5" customHeight="1">
      <c r="A11" s="148" t="s">
        <v>158</v>
      </c>
      <c r="B11" s="149">
        <v>3285</v>
      </c>
      <c r="C11" s="149">
        <v>750</v>
      </c>
      <c r="D11" s="149">
        <v>4035</v>
      </c>
      <c r="E11" s="150">
        <v>6203</v>
      </c>
      <c r="F11" s="150">
        <v>930</v>
      </c>
      <c r="G11" s="149">
        <v>7133</v>
      </c>
      <c r="H11" s="149">
        <v>9488</v>
      </c>
      <c r="I11" s="149">
        <v>1680</v>
      </c>
      <c r="J11" s="150">
        <v>11168</v>
      </c>
      <c r="K11" s="151">
        <v>0.17923126614987081</v>
      </c>
    </row>
    <row r="12" spans="1:14" s="118" customFormat="1" ht="25.5" customHeight="1">
      <c r="A12" s="200" t="s">
        <v>159</v>
      </c>
      <c r="B12" s="201">
        <v>12246</v>
      </c>
      <c r="C12" s="201">
        <v>2014</v>
      </c>
      <c r="D12" s="201">
        <v>14260</v>
      </c>
      <c r="E12" s="201">
        <v>5479</v>
      </c>
      <c r="F12" s="201">
        <v>795</v>
      </c>
      <c r="G12" s="201">
        <v>6274</v>
      </c>
      <c r="H12" s="201">
        <v>17725</v>
      </c>
      <c r="I12" s="201">
        <v>2809</v>
      </c>
      <c r="J12" s="201">
        <v>20534</v>
      </c>
      <c r="K12" s="202">
        <v>0.32877906976744187</v>
      </c>
    </row>
    <row r="13" spans="1:14" s="118" customFormat="1" ht="25.5" customHeight="1">
      <c r="A13" s="148" t="s">
        <v>160</v>
      </c>
      <c r="B13" s="149">
        <v>2206</v>
      </c>
      <c r="C13" s="149">
        <v>412</v>
      </c>
      <c r="D13" s="149">
        <v>2618</v>
      </c>
      <c r="E13" s="149">
        <v>2640</v>
      </c>
      <c r="F13" s="149">
        <v>378</v>
      </c>
      <c r="G13" s="149">
        <v>3018</v>
      </c>
      <c r="H13" s="149">
        <v>4846</v>
      </c>
      <c r="I13" s="149">
        <v>790</v>
      </c>
      <c r="J13" s="149">
        <v>5636</v>
      </c>
      <c r="K13" s="151">
        <v>9.0455426356589153E-2</v>
      </c>
    </row>
    <row r="14" spans="1:14" s="118" customFormat="1" ht="25.5" customHeight="1">
      <c r="A14" s="200" t="s">
        <v>161</v>
      </c>
      <c r="B14" s="201">
        <v>2271</v>
      </c>
      <c r="C14" s="201">
        <v>508</v>
      </c>
      <c r="D14" s="201">
        <v>2779</v>
      </c>
      <c r="E14" s="201">
        <v>3446</v>
      </c>
      <c r="F14" s="201">
        <v>784</v>
      </c>
      <c r="G14" s="201">
        <v>4230</v>
      </c>
      <c r="H14" s="201">
        <v>5717</v>
      </c>
      <c r="I14" s="201">
        <v>1292</v>
      </c>
      <c r="J14" s="201">
        <v>7009</v>
      </c>
      <c r="K14" s="202">
        <v>0.11056201550387597</v>
      </c>
    </row>
    <row r="15" spans="1:14" s="118" customFormat="1" ht="25.5" customHeight="1" thickBot="1">
      <c r="A15" s="152" t="s">
        <v>162</v>
      </c>
      <c r="B15" s="153">
        <v>966</v>
      </c>
      <c r="C15" s="153">
        <v>458</v>
      </c>
      <c r="D15" s="153">
        <v>1424</v>
      </c>
      <c r="E15" s="153">
        <v>2278</v>
      </c>
      <c r="F15" s="153">
        <v>471</v>
      </c>
      <c r="G15" s="153">
        <v>2749</v>
      </c>
      <c r="H15" s="153">
        <v>3244</v>
      </c>
      <c r="I15" s="153">
        <v>929</v>
      </c>
      <c r="J15" s="153">
        <v>4173</v>
      </c>
      <c r="K15" s="154">
        <v>6.6553617571059431E-2</v>
      </c>
    </row>
    <row r="16" spans="1:14" s="118" customFormat="1" ht="25.5" customHeight="1">
      <c r="A16" s="165" t="s">
        <v>163</v>
      </c>
      <c r="B16" s="166">
        <v>25305</v>
      </c>
      <c r="C16" s="166">
        <v>5403</v>
      </c>
      <c r="D16" s="166">
        <v>30708</v>
      </c>
      <c r="E16" s="166">
        <v>26810</v>
      </c>
      <c r="F16" s="166">
        <v>4905</v>
      </c>
      <c r="G16" s="166">
        <v>31715</v>
      </c>
      <c r="H16" s="166">
        <v>52115</v>
      </c>
      <c r="I16" s="166">
        <v>10308</v>
      </c>
      <c r="J16" s="166">
        <v>62423</v>
      </c>
      <c r="K16" s="770">
        <v>1</v>
      </c>
    </row>
    <row r="17" spans="1:14" s="118" customFormat="1" ht="25.5" customHeight="1">
      <c r="A17" s="768" t="s">
        <v>155</v>
      </c>
      <c r="B17" s="167">
        <v>0.82405236420476746</v>
      </c>
      <c r="C17" s="167">
        <v>0.17594763579523251</v>
      </c>
      <c r="D17" s="167">
        <v>1</v>
      </c>
      <c r="E17" s="167">
        <v>0.84534132114141569</v>
      </c>
      <c r="F17" s="167">
        <v>0.15465867885858425</v>
      </c>
      <c r="G17" s="167">
        <v>1</v>
      </c>
      <c r="H17" s="167">
        <v>0.83486855806353433</v>
      </c>
      <c r="I17" s="167">
        <v>0.16513144193646573</v>
      </c>
      <c r="J17" s="167">
        <v>1</v>
      </c>
      <c r="K17" s="771"/>
    </row>
    <row r="18" spans="1:14" s="118" customFormat="1" ht="25.5" customHeight="1" thickBot="1">
      <c r="A18" s="769"/>
      <c r="B18" s="761">
        <v>0.49199999999999999</v>
      </c>
      <c r="C18" s="762"/>
      <c r="D18" s="763"/>
      <c r="E18" s="761">
        <v>0.50800000000000001</v>
      </c>
      <c r="F18" s="762"/>
      <c r="G18" s="763"/>
      <c r="H18" s="761">
        <v>1</v>
      </c>
      <c r="I18" s="762"/>
      <c r="J18" s="763"/>
      <c r="K18" s="772"/>
    </row>
    <row r="19" spans="1:14" ht="15.75" customHeight="1">
      <c r="A19" s="98" t="s">
        <v>398</v>
      </c>
      <c r="B19" s="88"/>
      <c r="C19" s="88"/>
      <c r="D19" s="89"/>
      <c r="E19" s="89"/>
      <c r="F19" s="92"/>
      <c r="G19" s="92"/>
      <c r="H19" s="91"/>
      <c r="I19" s="98"/>
      <c r="J19" s="91"/>
      <c r="K19" s="90"/>
      <c r="L19" s="90"/>
      <c r="M19" s="90"/>
      <c r="N19" s="90"/>
    </row>
    <row r="20" spans="1:14" ht="28.5" customHeight="1">
      <c r="A20" s="765" t="s">
        <v>399</v>
      </c>
      <c r="B20" s="765"/>
      <c r="C20" s="765"/>
      <c r="D20" s="765"/>
      <c r="E20" s="765"/>
      <c r="F20" s="765"/>
      <c r="G20" s="765"/>
      <c r="H20" s="765"/>
      <c r="I20" s="765"/>
      <c r="J20" s="765"/>
      <c r="K20" s="765"/>
    </row>
    <row r="21" spans="1:14" ht="30.75" customHeight="1">
      <c r="A21" s="765" t="s">
        <v>412</v>
      </c>
      <c r="B21" s="765"/>
      <c r="C21" s="765"/>
      <c r="D21" s="765"/>
      <c r="E21" s="765"/>
      <c r="F21" s="765"/>
      <c r="G21" s="765"/>
      <c r="H21" s="765"/>
      <c r="I21" s="765"/>
      <c r="J21" s="765"/>
      <c r="K21" s="765"/>
    </row>
    <row r="22" spans="1:14">
      <c r="A22" s="116"/>
      <c r="B22" s="121"/>
      <c r="C22" s="116"/>
      <c r="D22" s="121"/>
      <c r="E22" s="116"/>
      <c r="F22" s="122"/>
      <c r="H22" s="116"/>
      <c r="I22" s="116"/>
      <c r="J22" s="119"/>
      <c r="K22" s="120"/>
    </row>
    <row r="23" spans="1:14" s="127" customFormat="1">
      <c r="B23" s="128"/>
      <c r="C23" s="128"/>
      <c r="D23" s="128"/>
      <c r="E23" s="128"/>
      <c r="F23" s="128"/>
      <c r="G23" s="128"/>
    </row>
    <row r="25" spans="1:14">
      <c r="K25" s="129"/>
    </row>
    <row r="35" spans="1:1" ht="14.25" customHeight="1"/>
    <row r="47" spans="1:1">
      <c r="A47" s="118" t="s">
        <v>486</v>
      </c>
    </row>
    <row r="48" spans="1:1">
      <c r="A48" s="118"/>
    </row>
    <row r="49" spans="1:12">
      <c r="A49" s="118"/>
    </row>
    <row r="50" spans="1:12">
      <c r="A50" s="118"/>
      <c r="L50" s="122"/>
    </row>
    <row r="51" spans="1:12">
      <c r="A51" s="118"/>
    </row>
    <row r="52" spans="1:12">
      <c r="A52" s="118"/>
    </row>
    <row r="53" spans="1:12">
      <c r="A53" s="118"/>
    </row>
    <row r="54" spans="1:12">
      <c r="A54" s="118"/>
    </row>
    <row r="55" spans="1:12">
      <c r="A55" s="118"/>
    </row>
    <row r="56" spans="1:12">
      <c r="A56" s="118"/>
    </row>
    <row r="57" spans="1:12">
      <c r="A57" s="118"/>
    </row>
    <row r="58" spans="1:12">
      <c r="A58" s="118"/>
    </row>
    <row r="59" spans="1:12">
      <c r="A59" s="118"/>
    </row>
    <row r="60" spans="1:12">
      <c r="A60" s="118"/>
    </row>
    <row r="61" spans="1:12">
      <c r="A61" s="118"/>
    </row>
    <row r="62" spans="1:12">
      <c r="A62" s="118"/>
    </row>
    <row r="63" spans="1:12">
      <c r="A63" s="118"/>
    </row>
    <row r="64" spans="1:12">
      <c r="A64" s="118"/>
    </row>
    <row r="65" spans="1:1">
      <c r="A65" s="118"/>
    </row>
    <row r="66" spans="1:1">
      <c r="A66" s="118"/>
    </row>
    <row r="67" spans="1:1">
      <c r="A67" s="118"/>
    </row>
    <row r="68" spans="1:1">
      <c r="A68" s="118"/>
    </row>
    <row r="69" spans="1:1">
      <c r="A69" s="118"/>
    </row>
    <row r="70" spans="1:1">
      <c r="A70" s="118"/>
    </row>
    <row r="71" spans="1:1">
      <c r="A71" s="118"/>
    </row>
    <row r="72" spans="1:1">
      <c r="A72" s="118"/>
    </row>
    <row r="73" spans="1:1">
      <c r="A73" s="118"/>
    </row>
    <row r="74" spans="1:1">
      <c r="A74" s="118"/>
    </row>
    <row r="75" spans="1:1">
      <c r="A75" s="118" t="s">
        <v>486</v>
      </c>
    </row>
  </sheetData>
  <mergeCells count="14">
    <mergeCell ref="H18:J18"/>
    <mergeCell ref="A5:K5"/>
    <mergeCell ref="A20:K20"/>
    <mergeCell ref="A21:K21"/>
    <mergeCell ref="K8:K9"/>
    <mergeCell ref="A17:A18"/>
    <mergeCell ref="K16:K18"/>
    <mergeCell ref="A6:K6"/>
    <mergeCell ref="H8:J8"/>
    <mergeCell ref="A8:A9"/>
    <mergeCell ref="B8:D8"/>
    <mergeCell ref="E8:G8"/>
    <mergeCell ref="B18:D18"/>
    <mergeCell ref="E18:G18"/>
  </mergeCells>
  <printOptions horizontalCentered="1" verticalCentered="1"/>
  <pageMargins left="0.78740157480314965" right="0.78740157480314965" top="0.98425196850393704" bottom="0.98425196850393704" header="0" footer="0"/>
  <pageSetup scale="110" orientation="portrait" r:id="rId1"/>
  <headerFooter alignWithMargins="0"/>
  <ignoredErrors>
    <ignoredError sqref="B19:K19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75"/>
  <sheetViews>
    <sheetView showGridLines="0" zoomScale="55" zoomScaleNormal="55" workbookViewId="0">
      <selection activeCell="N45" sqref="N45"/>
    </sheetView>
  </sheetViews>
  <sheetFormatPr baseColWidth="10" defaultRowHeight="12.75"/>
  <cols>
    <col min="1" max="1" width="26.28515625" style="117" customWidth="1"/>
    <col min="2" max="10" width="16" style="117" customWidth="1"/>
    <col min="11" max="11" width="24.5703125" style="117" customWidth="1"/>
    <col min="12" max="12" width="15.140625" style="117" customWidth="1"/>
    <col min="13" max="13" width="20.5703125" style="117" customWidth="1"/>
    <col min="14" max="14" width="14" style="117" customWidth="1"/>
    <col min="15" max="16384" width="11.42578125" style="117"/>
  </cols>
  <sheetData>
    <row r="1" spans="1:14" ht="18" customHeight="1">
      <c r="A1" s="66"/>
      <c r="B1" s="66"/>
      <c r="C1" s="66"/>
      <c r="D1" s="66"/>
      <c r="E1" s="66"/>
      <c r="F1" s="66"/>
      <c r="G1" s="116"/>
    </row>
    <row r="2" spans="1:14" ht="18" customHeight="1">
      <c r="A2" s="67"/>
      <c r="B2" s="67"/>
      <c r="C2" s="67"/>
      <c r="D2" s="67"/>
      <c r="E2" s="67"/>
      <c r="F2" s="67"/>
      <c r="G2" s="116"/>
    </row>
    <row r="3" spans="1:14" ht="18" customHeight="1">
      <c r="A3" s="66"/>
      <c r="B3" s="66"/>
      <c r="C3" s="66"/>
      <c r="D3" s="66"/>
      <c r="E3" s="66"/>
      <c r="F3" s="66"/>
      <c r="G3" s="116"/>
    </row>
    <row r="4" spans="1:14" ht="18" customHeight="1">
      <c r="A4" s="66"/>
      <c r="B4" s="66"/>
      <c r="C4" s="66"/>
      <c r="D4" s="66"/>
      <c r="E4" s="66"/>
      <c r="F4" s="66"/>
      <c r="G4" s="116"/>
    </row>
    <row r="5" spans="1:14" ht="18" customHeight="1">
      <c r="A5" s="764" t="s">
        <v>413</v>
      </c>
      <c r="B5" s="764"/>
      <c r="C5" s="764"/>
      <c r="D5" s="764"/>
      <c r="E5" s="764"/>
      <c r="F5" s="764"/>
      <c r="G5" s="764"/>
      <c r="H5" s="764"/>
      <c r="I5" s="764"/>
      <c r="J5" s="764"/>
      <c r="K5" s="764"/>
      <c r="L5" s="130"/>
      <c r="M5" s="130"/>
      <c r="N5" s="130"/>
    </row>
    <row r="6" spans="1:14" ht="18" customHeight="1">
      <c r="A6" s="773" t="s">
        <v>580</v>
      </c>
      <c r="B6" s="773"/>
      <c r="C6" s="773"/>
      <c r="D6" s="773"/>
      <c r="E6" s="773"/>
      <c r="F6" s="773"/>
      <c r="G6" s="773"/>
      <c r="H6" s="773"/>
      <c r="I6" s="773"/>
      <c r="J6" s="773"/>
      <c r="K6" s="773"/>
      <c r="L6" s="130"/>
      <c r="M6" s="130"/>
      <c r="N6" s="130"/>
    </row>
    <row r="7" spans="1:14" s="118" customFormat="1" ht="12.75" customHeight="1" thickBot="1"/>
    <row r="8" spans="1:14" s="118" customFormat="1" ht="34.5" customHeight="1">
      <c r="A8" s="777" t="s">
        <v>153</v>
      </c>
      <c r="B8" s="779" t="s">
        <v>2</v>
      </c>
      <c r="C8" s="780"/>
      <c r="D8" s="781"/>
      <c r="E8" s="774" t="s">
        <v>4</v>
      </c>
      <c r="F8" s="775"/>
      <c r="G8" s="776"/>
      <c r="H8" s="774" t="s">
        <v>455</v>
      </c>
      <c r="I8" s="775"/>
      <c r="J8" s="776"/>
      <c r="K8" s="766" t="s">
        <v>451</v>
      </c>
    </row>
    <row r="9" spans="1:14" s="118" customFormat="1" ht="25.5" customHeight="1" thickBot="1">
      <c r="A9" s="778"/>
      <c r="B9" s="168" t="s">
        <v>154</v>
      </c>
      <c r="C9" s="168" t="s">
        <v>156</v>
      </c>
      <c r="D9" s="168" t="s">
        <v>163</v>
      </c>
      <c r="E9" s="169" t="s">
        <v>154</v>
      </c>
      <c r="F9" s="169" t="s">
        <v>156</v>
      </c>
      <c r="G9" s="168" t="s">
        <v>163</v>
      </c>
      <c r="H9" s="168" t="s">
        <v>154</v>
      </c>
      <c r="I9" s="168" t="s">
        <v>156</v>
      </c>
      <c r="J9" s="168" t="s">
        <v>163</v>
      </c>
      <c r="K9" s="767"/>
    </row>
    <row r="10" spans="1:14" s="118" customFormat="1" ht="25.5" customHeight="1">
      <c r="A10" s="197" t="s">
        <v>157</v>
      </c>
      <c r="B10" s="198">
        <v>237</v>
      </c>
      <c r="C10" s="198">
        <v>44</v>
      </c>
      <c r="D10" s="198">
        <v>281</v>
      </c>
      <c r="E10" s="198">
        <v>1469</v>
      </c>
      <c r="F10" s="198">
        <v>247</v>
      </c>
      <c r="G10" s="198">
        <v>1716</v>
      </c>
      <c r="H10" s="198">
        <v>1706</v>
      </c>
      <c r="I10" s="198">
        <v>291</v>
      </c>
      <c r="J10" s="198">
        <v>1997</v>
      </c>
      <c r="K10" s="199">
        <v>0.40872849349559381</v>
      </c>
    </row>
    <row r="11" spans="1:14" s="118" customFormat="1" ht="25.5" customHeight="1">
      <c r="A11" s="148" t="s">
        <v>158</v>
      </c>
      <c r="B11" s="149">
        <v>49</v>
      </c>
      <c r="C11" s="149">
        <v>11</v>
      </c>
      <c r="D11" s="149">
        <v>60</v>
      </c>
      <c r="E11" s="150">
        <v>311</v>
      </c>
      <c r="F11" s="150">
        <v>62</v>
      </c>
      <c r="G11" s="149">
        <v>373</v>
      </c>
      <c r="H11" s="149">
        <v>360</v>
      </c>
      <c r="I11" s="149">
        <v>73</v>
      </c>
      <c r="J11" s="150">
        <v>433</v>
      </c>
      <c r="K11" s="151">
        <v>9.3789341166596721E-2</v>
      </c>
    </row>
    <row r="12" spans="1:14" s="118" customFormat="1" ht="25.5" customHeight="1">
      <c r="A12" s="200" t="s">
        <v>159</v>
      </c>
      <c r="B12" s="201">
        <v>531</v>
      </c>
      <c r="C12" s="201">
        <v>59</v>
      </c>
      <c r="D12" s="201">
        <v>590</v>
      </c>
      <c r="E12" s="201">
        <v>229</v>
      </c>
      <c r="F12" s="201">
        <v>26</v>
      </c>
      <c r="G12" s="201">
        <v>255</v>
      </c>
      <c r="H12" s="201">
        <v>760</v>
      </c>
      <c r="I12" s="201">
        <v>85</v>
      </c>
      <c r="J12" s="201">
        <v>845</v>
      </c>
      <c r="K12" s="202">
        <v>0.18275283256399497</v>
      </c>
    </row>
    <row r="13" spans="1:14" s="118" customFormat="1" ht="25.5" customHeight="1">
      <c r="A13" s="148" t="s">
        <v>160</v>
      </c>
      <c r="B13" s="149">
        <v>25</v>
      </c>
      <c r="C13" s="149">
        <v>2</v>
      </c>
      <c r="D13" s="149">
        <v>27</v>
      </c>
      <c r="E13" s="149">
        <v>322</v>
      </c>
      <c r="F13" s="149">
        <v>28</v>
      </c>
      <c r="G13" s="149">
        <v>350</v>
      </c>
      <c r="H13" s="149">
        <v>347</v>
      </c>
      <c r="I13" s="149">
        <v>30</v>
      </c>
      <c r="J13" s="149">
        <v>377</v>
      </c>
      <c r="K13" s="151">
        <v>7.7423415862358375E-2</v>
      </c>
    </row>
    <row r="14" spans="1:14" s="118" customFormat="1" ht="25.5" customHeight="1">
      <c r="A14" s="200" t="s">
        <v>161</v>
      </c>
      <c r="B14" s="201">
        <v>125</v>
      </c>
      <c r="C14" s="201">
        <v>20</v>
      </c>
      <c r="D14" s="201">
        <v>145</v>
      </c>
      <c r="E14" s="201">
        <v>459</v>
      </c>
      <c r="F14" s="201">
        <v>66</v>
      </c>
      <c r="G14" s="201">
        <v>525</v>
      </c>
      <c r="H14" s="201">
        <v>584</v>
      </c>
      <c r="I14" s="201">
        <v>86</v>
      </c>
      <c r="J14" s="201">
        <v>670</v>
      </c>
      <c r="K14" s="202">
        <v>0.13973982375157365</v>
      </c>
    </row>
    <row r="15" spans="1:14" s="118" customFormat="1" ht="25.5" customHeight="1" thickBot="1">
      <c r="A15" s="152" t="s">
        <v>162</v>
      </c>
      <c r="B15" s="153">
        <v>39</v>
      </c>
      <c r="C15" s="153">
        <v>15</v>
      </c>
      <c r="D15" s="153">
        <v>54</v>
      </c>
      <c r="E15" s="153">
        <v>276</v>
      </c>
      <c r="F15" s="153">
        <v>119</v>
      </c>
      <c r="G15" s="153">
        <v>395</v>
      </c>
      <c r="H15" s="153">
        <v>315</v>
      </c>
      <c r="I15" s="153">
        <v>134</v>
      </c>
      <c r="J15" s="153">
        <v>449</v>
      </c>
      <c r="K15" s="154">
        <v>9.7566093159882503E-2</v>
      </c>
    </row>
    <row r="16" spans="1:14" s="118" customFormat="1" ht="25.5" customHeight="1">
      <c r="A16" s="165" t="s">
        <v>163</v>
      </c>
      <c r="B16" s="166">
        <v>1006</v>
      </c>
      <c r="C16" s="166">
        <v>151</v>
      </c>
      <c r="D16" s="166">
        <v>1157</v>
      </c>
      <c r="E16" s="166">
        <v>3066</v>
      </c>
      <c r="F16" s="166">
        <v>548</v>
      </c>
      <c r="G16" s="166">
        <v>3614</v>
      </c>
      <c r="H16" s="166">
        <v>4072</v>
      </c>
      <c r="I16" s="166">
        <v>699</v>
      </c>
      <c r="J16" s="166">
        <v>4771</v>
      </c>
      <c r="K16" s="770">
        <v>1</v>
      </c>
    </row>
    <row r="17" spans="1:14" s="118" customFormat="1" ht="25.5" customHeight="1">
      <c r="A17" s="768" t="s">
        <v>155</v>
      </c>
      <c r="B17" s="167">
        <v>0.8694900605012964</v>
      </c>
      <c r="C17" s="167">
        <v>0.13050993949870354</v>
      </c>
      <c r="D17" s="167">
        <v>1</v>
      </c>
      <c r="E17" s="167">
        <v>0.84836745987825124</v>
      </c>
      <c r="F17" s="167">
        <v>0.15163254012174876</v>
      </c>
      <c r="G17" s="167">
        <v>1</v>
      </c>
      <c r="H17" s="167">
        <v>0.85348983441626491</v>
      </c>
      <c r="I17" s="167">
        <v>0.14651016558373506</v>
      </c>
      <c r="J17" s="167">
        <v>1</v>
      </c>
      <c r="K17" s="771"/>
    </row>
    <row r="18" spans="1:14" s="118" customFormat="1" ht="25.5" customHeight="1" thickBot="1">
      <c r="A18" s="769"/>
      <c r="B18" s="761">
        <v>0.24299999999999999</v>
      </c>
      <c r="C18" s="762"/>
      <c r="D18" s="763"/>
      <c r="E18" s="761">
        <v>0.75700000000000001</v>
      </c>
      <c r="F18" s="762"/>
      <c r="G18" s="763"/>
      <c r="H18" s="761">
        <v>1</v>
      </c>
      <c r="I18" s="762"/>
      <c r="J18" s="763"/>
      <c r="K18" s="772"/>
    </row>
    <row r="19" spans="1:14" s="652" customFormat="1" ht="29.25" customHeight="1">
      <c r="A19" s="646" t="s">
        <v>414</v>
      </c>
      <c r="B19" s="647"/>
      <c r="C19" s="647"/>
      <c r="D19" s="648"/>
      <c r="E19" s="648"/>
      <c r="F19" s="649"/>
      <c r="G19" s="649"/>
      <c r="H19" s="650"/>
      <c r="I19" s="646"/>
      <c r="J19" s="650"/>
      <c r="K19" s="651"/>
      <c r="L19" s="651"/>
      <c r="M19" s="651"/>
      <c r="N19" s="651"/>
    </row>
    <row r="20" spans="1:14" s="652" customFormat="1" ht="48.75" customHeight="1">
      <c r="A20" s="782" t="s">
        <v>415</v>
      </c>
      <c r="B20" s="782"/>
      <c r="C20" s="782"/>
      <c r="D20" s="782"/>
      <c r="E20" s="782"/>
      <c r="F20" s="782"/>
      <c r="G20" s="782"/>
      <c r="H20" s="782"/>
      <c r="I20" s="782"/>
      <c r="J20" s="782"/>
      <c r="K20" s="782"/>
    </row>
    <row r="21" spans="1:14" s="652" customFormat="1" ht="62.25" customHeight="1">
      <c r="A21" s="782" t="s">
        <v>464</v>
      </c>
      <c r="B21" s="782"/>
      <c r="C21" s="782"/>
      <c r="D21" s="782"/>
      <c r="E21" s="782"/>
      <c r="F21" s="782"/>
      <c r="G21" s="782"/>
      <c r="H21" s="782"/>
      <c r="I21" s="782"/>
      <c r="J21" s="782"/>
      <c r="K21" s="782"/>
    </row>
    <row r="22" spans="1:14">
      <c r="A22" s="116"/>
      <c r="B22" s="121"/>
      <c r="C22" s="116"/>
      <c r="D22" s="121"/>
      <c r="E22" s="116"/>
      <c r="F22" s="122"/>
      <c r="H22" s="116"/>
      <c r="I22" s="116"/>
      <c r="J22" s="119"/>
      <c r="K22" s="120"/>
    </row>
    <row r="23" spans="1:14" s="127" customFormat="1">
      <c r="B23" s="128"/>
      <c r="C23" s="128"/>
      <c r="D23" s="128"/>
      <c r="E23" s="128"/>
      <c r="F23" s="128"/>
      <c r="G23" s="128"/>
    </row>
    <row r="25" spans="1:14">
      <c r="K25" s="129"/>
    </row>
    <row r="35" spans="1:1" ht="14.25" customHeight="1"/>
    <row r="47" spans="1:1">
      <c r="A47" s="118" t="s">
        <v>503</v>
      </c>
    </row>
    <row r="48" spans="1:1">
      <c r="A48" s="118"/>
    </row>
    <row r="49" spans="1:12">
      <c r="A49" s="118"/>
    </row>
    <row r="50" spans="1:12">
      <c r="A50" s="118"/>
      <c r="L50" s="122"/>
    </row>
    <row r="51" spans="1:12">
      <c r="A51" s="118"/>
    </row>
    <row r="52" spans="1:12">
      <c r="A52" s="118"/>
    </row>
    <row r="53" spans="1:12">
      <c r="A53" s="118"/>
    </row>
    <row r="54" spans="1:12">
      <c r="A54" s="118"/>
    </row>
    <row r="55" spans="1:12">
      <c r="A55" s="118"/>
    </row>
    <row r="56" spans="1:12">
      <c r="A56" s="118"/>
    </row>
    <row r="57" spans="1:12">
      <c r="A57" s="118"/>
    </row>
    <row r="58" spans="1:12">
      <c r="A58" s="118"/>
    </row>
    <row r="59" spans="1:12">
      <c r="A59" s="118"/>
    </row>
    <row r="60" spans="1:12">
      <c r="A60" s="118"/>
    </row>
    <row r="61" spans="1:12">
      <c r="A61" s="118"/>
    </row>
    <row r="62" spans="1:12">
      <c r="A62" s="118"/>
    </row>
    <row r="63" spans="1:12">
      <c r="A63" s="118"/>
    </row>
    <row r="64" spans="1:12">
      <c r="A64" s="118"/>
    </row>
    <row r="65" spans="1:1">
      <c r="A65" s="118"/>
    </row>
    <row r="66" spans="1:1">
      <c r="A66" s="118"/>
    </row>
    <row r="67" spans="1:1">
      <c r="A67" s="118"/>
    </row>
    <row r="68" spans="1:1">
      <c r="A68" s="118"/>
    </row>
    <row r="69" spans="1:1">
      <c r="A69" s="118"/>
    </row>
    <row r="70" spans="1:1">
      <c r="A70" s="118"/>
    </row>
    <row r="71" spans="1:1">
      <c r="A71" s="118"/>
    </row>
    <row r="72" spans="1:1">
      <c r="A72" s="118"/>
    </row>
    <row r="73" spans="1:1">
      <c r="A73" s="118"/>
    </row>
    <row r="74" spans="1:1">
      <c r="A74" s="118"/>
    </row>
    <row r="75" spans="1:1">
      <c r="A75" s="118" t="s">
        <v>486</v>
      </c>
    </row>
  </sheetData>
  <mergeCells count="14">
    <mergeCell ref="A5:K5"/>
    <mergeCell ref="A6:K6"/>
    <mergeCell ref="A8:A9"/>
    <mergeCell ref="B8:D8"/>
    <mergeCell ref="E8:G8"/>
    <mergeCell ref="H8:J8"/>
    <mergeCell ref="K8:K9"/>
    <mergeCell ref="A21:K21"/>
    <mergeCell ref="K16:K18"/>
    <mergeCell ref="A17:A18"/>
    <mergeCell ref="B18:D18"/>
    <mergeCell ref="E18:G18"/>
    <mergeCell ref="H18:J18"/>
    <mergeCell ref="A20:K20"/>
  </mergeCells>
  <printOptions horizontalCentered="1" verticalCentered="1"/>
  <pageMargins left="0.78740157480314965" right="0.78740157480314965" top="0.98425196850393704" bottom="0.98425196850393704" header="0" footer="0"/>
  <pageSetup scale="11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Z51"/>
  <sheetViews>
    <sheetView showGridLines="0" zoomScale="55" zoomScaleNormal="55" workbookViewId="0">
      <selection activeCell="C44" sqref="C44"/>
    </sheetView>
  </sheetViews>
  <sheetFormatPr baseColWidth="10" defaultRowHeight="12.75"/>
  <cols>
    <col min="1" max="1" width="23.42578125" customWidth="1"/>
    <col min="2" max="26" width="17.140625" customWidth="1"/>
  </cols>
  <sheetData>
    <row r="4" spans="1:26" ht="15.75">
      <c r="A4" s="793" t="s">
        <v>507</v>
      </c>
      <c r="B4" s="793"/>
      <c r="C4" s="793"/>
      <c r="D4" s="793"/>
      <c r="E4" s="793"/>
      <c r="F4" s="793"/>
      <c r="G4" s="793"/>
      <c r="H4" s="793"/>
      <c r="I4" s="793"/>
      <c r="J4" s="793"/>
      <c r="K4" s="793"/>
      <c r="L4" s="793"/>
      <c r="M4" s="793"/>
      <c r="N4" s="793"/>
      <c r="O4" s="793"/>
      <c r="P4" s="793"/>
      <c r="Q4" s="793"/>
      <c r="R4" s="793"/>
      <c r="S4" s="793"/>
      <c r="T4" s="793"/>
      <c r="U4" s="793"/>
      <c r="V4" s="793"/>
      <c r="W4" s="793"/>
      <c r="X4" s="793"/>
      <c r="Y4" s="793"/>
      <c r="Z4" s="793"/>
    </row>
    <row r="5" spans="1:26" s="170" customFormat="1" ht="15.75">
      <c r="A5" s="793" t="s">
        <v>547</v>
      </c>
      <c r="B5" s="793"/>
      <c r="C5" s="793"/>
      <c r="D5" s="793"/>
      <c r="E5" s="793"/>
      <c r="F5" s="793"/>
      <c r="G5" s="793"/>
      <c r="H5" s="793"/>
      <c r="I5" s="793"/>
      <c r="J5" s="793"/>
      <c r="K5" s="793"/>
      <c r="L5" s="793"/>
      <c r="M5" s="793"/>
      <c r="N5" s="793"/>
      <c r="O5" s="793"/>
      <c r="P5" s="793"/>
      <c r="Q5" s="793"/>
      <c r="R5" s="793"/>
      <c r="S5" s="793"/>
      <c r="T5" s="793"/>
      <c r="U5" s="793"/>
      <c r="V5" s="793"/>
      <c r="W5" s="793"/>
      <c r="X5" s="793"/>
      <c r="Y5" s="793"/>
      <c r="Z5" s="793"/>
    </row>
    <row r="7" spans="1:26" s="171" customFormat="1" ht="30" customHeight="1">
      <c r="A7" s="786" t="s">
        <v>153</v>
      </c>
      <c r="B7" s="788" t="s">
        <v>214</v>
      </c>
      <c r="C7" s="789"/>
      <c r="D7" s="788" t="s">
        <v>504</v>
      </c>
      <c r="E7" s="789"/>
      <c r="F7" s="790" t="s">
        <v>505</v>
      </c>
      <c r="G7" s="790"/>
      <c r="H7" s="790" t="s">
        <v>217</v>
      </c>
      <c r="I7" s="790"/>
      <c r="J7" s="788" t="s">
        <v>218</v>
      </c>
      <c r="K7" s="789"/>
      <c r="L7" s="788" t="s">
        <v>445</v>
      </c>
      <c r="M7" s="789"/>
      <c r="N7" s="790" t="s">
        <v>219</v>
      </c>
      <c r="O7" s="790"/>
      <c r="P7" s="790" t="s">
        <v>220</v>
      </c>
      <c r="Q7" s="790"/>
      <c r="R7" s="788" t="s">
        <v>221</v>
      </c>
      <c r="S7" s="789"/>
      <c r="T7" s="788" t="s">
        <v>222</v>
      </c>
      <c r="U7" s="789"/>
      <c r="V7" s="790" t="s">
        <v>223</v>
      </c>
      <c r="W7" s="790"/>
      <c r="X7" s="790" t="s">
        <v>163</v>
      </c>
      <c r="Y7" s="790"/>
      <c r="Z7" s="791" t="s">
        <v>1</v>
      </c>
    </row>
    <row r="8" spans="1:26" s="171" customFormat="1" ht="30" customHeight="1" thickBot="1">
      <c r="A8" s="787"/>
      <c r="B8" s="186" t="s">
        <v>154</v>
      </c>
      <c r="C8" s="186" t="s">
        <v>156</v>
      </c>
      <c r="D8" s="186" t="s">
        <v>154</v>
      </c>
      <c r="E8" s="186" t="s">
        <v>156</v>
      </c>
      <c r="F8" s="186" t="s">
        <v>154</v>
      </c>
      <c r="G8" s="186" t="s">
        <v>156</v>
      </c>
      <c r="H8" s="186" t="s">
        <v>154</v>
      </c>
      <c r="I8" s="186" t="s">
        <v>156</v>
      </c>
      <c r="J8" s="186" t="s">
        <v>154</v>
      </c>
      <c r="K8" s="186" t="s">
        <v>156</v>
      </c>
      <c r="L8" s="186" t="s">
        <v>154</v>
      </c>
      <c r="M8" s="186" t="s">
        <v>156</v>
      </c>
      <c r="N8" s="186" t="s">
        <v>154</v>
      </c>
      <c r="O8" s="186" t="s">
        <v>156</v>
      </c>
      <c r="P8" s="186" t="s">
        <v>154</v>
      </c>
      <c r="Q8" s="186" t="s">
        <v>156</v>
      </c>
      <c r="R8" s="186" t="s">
        <v>154</v>
      </c>
      <c r="S8" s="186" t="s">
        <v>156</v>
      </c>
      <c r="T8" s="186" t="s">
        <v>154</v>
      </c>
      <c r="U8" s="186" t="s">
        <v>156</v>
      </c>
      <c r="V8" s="186" t="s">
        <v>154</v>
      </c>
      <c r="W8" s="186" t="s">
        <v>156</v>
      </c>
      <c r="X8" s="186" t="s">
        <v>154</v>
      </c>
      <c r="Y8" s="186" t="s">
        <v>156</v>
      </c>
      <c r="Z8" s="187" t="s">
        <v>163</v>
      </c>
    </row>
    <row r="9" spans="1:26" s="171" customFormat="1" ht="24" customHeight="1">
      <c r="A9" s="193" t="s">
        <v>157</v>
      </c>
      <c r="B9" s="194">
        <v>4777</v>
      </c>
      <c r="C9" s="194">
        <v>420</v>
      </c>
      <c r="D9" s="194">
        <v>8805</v>
      </c>
      <c r="E9" s="194">
        <v>634</v>
      </c>
      <c r="F9" s="194">
        <v>7564</v>
      </c>
      <c r="G9" s="194">
        <v>528</v>
      </c>
      <c r="H9" s="194">
        <v>6474</v>
      </c>
      <c r="I9" s="194">
        <v>470</v>
      </c>
      <c r="J9" s="194">
        <v>4704</v>
      </c>
      <c r="K9" s="194">
        <v>341</v>
      </c>
      <c r="L9" s="194">
        <v>3348</v>
      </c>
      <c r="M9" s="194">
        <v>258</v>
      </c>
      <c r="N9" s="194">
        <v>2435</v>
      </c>
      <c r="O9" s="194">
        <v>137</v>
      </c>
      <c r="P9" s="194">
        <v>1713</v>
      </c>
      <c r="Q9" s="194">
        <v>134</v>
      </c>
      <c r="R9" s="194">
        <v>1064</v>
      </c>
      <c r="S9" s="194">
        <v>71</v>
      </c>
      <c r="T9" s="194">
        <v>582</v>
      </c>
      <c r="U9" s="194">
        <v>28</v>
      </c>
      <c r="V9" s="194">
        <v>538</v>
      </c>
      <c r="W9" s="194">
        <v>16</v>
      </c>
      <c r="X9" s="194">
        <v>42004</v>
      </c>
      <c r="Y9" s="194">
        <v>3037</v>
      </c>
      <c r="Z9" s="194">
        <v>45041</v>
      </c>
    </row>
    <row r="10" spans="1:26" s="171" customFormat="1" ht="24" customHeight="1">
      <c r="A10" s="203" t="s">
        <v>506</v>
      </c>
      <c r="B10" s="204">
        <v>3483</v>
      </c>
      <c r="C10" s="204">
        <v>215</v>
      </c>
      <c r="D10" s="204">
        <v>5197</v>
      </c>
      <c r="E10" s="204">
        <v>334</v>
      </c>
      <c r="F10" s="204">
        <v>4061</v>
      </c>
      <c r="G10" s="204">
        <v>296</v>
      </c>
      <c r="H10" s="204">
        <v>3126</v>
      </c>
      <c r="I10" s="204">
        <v>274</v>
      </c>
      <c r="J10" s="204">
        <v>2230</v>
      </c>
      <c r="K10" s="204">
        <v>216</v>
      </c>
      <c r="L10" s="204">
        <v>1536</v>
      </c>
      <c r="M10" s="204">
        <v>149</v>
      </c>
      <c r="N10" s="204">
        <v>1046</v>
      </c>
      <c r="O10" s="204">
        <v>101</v>
      </c>
      <c r="P10" s="204">
        <v>788</v>
      </c>
      <c r="Q10" s="204">
        <v>58</v>
      </c>
      <c r="R10" s="204">
        <v>476</v>
      </c>
      <c r="S10" s="204">
        <v>51</v>
      </c>
      <c r="T10" s="204">
        <v>300</v>
      </c>
      <c r="U10" s="204">
        <v>24</v>
      </c>
      <c r="V10" s="204">
        <v>221</v>
      </c>
      <c r="W10" s="204">
        <v>10</v>
      </c>
      <c r="X10" s="204">
        <v>22464</v>
      </c>
      <c r="Y10" s="204">
        <v>1728</v>
      </c>
      <c r="Z10" s="204">
        <v>24192</v>
      </c>
    </row>
    <row r="11" spans="1:26" s="171" customFormat="1" ht="24" customHeight="1">
      <c r="A11" s="195" t="s">
        <v>159</v>
      </c>
      <c r="B11" s="196">
        <v>1547</v>
      </c>
      <c r="C11" s="196">
        <v>21</v>
      </c>
      <c r="D11" s="196">
        <v>2900</v>
      </c>
      <c r="E11" s="196">
        <v>54</v>
      </c>
      <c r="F11" s="196">
        <v>2622</v>
      </c>
      <c r="G11" s="196">
        <v>57</v>
      </c>
      <c r="H11" s="196">
        <v>2135</v>
      </c>
      <c r="I11" s="196">
        <v>52</v>
      </c>
      <c r="J11" s="196">
        <v>1531</v>
      </c>
      <c r="K11" s="196">
        <v>36</v>
      </c>
      <c r="L11" s="196">
        <v>993</v>
      </c>
      <c r="M11" s="196">
        <v>34</v>
      </c>
      <c r="N11" s="196">
        <v>644</v>
      </c>
      <c r="O11" s="196">
        <v>16</v>
      </c>
      <c r="P11" s="196">
        <v>447</v>
      </c>
      <c r="Q11" s="196">
        <v>15</v>
      </c>
      <c r="R11" s="196">
        <v>269</v>
      </c>
      <c r="S11" s="196">
        <v>3</v>
      </c>
      <c r="T11" s="196">
        <v>135</v>
      </c>
      <c r="U11" s="196">
        <v>1</v>
      </c>
      <c r="V11" s="196">
        <v>126</v>
      </c>
      <c r="W11" s="196">
        <v>3</v>
      </c>
      <c r="X11" s="196">
        <v>13349</v>
      </c>
      <c r="Y11" s="196">
        <v>292</v>
      </c>
      <c r="Z11" s="196">
        <v>13641</v>
      </c>
    </row>
    <row r="12" spans="1:26" s="171" customFormat="1" ht="24" customHeight="1">
      <c r="A12" s="203" t="s">
        <v>160</v>
      </c>
      <c r="B12" s="204">
        <v>1649</v>
      </c>
      <c r="C12" s="204">
        <v>115</v>
      </c>
      <c r="D12" s="204">
        <v>2483</v>
      </c>
      <c r="E12" s="204">
        <v>161</v>
      </c>
      <c r="F12" s="204">
        <v>2039</v>
      </c>
      <c r="G12" s="204">
        <v>152</v>
      </c>
      <c r="H12" s="204">
        <v>1694</v>
      </c>
      <c r="I12" s="204">
        <v>136</v>
      </c>
      <c r="J12" s="204">
        <v>1243</v>
      </c>
      <c r="K12" s="204">
        <v>129</v>
      </c>
      <c r="L12" s="204">
        <v>836</v>
      </c>
      <c r="M12" s="204">
        <v>97</v>
      </c>
      <c r="N12" s="204">
        <v>603</v>
      </c>
      <c r="O12" s="204">
        <v>55</v>
      </c>
      <c r="P12" s="204">
        <v>418</v>
      </c>
      <c r="Q12" s="204">
        <v>26</v>
      </c>
      <c r="R12" s="204">
        <v>265</v>
      </c>
      <c r="S12" s="204">
        <v>21</v>
      </c>
      <c r="T12" s="204">
        <v>161</v>
      </c>
      <c r="U12" s="204">
        <v>8</v>
      </c>
      <c r="V12" s="204">
        <v>146</v>
      </c>
      <c r="W12" s="204">
        <v>2</v>
      </c>
      <c r="X12" s="204">
        <v>11537</v>
      </c>
      <c r="Y12" s="204">
        <v>902</v>
      </c>
      <c r="Z12" s="204">
        <v>12439</v>
      </c>
    </row>
    <row r="13" spans="1:26" s="171" customFormat="1" ht="24" customHeight="1">
      <c r="A13" s="195" t="s">
        <v>161</v>
      </c>
      <c r="B13" s="196">
        <v>2111</v>
      </c>
      <c r="C13" s="196">
        <v>188</v>
      </c>
      <c r="D13" s="196">
        <v>3013</v>
      </c>
      <c r="E13" s="196">
        <v>291</v>
      </c>
      <c r="F13" s="196">
        <v>2597</v>
      </c>
      <c r="G13" s="196">
        <v>223</v>
      </c>
      <c r="H13" s="196">
        <v>2046</v>
      </c>
      <c r="I13" s="196">
        <v>232</v>
      </c>
      <c r="J13" s="196">
        <v>1332</v>
      </c>
      <c r="K13" s="196">
        <v>198</v>
      </c>
      <c r="L13" s="196">
        <v>870</v>
      </c>
      <c r="M13" s="196">
        <v>126</v>
      </c>
      <c r="N13" s="196">
        <v>608</v>
      </c>
      <c r="O13" s="196">
        <v>93</v>
      </c>
      <c r="P13" s="196">
        <v>430</v>
      </c>
      <c r="Q13" s="196">
        <v>66</v>
      </c>
      <c r="R13" s="196">
        <v>303</v>
      </c>
      <c r="S13" s="196">
        <v>40</v>
      </c>
      <c r="T13" s="196">
        <v>158</v>
      </c>
      <c r="U13" s="196">
        <v>9</v>
      </c>
      <c r="V13" s="196">
        <v>134</v>
      </c>
      <c r="W13" s="196">
        <v>4</v>
      </c>
      <c r="X13" s="196">
        <v>13602</v>
      </c>
      <c r="Y13" s="196">
        <v>1470</v>
      </c>
      <c r="Z13" s="196">
        <v>15072</v>
      </c>
    </row>
    <row r="14" spans="1:26" s="171" customFormat="1" ht="24" customHeight="1" thickBot="1">
      <c r="A14" s="205" t="s">
        <v>162</v>
      </c>
      <c r="B14" s="206">
        <v>2930</v>
      </c>
      <c r="C14" s="206">
        <v>140</v>
      </c>
      <c r="D14" s="206">
        <v>2232</v>
      </c>
      <c r="E14" s="206">
        <v>254</v>
      </c>
      <c r="F14" s="206">
        <v>2045</v>
      </c>
      <c r="G14" s="206">
        <v>227</v>
      </c>
      <c r="H14" s="206">
        <v>1597</v>
      </c>
      <c r="I14" s="206">
        <v>221</v>
      </c>
      <c r="J14" s="206">
        <v>1095</v>
      </c>
      <c r="K14" s="206">
        <v>159</v>
      </c>
      <c r="L14" s="206">
        <v>793</v>
      </c>
      <c r="M14" s="206">
        <v>121</v>
      </c>
      <c r="N14" s="206">
        <v>621</v>
      </c>
      <c r="O14" s="206">
        <v>99</v>
      </c>
      <c r="P14" s="206">
        <v>501</v>
      </c>
      <c r="Q14" s="206">
        <v>53</v>
      </c>
      <c r="R14" s="206">
        <v>290</v>
      </c>
      <c r="S14" s="206">
        <v>39</v>
      </c>
      <c r="T14" s="206">
        <v>202</v>
      </c>
      <c r="U14" s="206">
        <v>10</v>
      </c>
      <c r="V14" s="206">
        <v>167</v>
      </c>
      <c r="W14" s="206">
        <v>7</v>
      </c>
      <c r="X14" s="206">
        <v>12473</v>
      </c>
      <c r="Y14" s="206">
        <v>1330</v>
      </c>
      <c r="Z14" s="206">
        <v>13803</v>
      </c>
    </row>
    <row r="15" spans="1:26" s="171" customFormat="1" ht="24" customHeight="1">
      <c r="A15" s="189" t="s">
        <v>163</v>
      </c>
      <c r="B15" s="190">
        <v>16497</v>
      </c>
      <c r="C15" s="190">
        <v>1099</v>
      </c>
      <c r="D15" s="190">
        <v>24630</v>
      </c>
      <c r="E15" s="190">
        <v>1728</v>
      </c>
      <c r="F15" s="190">
        <v>20928</v>
      </c>
      <c r="G15" s="190">
        <v>1483</v>
      </c>
      <c r="H15" s="190">
        <v>17072</v>
      </c>
      <c r="I15" s="190">
        <v>1385</v>
      </c>
      <c r="J15" s="190">
        <v>12135</v>
      </c>
      <c r="K15" s="190">
        <v>1079</v>
      </c>
      <c r="L15" s="190">
        <v>8376</v>
      </c>
      <c r="M15" s="190">
        <v>785</v>
      </c>
      <c r="N15" s="190">
        <v>5957</v>
      </c>
      <c r="O15" s="190">
        <v>501</v>
      </c>
      <c r="P15" s="190">
        <v>4297</v>
      </c>
      <c r="Q15" s="190">
        <v>352</v>
      </c>
      <c r="R15" s="190">
        <v>2667</v>
      </c>
      <c r="S15" s="190">
        <v>225</v>
      </c>
      <c r="T15" s="190">
        <v>1538</v>
      </c>
      <c r="U15" s="190">
        <v>80</v>
      </c>
      <c r="V15" s="190">
        <v>1332</v>
      </c>
      <c r="W15" s="190">
        <v>42</v>
      </c>
      <c r="X15" s="190">
        <v>115429</v>
      </c>
      <c r="Y15" s="190">
        <v>8759</v>
      </c>
      <c r="Z15" s="191">
        <v>124188</v>
      </c>
    </row>
    <row r="16" spans="1:26" s="171" customFormat="1" ht="24" customHeight="1">
      <c r="A16" s="783" t="s">
        <v>494</v>
      </c>
      <c r="B16" s="192">
        <v>0.9365579302587177</v>
      </c>
      <c r="C16" s="192">
        <v>6.3442069741282345E-2</v>
      </c>
      <c r="D16" s="192">
        <v>0.93560071681854573</v>
      </c>
      <c r="E16" s="192">
        <v>6.4399283181454228E-2</v>
      </c>
      <c r="F16" s="192">
        <v>0.931340130430789</v>
      </c>
      <c r="G16" s="192">
        <v>6.8659869569210982E-2</v>
      </c>
      <c r="H16" s="192">
        <v>0.92304647743978285</v>
      </c>
      <c r="I16" s="192">
        <v>7.6953522560217119E-2</v>
      </c>
      <c r="J16" s="192">
        <v>0.91612798965740139</v>
      </c>
      <c r="K16" s="192">
        <v>8.3872010342598571E-2</v>
      </c>
      <c r="L16" s="192">
        <v>0.91682940838598503</v>
      </c>
      <c r="M16" s="192">
        <v>8.3170591614014938E-2</v>
      </c>
      <c r="N16" s="192">
        <v>0.91882640586797071</v>
      </c>
      <c r="O16" s="192">
        <v>8.1173594132029334E-2</v>
      </c>
      <c r="P16" s="192">
        <v>0.91941391941391937</v>
      </c>
      <c r="Q16" s="192">
        <v>8.0586080586080591E-2</v>
      </c>
      <c r="R16" s="192">
        <v>0.93078668683812404</v>
      </c>
      <c r="S16" s="192">
        <v>6.9213313161875942E-2</v>
      </c>
      <c r="T16" s="192">
        <v>0.95360110803324105</v>
      </c>
      <c r="U16" s="192">
        <v>4.6398891966759004E-2</v>
      </c>
      <c r="V16" s="192">
        <v>0.9721283783783784</v>
      </c>
      <c r="W16" s="192">
        <v>2.7871621621621621E-2</v>
      </c>
      <c r="X16" s="192">
        <v>0.9290683508591947</v>
      </c>
      <c r="Y16" s="192">
        <v>7.0931649140805339E-2</v>
      </c>
      <c r="Z16" s="192">
        <v>1</v>
      </c>
    </row>
    <row r="17" spans="1:26" s="171" customFormat="1" ht="24" customHeight="1" thickBot="1">
      <c r="A17" s="784"/>
      <c r="B17" s="785">
        <v>0.17813061041292638</v>
      </c>
      <c r="C17" s="785"/>
      <c r="D17" s="785">
        <v>0.21020614260066683</v>
      </c>
      <c r="E17" s="785"/>
      <c r="F17" s="785">
        <v>0.1745159015132085</v>
      </c>
      <c r="G17" s="785"/>
      <c r="H17" s="785">
        <v>0.14175109002308284</v>
      </c>
      <c r="I17" s="785"/>
      <c r="J17" s="785">
        <v>9.9192100538599642E-2</v>
      </c>
      <c r="K17" s="785"/>
      <c r="L17" s="785">
        <v>6.9769492177481407E-2</v>
      </c>
      <c r="M17" s="785"/>
      <c r="N17" s="785">
        <v>4.9171261862015904E-2</v>
      </c>
      <c r="O17" s="785"/>
      <c r="P17" s="785">
        <v>3.5008976660682228E-2</v>
      </c>
      <c r="Q17" s="785"/>
      <c r="R17" s="785">
        <v>2.1191331110541164E-2</v>
      </c>
      <c r="S17" s="785"/>
      <c r="T17" s="785">
        <v>1.1573480379584508E-2</v>
      </c>
      <c r="U17" s="785"/>
      <c r="V17" s="785">
        <v>9.4896127212105667E-3</v>
      </c>
      <c r="W17" s="785"/>
      <c r="X17" s="785">
        <v>1.0000000000000002</v>
      </c>
      <c r="Y17" s="785"/>
      <c r="Z17" s="792"/>
    </row>
    <row r="18" spans="1:26" s="171" customFormat="1" ht="21.75" customHeight="1">
      <c r="A18" s="188" t="s">
        <v>397</v>
      </c>
      <c r="B18" s="460"/>
    </row>
    <row r="19" spans="1:26" s="171" customFormat="1" ht="21.75" customHeight="1">
      <c r="A19" s="188"/>
    </row>
    <row r="20" spans="1:26" s="171" customFormat="1" ht="20.25">
      <c r="A20" s="799" t="s">
        <v>311</v>
      </c>
      <c r="B20" s="799"/>
      <c r="C20" s="799"/>
      <c r="D20" s="799"/>
      <c r="E20" s="799"/>
      <c r="F20" s="799"/>
      <c r="G20" s="799"/>
      <c r="H20" s="799"/>
      <c r="I20" s="799"/>
      <c r="J20" s="799"/>
      <c r="K20" s="799"/>
      <c r="L20" s="799"/>
      <c r="M20" s="799"/>
      <c r="N20" s="799"/>
    </row>
    <row r="21" spans="1:26" s="171" customFormat="1" ht="20.25">
      <c r="A21" s="799" t="s">
        <v>547</v>
      </c>
      <c r="B21" s="799"/>
      <c r="C21" s="799"/>
      <c r="D21" s="799"/>
      <c r="E21" s="799"/>
      <c r="F21" s="799"/>
      <c r="G21" s="799"/>
      <c r="H21" s="799"/>
      <c r="I21" s="799"/>
      <c r="J21" s="799"/>
      <c r="K21" s="799"/>
      <c r="L21" s="799"/>
      <c r="M21" s="799"/>
      <c r="N21" s="799"/>
    </row>
    <row r="22" spans="1:26" s="171" customFormat="1" ht="14.25"/>
    <row r="23" spans="1:26" s="171" customFormat="1" ht="25.5" customHeight="1">
      <c r="A23" s="800" t="s">
        <v>481</v>
      </c>
      <c r="B23" s="802" t="s">
        <v>154</v>
      </c>
      <c r="C23" s="802"/>
      <c r="D23" s="802" t="s">
        <v>156</v>
      </c>
      <c r="E23" s="802"/>
      <c r="F23" s="796" t="s">
        <v>163</v>
      </c>
      <c r="G23" s="797"/>
    </row>
    <row r="24" spans="1:26" s="171" customFormat="1" ht="25.5" customHeight="1">
      <c r="A24" s="801"/>
      <c r="B24" s="173" t="s">
        <v>482</v>
      </c>
      <c r="C24" s="173" t="s">
        <v>451</v>
      </c>
      <c r="D24" s="173" t="s">
        <v>482</v>
      </c>
      <c r="E24" s="173" t="s">
        <v>451</v>
      </c>
      <c r="F24" s="173" t="s">
        <v>482</v>
      </c>
      <c r="G24" s="207" t="s">
        <v>451</v>
      </c>
      <c r="X24" s="171" t="s">
        <v>528</v>
      </c>
    </row>
    <row r="25" spans="1:26" s="171" customFormat="1" ht="16.5" customHeight="1">
      <c r="A25" s="208" t="s">
        <v>214</v>
      </c>
      <c r="B25" s="174">
        <v>16497</v>
      </c>
      <c r="C25" s="175">
        <v>0.14291902381550564</v>
      </c>
      <c r="D25" s="174">
        <v>1099</v>
      </c>
      <c r="E25" s="175">
        <v>0.12547094417170909</v>
      </c>
      <c r="F25" s="174">
        <v>17596</v>
      </c>
      <c r="G25" s="175">
        <v>0.14168840789770348</v>
      </c>
    </row>
    <row r="26" spans="1:26" s="171" customFormat="1" ht="16.5" customHeight="1">
      <c r="A26" s="209" t="s">
        <v>215</v>
      </c>
      <c r="B26" s="176">
        <v>24630</v>
      </c>
      <c r="C26" s="177">
        <v>0.21337792062653232</v>
      </c>
      <c r="D26" s="176">
        <v>1728</v>
      </c>
      <c r="E26" s="177">
        <v>0.19728279483959357</v>
      </c>
      <c r="F26" s="176">
        <v>26358</v>
      </c>
      <c r="G26" s="177">
        <v>0.21224272876606434</v>
      </c>
    </row>
    <row r="27" spans="1:26" s="171" customFormat="1" ht="16.5" customHeight="1">
      <c r="A27" s="208" t="s">
        <v>216</v>
      </c>
      <c r="B27" s="174">
        <v>20928</v>
      </c>
      <c r="C27" s="175">
        <v>0.18130625752627155</v>
      </c>
      <c r="D27" s="174">
        <v>1483</v>
      </c>
      <c r="E27" s="175">
        <v>0.16931156524717433</v>
      </c>
      <c r="F27" s="174">
        <v>22411</v>
      </c>
      <c r="G27" s="175">
        <v>0.18046026991335717</v>
      </c>
    </row>
    <row r="28" spans="1:26" s="171" customFormat="1" ht="16.5" customHeight="1">
      <c r="A28" s="209" t="s">
        <v>217</v>
      </c>
      <c r="B28" s="176">
        <v>17072</v>
      </c>
      <c r="C28" s="177">
        <v>0.1479004409637093</v>
      </c>
      <c r="D28" s="176">
        <v>1385</v>
      </c>
      <c r="E28" s="177">
        <v>0.15812307341020665</v>
      </c>
      <c r="F28" s="176">
        <v>18457</v>
      </c>
      <c r="G28" s="177">
        <v>0.1486214449061101</v>
      </c>
    </row>
    <row r="29" spans="1:26" s="171" customFormat="1" ht="16.5" customHeight="1">
      <c r="A29" s="208" t="s">
        <v>218</v>
      </c>
      <c r="B29" s="174">
        <v>12135</v>
      </c>
      <c r="C29" s="175">
        <v>0.10512956016252414</v>
      </c>
      <c r="D29" s="174">
        <v>1079</v>
      </c>
      <c r="E29" s="175">
        <v>0.12318757849069528</v>
      </c>
      <c r="F29" s="174">
        <v>13214</v>
      </c>
      <c r="G29" s="175">
        <v>0.10640319515573163</v>
      </c>
    </row>
    <row r="30" spans="1:26" s="171" customFormat="1" ht="16.5" customHeight="1">
      <c r="A30" s="209" t="s">
        <v>445</v>
      </c>
      <c r="B30" s="176">
        <v>8376</v>
      </c>
      <c r="C30" s="177">
        <v>7.2564087014528406E-2</v>
      </c>
      <c r="D30" s="176">
        <v>785</v>
      </c>
      <c r="E30" s="177">
        <v>8.9622102979792215E-2</v>
      </c>
      <c r="F30" s="176">
        <v>9161</v>
      </c>
      <c r="G30" s="177">
        <v>7.3767191677134664E-2</v>
      </c>
    </row>
    <row r="31" spans="1:26" s="171" customFormat="1" ht="16.5" customHeight="1">
      <c r="A31" s="208" t="s">
        <v>483</v>
      </c>
      <c r="B31" s="174">
        <v>5957</v>
      </c>
      <c r="C31" s="175">
        <v>5.1607481655389892E-2</v>
      </c>
      <c r="D31" s="174">
        <v>501</v>
      </c>
      <c r="E31" s="175">
        <v>5.7198310309396053E-2</v>
      </c>
      <c r="F31" s="174">
        <v>6458</v>
      </c>
      <c r="G31" s="175">
        <v>5.2001803716945273E-2</v>
      </c>
    </row>
    <row r="32" spans="1:26" s="171" customFormat="1" ht="16.5" customHeight="1">
      <c r="A32" s="209" t="s">
        <v>220</v>
      </c>
      <c r="B32" s="176">
        <v>4297</v>
      </c>
      <c r="C32" s="177">
        <v>3.7226346931880205E-2</v>
      </c>
      <c r="D32" s="176">
        <v>352</v>
      </c>
      <c r="E32" s="177">
        <v>4.0187235985843131E-2</v>
      </c>
      <c r="F32" s="176">
        <v>4649</v>
      </c>
      <c r="G32" s="177">
        <v>3.7435178922279128E-2</v>
      </c>
      <c r="I32" s="172"/>
    </row>
    <row r="33" spans="1:8" s="171" customFormat="1" ht="16.5" customHeight="1">
      <c r="A33" s="210" t="s">
        <v>221</v>
      </c>
      <c r="B33" s="178">
        <v>2667</v>
      </c>
      <c r="C33" s="179">
        <v>2.3105112233494183E-2</v>
      </c>
      <c r="D33" s="178">
        <v>225</v>
      </c>
      <c r="E33" s="179">
        <v>2.5687863911405411E-2</v>
      </c>
      <c r="F33" s="178">
        <v>2892</v>
      </c>
      <c r="G33" s="179">
        <v>2.3287274132766451E-2</v>
      </c>
    </row>
    <row r="34" spans="1:8" s="171" customFormat="1" ht="16.5" customHeight="1">
      <c r="A34" s="209" t="s">
        <v>484</v>
      </c>
      <c r="B34" s="176">
        <v>1538</v>
      </c>
      <c r="C34" s="177">
        <v>1.3324207954673435E-2</v>
      </c>
      <c r="D34" s="176">
        <v>80</v>
      </c>
      <c r="E34" s="177">
        <v>9.1334627240552569E-3</v>
      </c>
      <c r="F34" s="176">
        <v>1618</v>
      </c>
      <c r="G34" s="177">
        <v>1.3028634006506265E-2</v>
      </c>
    </row>
    <row r="35" spans="1:8" s="171" customFormat="1" ht="16.5" customHeight="1">
      <c r="A35" s="208" t="s">
        <v>485</v>
      </c>
      <c r="B35" s="174">
        <v>1332</v>
      </c>
      <c r="C35" s="175">
        <v>1.1539561115490907E-2</v>
      </c>
      <c r="D35" s="174">
        <v>42</v>
      </c>
      <c r="E35" s="175">
        <v>4.7950679301290104E-3</v>
      </c>
      <c r="F35" s="174">
        <v>1374</v>
      </c>
      <c r="G35" s="175">
        <v>1.1063870905401488E-2</v>
      </c>
    </row>
    <row r="36" spans="1:8" s="171" customFormat="1" ht="23.25" customHeight="1">
      <c r="A36" s="211" t="s">
        <v>163</v>
      </c>
      <c r="B36" s="180">
        <v>115429</v>
      </c>
      <c r="C36" s="181">
        <v>1</v>
      </c>
      <c r="D36" s="180">
        <v>8759</v>
      </c>
      <c r="E36" s="181">
        <v>1</v>
      </c>
      <c r="F36" s="180">
        <v>124188</v>
      </c>
      <c r="G36" s="181">
        <v>0.99999999999999989</v>
      </c>
    </row>
    <row r="37" spans="1:8" s="171" customFormat="1" ht="23.25" customHeight="1">
      <c r="A37" s="212" t="s">
        <v>155</v>
      </c>
      <c r="B37" s="794">
        <v>0.92919623170976151</v>
      </c>
      <c r="C37" s="795"/>
      <c r="D37" s="794">
        <v>7.0803768290238531E-2</v>
      </c>
      <c r="E37" s="795"/>
      <c r="F37" s="794">
        <v>1</v>
      </c>
      <c r="G37" s="798"/>
    </row>
    <row r="38" spans="1:8" s="171" customFormat="1" ht="18">
      <c r="A38" s="188" t="s">
        <v>397</v>
      </c>
      <c r="B38" s="182"/>
      <c r="C38" s="183"/>
      <c r="D38" s="183"/>
      <c r="E38" s="184"/>
    </row>
    <row r="39" spans="1:8" s="171" customFormat="1" ht="14.25">
      <c r="A39" s="185"/>
      <c r="B39" s="185"/>
      <c r="C39" s="185"/>
      <c r="D39" s="185"/>
    </row>
    <row r="42" spans="1:8" ht="15">
      <c r="H42" s="188" t="s">
        <v>508</v>
      </c>
    </row>
    <row r="45" spans="1:8">
      <c r="D45" s="461"/>
      <c r="E45" s="462"/>
    </row>
    <row r="51" spans="4:5">
      <c r="D51" s="461"/>
      <c r="E51" s="462"/>
    </row>
  </sheetData>
  <mergeCells count="39">
    <mergeCell ref="A4:Z4"/>
    <mergeCell ref="A5:Z5"/>
    <mergeCell ref="D37:E37"/>
    <mergeCell ref="F23:G23"/>
    <mergeCell ref="F37:G37"/>
    <mergeCell ref="H21:N21"/>
    <mergeCell ref="A21:G21"/>
    <mergeCell ref="A20:G20"/>
    <mergeCell ref="H20:N20"/>
    <mergeCell ref="A23:A24"/>
    <mergeCell ref="B23:C23"/>
    <mergeCell ref="D23:E23"/>
    <mergeCell ref="B37:C37"/>
    <mergeCell ref="R7:S7"/>
    <mergeCell ref="T7:U7"/>
    <mergeCell ref="V7:W7"/>
    <mergeCell ref="X7:Z7"/>
    <mergeCell ref="R17:S17"/>
    <mergeCell ref="T17:U17"/>
    <mergeCell ref="V17:W17"/>
    <mergeCell ref="X17:Z17"/>
    <mergeCell ref="J7:K7"/>
    <mergeCell ref="L7:M7"/>
    <mergeCell ref="N7:O7"/>
    <mergeCell ref="P7:Q7"/>
    <mergeCell ref="J17:K17"/>
    <mergeCell ref="L17:M17"/>
    <mergeCell ref="N17:O17"/>
    <mergeCell ref="P17:Q17"/>
    <mergeCell ref="A7:A8"/>
    <mergeCell ref="B7:C7"/>
    <mergeCell ref="D7:E7"/>
    <mergeCell ref="F7:G7"/>
    <mergeCell ref="H7:I7"/>
    <mergeCell ref="A16:A17"/>
    <mergeCell ref="B17:C17"/>
    <mergeCell ref="D17:E17"/>
    <mergeCell ref="F17:G17"/>
    <mergeCell ref="H17:I17"/>
  </mergeCells>
  <pageMargins left="0.7" right="0.7" top="0.75" bottom="0.75" header="0.3" footer="0.3"/>
  <ignoredErrors>
    <ignoredError sqref="D18:E18 T18:U18 V18:W18 X18:Z18 R18:S18 P18:Q18 N18:O18 L18:M18 J18:K18 H18:I18 F18:G18" 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4"/>
  <sheetViews>
    <sheetView showGridLines="0" zoomScale="55" zoomScaleNormal="55" workbookViewId="0">
      <selection activeCell="P42" sqref="P42"/>
    </sheetView>
  </sheetViews>
  <sheetFormatPr baseColWidth="10" defaultRowHeight="12.75"/>
  <cols>
    <col min="1" max="1" width="18.140625" style="1" customWidth="1"/>
    <col min="2" max="2" width="18.7109375" style="1" customWidth="1"/>
    <col min="3" max="3" width="25" style="1" customWidth="1"/>
    <col min="4" max="7" width="18.7109375" style="1" customWidth="1"/>
    <col min="8" max="8" width="19.85546875" style="1" customWidth="1"/>
    <col min="9" max="9" width="18.7109375" style="1" customWidth="1"/>
    <col min="10" max="13" width="11.42578125" style="1"/>
    <col min="14" max="14" width="12" style="1" bestFit="1" customWidth="1"/>
    <col min="15" max="16384" width="11.42578125" style="1"/>
  </cols>
  <sheetData>
    <row r="1" spans="1:14" ht="15.75" customHeight="1">
      <c r="A1" s="8"/>
      <c r="B1" s="5"/>
      <c r="C1" s="5"/>
      <c r="D1" s="5"/>
      <c r="E1" s="5"/>
      <c r="F1" s="5"/>
      <c r="G1" s="5"/>
      <c r="H1" s="5"/>
    </row>
    <row r="2" spans="1:14" ht="15.75" customHeight="1">
      <c r="A2" s="8"/>
      <c r="B2" s="6"/>
      <c r="C2" s="6"/>
      <c r="D2" s="6"/>
      <c r="E2" s="6"/>
      <c r="F2" s="6"/>
      <c r="G2" s="6"/>
      <c r="H2" s="6"/>
    </row>
    <row r="3" spans="1:14" ht="15.75" customHeight="1">
      <c r="A3" s="8"/>
      <c r="B3" s="6"/>
      <c r="C3" s="6"/>
      <c r="D3" s="6"/>
      <c r="E3" s="6"/>
      <c r="F3" s="6"/>
      <c r="G3" s="6"/>
      <c r="H3" s="6"/>
    </row>
    <row r="4" spans="1:14" ht="15.75" customHeight="1">
      <c r="A4" s="8"/>
      <c r="B4" s="6"/>
      <c r="C4" s="6"/>
      <c r="D4" s="6"/>
      <c r="E4" s="6"/>
      <c r="F4" s="6"/>
      <c r="G4" s="6"/>
      <c r="H4" s="6"/>
    </row>
    <row r="5" spans="1:14" ht="15.75">
      <c r="A5" s="805" t="s">
        <v>402</v>
      </c>
      <c r="B5" s="805"/>
      <c r="C5" s="805"/>
      <c r="D5" s="805"/>
      <c r="E5" s="805"/>
      <c r="F5" s="805"/>
      <c r="G5" s="805"/>
      <c r="H5" s="805"/>
      <c r="I5" s="805"/>
      <c r="J5" s="10"/>
      <c r="K5" s="10"/>
      <c r="L5" s="10"/>
      <c r="M5" s="10"/>
      <c r="N5" s="10"/>
    </row>
    <row r="6" spans="1:14" ht="15.75">
      <c r="A6" s="806" t="s">
        <v>580</v>
      </c>
      <c r="B6" s="806"/>
      <c r="C6" s="806"/>
      <c r="D6" s="806"/>
      <c r="E6" s="806"/>
      <c r="F6" s="806"/>
      <c r="G6" s="806"/>
      <c r="H6" s="806"/>
      <c r="I6" s="806"/>
      <c r="J6" s="10"/>
      <c r="K6" s="10"/>
      <c r="L6" s="10"/>
      <c r="M6" s="10"/>
      <c r="N6" s="10"/>
    </row>
    <row r="7" spans="1:14" s="104" customFormat="1" ht="57" customHeight="1">
      <c r="A7" s="230" t="s">
        <v>153</v>
      </c>
      <c r="B7" s="163" t="s">
        <v>169</v>
      </c>
      <c r="C7" s="163" t="s">
        <v>401</v>
      </c>
      <c r="D7" s="163" t="s">
        <v>170</v>
      </c>
      <c r="E7" s="163" t="s">
        <v>465</v>
      </c>
      <c r="F7" s="163" t="s">
        <v>468</v>
      </c>
      <c r="G7" s="163" t="s">
        <v>466</v>
      </c>
      <c r="H7" s="163" t="s">
        <v>467</v>
      </c>
      <c r="I7" s="164" t="s">
        <v>163</v>
      </c>
      <c r="J7" s="10"/>
      <c r="K7" s="10"/>
      <c r="L7" s="10"/>
      <c r="M7" s="10"/>
      <c r="N7" s="10"/>
    </row>
    <row r="8" spans="1:14" s="11" customFormat="1" ht="27" customHeight="1">
      <c r="A8" s="226" t="s">
        <v>157</v>
      </c>
      <c r="B8" s="227">
        <v>335</v>
      </c>
      <c r="C8" s="227">
        <v>669</v>
      </c>
      <c r="D8" s="227">
        <v>684</v>
      </c>
      <c r="E8" s="227">
        <v>696</v>
      </c>
      <c r="F8" s="227">
        <v>1</v>
      </c>
      <c r="G8" s="227">
        <v>14</v>
      </c>
      <c r="H8" s="227">
        <v>333</v>
      </c>
      <c r="I8" s="227">
        <v>2732</v>
      </c>
      <c r="J8" s="10"/>
      <c r="K8" s="10"/>
      <c r="L8" s="10"/>
      <c r="M8" s="10"/>
      <c r="N8" s="10"/>
    </row>
    <row r="9" spans="1:14" s="11" customFormat="1" ht="27" customHeight="1">
      <c r="A9" s="228" t="s">
        <v>158</v>
      </c>
      <c r="B9" s="229">
        <v>280</v>
      </c>
      <c r="C9" s="229">
        <v>1550</v>
      </c>
      <c r="D9" s="229">
        <v>281</v>
      </c>
      <c r="E9" s="229">
        <v>286</v>
      </c>
      <c r="F9" s="229">
        <v>9</v>
      </c>
      <c r="G9" s="229">
        <v>15</v>
      </c>
      <c r="H9" s="229">
        <v>169</v>
      </c>
      <c r="I9" s="229">
        <v>2590</v>
      </c>
      <c r="J9" s="12"/>
      <c r="K9" s="10"/>
      <c r="L9" s="10"/>
      <c r="M9" s="10"/>
      <c r="N9" s="10"/>
    </row>
    <row r="10" spans="1:14" s="11" customFormat="1" ht="27" customHeight="1">
      <c r="A10" s="226" t="s">
        <v>159</v>
      </c>
      <c r="B10" s="227">
        <v>92</v>
      </c>
      <c r="C10" s="227">
        <v>91</v>
      </c>
      <c r="D10" s="227">
        <v>341</v>
      </c>
      <c r="E10" s="227">
        <v>126</v>
      </c>
      <c r="F10" s="227">
        <v>0</v>
      </c>
      <c r="G10" s="227">
        <v>5</v>
      </c>
      <c r="H10" s="227">
        <v>51</v>
      </c>
      <c r="I10" s="227">
        <v>706</v>
      </c>
      <c r="J10" s="10"/>
      <c r="K10" s="10"/>
      <c r="L10" s="10"/>
      <c r="M10" s="10"/>
      <c r="N10" s="10"/>
    </row>
    <row r="11" spans="1:14" s="11" customFormat="1" ht="27" customHeight="1">
      <c r="A11" s="228" t="s">
        <v>160</v>
      </c>
      <c r="B11" s="229">
        <v>21</v>
      </c>
      <c r="C11" s="229">
        <v>118</v>
      </c>
      <c r="D11" s="229">
        <v>572</v>
      </c>
      <c r="E11" s="229">
        <v>208</v>
      </c>
      <c r="F11" s="229">
        <v>0</v>
      </c>
      <c r="G11" s="229">
        <v>8</v>
      </c>
      <c r="H11" s="229">
        <v>92</v>
      </c>
      <c r="I11" s="229">
        <v>1019</v>
      </c>
      <c r="J11" s="10"/>
      <c r="K11" s="10"/>
      <c r="L11" s="10"/>
      <c r="M11" s="10"/>
      <c r="N11" s="10"/>
    </row>
    <row r="12" spans="1:14" s="11" customFormat="1" ht="27" customHeight="1">
      <c r="A12" s="226" t="s">
        <v>161</v>
      </c>
      <c r="B12" s="227">
        <v>51</v>
      </c>
      <c r="C12" s="227">
        <v>471</v>
      </c>
      <c r="D12" s="227">
        <v>92</v>
      </c>
      <c r="E12" s="227">
        <v>220</v>
      </c>
      <c r="F12" s="227">
        <v>2</v>
      </c>
      <c r="G12" s="227">
        <v>8</v>
      </c>
      <c r="H12" s="227">
        <v>114</v>
      </c>
      <c r="I12" s="227">
        <v>958</v>
      </c>
      <c r="J12" s="10"/>
      <c r="K12" s="10"/>
      <c r="L12" s="10"/>
      <c r="M12" s="10"/>
      <c r="N12" s="10"/>
    </row>
    <row r="13" spans="1:14" s="11" customFormat="1" ht="27" customHeight="1">
      <c r="A13" s="228" t="s">
        <v>162</v>
      </c>
      <c r="B13" s="229">
        <v>86</v>
      </c>
      <c r="C13" s="229">
        <v>212</v>
      </c>
      <c r="D13" s="229">
        <v>17</v>
      </c>
      <c r="E13" s="229">
        <v>293</v>
      </c>
      <c r="F13" s="229">
        <v>0</v>
      </c>
      <c r="G13" s="229">
        <v>8</v>
      </c>
      <c r="H13" s="229">
        <v>100</v>
      </c>
      <c r="I13" s="229">
        <v>716</v>
      </c>
      <c r="J13" s="10"/>
      <c r="K13" s="10"/>
      <c r="L13" s="10"/>
      <c r="M13" s="10"/>
      <c r="N13" s="10"/>
    </row>
    <row r="14" spans="1:14" s="107" customFormat="1" ht="35.25" customHeight="1">
      <c r="A14" s="231" t="s">
        <v>163</v>
      </c>
      <c r="B14" s="232">
        <v>865</v>
      </c>
      <c r="C14" s="232">
        <v>3111</v>
      </c>
      <c r="D14" s="232">
        <v>1987</v>
      </c>
      <c r="E14" s="232">
        <v>1829</v>
      </c>
      <c r="F14" s="232">
        <v>12</v>
      </c>
      <c r="G14" s="232">
        <v>58</v>
      </c>
      <c r="H14" s="232">
        <v>859</v>
      </c>
      <c r="I14" s="233">
        <v>8721</v>
      </c>
      <c r="J14" s="81"/>
      <c r="K14" s="13"/>
      <c r="L14" s="13"/>
      <c r="M14" s="13"/>
      <c r="N14" s="13"/>
    </row>
    <row r="15" spans="1:14" s="72" customFormat="1" ht="21" customHeight="1">
      <c r="A15" s="803" t="s">
        <v>404</v>
      </c>
      <c r="B15" s="803"/>
      <c r="C15" s="803"/>
      <c r="D15" s="803"/>
      <c r="E15" s="803"/>
      <c r="F15" s="803"/>
      <c r="G15" s="803"/>
      <c r="H15" s="803"/>
      <c r="I15" s="71"/>
      <c r="J15" s="71"/>
      <c r="K15" s="71"/>
      <c r="L15" s="71"/>
      <c r="M15" s="71"/>
      <c r="N15" s="71"/>
    </row>
    <row r="16" spans="1:14" s="126" customFormat="1" ht="24.75" customHeight="1">
      <c r="A16" s="804" t="s">
        <v>403</v>
      </c>
      <c r="B16" s="804"/>
      <c r="C16" s="804"/>
      <c r="D16" s="804"/>
      <c r="E16" s="804"/>
      <c r="F16" s="804"/>
      <c r="G16" s="804"/>
      <c r="H16" s="804"/>
      <c r="I16" s="131"/>
      <c r="J16" s="125"/>
      <c r="K16" s="125"/>
      <c r="L16" s="125"/>
      <c r="M16" s="125"/>
      <c r="N16" s="125"/>
    </row>
    <row r="54" spans="1:1">
      <c r="A54" s="104" t="s">
        <v>404</v>
      </c>
    </row>
  </sheetData>
  <mergeCells count="4">
    <mergeCell ref="A15:H15"/>
    <mergeCell ref="A16:H16"/>
    <mergeCell ref="A5:I5"/>
    <mergeCell ref="A6:I6"/>
  </mergeCells>
  <printOptions horizontalCentered="1" verticalCentered="1"/>
  <pageMargins left="0.78740157480314965" right="0.78740157480314965" top="0.98425196850393704" bottom="0.98425196850393704" header="0.39370078740157483" footer="0.39370078740157483"/>
  <pageSetup scale="11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6"/>
  <sheetViews>
    <sheetView showGridLines="0" topLeftCell="A2" zoomScale="70" zoomScaleNormal="70" workbookViewId="0">
      <selection activeCell="J11" sqref="J11"/>
    </sheetView>
  </sheetViews>
  <sheetFormatPr baseColWidth="10" defaultRowHeight="12.75"/>
  <cols>
    <col min="1" max="1" width="29.5703125" style="18" bestFit="1" customWidth="1"/>
    <col min="2" max="8" width="15" style="18" customWidth="1"/>
    <col min="9" max="9" width="15.42578125" style="18" customWidth="1"/>
    <col min="10" max="10" width="15" style="18" customWidth="1"/>
    <col min="11" max="12" width="15.5703125" style="18" customWidth="1"/>
    <col min="13" max="16384" width="11.42578125" style="18"/>
  </cols>
  <sheetData>
    <row r="1" spans="1:11" ht="20.25">
      <c r="A1" s="15"/>
      <c r="B1" s="15"/>
      <c r="C1" s="15"/>
      <c r="D1" s="15"/>
      <c r="E1" s="15"/>
      <c r="F1" s="15"/>
      <c r="G1" s="15"/>
      <c r="H1" s="16"/>
      <c r="I1" s="17"/>
    </row>
    <row r="2" spans="1:11" ht="18">
      <c r="A2" s="15"/>
      <c r="B2" s="15"/>
      <c r="C2" s="15"/>
      <c r="D2" s="15"/>
      <c r="E2" s="15"/>
      <c r="F2" s="15"/>
      <c r="G2" s="15"/>
      <c r="H2" s="16"/>
      <c r="I2" s="19"/>
    </row>
    <row r="3" spans="1:11" ht="18">
      <c r="A3" s="15"/>
      <c r="B3" s="15"/>
      <c r="C3" s="15"/>
      <c r="D3" s="15"/>
      <c r="E3" s="15"/>
      <c r="F3" s="15"/>
      <c r="G3" s="15"/>
      <c r="H3" s="16"/>
      <c r="I3" s="19"/>
    </row>
    <row r="4" spans="1:11" ht="15.75">
      <c r="A4" s="811" t="s">
        <v>171</v>
      </c>
      <c r="B4" s="811"/>
      <c r="C4" s="811"/>
      <c r="D4" s="811"/>
      <c r="E4" s="811"/>
      <c r="F4" s="811"/>
      <c r="G4" s="811"/>
      <c r="H4" s="811"/>
      <c r="I4" s="811"/>
    </row>
    <row r="5" spans="1:11" ht="15.75">
      <c r="A5" s="812" t="s">
        <v>547</v>
      </c>
      <c r="B5" s="812"/>
      <c r="C5" s="812"/>
      <c r="D5" s="812"/>
      <c r="E5" s="812"/>
      <c r="F5" s="812"/>
      <c r="G5" s="812"/>
      <c r="H5" s="812"/>
      <c r="I5" s="812"/>
    </row>
    <row r="6" spans="1:11" s="108" customFormat="1" ht="22.5" customHeight="1">
      <c r="A6" s="813" t="s">
        <v>172</v>
      </c>
      <c r="B6" s="815" t="s">
        <v>154</v>
      </c>
      <c r="C6" s="815"/>
      <c r="D6" s="815" t="s">
        <v>376</v>
      </c>
      <c r="E6" s="815" t="s">
        <v>156</v>
      </c>
      <c r="F6" s="815"/>
      <c r="G6" s="815" t="s">
        <v>377</v>
      </c>
      <c r="H6" s="815" t="s">
        <v>487</v>
      </c>
      <c r="I6" s="815"/>
      <c r="J6" s="815"/>
      <c r="K6" s="807" t="s">
        <v>155</v>
      </c>
    </row>
    <row r="7" spans="1:11" s="108" customFormat="1" ht="22.5" customHeight="1">
      <c r="A7" s="814"/>
      <c r="B7" s="221" t="s">
        <v>378</v>
      </c>
      <c r="C7" s="221" t="s">
        <v>379</v>
      </c>
      <c r="D7" s="221" t="s">
        <v>213</v>
      </c>
      <c r="E7" s="221" t="s">
        <v>380</v>
      </c>
      <c r="F7" s="221" t="s">
        <v>381</v>
      </c>
      <c r="G7" s="221" t="s">
        <v>213</v>
      </c>
      <c r="H7" s="221" t="s">
        <v>2</v>
      </c>
      <c r="I7" s="221" t="s">
        <v>4</v>
      </c>
      <c r="J7" s="221" t="s">
        <v>163</v>
      </c>
      <c r="K7" s="808"/>
    </row>
    <row r="8" spans="1:11" ht="14.25">
      <c r="A8" s="219" t="s">
        <v>173</v>
      </c>
      <c r="B8" s="529">
        <v>795</v>
      </c>
      <c r="C8" s="530">
        <v>472</v>
      </c>
      <c r="D8" s="530">
        <v>1267</v>
      </c>
      <c r="E8" s="530">
        <v>112</v>
      </c>
      <c r="F8" s="531">
        <v>64</v>
      </c>
      <c r="G8" s="531">
        <v>176</v>
      </c>
      <c r="H8" s="531">
        <v>907</v>
      </c>
      <c r="I8" s="531">
        <v>536</v>
      </c>
      <c r="J8" s="531">
        <v>1443</v>
      </c>
      <c r="K8" s="532">
        <v>0.72622043281328641</v>
      </c>
    </row>
    <row r="9" spans="1:11" ht="14.25">
      <c r="A9" s="220" t="s">
        <v>175</v>
      </c>
      <c r="B9" s="533">
        <v>55</v>
      </c>
      <c r="C9" s="534">
        <v>91</v>
      </c>
      <c r="D9" s="534">
        <v>146</v>
      </c>
      <c r="E9" s="534">
        <v>7</v>
      </c>
      <c r="F9" s="535">
        <v>2</v>
      </c>
      <c r="G9" s="535">
        <v>9</v>
      </c>
      <c r="H9" s="535">
        <v>62</v>
      </c>
      <c r="I9" s="535">
        <v>93</v>
      </c>
      <c r="J9" s="535">
        <v>155</v>
      </c>
      <c r="K9" s="536">
        <v>7.8007045797684957E-2</v>
      </c>
    </row>
    <row r="10" spans="1:11" ht="14.25">
      <c r="A10" s="219" t="s">
        <v>174</v>
      </c>
      <c r="B10" s="529">
        <v>15</v>
      </c>
      <c r="C10" s="530">
        <v>41</v>
      </c>
      <c r="D10" s="530">
        <v>56</v>
      </c>
      <c r="E10" s="530">
        <v>6</v>
      </c>
      <c r="F10" s="531">
        <v>5</v>
      </c>
      <c r="G10" s="531">
        <v>11</v>
      </c>
      <c r="H10" s="531">
        <v>21</v>
      </c>
      <c r="I10" s="531">
        <v>46</v>
      </c>
      <c r="J10" s="531">
        <v>67</v>
      </c>
      <c r="K10" s="532">
        <v>3.3719174635128336E-2</v>
      </c>
    </row>
    <row r="11" spans="1:11" ht="14.25">
      <c r="A11" s="220" t="s">
        <v>179</v>
      </c>
      <c r="B11" s="533">
        <v>10</v>
      </c>
      <c r="C11" s="534">
        <v>15</v>
      </c>
      <c r="D11" s="534">
        <v>25</v>
      </c>
      <c r="E11" s="534">
        <v>3</v>
      </c>
      <c r="F11" s="535">
        <v>7</v>
      </c>
      <c r="G11" s="535">
        <v>10</v>
      </c>
      <c r="H11" s="535">
        <v>13</v>
      </c>
      <c r="I11" s="535">
        <v>22</v>
      </c>
      <c r="J11" s="535">
        <v>35</v>
      </c>
      <c r="K11" s="536">
        <v>1.7614494212380472E-2</v>
      </c>
    </row>
    <row r="12" spans="1:11" ht="14.25">
      <c r="A12" s="219" t="s">
        <v>313</v>
      </c>
      <c r="B12" s="529">
        <v>11</v>
      </c>
      <c r="C12" s="530">
        <v>16</v>
      </c>
      <c r="D12" s="530">
        <v>27</v>
      </c>
      <c r="E12" s="530">
        <v>1</v>
      </c>
      <c r="F12" s="531">
        <v>3</v>
      </c>
      <c r="G12" s="531">
        <v>4</v>
      </c>
      <c r="H12" s="531">
        <v>12</v>
      </c>
      <c r="I12" s="531">
        <v>19</v>
      </c>
      <c r="J12" s="531">
        <v>31</v>
      </c>
      <c r="K12" s="532">
        <v>1.560140915953699E-2</v>
      </c>
    </row>
    <row r="13" spans="1:11" ht="14.25">
      <c r="A13" s="220" t="s">
        <v>317</v>
      </c>
      <c r="B13" s="533">
        <v>5</v>
      </c>
      <c r="C13" s="534">
        <v>22</v>
      </c>
      <c r="D13" s="534">
        <v>27</v>
      </c>
      <c r="E13" s="534">
        <v>0</v>
      </c>
      <c r="F13" s="535">
        <v>0</v>
      </c>
      <c r="G13" s="535">
        <v>0</v>
      </c>
      <c r="H13" s="535">
        <v>5</v>
      </c>
      <c r="I13" s="535">
        <v>22</v>
      </c>
      <c r="J13" s="535">
        <v>27</v>
      </c>
      <c r="K13" s="536">
        <v>1.3588324106693507E-2</v>
      </c>
    </row>
    <row r="14" spans="1:11" ht="14.25">
      <c r="A14" s="219" t="s">
        <v>461</v>
      </c>
      <c r="B14" s="529">
        <v>8</v>
      </c>
      <c r="C14" s="530">
        <v>15</v>
      </c>
      <c r="D14" s="530">
        <v>23</v>
      </c>
      <c r="E14" s="530">
        <v>0</v>
      </c>
      <c r="F14" s="531">
        <v>3</v>
      </c>
      <c r="G14" s="531">
        <v>3</v>
      </c>
      <c r="H14" s="531">
        <v>8</v>
      </c>
      <c r="I14" s="531">
        <v>18</v>
      </c>
      <c r="J14" s="531">
        <v>26</v>
      </c>
      <c r="K14" s="532">
        <v>1.3085052843482638E-2</v>
      </c>
    </row>
    <row r="15" spans="1:11" ht="14.25">
      <c r="A15" s="220" t="s">
        <v>460</v>
      </c>
      <c r="B15" s="533">
        <v>6</v>
      </c>
      <c r="C15" s="534">
        <v>16</v>
      </c>
      <c r="D15" s="534">
        <v>22</v>
      </c>
      <c r="E15" s="534">
        <v>1</v>
      </c>
      <c r="F15" s="535">
        <v>1</v>
      </c>
      <c r="G15" s="535">
        <v>2</v>
      </c>
      <c r="H15" s="535">
        <v>7</v>
      </c>
      <c r="I15" s="535">
        <v>17</v>
      </c>
      <c r="J15" s="535">
        <v>24</v>
      </c>
      <c r="K15" s="536">
        <v>1.2078510317060896E-2</v>
      </c>
    </row>
    <row r="16" spans="1:11" ht="14.25">
      <c r="A16" s="219" t="s">
        <v>177</v>
      </c>
      <c r="B16" s="529">
        <v>9</v>
      </c>
      <c r="C16" s="530">
        <v>12</v>
      </c>
      <c r="D16" s="530">
        <v>21</v>
      </c>
      <c r="E16" s="530">
        <v>2</v>
      </c>
      <c r="F16" s="531">
        <v>1</v>
      </c>
      <c r="G16" s="531">
        <v>3</v>
      </c>
      <c r="H16" s="531">
        <v>11</v>
      </c>
      <c r="I16" s="531">
        <v>13</v>
      </c>
      <c r="J16" s="531">
        <v>24</v>
      </c>
      <c r="K16" s="532">
        <v>1.2078510317060896E-2</v>
      </c>
    </row>
    <row r="17" spans="1:19" ht="14.25">
      <c r="A17" s="220" t="s">
        <v>462</v>
      </c>
      <c r="B17" s="533">
        <v>9</v>
      </c>
      <c r="C17" s="534">
        <v>9</v>
      </c>
      <c r="D17" s="534">
        <v>18</v>
      </c>
      <c r="E17" s="534">
        <v>0</v>
      </c>
      <c r="F17" s="535">
        <v>1</v>
      </c>
      <c r="G17" s="535">
        <v>1</v>
      </c>
      <c r="H17" s="535">
        <v>9</v>
      </c>
      <c r="I17" s="535">
        <v>10</v>
      </c>
      <c r="J17" s="535">
        <v>19</v>
      </c>
      <c r="K17" s="536">
        <v>9.5621540010065419E-3</v>
      </c>
    </row>
    <row r="18" spans="1:19" ht="14.25">
      <c r="A18" s="219" t="s">
        <v>176</v>
      </c>
      <c r="B18" s="529">
        <v>4</v>
      </c>
      <c r="C18" s="530">
        <v>11</v>
      </c>
      <c r="D18" s="530">
        <v>15</v>
      </c>
      <c r="E18" s="530">
        <v>0</v>
      </c>
      <c r="F18" s="531">
        <v>2</v>
      </c>
      <c r="G18" s="531">
        <v>2</v>
      </c>
      <c r="H18" s="531">
        <v>4</v>
      </c>
      <c r="I18" s="531">
        <v>13</v>
      </c>
      <c r="J18" s="531">
        <v>17</v>
      </c>
      <c r="K18" s="532">
        <v>8.5556114745848014E-3</v>
      </c>
    </row>
    <row r="19" spans="1:19" ht="14.25">
      <c r="A19" s="220" t="s">
        <v>178</v>
      </c>
      <c r="B19" s="533">
        <v>10</v>
      </c>
      <c r="C19" s="534">
        <v>5</v>
      </c>
      <c r="D19" s="534">
        <v>15</v>
      </c>
      <c r="E19" s="534">
        <v>0</v>
      </c>
      <c r="F19" s="535">
        <v>0</v>
      </c>
      <c r="G19" s="535">
        <v>0</v>
      </c>
      <c r="H19" s="535">
        <v>10</v>
      </c>
      <c r="I19" s="535">
        <v>5</v>
      </c>
      <c r="J19" s="535">
        <v>15</v>
      </c>
      <c r="K19" s="536">
        <v>7.5490689481630601E-3</v>
      </c>
    </row>
    <row r="20" spans="1:19" ht="14.25">
      <c r="A20" s="219" t="s">
        <v>529</v>
      </c>
      <c r="B20" s="529">
        <v>4</v>
      </c>
      <c r="C20" s="530">
        <v>9</v>
      </c>
      <c r="D20" s="530">
        <v>13</v>
      </c>
      <c r="E20" s="530">
        <v>0</v>
      </c>
      <c r="F20" s="531">
        <v>0</v>
      </c>
      <c r="G20" s="531">
        <v>0</v>
      </c>
      <c r="H20" s="531">
        <v>4</v>
      </c>
      <c r="I20" s="531">
        <v>9</v>
      </c>
      <c r="J20" s="531">
        <v>13</v>
      </c>
      <c r="K20" s="532">
        <v>6.5425264217413188E-3</v>
      </c>
    </row>
    <row r="21" spans="1:19" ht="14.25">
      <c r="A21" s="220" t="s">
        <v>530</v>
      </c>
      <c r="B21" s="533">
        <v>5</v>
      </c>
      <c r="C21" s="534">
        <v>4</v>
      </c>
      <c r="D21" s="534">
        <v>9</v>
      </c>
      <c r="E21" s="534">
        <v>1</v>
      </c>
      <c r="F21" s="535">
        <v>0</v>
      </c>
      <c r="G21" s="535">
        <v>1</v>
      </c>
      <c r="H21" s="535">
        <v>6</v>
      </c>
      <c r="I21" s="535">
        <v>4</v>
      </c>
      <c r="J21" s="535">
        <v>10</v>
      </c>
      <c r="K21" s="536">
        <v>5.0327126321087065E-3</v>
      </c>
    </row>
    <row r="22" spans="1:19" ht="14.25">
      <c r="A22" s="219" t="s">
        <v>531</v>
      </c>
      <c r="B22" s="529">
        <v>2</v>
      </c>
      <c r="C22" s="530">
        <v>3</v>
      </c>
      <c r="D22" s="530">
        <v>5</v>
      </c>
      <c r="E22" s="530">
        <v>1</v>
      </c>
      <c r="F22" s="531">
        <v>0</v>
      </c>
      <c r="G22" s="531">
        <v>1</v>
      </c>
      <c r="H22" s="531">
        <v>3</v>
      </c>
      <c r="I22" s="531">
        <v>3</v>
      </c>
      <c r="J22" s="531">
        <v>6</v>
      </c>
      <c r="K22" s="532">
        <v>3.0196275792652239E-3</v>
      </c>
    </row>
    <row r="23" spans="1:19" s="108" customFormat="1" ht="15.75">
      <c r="A23" s="528" t="s">
        <v>418</v>
      </c>
      <c r="B23" s="638">
        <v>29</v>
      </c>
      <c r="C23" s="639">
        <v>35</v>
      </c>
      <c r="D23" s="639">
        <v>64</v>
      </c>
      <c r="E23" s="639">
        <v>5</v>
      </c>
      <c r="F23" s="640">
        <v>6</v>
      </c>
      <c r="G23" s="640">
        <v>11</v>
      </c>
      <c r="H23" s="640">
        <v>34</v>
      </c>
      <c r="I23" s="640">
        <v>41</v>
      </c>
      <c r="J23" s="640">
        <v>75</v>
      </c>
      <c r="K23" s="537">
        <v>3.7745344740815298E-2</v>
      </c>
    </row>
    <row r="24" spans="1:19" s="108" customFormat="1" ht="23.25" customHeight="1">
      <c r="A24" s="218" t="s">
        <v>180</v>
      </c>
      <c r="B24" s="222">
        <v>977</v>
      </c>
      <c r="C24" s="222">
        <v>776</v>
      </c>
      <c r="D24" s="223">
        <v>1753</v>
      </c>
      <c r="E24" s="223">
        <v>139</v>
      </c>
      <c r="F24" s="223">
        <v>95</v>
      </c>
      <c r="G24" s="223">
        <v>234</v>
      </c>
      <c r="H24" s="224">
        <v>1116</v>
      </c>
      <c r="I24" s="224">
        <v>871</v>
      </c>
      <c r="J24" s="224">
        <v>1987</v>
      </c>
      <c r="K24" s="225">
        <v>1</v>
      </c>
    </row>
    <row r="25" spans="1:19">
      <c r="A25" s="809" t="s">
        <v>397</v>
      </c>
      <c r="B25" s="809"/>
      <c r="C25" s="809"/>
      <c r="D25" s="809"/>
      <c r="E25" s="809"/>
      <c r="F25" s="809"/>
      <c r="G25" s="809"/>
      <c r="H25" s="809"/>
      <c r="I25" s="809"/>
    </row>
    <row r="26" spans="1:19" s="124" customFormat="1" ht="15">
      <c r="A26" s="810" t="s">
        <v>410</v>
      </c>
      <c r="B26" s="810"/>
      <c r="C26" s="810"/>
      <c r="D26" s="810"/>
      <c r="E26" s="810"/>
      <c r="F26" s="810"/>
      <c r="G26" s="810"/>
      <c r="H26" s="810"/>
      <c r="I26" s="810"/>
      <c r="S26" s="124" t="s">
        <v>311</v>
      </c>
    </row>
    <row r="27" spans="1:19">
      <c r="A27" s="23"/>
      <c r="B27" s="24"/>
      <c r="C27" s="24"/>
      <c r="D27" s="24"/>
      <c r="E27" s="24"/>
      <c r="F27" s="24"/>
      <c r="G27" s="24"/>
      <c r="H27" s="24"/>
    </row>
    <row r="28" spans="1:19">
      <c r="A28" s="23"/>
      <c r="B28" s="23"/>
      <c r="C28" s="23"/>
      <c r="D28" s="23"/>
      <c r="E28" s="23"/>
      <c r="F28" s="23"/>
      <c r="G28" s="23"/>
      <c r="H28" s="23"/>
    </row>
    <row r="29" spans="1:19" ht="18">
      <c r="A29" s="25"/>
      <c r="B29" s="25"/>
      <c r="C29" s="25"/>
      <c r="D29" s="25"/>
      <c r="E29" s="25"/>
      <c r="F29" s="25"/>
      <c r="G29" s="25"/>
      <c r="H29" s="26"/>
    </row>
    <row r="30" spans="1:19" ht="18">
      <c r="A30" s="25"/>
      <c r="B30" s="25"/>
      <c r="C30" s="25"/>
      <c r="D30" s="25"/>
      <c r="E30" s="25"/>
      <c r="F30" s="25"/>
      <c r="G30" s="25"/>
      <c r="H30" s="26"/>
    </row>
    <row r="31" spans="1:19" ht="18">
      <c r="A31" s="25"/>
      <c r="B31" s="25"/>
      <c r="C31" s="25"/>
      <c r="D31" s="25"/>
      <c r="E31" s="25"/>
      <c r="F31" s="25"/>
      <c r="G31" s="25"/>
      <c r="H31" s="26"/>
    </row>
    <row r="32" spans="1:19" ht="18">
      <c r="A32" s="25"/>
      <c r="B32" s="25"/>
      <c r="C32" s="25"/>
      <c r="D32" s="25"/>
      <c r="E32" s="25"/>
      <c r="F32" s="25"/>
      <c r="G32" s="25"/>
      <c r="H32" s="26"/>
    </row>
    <row r="33" spans="1:8" ht="18">
      <c r="A33" s="25"/>
      <c r="B33" s="25"/>
      <c r="C33" s="25"/>
      <c r="D33" s="25"/>
      <c r="E33" s="25"/>
      <c r="F33" s="25"/>
      <c r="G33" s="25"/>
      <c r="H33" s="26"/>
    </row>
    <row r="34" spans="1:8" ht="18">
      <c r="A34" s="25"/>
      <c r="B34" s="25"/>
      <c r="C34" s="25"/>
      <c r="D34" s="25"/>
      <c r="E34" s="25"/>
      <c r="F34" s="25"/>
      <c r="G34" s="25"/>
      <c r="H34" s="26"/>
    </row>
    <row r="35" spans="1:8" ht="18">
      <c r="A35" s="25"/>
      <c r="B35" s="25"/>
      <c r="C35" s="25"/>
      <c r="D35" s="25"/>
      <c r="E35" s="25"/>
      <c r="F35" s="25"/>
      <c r="G35" s="25"/>
      <c r="H35" s="26"/>
    </row>
    <row r="36" spans="1:8" ht="18">
      <c r="A36" s="25"/>
      <c r="B36" s="25"/>
      <c r="C36" s="25"/>
      <c r="D36" s="25"/>
      <c r="E36" s="25"/>
      <c r="F36" s="25"/>
      <c r="G36" s="25"/>
      <c r="H36" s="26"/>
    </row>
    <row r="37" spans="1:8">
      <c r="A37" s="16"/>
      <c r="B37" s="16"/>
      <c r="C37" s="16"/>
      <c r="D37" s="16"/>
      <c r="E37" s="16"/>
      <c r="F37" s="16"/>
      <c r="G37" s="16"/>
      <c r="H37" s="16"/>
    </row>
    <row r="38" spans="1:8" ht="15">
      <c r="A38" s="27"/>
      <c r="B38" s="27"/>
      <c r="C38" s="27"/>
      <c r="D38" s="27"/>
      <c r="E38" s="27"/>
      <c r="F38" s="27"/>
      <c r="G38" s="27"/>
    </row>
    <row r="39" spans="1:8">
      <c r="A39" s="16"/>
      <c r="B39" s="16"/>
      <c r="C39" s="16"/>
      <c r="D39" s="16"/>
      <c r="E39" s="16"/>
      <c r="F39" s="16"/>
      <c r="G39" s="16"/>
    </row>
    <row r="40" spans="1:8">
      <c r="A40" s="16"/>
      <c r="B40" s="16"/>
      <c r="C40" s="16"/>
      <c r="D40" s="16"/>
      <c r="E40" s="16"/>
      <c r="F40" s="16"/>
      <c r="G40" s="16"/>
      <c r="H40" s="16"/>
    </row>
    <row r="41" spans="1:8">
      <c r="A41" s="16"/>
      <c r="B41" s="16"/>
      <c r="C41" s="16"/>
      <c r="D41" s="16"/>
      <c r="E41" s="16"/>
      <c r="F41" s="16"/>
      <c r="G41" s="16"/>
      <c r="H41" s="16"/>
    </row>
    <row r="42" spans="1:8">
      <c r="A42" s="16"/>
      <c r="B42" s="16"/>
      <c r="C42" s="16"/>
      <c r="D42" s="16"/>
      <c r="E42" s="16"/>
      <c r="F42" s="16"/>
      <c r="G42" s="16"/>
      <c r="H42" s="16"/>
    </row>
    <row r="43" spans="1:8">
      <c r="A43" s="16"/>
      <c r="B43" s="16"/>
      <c r="C43" s="16"/>
      <c r="D43" s="16"/>
      <c r="E43" s="16"/>
      <c r="F43" s="16"/>
      <c r="G43" s="16"/>
      <c r="H43" s="16"/>
    </row>
    <row r="56" spans="1:1">
      <c r="A56" s="108" t="s">
        <v>488</v>
      </c>
    </row>
  </sheetData>
  <mergeCells count="9">
    <mergeCell ref="K6:K7"/>
    <mergeCell ref="A25:I25"/>
    <mergeCell ref="A26:I26"/>
    <mergeCell ref="A4:I4"/>
    <mergeCell ref="A5:I5"/>
    <mergeCell ref="A6:A7"/>
    <mergeCell ref="H6:J6"/>
    <mergeCell ref="B6:D6"/>
    <mergeCell ref="E6:G6"/>
  </mergeCell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</vt:i4>
      </vt:variant>
    </vt:vector>
  </HeadingPairs>
  <TitlesOfParts>
    <vt:vector size="23" baseType="lpstr">
      <vt:lpstr>CONTENIDO</vt:lpstr>
      <vt:lpstr>1.PPL POR ESTABLECIMIENTO</vt:lpstr>
      <vt:lpstr>2. PPL LEY 600</vt:lpstr>
      <vt:lpstr>3. PPL LEY 906</vt:lpstr>
      <vt:lpstr>4. PPL DOMICILIARIA</vt:lpstr>
      <vt:lpstr>5.VIG. ELECTRONICA REGIONAL</vt:lpstr>
      <vt:lpstr>6. EDADES</vt:lpstr>
      <vt:lpstr>7.PPL CONDICIONES EXCEPCIONALES</vt:lpstr>
      <vt:lpstr>8. EXTRANJEROS X PAÍS DE ORIGEN</vt:lpstr>
      <vt:lpstr>9. DELITOS PPL INTRAMURAL</vt:lpstr>
      <vt:lpstr>10. SINDICADOS PPL INTRAMURAL</vt:lpstr>
      <vt:lpstr>11. CONDENADOS PPL INTRAMURAL</vt:lpstr>
      <vt:lpstr>12. REINCIDENTES PPL INTRAMURAL</vt:lpstr>
      <vt:lpstr>13.PPLTRABAJO ESTUDIO ENSEÑANZA</vt:lpstr>
      <vt:lpstr>14. SECUNDARIA INTRAMURAL PPL</vt:lpstr>
      <vt:lpstr>15. EDUCACIÓN SUPERIOR PPL</vt:lpstr>
      <vt:lpstr>16. DELITOS PPL EN LIBERTAD</vt:lpstr>
      <vt:lpstr>17.PPL EN ULTIMA ACTIVIDAD</vt:lpstr>
      <vt:lpstr>18. CARACTERIZACION PENA</vt:lpstr>
      <vt:lpstr>19. PPL DISCAPACITADOS</vt:lpstr>
      <vt:lpstr>20. PPL SUBROGADOS</vt:lpstr>
      <vt:lpstr>21. DELITOS PPL SUBROGADOS</vt:lpstr>
      <vt:lpstr>'7.PPL CONDICIONES EXCEPCIONALES'!Área_de_impresión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MFSUAREZS</dc:creator>
  <cp:lastModifiedBy>LUIS EDUARDO CASTRO GIL</cp:lastModifiedBy>
  <cp:lastPrinted>2019-10-11T19:52:35Z</cp:lastPrinted>
  <dcterms:created xsi:type="dcterms:W3CDTF">2015-07-06T20:40:08Z</dcterms:created>
  <dcterms:modified xsi:type="dcterms:W3CDTF">2020-02-11T19:24:06Z</dcterms:modified>
</cp:coreProperties>
</file>